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X:\314-SEEDF\CONTRATO 2020\314-11-CEPI QD 510 CJ 19 - RECANTO DAS EMAS\00-PRODUÇÃO\04-ORÇAMENTO\PLANILHAS ORÇAMENTÁRIAS\XLSX\"/>
    </mc:Choice>
  </mc:AlternateContent>
  <xr:revisionPtr revIDLastSave="0" documentId="13_ncr:1_{57FD2D50-8AF1-4146-BE00-C25E346162C3}" xr6:coauthVersionLast="46" xr6:coauthVersionMax="47" xr10:uidLastSave="{00000000-0000-0000-0000-000000000000}"/>
  <bookViews>
    <workbookView xWindow="-120" yWindow="-120" windowWidth="29040" windowHeight="15840" firstSheet="4" activeTab="4" xr2:uid="{00000000-000D-0000-FFFF-FFFF00000000}"/>
  </bookViews>
  <sheets>
    <sheet name="!Dados" sheetId="8" state="hidden" r:id="rId1"/>
    <sheet name="BDI_Materiais" sheetId="19" r:id="rId2"/>
    <sheet name="BDI_Equipamentos" sheetId="20" r:id="rId3"/>
    <sheet name="Encargos Sociais" sheetId="21" r:id="rId4"/>
    <sheet name="CAPA" sheetId="18" r:id="rId5"/>
    <sheet name="Cronograma" sheetId="14" r:id="rId6"/>
    <sheet name="MOD 1" sheetId="1" r:id="rId7"/>
    <sheet name="CURVA ABC (MOD 1)" sheetId="10" r:id="rId8"/>
    <sheet name="MOD 2" sheetId="26" r:id="rId9"/>
    <sheet name="EQUIPAMENTOS" sheetId="9" r:id="rId10"/>
    <sheet name="CURVA ABC (MOD 2)" sheetId="12" r:id="rId11"/>
    <sheet name="COMP ANL" sheetId="5" r:id="rId12"/>
    <sheet name="CPM_Comp.Mensal_Mão_Obra" sheetId="7" r:id="rId13"/>
    <sheet name="CMP-SIN-CD-09-2021" sheetId="2" state="hidden" r:id="rId14"/>
    <sheet name="INS-SIN-CD-09-2021" sheetId="4" state="hidden" r:id="rId15"/>
    <sheet name="CMP-SIN-SD-09-2021" sheetId="24" state="hidden" r:id="rId16"/>
    <sheet name="INS-SIN-SD-09-2021" sheetId="25" state="hidden" r:id="rId17"/>
  </sheets>
  <externalReferences>
    <externalReference r:id="rId18"/>
    <externalReference r:id="rId19"/>
  </externalReferences>
  <definedNames>
    <definedName name="_xlnm._FilterDatabase" localSheetId="11" hidden="1">'COMP ANL'!$A$11:$O$3452</definedName>
    <definedName name="_xlnm._FilterDatabase" localSheetId="7" hidden="1">'CURVA ABC (MOD 1)'!$A$11:$I$492</definedName>
    <definedName name="_xlnm._FilterDatabase" localSheetId="10" hidden="1">'CURVA ABC (MOD 2)'!$A$11:$I$94</definedName>
    <definedName name="_xlnm._FilterDatabase" localSheetId="6" hidden="1">'MOD 1'!$A$12:$J$1089</definedName>
    <definedName name="_xlnm._FilterDatabase" localSheetId="8" hidden="1">'MOD 2'!$A$12:$J$291</definedName>
    <definedName name="_xlnm.Print_Area" localSheetId="2">BDI_Equipamentos!$A$1:$I$44</definedName>
    <definedName name="_xlnm.Print_Area" localSheetId="1">BDI_Materiais!$A$1:$I$44</definedName>
    <definedName name="_xlnm.Print_Area" localSheetId="4">CAPA!$A$2:$F$57</definedName>
    <definedName name="_xlnm.Print_Area" localSheetId="11">'COMP ANL'!$A$1:$I$3452</definedName>
    <definedName name="_xlnm.Print_Area" localSheetId="12">'CPM_Comp.Mensal_Mão_Obra'!$B$1:$M$69</definedName>
    <definedName name="_xlnm.Print_Area" localSheetId="5">Cronograma!$A$1:$Q$34</definedName>
    <definedName name="_xlnm.Print_Area" localSheetId="7">'CURVA ABC (MOD 1)'!$A$1:$J$492</definedName>
    <definedName name="_xlnm.Print_Area" localSheetId="10">'CURVA ABC (MOD 2)'!$A$1:$J$94</definedName>
    <definedName name="_xlnm.Print_Area" localSheetId="3">'Encargos Sociais'!$B$1:$I$56</definedName>
    <definedName name="_xlnm.Print_Area" localSheetId="9">EQUIPAMENTOS!$A$1:$J$22</definedName>
    <definedName name="_xlnm.Print_Area" localSheetId="6">'MOD 1'!$A$1:$J$1095</definedName>
    <definedName name="_xlnm.Print_Area" localSheetId="8">'MOD 2'!$A$1:$J$297</definedName>
    <definedName name="_xlnm.Print_Titles" localSheetId="12">'CPM_Comp.Mensal_Mão_Obra'!$10:$13</definedName>
    <definedName name="Z_4B2B7C69_B279_4647_92B0_A216915D32E4_.wvu.Cols" localSheetId="2" hidden="1">BDI_Equipamentos!$Q:$R</definedName>
    <definedName name="Z_4B2B7C69_B279_4647_92B0_A216915D32E4_.wvu.Cols" localSheetId="1" hidden="1">BDI_Materiais!$Q:$R</definedName>
    <definedName name="Z_4B2B7C69_B279_4647_92B0_A216915D32E4_.wvu.PrintArea" localSheetId="2" hidden="1">BDI_Equipamentos!$A$1:$I$44</definedName>
    <definedName name="Z_4B2B7C69_B279_4647_92B0_A216915D32E4_.wvu.PrintArea" localSheetId="1" hidden="1">BDI_Materiais!$A$1:$I$44</definedName>
    <definedName name="Z_4B2B7C69_B279_4647_92B0_A216915D32E4_.wvu.PrintArea" localSheetId="4" hidden="1">CAPA!$A$2:$F$57</definedName>
    <definedName name="Z_4B2B7C69_B279_4647_92B0_A216915D32E4_.wvu.PrintArea" localSheetId="12" hidden="1">'CPM_Comp.Mensal_Mão_Obra'!$B$10:$M$73</definedName>
    <definedName name="Z_4B2B7C69_B279_4647_92B0_A216915D32E4_.wvu.PrintArea" localSheetId="5" hidden="1">Cronograma!$A$10:$M$40</definedName>
    <definedName name="Z_4B2B7C69_B279_4647_92B0_A216915D32E4_.wvu.PrintArea" localSheetId="3" hidden="1">'Encargos Sociais'!$B$1:$I$56</definedName>
    <definedName name="Z_4B2B7C69_B279_4647_92B0_A216915D32E4_.wvu.PrintTitles" localSheetId="12" hidden="1">'CPM_Comp.Mensal_Mão_Obra'!$10:$13</definedName>
    <definedName name="Z_7158BFFF_BEC8_4EC4_8D37_86DAD9F0424A_.wvu.Cols" localSheetId="2" hidden="1">BDI_Equipamentos!$Q:$R</definedName>
    <definedName name="Z_7158BFFF_BEC8_4EC4_8D37_86DAD9F0424A_.wvu.Cols" localSheetId="1" hidden="1">BDI_Materiais!$Q:$R</definedName>
    <definedName name="Z_7158BFFF_BEC8_4EC4_8D37_86DAD9F0424A_.wvu.PrintArea" localSheetId="2" hidden="1">BDI_Equipamentos!$A$1:$I$44</definedName>
    <definedName name="Z_7158BFFF_BEC8_4EC4_8D37_86DAD9F0424A_.wvu.PrintArea" localSheetId="1" hidden="1">BDI_Materiais!$A$1:$I$44</definedName>
    <definedName name="Z_7158BFFF_BEC8_4EC4_8D37_86DAD9F0424A_.wvu.PrintArea" localSheetId="4" hidden="1">CAPA!$A$2:$F$57</definedName>
    <definedName name="Z_7158BFFF_BEC8_4EC4_8D37_86DAD9F0424A_.wvu.PrintArea" localSheetId="12" hidden="1">'CPM_Comp.Mensal_Mão_Obra'!$B$10:$M$73</definedName>
    <definedName name="Z_7158BFFF_BEC8_4EC4_8D37_86DAD9F0424A_.wvu.PrintArea" localSheetId="5" hidden="1">Cronograma!$A$10:$M$40</definedName>
    <definedName name="Z_7158BFFF_BEC8_4EC4_8D37_86DAD9F0424A_.wvu.PrintArea" localSheetId="3" hidden="1">'Encargos Sociais'!$B$1:$I$56</definedName>
    <definedName name="Z_7158BFFF_BEC8_4EC4_8D37_86DAD9F0424A_.wvu.PrintTitles" localSheetId="12" hidden="1">'CPM_Comp.Mensal_Mão_Obra'!$10:$13</definedName>
    <definedName name="Z_92A3B954_194B_4B76_AFB7_4AE239CB1F3B_.wvu.Cols" localSheetId="2" hidden="1">BDI_Equipamentos!$Q:$R</definedName>
    <definedName name="Z_92A3B954_194B_4B76_AFB7_4AE239CB1F3B_.wvu.Cols" localSheetId="1" hidden="1">BDI_Materiais!$Q:$R</definedName>
    <definedName name="Z_92A3B954_194B_4B76_AFB7_4AE239CB1F3B_.wvu.PrintArea" localSheetId="2" hidden="1">BDI_Equipamentos!$A$1:$I$44</definedName>
    <definedName name="Z_92A3B954_194B_4B76_AFB7_4AE239CB1F3B_.wvu.PrintArea" localSheetId="1" hidden="1">BDI_Materiais!$A$1:$I$44</definedName>
    <definedName name="Z_92A3B954_194B_4B76_AFB7_4AE239CB1F3B_.wvu.PrintArea" localSheetId="4" hidden="1">CAPA!$A$2:$F$57</definedName>
    <definedName name="Z_92A3B954_194B_4B76_AFB7_4AE239CB1F3B_.wvu.PrintArea" localSheetId="12" hidden="1">'CPM_Comp.Mensal_Mão_Obra'!$B$10:$M$73</definedName>
    <definedName name="Z_92A3B954_194B_4B76_AFB7_4AE239CB1F3B_.wvu.PrintArea" localSheetId="5" hidden="1">Cronograma!$A$10:$M$40</definedName>
    <definedName name="Z_92A3B954_194B_4B76_AFB7_4AE239CB1F3B_.wvu.PrintArea" localSheetId="3" hidden="1">'Encargos Sociais'!$B$1:$I$56</definedName>
    <definedName name="Z_92A3B954_194B_4B76_AFB7_4AE239CB1F3B_.wvu.PrintTitles" localSheetId="12" hidden="1">'CPM_Comp.Mensal_Mão_Obra'!$10:$13</definedName>
    <definedName name="Z_A1BF95D5_609B_4F81_8163_293FD66733FE_.wvu.Cols" localSheetId="2" hidden="1">BDI_Equipamentos!$Q:$R</definedName>
    <definedName name="Z_A1BF95D5_609B_4F81_8163_293FD66733FE_.wvu.Cols" localSheetId="1" hidden="1">BDI_Materiais!$Q:$R</definedName>
    <definedName name="Z_A1BF95D5_609B_4F81_8163_293FD66733FE_.wvu.PrintArea" localSheetId="2" hidden="1">BDI_Equipamentos!$A$1:$I$44</definedName>
    <definedName name="Z_A1BF95D5_609B_4F81_8163_293FD66733FE_.wvu.PrintArea" localSheetId="1" hidden="1">BDI_Materiais!$A$1:$I$44</definedName>
    <definedName name="Z_A1BF95D5_609B_4F81_8163_293FD66733FE_.wvu.PrintArea" localSheetId="4" hidden="1">CAPA!$A$2:$F$57</definedName>
    <definedName name="Z_A1BF95D5_609B_4F81_8163_293FD66733FE_.wvu.PrintArea" localSheetId="12" hidden="1">'CPM_Comp.Mensal_Mão_Obra'!$B$10:$M$73</definedName>
    <definedName name="Z_A1BF95D5_609B_4F81_8163_293FD66733FE_.wvu.PrintArea" localSheetId="5" hidden="1">Cronograma!$A$10:$M$40</definedName>
    <definedName name="Z_A1BF95D5_609B_4F81_8163_293FD66733FE_.wvu.PrintArea" localSheetId="3" hidden="1">'Encargos Sociais'!$B$1:$I$56</definedName>
    <definedName name="Z_A1BF95D5_609B_4F81_8163_293FD66733FE_.wvu.PrintTitles" localSheetId="12" hidden="1">'CPM_Comp.Mensal_Mão_Obra'!$10:$13</definedName>
    <definedName name="Z_FE70E38F_AD9A_4534_87D8_572FC096499A_.wvu.Cols" localSheetId="2" hidden="1">BDI_Equipamentos!$Q:$R</definedName>
    <definedName name="Z_FE70E38F_AD9A_4534_87D8_572FC096499A_.wvu.Cols" localSheetId="1" hidden="1">BDI_Materiais!$Q:$R</definedName>
    <definedName name="Z_FE70E38F_AD9A_4534_87D8_572FC096499A_.wvu.PrintArea" localSheetId="2" hidden="1">BDI_Equipamentos!$A$1:$I$44</definedName>
    <definedName name="Z_FE70E38F_AD9A_4534_87D8_572FC096499A_.wvu.PrintArea" localSheetId="1" hidden="1">BDI_Materiais!$A$1:$I$44</definedName>
    <definedName name="Z_FE70E38F_AD9A_4534_87D8_572FC096499A_.wvu.PrintArea" localSheetId="4" hidden="1">CAPA!$A$2:$F$57</definedName>
    <definedName name="Z_FE70E38F_AD9A_4534_87D8_572FC096499A_.wvu.PrintArea" localSheetId="12" hidden="1">'CPM_Comp.Mensal_Mão_Obra'!$B$10:$M$73</definedName>
    <definedName name="Z_FE70E38F_AD9A_4534_87D8_572FC096499A_.wvu.PrintArea" localSheetId="5" hidden="1">Cronograma!$A$10:$M$40</definedName>
    <definedName name="Z_FE70E38F_AD9A_4534_87D8_572FC096499A_.wvu.PrintArea" localSheetId="3" hidden="1">'Encargos Sociais'!$B$1:$I$56</definedName>
    <definedName name="Z_FE70E38F_AD9A_4534_87D8_572FC096499A_.wvu.PrintTitles" localSheetId="12" hidden="1">'CPM_Comp.Mensal_Mão_Obra'!$10:$13</definedName>
  </definedNames>
  <calcPr calcId="191029"/>
</workbook>
</file>

<file path=xl/calcChain.xml><?xml version="1.0" encoding="utf-8"?>
<calcChain xmlns="http://schemas.openxmlformats.org/spreadsheetml/2006/main">
  <c r="H3450" i="5" l="1"/>
  <c r="H3441" i="5"/>
  <c r="H3434" i="5"/>
  <c r="M3452" i="5"/>
  <c r="M3451" i="5"/>
  <c r="M3450" i="5"/>
  <c r="M3449" i="5"/>
  <c r="M3448" i="5"/>
  <c r="M3445" i="5"/>
  <c r="M3444" i="5"/>
  <c r="M3443" i="5"/>
  <c r="M3442" i="5"/>
  <c r="M3441" i="5"/>
  <c r="M3438" i="5"/>
  <c r="M3437" i="5"/>
  <c r="M3436" i="5"/>
  <c r="M3435" i="5"/>
  <c r="M3434" i="5"/>
  <c r="M3431" i="5"/>
  <c r="M3430" i="5"/>
  <c r="M3427" i="5"/>
  <c r="M3425" i="5"/>
  <c r="M3423" i="5"/>
  <c r="M3422" i="5"/>
  <c r="M3420" i="5"/>
  <c r="M3416" i="5"/>
  <c r="M3415" i="5"/>
  <c r="M3411" i="5"/>
  <c r="M3408" i="5"/>
  <c r="M3405" i="5"/>
  <c r="M3402" i="5"/>
  <c r="M3398" i="5"/>
  <c r="M3394" i="5"/>
  <c r="M3393" i="5"/>
  <c r="M3389" i="5"/>
  <c r="M3388" i="5"/>
  <c r="M3384" i="5"/>
  <c r="M3383" i="5"/>
  <c r="M3379" i="5"/>
  <c r="M3378" i="5"/>
  <c r="M3374" i="5"/>
  <c r="M3373" i="5"/>
  <c r="M3369" i="5"/>
  <c r="M3366" i="5"/>
  <c r="M3365" i="5"/>
  <c r="M3361" i="5"/>
  <c r="H3361" i="5"/>
  <c r="M3357" i="5"/>
  <c r="M3356" i="5"/>
  <c r="M3355" i="5"/>
  <c r="M3351" i="5"/>
  <c r="M3350" i="5"/>
  <c r="M3349" i="5"/>
  <c r="M3345" i="5"/>
  <c r="M3344" i="5"/>
  <c r="M3343" i="5"/>
  <c r="M3339" i="5"/>
  <c r="M3338" i="5"/>
  <c r="M3337" i="5"/>
  <c r="M3333" i="5"/>
  <c r="M3332" i="5"/>
  <c r="M3331" i="5"/>
  <c r="M3327" i="5"/>
  <c r="M3326" i="5"/>
  <c r="M3325" i="5"/>
  <c r="M3321" i="5"/>
  <c r="M3320" i="5"/>
  <c r="M3319" i="5"/>
  <c r="M3315" i="5"/>
  <c r="M3314" i="5"/>
  <c r="M3313" i="5"/>
  <c r="M3309" i="5"/>
  <c r="M3308" i="5"/>
  <c r="M3307" i="5"/>
  <c r="M3303" i="5"/>
  <c r="M3302" i="5"/>
  <c r="M3301" i="5"/>
  <c r="M3297" i="5"/>
  <c r="M3296" i="5"/>
  <c r="M3295" i="5"/>
  <c r="M3291" i="5"/>
  <c r="M3290" i="5"/>
  <c r="M3289" i="5"/>
  <c r="M3285" i="5"/>
  <c r="M3284" i="5"/>
  <c r="M3283" i="5"/>
  <c r="M3279" i="5"/>
  <c r="M3278" i="5"/>
  <c r="M3277" i="5"/>
  <c r="M3273" i="5"/>
  <c r="M3269" i="5"/>
  <c r="H3269" i="5"/>
  <c r="M3265" i="5"/>
  <c r="M3264" i="5"/>
  <c r="M3263" i="5"/>
  <c r="M3259" i="5"/>
  <c r="M3258" i="5"/>
  <c r="M3257" i="5"/>
  <c r="M3253" i="5"/>
  <c r="M3252" i="5"/>
  <c r="M3251" i="5"/>
  <c r="M3247" i="5"/>
  <c r="M3246" i="5"/>
  <c r="M3245" i="5"/>
  <c r="M3241" i="5"/>
  <c r="M3240" i="5"/>
  <c r="M3239" i="5"/>
  <c r="M3235" i="5"/>
  <c r="M3234" i="5"/>
  <c r="M3233" i="5"/>
  <c r="M3229" i="5"/>
  <c r="M3228" i="5"/>
  <c r="M3227" i="5"/>
  <c r="M3223" i="5"/>
  <c r="M3219" i="5"/>
  <c r="M3215" i="5"/>
  <c r="M3211" i="5"/>
  <c r="M3207" i="5"/>
  <c r="M3206" i="5"/>
  <c r="M3202" i="5"/>
  <c r="M3201" i="5"/>
  <c r="M3200" i="5"/>
  <c r="M3199" i="5"/>
  <c r="M3198" i="5"/>
  <c r="M3197" i="5"/>
  <c r="M3193" i="5"/>
  <c r="M3192" i="5"/>
  <c r="M3191" i="5"/>
  <c r="M3187" i="5"/>
  <c r="M3186" i="5"/>
  <c r="M3185" i="5"/>
  <c r="M3181" i="5"/>
  <c r="M3180" i="5"/>
  <c r="M3175" i="5"/>
  <c r="M3174" i="5"/>
  <c r="M3173" i="5"/>
  <c r="M3169" i="5"/>
  <c r="M3165" i="5"/>
  <c r="M3163" i="5"/>
  <c r="M3162" i="5"/>
  <c r="M3158" i="5"/>
  <c r="M3157" i="5"/>
  <c r="M3153" i="5"/>
  <c r="M3152" i="5"/>
  <c r="M3148" i="5"/>
  <c r="M3144" i="5"/>
  <c r="M3140" i="5"/>
  <c r="M3137" i="5"/>
  <c r="M3136" i="5"/>
  <c r="M3132" i="5"/>
  <c r="H3132" i="5"/>
  <c r="M3128" i="5"/>
  <c r="M3127" i="5"/>
  <c r="M3126" i="5"/>
  <c r="M3122" i="5"/>
  <c r="M3121" i="5"/>
  <c r="M3120" i="5"/>
  <c r="M3116" i="5"/>
  <c r="M3115" i="5"/>
  <c r="M3114" i="5"/>
  <c r="M3110" i="5"/>
  <c r="H3110" i="5"/>
  <c r="M3106" i="5"/>
  <c r="M3105" i="5"/>
  <c r="M3104" i="5"/>
  <c r="M3100" i="5"/>
  <c r="M3099" i="5"/>
  <c r="M3098" i="5"/>
  <c r="M3094" i="5"/>
  <c r="M3093" i="5"/>
  <c r="M3092" i="5"/>
  <c r="M3088" i="5"/>
  <c r="M3087" i="5"/>
  <c r="M3086" i="5"/>
  <c r="M3082" i="5"/>
  <c r="M3079" i="5"/>
  <c r="M3075" i="5"/>
  <c r="M3073" i="5"/>
  <c r="M3071" i="5"/>
  <c r="M3069" i="5"/>
  <c r="M3067" i="5"/>
  <c r="M3065" i="5"/>
  <c r="M3063" i="5"/>
  <c r="M3062" i="5"/>
  <c r="M3058" i="5"/>
  <c r="M3057" i="5"/>
  <c r="M3053" i="5"/>
  <c r="M3052" i="5"/>
  <c r="M3048" i="5"/>
  <c r="M3044" i="5"/>
  <c r="M3041" i="5"/>
  <c r="M3037" i="5"/>
  <c r="M3033" i="5"/>
  <c r="M3030" i="5"/>
  <c r="M3026" i="5"/>
  <c r="M3022" i="5"/>
  <c r="M3018" i="5"/>
  <c r="M3014" i="5"/>
  <c r="M3010" i="5"/>
  <c r="M3006" i="5"/>
  <c r="M3005" i="5"/>
  <c r="M3004" i="5"/>
  <c r="M3003" i="5"/>
  <c r="M3002" i="5"/>
  <c r="M3001" i="5"/>
  <c r="M3000" i="5"/>
  <c r="M2999" i="5"/>
  <c r="M2995" i="5"/>
  <c r="M2991" i="5"/>
  <c r="M2986" i="5"/>
  <c r="M2981" i="5"/>
  <c r="H2981" i="5"/>
  <c r="M2980" i="5"/>
  <c r="H2980" i="5"/>
  <c r="M2979" i="5"/>
  <c r="H2979" i="5"/>
  <c r="M2978" i="5"/>
  <c r="H2978" i="5"/>
  <c r="M2977" i="5"/>
  <c r="H2977" i="5"/>
  <c r="M2976" i="5"/>
  <c r="H2976" i="5"/>
  <c r="M2975" i="5"/>
  <c r="H2975" i="5"/>
  <c r="M2974" i="5"/>
  <c r="M2968" i="5"/>
  <c r="M2964" i="5"/>
  <c r="M2960" i="5"/>
  <c r="M2959" i="5"/>
  <c r="M2955" i="5"/>
  <c r="M2951" i="5"/>
  <c r="M2947" i="5"/>
  <c r="M2943" i="5"/>
  <c r="M2939" i="5"/>
  <c r="M2936" i="5"/>
  <c r="M2934" i="5"/>
  <c r="M2930" i="5"/>
  <c r="M2928" i="5"/>
  <c r="M2924" i="5"/>
  <c r="M2920" i="5"/>
  <c r="M2916" i="5"/>
  <c r="M2912" i="5"/>
  <c r="M2907" i="5"/>
  <c r="M2903" i="5"/>
  <c r="M2899" i="5"/>
  <c r="M2897" i="5"/>
  <c r="M2893" i="5"/>
  <c r="M2889" i="5"/>
  <c r="M2888" i="5"/>
  <c r="M2887" i="5"/>
  <c r="M2882" i="5"/>
  <c r="M2860" i="5"/>
  <c r="M2859" i="5"/>
  <c r="M2854" i="5"/>
  <c r="M2850" i="5"/>
  <c r="H2850" i="5"/>
  <c r="M2849" i="5"/>
  <c r="M2848" i="5"/>
  <c r="M2844" i="5"/>
  <c r="M2840" i="5"/>
  <c r="M2839" i="5"/>
  <c r="M2835" i="5"/>
  <c r="M2831" i="5"/>
  <c r="M2827" i="5"/>
  <c r="M2825" i="5"/>
  <c r="M2821" i="5"/>
  <c r="M2817" i="5"/>
  <c r="M2813" i="5"/>
  <c r="M2811" i="5"/>
  <c r="M2809" i="5"/>
  <c r="M2805" i="5"/>
  <c r="M2801" i="5"/>
  <c r="M2797" i="5"/>
  <c r="M2793" i="5"/>
  <c r="M2789" i="5"/>
  <c r="M2785" i="5"/>
  <c r="M2781" i="5"/>
  <c r="M2777" i="5"/>
  <c r="M2773" i="5"/>
  <c r="M2769" i="5"/>
  <c r="M2765" i="5"/>
  <c r="M2761" i="5"/>
  <c r="M2757" i="5"/>
  <c r="M2753" i="5"/>
  <c r="M2749" i="5"/>
  <c r="M2744" i="5"/>
  <c r="M2740" i="5"/>
  <c r="M2739" i="5"/>
  <c r="M2738" i="5"/>
  <c r="M2737" i="5"/>
  <c r="M2736" i="5"/>
  <c r="M2735" i="5"/>
  <c r="M2734" i="5"/>
  <c r="M2733" i="5"/>
  <c r="M2732" i="5"/>
  <c r="M2731" i="5"/>
  <c r="M2723" i="5"/>
  <c r="H2723" i="5"/>
  <c r="M2722" i="5"/>
  <c r="H2722" i="5"/>
  <c r="M2721" i="5"/>
  <c r="H2721" i="5"/>
  <c r="M2720" i="5"/>
  <c r="H2720" i="5"/>
  <c r="M2719" i="5"/>
  <c r="H2719" i="5"/>
  <c r="M2718" i="5"/>
  <c r="H2718" i="5"/>
  <c r="M2717" i="5"/>
  <c r="H2717" i="5"/>
  <c r="M2716" i="5"/>
  <c r="H2716" i="5"/>
  <c r="M2715" i="5"/>
  <c r="H2715" i="5"/>
  <c r="M2714" i="5"/>
  <c r="H2714" i="5"/>
  <c r="M2713" i="5"/>
  <c r="M2712" i="5"/>
  <c r="M2711" i="5"/>
  <c r="M2710" i="5"/>
  <c r="M2703" i="5"/>
  <c r="M2695" i="5"/>
  <c r="M2687" i="5"/>
  <c r="M2683" i="5"/>
  <c r="M2682" i="5"/>
  <c r="M2678" i="5"/>
  <c r="M2677" i="5"/>
  <c r="M2673" i="5"/>
  <c r="M2672" i="5"/>
  <c r="M2668" i="5"/>
  <c r="M2667" i="5"/>
  <c r="M2663" i="5"/>
  <c r="M2662" i="5"/>
  <c r="M2658" i="5"/>
  <c r="M2653" i="5"/>
  <c r="M2652" i="5"/>
  <c r="M2648" i="5"/>
  <c r="M2647" i="5"/>
  <c r="M2643" i="5"/>
  <c r="M2642" i="5"/>
  <c r="M2638" i="5"/>
  <c r="M2637" i="5"/>
  <c r="M2633" i="5"/>
  <c r="M2632" i="5"/>
  <c r="M2628" i="5"/>
  <c r="M2627" i="5"/>
  <c r="M2623" i="5"/>
  <c r="M2622" i="5"/>
  <c r="M2618" i="5"/>
  <c r="M2617" i="5"/>
  <c r="M2613" i="5"/>
  <c r="M2612" i="5"/>
  <c r="M2608" i="5"/>
  <c r="M2606" i="5"/>
  <c r="H2606" i="5"/>
  <c r="M2602" i="5"/>
  <c r="M2596" i="5"/>
  <c r="M2590" i="5"/>
  <c r="M2585" i="5"/>
  <c r="M2580" i="5"/>
  <c r="M2576" i="5"/>
  <c r="M2572" i="5"/>
  <c r="M2568" i="5"/>
  <c r="M2564" i="5"/>
  <c r="M2559" i="5"/>
  <c r="M2554" i="5"/>
  <c r="M2553" i="5"/>
  <c r="M2552" i="5"/>
  <c r="M2551" i="5"/>
  <c r="H2551" i="5"/>
  <c r="M2550" i="5"/>
  <c r="M2546" i="5"/>
  <c r="M2545" i="5"/>
  <c r="M2544" i="5"/>
  <c r="M2543" i="5"/>
  <c r="H2543" i="5"/>
  <c r="M2542" i="5"/>
  <c r="M2538" i="5"/>
  <c r="M2537" i="5"/>
  <c r="M2536" i="5"/>
  <c r="M2535" i="5"/>
  <c r="H2535" i="5"/>
  <c r="M2534" i="5"/>
  <c r="H2534" i="5"/>
  <c r="M2533" i="5"/>
  <c r="M2529" i="5"/>
  <c r="M2528" i="5"/>
  <c r="M2527" i="5"/>
  <c r="M2526" i="5"/>
  <c r="H2526" i="5"/>
  <c r="M2525" i="5"/>
  <c r="H2525" i="5"/>
  <c r="M2524" i="5"/>
  <c r="M2520" i="5"/>
  <c r="M2519" i="5"/>
  <c r="M2518" i="5"/>
  <c r="M2517" i="5"/>
  <c r="H2517" i="5"/>
  <c r="M2516" i="5"/>
  <c r="H2516" i="5"/>
  <c r="M2515" i="5"/>
  <c r="M2511" i="5"/>
  <c r="M2510" i="5"/>
  <c r="M2509" i="5"/>
  <c r="M2508" i="5"/>
  <c r="H2508" i="5"/>
  <c r="M2507" i="5"/>
  <c r="H2507" i="5"/>
  <c r="M2506" i="5"/>
  <c r="M2502" i="5"/>
  <c r="M2501" i="5"/>
  <c r="M2500" i="5"/>
  <c r="M2499" i="5"/>
  <c r="H2499" i="5"/>
  <c r="M2498" i="5"/>
  <c r="H2498" i="5"/>
  <c r="M2497" i="5"/>
  <c r="M2493" i="5"/>
  <c r="M2492" i="5"/>
  <c r="M2491" i="5"/>
  <c r="M2490" i="5"/>
  <c r="H2490" i="5"/>
  <c r="M2489" i="5"/>
  <c r="H2489" i="5"/>
  <c r="M2488" i="5"/>
  <c r="H2488" i="5"/>
  <c r="M2487" i="5"/>
  <c r="M2483" i="5"/>
  <c r="M2482" i="5"/>
  <c r="M2481" i="5"/>
  <c r="M2480" i="5"/>
  <c r="H2480" i="5"/>
  <c r="M2479" i="5"/>
  <c r="H2479" i="5"/>
  <c r="M2478" i="5"/>
  <c r="M2474" i="5"/>
  <c r="M2473" i="5"/>
  <c r="M2472" i="5"/>
  <c r="M2471" i="5"/>
  <c r="M2470" i="5"/>
  <c r="H2470" i="5"/>
  <c r="M2469" i="5"/>
  <c r="H2469" i="5"/>
  <c r="M2468" i="5"/>
  <c r="M2464" i="5"/>
  <c r="M2463" i="5"/>
  <c r="M2462" i="5"/>
  <c r="M2461" i="5"/>
  <c r="H2461" i="5"/>
  <c r="M2460" i="5"/>
  <c r="M2456" i="5"/>
  <c r="M2455" i="5"/>
  <c r="M2454" i="5"/>
  <c r="M2453" i="5"/>
  <c r="M2452" i="5"/>
  <c r="M2448" i="5"/>
  <c r="M2447" i="5"/>
  <c r="M2446" i="5"/>
  <c r="M2445" i="5"/>
  <c r="M2444" i="5"/>
  <c r="H2444" i="5"/>
  <c r="M2443" i="5"/>
  <c r="H2443" i="5"/>
  <c r="M2442" i="5"/>
  <c r="H2442" i="5"/>
  <c r="M2441" i="5"/>
  <c r="H2441" i="5"/>
  <c r="M2440" i="5"/>
  <c r="M2436" i="5"/>
  <c r="M2435" i="5"/>
  <c r="M2434" i="5"/>
  <c r="M2433" i="5"/>
  <c r="M2432" i="5"/>
  <c r="M2431" i="5"/>
  <c r="M2430" i="5"/>
  <c r="M2429" i="5"/>
  <c r="M2428" i="5"/>
  <c r="M2427" i="5"/>
  <c r="M2426" i="5"/>
  <c r="M2425" i="5"/>
  <c r="M2424" i="5"/>
  <c r="M2423" i="5"/>
  <c r="M2422" i="5"/>
  <c r="M2421" i="5"/>
  <c r="M2420" i="5"/>
  <c r="M2419" i="5"/>
  <c r="M2418" i="5"/>
  <c r="M2417" i="5"/>
  <c r="M2416" i="5"/>
  <c r="M2415" i="5"/>
  <c r="M2414" i="5"/>
  <c r="M2413" i="5"/>
  <c r="M2412" i="5"/>
  <c r="M2411" i="5"/>
  <c r="M2410" i="5"/>
  <c r="M2409" i="5"/>
  <c r="M2408" i="5"/>
  <c r="M2407" i="5"/>
  <c r="M2406" i="5"/>
  <c r="M2405" i="5"/>
  <c r="M2404" i="5"/>
  <c r="M2403" i="5"/>
  <c r="M2402" i="5"/>
  <c r="M2401" i="5"/>
  <c r="M2400" i="5"/>
  <c r="M2399" i="5"/>
  <c r="M2398" i="5"/>
  <c r="M2392" i="5"/>
  <c r="M2391" i="5"/>
  <c r="M2390" i="5"/>
  <c r="M2389" i="5"/>
  <c r="M2388" i="5"/>
  <c r="M2387" i="5"/>
  <c r="M2386" i="5"/>
  <c r="M2385" i="5"/>
  <c r="M2384" i="5"/>
  <c r="M2383" i="5"/>
  <c r="M2377" i="5"/>
  <c r="M2376" i="5"/>
  <c r="M2366" i="5"/>
  <c r="M2365" i="5"/>
  <c r="M2364" i="5"/>
  <c r="M2363" i="5"/>
  <c r="M2362" i="5"/>
  <c r="M2361" i="5"/>
  <c r="M2360" i="5"/>
  <c r="M2343" i="5"/>
  <c r="H2343" i="5"/>
  <c r="M2342" i="5"/>
  <c r="H2342" i="5"/>
  <c r="M2341" i="5"/>
  <c r="M2337" i="5"/>
  <c r="M2336" i="5"/>
  <c r="M2335" i="5"/>
  <c r="M2331" i="5"/>
  <c r="M2330" i="5"/>
  <c r="M2320" i="5"/>
  <c r="M2319" i="5"/>
  <c r="M2318" i="5"/>
  <c r="M2317" i="5"/>
  <c r="M2316" i="5"/>
  <c r="M2315" i="5"/>
  <c r="M2314" i="5"/>
  <c r="M2297" i="5"/>
  <c r="M2296" i="5"/>
  <c r="M2295" i="5"/>
  <c r="M2294" i="5"/>
  <c r="M2293" i="5"/>
  <c r="M2292" i="5"/>
  <c r="M2291" i="5"/>
  <c r="M2290" i="5"/>
  <c r="M2289" i="5"/>
  <c r="M2288" i="5"/>
  <c r="M2281" i="5"/>
  <c r="H2281" i="5"/>
  <c r="M2280" i="5"/>
  <c r="H2280" i="5"/>
  <c r="M2279" i="5"/>
  <c r="H2279" i="5"/>
  <c r="M2278" i="5"/>
  <c r="H2278" i="5"/>
  <c r="M2277" i="5"/>
  <c r="H2277" i="5"/>
  <c r="M2276" i="5"/>
  <c r="H2276" i="5"/>
  <c r="M2275" i="5"/>
  <c r="H2275" i="5"/>
  <c r="M2274" i="5"/>
  <c r="H2274" i="5"/>
  <c r="M2273" i="5"/>
  <c r="H2273" i="5"/>
  <c r="M2272" i="5"/>
  <c r="H2272" i="5"/>
  <c r="M2271" i="5"/>
  <c r="H2271" i="5"/>
  <c r="M2270" i="5"/>
  <c r="H2270" i="5"/>
  <c r="M2269" i="5"/>
  <c r="M2268" i="5"/>
  <c r="M2267" i="5"/>
  <c r="M2266" i="5"/>
  <c r="M2260" i="5"/>
  <c r="M2259" i="5"/>
  <c r="M2258" i="5"/>
  <c r="M2257" i="5"/>
  <c r="M2256" i="5"/>
  <c r="M2255" i="5"/>
  <c r="M2254" i="5"/>
  <c r="M2253" i="5"/>
  <c r="M2252" i="5"/>
  <c r="M2251" i="5"/>
  <c r="M2250" i="5"/>
  <c r="M2249" i="5"/>
  <c r="M2248" i="5"/>
  <c r="M2247" i="5"/>
  <c r="M2246" i="5"/>
  <c r="M2245" i="5"/>
  <c r="M2244" i="5"/>
  <c r="M2243" i="5"/>
  <c r="M2242" i="5"/>
  <c r="M2241" i="5"/>
  <c r="M2240" i="5"/>
  <c r="M2239" i="5"/>
  <c r="M2238" i="5"/>
  <c r="M2231" i="5"/>
  <c r="M2220" i="5"/>
  <c r="M2205" i="5"/>
  <c r="M2200" i="5"/>
  <c r="M2199" i="5"/>
  <c r="M2198" i="5"/>
  <c r="M2197" i="5"/>
  <c r="M2193" i="5"/>
  <c r="M2189" i="5"/>
  <c r="M2185" i="5"/>
  <c r="M2181" i="5"/>
  <c r="M2177" i="5"/>
  <c r="M2173" i="5"/>
  <c r="M2169" i="5"/>
  <c r="M2165" i="5"/>
  <c r="M2164" i="5"/>
  <c r="M2163" i="5"/>
  <c r="M2161" i="5"/>
  <c r="M2160" i="5"/>
  <c r="M2159" i="5"/>
  <c r="M2157" i="5"/>
  <c r="M2156" i="5"/>
  <c r="M2155" i="5"/>
  <c r="M2151" i="5"/>
  <c r="M2147" i="5"/>
  <c r="M2146" i="5"/>
  <c r="M2145" i="5"/>
  <c r="M2141" i="5"/>
  <c r="M2140" i="5"/>
  <c r="M2139" i="5"/>
  <c r="M2138" i="5"/>
  <c r="M2134" i="5"/>
  <c r="H2134" i="5"/>
  <c r="M2133" i="5"/>
  <c r="H2133" i="5"/>
  <c r="M2132" i="5"/>
  <c r="M2131" i="5"/>
  <c r="M2130" i="5"/>
  <c r="M2126" i="5"/>
  <c r="M2125" i="5"/>
  <c r="M2124" i="5"/>
  <c r="M2120" i="5"/>
  <c r="M2119" i="5"/>
  <c r="M2118" i="5"/>
  <c r="M2114" i="5"/>
  <c r="M2113" i="5"/>
  <c r="M2112" i="5"/>
  <c r="M2111" i="5"/>
  <c r="M2107" i="5"/>
  <c r="M2106" i="5"/>
  <c r="M2105" i="5"/>
  <c r="M2101" i="5"/>
  <c r="M2100" i="5"/>
  <c r="M2099" i="5"/>
  <c r="M2095" i="5"/>
  <c r="M2094" i="5"/>
  <c r="M2093" i="5"/>
  <c r="M2089" i="5"/>
  <c r="H2089" i="5"/>
  <c r="M2088" i="5"/>
  <c r="M2087" i="5"/>
  <c r="M2083" i="5"/>
  <c r="H2083" i="5"/>
  <c r="M2082" i="5"/>
  <c r="M2081" i="5"/>
  <c r="M2077" i="5"/>
  <c r="H2077" i="5"/>
  <c r="M2076" i="5"/>
  <c r="M2075" i="5"/>
  <c r="M2071" i="5"/>
  <c r="M2070" i="5"/>
  <c r="M2069" i="5"/>
  <c r="M2065" i="5"/>
  <c r="M2064" i="5"/>
  <c r="M2063" i="5"/>
  <c r="M2059" i="5"/>
  <c r="M2058" i="5"/>
  <c r="M2057" i="5"/>
  <c r="M2056" i="5"/>
  <c r="M2052" i="5"/>
  <c r="M2051" i="5"/>
  <c r="M2050" i="5"/>
  <c r="M2046" i="5"/>
  <c r="M2042" i="5"/>
  <c r="M2041" i="5"/>
  <c r="M2040" i="5"/>
  <c r="M2039" i="5"/>
  <c r="M2035" i="5"/>
  <c r="M2034" i="5"/>
  <c r="M2033" i="5"/>
  <c r="M2032" i="5"/>
  <c r="M2028" i="5"/>
  <c r="M2027" i="5"/>
  <c r="M2026" i="5"/>
  <c r="M2025" i="5"/>
  <c r="M2021" i="5"/>
  <c r="M2020" i="5"/>
  <c r="M2016" i="5"/>
  <c r="M2015" i="5"/>
  <c r="M2011" i="5"/>
  <c r="H2011" i="5"/>
  <c r="M2010" i="5"/>
  <c r="H2010" i="5"/>
  <c r="M2009" i="5"/>
  <c r="H2009" i="5"/>
  <c r="M2008" i="5"/>
  <c r="H2008" i="5"/>
  <c r="M2007" i="5"/>
  <c r="H2007" i="5"/>
  <c r="M2006" i="5"/>
  <c r="H2006" i="5"/>
  <c r="M2005" i="5"/>
  <c r="H2005" i="5"/>
  <c r="M2004" i="5"/>
  <c r="H2004" i="5"/>
  <c r="M2003" i="5"/>
  <c r="H2003" i="5"/>
  <c r="M2002" i="5"/>
  <c r="H2002" i="5"/>
  <c r="M2001" i="5"/>
  <c r="H2001" i="5"/>
  <c r="M2000" i="5"/>
  <c r="H2000" i="5"/>
  <c r="M1999" i="5"/>
  <c r="H1999" i="5"/>
  <c r="M1998" i="5"/>
  <c r="H1998" i="5"/>
  <c r="M1997" i="5"/>
  <c r="H1997" i="5"/>
  <c r="M1996" i="5"/>
  <c r="M1995" i="5"/>
  <c r="M1994" i="5"/>
  <c r="M1993" i="5"/>
  <c r="M1985" i="5"/>
  <c r="H1985" i="5"/>
  <c r="M1981" i="5"/>
  <c r="M1980" i="5"/>
  <c r="M1979" i="5"/>
  <c r="M1975" i="5"/>
  <c r="M1974" i="5"/>
  <c r="M1973" i="5"/>
  <c r="M1969" i="5"/>
  <c r="M1968" i="5"/>
  <c r="M1967" i="5"/>
  <c r="M1966" i="5"/>
  <c r="M1962" i="5"/>
  <c r="M1961" i="5"/>
  <c r="M1960" i="5"/>
  <c r="M1959" i="5"/>
  <c r="M1955" i="5"/>
  <c r="M1954" i="5"/>
  <c r="M1953" i="5"/>
  <c r="M1952" i="5"/>
  <c r="M1948" i="5"/>
  <c r="M1947" i="5"/>
  <c r="M1946" i="5"/>
  <c r="M1945" i="5"/>
  <c r="M1941" i="5"/>
  <c r="M1940" i="5"/>
  <c r="M1939" i="5"/>
  <c r="M1938" i="5"/>
  <c r="M1934" i="5"/>
  <c r="M1932" i="5"/>
  <c r="M1928" i="5"/>
  <c r="M1927" i="5"/>
  <c r="M1923" i="5"/>
  <c r="M1922" i="5"/>
  <c r="M1921" i="5"/>
  <c r="M1920" i="5"/>
  <c r="M1916" i="5"/>
  <c r="M1915" i="5"/>
  <c r="M1911" i="5"/>
  <c r="M1910" i="5"/>
  <c r="M1906" i="5"/>
  <c r="M1905" i="5"/>
  <c r="M1901" i="5"/>
  <c r="M1900" i="5"/>
  <c r="M1896" i="5"/>
  <c r="M1895" i="5"/>
  <c r="M1892" i="5"/>
  <c r="M1891" i="5"/>
  <c r="M1887" i="5"/>
  <c r="M1886" i="5"/>
  <c r="M1882" i="5"/>
  <c r="M1881" i="5"/>
  <c r="M1877" i="5"/>
  <c r="M1876" i="5"/>
  <c r="M1872" i="5"/>
  <c r="M1871" i="5"/>
  <c r="M1867" i="5"/>
  <c r="M1866" i="5"/>
  <c r="M1862" i="5"/>
  <c r="M1861" i="5"/>
  <c r="M1857" i="5"/>
  <c r="M1856" i="5"/>
  <c r="M1852" i="5"/>
  <c r="M1851" i="5"/>
  <c r="M1847" i="5"/>
  <c r="M1846" i="5"/>
  <c r="M1842" i="5"/>
  <c r="M1841" i="5"/>
  <c r="M1837" i="5"/>
  <c r="M1836" i="5"/>
  <c r="M1832" i="5"/>
  <c r="M1831" i="5"/>
  <c r="M1822" i="5"/>
  <c r="M1821" i="5"/>
  <c r="H1821" i="5"/>
  <c r="M1820" i="5"/>
  <c r="M1819" i="5"/>
  <c r="M1815" i="5"/>
  <c r="M1811" i="5"/>
  <c r="M1810" i="5"/>
  <c r="M1806" i="5"/>
  <c r="M1805" i="5"/>
  <c r="M1800" i="5"/>
  <c r="M1796" i="5"/>
  <c r="M1792" i="5"/>
  <c r="M1788" i="5"/>
  <c r="M1785" i="5"/>
  <c r="M1784" i="5"/>
  <c r="M1783" i="5"/>
  <c r="M1782" i="5"/>
  <c r="M1778" i="5"/>
  <c r="M1775" i="5"/>
  <c r="H1775" i="5"/>
  <c r="M1774" i="5"/>
  <c r="H1774" i="5"/>
  <c r="M1773" i="5"/>
  <c r="M1772" i="5"/>
  <c r="M1771" i="5"/>
  <c r="M1761" i="5"/>
  <c r="H1761" i="5"/>
  <c r="M1760" i="5"/>
  <c r="M1756" i="5"/>
  <c r="H1756" i="5"/>
  <c r="M1755" i="5"/>
  <c r="M1751" i="5"/>
  <c r="H1751" i="5"/>
  <c r="M1750" i="5"/>
  <c r="M1746" i="5"/>
  <c r="M1745" i="5"/>
  <c r="M1744" i="5"/>
  <c r="M1743" i="5"/>
  <c r="M1739" i="5"/>
  <c r="M1738" i="5"/>
  <c r="M1737" i="5"/>
  <c r="M1736" i="5"/>
  <c r="M1732" i="5"/>
  <c r="M1731" i="5"/>
  <c r="M1730" i="5"/>
  <c r="M1729" i="5"/>
  <c r="M1725" i="5"/>
  <c r="H1725" i="5"/>
  <c r="M1721" i="5"/>
  <c r="M1720" i="5"/>
  <c r="M1719" i="5"/>
  <c r="M1718" i="5"/>
  <c r="M1714" i="5"/>
  <c r="M1713" i="5"/>
  <c r="M1712" i="5"/>
  <c r="M1711" i="5"/>
  <c r="M1707" i="5"/>
  <c r="M1703" i="5"/>
  <c r="M1702" i="5"/>
  <c r="M1701" i="5"/>
  <c r="M1697" i="5"/>
  <c r="M1696" i="5"/>
  <c r="M1695" i="5"/>
  <c r="M1694" i="5"/>
  <c r="M1690" i="5"/>
  <c r="M1689" i="5"/>
  <c r="M1688" i="5"/>
  <c r="M1684" i="5"/>
  <c r="M1683" i="5"/>
  <c r="M1682" i="5"/>
  <c r="M1678" i="5"/>
  <c r="M1677" i="5"/>
  <c r="M1676" i="5"/>
  <c r="M1675" i="5"/>
  <c r="M1671" i="5"/>
  <c r="M1670" i="5"/>
  <c r="M1669" i="5"/>
  <c r="M1668" i="5"/>
  <c r="M1664" i="5"/>
  <c r="M1663" i="5"/>
  <c r="M1662" i="5"/>
  <c r="M1661" i="5"/>
  <c r="M1657" i="5"/>
  <c r="M1656" i="5"/>
  <c r="M1655" i="5"/>
  <c r="M1654" i="5"/>
  <c r="M1650" i="5"/>
  <c r="M1649" i="5"/>
  <c r="M1648" i="5"/>
  <c r="M1647" i="5"/>
  <c r="M1643" i="5"/>
  <c r="M1642" i="5"/>
  <c r="M1641" i="5"/>
  <c r="M1640" i="5"/>
  <c r="M1636" i="5"/>
  <c r="M1635" i="5"/>
  <c r="M1634" i="5"/>
  <c r="M1633" i="5"/>
  <c r="M1629" i="5"/>
  <c r="M1628" i="5"/>
  <c r="M1627" i="5"/>
  <c r="M1626" i="5"/>
  <c r="M1622" i="5"/>
  <c r="M1621" i="5"/>
  <c r="M1620" i="5"/>
  <c r="M1619" i="5"/>
  <c r="M1615" i="5"/>
  <c r="M1614" i="5"/>
  <c r="M1613" i="5"/>
  <c r="M1612" i="5"/>
  <c r="M1608" i="5"/>
  <c r="M1604" i="5"/>
  <c r="M1600" i="5"/>
  <c r="H1600" i="5"/>
  <c r="M1599" i="5"/>
  <c r="M1598" i="5"/>
  <c r="M1594" i="5"/>
  <c r="M1590" i="5"/>
  <c r="M1586" i="5"/>
  <c r="M1582" i="5"/>
  <c r="M1581" i="5"/>
  <c r="M1580" i="5"/>
  <c r="M1579" i="5"/>
  <c r="M1575" i="5"/>
  <c r="M1574" i="5"/>
  <c r="M1573" i="5"/>
  <c r="M1572" i="5"/>
  <c r="M1568" i="5"/>
  <c r="M1567" i="5"/>
  <c r="M1563" i="5"/>
  <c r="M1562" i="5"/>
  <c r="M1558" i="5"/>
  <c r="M1557" i="5"/>
  <c r="M1553" i="5"/>
  <c r="M1552" i="5"/>
  <c r="M1548" i="5"/>
  <c r="M1547" i="5"/>
  <c r="M1546" i="5"/>
  <c r="M1545" i="5"/>
  <c r="M1541" i="5"/>
  <c r="M1540" i="5"/>
  <c r="M1539" i="5"/>
  <c r="M1538" i="5"/>
  <c r="M1534" i="5"/>
  <c r="H1534" i="5"/>
  <c r="M1533" i="5"/>
  <c r="M1532" i="5"/>
  <c r="M1528" i="5"/>
  <c r="M1527" i="5"/>
  <c r="M1526" i="5"/>
  <c r="M1525" i="5"/>
  <c r="M1521" i="5"/>
  <c r="M1520" i="5"/>
  <c r="M1519" i="5"/>
  <c r="M1518" i="5"/>
  <c r="M1514" i="5"/>
  <c r="M1513" i="5"/>
  <c r="M1512" i="5"/>
  <c r="M1511" i="5"/>
  <c r="M1507" i="5"/>
  <c r="M1506" i="5"/>
  <c r="M1505" i="5"/>
  <c r="M1504" i="5"/>
  <c r="M1500" i="5"/>
  <c r="M1499" i="5"/>
  <c r="M1498" i="5"/>
  <c r="M1497" i="5"/>
  <c r="M1493" i="5"/>
  <c r="M1492" i="5"/>
  <c r="M1491" i="5"/>
  <c r="M1490" i="5"/>
  <c r="M1486" i="5"/>
  <c r="M1485" i="5"/>
  <c r="M1484" i="5"/>
  <c r="M1483" i="5"/>
  <c r="M1479" i="5"/>
  <c r="M1478" i="5"/>
  <c r="M1477" i="5"/>
  <c r="M1476" i="5"/>
  <c r="M1472" i="5"/>
  <c r="M1471" i="5"/>
  <c r="M1470" i="5"/>
  <c r="M1469" i="5"/>
  <c r="M1465" i="5"/>
  <c r="M1464" i="5"/>
  <c r="M1463" i="5"/>
  <c r="M1462" i="5"/>
  <c r="M1458" i="5"/>
  <c r="M1457" i="5"/>
  <c r="M1456" i="5"/>
  <c r="M1455" i="5"/>
  <c r="M1451" i="5"/>
  <c r="M1450" i="5"/>
  <c r="M1449" i="5"/>
  <c r="M1448" i="5"/>
  <c r="M1444" i="5"/>
  <c r="M1443" i="5"/>
  <c r="M1439" i="5"/>
  <c r="M1438" i="5"/>
  <c r="M1437" i="5"/>
  <c r="M1436" i="5"/>
  <c r="M1432" i="5"/>
  <c r="M1428" i="5"/>
  <c r="M1427" i="5"/>
  <c r="M1426" i="5"/>
  <c r="M1425" i="5"/>
  <c r="M1421" i="5"/>
  <c r="M1420" i="5"/>
  <c r="M1419" i="5"/>
  <c r="M1418" i="5"/>
  <c r="M1414" i="5"/>
  <c r="M1413" i="5"/>
  <c r="M1412" i="5"/>
  <c r="M1411" i="5"/>
  <c r="M1407" i="5"/>
  <c r="M1406" i="5"/>
  <c r="M1405" i="5"/>
  <c r="M1404" i="5"/>
  <c r="M1400" i="5"/>
  <c r="M1396" i="5"/>
  <c r="M1392" i="5"/>
  <c r="M1388" i="5"/>
  <c r="M1384" i="5"/>
  <c r="M1383" i="5"/>
  <c r="M1382" i="5"/>
  <c r="M1381" i="5"/>
  <c r="M1377" i="5"/>
  <c r="M1376" i="5"/>
  <c r="M1375" i="5"/>
  <c r="M1374" i="5"/>
  <c r="M1370" i="5"/>
  <c r="M1369" i="5"/>
  <c r="M1365" i="5"/>
  <c r="M1364" i="5"/>
  <c r="M1360" i="5"/>
  <c r="M1359" i="5"/>
  <c r="M1355" i="5"/>
  <c r="M1354" i="5"/>
  <c r="M1350" i="5"/>
  <c r="M1349" i="5"/>
  <c r="M1348" i="5"/>
  <c r="M1347" i="5"/>
  <c r="M1346" i="5"/>
  <c r="M1341" i="5"/>
  <c r="M1340" i="5"/>
  <c r="M1339" i="5"/>
  <c r="M1331" i="5"/>
  <c r="M1330" i="5"/>
  <c r="M1322" i="5"/>
  <c r="M1318" i="5"/>
  <c r="M1314" i="5"/>
  <c r="M1310" i="5"/>
  <c r="H1310" i="5"/>
  <c r="M1309" i="5"/>
  <c r="H1309" i="5"/>
  <c r="M1308" i="5"/>
  <c r="H1308" i="5"/>
  <c r="M1307" i="5"/>
  <c r="H1307" i="5"/>
  <c r="M1306" i="5"/>
  <c r="H1306" i="5"/>
  <c r="M1305" i="5"/>
  <c r="M1304" i="5"/>
  <c r="M1296" i="5"/>
  <c r="M1295" i="5"/>
  <c r="M1294" i="5"/>
  <c r="M1293" i="5"/>
  <c r="M1289" i="5"/>
  <c r="H1289" i="5"/>
  <c r="M1288" i="5"/>
  <c r="H1288" i="5"/>
  <c r="M1287" i="5"/>
  <c r="H1287" i="5"/>
  <c r="M1286" i="5"/>
  <c r="H1286" i="5"/>
  <c r="M1285" i="5"/>
  <c r="H1285" i="5"/>
  <c r="M1284" i="5"/>
  <c r="H1284" i="5"/>
  <c r="M1283" i="5"/>
  <c r="H1283" i="5"/>
  <c r="M1282" i="5"/>
  <c r="H1282" i="5"/>
  <c r="M1281" i="5"/>
  <c r="H1281" i="5"/>
  <c r="M1280" i="5"/>
  <c r="M1279" i="5"/>
  <c r="M1272" i="5"/>
  <c r="M1271" i="5"/>
  <c r="M1270" i="5"/>
  <c r="M1269" i="5"/>
  <c r="M1265" i="5"/>
  <c r="M1264" i="5"/>
  <c r="M1263" i="5"/>
  <c r="M1262" i="5"/>
  <c r="M1261" i="5"/>
  <c r="M1260" i="5"/>
  <c r="M1259" i="5"/>
  <c r="M1258" i="5"/>
  <c r="M1257" i="5"/>
  <c r="M1256" i="5"/>
  <c r="M1255" i="5"/>
  <c r="M1254" i="5"/>
  <c r="M1253" i="5"/>
  <c r="M1252" i="5"/>
  <c r="M1251" i="5"/>
  <c r="M1250" i="5"/>
  <c r="M1242" i="5"/>
  <c r="H1242" i="5"/>
  <c r="M1241" i="5"/>
  <c r="H1241" i="5"/>
  <c r="M1240" i="5"/>
  <c r="H1240" i="5"/>
  <c r="M1239" i="5"/>
  <c r="H1239" i="5"/>
  <c r="M1238" i="5"/>
  <c r="M1237" i="5"/>
  <c r="M1236" i="5"/>
  <c r="M1231" i="5"/>
  <c r="M1230" i="5"/>
  <c r="M1229" i="5"/>
  <c r="M1228" i="5"/>
  <c r="M1227" i="5"/>
  <c r="M1226" i="5"/>
  <c r="M1225" i="5"/>
  <c r="M1224" i="5"/>
  <c r="M1223" i="5"/>
  <c r="M1222" i="5"/>
  <c r="M1221" i="5"/>
  <c r="M1220" i="5"/>
  <c r="M1216" i="5"/>
  <c r="M1214" i="5"/>
  <c r="M1212" i="5"/>
  <c r="M1211" i="5"/>
  <c r="M1210" i="5"/>
  <c r="M1205" i="5"/>
  <c r="H1205" i="5"/>
  <c r="M1204" i="5"/>
  <c r="H1204" i="5"/>
  <c r="M1203" i="5"/>
  <c r="M1202" i="5"/>
  <c r="H1202" i="5"/>
  <c r="M1201" i="5"/>
  <c r="H1201" i="5"/>
  <c r="M1200" i="5"/>
  <c r="H1200" i="5"/>
  <c r="M1199" i="5"/>
  <c r="H1199" i="5"/>
  <c r="M1198" i="5"/>
  <c r="H1198" i="5"/>
  <c r="M1197" i="5"/>
  <c r="H1197" i="5"/>
  <c r="M1196" i="5"/>
  <c r="H1196" i="5"/>
  <c r="M1195" i="5"/>
  <c r="H1195" i="5"/>
  <c r="M1194" i="5"/>
  <c r="M1193" i="5"/>
  <c r="M1186" i="5"/>
  <c r="M1184" i="5"/>
  <c r="H1184" i="5"/>
  <c r="M1183" i="5"/>
  <c r="M1179" i="5"/>
  <c r="H1179" i="5"/>
  <c r="M1178" i="5"/>
  <c r="H1178" i="5"/>
  <c r="M1177" i="5"/>
  <c r="M1173" i="5"/>
  <c r="M1169" i="5"/>
  <c r="M1165" i="5"/>
  <c r="M1162" i="5"/>
  <c r="M1161" i="5"/>
  <c r="M1157" i="5"/>
  <c r="M1156" i="5"/>
  <c r="M1152" i="5"/>
  <c r="M1151" i="5"/>
  <c r="M1147" i="5"/>
  <c r="M1144" i="5"/>
  <c r="M1143" i="5"/>
  <c r="M1142" i="5"/>
  <c r="M1138" i="5"/>
  <c r="M1137" i="5"/>
  <c r="M1136" i="5"/>
  <c r="M1132" i="5"/>
  <c r="H1132" i="5"/>
  <c r="M1131" i="5"/>
  <c r="H1131" i="5"/>
  <c r="M1130" i="5"/>
  <c r="M1126" i="5"/>
  <c r="M1123" i="5"/>
  <c r="M1122" i="5"/>
  <c r="M1121" i="5"/>
  <c r="M1120" i="5"/>
  <c r="M1119" i="5"/>
  <c r="M1118" i="5"/>
  <c r="M1117" i="5"/>
  <c r="M1113" i="5"/>
  <c r="M1109" i="5"/>
  <c r="M1108" i="5"/>
  <c r="M1104" i="5"/>
  <c r="H1104" i="5"/>
  <c r="M1103" i="5"/>
  <c r="H1103" i="5"/>
  <c r="M1102" i="5"/>
  <c r="H1102" i="5"/>
  <c r="M1101" i="5"/>
  <c r="H1101" i="5"/>
  <c r="M1100" i="5"/>
  <c r="H1100" i="5"/>
  <c r="M1099" i="5"/>
  <c r="H1099" i="5"/>
  <c r="M1098" i="5"/>
  <c r="H1098" i="5"/>
  <c r="M1097" i="5"/>
  <c r="H1097" i="5"/>
  <c r="M1096" i="5"/>
  <c r="H1096" i="5"/>
  <c r="M1095" i="5"/>
  <c r="M1089" i="5"/>
  <c r="M1088" i="5"/>
  <c r="M1084" i="5"/>
  <c r="M1083" i="5"/>
  <c r="M1082" i="5"/>
  <c r="M1081" i="5"/>
  <c r="M1080" i="5"/>
  <c r="M1074" i="5"/>
  <c r="H1074" i="5"/>
  <c r="M1073" i="5"/>
  <c r="H1073" i="5"/>
  <c r="M1072" i="5"/>
  <c r="H1072" i="5"/>
  <c r="M1071" i="5"/>
  <c r="H1071" i="5"/>
  <c r="M1070" i="5"/>
  <c r="H1070" i="5"/>
  <c r="M1069" i="5"/>
  <c r="H1069" i="5"/>
  <c r="M1068" i="5"/>
  <c r="H1068" i="5"/>
  <c r="M1067" i="5"/>
  <c r="H1067" i="5"/>
  <c r="M1066" i="5"/>
  <c r="H1066" i="5"/>
  <c r="M1065" i="5"/>
  <c r="H1065" i="5"/>
  <c r="M1064" i="5"/>
  <c r="H1064" i="5"/>
  <c r="M1063" i="5"/>
  <c r="M1062" i="5"/>
  <c r="M1056" i="5"/>
  <c r="M1055" i="5"/>
  <c r="M1054" i="5"/>
  <c r="M1053" i="5"/>
  <c r="M1052" i="5"/>
  <c r="M1046" i="5"/>
  <c r="M1045" i="5"/>
  <c r="M1041" i="5"/>
  <c r="M1039" i="5"/>
  <c r="M1038" i="5"/>
  <c r="M1034" i="5"/>
  <c r="M1030" i="5"/>
  <c r="M1026" i="5"/>
  <c r="M1025" i="5"/>
  <c r="M1021" i="5"/>
  <c r="M1020" i="5"/>
  <c r="M1016" i="5"/>
  <c r="M1014" i="5"/>
  <c r="M1012" i="5"/>
  <c r="M1011" i="5"/>
  <c r="M1010" i="5"/>
  <c r="M1006" i="5"/>
  <c r="M1005" i="5"/>
  <c r="M1004" i="5"/>
  <c r="M992" i="5"/>
  <c r="M981" i="5"/>
  <c r="M976" i="5"/>
  <c r="M975" i="5"/>
  <c r="M974" i="5"/>
  <c r="M970" i="5"/>
  <c r="M969" i="5"/>
  <c r="M965" i="5"/>
  <c r="M964" i="5"/>
  <c r="M960" i="5"/>
  <c r="M959" i="5"/>
  <c r="M955" i="5"/>
  <c r="M954" i="5"/>
  <c r="M953" i="5"/>
  <c r="M949" i="5"/>
  <c r="M948" i="5"/>
  <c r="M947" i="5"/>
  <c r="M943" i="5"/>
  <c r="M942" i="5"/>
  <c r="M941" i="5"/>
  <c r="M937" i="5"/>
  <c r="M936" i="5"/>
  <c r="M931" i="5"/>
  <c r="M930" i="5"/>
  <c r="M924" i="5"/>
  <c r="M920" i="5"/>
  <c r="M919" i="5"/>
  <c r="M913" i="5"/>
  <c r="M912" i="5"/>
  <c r="M908" i="5"/>
  <c r="M907" i="5"/>
  <c r="M903" i="5"/>
  <c r="M899" i="5"/>
  <c r="M898" i="5"/>
  <c r="M894" i="5"/>
  <c r="M890" i="5"/>
  <c r="M886" i="5"/>
  <c r="M884" i="5"/>
  <c r="M883" i="5"/>
  <c r="M882" i="5"/>
  <c r="M873" i="5"/>
  <c r="M872" i="5"/>
  <c r="M871" i="5"/>
  <c r="M867" i="5"/>
  <c r="M866" i="5"/>
  <c r="M865" i="5"/>
  <c r="M861" i="5"/>
  <c r="M860" i="5"/>
  <c r="M859" i="5"/>
  <c r="M858" i="5"/>
  <c r="M854" i="5"/>
  <c r="M853" i="5"/>
  <c r="M852" i="5"/>
  <c r="M851" i="5"/>
  <c r="M847" i="5"/>
  <c r="M846" i="5"/>
  <c r="M845" i="5"/>
  <c r="M841" i="5"/>
  <c r="M837" i="5"/>
  <c r="M833" i="5"/>
  <c r="H833" i="5"/>
  <c r="M832" i="5"/>
  <c r="H832" i="5"/>
  <c r="M831" i="5"/>
  <c r="H831" i="5"/>
  <c r="M830" i="5"/>
  <c r="M829" i="5"/>
  <c r="M823" i="5"/>
  <c r="M822" i="5"/>
  <c r="M817" i="5"/>
  <c r="M797" i="5"/>
  <c r="M796" i="5"/>
  <c r="M793" i="5"/>
  <c r="M792" i="5"/>
  <c r="M789" i="5"/>
  <c r="M784" i="5"/>
  <c r="M779" i="5"/>
  <c r="M778" i="5"/>
  <c r="M773" i="5"/>
  <c r="M772" i="5"/>
  <c r="M771" i="5"/>
  <c r="M770" i="5"/>
  <c r="M769" i="5"/>
  <c r="M763" i="5"/>
  <c r="M761" i="5"/>
  <c r="M755" i="5"/>
  <c r="M754" i="5"/>
  <c r="M749" i="5"/>
  <c r="M744" i="5"/>
  <c r="M743" i="5"/>
  <c r="M738" i="5"/>
  <c r="M737" i="5"/>
  <c r="M732" i="5"/>
  <c r="M731" i="5"/>
  <c r="M726" i="5"/>
  <c r="M725" i="5"/>
  <c r="M720" i="5"/>
  <c r="M716" i="5"/>
  <c r="M715" i="5"/>
  <c r="M710" i="5"/>
  <c r="M709" i="5"/>
  <c r="M704" i="5"/>
  <c r="M703" i="5"/>
  <c r="M698" i="5"/>
  <c r="M697" i="5"/>
  <c r="M692" i="5"/>
  <c r="M691" i="5"/>
  <c r="M686" i="5"/>
  <c r="M685" i="5"/>
  <c r="M681" i="5"/>
  <c r="M680" i="5"/>
  <c r="M675" i="5"/>
  <c r="M674" i="5"/>
  <c r="M669" i="5"/>
  <c r="M668" i="5"/>
  <c r="M663" i="5"/>
  <c r="M662" i="5"/>
  <c r="M657" i="5"/>
  <c r="M656" i="5"/>
  <c r="M651" i="5"/>
  <c r="M650" i="5"/>
  <c r="M645" i="5"/>
  <c r="M644" i="5"/>
  <c r="M639" i="5"/>
  <c r="M638" i="5"/>
  <c r="M633" i="5"/>
  <c r="M632" i="5"/>
  <c r="M631" i="5"/>
  <c r="M630" i="5"/>
  <c r="M618" i="5"/>
  <c r="M616" i="5"/>
  <c r="M615" i="5"/>
  <c r="M610" i="5"/>
  <c r="M609" i="5"/>
  <c r="M604" i="5"/>
  <c r="M603" i="5"/>
  <c r="M598" i="5"/>
  <c r="M597" i="5"/>
  <c r="M592" i="5"/>
  <c r="M591" i="5"/>
  <c r="M590" i="5"/>
  <c r="M589" i="5"/>
  <c r="M583" i="5"/>
  <c r="M578" i="5"/>
  <c r="M572" i="5"/>
  <c r="M571" i="5"/>
  <c r="M570" i="5"/>
  <c r="M569" i="5"/>
  <c r="M568" i="5"/>
  <c r="M567" i="5"/>
  <c r="M561" i="5"/>
  <c r="M556" i="5"/>
  <c r="M555" i="5"/>
  <c r="M550" i="5"/>
  <c r="M549" i="5"/>
  <c r="M544" i="5"/>
  <c r="M543" i="5"/>
  <c r="M538" i="5"/>
  <c r="M537" i="5"/>
  <c r="M536" i="5"/>
  <c r="M530" i="5"/>
  <c r="M526" i="5"/>
  <c r="M520" i="5"/>
  <c r="M519" i="5"/>
  <c r="M514" i="5"/>
  <c r="M513" i="5"/>
  <c r="M508" i="5"/>
  <c r="M507" i="5"/>
  <c r="M502" i="5"/>
  <c r="M501" i="5"/>
  <c r="M500" i="5"/>
  <c r="M499" i="5"/>
  <c r="M498" i="5"/>
  <c r="M497" i="5"/>
  <c r="M479" i="5"/>
  <c r="M474" i="5"/>
  <c r="M469" i="5"/>
  <c r="M460" i="5"/>
  <c r="M428" i="5"/>
  <c r="M409" i="5"/>
  <c r="M408" i="5"/>
  <c r="M407" i="5"/>
  <c r="M406" i="5"/>
  <c r="M402" i="5"/>
  <c r="M401" i="5"/>
  <c r="M400" i="5"/>
  <c r="M399" i="5"/>
  <c r="M398" i="5"/>
  <c r="M393" i="5"/>
  <c r="H393" i="5"/>
  <c r="M392" i="5"/>
  <c r="M391" i="5"/>
  <c r="M390" i="5"/>
  <c r="M386" i="5"/>
  <c r="M385" i="5"/>
  <c r="M384" i="5"/>
  <c r="M383" i="5"/>
  <c r="M376" i="5"/>
  <c r="M375" i="5"/>
  <c r="M374" i="5"/>
  <c r="M373" i="5"/>
  <c r="M372" i="5"/>
  <c r="M371" i="5"/>
  <c r="M370" i="5"/>
  <c r="M369" i="5"/>
  <c r="M368" i="5"/>
  <c r="M367" i="5"/>
  <c r="M366" i="5"/>
  <c r="M362" i="5"/>
  <c r="M361" i="5"/>
  <c r="M360" i="5"/>
  <c r="M359" i="5"/>
  <c r="M358" i="5"/>
  <c r="M357" i="5"/>
  <c r="M356" i="5"/>
  <c r="M355" i="5"/>
  <c r="M354" i="5"/>
  <c r="M353" i="5"/>
  <c r="M352" i="5"/>
  <c r="M351" i="5"/>
  <c r="M345" i="5"/>
  <c r="M344" i="5"/>
  <c r="M343" i="5"/>
  <c r="M342" i="5"/>
  <c r="M341" i="5"/>
  <c r="M340" i="5"/>
  <c r="M339" i="5"/>
  <c r="M338" i="5"/>
  <c r="M268" i="5"/>
  <c r="M267" i="5"/>
  <c r="M266" i="5"/>
  <c r="M265" i="5"/>
  <c r="M264" i="5"/>
  <c r="M224" i="5"/>
  <c r="M223" i="5"/>
  <c r="M197" i="5"/>
  <c r="M196" i="5"/>
  <c r="M195" i="5"/>
  <c r="M180" i="5"/>
  <c r="M179" i="5"/>
  <c r="M170" i="5"/>
  <c r="M169" i="5"/>
  <c r="M165" i="5"/>
  <c r="M164" i="5"/>
  <c r="M160" i="5"/>
  <c r="M159" i="5"/>
  <c r="M158" i="5"/>
  <c r="M154" i="5"/>
  <c r="M129" i="5"/>
  <c r="M128" i="5"/>
  <c r="M127" i="5"/>
  <c r="M126" i="5"/>
  <c r="M125" i="5"/>
  <c r="M124" i="5"/>
  <c r="M86" i="5"/>
  <c r="M85" i="5"/>
  <c r="M84" i="5"/>
  <c r="M83" i="5"/>
  <c r="M82" i="5"/>
  <c r="H3447" i="5"/>
  <c r="H3440" i="5"/>
  <c r="H3433" i="5"/>
  <c r="H3429" i="5"/>
  <c r="H3419" i="5"/>
  <c r="H3418" i="5"/>
  <c r="H3414" i="5"/>
  <c r="H3413" i="5"/>
  <c r="H3410" i="5"/>
  <c r="H3407" i="5"/>
  <c r="H3404" i="5"/>
  <c r="H3401" i="5"/>
  <c r="H3400" i="5"/>
  <c r="H3397" i="5"/>
  <c r="H3396" i="5"/>
  <c r="H3392" i="5"/>
  <c r="H3391" i="5"/>
  <c r="H3387" i="5"/>
  <c r="H3386" i="5"/>
  <c r="H3382" i="5"/>
  <c r="H3381" i="5"/>
  <c r="H3377" i="5"/>
  <c r="H3376" i="5"/>
  <c r="H3372" i="5"/>
  <c r="H3371" i="5"/>
  <c r="H3368" i="5"/>
  <c r="H3364" i="5"/>
  <c r="H3363" i="5"/>
  <c r="H3360" i="5"/>
  <c r="H3359" i="5"/>
  <c r="H3354" i="5"/>
  <c r="H3353" i="5"/>
  <c r="H3348" i="5"/>
  <c r="H3347" i="5"/>
  <c r="H3342" i="5"/>
  <c r="H3341" i="5"/>
  <c r="H3336" i="5"/>
  <c r="H3335" i="5"/>
  <c r="H3330" i="5"/>
  <c r="H3329" i="5"/>
  <c r="H3324" i="5"/>
  <c r="H3323" i="5"/>
  <c r="H3318" i="5"/>
  <c r="H3317" i="5"/>
  <c r="H3312" i="5"/>
  <c r="H3311" i="5"/>
  <c r="H3306" i="5"/>
  <c r="H3305" i="5"/>
  <c r="H3300" i="5"/>
  <c r="H3299" i="5"/>
  <c r="H3294" i="5"/>
  <c r="H3293" i="5"/>
  <c r="H3288" i="5"/>
  <c r="H3287" i="5"/>
  <c r="H3282" i="5"/>
  <c r="H3281" i="5"/>
  <c r="H3276" i="5"/>
  <c r="H3275" i="5"/>
  <c r="H3272" i="5"/>
  <c r="H3271" i="5"/>
  <c r="H3268" i="5"/>
  <c r="H3267" i="5"/>
  <c r="H3262" i="5"/>
  <c r="H3261" i="5"/>
  <c r="H3256" i="5"/>
  <c r="H3255" i="5"/>
  <c r="H3250" i="5"/>
  <c r="H3249" i="5"/>
  <c r="H3244" i="5"/>
  <c r="H3243" i="5"/>
  <c r="H3238" i="5"/>
  <c r="H3237" i="5"/>
  <c r="H3232" i="5"/>
  <c r="H3231" i="5"/>
  <c r="H3226" i="5"/>
  <c r="H3225" i="5"/>
  <c r="H3222" i="5"/>
  <c r="H3221" i="5"/>
  <c r="H3218" i="5"/>
  <c r="H3217" i="5"/>
  <c r="H3214" i="5"/>
  <c r="H3213" i="5"/>
  <c r="H3210" i="5"/>
  <c r="H3209" i="5"/>
  <c r="H3205" i="5"/>
  <c r="H3204" i="5"/>
  <c r="H3196" i="5"/>
  <c r="H3195" i="5"/>
  <c r="H3190" i="5"/>
  <c r="H3189" i="5"/>
  <c r="H3184" i="5"/>
  <c r="H3183" i="5"/>
  <c r="H3179" i="5"/>
  <c r="H3178" i="5"/>
  <c r="H3177" i="5"/>
  <c r="H3172" i="5"/>
  <c r="H3171" i="5"/>
  <c r="H3168" i="5"/>
  <c r="H3167" i="5"/>
  <c r="H3161" i="5"/>
  <c r="H3160" i="5"/>
  <c r="H3156" i="5"/>
  <c r="H3155" i="5"/>
  <c r="H3151" i="5"/>
  <c r="H3150" i="5"/>
  <c r="H3147" i="5"/>
  <c r="H3146" i="5"/>
  <c r="H3143" i="5"/>
  <c r="H3142" i="5"/>
  <c r="H3139" i="5"/>
  <c r="H3135" i="5"/>
  <c r="H3134" i="5"/>
  <c r="H3131" i="5"/>
  <c r="H3130" i="5"/>
  <c r="H3125" i="5"/>
  <c r="H3124" i="5"/>
  <c r="H3119" i="5"/>
  <c r="H3118" i="5"/>
  <c r="H3113" i="5"/>
  <c r="H3112" i="5"/>
  <c r="H3109" i="5"/>
  <c r="H3108" i="5"/>
  <c r="H3103" i="5"/>
  <c r="H3102" i="5"/>
  <c r="H3097" i="5"/>
  <c r="H3096" i="5"/>
  <c r="H3091" i="5"/>
  <c r="H3090" i="5"/>
  <c r="H3085" i="5"/>
  <c r="H3084" i="5"/>
  <c r="H3081" i="5"/>
  <c r="H3078" i="5"/>
  <c r="H3077" i="5"/>
  <c r="H3061" i="5"/>
  <c r="H3060" i="5"/>
  <c r="H3056" i="5"/>
  <c r="H3055" i="5"/>
  <c r="H3051" i="5"/>
  <c r="H3050" i="5"/>
  <c r="H3047" i="5"/>
  <c r="H3046" i="5"/>
  <c r="H3043" i="5"/>
  <c r="H3040" i="5"/>
  <c r="H3039" i="5"/>
  <c r="H3036" i="5"/>
  <c r="H3035" i="5"/>
  <c r="H3032" i="5"/>
  <c r="H3029" i="5"/>
  <c r="H3028" i="5"/>
  <c r="H3025" i="5"/>
  <c r="H3024" i="5"/>
  <c r="H3021" i="5"/>
  <c r="H3020" i="5"/>
  <c r="H3017" i="5"/>
  <c r="H3016" i="5"/>
  <c r="H3013" i="5"/>
  <c r="H3012" i="5"/>
  <c r="H3009" i="5"/>
  <c r="H3008" i="5"/>
  <c r="H2998" i="5"/>
  <c r="H2997" i="5"/>
  <c r="H2994" i="5"/>
  <c r="H2993" i="5"/>
  <c r="H2990" i="5"/>
  <c r="H2989" i="5"/>
  <c r="H2988" i="5"/>
  <c r="H2985" i="5"/>
  <c r="H2984" i="5"/>
  <c r="H2983" i="5"/>
  <c r="H2973" i="5"/>
  <c r="H2972" i="5"/>
  <c r="H2971" i="5"/>
  <c r="H2970" i="5"/>
  <c r="H2967" i="5"/>
  <c r="H2966" i="5"/>
  <c r="H2963" i="5"/>
  <c r="H2962" i="5"/>
  <c r="H2958" i="5"/>
  <c r="H2957" i="5"/>
  <c r="H2954" i="5"/>
  <c r="H2953" i="5"/>
  <c r="H2950" i="5"/>
  <c r="H2949" i="5"/>
  <c r="H2946" i="5"/>
  <c r="H2945" i="5"/>
  <c r="H2942" i="5"/>
  <c r="H2941" i="5"/>
  <c r="H2938" i="5"/>
  <c r="H2933" i="5"/>
  <c r="H2932" i="5"/>
  <c r="H2927" i="5"/>
  <c r="H2926" i="5"/>
  <c r="H2923" i="5"/>
  <c r="H2922" i="5"/>
  <c r="H2919" i="5"/>
  <c r="H2918" i="5"/>
  <c r="H2915" i="5"/>
  <c r="H2914" i="5"/>
  <c r="H2911" i="5"/>
  <c r="H2910" i="5"/>
  <c r="H2909" i="5"/>
  <c r="H2906" i="5"/>
  <c r="H2905" i="5"/>
  <c r="H2902" i="5"/>
  <c r="H2901" i="5"/>
  <c r="H2896" i="5"/>
  <c r="H2895" i="5"/>
  <c r="H2892" i="5"/>
  <c r="H2891" i="5"/>
  <c r="H2886" i="5"/>
  <c r="H2885" i="5"/>
  <c r="H2884" i="5"/>
  <c r="H2881" i="5"/>
  <c r="H2880" i="5"/>
  <c r="H2878" i="5"/>
  <c r="H2877" i="5"/>
  <c r="H2875" i="5"/>
  <c r="H2874" i="5"/>
  <c r="H2872" i="5"/>
  <c r="H2871" i="5"/>
  <c r="H2869" i="5"/>
  <c r="H2868" i="5"/>
  <c r="H2866" i="5"/>
  <c r="H2865" i="5"/>
  <c r="H2863" i="5"/>
  <c r="H2862" i="5"/>
  <c r="H2858" i="5"/>
  <c r="H2857" i="5"/>
  <c r="H2856" i="5"/>
  <c r="H2853" i="5"/>
  <c r="H2852" i="5"/>
  <c r="H2847" i="5"/>
  <c r="H2846" i="5"/>
  <c r="H2843" i="5"/>
  <c r="H2842" i="5"/>
  <c r="H2838" i="5"/>
  <c r="H2837" i="5"/>
  <c r="H2834" i="5"/>
  <c r="H2833" i="5"/>
  <c r="H2830" i="5"/>
  <c r="H2829" i="5"/>
  <c r="H2824" i="5"/>
  <c r="H2823" i="5"/>
  <c r="H2820" i="5"/>
  <c r="H2819" i="5"/>
  <c r="H2816" i="5"/>
  <c r="H2815" i="5"/>
  <c r="H2808" i="5"/>
  <c r="H2807" i="5"/>
  <c r="H2804" i="5"/>
  <c r="H2803" i="5"/>
  <c r="H2800" i="5"/>
  <c r="H2799" i="5"/>
  <c r="H2796" i="5"/>
  <c r="H2795" i="5"/>
  <c r="H2792" i="5"/>
  <c r="H2791" i="5"/>
  <c r="H2788" i="5"/>
  <c r="H2787" i="5"/>
  <c r="H2784" i="5"/>
  <c r="H2783" i="5"/>
  <c r="H2780" i="5"/>
  <c r="H2779" i="5"/>
  <c r="H2776" i="5"/>
  <c r="H2775" i="5"/>
  <c r="H2772" i="5"/>
  <c r="H2771" i="5"/>
  <c r="H2768" i="5"/>
  <c r="H2767" i="5"/>
  <c r="H2764" i="5"/>
  <c r="H2763" i="5"/>
  <c r="H2760" i="5"/>
  <c r="H2759" i="5"/>
  <c r="H2756" i="5"/>
  <c r="H2755" i="5"/>
  <c r="H2752" i="5"/>
  <c r="H2751" i="5"/>
  <c r="H2748" i="5"/>
  <c r="H2747" i="5"/>
  <c r="H2743" i="5"/>
  <c r="H2742" i="5"/>
  <c r="H2730" i="5"/>
  <c r="H2729" i="5"/>
  <c r="H2728" i="5"/>
  <c r="H2727" i="5"/>
  <c r="H2726" i="5"/>
  <c r="H2709" i="5"/>
  <c r="H2708" i="5"/>
  <c r="H2707" i="5"/>
  <c r="H2706" i="5"/>
  <c r="H2705" i="5"/>
  <c r="H2702" i="5"/>
  <c r="H2701" i="5"/>
  <c r="H2700" i="5"/>
  <c r="H2699" i="5"/>
  <c r="H2698" i="5"/>
  <c r="H2697" i="5"/>
  <c r="H2694" i="5"/>
  <c r="H2693" i="5"/>
  <c r="H2692" i="5"/>
  <c r="H2691" i="5"/>
  <c r="H2690" i="5"/>
  <c r="H2689" i="5"/>
  <c r="H2686" i="5"/>
  <c r="H2685" i="5"/>
  <c r="H2681" i="5"/>
  <c r="H2680" i="5"/>
  <c r="H2676" i="5"/>
  <c r="H2675" i="5"/>
  <c r="H2671" i="5"/>
  <c r="H2670" i="5"/>
  <c r="H2666" i="5"/>
  <c r="H2665" i="5"/>
  <c r="H2661" i="5"/>
  <c r="H2660" i="5"/>
  <c r="H2657" i="5"/>
  <c r="H2656" i="5"/>
  <c r="H2655" i="5"/>
  <c r="H2651" i="5"/>
  <c r="H2650" i="5"/>
  <c r="H2646" i="5"/>
  <c r="H2645" i="5"/>
  <c r="H2641" i="5"/>
  <c r="H2640" i="5"/>
  <c r="H2636" i="5"/>
  <c r="H2635" i="5"/>
  <c r="H2631" i="5"/>
  <c r="H2630" i="5"/>
  <c r="H2626" i="5"/>
  <c r="H2625" i="5"/>
  <c r="H2621" i="5"/>
  <c r="H2620" i="5"/>
  <c r="H2616" i="5"/>
  <c r="H2615" i="5"/>
  <c r="H2611" i="5"/>
  <c r="H2610" i="5"/>
  <c r="H2605" i="5"/>
  <c r="H2604" i="5"/>
  <c r="H2601" i="5"/>
  <c r="H2600" i="5"/>
  <c r="H2599" i="5"/>
  <c r="H2598" i="5"/>
  <c r="H2595" i="5"/>
  <c r="H2594" i="5"/>
  <c r="H2593" i="5"/>
  <c r="H2592" i="5"/>
  <c r="H2589" i="5"/>
  <c r="H2588" i="5"/>
  <c r="H2587" i="5"/>
  <c r="H2584" i="5"/>
  <c r="H2583" i="5"/>
  <c r="H2582" i="5"/>
  <c r="H2579" i="5"/>
  <c r="H2578" i="5"/>
  <c r="H2575" i="5"/>
  <c r="H2574" i="5"/>
  <c r="H2571" i="5"/>
  <c r="H2570" i="5"/>
  <c r="H2567" i="5"/>
  <c r="H2566" i="5"/>
  <c r="H2563" i="5"/>
  <c r="H2562" i="5"/>
  <c r="H2561" i="5"/>
  <c r="H2558" i="5"/>
  <c r="H2557" i="5"/>
  <c r="H2556" i="5"/>
  <c r="H2549" i="5"/>
  <c r="H2548" i="5"/>
  <c r="H2541" i="5"/>
  <c r="H2540" i="5"/>
  <c r="H2532" i="5"/>
  <c r="H2531" i="5"/>
  <c r="H2523" i="5"/>
  <c r="H2522" i="5"/>
  <c r="H2514" i="5"/>
  <c r="H2513" i="5"/>
  <c r="H2505" i="5"/>
  <c r="H2504" i="5"/>
  <c r="H2496" i="5"/>
  <c r="H2495" i="5"/>
  <c r="H2486" i="5"/>
  <c r="H2485" i="5"/>
  <c r="H2477" i="5"/>
  <c r="H2476" i="5"/>
  <c r="H2467" i="5"/>
  <c r="H2466" i="5"/>
  <c r="H2459" i="5"/>
  <c r="H2458" i="5"/>
  <c r="H2451" i="5"/>
  <c r="H2450" i="5"/>
  <c r="H2439" i="5"/>
  <c r="H2438" i="5"/>
  <c r="H2397" i="5"/>
  <c r="H2396" i="5"/>
  <c r="H2395" i="5"/>
  <c r="H2394" i="5"/>
  <c r="H2382" i="5"/>
  <c r="H2381" i="5"/>
  <c r="H2380" i="5"/>
  <c r="H2379" i="5"/>
  <c r="H2375" i="5"/>
  <c r="H2374" i="5"/>
  <c r="H2373" i="5"/>
  <c r="H2372" i="5"/>
  <c r="H2371" i="5"/>
  <c r="H2370" i="5"/>
  <c r="H2369" i="5"/>
  <c r="H2368" i="5"/>
  <c r="H2359" i="5"/>
  <c r="H2358" i="5"/>
  <c r="H2357" i="5"/>
  <c r="H2356" i="5"/>
  <c r="H2355" i="5"/>
  <c r="H2354" i="5"/>
  <c r="H2353" i="5"/>
  <c r="H2352" i="5"/>
  <c r="H2351" i="5"/>
  <c r="H2350" i="5"/>
  <c r="H2349" i="5"/>
  <c r="H2348" i="5"/>
  <c r="H2347" i="5"/>
  <c r="H2346" i="5"/>
  <c r="H2345" i="5"/>
  <c r="H2340" i="5"/>
  <c r="H2339" i="5"/>
  <c r="H2334" i="5"/>
  <c r="H2333" i="5"/>
  <c r="H2329" i="5"/>
  <c r="H2328" i="5"/>
  <c r="H2327" i="5"/>
  <c r="H2326" i="5"/>
  <c r="H2325" i="5"/>
  <c r="H2324" i="5"/>
  <c r="H2323" i="5"/>
  <c r="H2322" i="5"/>
  <c r="H2313" i="5"/>
  <c r="H2312" i="5"/>
  <c r="H2311" i="5"/>
  <c r="H2310" i="5"/>
  <c r="H2309" i="5"/>
  <c r="H2308" i="5"/>
  <c r="H2307" i="5"/>
  <c r="H2306" i="5"/>
  <c r="H2305" i="5"/>
  <c r="H2304" i="5"/>
  <c r="H2303" i="5"/>
  <c r="H2302" i="5"/>
  <c r="H2301" i="5"/>
  <c r="H2300" i="5"/>
  <c r="H2299" i="5"/>
  <c r="H2287" i="5"/>
  <c r="H2286" i="5"/>
  <c r="H2285" i="5"/>
  <c r="H2284" i="5"/>
  <c r="H2283" i="5"/>
  <c r="H2265" i="5"/>
  <c r="H2264" i="5"/>
  <c r="H2263" i="5"/>
  <c r="H2262" i="5"/>
  <c r="H2237" i="5"/>
  <c r="H2236" i="5"/>
  <c r="H2235" i="5"/>
  <c r="H2234" i="5"/>
  <c r="H2233" i="5"/>
  <c r="H2230" i="5"/>
  <c r="H2229" i="5"/>
  <c r="H2228" i="5"/>
  <c r="H2227" i="5"/>
  <c r="H2226" i="5"/>
  <c r="H2225" i="5"/>
  <c r="H2224" i="5"/>
  <c r="H2223" i="5"/>
  <c r="H2222" i="5"/>
  <c r="H2219" i="5"/>
  <c r="H2218" i="5"/>
  <c r="H2217" i="5"/>
  <c r="H2216" i="5"/>
  <c r="H2215" i="5"/>
  <c r="H2214" i="5"/>
  <c r="H2213" i="5"/>
  <c r="H2212" i="5"/>
  <c r="H2211" i="5"/>
  <c r="H2209" i="5"/>
  <c r="H2207" i="5"/>
  <c r="H2204" i="5"/>
  <c r="H2203" i="5"/>
  <c r="H2202" i="5"/>
  <c r="H2196" i="5"/>
  <c r="H2195" i="5"/>
  <c r="H2192" i="5"/>
  <c r="H2191" i="5"/>
  <c r="H2188" i="5"/>
  <c r="H2187" i="5"/>
  <c r="H2184" i="5"/>
  <c r="H2183" i="5"/>
  <c r="H2180" i="5"/>
  <c r="H2179" i="5"/>
  <c r="H2176" i="5"/>
  <c r="H2175" i="5"/>
  <c r="H2172" i="5"/>
  <c r="H2171" i="5"/>
  <c r="H2168" i="5"/>
  <c r="H2167" i="5"/>
  <c r="H2154" i="5"/>
  <c r="H2153" i="5"/>
  <c r="H2150" i="5"/>
  <c r="H2149" i="5"/>
  <c r="H2144" i="5"/>
  <c r="H2143" i="5"/>
  <c r="H2137" i="5"/>
  <c r="H2136" i="5"/>
  <c r="H2129" i="5"/>
  <c r="H2128" i="5"/>
  <c r="H2123" i="5"/>
  <c r="H2122" i="5"/>
  <c r="H2117" i="5"/>
  <c r="H2116" i="5"/>
  <c r="H2110" i="5"/>
  <c r="H2109" i="5"/>
  <c r="H2104" i="5"/>
  <c r="H2103" i="5"/>
  <c r="H2098" i="5"/>
  <c r="H2097" i="5"/>
  <c r="H2092" i="5"/>
  <c r="H2091" i="5"/>
  <c r="H2086" i="5"/>
  <c r="H2085" i="5"/>
  <c r="H2080" i="5"/>
  <c r="H2079" i="5"/>
  <c r="H2074" i="5"/>
  <c r="H2073" i="5"/>
  <c r="H2068" i="5"/>
  <c r="H2067" i="5"/>
  <c r="H2062" i="5"/>
  <c r="H2061" i="5"/>
  <c r="H2055" i="5"/>
  <c r="H2054" i="5"/>
  <c r="H2049" i="5"/>
  <c r="H2048" i="5"/>
  <c r="H2045" i="5"/>
  <c r="H2044" i="5"/>
  <c r="H2038" i="5"/>
  <c r="H2037" i="5"/>
  <c r="H2031" i="5"/>
  <c r="H2030" i="5"/>
  <c r="H2024" i="5"/>
  <c r="H2023" i="5"/>
  <c r="H2019" i="5"/>
  <c r="H2018" i="5"/>
  <c r="H2014" i="5"/>
  <c r="H2013" i="5"/>
  <c r="H1992" i="5"/>
  <c r="H1991" i="5"/>
  <c r="H1990" i="5"/>
  <c r="H1989" i="5"/>
  <c r="H1988" i="5"/>
  <c r="H1987" i="5"/>
  <c r="H1984" i="5"/>
  <c r="H1983" i="5"/>
  <c r="H1978" i="5"/>
  <c r="H1977" i="5"/>
  <c r="H1972" i="5"/>
  <c r="H1971" i="5"/>
  <c r="H1965" i="5"/>
  <c r="H1964" i="5"/>
  <c r="H1958" i="5"/>
  <c r="H1957" i="5"/>
  <c r="H1951" i="5"/>
  <c r="H1950" i="5"/>
  <c r="H1944" i="5"/>
  <c r="H1943" i="5"/>
  <c r="H1937" i="5"/>
  <c r="H1936" i="5"/>
  <c r="H1931" i="5"/>
  <c r="H1930" i="5"/>
  <c r="H1926" i="5"/>
  <c r="H1925" i="5"/>
  <c r="H1919" i="5"/>
  <c r="H1918" i="5"/>
  <c r="H1914" i="5"/>
  <c r="H1913" i="5"/>
  <c r="H1909" i="5"/>
  <c r="H1908" i="5"/>
  <c r="H1904" i="5"/>
  <c r="H1903" i="5"/>
  <c r="H1899" i="5"/>
  <c r="H1898" i="5"/>
  <c r="H1894" i="5"/>
  <c r="H1890" i="5"/>
  <c r="H1889" i="5"/>
  <c r="H1885" i="5"/>
  <c r="H1884" i="5"/>
  <c r="H1880" i="5"/>
  <c r="H1879" i="5"/>
  <c r="H1875" i="5"/>
  <c r="H1874" i="5"/>
  <c r="H1870" i="5"/>
  <c r="H1869" i="5"/>
  <c r="H1865" i="5"/>
  <c r="H1864" i="5"/>
  <c r="H1860" i="5"/>
  <c r="H1859" i="5"/>
  <c r="H1855" i="5"/>
  <c r="H1854" i="5"/>
  <c r="H1850" i="5"/>
  <c r="H1849" i="5"/>
  <c r="H1845" i="5"/>
  <c r="H1844" i="5"/>
  <c r="H1840" i="5"/>
  <c r="H1839" i="5"/>
  <c r="H1835" i="5"/>
  <c r="H1834" i="5"/>
  <c r="H1830" i="5"/>
  <c r="H1829" i="5"/>
  <c r="H1827" i="5"/>
  <c r="H1826" i="5"/>
  <c r="H1825" i="5"/>
  <c r="H1824" i="5"/>
  <c r="H1818" i="5"/>
  <c r="H1817" i="5"/>
  <c r="H1814" i="5"/>
  <c r="H1813" i="5"/>
  <c r="H1809" i="5"/>
  <c r="H1808" i="5"/>
  <c r="H1804" i="5"/>
  <c r="H1803" i="5"/>
  <c r="H1802" i="5"/>
  <c r="H1799" i="5"/>
  <c r="H1798" i="5"/>
  <c r="H1795" i="5"/>
  <c r="H1794" i="5"/>
  <c r="H1791" i="5"/>
  <c r="H1790" i="5"/>
  <c r="H1787" i="5"/>
  <c r="H1781" i="5"/>
  <c r="H1780" i="5"/>
  <c r="H1777" i="5"/>
  <c r="H1770" i="5"/>
  <c r="H1769" i="5"/>
  <c r="H1767" i="5"/>
  <c r="H1766" i="5"/>
  <c r="H1765" i="5"/>
  <c r="H1764" i="5"/>
  <c r="H1763" i="5"/>
  <c r="H1759" i="5"/>
  <c r="H1758" i="5"/>
  <c r="H1754" i="5"/>
  <c r="H1753" i="5"/>
  <c r="H1749" i="5"/>
  <c r="H1748" i="5"/>
  <c r="H1742" i="5"/>
  <c r="H1741" i="5"/>
  <c r="H1735" i="5"/>
  <c r="H1734" i="5"/>
  <c r="H1728" i="5"/>
  <c r="H1727" i="5"/>
  <c r="H1724" i="5"/>
  <c r="H1723" i="5"/>
  <c r="H1717" i="5"/>
  <c r="H1716" i="5"/>
  <c r="H1710" i="5"/>
  <c r="H1709" i="5"/>
  <c r="H1706" i="5"/>
  <c r="H1705" i="5"/>
  <c r="H1700" i="5"/>
  <c r="H1699" i="5"/>
  <c r="H1693" i="5"/>
  <c r="H1692" i="5"/>
  <c r="H1687" i="5"/>
  <c r="H1686" i="5"/>
  <c r="H1681" i="5"/>
  <c r="H1680" i="5"/>
  <c r="H1674" i="5"/>
  <c r="H1673" i="5"/>
  <c r="H1667" i="5"/>
  <c r="H1666" i="5"/>
  <c r="H1660" i="5"/>
  <c r="H1659" i="5"/>
  <c r="H1653" i="5"/>
  <c r="H1652" i="5"/>
  <c r="H1646" i="5"/>
  <c r="H1645" i="5"/>
  <c r="H1639" i="5"/>
  <c r="H1638" i="5"/>
  <c r="H1632" i="5"/>
  <c r="H1631" i="5"/>
  <c r="H1625" i="5"/>
  <c r="H1624" i="5"/>
  <c r="H1618" i="5"/>
  <c r="H1617" i="5"/>
  <c r="H1611" i="5"/>
  <c r="H1610" i="5"/>
  <c r="H1607" i="5"/>
  <c r="H1606" i="5"/>
  <c r="H1603" i="5"/>
  <c r="H1602" i="5"/>
  <c r="H1597" i="5"/>
  <c r="H1596" i="5"/>
  <c r="H1593" i="5"/>
  <c r="H1592" i="5"/>
  <c r="H1589" i="5"/>
  <c r="H1588" i="5"/>
  <c r="H1585" i="5"/>
  <c r="H1584" i="5"/>
  <c r="H1578" i="5"/>
  <c r="H1577" i="5"/>
  <c r="H1571" i="5"/>
  <c r="H1570" i="5"/>
  <c r="H1566" i="5"/>
  <c r="H1565" i="5"/>
  <c r="H1561" i="5"/>
  <c r="H1560" i="5"/>
  <c r="H1556" i="5"/>
  <c r="H1555" i="5"/>
  <c r="H1551" i="5"/>
  <c r="H1550" i="5"/>
  <c r="H1544" i="5"/>
  <c r="H1543" i="5"/>
  <c r="H1537" i="5"/>
  <c r="H1536" i="5"/>
  <c r="H1531" i="5"/>
  <c r="H1530" i="5"/>
  <c r="H1524" i="5"/>
  <c r="H1523" i="5"/>
  <c r="H1517" i="5"/>
  <c r="H1516" i="5"/>
  <c r="H1510" i="5"/>
  <c r="H1509" i="5"/>
  <c r="H1503" i="5"/>
  <c r="H1502" i="5"/>
  <c r="H1496" i="5"/>
  <c r="H1495" i="5"/>
  <c r="H1489" i="5"/>
  <c r="H1488" i="5"/>
  <c r="H1482" i="5"/>
  <c r="H1481" i="5"/>
  <c r="H1475" i="5"/>
  <c r="H1474" i="5"/>
  <c r="H1468" i="5"/>
  <c r="H1467" i="5"/>
  <c r="H1461" i="5"/>
  <c r="H1460" i="5"/>
  <c r="H1454" i="5"/>
  <c r="H1453" i="5"/>
  <c r="H1447" i="5"/>
  <c r="H1446" i="5"/>
  <c r="H1442" i="5"/>
  <c r="H1441" i="5"/>
  <c r="H1435" i="5"/>
  <c r="H1434" i="5"/>
  <c r="H1431" i="5"/>
  <c r="H1430" i="5"/>
  <c r="H1424" i="5"/>
  <c r="H1423" i="5"/>
  <c r="H1417" i="5"/>
  <c r="H1416" i="5"/>
  <c r="H1410" i="5"/>
  <c r="H1409" i="5"/>
  <c r="H1403" i="5"/>
  <c r="H1402" i="5"/>
  <c r="H1399" i="5"/>
  <c r="H1398" i="5"/>
  <c r="H1395" i="5"/>
  <c r="H1394" i="5"/>
  <c r="H1391" i="5"/>
  <c r="H1390" i="5"/>
  <c r="H1387" i="5"/>
  <c r="H1386" i="5"/>
  <c r="H1380" i="5"/>
  <c r="H1379" i="5"/>
  <c r="H1373" i="5"/>
  <c r="H1372" i="5"/>
  <c r="H1368" i="5"/>
  <c r="H1367" i="5"/>
  <c r="H1363" i="5"/>
  <c r="H1362" i="5"/>
  <c r="H1358" i="5"/>
  <c r="H1357" i="5"/>
  <c r="H1353" i="5"/>
  <c r="H1352" i="5"/>
  <c r="H1345" i="5"/>
  <c r="H1344" i="5"/>
  <c r="H1343" i="5"/>
  <c r="H1334" i="5"/>
  <c r="H1333" i="5"/>
  <c r="H1327" i="5"/>
  <c r="H1326" i="5"/>
  <c r="H1325" i="5"/>
  <c r="H1324" i="5"/>
  <c r="H1321" i="5"/>
  <c r="H1320" i="5"/>
  <c r="H1317" i="5"/>
  <c r="H1316" i="5"/>
  <c r="H1313" i="5"/>
  <c r="H1312" i="5"/>
  <c r="H1303" i="5"/>
  <c r="H1302" i="5"/>
  <c r="H1301" i="5"/>
  <c r="H1300" i="5"/>
  <c r="H1299" i="5"/>
  <c r="H1298" i="5"/>
  <c r="H1292" i="5"/>
  <c r="H1291" i="5"/>
  <c r="H1278" i="5"/>
  <c r="H1277" i="5"/>
  <c r="H1276" i="5"/>
  <c r="H1275" i="5"/>
  <c r="H1274" i="5"/>
  <c r="H1268" i="5"/>
  <c r="H1267" i="5"/>
  <c r="H1249" i="5"/>
  <c r="H1248" i="5"/>
  <c r="H1247" i="5"/>
  <c r="H1246" i="5"/>
  <c r="H1245" i="5"/>
  <c r="H1244" i="5"/>
  <c r="H1235" i="5"/>
  <c r="H1234" i="5"/>
  <c r="H1233" i="5"/>
  <c r="H1219" i="5"/>
  <c r="H1218" i="5"/>
  <c r="H1209" i="5"/>
  <c r="H1208" i="5"/>
  <c r="H1207" i="5"/>
  <c r="H1192" i="5"/>
  <c r="H1191" i="5"/>
  <c r="H1190" i="5"/>
  <c r="H1189" i="5"/>
  <c r="H1188" i="5"/>
  <c r="H1182" i="5"/>
  <c r="H1181" i="5"/>
  <c r="H1176" i="5"/>
  <c r="H1175" i="5"/>
  <c r="H1172" i="5"/>
  <c r="H1171" i="5"/>
  <c r="H1168" i="5"/>
  <c r="H1167" i="5"/>
  <c r="H1164" i="5"/>
  <c r="H1160" i="5"/>
  <c r="H1159" i="5"/>
  <c r="H1155" i="5"/>
  <c r="H1154" i="5"/>
  <c r="H1150" i="5"/>
  <c r="H1149" i="5"/>
  <c r="H1146" i="5"/>
  <c r="H1141" i="5"/>
  <c r="H1140" i="5"/>
  <c r="H1135" i="5"/>
  <c r="H1134" i="5"/>
  <c r="H1129" i="5"/>
  <c r="H1128" i="5"/>
  <c r="H1125" i="5"/>
  <c r="H1116" i="5"/>
  <c r="H1115" i="5"/>
  <c r="H1112" i="5"/>
  <c r="H1111" i="5"/>
  <c r="H1107" i="5"/>
  <c r="H1106" i="5"/>
  <c r="H1094" i="5"/>
  <c r="H1093" i="5"/>
  <c r="H1092" i="5"/>
  <c r="H1091" i="5"/>
  <c r="H1087" i="5"/>
  <c r="H1086" i="5"/>
  <c r="H1079" i="5"/>
  <c r="H1078" i="5"/>
  <c r="H1077" i="5"/>
  <c r="H1076" i="5"/>
  <c r="H1061" i="5"/>
  <c r="H1060" i="5"/>
  <c r="H1059" i="5"/>
  <c r="H1058" i="5"/>
  <c r="H1051" i="5"/>
  <c r="H1050" i="5"/>
  <c r="H1049" i="5"/>
  <c r="H1048" i="5"/>
  <c r="H1044" i="5"/>
  <c r="H1043" i="5"/>
  <c r="H1037" i="5"/>
  <c r="H1036" i="5"/>
  <c r="H1033" i="5"/>
  <c r="H1032" i="5"/>
  <c r="H1029" i="5"/>
  <c r="H1028" i="5"/>
  <c r="H1024" i="5"/>
  <c r="H1023" i="5"/>
  <c r="H1019" i="5"/>
  <c r="H1018" i="5"/>
  <c r="H1009" i="5"/>
  <c r="H1008" i="5"/>
  <c r="H1003" i="5"/>
  <c r="H1002" i="5"/>
  <c r="H1000" i="5"/>
  <c r="H999" i="5"/>
  <c r="H998" i="5"/>
  <c r="H996" i="5"/>
  <c r="H995" i="5"/>
  <c r="H994" i="5"/>
  <c r="H991" i="5"/>
  <c r="H989" i="5"/>
  <c r="H988" i="5"/>
  <c r="H987" i="5"/>
  <c r="H986" i="5"/>
  <c r="H985" i="5"/>
  <c r="H984" i="5"/>
  <c r="H983" i="5"/>
  <c r="H980" i="5"/>
  <c r="H979" i="5"/>
  <c r="H978" i="5"/>
  <c r="H973" i="5"/>
  <c r="H972" i="5"/>
  <c r="H968" i="5"/>
  <c r="H967" i="5"/>
  <c r="H963" i="5"/>
  <c r="H962" i="5"/>
  <c r="H958" i="5"/>
  <c r="H957" i="5"/>
  <c r="H952" i="5"/>
  <c r="H951" i="5"/>
  <c r="H946" i="5"/>
  <c r="H945" i="5"/>
  <c r="H940" i="5"/>
  <c r="H939" i="5"/>
  <c r="H935" i="5"/>
  <c r="H934" i="5"/>
  <c r="H933" i="5"/>
  <c r="H929" i="5"/>
  <c r="H928" i="5"/>
  <c r="H927" i="5"/>
  <c r="H926" i="5"/>
  <c r="H923" i="5"/>
  <c r="H922" i="5"/>
  <c r="H918" i="5"/>
  <c r="H917" i="5"/>
  <c r="H916" i="5"/>
  <c r="H915" i="5"/>
  <c r="H911" i="5"/>
  <c r="H910" i="5"/>
  <c r="H906" i="5"/>
  <c r="H905" i="5"/>
  <c r="H902" i="5"/>
  <c r="H901" i="5"/>
  <c r="H897" i="5"/>
  <c r="H896" i="5"/>
  <c r="H893" i="5"/>
  <c r="H892" i="5"/>
  <c r="H889" i="5"/>
  <c r="H888" i="5"/>
  <c r="H881" i="5"/>
  <c r="H880" i="5"/>
  <c r="H878" i="5"/>
  <c r="H877" i="5"/>
  <c r="H876" i="5"/>
  <c r="H875" i="5"/>
  <c r="H870" i="5"/>
  <c r="H869" i="5"/>
  <c r="H864" i="5"/>
  <c r="H863" i="5"/>
  <c r="H857" i="5"/>
  <c r="H856" i="5"/>
  <c r="H850" i="5"/>
  <c r="H849" i="5"/>
  <c r="H844" i="5"/>
  <c r="H843" i="5"/>
  <c r="H840" i="5"/>
  <c r="H839" i="5"/>
  <c r="H836" i="5"/>
  <c r="H835" i="5"/>
  <c r="H828" i="5"/>
  <c r="H827" i="5"/>
  <c r="H826" i="5"/>
  <c r="H825" i="5"/>
  <c r="H821" i="5"/>
  <c r="H820" i="5"/>
  <c r="H819" i="5"/>
  <c r="H816" i="5"/>
  <c r="H815" i="5"/>
  <c r="H814" i="5"/>
  <c r="H812" i="5"/>
  <c r="H811" i="5"/>
  <c r="H810" i="5"/>
  <c r="H809" i="5"/>
  <c r="H807" i="5"/>
  <c r="H806" i="5"/>
  <c r="H805" i="5"/>
  <c r="H804" i="5"/>
  <c r="H802" i="5"/>
  <c r="H801" i="5"/>
  <c r="H800" i="5"/>
  <c r="H799" i="5"/>
  <c r="H795" i="5"/>
  <c r="H791" i="5"/>
  <c r="H788" i="5"/>
  <c r="H787" i="5"/>
  <c r="H786" i="5"/>
  <c r="H783" i="5"/>
  <c r="H782" i="5"/>
  <c r="H781" i="5"/>
  <c r="H777" i="5"/>
  <c r="H776" i="5"/>
  <c r="H775" i="5"/>
  <c r="H768" i="5"/>
  <c r="H767" i="5"/>
  <c r="H766" i="5"/>
  <c r="H765" i="5"/>
  <c r="H760" i="5"/>
  <c r="H759" i="5"/>
  <c r="H758" i="5"/>
  <c r="H757" i="5"/>
  <c r="H753" i="5"/>
  <c r="H752" i="5"/>
  <c r="H751" i="5"/>
  <c r="H748" i="5"/>
  <c r="H747" i="5"/>
  <c r="H742" i="5"/>
  <c r="H741" i="5"/>
  <c r="H740" i="5"/>
  <c r="H736" i="5"/>
  <c r="H735" i="5"/>
  <c r="H734" i="5"/>
  <c r="H730" i="5"/>
  <c r="H729" i="5"/>
  <c r="H728" i="5"/>
  <c r="H724" i="5"/>
  <c r="H723" i="5"/>
  <c r="H722" i="5"/>
  <c r="H719" i="5"/>
  <c r="H718" i="5"/>
  <c r="H714" i="5"/>
  <c r="H713" i="5"/>
  <c r="H712" i="5"/>
  <c r="H708" i="5"/>
  <c r="H707" i="5"/>
  <c r="H706" i="5"/>
  <c r="H702" i="5"/>
  <c r="H701" i="5"/>
  <c r="H700" i="5"/>
  <c r="H696" i="5"/>
  <c r="H695" i="5"/>
  <c r="H694" i="5"/>
  <c r="H690" i="5"/>
  <c r="H689" i="5"/>
  <c r="H688" i="5"/>
  <c r="H684" i="5"/>
  <c r="H683" i="5"/>
  <c r="H679" i="5"/>
  <c r="H678" i="5"/>
  <c r="H677" i="5"/>
  <c r="H673" i="5"/>
  <c r="H672" i="5"/>
  <c r="H671" i="5"/>
  <c r="H667" i="5"/>
  <c r="H666" i="5"/>
  <c r="H665" i="5"/>
  <c r="H661" i="5"/>
  <c r="H660" i="5"/>
  <c r="H659" i="5"/>
  <c r="H655" i="5"/>
  <c r="H654" i="5"/>
  <c r="H653" i="5"/>
  <c r="H649" i="5"/>
  <c r="H648" i="5"/>
  <c r="H647" i="5"/>
  <c r="H643" i="5"/>
  <c r="H642" i="5"/>
  <c r="H641" i="5"/>
  <c r="H637" i="5"/>
  <c r="H636" i="5"/>
  <c r="H635" i="5"/>
  <c r="H629" i="5"/>
  <c r="H628" i="5"/>
  <c r="H627" i="5"/>
  <c r="H626" i="5"/>
  <c r="H622" i="5"/>
  <c r="H621" i="5"/>
  <c r="H620" i="5"/>
  <c r="H614" i="5"/>
  <c r="H613" i="5"/>
  <c r="H612" i="5"/>
  <c r="H608" i="5"/>
  <c r="H607" i="5"/>
  <c r="H606" i="5"/>
  <c r="H602" i="5"/>
  <c r="H601" i="5"/>
  <c r="H600" i="5"/>
  <c r="H596" i="5"/>
  <c r="H595" i="5"/>
  <c r="H594" i="5"/>
  <c r="H588" i="5"/>
  <c r="H587" i="5"/>
  <c r="H586" i="5"/>
  <c r="H585" i="5"/>
  <c r="H582" i="5"/>
  <c r="H581" i="5"/>
  <c r="H580" i="5"/>
  <c r="H575" i="5"/>
  <c r="H574" i="5"/>
  <c r="H566" i="5"/>
  <c r="H565" i="5"/>
  <c r="H564" i="5"/>
  <c r="H563" i="5"/>
  <c r="H560" i="5"/>
  <c r="H559" i="5"/>
  <c r="H558" i="5"/>
  <c r="H554" i="5"/>
  <c r="H553" i="5"/>
  <c r="H552" i="5"/>
  <c r="H548" i="5"/>
  <c r="H547" i="5"/>
  <c r="H546" i="5"/>
  <c r="H542" i="5"/>
  <c r="H541" i="5"/>
  <c r="H540" i="5"/>
  <c r="H535" i="5"/>
  <c r="H534" i="5"/>
  <c r="H533" i="5"/>
  <c r="H532" i="5"/>
  <c r="H529" i="5"/>
  <c r="H528" i="5"/>
  <c r="H523" i="5"/>
  <c r="H522" i="5"/>
  <c r="H518" i="5"/>
  <c r="H517" i="5"/>
  <c r="H516" i="5"/>
  <c r="H512" i="5"/>
  <c r="H511" i="5"/>
  <c r="H510" i="5"/>
  <c r="H506" i="5"/>
  <c r="H505" i="5"/>
  <c r="H504" i="5"/>
  <c r="H496" i="5"/>
  <c r="H495" i="5"/>
  <c r="H494" i="5"/>
  <c r="H493" i="5"/>
  <c r="H491" i="5"/>
  <c r="H490" i="5"/>
  <c r="H489" i="5"/>
  <c r="H487" i="5"/>
  <c r="H486" i="5"/>
  <c r="H485" i="5"/>
  <c r="H483" i="5"/>
  <c r="H482" i="5"/>
  <c r="H481" i="5"/>
  <c r="H478" i="5"/>
  <c r="H477" i="5"/>
  <c r="H476" i="5"/>
  <c r="H473" i="5"/>
  <c r="H472" i="5"/>
  <c r="H471" i="5"/>
  <c r="H468" i="5"/>
  <c r="H467" i="5"/>
  <c r="H466" i="5"/>
  <c r="H465" i="5"/>
  <c r="H464" i="5"/>
  <c r="H463" i="5"/>
  <c r="H462" i="5"/>
  <c r="H459" i="5"/>
  <c r="H458" i="5"/>
  <c r="H457" i="5"/>
  <c r="H456" i="5"/>
  <c r="H455" i="5"/>
  <c r="H454" i="5"/>
  <c r="H453" i="5"/>
  <c r="H451" i="5"/>
  <c r="H450" i="5"/>
  <c r="H448" i="5"/>
  <c r="H447" i="5"/>
  <c r="H446" i="5"/>
  <c r="H445" i="5"/>
  <c r="H443" i="5"/>
  <c r="H442" i="5"/>
  <c r="H441" i="5"/>
  <c r="H440" i="5"/>
  <c r="H438" i="5"/>
  <c r="H436" i="5"/>
  <c r="H435" i="5"/>
  <c r="H433" i="5"/>
  <c r="H432" i="5"/>
  <c r="H431" i="5"/>
  <c r="H430" i="5"/>
  <c r="H427" i="5"/>
  <c r="H426" i="5"/>
  <c r="H425" i="5"/>
  <c r="H424" i="5"/>
  <c r="H423" i="5"/>
  <c r="H422" i="5"/>
  <c r="H421" i="5"/>
  <c r="H419" i="5"/>
  <c r="H418" i="5"/>
  <c r="H417" i="5"/>
  <c r="H416" i="5"/>
  <c r="H414" i="5"/>
  <c r="H413" i="5"/>
  <c r="H412" i="5"/>
  <c r="H411" i="5"/>
  <c r="H405" i="5"/>
  <c r="H404" i="5"/>
  <c r="H397" i="5"/>
  <c r="H396" i="5"/>
  <c r="H395" i="5"/>
  <c r="H389" i="5"/>
  <c r="H388" i="5"/>
  <c r="H382" i="5"/>
  <c r="H381" i="5"/>
  <c r="H380" i="5"/>
  <c r="H379" i="5"/>
  <c r="H378" i="5"/>
  <c r="H365" i="5"/>
  <c r="H364" i="5"/>
  <c r="H350" i="5"/>
  <c r="H349" i="5"/>
  <c r="H348" i="5"/>
  <c r="H347" i="5"/>
  <c r="H337" i="5"/>
  <c r="H336" i="5"/>
  <c r="H335" i="5"/>
  <c r="H334" i="5"/>
  <c r="H333" i="5"/>
  <c r="H332" i="5"/>
  <c r="H331" i="5"/>
  <c r="H330" i="5"/>
  <c r="H329" i="5"/>
  <c r="H328" i="5"/>
  <c r="H327" i="5"/>
  <c r="H326" i="5"/>
  <c r="H325" i="5"/>
  <c r="H324" i="5"/>
  <c r="H323" i="5"/>
  <c r="H322" i="5"/>
  <c r="H321" i="5"/>
  <c r="H320" i="5"/>
  <c r="H319" i="5"/>
  <c r="H318" i="5"/>
  <c r="H317" i="5"/>
  <c r="H316" i="5"/>
  <c r="H315" i="5"/>
  <c r="H314" i="5"/>
  <c r="H313" i="5"/>
  <c r="H312" i="5"/>
  <c r="H311" i="5"/>
  <c r="H310" i="5"/>
  <c r="H309" i="5"/>
  <c r="H308" i="5"/>
  <c r="H307" i="5"/>
  <c r="H306" i="5"/>
  <c r="H305" i="5"/>
  <c r="H304" i="5"/>
  <c r="H303" i="5"/>
  <c r="H302" i="5"/>
  <c r="H301" i="5"/>
  <c r="H300" i="5"/>
  <c r="H299" i="5"/>
  <c r="H298" i="5"/>
  <c r="H297" i="5"/>
  <c r="H296" i="5"/>
  <c r="H295" i="5"/>
  <c r="H294" i="5"/>
  <c r="H293" i="5"/>
  <c r="H292" i="5"/>
  <c r="H291" i="5"/>
  <c r="H290" i="5"/>
  <c r="H289" i="5"/>
  <c r="H288" i="5"/>
  <c r="H287" i="5"/>
  <c r="H286" i="5"/>
  <c r="H285" i="5"/>
  <c r="H284" i="5"/>
  <c r="H283" i="5"/>
  <c r="H282" i="5"/>
  <c r="H281" i="5"/>
  <c r="H280" i="5"/>
  <c r="H279" i="5"/>
  <c r="H278" i="5"/>
  <c r="H277" i="5"/>
  <c r="H276" i="5"/>
  <c r="H275" i="5"/>
  <c r="H274" i="5"/>
  <c r="H273" i="5"/>
  <c r="H272" i="5"/>
  <c r="H271" i="5"/>
  <c r="H270" i="5"/>
  <c r="H263" i="5"/>
  <c r="H262" i="5"/>
  <c r="H261" i="5"/>
  <c r="H260" i="5"/>
  <c r="H259" i="5"/>
  <c r="H258" i="5"/>
  <c r="H257" i="5"/>
  <c r="H256" i="5"/>
  <c r="H255" i="5"/>
  <c r="H254" i="5"/>
  <c r="H253" i="5"/>
  <c r="H252" i="5"/>
  <c r="H251" i="5"/>
  <c r="H250" i="5"/>
  <c r="H249" i="5"/>
  <c r="H248" i="5"/>
  <c r="H247" i="5"/>
  <c r="H246" i="5"/>
  <c r="H245" i="5"/>
  <c r="H244" i="5"/>
  <c r="H243" i="5"/>
  <c r="H242" i="5"/>
  <c r="H241" i="5"/>
  <c r="H240" i="5"/>
  <c r="H239" i="5"/>
  <c r="H238" i="5"/>
  <c r="H237" i="5"/>
  <c r="H236" i="5"/>
  <c r="H235" i="5"/>
  <c r="H234" i="5"/>
  <c r="H233" i="5"/>
  <c r="H232" i="5"/>
  <c r="H231" i="5"/>
  <c r="H230" i="5"/>
  <c r="H229" i="5"/>
  <c r="H228" i="5"/>
  <c r="H227" i="5"/>
  <c r="H226" i="5"/>
  <c r="H222" i="5"/>
  <c r="H221" i="5"/>
  <c r="H220" i="5"/>
  <c r="H219" i="5"/>
  <c r="H218" i="5"/>
  <c r="H217" i="5"/>
  <c r="H216" i="5"/>
  <c r="H215" i="5"/>
  <c r="H214" i="5"/>
  <c r="H213" i="5"/>
  <c r="H212" i="5"/>
  <c r="H211" i="5"/>
  <c r="H210" i="5"/>
  <c r="H209" i="5"/>
  <c r="H208" i="5"/>
  <c r="H207" i="5"/>
  <c r="H206" i="5"/>
  <c r="H205" i="5"/>
  <c r="H204" i="5"/>
  <c r="H203" i="5"/>
  <c r="H202" i="5"/>
  <c r="H201" i="5"/>
  <c r="H200" i="5"/>
  <c r="H199" i="5"/>
  <c r="H194" i="5"/>
  <c r="H193" i="5"/>
  <c r="H192" i="5"/>
  <c r="H191" i="5"/>
  <c r="H190" i="5"/>
  <c r="H189" i="5"/>
  <c r="H188" i="5"/>
  <c r="H187" i="5"/>
  <c r="H186" i="5"/>
  <c r="H185" i="5"/>
  <c r="H184" i="5"/>
  <c r="H183" i="5"/>
  <c r="H182" i="5"/>
  <c r="H181" i="5"/>
  <c r="H178" i="5"/>
  <c r="H177" i="5"/>
  <c r="H176" i="5"/>
  <c r="H175" i="5"/>
  <c r="H174" i="5"/>
  <c r="H173" i="5"/>
  <c r="H172" i="5"/>
  <c r="H168" i="5"/>
  <c r="H167" i="5"/>
  <c r="H163" i="5"/>
  <c r="H162" i="5"/>
  <c r="H157" i="5"/>
  <c r="H156" i="5"/>
  <c r="H153" i="5"/>
  <c r="H152" i="5"/>
  <c r="H151" i="5"/>
  <c r="H150" i="5"/>
  <c r="H149" i="5"/>
  <c r="H148" i="5"/>
  <c r="H147" i="5"/>
  <c r="H146" i="5"/>
  <c r="H145" i="5"/>
  <c r="H144" i="5"/>
  <c r="H143" i="5"/>
  <c r="H142" i="5"/>
  <c r="H141" i="5"/>
  <c r="H140" i="5"/>
  <c r="H139" i="5"/>
  <c r="H138" i="5"/>
  <c r="H137" i="5"/>
  <c r="H136" i="5"/>
  <c r="H135" i="5"/>
  <c r="H134" i="5"/>
  <c r="H133" i="5"/>
  <c r="H132" i="5"/>
  <c r="H131" i="5"/>
  <c r="H123" i="5"/>
  <c r="H122" i="5"/>
  <c r="H121" i="5"/>
  <c r="H120" i="5"/>
  <c r="H119" i="5"/>
  <c r="H118" i="5"/>
  <c r="H117" i="5"/>
  <c r="H116" i="5"/>
  <c r="H115" i="5"/>
  <c r="H114" i="5"/>
  <c r="H113" i="5"/>
  <c r="H112" i="5"/>
  <c r="H111" i="5"/>
  <c r="H110" i="5"/>
  <c r="H109" i="5"/>
  <c r="H108" i="5"/>
  <c r="H107" i="5"/>
  <c r="H106" i="5"/>
  <c r="H105" i="5"/>
  <c r="H104" i="5"/>
  <c r="H103" i="5"/>
  <c r="H102" i="5"/>
  <c r="H101" i="5"/>
  <c r="H100" i="5"/>
  <c r="H99" i="5"/>
  <c r="H98" i="5"/>
  <c r="H97" i="5"/>
  <c r="H96" i="5"/>
  <c r="H95" i="5"/>
  <c r="H94" i="5"/>
  <c r="H93" i="5"/>
  <c r="H92" i="5"/>
  <c r="H91" i="5"/>
  <c r="H90" i="5"/>
  <c r="H89" i="5"/>
  <c r="H88" i="5"/>
  <c r="H81" i="5"/>
  <c r="H80" i="5"/>
  <c r="H79" i="5"/>
  <c r="H78" i="5"/>
  <c r="H77" i="5"/>
  <c r="H76" i="5"/>
  <c r="H75" i="5"/>
  <c r="H74" i="5"/>
  <c r="H73" i="5"/>
  <c r="H72" i="5"/>
  <c r="H71" i="5"/>
  <c r="H70" i="5"/>
  <c r="H69" i="5"/>
  <c r="H68" i="5"/>
  <c r="H67" i="5"/>
  <c r="H66" i="5"/>
  <c r="H65" i="5"/>
  <c r="H64" i="5"/>
  <c r="H63" i="5"/>
  <c r="H62" i="5"/>
  <c r="H61" i="5"/>
  <c r="H60" i="5"/>
  <c r="H59" i="5"/>
  <c r="H58" i="5"/>
  <c r="H57" i="5"/>
  <c r="H56" i="5"/>
  <c r="H55" i="5"/>
  <c r="H54" i="5"/>
  <c r="H53" i="5"/>
  <c r="H52" i="5"/>
  <c r="H51" i="5"/>
  <c r="H50" i="5"/>
  <c r="H49" i="5"/>
  <c r="H48" i="5"/>
  <c r="H47" i="5"/>
  <c r="H46" i="5"/>
  <c r="H45" i="5"/>
  <c r="H44" i="5"/>
  <c r="H43" i="5"/>
  <c r="H42" i="5"/>
  <c r="H41" i="5"/>
  <c r="H40" i="5"/>
  <c r="H39" i="5"/>
  <c r="H38" i="5"/>
  <c r="H37" i="5"/>
  <c r="H36" i="5"/>
  <c r="H35" i="5"/>
  <c r="H34" i="5"/>
  <c r="H33" i="5"/>
  <c r="H32" i="5"/>
  <c r="H31" i="5"/>
  <c r="H30" i="5"/>
  <c r="H29" i="5"/>
  <c r="H28" i="5"/>
  <c r="H27" i="5"/>
  <c r="H26" i="5"/>
  <c r="H25" i="5"/>
  <c r="H24" i="5"/>
  <c r="H23" i="5"/>
  <c r="H22" i="5"/>
  <c r="H21" i="5"/>
  <c r="H20" i="5"/>
  <c r="H19" i="5"/>
  <c r="H18" i="5"/>
  <c r="H17" i="5"/>
  <c r="H16" i="5"/>
  <c r="H15" i="5"/>
  <c r="H14" i="5"/>
  <c r="H13" i="5"/>
  <c r="M3447" i="5"/>
  <c r="M3440" i="5"/>
  <c r="M3433" i="5"/>
  <c r="M3429" i="5"/>
  <c r="M3419" i="5"/>
  <c r="M3418" i="5"/>
  <c r="M3414" i="5"/>
  <c r="M3413" i="5"/>
  <c r="M3410" i="5"/>
  <c r="M3407" i="5"/>
  <c r="M3404" i="5"/>
  <c r="M3401" i="5"/>
  <c r="M3400" i="5"/>
  <c r="M3397" i="5"/>
  <c r="M3396" i="5"/>
  <c r="M3392" i="5"/>
  <c r="M3391" i="5"/>
  <c r="M3387" i="5"/>
  <c r="M3386" i="5"/>
  <c r="M3382" i="5"/>
  <c r="M3381" i="5"/>
  <c r="M3377" i="5"/>
  <c r="M3376" i="5"/>
  <c r="M3372" i="5"/>
  <c r="M3371" i="5"/>
  <c r="M3368" i="5"/>
  <c r="M3364" i="5"/>
  <c r="M3363" i="5"/>
  <c r="M3360" i="5"/>
  <c r="M3359" i="5"/>
  <c r="M3354" i="5"/>
  <c r="M3353" i="5"/>
  <c r="M3348" i="5"/>
  <c r="M3347" i="5"/>
  <c r="M3342" i="5"/>
  <c r="M3341" i="5"/>
  <c r="M3336" i="5"/>
  <c r="M3335" i="5"/>
  <c r="M3330" i="5"/>
  <c r="M3329" i="5"/>
  <c r="M3324" i="5"/>
  <c r="M3323" i="5"/>
  <c r="M3318" i="5"/>
  <c r="M3317" i="5"/>
  <c r="M3312" i="5"/>
  <c r="M3311" i="5"/>
  <c r="M3306" i="5"/>
  <c r="M3305" i="5"/>
  <c r="M3300" i="5"/>
  <c r="M3299" i="5"/>
  <c r="M3294" i="5"/>
  <c r="M3293" i="5"/>
  <c r="M3288" i="5"/>
  <c r="M3287" i="5"/>
  <c r="M3282" i="5"/>
  <c r="M3281" i="5"/>
  <c r="M3276" i="5"/>
  <c r="M3275" i="5"/>
  <c r="M3272" i="5"/>
  <c r="M3271" i="5"/>
  <c r="M3268" i="5"/>
  <c r="M3267" i="5"/>
  <c r="M3262" i="5"/>
  <c r="M3261" i="5"/>
  <c r="M3256" i="5"/>
  <c r="M3255" i="5"/>
  <c r="M3250" i="5"/>
  <c r="M3249" i="5"/>
  <c r="M3244" i="5"/>
  <c r="M3243" i="5"/>
  <c r="M3238" i="5"/>
  <c r="M3237" i="5"/>
  <c r="M3232" i="5"/>
  <c r="M3231" i="5"/>
  <c r="M3226" i="5"/>
  <c r="M3225" i="5"/>
  <c r="M3222" i="5"/>
  <c r="M3221" i="5"/>
  <c r="M3218" i="5"/>
  <c r="M3217" i="5"/>
  <c r="M3214" i="5"/>
  <c r="M3213" i="5"/>
  <c r="M3210" i="5"/>
  <c r="M3209" i="5"/>
  <c r="M3205" i="5"/>
  <c r="M3204" i="5"/>
  <c r="M3196" i="5"/>
  <c r="M3195" i="5"/>
  <c r="M3190" i="5"/>
  <c r="M3189" i="5"/>
  <c r="M3184" i="5"/>
  <c r="M3183" i="5"/>
  <c r="M3179" i="5"/>
  <c r="M3178" i="5"/>
  <c r="M3177" i="5"/>
  <c r="M3172" i="5"/>
  <c r="M3171" i="5"/>
  <c r="M3168" i="5"/>
  <c r="M3167" i="5"/>
  <c r="M3161" i="5"/>
  <c r="M3160" i="5"/>
  <c r="M3156" i="5"/>
  <c r="M3155" i="5"/>
  <c r="M3151" i="5"/>
  <c r="M3150" i="5"/>
  <c r="M3147" i="5"/>
  <c r="M3146" i="5"/>
  <c r="M3143" i="5"/>
  <c r="M3142" i="5"/>
  <c r="M3139" i="5"/>
  <c r="M3135" i="5"/>
  <c r="M3134" i="5"/>
  <c r="M3131" i="5"/>
  <c r="M3130" i="5"/>
  <c r="M3125" i="5"/>
  <c r="M3124" i="5"/>
  <c r="M3119" i="5"/>
  <c r="M3118" i="5"/>
  <c r="M3113" i="5"/>
  <c r="M3112" i="5"/>
  <c r="M3109" i="5"/>
  <c r="M3108" i="5"/>
  <c r="M3103" i="5"/>
  <c r="M3102" i="5"/>
  <c r="M3097" i="5"/>
  <c r="M3096" i="5"/>
  <c r="M3091" i="5"/>
  <c r="M3090" i="5"/>
  <c r="M3085" i="5"/>
  <c r="M3084" i="5"/>
  <c r="M3081" i="5"/>
  <c r="M3078" i="5"/>
  <c r="M3077" i="5"/>
  <c r="M3061" i="5"/>
  <c r="M3060" i="5"/>
  <c r="M3056" i="5"/>
  <c r="M3055" i="5"/>
  <c r="M3051" i="5"/>
  <c r="M3050" i="5"/>
  <c r="M3047" i="5"/>
  <c r="M3046" i="5"/>
  <c r="M3043" i="5"/>
  <c r="M3040" i="5"/>
  <c r="M3039" i="5"/>
  <c r="M3036" i="5"/>
  <c r="M3035" i="5"/>
  <c r="M3032" i="5"/>
  <c r="M3029" i="5"/>
  <c r="M3028" i="5"/>
  <c r="M3025" i="5"/>
  <c r="M3024" i="5"/>
  <c r="M3021" i="5"/>
  <c r="M3020" i="5"/>
  <c r="M3017" i="5"/>
  <c r="M3016" i="5"/>
  <c r="M3013" i="5"/>
  <c r="M3012" i="5"/>
  <c r="M3009" i="5"/>
  <c r="M3008" i="5"/>
  <c r="M2998" i="5"/>
  <c r="M2997" i="5"/>
  <c r="M2994" i="5"/>
  <c r="M2993" i="5"/>
  <c r="M2990" i="5"/>
  <c r="M2989" i="5"/>
  <c r="M2988" i="5"/>
  <c r="M2985" i="5"/>
  <c r="M2984" i="5"/>
  <c r="M2983" i="5"/>
  <c r="M2973" i="5"/>
  <c r="M2972" i="5"/>
  <c r="M2971" i="5"/>
  <c r="M2970" i="5"/>
  <c r="M2967" i="5"/>
  <c r="M2966" i="5"/>
  <c r="M2963" i="5"/>
  <c r="M2962" i="5"/>
  <c r="M2958" i="5"/>
  <c r="M2957" i="5"/>
  <c r="M2954" i="5"/>
  <c r="M2953" i="5"/>
  <c r="M2950" i="5"/>
  <c r="M2949" i="5"/>
  <c r="M2946" i="5"/>
  <c r="M2945" i="5"/>
  <c r="M2942" i="5"/>
  <c r="M2941" i="5"/>
  <c r="M2938" i="5"/>
  <c r="M2933" i="5"/>
  <c r="M2932" i="5"/>
  <c r="M2927" i="5"/>
  <c r="M2926" i="5"/>
  <c r="M2923" i="5"/>
  <c r="M2922" i="5"/>
  <c r="M2919" i="5"/>
  <c r="M2918" i="5"/>
  <c r="M2915" i="5"/>
  <c r="M2914" i="5"/>
  <c r="M2911" i="5"/>
  <c r="M2910" i="5"/>
  <c r="M2909" i="5"/>
  <c r="M2906" i="5"/>
  <c r="M2905" i="5"/>
  <c r="M2902" i="5"/>
  <c r="M2901" i="5"/>
  <c r="M2896" i="5"/>
  <c r="M2895" i="5"/>
  <c r="M2892" i="5"/>
  <c r="M2891" i="5"/>
  <c r="M2886" i="5"/>
  <c r="M2885" i="5"/>
  <c r="M2884" i="5"/>
  <c r="M2881" i="5"/>
  <c r="M2880" i="5"/>
  <c r="M2878" i="5"/>
  <c r="M2877" i="5"/>
  <c r="M2875" i="5"/>
  <c r="M2874" i="5"/>
  <c r="M2872" i="5"/>
  <c r="M2871" i="5"/>
  <c r="M2869" i="5"/>
  <c r="M2868" i="5"/>
  <c r="M2866" i="5"/>
  <c r="M2865" i="5"/>
  <c r="M2863" i="5"/>
  <c r="M2862" i="5"/>
  <c r="M2858" i="5"/>
  <c r="M2857" i="5"/>
  <c r="M2856" i="5"/>
  <c r="M2853" i="5"/>
  <c r="M2852" i="5"/>
  <c r="M2847" i="5"/>
  <c r="M2846" i="5"/>
  <c r="M2843" i="5"/>
  <c r="M2842" i="5"/>
  <c r="M2838" i="5"/>
  <c r="M2837" i="5"/>
  <c r="M2834" i="5"/>
  <c r="M2833" i="5"/>
  <c r="M2830" i="5"/>
  <c r="M2829" i="5"/>
  <c r="M2824" i="5"/>
  <c r="M2823" i="5"/>
  <c r="M2820" i="5"/>
  <c r="M2819" i="5"/>
  <c r="M2816" i="5"/>
  <c r="M2815" i="5"/>
  <c r="M2808" i="5"/>
  <c r="M2807" i="5"/>
  <c r="M2804" i="5"/>
  <c r="M2803" i="5"/>
  <c r="M2800" i="5"/>
  <c r="M2799" i="5"/>
  <c r="M2796" i="5"/>
  <c r="M2795" i="5"/>
  <c r="M2792" i="5"/>
  <c r="M2791" i="5"/>
  <c r="M2788" i="5"/>
  <c r="M2787" i="5"/>
  <c r="M2784" i="5"/>
  <c r="M2783" i="5"/>
  <c r="M2780" i="5"/>
  <c r="M2779" i="5"/>
  <c r="M2776" i="5"/>
  <c r="M2775" i="5"/>
  <c r="M2772" i="5"/>
  <c r="M2771" i="5"/>
  <c r="M2768" i="5"/>
  <c r="M2767" i="5"/>
  <c r="M2764" i="5"/>
  <c r="M2763" i="5"/>
  <c r="M2760" i="5"/>
  <c r="M2759" i="5"/>
  <c r="M2756" i="5"/>
  <c r="M2755" i="5"/>
  <c r="M2752" i="5"/>
  <c r="M2751" i="5"/>
  <c r="M2748" i="5"/>
  <c r="M2747" i="5"/>
  <c r="M2743" i="5"/>
  <c r="M2742" i="5"/>
  <c r="M2730" i="5"/>
  <c r="M2729" i="5"/>
  <c r="M2728" i="5"/>
  <c r="M2727" i="5"/>
  <c r="M2726" i="5"/>
  <c r="M2709" i="5"/>
  <c r="M2708" i="5"/>
  <c r="M2707" i="5"/>
  <c r="M2706" i="5"/>
  <c r="M2705" i="5"/>
  <c r="M2702" i="5"/>
  <c r="M2701" i="5"/>
  <c r="M2700" i="5"/>
  <c r="M2699" i="5"/>
  <c r="M2698" i="5"/>
  <c r="M2697" i="5"/>
  <c r="M2694" i="5"/>
  <c r="M2693" i="5"/>
  <c r="M2692" i="5"/>
  <c r="M2691" i="5"/>
  <c r="M2690" i="5"/>
  <c r="M2689" i="5"/>
  <c r="M2686" i="5"/>
  <c r="M2685" i="5"/>
  <c r="M2681" i="5"/>
  <c r="M2680" i="5"/>
  <c r="M2676" i="5"/>
  <c r="M2675" i="5"/>
  <c r="M2671" i="5"/>
  <c r="M2670" i="5"/>
  <c r="M2666" i="5"/>
  <c r="M2665" i="5"/>
  <c r="M2661" i="5"/>
  <c r="M2660" i="5"/>
  <c r="M2657" i="5"/>
  <c r="M2656" i="5"/>
  <c r="M2655" i="5"/>
  <c r="M2651" i="5"/>
  <c r="M2650" i="5"/>
  <c r="M2646" i="5"/>
  <c r="M2645" i="5"/>
  <c r="M2641" i="5"/>
  <c r="M2640" i="5"/>
  <c r="M2636" i="5"/>
  <c r="M2635" i="5"/>
  <c r="M2631" i="5"/>
  <c r="M2630" i="5"/>
  <c r="M2626" i="5"/>
  <c r="M2625" i="5"/>
  <c r="M2621" i="5"/>
  <c r="M2620" i="5"/>
  <c r="M2616" i="5"/>
  <c r="M2615" i="5"/>
  <c r="M2611" i="5"/>
  <c r="M2610" i="5"/>
  <c r="M2605" i="5"/>
  <c r="M2604" i="5"/>
  <c r="M2601" i="5"/>
  <c r="M2600" i="5"/>
  <c r="M2599" i="5"/>
  <c r="M2598" i="5"/>
  <c r="M2595" i="5"/>
  <c r="M2594" i="5"/>
  <c r="M2593" i="5"/>
  <c r="M2592" i="5"/>
  <c r="M2589" i="5"/>
  <c r="M2588" i="5"/>
  <c r="M2587" i="5"/>
  <c r="M2584" i="5"/>
  <c r="M2583" i="5"/>
  <c r="M2582" i="5"/>
  <c r="M2579" i="5"/>
  <c r="M2578" i="5"/>
  <c r="M2575" i="5"/>
  <c r="M2574" i="5"/>
  <c r="M2571" i="5"/>
  <c r="M2570" i="5"/>
  <c r="M2567" i="5"/>
  <c r="M2566" i="5"/>
  <c r="M2563" i="5"/>
  <c r="M2562" i="5"/>
  <c r="M2561" i="5"/>
  <c r="M2558" i="5"/>
  <c r="M2557" i="5"/>
  <c r="M2556" i="5"/>
  <c r="M2549" i="5"/>
  <c r="M2548" i="5"/>
  <c r="M2541" i="5"/>
  <c r="M2540" i="5"/>
  <c r="M2532" i="5"/>
  <c r="M2531" i="5"/>
  <c r="M2523" i="5"/>
  <c r="M2522" i="5"/>
  <c r="M2514" i="5"/>
  <c r="M2513" i="5"/>
  <c r="M2505" i="5"/>
  <c r="M2504" i="5"/>
  <c r="M2496" i="5"/>
  <c r="M2495" i="5"/>
  <c r="M2486" i="5"/>
  <c r="M2485" i="5"/>
  <c r="M2477" i="5"/>
  <c r="M2476" i="5"/>
  <c r="M2467" i="5"/>
  <c r="M2466" i="5"/>
  <c r="M2459" i="5"/>
  <c r="M2458" i="5"/>
  <c r="M2451" i="5"/>
  <c r="M2450" i="5"/>
  <c r="M2439" i="5"/>
  <c r="M2438" i="5"/>
  <c r="M2397" i="5"/>
  <c r="M2396" i="5"/>
  <c r="M2395" i="5"/>
  <c r="M2394" i="5"/>
  <c r="M2382" i="5"/>
  <c r="M2381" i="5"/>
  <c r="M2380" i="5"/>
  <c r="M2379" i="5"/>
  <c r="M2375" i="5"/>
  <c r="M2374" i="5"/>
  <c r="M2373" i="5"/>
  <c r="M2372" i="5"/>
  <c r="M2371" i="5"/>
  <c r="M2370" i="5"/>
  <c r="M2369" i="5"/>
  <c r="M2368" i="5"/>
  <c r="M2359" i="5"/>
  <c r="M2358" i="5"/>
  <c r="M2357" i="5"/>
  <c r="M2356" i="5"/>
  <c r="M2355" i="5"/>
  <c r="M2354" i="5"/>
  <c r="M2353" i="5"/>
  <c r="M2352" i="5"/>
  <c r="M2351" i="5"/>
  <c r="M2350" i="5"/>
  <c r="M2349" i="5"/>
  <c r="M2348" i="5"/>
  <c r="M2347" i="5"/>
  <c r="M2346" i="5"/>
  <c r="M2345" i="5"/>
  <c r="M2340" i="5"/>
  <c r="M2339" i="5"/>
  <c r="M2334" i="5"/>
  <c r="M2333" i="5"/>
  <c r="M2329" i="5"/>
  <c r="M2328" i="5"/>
  <c r="M2327" i="5"/>
  <c r="M2326" i="5"/>
  <c r="M2325" i="5"/>
  <c r="M2324" i="5"/>
  <c r="M2323" i="5"/>
  <c r="M2322" i="5"/>
  <c r="M2313" i="5"/>
  <c r="M2312" i="5"/>
  <c r="M2311" i="5"/>
  <c r="M2310" i="5"/>
  <c r="M2309" i="5"/>
  <c r="M2308" i="5"/>
  <c r="M2307" i="5"/>
  <c r="M2306" i="5"/>
  <c r="M2305" i="5"/>
  <c r="M2304" i="5"/>
  <c r="M2303" i="5"/>
  <c r="M2302" i="5"/>
  <c r="M2301" i="5"/>
  <c r="M2300" i="5"/>
  <c r="M2299" i="5"/>
  <c r="M2287" i="5"/>
  <c r="M2286" i="5"/>
  <c r="M2285" i="5"/>
  <c r="M2284" i="5"/>
  <c r="M2283" i="5"/>
  <c r="M2265" i="5"/>
  <c r="M2264" i="5"/>
  <c r="M2263" i="5"/>
  <c r="M2262" i="5"/>
  <c r="M2237" i="5"/>
  <c r="M2236" i="5"/>
  <c r="M2235" i="5"/>
  <c r="M2234" i="5"/>
  <c r="M2233" i="5"/>
  <c r="M2230" i="5"/>
  <c r="M2229" i="5"/>
  <c r="M2228" i="5"/>
  <c r="M2227" i="5"/>
  <c r="M2226" i="5"/>
  <c r="M2225" i="5"/>
  <c r="M2224" i="5"/>
  <c r="M2223" i="5"/>
  <c r="M2222" i="5"/>
  <c r="M2219" i="5"/>
  <c r="M2218" i="5"/>
  <c r="M2217" i="5"/>
  <c r="M2216" i="5"/>
  <c r="M2215" i="5"/>
  <c r="M2214" i="5"/>
  <c r="M2213" i="5"/>
  <c r="M2212" i="5"/>
  <c r="M2211" i="5"/>
  <c r="M2209" i="5"/>
  <c r="M2207" i="5"/>
  <c r="M2204" i="5"/>
  <c r="M2203" i="5"/>
  <c r="M2202" i="5"/>
  <c r="M2196" i="5"/>
  <c r="M2195" i="5"/>
  <c r="M2192" i="5"/>
  <c r="M2191" i="5"/>
  <c r="M2188" i="5"/>
  <c r="M2187" i="5"/>
  <c r="M2184" i="5"/>
  <c r="M2183" i="5"/>
  <c r="M2180" i="5"/>
  <c r="M2179" i="5"/>
  <c r="M2176" i="5"/>
  <c r="M2175" i="5"/>
  <c r="M2172" i="5"/>
  <c r="M2171" i="5"/>
  <c r="M2168" i="5"/>
  <c r="M2167" i="5"/>
  <c r="M2154" i="5"/>
  <c r="M2153" i="5"/>
  <c r="M2150" i="5"/>
  <c r="M2149" i="5"/>
  <c r="M2144" i="5"/>
  <c r="M2143" i="5"/>
  <c r="M2137" i="5"/>
  <c r="M2136" i="5"/>
  <c r="M2129" i="5"/>
  <c r="M2128" i="5"/>
  <c r="M2123" i="5"/>
  <c r="M2122" i="5"/>
  <c r="M2117" i="5"/>
  <c r="M2116" i="5"/>
  <c r="M2110" i="5"/>
  <c r="M2109" i="5"/>
  <c r="M2104" i="5"/>
  <c r="M2103" i="5"/>
  <c r="M2098" i="5"/>
  <c r="M2097" i="5"/>
  <c r="M2092" i="5"/>
  <c r="M2091" i="5"/>
  <c r="M2086" i="5"/>
  <c r="M2085" i="5"/>
  <c r="M2080" i="5"/>
  <c r="M2079" i="5"/>
  <c r="M2074" i="5"/>
  <c r="M2073" i="5"/>
  <c r="M2068" i="5"/>
  <c r="M2067" i="5"/>
  <c r="M2062" i="5"/>
  <c r="M2061" i="5"/>
  <c r="M2055" i="5"/>
  <c r="M2054" i="5"/>
  <c r="M2049" i="5"/>
  <c r="M2048" i="5"/>
  <c r="M2045" i="5"/>
  <c r="M2044" i="5"/>
  <c r="M2038" i="5"/>
  <c r="M2037" i="5"/>
  <c r="M2031" i="5"/>
  <c r="M2030" i="5"/>
  <c r="M2024" i="5"/>
  <c r="M2023" i="5"/>
  <c r="M2019" i="5"/>
  <c r="M2018" i="5"/>
  <c r="M2014" i="5"/>
  <c r="M2013" i="5"/>
  <c r="M1992" i="5"/>
  <c r="M1991" i="5"/>
  <c r="M1990" i="5"/>
  <c r="M1989" i="5"/>
  <c r="M1988" i="5"/>
  <c r="M1987" i="5"/>
  <c r="M1984" i="5"/>
  <c r="M1983" i="5"/>
  <c r="M1978" i="5"/>
  <c r="M1977" i="5"/>
  <c r="M1972" i="5"/>
  <c r="M1971" i="5"/>
  <c r="M1965" i="5"/>
  <c r="M1964" i="5"/>
  <c r="M1958" i="5"/>
  <c r="M1957" i="5"/>
  <c r="M1951" i="5"/>
  <c r="M1950" i="5"/>
  <c r="M1944" i="5"/>
  <c r="M1943" i="5"/>
  <c r="M1937" i="5"/>
  <c r="M1936" i="5"/>
  <c r="M1931" i="5"/>
  <c r="M1930" i="5"/>
  <c r="M1926" i="5"/>
  <c r="M1925" i="5"/>
  <c r="M1919" i="5"/>
  <c r="M1918" i="5"/>
  <c r="M1914" i="5"/>
  <c r="M1913" i="5"/>
  <c r="M1909" i="5"/>
  <c r="M1908" i="5"/>
  <c r="M1904" i="5"/>
  <c r="M1903" i="5"/>
  <c r="M1899" i="5"/>
  <c r="M1898" i="5"/>
  <c r="M1894" i="5"/>
  <c r="M1890" i="5"/>
  <c r="M1889" i="5"/>
  <c r="M1885" i="5"/>
  <c r="M1884" i="5"/>
  <c r="M1880" i="5"/>
  <c r="M1879" i="5"/>
  <c r="M1875" i="5"/>
  <c r="M1874" i="5"/>
  <c r="M1870" i="5"/>
  <c r="M1869" i="5"/>
  <c r="M1865" i="5"/>
  <c r="M1864" i="5"/>
  <c r="M1860" i="5"/>
  <c r="M1859" i="5"/>
  <c r="M1855" i="5"/>
  <c r="M1854" i="5"/>
  <c r="M1850" i="5"/>
  <c r="M1849" i="5"/>
  <c r="M1845" i="5"/>
  <c r="M1844" i="5"/>
  <c r="M1840" i="5"/>
  <c r="M1839" i="5"/>
  <c r="M1835" i="5"/>
  <c r="M1834" i="5"/>
  <c r="M1830" i="5"/>
  <c r="M1829" i="5"/>
  <c r="M1827" i="5"/>
  <c r="M1826" i="5"/>
  <c r="M1825" i="5"/>
  <c r="M1824" i="5"/>
  <c r="M1818" i="5"/>
  <c r="M1817" i="5"/>
  <c r="M1814" i="5"/>
  <c r="M1813" i="5"/>
  <c r="M1809" i="5"/>
  <c r="M1808" i="5"/>
  <c r="M1804" i="5"/>
  <c r="M1803" i="5"/>
  <c r="M1802" i="5"/>
  <c r="M1799" i="5"/>
  <c r="M1798" i="5"/>
  <c r="M1795" i="5"/>
  <c r="M1794" i="5"/>
  <c r="M1791" i="5"/>
  <c r="M1790" i="5"/>
  <c r="M1787" i="5"/>
  <c r="M1781" i="5"/>
  <c r="M1780" i="5"/>
  <c r="M1777" i="5"/>
  <c r="M1770" i="5"/>
  <c r="M1769" i="5"/>
  <c r="M1767" i="5"/>
  <c r="M1766" i="5"/>
  <c r="M1765" i="5"/>
  <c r="M1764" i="5"/>
  <c r="M1763" i="5"/>
  <c r="M1759" i="5"/>
  <c r="M1758" i="5"/>
  <c r="M1754" i="5"/>
  <c r="M1753" i="5"/>
  <c r="M1749" i="5"/>
  <c r="M1748" i="5"/>
  <c r="M1742" i="5"/>
  <c r="M1741" i="5"/>
  <c r="M1735" i="5"/>
  <c r="M1734" i="5"/>
  <c r="M1728" i="5"/>
  <c r="M1727" i="5"/>
  <c r="M1724" i="5"/>
  <c r="M1723" i="5"/>
  <c r="M1717" i="5"/>
  <c r="M1716" i="5"/>
  <c r="M1710" i="5"/>
  <c r="M1709" i="5"/>
  <c r="M1706" i="5"/>
  <c r="M1705" i="5"/>
  <c r="M1700" i="5"/>
  <c r="M1699" i="5"/>
  <c r="M1693" i="5"/>
  <c r="M1692" i="5"/>
  <c r="M1687" i="5"/>
  <c r="M1686" i="5"/>
  <c r="M1681" i="5"/>
  <c r="M1680" i="5"/>
  <c r="M1674" i="5"/>
  <c r="M1673" i="5"/>
  <c r="M1667" i="5"/>
  <c r="M1666" i="5"/>
  <c r="M1660" i="5"/>
  <c r="M1659" i="5"/>
  <c r="M1653" i="5"/>
  <c r="M1652" i="5"/>
  <c r="M1646" i="5"/>
  <c r="M1645" i="5"/>
  <c r="M1639" i="5"/>
  <c r="M1638" i="5"/>
  <c r="M1632" i="5"/>
  <c r="M1631" i="5"/>
  <c r="M1625" i="5"/>
  <c r="M1624" i="5"/>
  <c r="M1618" i="5"/>
  <c r="M1617" i="5"/>
  <c r="M1611" i="5"/>
  <c r="M1610" i="5"/>
  <c r="M1607" i="5"/>
  <c r="M1606" i="5"/>
  <c r="M1603" i="5"/>
  <c r="M1602" i="5"/>
  <c r="M1597" i="5"/>
  <c r="M1596" i="5"/>
  <c r="M1593" i="5"/>
  <c r="M1592" i="5"/>
  <c r="M1589" i="5"/>
  <c r="M1588" i="5"/>
  <c r="M1585" i="5"/>
  <c r="M1584" i="5"/>
  <c r="M1578" i="5"/>
  <c r="M1577" i="5"/>
  <c r="M1571" i="5"/>
  <c r="M1570" i="5"/>
  <c r="M1566" i="5"/>
  <c r="M1565" i="5"/>
  <c r="M1561" i="5"/>
  <c r="M1560" i="5"/>
  <c r="M1556" i="5"/>
  <c r="M1555" i="5"/>
  <c r="M1551" i="5"/>
  <c r="M1550" i="5"/>
  <c r="M1544" i="5"/>
  <c r="M1543" i="5"/>
  <c r="M1537" i="5"/>
  <c r="M1536" i="5"/>
  <c r="M1531" i="5"/>
  <c r="M1530" i="5"/>
  <c r="M1524" i="5"/>
  <c r="M1523" i="5"/>
  <c r="M1517" i="5"/>
  <c r="M1516" i="5"/>
  <c r="M1510" i="5"/>
  <c r="M1509" i="5"/>
  <c r="M1503" i="5"/>
  <c r="M1502" i="5"/>
  <c r="M1496" i="5"/>
  <c r="M1495" i="5"/>
  <c r="M1489" i="5"/>
  <c r="M1488" i="5"/>
  <c r="M1482" i="5"/>
  <c r="M1481" i="5"/>
  <c r="M1475" i="5"/>
  <c r="M1474" i="5"/>
  <c r="M1468" i="5"/>
  <c r="M1467" i="5"/>
  <c r="M1461" i="5"/>
  <c r="M1460" i="5"/>
  <c r="M1454" i="5"/>
  <c r="M1453" i="5"/>
  <c r="M1447" i="5"/>
  <c r="M1446" i="5"/>
  <c r="M1442" i="5"/>
  <c r="M1441" i="5"/>
  <c r="M1435" i="5"/>
  <c r="M1434" i="5"/>
  <c r="M1431" i="5"/>
  <c r="M1430" i="5"/>
  <c r="M1424" i="5"/>
  <c r="M1423" i="5"/>
  <c r="M1417" i="5"/>
  <c r="M1416" i="5"/>
  <c r="M1410" i="5"/>
  <c r="M1409" i="5"/>
  <c r="M1403" i="5"/>
  <c r="M1402" i="5"/>
  <c r="M1399" i="5"/>
  <c r="M1398" i="5"/>
  <c r="M1395" i="5"/>
  <c r="M1394" i="5"/>
  <c r="M1391" i="5"/>
  <c r="M1390" i="5"/>
  <c r="M1387" i="5"/>
  <c r="M1386" i="5"/>
  <c r="M1380" i="5"/>
  <c r="M1379" i="5"/>
  <c r="M1373" i="5"/>
  <c r="M1372" i="5"/>
  <c r="M1368" i="5"/>
  <c r="M1367" i="5"/>
  <c r="M1363" i="5"/>
  <c r="M1362" i="5"/>
  <c r="M1358" i="5"/>
  <c r="M1357" i="5"/>
  <c r="M1353" i="5"/>
  <c r="M1352" i="5"/>
  <c r="M1345" i="5"/>
  <c r="M1344" i="5"/>
  <c r="M1343" i="5"/>
  <c r="M1338" i="5"/>
  <c r="M1337" i="5"/>
  <c r="M1336" i="5"/>
  <c r="M1335" i="5"/>
  <c r="M1334" i="5"/>
  <c r="M1333" i="5"/>
  <c r="M1329" i="5"/>
  <c r="M1328" i="5"/>
  <c r="M1327" i="5"/>
  <c r="M1326" i="5"/>
  <c r="M1325" i="5"/>
  <c r="M1324" i="5"/>
  <c r="M1321" i="5"/>
  <c r="M1320" i="5"/>
  <c r="M1317" i="5"/>
  <c r="M1316" i="5"/>
  <c r="M1313" i="5"/>
  <c r="M1312" i="5"/>
  <c r="M1303" i="5"/>
  <c r="M1302" i="5"/>
  <c r="M1301" i="5"/>
  <c r="M1300" i="5"/>
  <c r="M1299" i="5"/>
  <c r="M1298" i="5"/>
  <c r="M1292" i="5"/>
  <c r="M1291" i="5"/>
  <c r="M1278" i="5"/>
  <c r="M1277" i="5"/>
  <c r="M1276" i="5"/>
  <c r="M1275" i="5"/>
  <c r="M1274" i="5"/>
  <c r="M1268" i="5"/>
  <c r="M1267" i="5"/>
  <c r="M1249" i="5"/>
  <c r="M1248" i="5"/>
  <c r="M1247" i="5"/>
  <c r="M1246" i="5"/>
  <c r="M1245" i="5"/>
  <c r="M1244" i="5"/>
  <c r="M1235" i="5"/>
  <c r="M1234" i="5"/>
  <c r="M1233" i="5"/>
  <c r="M1219" i="5"/>
  <c r="M1218" i="5"/>
  <c r="M1209" i="5"/>
  <c r="M1208" i="5"/>
  <c r="M1207" i="5"/>
  <c r="M1192" i="5"/>
  <c r="M1191" i="5"/>
  <c r="M1190" i="5"/>
  <c r="M1189" i="5"/>
  <c r="M1188" i="5"/>
  <c r="M1182" i="5"/>
  <c r="M1181" i="5"/>
  <c r="M1176" i="5"/>
  <c r="M1175" i="5"/>
  <c r="M1172" i="5"/>
  <c r="M1171" i="5"/>
  <c r="M1168" i="5"/>
  <c r="M1167" i="5"/>
  <c r="M1164" i="5"/>
  <c r="M1160" i="5"/>
  <c r="M1159" i="5"/>
  <c r="M1155" i="5"/>
  <c r="M1154" i="5"/>
  <c r="M1150" i="5"/>
  <c r="M1149" i="5"/>
  <c r="M1146" i="5"/>
  <c r="M1141" i="5"/>
  <c r="M1140" i="5"/>
  <c r="M1135" i="5"/>
  <c r="M1134" i="5"/>
  <c r="M1129" i="5"/>
  <c r="M1128" i="5"/>
  <c r="M1125" i="5"/>
  <c r="M1116" i="5"/>
  <c r="M1115" i="5"/>
  <c r="M1112" i="5"/>
  <c r="M1111" i="5"/>
  <c r="M1107" i="5"/>
  <c r="M1106" i="5"/>
  <c r="M1094" i="5"/>
  <c r="M1093" i="5"/>
  <c r="M1092" i="5"/>
  <c r="M1091" i="5"/>
  <c r="M1087" i="5"/>
  <c r="M1086" i="5"/>
  <c r="M1079" i="5"/>
  <c r="M1078" i="5"/>
  <c r="M1077" i="5"/>
  <c r="M1076" i="5"/>
  <c r="M1061" i="5"/>
  <c r="M1060" i="5"/>
  <c r="M1059" i="5"/>
  <c r="M1058" i="5"/>
  <c r="M1051" i="5"/>
  <c r="M1050" i="5"/>
  <c r="M1049" i="5"/>
  <c r="M1048" i="5"/>
  <c r="M1044" i="5"/>
  <c r="M1043" i="5"/>
  <c r="M1037" i="5"/>
  <c r="M1036" i="5"/>
  <c r="M1033" i="5"/>
  <c r="M1032" i="5"/>
  <c r="M1029" i="5"/>
  <c r="M1028" i="5"/>
  <c r="M1024" i="5"/>
  <c r="M1023" i="5"/>
  <c r="M1019" i="5"/>
  <c r="M1018" i="5"/>
  <c r="M1009" i="5"/>
  <c r="M1008" i="5"/>
  <c r="M1003" i="5"/>
  <c r="M1002" i="5"/>
  <c r="M1000" i="5"/>
  <c r="M999" i="5"/>
  <c r="M998" i="5"/>
  <c r="M996" i="5"/>
  <c r="M995" i="5"/>
  <c r="M994" i="5"/>
  <c r="M991" i="5"/>
  <c r="M989" i="5"/>
  <c r="M988" i="5"/>
  <c r="M987" i="5"/>
  <c r="M986" i="5"/>
  <c r="M985" i="5"/>
  <c r="M984" i="5"/>
  <c r="M983" i="5"/>
  <c r="M980" i="5"/>
  <c r="M979" i="5"/>
  <c r="M978" i="5"/>
  <c r="M973" i="5"/>
  <c r="M972" i="5"/>
  <c r="M968" i="5"/>
  <c r="M967" i="5"/>
  <c r="M963" i="5"/>
  <c r="M962" i="5"/>
  <c r="M958" i="5"/>
  <c r="M957" i="5"/>
  <c r="M952" i="5"/>
  <c r="M951" i="5"/>
  <c r="M946" i="5"/>
  <c r="M945" i="5"/>
  <c r="M940" i="5"/>
  <c r="M939" i="5"/>
  <c r="M935" i="5"/>
  <c r="M934" i="5"/>
  <c r="M933" i="5"/>
  <c r="M929" i="5"/>
  <c r="M928" i="5"/>
  <c r="M927" i="5"/>
  <c r="M926" i="5"/>
  <c r="M923" i="5"/>
  <c r="M922" i="5"/>
  <c r="M918" i="5"/>
  <c r="M917" i="5"/>
  <c r="M916" i="5"/>
  <c r="M915" i="5"/>
  <c r="M911" i="5"/>
  <c r="M910" i="5"/>
  <c r="M906" i="5"/>
  <c r="M905" i="5"/>
  <c r="M902" i="5"/>
  <c r="M901" i="5"/>
  <c r="M897" i="5"/>
  <c r="M896" i="5"/>
  <c r="M893" i="5"/>
  <c r="M892" i="5"/>
  <c r="M889" i="5"/>
  <c r="M888" i="5"/>
  <c r="M881" i="5"/>
  <c r="M880" i="5"/>
  <c r="M878" i="5"/>
  <c r="M877" i="5"/>
  <c r="M876" i="5"/>
  <c r="M875" i="5"/>
  <c r="M870" i="5"/>
  <c r="M869" i="5"/>
  <c r="M864" i="5"/>
  <c r="M863" i="5"/>
  <c r="M857" i="5"/>
  <c r="M856" i="5"/>
  <c r="M850" i="5"/>
  <c r="M849" i="5"/>
  <c r="M844" i="5"/>
  <c r="M843" i="5"/>
  <c r="M840" i="5"/>
  <c r="M839" i="5"/>
  <c r="M836" i="5"/>
  <c r="M835" i="5"/>
  <c r="M828" i="5"/>
  <c r="M827" i="5"/>
  <c r="M826" i="5"/>
  <c r="M825" i="5"/>
  <c r="M821" i="5"/>
  <c r="M820" i="5"/>
  <c r="M819" i="5"/>
  <c r="M816" i="5"/>
  <c r="M815" i="5"/>
  <c r="M814" i="5"/>
  <c r="M812" i="5"/>
  <c r="M811" i="5"/>
  <c r="M810" i="5"/>
  <c r="M809" i="5"/>
  <c r="M807" i="5"/>
  <c r="M806" i="5"/>
  <c r="M805" i="5"/>
  <c r="M804" i="5"/>
  <c r="M802" i="5"/>
  <c r="M801" i="5"/>
  <c r="M800" i="5"/>
  <c r="M799" i="5"/>
  <c r="M795" i="5"/>
  <c r="M791" i="5"/>
  <c r="M788" i="5"/>
  <c r="M787" i="5"/>
  <c r="M786" i="5"/>
  <c r="M783" i="5"/>
  <c r="M782" i="5"/>
  <c r="M781" i="5"/>
  <c r="M777" i="5"/>
  <c r="M776" i="5"/>
  <c r="M775" i="5"/>
  <c r="M768" i="5"/>
  <c r="M767" i="5"/>
  <c r="M766" i="5"/>
  <c r="M765" i="5"/>
  <c r="M760" i="5"/>
  <c r="M759" i="5"/>
  <c r="M758" i="5"/>
  <c r="M757" i="5"/>
  <c r="M753" i="5"/>
  <c r="M752" i="5"/>
  <c r="M751" i="5"/>
  <c r="M748" i="5"/>
  <c r="M747" i="5"/>
  <c r="M746" i="5"/>
  <c r="M742" i="5"/>
  <c r="M741" i="5"/>
  <c r="M740" i="5"/>
  <c r="M736" i="5"/>
  <c r="M735" i="5"/>
  <c r="M734" i="5"/>
  <c r="M730" i="5"/>
  <c r="M729" i="5"/>
  <c r="M728" i="5"/>
  <c r="M724" i="5"/>
  <c r="M723" i="5"/>
  <c r="M722" i="5"/>
  <c r="M719" i="5"/>
  <c r="M718" i="5"/>
  <c r="M714" i="5"/>
  <c r="M713" i="5"/>
  <c r="M712" i="5"/>
  <c r="M708" i="5"/>
  <c r="M707" i="5"/>
  <c r="M706" i="5"/>
  <c r="M702" i="5"/>
  <c r="M701" i="5"/>
  <c r="M700" i="5"/>
  <c r="M696" i="5"/>
  <c r="M695" i="5"/>
  <c r="M694" i="5"/>
  <c r="M690" i="5"/>
  <c r="M689" i="5"/>
  <c r="M688" i="5"/>
  <c r="M684" i="5"/>
  <c r="M683" i="5"/>
  <c r="M679" i="5"/>
  <c r="M678" i="5"/>
  <c r="M677" i="5"/>
  <c r="M673" i="5"/>
  <c r="M672" i="5"/>
  <c r="M671" i="5"/>
  <c r="M667" i="5"/>
  <c r="M666" i="5"/>
  <c r="M665" i="5"/>
  <c r="M661" i="5"/>
  <c r="M660" i="5"/>
  <c r="M659" i="5"/>
  <c r="M655" i="5"/>
  <c r="M654" i="5"/>
  <c r="M653" i="5"/>
  <c r="M649" i="5"/>
  <c r="M648" i="5"/>
  <c r="M647" i="5"/>
  <c r="M643" i="5"/>
  <c r="M642" i="5"/>
  <c r="M641" i="5"/>
  <c r="M637" i="5"/>
  <c r="M636" i="5"/>
  <c r="M635" i="5"/>
  <c r="M629" i="5"/>
  <c r="M628" i="5"/>
  <c r="M627" i="5"/>
  <c r="M626" i="5"/>
  <c r="M624" i="5"/>
  <c r="M623" i="5"/>
  <c r="M622" i="5"/>
  <c r="M621" i="5"/>
  <c r="M620" i="5"/>
  <c r="M614" i="5"/>
  <c r="M613" i="5"/>
  <c r="M612" i="5"/>
  <c r="M608" i="5"/>
  <c r="M607" i="5"/>
  <c r="M606" i="5"/>
  <c r="M602" i="5"/>
  <c r="M601" i="5"/>
  <c r="M600" i="5"/>
  <c r="M596" i="5"/>
  <c r="M595" i="5"/>
  <c r="M594" i="5"/>
  <c r="M588" i="5"/>
  <c r="M587" i="5"/>
  <c r="M586" i="5"/>
  <c r="M585" i="5"/>
  <c r="M582" i="5"/>
  <c r="M581" i="5"/>
  <c r="M580" i="5"/>
  <c r="M577" i="5"/>
  <c r="M576" i="5"/>
  <c r="M575" i="5"/>
  <c r="M574" i="5"/>
  <c r="M566" i="5"/>
  <c r="M565" i="5"/>
  <c r="M564" i="5"/>
  <c r="M563" i="5"/>
  <c r="M560" i="5"/>
  <c r="M559" i="5"/>
  <c r="M558" i="5"/>
  <c r="M554" i="5"/>
  <c r="M553" i="5"/>
  <c r="M552" i="5"/>
  <c r="M548" i="5"/>
  <c r="M547" i="5"/>
  <c r="M546" i="5"/>
  <c r="M542" i="5"/>
  <c r="M541" i="5"/>
  <c r="M540" i="5"/>
  <c r="M535" i="5"/>
  <c r="M534" i="5"/>
  <c r="M533" i="5"/>
  <c r="M532" i="5"/>
  <c r="M529" i="5"/>
  <c r="M528" i="5"/>
  <c r="M525" i="5"/>
  <c r="M524" i="5"/>
  <c r="M523" i="5"/>
  <c r="M522" i="5"/>
  <c r="M518" i="5"/>
  <c r="M517" i="5"/>
  <c r="M516" i="5"/>
  <c r="M512" i="5"/>
  <c r="M511" i="5"/>
  <c r="M510" i="5"/>
  <c r="M506" i="5"/>
  <c r="M505" i="5"/>
  <c r="M504" i="5"/>
  <c r="M496" i="5"/>
  <c r="M495" i="5"/>
  <c r="M494" i="5"/>
  <c r="M493" i="5"/>
  <c r="M491" i="5"/>
  <c r="M490" i="5"/>
  <c r="M489" i="5"/>
  <c r="M487" i="5"/>
  <c r="M486" i="5"/>
  <c r="M485" i="5"/>
  <c r="M483" i="5"/>
  <c r="M482" i="5"/>
  <c r="M481" i="5"/>
  <c r="M478" i="5"/>
  <c r="M477" i="5"/>
  <c r="M476" i="5"/>
  <c r="M473" i="5"/>
  <c r="M472" i="5"/>
  <c r="M471" i="5"/>
  <c r="M468" i="5"/>
  <c r="M467" i="5"/>
  <c r="M466" i="5"/>
  <c r="M465" i="5"/>
  <c r="M464" i="5"/>
  <c r="M463" i="5"/>
  <c r="M462" i="5"/>
  <c r="M459" i="5"/>
  <c r="M458" i="5"/>
  <c r="M457" i="5"/>
  <c r="M456" i="5"/>
  <c r="M455" i="5"/>
  <c r="M454" i="5"/>
  <c r="M453" i="5"/>
  <c r="M451" i="5"/>
  <c r="M450" i="5"/>
  <c r="M448" i="5"/>
  <c r="M447" i="5"/>
  <c r="M446" i="5"/>
  <c r="M445" i="5"/>
  <c r="M443" i="5"/>
  <c r="M442" i="5"/>
  <c r="M441" i="5"/>
  <c r="M440" i="5"/>
  <c r="M438" i="5"/>
  <c r="M436" i="5"/>
  <c r="M435" i="5"/>
  <c r="M433" i="5"/>
  <c r="M432" i="5"/>
  <c r="M431" i="5"/>
  <c r="M430" i="5"/>
  <c r="M427" i="5"/>
  <c r="M426" i="5"/>
  <c r="M425" i="5"/>
  <c r="M424" i="5"/>
  <c r="M423" i="5"/>
  <c r="M422" i="5"/>
  <c r="M421" i="5"/>
  <c r="M419" i="5"/>
  <c r="M418" i="5"/>
  <c r="M417" i="5"/>
  <c r="M416" i="5"/>
  <c r="M414" i="5"/>
  <c r="M413" i="5"/>
  <c r="M412" i="5"/>
  <c r="M411" i="5"/>
  <c r="M405" i="5"/>
  <c r="M404" i="5"/>
  <c r="M397" i="5"/>
  <c r="M396" i="5"/>
  <c r="M395" i="5"/>
  <c r="M389" i="5"/>
  <c r="M388" i="5"/>
  <c r="M382" i="5"/>
  <c r="M381" i="5"/>
  <c r="M380" i="5"/>
  <c r="M379" i="5"/>
  <c r="M378" i="5"/>
  <c r="M365" i="5"/>
  <c r="M364" i="5"/>
  <c r="M350" i="5"/>
  <c r="M349" i="5"/>
  <c r="M348" i="5"/>
  <c r="M347" i="5"/>
  <c r="M337" i="5"/>
  <c r="M336" i="5"/>
  <c r="M335" i="5"/>
  <c r="M334" i="5"/>
  <c r="M333" i="5"/>
  <c r="M332" i="5"/>
  <c r="M331" i="5"/>
  <c r="M330" i="5"/>
  <c r="M329" i="5"/>
  <c r="M328" i="5"/>
  <c r="M327" i="5"/>
  <c r="M326" i="5"/>
  <c r="M325" i="5"/>
  <c r="M324" i="5"/>
  <c r="M323" i="5"/>
  <c r="M322" i="5"/>
  <c r="M321" i="5"/>
  <c r="M320" i="5"/>
  <c r="M319" i="5"/>
  <c r="M318" i="5"/>
  <c r="M317" i="5"/>
  <c r="M316" i="5"/>
  <c r="M315" i="5"/>
  <c r="M314" i="5"/>
  <c r="M313" i="5"/>
  <c r="M312" i="5"/>
  <c r="M311" i="5"/>
  <c r="M310" i="5"/>
  <c r="M309" i="5"/>
  <c r="M308" i="5"/>
  <c r="M307" i="5"/>
  <c r="M306" i="5"/>
  <c r="M305" i="5"/>
  <c r="M304" i="5"/>
  <c r="M303" i="5"/>
  <c r="M302" i="5"/>
  <c r="M301" i="5"/>
  <c r="M300" i="5"/>
  <c r="M299" i="5"/>
  <c r="M298" i="5"/>
  <c r="M297" i="5"/>
  <c r="M296" i="5"/>
  <c r="M295" i="5"/>
  <c r="M294" i="5"/>
  <c r="M293" i="5"/>
  <c r="M292" i="5"/>
  <c r="M291" i="5"/>
  <c r="M290" i="5"/>
  <c r="M289" i="5"/>
  <c r="M288" i="5"/>
  <c r="M287" i="5"/>
  <c r="M286" i="5"/>
  <c r="M285" i="5"/>
  <c r="M284" i="5"/>
  <c r="M283" i="5"/>
  <c r="M282" i="5"/>
  <c r="M281" i="5"/>
  <c r="M280" i="5"/>
  <c r="M279" i="5"/>
  <c r="M278" i="5"/>
  <c r="M277" i="5"/>
  <c r="M276" i="5"/>
  <c r="M275" i="5"/>
  <c r="M274" i="5"/>
  <c r="M273" i="5"/>
  <c r="M272" i="5"/>
  <c r="M271" i="5"/>
  <c r="M270" i="5"/>
  <c r="M263" i="5"/>
  <c r="M262" i="5"/>
  <c r="M261" i="5"/>
  <c r="M260" i="5"/>
  <c r="M259" i="5"/>
  <c r="M258" i="5"/>
  <c r="M257" i="5"/>
  <c r="M256" i="5"/>
  <c r="M255" i="5"/>
  <c r="M254" i="5"/>
  <c r="M253" i="5"/>
  <c r="M252" i="5"/>
  <c r="M251" i="5"/>
  <c r="M250" i="5"/>
  <c r="M249" i="5"/>
  <c r="M248" i="5"/>
  <c r="M247" i="5"/>
  <c r="M246" i="5"/>
  <c r="M245" i="5"/>
  <c r="M244" i="5"/>
  <c r="M243" i="5"/>
  <c r="M242" i="5"/>
  <c r="M241" i="5"/>
  <c r="M240" i="5"/>
  <c r="M239" i="5"/>
  <c r="M238" i="5"/>
  <c r="M237" i="5"/>
  <c r="M236" i="5"/>
  <c r="M235" i="5"/>
  <c r="M234" i="5"/>
  <c r="M233" i="5"/>
  <c r="M232" i="5"/>
  <c r="M231" i="5"/>
  <c r="M230" i="5"/>
  <c r="M229" i="5"/>
  <c r="M228" i="5"/>
  <c r="M227" i="5"/>
  <c r="M226" i="5"/>
  <c r="M222" i="5"/>
  <c r="M221" i="5"/>
  <c r="M220" i="5"/>
  <c r="M219" i="5"/>
  <c r="M218" i="5"/>
  <c r="M217" i="5"/>
  <c r="M216" i="5"/>
  <c r="M215" i="5"/>
  <c r="M214" i="5"/>
  <c r="M213" i="5"/>
  <c r="M212" i="5"/>
  <c r="M211" i="5"/>
  <c r="M210" i="5"/>
  <c r="M209" i="5"/>
  <c r="M208" i="5"/>
  <c r="M207" i="5"/>
  <c r="M206" i="5"/>
  <c r="M205" i="5"/>
  <c r="M204" i="5"/>
  <c r="M203" i="5"/>
  <c r="M202" i="5"/>
  <c r="M201" i="5"/>
  <c r="M200" i="5"/>
  <c r="M199" i="5"/>
  <c r="M194" i="5"/>
  <c r="M193" i="5"/>
  <c r="M192" i="5"/>
  <c r="M191" i="5"/>
  <c r="M190" i="5"/>
  <c r="M189" i="5"/>
  <c r="M188" i="5"/>
  <c r="M187" i="5"/>
  <c r="M186" i="5"/>
  <c r="M185" i="5"/>
  <c r="M184" i="5"/>
  <c r="M183" i="5"/>
  <c r="M182" i="5"/>
  <c r="M181" i="5"/>
  <c r="M178" i="5"/>
  <c r="M177" i="5"/>
  <c r="M176" i="5"/>
  <c r="M175" i="5"/>
  <c r="M174" i="5"/>
  <c r="M173" i="5"/>
  <c r="M172" i="5"/>
  <c r="M168" i="5"/>
  <c r="M167" i="5"/>
  <c r="M163" i="5"/>
  <c r="M162" i="5"/>
  <c r="M157" i="5"/>
  <c r="M156" i="5"/>
  <c r="M153" i="5"/>
  <c r="M152" i="5"/>
  <c r="M151" i="5"/>
  <c r="M150" i="5"/>
  <c r="M149" i="5"/>
  <c r="M148" i="5"/>
  <c r="M147" i="5"/>
  <c r="M146" i="5"/>
  <c r="M145" i="5"/>
  <c r="M144" i="5"/>
  <c r="M143" i="5"/>
  <c r="M142" i="5"/>
  <c r="M141" i="5"/>
  <c r="M140" i="5"/>
  <c r="M139" i="5"/>
  <c r="M138" i="5"/>
  <c r="M137" i="5"/>
  <c r="M136" i="5"/>
  <c r="M135" i="5"/>
  <c r="M134" i="5"/>
  <c r="M133" i="5"/>
  <c r="M132" i="5"/>
  <c r="M131" i="5"/>
  <c r="M123" i="5"/>
  <c r="M122" i="5"/>
  <c r="M121" i="5"/>
  <c r="M120" i="5"/>
  <c r="M119" i="5"/>
  <c r="M118" i="5"/>
  <c r="M117" i="5"/>
  <c r="M116" i="5"/>
  <c r="M115" i="5"/>
  <c r="M114" i="5"/>
  <c r="M113" i="5"/>
  <c r="M112" i="5"/>
  <c r="M111" i="5"/>
  <c r="M110" i="5"/>
  <c r="M109" i="5"/>
  <c r="M108" i="5"/>
  <c r="M107" i="5"/>
  <c r="M106" i="5"/>
  <c r="M105" i="5"/>
  <c r="M104" i="5"/>
  <c r="M103" i="5"/>
  <c r="M102" i="5"/>
  <c r="M101" i="5"/>
  <c r="M100" i="5"/>
  <c r="M99" i="5"/>
  <c r="M98" i="5"/>
  <c r="M97" i="5"/>
  <c r="M96" i="5"/>
  <c r="M95" i="5"/>
  <c r="M94" i="5"/>
  <c r="M93" i="5"/>
  <c r="M92" i="5"/>
  <c r="M91" i="5"/>
  <c r="M90" i="5"/>
  <c r="M89" i="5"/>
  <c r="M88" i="5"/>
  <c r="M81" i="5"/>
  <c r="M80" i="5"/>
  <c r="M79" i="5"/>
  <c r="M78" i="5"/>
  <c r="M77" i="5"/>
  <c r="M76" i="5"/>
  <c r="M75" i="5"/>
  <c r="M74" i="5"/>
  <c r="M73" i="5"/>
  <c r="M72" i="5"/>
  <c r="M71" i="5"/>
  <c r="M70" i="5"/>
  <c r="M69" i="5"/>
  <c r="M68" i="5"/>
  <c r="M67" i="5"/>
  <c r="M66" i="5"/>
  <c r="M65" i="5"/>
  <c r="M64" i="5"/>
  <c r="M63" i="5"/>
  <c r="M62" i="5"/>
  <c r="M61" i="5"/>
  <c r="M60" i="5"/>
  <c r="M59" i="5"/>
  <c r="M58" i="5"/>
  <c r="M57" i="5"/>
  <c r="M56" i="5"/>
  <c r="M55" i="5"/>
  <c r="M54" i="5"/>
  <c r="M53" i="5"/>
  <c r="M52" i="5"/>
  <c r="M51" i="5"/>
  <c r="M50" i="5"/>
  <c r="M49" i="5"/>
  <c r="M48" i="5"/>
  <c r="M47" i="5"/>
  <c r="M46" i="5"/>
  <c r="M45" i="5"/>
  <c r="M44" i="5"/>
  <c r="M43" i="5"/>
  <c r="M42" i="5"/>
  <c r="M41" i="5"/>
  <c r="M40" i="5"/>
  <c r="M39" i="5"/>
  <c r="M38" i="5"/>
  <c r="M37" i="5"/>
  <c r="M36" i="5"/>
  <c r="M35" i="5"/>
  <c r="M34" i="5"/>
  <c r="M33" i="5"/>
  <c r="M32" i="5"/>
  <c r="M31" i="5"/>
  <c r="M30" i="5"/>
  <c r="M29" i="5"/>
  <c r="M28" i="5"/>
  <c r="M27" i="5"/>
  <c r="M26" i="5"/>
  <c r="M25" i="5"/>
  <c r="M24" i="5"/>
  <c r="M23" i="5"/>
  <c r="M22" i="5"/>
  <c r="M21" i="5"/>
  <c r="M20" i="5"/>
  <c r="M19" i="5"/>
  <c r="M18" i="5"/>
  <c r="M17" i="5"/>
  <c r="M16" i="5"/>
  <c r="M15" i="5"/>
  <c r="M14" i="5"/>
  <c r="M13" i="5"/>
  <c r="C286" i="26"/>
  <c r="C285" i="26"/>
  <c r="J9" i="26"/>
  <c r="J8" i="26"/>
  <c r="J7" i="26"/>
  <c r="J2517" i="5" l="1"/>
  <c r="J2516" i="5"/>
  <c r="J2488" i="5"/>
  <c r="J2480" i="5"/>
  <c r="J2444" i="5"/>
  <c r="J2442" i="5"/>
  <c r="J2441" i="5"/>
  <c r="N2554" i="5"/>
  <c r="N2553" i="5"/>
  <c r="N2552" i="5"/>
  <c r="N2551" i="5"/>
  <c r="N2546" i="5"/>
  <c r="N2545" i="5"/>
  <c r="N2544" i="5"/>
  <c r="N2543" i="5"/>
  <c r="N2542" i="5"/>
  <c r="N2537" i="5"/>
  <c r="N2536" i="5"/>
  <c r="N2534" i="5"/>
  <c r="N2533" i="5"/>
  <c r="N2529" i="5"/>
  <c r="N2528" i="5"/>
  <c r="N2527" i="5"/>
  <c r="N2526" i="5"/>
  <c r="N2525" i="5"/>
  <c r="N2524" i="5"/>
  <c r="N2520" i="5"/>
  <c r="N2519" i="5"/>
  <c r="N2518" i="5"/>
  <c r="N2516" i="5"/>
  <c r="N2515" i="5"/>
  <c r="N2511" i="5"/>
  <c r="N2510" i="5"/>
  <c r="N2509" i="5"/>
  <c r="N2508" i="5"/>
  <c r="N2507" i="5"/>
  <c r="N2506" i="5"/>
  <c r="N2502" i="5"/>
  <c r="N2501" i="5"/>
  <c r="N2499" i="5"/>
  <c r="N2498" i="5"/>
  <c r="N2497" i="5"/>
  <c r="N2493" i="5"/>
  <c r="N2491" i="5"/>
  <c r="N2489" i="5"/>
  <c r="N2487" i="5"/>
  <c r="N2483" i="5"/>
  <c r="N2482" i="5"/>
  <c r="N2481" i="5"/>
  <c r="N2479" i="5"/>
  <c r="N2478" i="5"/>
  <c r="N2474" i="5"/>
  <c r="N2473" i="5"/>
  <c r="N2472" i="5"/>
  <c r="N2471" i="5"/>
  <c r="N2468" i="5"/>
  <c r="N2463" i="5"/>
  <c r="N2460" i="5"/>
  <c r="N2456" i="5"/>
  <c r="N2455" i="5"/>
  <c r="N2454" i="5"/>
  <c r="N2453" i="5"/>
  <c r="N2452" i="5"/>
  <c r="N2448" i="5"/>
  <c r="N2446" i="5"/>
  <c r="N2445" i="5"/>
  <c r="N2440" i="5"/>
  <c r="J2550" i="5"/>
  <c r="N2550" i="5"/>
  <c r="J2551" i="5"/>
  <c r="J2552" i="5"/>
  <c r="J2553" i="5"/>
  <c r="J2554" i="5"/>
  <c r="J2542" i="5"/>
  <c r="J2543" i="5"/>
  <c r="J2544" i="5"/>
  <c r="J2545" i="5"/>
  <c r="J2546" i="5"/>
  <c r="J2533" i="5"/>
  <c r="J2534" i="5"/>
  <c r="J2535" i="5"/>
  <c r="N2535" i="5"/>
  <c r="J2536" i="5"/>
  <c r="J2537" i="5"/>
  <c r="J2538" i="5"/>
  <c r="N2538" i="5"/>
  <c r="J2524" i="5"/>
  <c r="J2525" i="5"/>
  <c r="J2526" i="5"/>
  <c r="J2527" i="5"/>
  <c r="J2528" i="5"/>
  <c r="J2529" i="5"/>
  <c r="J2515" i="5"/>
  <c r="J2518" i="5"/>
  <c r="J2519" i="5"/>
  <c r="J2520" i="5"/>
  <c r="J2506" i="5"/>
  <c r="J2507" i="5"/>
  <c r="J2508" i="5"/>
  <c r="J2509" i="5"/>
  <c r="J2510" i="5"/>
  <c r="J2511" i="5"/>
  <c r="J2497" i="5"/>
  <c r="J2498" i="5"/>
  <c r="J2499" i="5"/>
  <c r="J2500" i="5"/>
  <c r="N2500" i="5"/>
  <c r="J2501" i="5"/>
  <c r="J2502" i="5"/>
  <c r="J2487" i="5"/>
  <c r="J2489" i="5"/>
  <c r="J2490" i="5"/>
  <c r="J2491" i="5"/>
  <c r="J2492" i="5"/>
  <c r="N2492" i="5"/>
  <c r="J2493" i="5"/>
  <c r="J2478" i="5"/>
  <c r="J2479" i="5"/>
  <c r="J2481" i="5"/>
  <c r="J2482" i="5"/>
  <c r="J2483" i="5"/>
  <c r="N2469" i="5"/>
  <c r="N2470" i="5"/>
  <c r="J2468" i="5"/>
  <c r="J2469" i="5"/>
  <c r="J2470" i="5"/>
  <c r="J2471" i="5"/>
  <c r="J2472" i="5"/>
  <c r="J2473" i="5"/>
  <c r="J2474" i="5"/>
  <c r="J2461" i="5"/>
  <c r="N2461" i="5"/>
  <c r="J2462" i="5"/>
  <c r="N2462" i="5"/>
  <c r="J2463" i="5"/>
  <c r="J2464" i="5"/>
  <c r="N2464" i="5"/>
  <c r="J2460" i="5"/>
  <c r="J2453" i="5"/>
  <c r="J2454" i="5"/>
  <c r="J2455" i="5"/>
  <c r="J2456" i="5"/>
  <c r="J2452" i="5"/>
  <c r="N2441" i="5"/>
  <c r="J2443" i="5"/>
  <c r="N2443" i="5"/>
  <c r="J2445" i="5"/>
  <c r="J2446" i="5"/>
  <c r="J2447" i="5"/>
  <c r="N2447" i="5"/>
  <c r="J2448" i="5"/>
  <c r="J2440" i="5"/>
  <c r="A2555" i="5"/>
  <c r="K2555" i="5" s="1"/>
  <c r="A2437" i="5"/>
  <c r="J2549" i="5"/>
  <c r="J2548" i="5"/>
  <c r="J2541" i="5"/>
  <c r="J2540" i="5"/>
  <c r="J2532" i="5"/>
  <c r="J2531" i="5"/>
  <c r="J2523" i="5"/>
  <c r="J2522" i="5"/>
  <c r="J2514" i="5"/>
  <c r="J2513" i="5"/>
  <c r="J2505" i="5"/>
  <c r="J2504" i="5"/>
  <c r="J2496" i="5"/>
  <c r="J2495" i="5"/>
  <c r="J2486" i="5"/>
  <c r="J2485" i="5"/>
  <c r="J2477" i="5"/>
  <c r="J2476" i="5"/>
  <c r="J2467" i="5"/>
  <c r="J2466" i="5"/>
  <c r="J2459" i="5"/>
  <c r="J2458" i="5"/>
  <c r="J2451" i="5"/>
  <c r="J2450" i="5"/>
  <c r="J2439" i="5"/>
  <c r="J2438" i="5"/>
  <c r="A2438" i="5" l="1"/>
  <c r="A2439" i="5" s="1"/>
  <c r="A2440" i="5" s="1"/>
  <c r="A2441" i="5" s="1"/>
  <c r="A2442" i="5" s="1"/>
  <c r="A2443" i="5" s="1"/>
  <c r="A2444" i="5" s="1"/>
  <c r="A2445" i="5" s="1"/>
  <c r="A2446" i="5" s="1"/>
  <c r="A2447" i="5" s="1"/>
  <c r="A2448" i="5" s="1"/>
  <c r="A2449" i="5" s="1"/>
  <c r="K2437" i="5"/>
  <c r="N2490" i="5"/>
  <c r="N2442" i="5"/>
  <c r="N2517" i="5"/>
  <c r="N2444" i="5"/>
  <c r="N2480" i="5"/>
  <c r="N2488" i="5"/>
  <c r="N2458" i="5"/>
  <c r="N2486" i="5"/>
  <c r="N2522" i="5"/>
  <c r="N2541" i="5"/>
  <c r="N2459" i="5"/>
  <c r="N2532" i="5"/>
  <c r="N2450" i="5"/>
  <c r="N2496" i="5"/>
  <c r="N2531" i="5"/>
  <c r="N2438" i="5"/>
  <c r="N2451" i="5"/>
  <c r="N2467" i="5"/>
  <c r="N2495" i="5"/>
  <c r="N2548" i="5"/>
  <c r="N2477" i="5"/>
  <c r="N2505" i="5"/>
  <c r="N2540" i="5"/>
  <c r="N2439" i="5"/>
  <c r="N2476" i="5"/>
  <c r="N2504" i="5"/>
  <c r="N2514" i="5"/>
  <c r="N2466" i="5"/>
  <c r="N2549" i="5"/>
  <c r="N2485" i="5"/>
  <c r="N2513" i="5"/>
  <c r="N2523" i="5"/>
  <c r="A2450" i="5" l="1"/>
  <c r="A2451" i="5" s="1"/>
  <c r="A2452" i="5" s="1"/>
  <c r="A2453" i="5" s="1"/>
  <c r="A2454" i="5" s="1"/>
  <c r="A2455" i="5" s="1"/>
  <c r="A2456" i="5" s="1"/>
  <c r="A2457" i="5" s="1"/>
  <c r="K2449" i="5"/>
  <c r="A2458" i="5" l="1"/>
  <c r="A2459" i="5" s="1"/>
  <c r="A2460" i="5" s="1"/>
  <c r="A2461" i="5" s="1"/>
  <c r="A2462" i="5" s="1"/>
  <c r="A2463" i="5" s="1"/>
  <c r="A2464" i="5" s="1"/>
  <c r="A2465" i="5" s="1"/>
  <c r="K2457" i="5"/>
  <c r="A12" i="5"/>
  <c r="K12" i="5" s="1"/>
  <c r="A87" i="5"/>
  <c r="A130" i="5"/>
  <c r="A155" i="5"/>
  <c r="K155" i="5" s="1"/>
  <c r="A161" i="5"/>
  <c r="A166" i="5"/>
  <c r="A171" i="5"/>
  <c r="A198" i="5"/>
  <c r="A225" i="5"/>
  <c r="A269" i="5"/>
  <c r="A346" i="5"/>
  <c r="A363" i="5"/>
  <c r="A377" i="5"/>
  <c r="K377" i="5" s="1"/>
  <c r="A387" i="5"/>
  <c r="A394" i="5"/>
  <c r="A403" i="5"/>
  <c r="A410" i="5"/>
  <c r="A415" i="5"/>
  <c r="A420" i="5"/>
  <c r="A429" i="5"/>
  <c r="A434" i="5"/>
  <c r="K434" i="5" s="1"/>
  <c r="A437" i="5"/>
  <c r="A439" i="5"/>
  <c r="A444" i="5"/>
  <c r="A449" i="5"/>
  <c r="A452" i="5"/>
  <c r="A461" i="5"/>
  <c r="A470" i="5"/>
  <c r="A475" i="5"/>
  <c r="A480" i="5"/>
  <c r="A484" i="5"/>
  <c r="A488" i="5"/>
  <c r="A492" i="5"/>
  <c r="A503" i="5"/>
  <c r="A509" i="5"/>
  <c r="A515" i="5"/>
  <c r="A521" i="5"/>
  <c r="K521" i="5" s="1"/>
  <c r="A527" i="5"/>
  <c r="A531" i="5"/>
  <c r="A539" i="5"/>
  <c r="A545" i="5"/>
  <c r="A551" i="5"/>
  <c r="A557" i="5"/>
  <c r="A562" i="5"/>
  <c r="A573" i="5"/>
  <c r="K573" i="5" s="1"/>
  <c r="A579" i="5"/>
  <c r="A584" i="5"/>
  <c r="A593" i="5"/>
  <c r="A599" i="5"/>
  <c r="A605" i="5"/>
  <c r="A611" i="5"/>
  <c r="A617" i="5"/>
  <c r="A619" i="5"/>
  <c r="A625" i="5"/>
  <c r="A634" i="5"/>
  <c r="A640" i="5"/>
  <c r="A646" i="5"/>
  <c r="A652" i="5"/>
  <c r="A658" i="5"/>
  <c r="A664" i="5"/>
  <c r="A670" i="5"/>
  <c r="A676" i="5"/>
  <c r="A682" i="5"/>
  <c r="A687" i="5"/>
  <c r="A693" i="5"/>
  <c r="A699" i="5"/>
  <c r="A705" i="5"/>
  <c r="A711" i="5"/>
  <c r="A717" i="5"/>
  <c r="A721" i="5"/>
  <c r="A727" i="5"/>
  <c r="A733" i="5"/>
  <c r="A739" i="5"/>
  <c r="A745" i="5"/>
  <c r="A750" i="5"/>
  <c r="A756" i="5"/>
  <c r="A762" i="5"/>
  <c r="A764" i="5"/>
  <c r="A774" i="5"/>
  <c r="A780" i="5"/>
  <c r="A785" i="5"/>
  <c r="A790" i="5"/>
  <c r="A794" i="5"/>
  <c r="A798" i="5"/>
  <c r="A803" i="5"/>
  <c r="A808" i="5"/>
  <c r="A813" i="5"/>
  <c r="A818" i="5"/>
  <c r="A824" i="5"/>
  <c r="A834" i="5"/>
  <c r="A838" i="5"/>
  <c r="A842" i="5"/>
  <c r="A848" i="5"/>
  <c r="A855" i="5"/>
  <c r="A862" i="5"/>
  <c r="A868" i="5"/>
  <c r="A874" i="5"/>
  <c r="A879" i="5"/>
  <c r="A885" i="5"/>
  <c r="A887" i="5"/>
  <c r="A891" i="5"/>
  <c r="K891" i="5" s="1"/>
  <c r="A895" i="5"/>
  <c r="A900" i="5"/>
  <c r="A904" i="5"/>
  <c r="A909" i="5"/>
  <c r="A914" i="5"/>
  <c r="A921" i="5"/>
  <c r="A925" i="5"/>
  <c r="A932" i="5"/>
  <c r="K932" i="5" s="1"/>
  <c r="A938" i="5"/>
  <c r="A944" i="5"/>
  <c r="A950" i="5"/>
  <c r="A956" i="5"/>
  <c r="A961" i="5"/>
  <c r="A966" i="5"/>
  <c r="A971" i="5"/>
  <c r="A977" i="5"/>
  <c r="A982" i="5"/>
  <c r="A990" i="5"/>
  <c r="A993" i="5"/>
  <c r="A997" i="5"/>
  <c r="A1001" i="5"/>
  <c r="A1007" i="5"/>
  <c r="A1013" i="5"/>
  <c r="A1015" i="5"/>
  <c r="A1017" i="5"/>
  <c r="A1022" i="5"/>
  <c r="A1027" i="5"/>
  <c r="A1031" i="5"/>
  <c r="A1035" i="5"/>
  <c r="A1040" i="5"/>
  <c r="A1042" i="5"/>
  <c r="A1047" i="5"/>
  <c r="A1057" i="5"/>
  <c r="A1075" i="5"/>
  <c r="A1085" i="5"/>
  <c r="A1090" i="5"/>
  <c r="A1105" i="5"/>
  <c r="A1110" i="5"/>
  <c r="A1114" i="5"/>
  <c r="A1124" i="5"/>
  <c r="K1124" i="5" s="1"/>
  <c r="A1127" i="5"/>
  <c r="A1133" i="5"/>
  <c r="A1139" i="5"/>
  <c r="A1145" i="5"/>
  <c r="A1148" i="5"/>
  <c r="A1153" i="5"/>
  <c r="A1158" i="5"/>
  <c r="A1163" i="5"/>
  <c r="A1166" i="5"/>
  <c r="A1170" i="5"/>
  <c r="A1174" i="5"/>
  <c r="A1180" i="5"/>
  <c r="A1185" i="5"/>
  <c r="A1187" i="5"/>
  <c r="A1206" i="5"/>
  <c r="K1206" i="5" s="1"/>
  <c r="A1213" i="5"/>
  <c r="A1215" i="5"/>
  <c r="A1217" i="5"/>
  <c r="A1232" i="5"/>
  <c r="A1243" i="5"/>
  <c r="A1266" i="5"/>
  <c r="A1273" i="5"/>
  <c r="A1290" i="5"/>
  <c r="A1297" i="5"/>
  <c r="A1311" i="5"/>
  <c r="A1315" i="5"/>
  <c r="A1319" i="5"/>
  <c r="A1323" i="5"/>
  <c r="A1332" i="5"/>
  <c r="A1342" i="5"/>
  <c r="A1351" i="5"/>
  <c r="A1356" i="5"/>
  <c r="A1361" i="5"/>
  <c r="A1366" i="5"/>
  <c r="A1371" i="5"/>
  <c r="A1378" i="5"/>
  <c r="A1385" i="5"/>
  <c r="A1389" i="5"/>
  <c r="A1393" i="5"/>
  <c r="A1397" i="5"/>
  <c r="A1401" i="5"/>
  <c r="A1408" i="5"/>
  <c r="A1415" i="5"/>
  <c r="A1422" i="5"/>
  <c r="A1429" i="5"/>
  <c r="A1433" i="5"/>
  <c r="A1440" i="5"/>
  <c r="A1445" i="5"/>
  <c r="A1452" i="5"/>
  <c r="A1459" i="5"/>
  <c r="A1466" i="5"/>
  <c r="A1473" i="5"/>
  <c r="A1480" i="5"/>
  <c r="A1487" i="5"/>
  <c r="A1494" i="5"/>
  <c r="K1494" i="5" s="1"/>
  <c r="A1501" i="5"/>
  <c r="A1508" i="5"/>
  <c r="A1515" i="5"/>
  <c r="A1522" i="5"/>
  <c r="A1529" i="5"/>
  <c r="A1535" i="5"/>
  <c r="A1542" i="5"/>
  <c r="A1549" i="5"/>
  <c r="A1554" i="5"/>
  <c r="K1554" i="5" s="1"/>
  <c r="A1559" i="5"/>
  <c r="A1564" i="5"/>
  <c r="A1569" i="5"/>
  <c r="A1576" i="5"/>
  <c r="A1583" i="5"/>
  <c r="A1587" i="5"/>
  <c r="A1591" i="5"/>
  <c r="A1595" i="5"/>
  <c r="A1601" i="5"/>
  <c r="A1605" i="5"/>
  <c r="A1609" i="5"/>
  <c r="A1616" i="5"/>
  <c r="A1623" i="5"/>
  <c r="A1630" i="5"/>
  <c r="A1637" i="5"/>
  <c r="A1644" i="5"/>
  <c r="A1651" i="5"/>
  <c r="A1658" i="5"/>
  <c r="A1665" i="5"/>
  <c r="A1672" i="5"/>
  <c r="A1679" i="5"/>
  <c r="A1685" i="5"/>
  <c r="A1691" i="5"/>
  <c r="A1698" i="5"/>
  <c r="A1704" i="5"/>
  <c r="A1708" i="5"/>
  <c r="A1715" i="5"/>
  <c r="A1722" i="5"/>
  <c r="A1726" i="5"/>
  <c r="A1733" i="5"/>
  <c r="A1740" i="5"/>
  <c r="A1747" i="5"/>
  <c r="A1752" i="5"/>
  <c r="A1757" i="5"/>
  <c r="A1762" i="5"/>
  <c r="A1768" i="5"/>
  <c r="A1776" i="5"/>
  <c r="A1779" i="5"/>
  <c r="A1786" i="5"/>
  <c r="A1789" i="5"/>
  <c r="K1789" i="5" s="1"/>
  <c r="A1793" i="5"/>
  <c r="A1797" i="5"/>
  <c r="A1801" i="5"/>
  <c r="A1807" i="5"/>
  <c r="A1812" i="5"/>
  <c r="A1816" i="5"/>
  <c r="A1823" i="5"/>
  <c r="A1828" i="5"/>
  <c r="A1833" i="5"/>
  <c r="A1838" i="5"/>
  <c r="A1843" i="5"/>
  <c r="A1848" i="5"/>
  <c r="A1853" i="5"/>
  <c r="A1858" i="5"/>
  <c r="A1863" i="5"/>
  <c r="A1868" i="5"/>
  <c r="A1873" i="5"/>
  <c r="A1878" i="5"/>
  <c r="A1883" i="5"/>
  <c r="A1888" i="5"/>
  <c r="A1893" i="5"/>
  <c r="A1897" i="5"/>
  <c r="A1902" i="5"/>
  <c r="K1902" i="5" s="1"/>
  <c r="A1907" i="5"/>
  <c r="A1912" i="5"/>
  <c r="A1917" i="5"/>
  <c r="A1924" i="5"/>
  <c r="A1929" i="5"/>
  <c r="A1933" i="5"/>
  <c r="A1935" i="5"/>
  <c r="A1942" i="5"/>
  <c r="A1949" i="5"/>
  <c r="A1956" i="5"/>
  <c r="K1956" i="5" s="1"/>
  <c r="A1963" i="5"/>
  <c r="A1970" i="5"/>
  <c r="A1976" i="5"/>
  <c r="A1982" i="5"/>
  <c r="A1986" i="5"/>
  <c r="A2012" i="5"/>
  <c r="A2017" i="5"/>
  <c r="A2022" i="5"/>
  <c r="A2029" i="5"/>
  <c r="A2036" i="5"/>
  <c r="A2043" i="5"/>
  <c r="A2047" i="5"/>
  <c r="A2053" i="5"/>
  <c r="A2060" i="5"/>
  <c r="A2066" i="5"/>
  <c r="A2072" i="5"/>
  <c r="A2078" i="5"/>
  <c r="A2084" i="5"/>
  <c r="A2090" i="5"/>
  <c r="A2096" i="5"/>
  <c r="A2102" i="5"/>
  <c r="A2108" i="5"/>
  <c r="A2115" i="5"/>
  <c r="A2121" i="5"/>
  <c r="K2121" i="5" s="1"/>
  <c r="A2127" i="5"/>
  <c r="A2135" i="5"/>
  <c r="A2142" i="5"/>
  <c r="A2148" i="5"/>
  <c r="A2152" i="5"/>
  <c r="A2158" i="5"/>
  <c r="A2162" i="5"/>
  <c r="A2166" i="5"/>
  <c r="A2170" i="5"/>
  <c r="A2174" i="5"/>
  <c r="A2178" i="5"/>
  <c r="A2182" i="5"/>
  <c r="A2186" i="5"/>
  <c r="A2190" i="5"/>
  <c r="A2194" i="5"/>
  <c r="A2201" i="5"/>
  <c r="A2206" i="5"/>
  <c r="A2208" i="5"/>
  <c r="A2210" i="5"/>
  <c r="A2221" i="5"/>
  <c r="A2232" i="5"/>
  <c r="A2261" i="5"/>
  <c r="A2282" i="5"/>
  <c r="A2298" i="5"/>
  <c r="A2321" i="5"/>
  <c r="A2332" i="5"/>
  <c r="K2332" i="5" s="1"/>
  <c r="A2338" i="5"/>
  <c r="A2344" i="5"/>
  <c r="A2367" i="5"/>
  <c r="A2378" i="5"/>
  <c r="K2378" i="5" s="1"/>
  <c r="A2393" i="5"/>
  <c r="K2393" i="5" s="1"/>
  <c r="A2556" i="5"/>
  <c r="A2557" i="5" s="1"/>
  <c r="A2558" i="5" s="1"/>
  <c r="A2559" i="5" s="1"/>
  <c r="A2560" i="5"/>
  <c r="A2565" i="5"/>
  <c r="A2569" i="5"/>
  <c r="A2573" i="5"/>
  <c r="A2577" i="5"/>
  <c r="A2581" i="5"/>
  <c r="A2586" i="5"/>
  <c r="A2591" i="5"/>
  <c r="A2597" i="5"/>
  <c r="A2603" i="5"/>
  <c r="A2607" i="5"/>
  <c r="A2609" i="5"/>
  <c r="A2614" i="5"/>
  <c r="A2619" i="5"/>
  <c r="A2624" i="5"/>
  <c r="A2629" i="5"/>
  <c r="A2634" i="5"/>
  <c r="A2639" i="5"/>
  <c r="A2644" i="5"/>
  <c r="A2649" i="5"/>
  <c r="A2654" i="5"/>
  <c r="A2659" i="5"/>
  <c r="A2664" i="5"/>
  <c r="A2669" i="5"/>
  <c r="A2674" i="5"/>
  <c r="A2679" i="5"/>
  <c r="A2684" i="5"/>
  <c r="A2688" i="5"/>
  <c r="A2696" i="5"/>
  <c r="A2704" i="5"/>
  <c r="A2724" i="5"/>
  <c r="K2724" i="5" s="1"/>
  <c r="A2725" i="5"/>
  <c r="A2741" i="5"/>
  <c r="A2745" i="5"/>
  <c r="K2745" i="5" s="1"/>
  <c r="A2746" i="5"/>
  <c r="A2750" i="5"/>
  <c r="A2754" i="5"/>
  <c r="A2758" i="5"/>
  <c r="A2762" i="5"/>
  <c r="A2766" i="5"/>
  <c r="A2770" i="5"/>
  <c r="A2774" i="5"/>
  <c r="A2778" i="5"/>
  <c r="A2782" i="5"/>
  <c r="A2786" i="5"/>
  <c r="K2786" i="5" s="1"/>
  <c r="A2790" i="5"/>
  <c r="A2794" i="5"/>
  <c r="A2798" i="5"/>
  <c r="A2802" i="5"/>
  <c r="A2806" i="5"/>
  <c r="K2806" i="5" s="1"/>
  <c r="A2810" i="5"/>
  <c r="A2812" i="5"/>
  <c r="A2814" i="5"/>
  <c r="A2818" i="5"/>
  <c r="A2822" i="5"/>
  <c r="A2826" i="5"/>
  <c r="A2828" i="5"/>
  <c r="K2828" i="5" s="1"/>
  <c r="A2832" i="5"/>
  <c r="A2836" i="5"/>
  <c r="K2836" i="5" s="1"/>
  <c r="A2841" i="5"/>
  <c r="A2845" i="5"/>
  <c r="A2851" i="5"/>
  <c r="A2855" i="5"/>
  <c r="A2861" i="5"/>
  <c r="A2864" i="5"/>
  <c r="A2867" i="5"/>
  <c r="A2870" i="5"/>
  <c r="A2873" i="5"/>
  <c r="A2876" i="5"/>
  <c r="K2876" i="5" s="1"/>
  <c r="A2879" i="5"/>
  <c r="A2883" i="5"/>
  <c r="A2890" i="5"/>
  <c r="A2894" i="5"/>
  <c r="A2898" i="5"/>
  <c r="A2900" i="5"/>
  <c r="K2900" i="5" s="1"/>
  <c r="A2904" i="5"/>
  <c r="A2908" i="5"/>
  <c r="K2908" i="5" s="1"/>
  <c r="A2913" i="5"/>
  <c r="A2917" i="5"/>
  <c r="A2921" i="5"/>
  <c r="A2925" i="5"/>
  <c r="A2929" i="5"/>
  <c r="K2929" i="5" s="1"/>
  <c r="A2931" i="5"/>
  <c r="A2935" i="5"/>
  <c r="A2937" i="5"/>
  <c r="A2940" i="5"/>
  <c r="K2940" i="5" s="1"/>
  <c r="A2944" i="5"/>
  <c r="A2948" i="5"/>
  <c r="K2948" i="5" s="1"/>
  <c r="A2952" i="5"/>
  <c r="A2956" i="5"/>
  <c r="K2956" i="5" s="1"/>
  <c r="A2961" i="5"/>
  <c r="A2965" i="5"/>
  <c r="A2969" i="5"/>
  <c r="A2982" i="5"/>
  <c r="A2987" i="5"/>
  <c r="A2992" i="5"/>
  <c r="A2996" i="5"/>
  <c r="K2996" i="5" s="1"/>
  <c r="A3007" i="5"/>
  <c r="A3011" i="5"/>
  <c r="A3015" i="5"/>
  <c r="A3019" i="5"/>
  <c r="A3023" i="5"/>
  <c r="A3027" i="5"/>
  <c r="A3031" i="5"/>
  <c r="A3034" i="5"/>
  <c r="A3038" i="5"/>
  <c r="K3038" i="5" s="1"/>
  <c r="A3042" i="5"/>
  <c r="A3045" i="5"/>
  <c r="A3049" i="5"/>
  <c r="A3054" i="5"/>
  <c r="K3054" i="5" s="1"/>
  <c r="A3059" i="5"/>
  <c r="A3064" i="5"/>
  <c r="A3066" i="5"/>
  <c r="A3068" i="5"/>
  <c r="K3068" i="5" s="1"/>
  <c r="A3070" i="5"/>
  <c r="K3070" i="5" s="1"/>
  <c r="A3072" i="5"/>
  <c r="A3074" i="5"/>
  <c r="A3076" i="5"/>
  <c r="K3076" i="5" s="1"/>
  <c r="A3080" i="5"/>
  <c r="A3083" i="5"/>
  <c r="A3089" i="5"/>
  <c r="A3095" i="5"/>
  <c r="A3101" i="5"/>
  <c r="A3107" i="5"/>
  <c r="K3107" i="5" s="1"/>
  <c r="A3111" i="5"/>
  <c r="A3117" i="5"/>
  <c r="A3123" i="5"/>
  <c r="A3129" i="5"/>
  <c r="A3133" i="5"/>
  <c r="K3133" i="5" s="1"/>
  <c r="A3138" i="5"/>
  <c r="K3138" i="5" s="1"/>
  <c r="A3141" i="5"/>
  <c r="A3145" i="5"/>
  <c r="A3149" i="5"/>
  <c r="A3154" i="5"/>
  <c r="A3159" i="5"/>
  <c r="A3164" i="5"/>
  <c r="K3164" i="5" s="1"/>
  <c r="A3166" i="5"/>
  <c r="K3166" i="5" s="1"/>
  <c r="A3170" i="5"/>
  <c r="A3176" i="5"/>
  <c r="A3182" i="5"/>
  <c r="K3182" i="5" s="1"/>
  <c r="A3188" i="5"/>
  <c r="K3188" i="5" s="1"/>
  <c r="A3194" i="5"/>
  <c r="K3194" i="5" s="1"/>
  <c r="A3203" i="5"/>
  <c r="A3208" i="5"/>
  <c r="K3208" i="5" s="1"/>
  <c r="A3212" i="5"/>
  <c r="K3212" i="5" s="1"/>
  <c r="A3216" i="5"/>
  <c r="A3220" i="5"/>
  <c r="K3220" i="5" s="1"/>
  <c r="A3224" i="5"/>
  <c r="A3230" i="5"/>
  <c r="K3230" i="5" s="1"/>
  <c r="A3236" i="5"/>
  <c r="K3236" i="5" s="1"/>
  <c r="A3242" i="5"/>
  <c r="K3242" i="5" s="1"/>
  <c r="A3248" i="5"/>
  <c r="A3254" i="5"/>
  <c r="K3254" i="5" s="1"/>
  <c r="A3260" i="5"/>
  <c r="K3260" i="5" s="1"/>
  <c r="A3266" i="5"/>
  <c r="K3266" i="5" s="1"/>
  <c r="A3270" i="5"/>
  <c r="K3270" i="5" s="1"/>
  <c r="A3274" i="5"/>
  <c r="A3280" i="5"/>
  <c r="A3286" i="5"/>
  <c r="K3286" i="5" s="1"/>
  <c r="A3292" i="5"/>
  <c r="K3292" i="5" s="1"/>
  <c r="A3298" i="5"/>
  <c r="A3304" i="5"/>
  <c r="K3304" i="5" s="1"/>
  <c r="A3310" i="5"/>
  <c r="K3310" i="5" s="1"/>
  <c r="A3316" i="5"/>
  <c r="K3316" i="5" s="1"/>
  <c r="A3322" i="5"/>
  <c r="A3328" i="5"/>
  <c r="K3328" i="5" s="1"/>
  <c r="A3334" i="5"/>
  <c r="K3334" i="5" s="1"/>
  <c r="A3340" i="5"/>
  <c r="K3340" i="5" s="1"/>
  <c r="A3346" i="5"/>
  <c r="K3346" i="5" s="1"/>
  <c r="A3352" i="5"/>
  <c r="A3358" i="5"/>
  <c r="K3358" i="5" s="1"/>
  <c r="A3362" i="5"/>
  <c r="A3367" i="5"/>
  <c r="A3370" i="5"/>
  <c r="A3375" i="5"/>
  <c r="K3375" i="5" s="1"/>
  <c r="A3380" i="5"/>
  <c r="K3380" i="5" s="1"/>
  <c r="A3385" i="5"/>
  <c r="A3390" i="5"/>
  <c r="K3390" i="5" s="1"/>
  <c r="A3395" i="5"/>
  <c r="A3399" i="5"/>
  <c r="A3403" i="5"/>
  <c r="K3403" i="5" s="1"/>
  <c r="A3406" i="5"/>
  <c r="K3406" i="5" s="1"/>
  <c r="A3409" i="5"/>
  <c r="K3409" i="5" s="1"/>
  <c r="A3412" i="5"/>
  <c r="K3412" i="5" s="1"/>
  <c r="A3417" i="5"/>
  <c r="K3417" i="5" s="1"/>
  <c r="A3421" i="5"/>
  <c r="K3421" i="5" s="1"/>
  <c r="A3424" i="5"/>
  <c r="K3424" i="5" s="1"/>
  <c r="A3426" i="5"/>
  <c r="A3428" i="5"/>
  <c r="K3428" i="5" s="1"/>
  <c r="A3432" i="5"/>
  <c r="A3439" i="5"/>
  <c r="K3439" i="5" s="1"/>
  <c r="A3446" i="5"/>
  <c r="K3446" i="5" s="1"/>
  <c r="N3452" i="5"/>
  <c r="J3452" i="5"/>
  <c r="N3451" i="5"/>
  <c r="J3451" i="5"/>
  <c r="N3450" i="5"/>
  <c r="J3450" i="5"/>
  <c r="N3449" i="5"/>
  <c r="J3449" i="5"/>
  <c r="N3448" i="5"/>
  <c r="J3448" i="5"/>
  <c r="N3447" i="5"/>
  <c r="J3447" i="5"/>
  <c r="N3445" i="5"/>
  <c r="J3445" i="5"/>
  <c r="N3444" i="5"/>
  <c r="J3444" i="5"/>
  <c r="N3443" i="5"/>
  <c r="J3443" i="5"/>
  <c r="N3442" i="5"/>
  <c r="J3442" i="5"/>
  <c r="N3441" i="5"/>
  <c r="J3441" i="5"/>
  <c r="N3440" i="5"/>
  <c r="J3440" i="5"/>
  <c r="N3438" i="5"/>
  <c r="J3438" i="5"/>
  <c r="N3437" i="5"/>
  <c r="J3437" i="5"/>
  <c r="N3436" i="5"/>
  <c r="J3436" i="5"/>
  <c r="N3435" i="5"/>
  <c r="J3435" i="5"/>
  <c r="N3434" i="5"/>
  <c r="J3434" i="5"/>
  <c r="N3433" i="5"/>
  <c r="J3433" i="5"/>
  <c r="N3431" i="5"/>
  <c r="J3431" i="5"/>
  <c r="N3430" i="5"/>
  <c r="J3430" i="5"/>
  <c r="N3429" i="5"/>
  <c r="J3429" i="5"/>
  <c r="N3427" i="5"/>
  <c r="J3427" i="5"/>
  <c r="N3425" i="5"/>
  <c r="J3425" i="5"/>
  <c r="N3423" i="5"/>
  <c r="J3423" i="5"/>
  <c r="N3422" i="5"/>
  <c r="J3422" i="5"/>
  <c r="N3420" i="5"/>
  <c r="J3420" i="5"/>
  <c r="N3419" i="5"/>
  <c r="J3419" i="5"/>
  <c r="N3418" i="5"/>
  <c r="J3418" i="5"/>
  <c r="N3416" i="5"/>
  <c r="J3416" i="5"/>
  <c r="N3415" i="5"/>
  <c r="J3415" i="5"/>
  <c r="N3414" i="5"/>
  <c r="J3414" i="5"/>
  <c r="N3413" i="5"/>
  <c r="J3413" i="5"/>
  <c r="N3411" i="5"/>
  <c r="J3411" i="5"/>
  <c r="N3410" i="5"/>
  <c r="J3410" i="5"/>
  <c r="N3408" i="5"/>
  <c r="J3408" i="5"/>
  <c r="N3407" i="5"/>
  <c r="J3407" i="5"/>
  <c r="N3405" i="5"/>
  <c r="J3405" i="5"/>
  <c r="N3404" i="5"/>
  <c r="J3404" i="5"/>
  <c r="N3402" i="5"/>
  <c r="J3402" i="5"/>
  <c r="N3401" i="5"/>
  <c r="J3401" i="5"/>
  <c r="N3400" i="5"/>
  <c r="J3400" i="5"/>
  <c r="N3398" i="5"/>
  <c r="J3398" i="5"/>
  <c r="N3397" i="5"/>
  <c r="J3397" i="5"/>
  <c r="N3396" i="5"/>
  <c r="J3396" i="5"/>
  <c r="N3394" i="5"/>
  <c r="J3394" i="5"/>
  <c r="N3393" i="5"/>
  <c r="J3393" i="5"/>
  <c r="N3392" i="5"/>
  <c r="J3392" i="5"/>
  <c r="N3391" i="5"/>
  <c r="J3391" i="5"/>
  <c r="N3389" i="5"/>
  <c r="J3389" i="5"/>
  <c r="N3388" i="5"/>
  <c r="J3388" i="5"/>
  <c r="N3387" i="5"/>
  <c r="J3387" i="5"/>
  <c r="N3386" i="5"/>
  <c r="J3386" i="5"/>
  <c r="N3384" i="5"/>
  <c r="J3384" i="5"/>
  <c r="N3383" i="5"/>
  <c r="J3383" i="5"/>
  <c r="N3382" i="5"/>
  <c r="J3382" i="5"/>
  <c r="N3381" i="5"/>
  <c r="J3381" i="5"/>
  <c r="N3379" i="5"/>
  <c r="J3379" i="5"/>
  <c r="N3378" i="5"/>
  <c r="J3378" i="5"/>
  <c r="N3377" i="5"/>
  <c r="J3377" i="5"/>
  <c r="N3376" i="5"/>
  <c r="J3376" i="5"/>
  <c r="N3374" i="5"/>
  <c r="J3374" i="5"/>
  <c r="N3373" i="5"/>
  <c r="J3373" i="5"/>
  <c r="N3372" i="5"/>
  <c r="J3372" i="5"/>
  <c r="N3371" i="5"/>
  <c r="J3371" i="5"/>
  <c r="N3369" i="5"/>
  <c r="J3369" i="5"/>
  <c r="N3368" i="5"/>
  <c r="J3368" i="5"/>
  <c r="N3366" i="5"/>
  <c r="J3366" i="5"/>
  <c r="N3365" i="5"/>
  <c r="J3365" i="5"/>
  <c r="N3364" i="5"/>
  <c r="J3364" i="5"/>
  <c r="N3363" i="5"/>
  <c r="J3363" i="5"/>
  <c r="N3361" i="5"/>
  <c r="J3361" i="5"/>
  <c r="N3360" i="5"/>
  <c r="J3360" i="5"/>
  <c r="N3359" i="5"/>
  <c r="J3359" i="5"/>
  <c r="N3357" i="5"/>
  <c r="J3357" i="5"/>
  <c r="N3356" i="5"/>
  <c r="J3356" i="5"/>
  <c r="N3355" i="5"/>
  <c r="J3355" i="5"/>
  <c r="N3354" i="5"/>
  <c r="J3354" i="5"/>
  <c r="N3353" i="5"/>
  <c r="J3353" i="5"/>
  <c r="N3351" i="5"/>
  <c r="J3351" i="5"/>
  <c r="N3350" i="5"/>
  <c r="J3350" i="5"/>
  <c r="N3349" i="5"/>
  <c r="J3349" i="5"/>
  <c r="N3348" i="5"/>
  <c r="J3348" i="5"/>
  <c r="N3347" i="5"/>
  <c r="J3347" i="5"/>
  <c r="N3345" i="5"/>
  <c r="J3345" i="5"/>
  <c r="N3344" i="5"/>
  <c r="J3344" i="5"/>
  <c r="N3343" i="5"/>
  <c r="J3343" i="5"/>
  <c r="N3342" i="5"/>
  <c r="J3342" i="5"/>
  <c r="N3341" i="5"/>
  <c r="J3341" i="5"/>
  <c r="N3339" i="5"/>
  <c r="J3339" i="5"/>
  <c r="N3338" i="5"/>
  <c r="J3338" i="5"/>
  <c r="N3337" i="5"/>
  <c r="J3337" i="5"/>
  <c r="N3336" i="5"/>
  <c r="J3336" i="5"/>
  <c r="N3335" i="5"/>
  <c r="J3335" i="5"/>
  <c r="N3333" i="5"/>
  <c r="J3333" i="5"/>
  <c r="N3332" i="5"/>
  <c r="J3332" i="5"/>
  <c r="N3331" i="5"/>
  <c r="J3331" i="5"/>
  <c r="N3330" i="5"/>
  <c r="J3330" i="5"/>
  <c r="N3329" i="5"/>
  <c r="J3329" i="5"/>
  <c r="N3327" i="5"/>
  <c r="J3327" i="5"/>
  <c r="N3326" i="5"/>
  <c r="J3326" i="5"/>
  <c r="N3325" i="5"/>
  <c r="J3325" i="5"/>
  <c r="N3324" i="5"/>
  <c r="J3324" i="5"/>
  <c r="N3323" i="5"/>
  <c r="J3323" i="5"/>
  <c r="N3321" i="5"/>
  <c r="J3321" i="5"/>
  <c r="N3320" i="5"/>
  <c r="J3320" i="5"/>
  <c r="N3319" i="5"/>
  <c r="J3319" i="5"/>
  <c r="N3318" i="5"/>
  <c r="J3318" i="5"/>
  <c r="N3317" i="5"/>
  <c r="J3317" i="5"/>
  <c r="N3315" i="5"/>
  <c r="J3315" i="5"/>
  <c r="N3314" i="5"/>
  <c r="J3314" i="5"/>
  <c r="N3313" i="5"/>
  <c r="J3313" i="5"/>
  <c r="N3312" i="5"/>
  <c r="J3312" i="5"/>
  <c r="N3311" i="5"/>
  <c r="J3311" i="5"/>
  <c r="N3309" i="5"/>
  <c r="J3309" i="5"/>
  <c r="N3308" i="5"/>
  <c r="J3308" i="5"/>
  <c r="N3307" i="5"/>
  <c r="J3307" i="5"/>
  <c r="N3306" i="5"/>
  <c r="J3306" i="5"/>
  <c r="N3305" i="5"/>
  <c r="J3305" i="5"/>
  <c r="N3303" i="5"/>
  <c r="J3303" i="5"/>
  <c r="N3302" i="5"/>
  <c r="J3302" i="5"/>
  <c r="N3301" i="5"/>
  <c r="J3301" i="5"/>
  <c r="N3300" i="5"/>
  <c r="J3300" i="5"/>
  <c r="N3299" i="5"/>
  <c r="J3299" i="5"/>
  <c r="N3297" i="5"/>
  <c r="J3297" i="5"/>
  <c r="N3296" i="5"/>
  <c r="J3296" i="5"/>
  <c r="N3295" i="5"/>
  <c r="J3295" i="5"/>
  <c r="N3294" i="5"/>
  <c r="J3294" i="5"/>
  <c r="N3293" i="5"/>
  <c r="J3293" i="5"/>
  <c r="N3291" i="5"/>
  <c r="J3291" i="5"/>
  <c r="N3290" i="5"/>
  <c r="J3290" i="5"/>
  <c r="N3289" i="5"/>
  <c r="J3289" i="5"/>
  <c r="N3288" i="5"/>
  <c r="J3288" i="5"/>
  <c r="N3287" i="5"/>
  <c r="J3287" i="5"/>
  <c r="N3285" i="5"/>
  <c r="J3285" i="5"/>
  <c r="N3284" i="5"/>
  <c r="J3284" i="5"/>
  <c r="N3283" i="5"/>
  <c r="J3283" i="5"/>
  <c r="N3282" i="5"/>
  <c r="J3282" i="5"/>
  <c r="N3281" i="5"/>
  <c r="J3281" i="5"/>
  <c r="N3279" i="5"/>
  <c r="J3279" i="5"/>
  <c r="N3278" i="5"/>
  <c r="J3278" i="5"/>
  <c r="N3277" i="5"/>
  <c r="J3277" i="5"/>
  <c r="N3276" i="5"/>
  <c r="J3276" i="5"/>
  <c r="N3275" i="5"/>
  <c r="J3275" i="5"/>
  <c r="N3273" i="5"/>
  <c r="J3273" i="5"/>
  <c r="N3272" i="5"/>
  <c r="J3272" i="5"/>
  <c r="N3271" i="5"/>
  <c r="J3271" i="5"/>
  <c r="N3269" i="5"/>
  <c r="J3269" i="5"/>
  <c r="N3268" i="5"/>
  <c r="J3268" i="5"/>
  <c r="N3267" i="5"/>
  <c r="J3267" i="5"/>
  <c r="N3265" i="5"/>
  <c r="J3265" i="5"/>
  <c r="N3264" i="5"/>
  <c r="J3264" i="5"/>
  <c r="N3263" i="5"/>
  <c r="J3263" i="5"/>
  <c r="N3262" i="5"/>
  <c r="J3262" i="5"/>
  <c r="N3261" i="5"/>
  <c r="J3261" i="5"/>
  <c r="N3259" i="5"/>
  <c r="J3259" i="5"/>
  <c r="N3258" i="5"/>
  <c r="J3258" i="5"/>
  <c r="N3257" i="5"/>
  <c r="J3257" i="5"/>
  <c r="N3256" i="5"/>
  <c r="J3256" i="5"/>
  <c r="N3255" i="5"/>
  <c r="J3255" i="5"/>
  <c r="N3253" i="5"/>
  <c r="J3253" i="5"/>
  <c r="N3252" i="5"/>
  <c r="J3252" i="5"/>
  <c r="N3251" i="5"/>
  <c r="J3251" i="5"/>
  <c r="N3250" i="5"/>
  <c r="J3250" i="5"/>
  <c r="N3249" i="5"/>
  <c r="J3249" i="5"/>
  <c r="N3247" i="5"/>
  <c r="J3247" i="5"/>
  <c r="N3246" i="5"/>
  <c r="J3246" i="5"/>
  <c r="N3245" i="5"/>
  <c r="J3245" i="5"/>
  <c r="N3244" i="5"/>
  <c r="J3244" i="5"/>
  <c r="N3243" i="5"/>
  <c r="J3243" i="5"/>
  <c r="N3241" i="5"/>
  <c r="J3241" i="5"/>
  <c r="N3240" i="5"/>
  <c r="J3240" i="5"/>
  <c r="N3239" i="5"/>
  <c r="J3239" i="5"/>
  <c r="N3238" i="5"/>
  <c r="J3238" i="5"/>
  <c r="N3237" i="5"/>
  <c r="J3237" i="5"/>
  <c r="N3235" i="5"/>
  <c r="J3235" i="5"/>
  <c r="N3234" i="5"/>
  <c r="J3234" i="5"/>
  <c r="N3233" i="5"/>
  <c r="J3233" i="5"/>
  <c r="N3232" i="5"/>
  <c r="J3232" i="5"/>
  <c r="N3231" i="5"/>
  <c r="J3231" i="5"/>
  <c r="N3229" i="5"/>
  <c r="J3229" i="5"/>
  <c r="N3228" i="5"/>
  <c r="J3228" i="5"/>
  <c r="N3227" i="5"/>
  <c r="J3227" i="5"/>
  <c r="N3226" i="5"/>
  <c r="J3226" i="5"/>
  <c r="N3225" i="5"/>
  <c r="J3225" i="5"/>
  <c r="N3223" i="5"/>
  <c r="J3223" i="5"/>
  <c r="N3222" i="5"/>
  <c r="J3222" i="5"/>
  <c r="N3221" i="5"/>
  <c r="J3221" i="5"/>
  <c r="N3219" i="5"/>
  <c r="J3219" i="5"/>
  <c r="N3218" i="5"/>
  <c r="J3218" i="5"/>
  <c r="N3217" i="5"/>
  <c r="J3217" i="5"/>
  <c r="N3215" i="5"/>
  <c r="J3215" i="5"/>
  <c r="N3214" i="5"/>
  <c r="J3214" i="5"/>
  <c r="N3213" i="5"/>
  <c r="J3213" i="5"/>
  <c r="N3211" i="5"/>
  <c r="J3211" i="5"/>
  <c r="N3210" i="5"/>
  <c r="J3210" i="5"/>
  <c r="N3209" i="5"/>
  <c r="J3209" i="5"/>
  <c r="N3207" i="5"/>
  <c r="J3207" i="5"/>
  <c r="N3206" i="5"/>
  <c r="J3206" i="5"/>
  <c r="N3205" i="5"/>
  <c r="J3205" i="5"/>
  <c r="N3204" i="5"/>
  <c r="J3204" i="5"/>
  <c r="N3202" i="5"/>
  <c r="J3202" i="5"/>
  <c r="N3201" i="5"/>
  <c r="J3201" i="5"/>
  <c r="N3200" i="5"/>
  <c r="J3200" i="5"/>
  <c r="N3199" i="5"/>
  <c r="J3199" i="5"/>
  <c r="N3198" i="5"/>
  <c r="J3198" i="5"/>
  <c r="N3197" i="5"/>
  <c r="J3197" i="5"/>
  <c r="N3196" i="5"/>
  <c r="J3196" i="5"/>
  <c r="N3195" i="5"/>
  <c r="J3195" i="5"/>
  <c r="N3193" i="5"/>
  <c r="J3193" i="5"/>
  <c r="N3192" i="5"/>
  <c r="J3192" i="5"/>
  <c r="N3191" i="5"/>
  <c r="J3191" i="5"/>
  <c r="N3190" i="5"/>
  <c r="J3190" i="5"/>
  <c r="N3189" i="5"/>
  <c r="J3189" i="5"/>
  <c r="N3187" i="5"/>
  <c r="J3187" i="5"/>
  <c r="N3186" i="5"/>
  <c r="J3186" i="5"/>
  <c r="N3185" i="5"/>
  <c r="J3185" i="5"/>
  <c r="N3184" i="5"/>
  <c r="J3184" i="5"/>
  <c r="N3183" i="5"/>
  <c r="J3183" i="5"/>
  <c r="N3181" i="5"/>
  <c r="J3181" i="5"/>
  <c r="N3180" i="5"/>
  <c r="J3180" i="5"/>
  <c r="N3179" i="5"/>
  <c r="J3179" i="5"/>
  <c r="N3178" i="5"/>
  <c r="J3178" i="5"/>
  <c r="N3177" i="5"/>
  <c r="J3177" i="5"/>
  <c r="N3175" i="5"/>
  <c r="J3175" i="5"/>
  <c r="N3174" i="5"/>
  <c r="J3174" i="5"/>
  <c r="N3173" i="5"/>
  <c r="J3173" i="5"/>
  <c r="N3172" i="5"/>
  <c r="J3172" i="5"/>
  <c r="N3171" i="5"/>
  <c r="J3171" i="5"/>
  <c r="N3169" i="5"/>
  <c r="J3169" i="5"/>
  <c r="N3168" i="5"/>
  <c r="J3168" i="5"/>
  <c r="N3167" i="5"/>
  <c r="J3167" i="5"/>
  <c r="N3165" i="5"/>
  <c r="J3165" i="5"/>
  <c r="N3163" i="5"/>
  <c r="J3163" i="5"/>
  <c r="N3162" i="5"/>
  <c r="J3162" i="5"/>
  <c r="N3161" i="5"/>
  <c r="J3161" i="5"/>
  <c r="N3160" i="5"/>
  <c r="J3160" i="5"/>
  <c r="N3158" i="5"/>
  <c r="J3158" i="5"/>
  <c r="N3157" i="5"/>
  <c r="J3157" i="5"/>
  <c r="N3156" i="5"/>
  <c r="J3156" i="5"/>
  <c r="N3155" i="5"/>
  <c r="J3155" i="5"/>
  <c r="N3153" i="5"/>
  <c r="J3153" i="5"/>
  <c r="N3152" i="5"/>
  <c r="J3152" i="5"/>
  <c r="N3151" i="5"/>
  <c r="J3151" i="5"/>
  <c r="N3150" i="5"/>
  <c r="J3150" i="5"/>
  <c r="N3148" i="5"/>
  <c r="J3148" i="5"/>
  <c r="N3147" i="5"/>
  <c r="J3147" i="5"/>
  <c r="N3146" i="5"/>
  <c r="J3146" i="5"/>
  <c r="N3144" i="5"/>
  <c r="J3144" i="5"/>
  <c r="N3143" i="5"/>
  <c r="J3143" i="5"/>
  <c r="N3142" i="5"/>
  <c r="J3142" i="5"/>
  <c r="N3140" i="5"/>
  <c r="J3140" i="5"/>
  <c r="N3139" i="5"/>
  <c r="J3139" i="5"/>
  <c r="N3137" i="5"/>
  <c r="J3137" i="5"/>
  <c r="N3136" i="5"/>
  <c r="J3136" i="5"/>
  <c r="N3135" i="5"/>
  <c r="J3135" i="5"/>
  <c r="N3134" i="5"/>
  <c r="J3134" i="5"/>
  <c r="N3132" i="5"/>
  <c r="J3132" i="5"/>
  <c r="N3131" i="5"/>
  <c r="J3131" i="5"/>
  <c r="N3130" i="5"/>
  <c r="J3130" i="5"/>
  <c r="N3128" i="5"/>
  <c r="J3128" i="5"/>
  <c r="N3127" i="5"/>
  <c r="J3127" i="5"/>
  <c r="N3126" i="5"/>
  <c r="J3126" i="5"/>
  <c r="N3125" i="5"/>
  <c r="J3125" i="5"/>
  <c r="N3124" i="5"/>
  <c r="J3124" i="5"/>
  <c r="N3122" i="5"/>
  <c r="J3122" i="5"/>
  <c r="N3121" i="5"/>
  <c r="J3121" i="5"/>
  <c r="N3120" i="5"/>
  <c r="J3120" i="5"/>
  <c r="N3119" i="5"/>
  <c r="J3119" i="5"/>
  <c r="N3118" i="5"/>
  <c r="J3118" i="5"/>
  <c r="N3116" i="5"/>
  <c r="J3116" i="5"/>
  <c r="N3115" i="5"/>
  <c r="J3115" i="5"/>
  <c r="N3114" i="5"/>
  <c r="J3114" i="5"/>
  <c r="N3113" i="5"/>
  <c r="J3113" i="5"/>
  <c r="N3112" i="5"/>
  <c r="J3112" i="5"/>
  <c r="N3110" i="5"/>
  <c r="J3110" i="5"/>
  <c r="N3109" i="5"/>
  <c r="J3109" i="5"/>
  <c r="N3108" i="5"/>
  <c r="J3108" i="5"/>
  <c r="N3106" i="5"/>
  <c r="J3106" i="5"/>
  <c r="N3105" i="5"/>
  <c r="J3105" i="5"/>
  <c r="N3104" i="5"/>
  <c r="J3104" i="5"/>
  <c r="N3103" i="5"/>
  <c r="J3103" i="5"/>
  <c r="N3102" i="5"/>
  <c r="J3102" i="5"/>
  <c r="N3100" i="5"/>
  <c r="J3100" i="5"/>
  <c r="N3099" i="5"/>
  <c r="J3099" i="5"/>
  <c r="N3098" i="5"/>
  <c r="J3098" i="5"/>
  <c r="N3097" i="5"/>
  <c r="J3097" i="5"/>
  <c r="N3096" i="5"/>
  <c r="J3096" i="5"/>
  <c r="N3094" i="5"/>
  <c r="J3094" i="5"/>
  <c r="N3093" i="5"/>
  <c r="J3093" i="5"/>
  <c r="N3092" i="5"/>
  <c r="J3092" i="5"/>
  <c r="N3091" i="5"/>
  <c r="J3091" i="5"/>
  <c r="N3090" i="5"/>
  <c r="J3090" i="5"/>
  <c r="N3088" i="5"/>
  <c r="J3088" i="5"/>
  <c r="N3087" i="5"/>
  <c r="J3087" i="5"/>
  <c r="N3086" i="5"/>
  <c r="J3086" i="5"/>
  <c r="N3085" i="5"/>
  <c r="J3085" i="5"/>
  <c r="N3084" i="5"/>
  <c r="J3084" i="5"/>
  <c r="N3082" i="5"/>
  <c r="J3082" i="5"/>
  <c r="N3081" i="5"/>
  <c r="J3081" i="5"/>
  <c r="N3079" i="5"/>
  <c r="J3079" i="5"/>
  <c r="N3078" i="5"/>
  <c r="J3078" i="5"/>
  <c r="N3077" i="5"/>
  <c r="J3077" i="5"/>
  <c r="N3075" i="5"/>
  <c r="J3075" i="5"/>
  <c r="N3073" i="5"/>
  <c r="J3073" i="5"/>
  <c r="N3071" i="5"/>
  <c r="J3071" i="5"/>
  <c r="N3069" i="5"/>
  <c r="J3069" i="5"/>
  <c r="N3067" i="5"/>
  <c r="J3067" i="5"/>
  <c r="N3065" i="5"/>
  <c r="J3065" i="5"/>
  <c r="N3063" i="5"/>
  <c r="J3063" i="5"/>
  <c r="N3062" i="5"/>
  <c r="J3062" i="5"/>
  <c r="N3061" i="5"/>
  <c r="J3061" i="5"/>
  <c r="N3060" i="5"/>
  <c r="J3060" i="5"/>
  <c r="N3058" i="5"/>
  <c r="J3058" i="5"/>
  <c r="N3057" i="5"/>
  <c r="J3057" i="5"/>
  <c r="N3056" i="5"/>
  <c r="J3056" i="5"/>
  <c r="N3055" i="5"/>
  <c r="J3055" i="5"/>
  <c r="N3053" i="5"/>
  <c r="J3053" i="5"/>
  <c r="N3052" i="5"/>
  <c r="J3052" i="5"/>
  <c r="N3051" i="5"/>
  <c r="J3051" i="5"/>
  <c r="N3050" i="5"/>
  <c r="J3050" i="5"/>
  <c r="N3048" i="5"/>
  <c r="J3048" i="5"/>
  <c r="N3047" i="5"/>
  <c r="J3047" i="5"/>
  <c r="N3046" i="5"/>
  <c r="J3046" i="5"/>
  <c r="N3044" i="5"/>
  <c r="J3044" i="5"/>
  <c r="N3043" i="5"/>
  <c r="J3043" i="5"/>
  <c r="N3041" i="5"/>
  <c r="J3041" i="5"/>
  <c r="N3040" i="5"/>
  <c r="J3040" i="5"/>
  <c r="N3039" i="5"/>
  <c r="J3039" i="5"/>
  <c r="N3037" i="5"/>
  <c r="J3037" i="5"/>
  <c r="N3036" i="5"/>
  <c r="J3036" i="5"/>
  <c r="N3035" i="5"/>
  <c r="J3035" i="5"/>
  <c r="N3033" i="5"/>
  <c r="J3033" i="5"/>
  <c r="N3032" i="5"/>
  <c r="J3032" i="5"/>
  <c r="N3030" i="5"/>
  <c r="J3030" i="5"/>
  <c r="N3029" i="5"/>
  <c r="J3029" i="5"/>
  <c r="N3028" i="5"/>
  <c r="J3028" i="5"/>
  <c r="N3026" i="5"/>
  <c r="J3026" i="5"/>
  <c r="N3025" i="5"/>
  <c r="J3025" i="5"/>
  <c r="N3024" i="5"/>
  <c r="J3024" i="5"/>
  <c r="N3022" i="5"/>
  <c r="J3022" i="5"/>
  <c r="N3021" i="5"/>
  <c r="J3021" i="5"/>
  <c r="N3020" i="5"/>
  <c r="J3020" i="5"/>
  <c r="N3018" i="5"/>
  <c r="J3018" i="5"/>
  <c r="N3017" i="5"/>
  <c r="J3017" i="5"/>
  <c r="N3016" i="5"/>
  <c r="J3016" i="5"/>
  <c r="N3014" i="5"/>
  <c r="J3014" i="5"/>
  <c r="N3013" i="5"/>
  <c r="J3013" i="5"/>
  <c r="N3012" i="5"/>
  <c r="J3012" i="5"/>
  <c r="N3010" i="5"/>
  <c r="J3010" i="5"/>
  <c r="N3009" i="5"/>
  <c r="J3009" i="5"/>
  <c r="N3008" i="5"/>
  <c r="J3008" i="5"/>
  <c r="N3006" i="5"/>
  <c r="J3006" i="5"/>
  <c r="N3005" i="5"/>
  <c r="J3005" i="5"/>
  <c r="N3004" i="5"/>
  <c r="J3004" i="5"/>
  <c r="N3003" i="5"/>
  <c r="J3003" i="5"/>
  <c r="N3002" i="5"/>
  <c r="J3002" i="5"/>
  <c r="N3001" i="5"/>
  <c r="J3001" i="5"/>
  <c r="N3000" i="5"/>
  <c r="J3000" i="5"/>
  <c r="N2999" i="5"/>
  <c r="J2999" i="5"/>
  <c r="N2998" i="5"/>
  <c r="J2998" i="5"/>
  <c r="N2997" i="5"/>
  <c r="J2997" i="5"/>
  <c r="N2995" i="5"/>
  <c r="J2995" i="5"/>
  <c r="N2994" i="5"/>
  <c r="J2994" i="5"/>
  <c r="N2993" i="5"/>
  <c r="J2993" i="5"/>
  <c r="N2991" i="5"/>
  <c r="J2991" i="5"/>
  <c r="N2990" i="5"/>
  <c r="J2990" i="5"/>
  <c r="N2989" i="5"/>
  <c r="J2989" i="5"/>
  <c r="N2988" i="5"/>
  <c r="J2988" i="5"/>
  <c r="N2986" i="5"/>
  <c r="J2986" i="5"/>
  <c r="N2985" i="5"/>
  <c r="J2985" i="5"/>
  <c r="N2984" i="5"/>
  <c r="J2984" i="5"/>
  <c r="N2983" i="5"/>
  <c r="J2983" i="5"/>
  <c r="N2981" i="5"/>
  <c r="J2981" i="5"/>
  <c r="N2980" i="5"/>
  <c r="J2980" i="5"/>
  <c r="N2979" i="5"/>
  <c r="J2979" i="5"/>
  <c r="N2978" i="5"/>
  <c r="J2978" i="5"/>
  <c r="N2977" i="5"/>
  <c r="J2977" i="5"/>
  <c r="N2976" i="5"/>
  <c r="J2976" i="5"/>
  <c r="N2975" i="5"/>
  <c r="J2975" i="5"/>
  <c r="N2974" i="5"/>
  <c r="J2974" i="5"/>
  <c r="N2973" i="5"/>
  <c r="J2973" i="5"/>
  <c r="N2972" i="5"/>
  <c r="J2972" i="5"/>
  <c r="N2971" i="5"/>
  <c r="J2971" i="5"/>
  <c r="N2970" i="5"/>
  <c r="J2970" i="5"/>
  <c r="N2968" i="5"/>
  <c r="J2968" i="5"/>
  <c r="N2967" i="5"/>
  <c r="J2967" i="5"/>
  <c r="N2966" i="5"/>
  <c r="J2966" i="5"/>
  <c r="N2964" i="5"/>
  <c r="J2964" i="5"/>
  <c r="N2963" i="5"/>
  <c r="J2963" i="5"/>
  <c r="N2962" i="5"/>
  <c r="J2962" i="5"/>
  <c r="N2960" i="5"/>
  <c r="J2960" i="5"/>
  <c r="N2959" i="5"/>
  <c r="J2959" i="5"/>
  <c r="N2958" i="5"/>
  <c r="J2958" i="5"/>
  <c r="N2957" i="5"/>
  <c r="J2957" i="5"/>
  <c r="N2955" i="5"/>
  <c r="J2955" i="5"/>
  <c r="N2954" i="5"/>
  <c r="J2954" i="5"/>
  <c r="N2953" i="5"/>
  <c r="J2953" i="5"/>
  <c r="N2951" i="5"/>
  <c r="J2951" i="5"/>
  <c r="N2950" i="5"/>
  <c r="J2950" i="5"/>
  <c r="N2949" i="5"/>
  <c r="J2949" i="5"/>
  <c r="N2947" i="5"/>
  <c r="J2947" i="5"/>
  <c r="N2946" i="5"/>
  <c r="J2946" i="5"/>
  <c r="N2945" i="5"/>
  <c r="J2945" i="5"/>
  <c r="N2943" i="5"/>
  <c r="J2943" i="5"/>
  <c r="N2942" i="5"/>
  <c r="J2942" i="5"/>
  <c r="N2941" i="5"/>
  <c r="J2941" i="5"/>
  <c r="N2939" i="5"/>
  <c r="J2939" i="5"/>
  <c r="N2938" i="5"/>
  <c r="J2938" i="5"/>
  <c r="N2936" i="5"/>
  <c r="J2936" i="5"/>
  <c r="N2934" i="5"/>
  <c r="J2934" i="5"/>
  <c r="N2933" i="5"/>
  <c r="J2933" i="5"/>
  <c r="N2932" i="5"/>
  <c r="J2932" i="5"/>
  <c r="N2930" i="5"/>
  <c r="J2930" i="5"/>
  <c r="N2928" i="5"/>
  <c r="J2928" i="5"/>
  <c r="N2927" i="5"/>
  <c r="J2927" i="5"/>
  <c r="N2926" i="5"/>
  <c r="J2926" i="5"/>
  <c r="N2924" i="5"/>
  <c r="J2924" i="5"/>
  <c r="N2923" i="5"/>
  <c r="J2923" i="5"/>
  <c r="N2922" i="5"/>
  <c r="J2922" i="5"/>
  <c r="N2920" i="5"/>
  <c r="J2920" i="5"/>
  <c r="N2919" i="5"/>
  <c r="J2919" i="5"/>
  <c r="N2918" i="5"/>
  <c r="J2918" i="5"/>
  <c r="N2916" i="5"/>
  <c r="J2916" i="5"/>
  <c r="N2915" i="5"/>
  <c r="J2915" i="5"/>
  <c r="N2914" i="5"/>
  <c r="J2914" i="5"/>
  <c r="N2912" i="5"/>
  <c r="J2912" i="5"/>
  <c r="N2911" i="5"/>
  <c r="J2911" i="5"/>
  <c r="N2910" i="5"/>
  <c r="J2910" i="5"/>
  <c r="N2909" i="5"/>
  <c r="J2909" i="5"/>
  <c r="N2907" i="5"/>
  <c r="J2907" i="5"/>
  <c r="N2906" i="5"/>
  <c r="J2906" i="5"/>
  <c r="N2905" i="5"/>
  <c r="J2905" i="5"/>
  <c r="N2903" i="5"/>
  <c r="J2903" i="5"/>
  <c r="N2902" i="5"/>
  <c r="J2902" i="5"/>
  <c r="N2901" i="5"/>
  <c r="J2901" i="5"/>
  <c r="N2899" i="5"/>
  <c r="J2899" i="5"/>
  <c r="N2897" i="5"/>
  <c r="J2897" i="5"/>
  <c r="N2896" i="5"/>
  <c r="J2896" i="5"/>
  <c r="N2895" i="5"/>
  <c r="J2895" i="5"/>
  <c r="N2893" i="5"/>
  <c r="J2893" i="5"/>
  <c r="N2892" i="5"/>
  <c r="J2892" i="5"/>
  <c r="N2891" i="5"/>
  <c r="J2891" i="5"/>
  <c r="N2889" i="5"/>
  <c r="J2889" i="5"/>
  <c r="N2888" i="5"/>
  <c r="J2888" i="5"/>
  <c r="N2887" i="5"/>
  <c r="J2887" i="5"/>
  <c r="N2886" i="5"/>
  <c r="J2886" i="5"/>
  <c r="N2885" i="5"/>
  <c r="J2885" i="5"/>
  <c r="N2884" i="5"/>
  <c r="J2884" i="5"/>
  <c r="N2882" i="5"/>
  <c r="J2882" i="5"/>
  <c r="N2881" i="5"/>
  <c r="J2881" i="5"/>
  <c r="N2880" i="5"/>
  <c r="J2880" i="5"/>
  <c r="N2878" i="5"/>
  <c r="J2878" i="5"/>
  <c r="N2877" i="5"/>
  <c r="J2877" i="5"/>
  <c r="N2875" i="5"/>
  <c r="J2875" i="5"/>
  <c r="N2874" i="5"/>
  <c r="J2874" i="5"/>
  <c r="N2872" i="5"/>
  <c r="J2872" i="5"/>
  <c r="N2871" i="5"/>
  <c r="J2871" i="5"/>
  <c r="N2869" i="5"/>
  <c r="J2869" i="5"/>
  <c r="N2868" i="5"/>
  <c r="J2868" i="5"/>
  <c r="N2866" i="5"/>
  <c r="J2866" i="5"/>
  <c r="N2865" i="5"/>
  <c r="J2865" i="5"/>
  <c r="N2863" i="5"/>
  <c r="J2863" i="5"/>
  <c r="N2862" i="5"/>
  <c r="J2862" i="5"/>
  <c r="N2860" i="5"/>
  <c r="J2860" i="5"/>
  <c r="N2859" i="5"/>
  <c r="J2859" i="5"/>
  <c r="N2858" i="5"/>
  <c r="J2858" i="5"/>
  <c r="N2857" i="5"/>
  <c r="J2857" i="5"/>
  <c r="N2856" i="5"/>
  <c r="J2856" i="5"/>
  <c r="N2854" i="5"/>
  <c r="J2854" i="5"/>
  <c r="N2853" i="5"/>
  <c r="J2853" i="5"/>
  <c r="N2852" i="5"/>
  <c r="J2852" i="5"/>
  <c r="N2850" i="5"/>
  <c r="J2850" i="5"/>
  <c r="N2849" i="5"/>
  <c r="J2849" i="5"/>
  <c r="N2848" i="5"/>
  <c r="J2848" i="5"/>
  <c r="N2847" i="5"/>
  <c r="J2847" i="5"/>
  <c r="N2846" i="5"/>
  <c r="J2846" i="5"/>
  <c r="N2844" i="5"/>
  <c r="J2844" i="5"/>
  <c r="N2843" i="5"/>
  <c r="J2843" i="5"/>
  <c r="N2842" i="5"/>
  <c r="J2842" i="5"/>
  <c r="N2840" i="5"/>
  <c r="J2840" i="5"/>
  <c r="N2839" i="5"/>
  <c r="J2839" i="5"/>
  <c r="N2838" i="5"/>
  <c r="J2838" i="5"/>
  <c r="N2837" i="5"/>
  <c r="J2837" i="5"/>
  <c r="N2835" i="5"/>
  <c r="J2835" i="5"/>
  <c r="N2834" i="5"/>
  <c r="J2834" i="5"/>
  <c r="N2833" i="5"/>
  <c r="J2833" i="5"/>
  <c r="N2831" i="5"/>
  <c r="J2831" i="5"/>
  <c r="N2830" i="5"/>
  <c r="J2830" i="5"/>
  <c r="N2829" i="5"/>
  <c r="J2829" i="5"/>
  <c r="N2827" i="5"/>
  <c r="J2827" i="5"/>
  <c r="N2825" i="5"/>
  <c r="J2825" i="5"/>
  <c r="N2824" i="5"/>
  <c r="J2824" i="5"/>
  <c r="N2823" i="5"/>
  <c r="J2823" i="5"/>
  <c r="N2821" i="5"/>
  <c r="J2821" i="5"/>
  <c r="N2820" i="5"/>
  <c r="J2820" i="5"/>
  <c r="N2819" i="5"/>
  <c r="J2819" i="5"/>
  <c r="N2817" i="5"/>
  <c r="J2817" i="5"/>
  <c r="N2816" i="5"/>
  <c r="J2816" i="5"/>
  <c r="N2815" i="5"/>
  <c r="J2815" i="5"/>
  <c r="N2813" i="5"/>
  <c r="J2813" i="5"/>
  <c r="N2811" i="5"/>
  <c r="J2811" i="5"/>
  <c r="N2809" i="5"/>
  <c r="J2809" i="5"/>
  <c r="N2808" i="5"/>
  <c r="J2808" i="5"/>
  <c r="N2807" i="5"/>
  <c r="J2807" i="5"/>
  <c r="N2805" i="5"/>
  <c r="J2805" i="5"/>
  <c r="N2804" i="5"/>
  <c r="J2804" i="5"/>
  <c r="N2803" i="5"/>
  <c r="J2803" i="5"/>
  <c r="N2801" i="5"/>
  <c r="J2801" i="5"/>
  <c r="N2800" i="5"/>
  <c r="J2800" i="5"/>
  <c r="N2799" i="5"/>
  <c r="J2799" i="5"/>
  <c r="N2797" i="5"/>
  <c r="J2797" i="5"/>
  <c r="N2796" i="5"/>
  <c r="J2796" i="5"/>
  <c r="N2795" i="5"/>
  <c r="J2795" i="5"/>
  <c r="N2793" i="5"/>
  <c r="J2793" i="5"/>
  <c r="N2792" i="5"/>
  <c r="J2792" i="5"/>
  <c r="N2791" i="5"/>
  <c r="J2791" i="5"/>
  <c r="N2789" i="5"/>
  <c r="J2789" i="5"/>
  <c r="N2788" i="5"/>
  <c r="J2788" i="5"/>
  <c r="N2787" i="5"/>
  <c r="J2787" i="5"/>
  <c r="N2785" i="5"/>
  <c r="J2785" i="5"/>
  <c r="N2784" i="5"/>
  <c r="J2784" i="5"/>
  <c r="N2783" i="5"/>
  <c r="J2783" i="5"/>
  <c r="N2781" i="5"/>
  <c r="J2781" i="5"/>
  <c r="N2780" i="5"/>
  <c r="J2780" i="5"/>
  <c r="N2779" i="5"/>
  <c r="J2779" i="5"/>
  <c r="N2777" i="5"/>
  <c r="J2777" i="5"/>
  <c r="N2776" i="5"/>
  <c r="J2776" i="5"/>
  <c r="N2775" i="5"/>
  <c r="J2775" i="5"/>
  <c r="N2773" i="5"/>
  <c r="J2773" i="5"/>
  <c r="N2772" i="5"/>
  <c r="J2772" i="5"/>
  <c r="N2771" i="5"/>
  <c r="J2771" i="5"/>
  <c r="N2769" i="5"/>
  <c r="J2769" i="5"/>
  <c r="N2768" i="5"/>
  <c r="J2768" i="5"/>
  <c r="N2767" i="5"/>
  <c r="J2767" i="5"/>
  <c r="N2765" i="5"/>
  <c r="J2765" i="5"/>
  <c r="N2764" i="5"/>
  <c r="J2764" i="5"/>
  <c r="N2763" i="5"/>
  <c r="J2763" i="5"/>
  <c r="N2761" i="5"/>
  <c r="J2761" i="5"/>
  <c r="N2760" i="5"/>
  <c r="J2760" i="5"/>
  <c r="N2759" i="5"/>
  <c r="J2759" i="5"/>
  <c r="N2757" i="5"/>
  <c r="J2757" i="5"/>
  <c r="N2756" i="5"/>
  <c r="J2756" i="5"/>
  <c r="N2755" i="5"/>
  <c r="J2755" i="5"/>
  <c r="N2753" i="5"/>
  <c r="J2753" i="5"/>
  <c r="N2752" i="5"/>
  <c r="J2752" i="5"/>
  <c r="N2751" i="5"/>
  <c r="J2751" i="5"/>
  <c r="N2749" i="5"/>
  <c r="J2749" i="5"/>
  <c r="N2748" i="5"/>
  <c r="J2748" i="5"/>
  <c r="N2747" i="5"/>
  <c r="J2747" i="5"/>
  <c r="N2744" i="5"/>
  <c r="J2744" i="5"/>
  <c r="N2743" i="5"/>
  <c r="J2743" i="5"/>
  <c r="N2742" i="5"/>
  <c r="J2742" i="5"/>
  <c r="N2740" i="5"/>
  <c r="J2740" i="5"/>
  <c r="N2739" i="5"/>
  <c r="J2739" i="5"/>
  <c r="N2738" i="5"/>
  <c r="J2738" i="5"/>
  <c r="N2737" i="5"/>
  <c r="J2737" i="5"/>
  <c r="N2736" i="5"/>
  <c r="J2736" i="5"/>
  <c r="N2735" i="5"/>
  <c r="J2735" i="5"/>
  <c r="N2734" i="5"/>
  <c r="J2734" i="5"/>
  <c r="N2733" i="5"/>
  <c r="J2733" i="5"/>
  <c r="N2732" i="5"/>
  <c r="J2732" i="5"/>
  <c r="N2731" i="5"/>
  <c r="J2731" i="5"/>
  <c r="N2730" i="5"/>
  <c r="J2730" i="5"/>
  <c r="N2729" i="5"/>
  <c r="J2729" i="5"/>
  <c r="N2728" i="5"/>
  <c r="J2728" i="5"/>
  <c r="N2727" i="5"/>
  <c r="J2727" i="5"/>
  <c r="N2726" i="5"/>
  <c r="J2726" i="5"/>
  <c r="N2723" i="5"/>
  <c r="J2723" i="5"/>
  <c r="N2722" i="5"/>
  <c r="J2722" i="5"/>
  <c r="N2721" i="5"/>
  <c r="J2721" i="5"/>
  <c r="N2720" i="5"/>
  <c r="J2720" i="5"/>
  <c r="N2719" i="5"/>
  <c r="J2719" i="5"/>
  <c r="N2718" i="5"/>
  <c r="J2718" i="5"/>
  <c r="N2717" i="5"/>
  <c r="J2717" i="5"/>
  <c r="N2716" i="5"/>
  <c r="J2716" i="5"/>
  <c r="N2715" i="5"/>
  <c r="J2715" i="5"/>
  <c r="N2714" i="5"/>
  <c r="J2714" i="5"/>
  <c r="N2713" i="5"/>
  <c r="J2713" i="5"/>
  <c r="N2712" i="5"/>
  <c r="J2712" i="5"/>
  <c r="N2711" i="5"/>
  <c r="J2711" i="5"/>
  <c r="N2710" i="5"/>
  <c r="J2710" i="5"/>
  <c r="N2709" i="5"/>
  <c r="J2709" i="5"/>
  <c r="N2708" i="5"/>
  <c r="J2708" i="5"/>
  <c r="N2707" i="5"/>
  <c r="J2707" i="5"/>
  <c r="N2706" i="5"/>
  <c r="J2706" i="5"/>
  <c r="N2705" i="5"/>
  <c r="J2705" i="5"/>
  <c r="N2703" i="5"/>
  <c r="J2703" i="5"/>
  <c r="N2702" i="5"/>
  <c r="J2702" i="5"/>
  <c r="N2701" i="5"/>
  <c r="J2701" i="5"/>
  <c r="N2700" i="5"/>
  <c r="J2700" i="5"/>
  <c r="N2699" i="5"/>
  <c r="J2699" i="5"/>
  <c r="N2698" i="5"/>
  <c r="J2698" i="5"/>
  <c r="N2697" i="5"/>
  <c r="J2697" i="5"/>
  <c r="N2695" i="5"/>
  <c r="J2695" i="5"/>
  <c r="N2694" i="5"/>
  <c r="J2694" i="5"/>
  <c r="N2693" i="5"/>
  <c r="J2693" i="5"/>
  <c r="N2692" i="5"/>
  <c r="J2692" i="5"/>
  <c r="N2691" i="5"/>
  <c r="J2691" i="5"/>
  <c r="N2690" i="5"/>
  <c r="J2690" i="5"/>
  <c r="N2689" i="5"/>
  <c r="J2689" i="5"/>
  <c r="N2687" i="5"/>
  <c r="J2687" i="5"/>
  <c r="N2686" i="5"/>
  <c r="J2686" i="5"/>
  <c r="N2685" i="5"/>
  <c r="J2685" i="5"/>
  <c r="N2683" i="5"/>
  <c r="J2683" i="5"/>
  <c r="N2682" i="5"/>
  <c r="J2682" i="5"/>
  <c r="N2681" i="5"/>
  <c r="J2681" i="5"/>
  <c r="N2680" i="5"/>
  <c r="J2680" i="5"/>
  <c r="N2678" i="5"/>
  <c r="J2678" i="5"/>
  <c r="N2677" i="5"/>
  <c r="J2677" i="5"/>
  <c r="N2676" i="5"/>
  <c r="J2676" i="5"/>
  <c r="N2675" i="5"/>
  <c r="J2675" i="5"/>
  <c r="N2673" i="5"/>
  <c r="J2673" i="5"/>
  <c r="N2672" i="5"/>
  <c r="J2672" i="5"/>
  <c r="N2671" i="5"/>
  <c r="J2671" i="5"/>
  <c r="N2670" i="5"/>
  <c r="J2670" i="5"/>
  <c r="N2668" i="5"/>
  <c r="J2668" i="5"/>
  <c r="N2667" i="5"/>
  <c r="J2667" i="5"/>
  <c r="N2666" i="5"/>
  <c r="J2666" i="5"/>
  <c r="N2665" i="5"/>
  <c r="J2665" i="5"/>
  <c r="N2663" i="5"/>
  <c r="J2663" i="5"/>
  <c r="N2662" i="5"/>
  <c r="J2662" i="5"/>
  <c r="N2661" i="5"/>
  <c r="J2661" i="5"/>
  <c r="N2660" i="5"/>
  <c r="J2660" i="5"/>
  <c r="N2658" i="5"/>
  <c r="J2658" i="5"/>
  <c r="N2657" i="5"/>
  <c r="J2657" i="5"/>
  <c r="N2656" i="5"/>
  <c r="J2656" i="5"/>
  <c r="N2655" i="5"/>
  <c r="J2655" i="5"/>
  <c r="N2653" i="5"/>
  <c r="J2653" i="5"/>
  <c r="N2652" i="5"/>
  <c r="J2652" i="5"/>
  <c r="N2651" i="5"/>
  <c r="J2651" i="5"/>
  <c r="N2650" i="5"/>
  <c r="J2650" i="5"/>
  <c r="N2648" i="5"/>
  <c r="J2648" i="5"/>
  <c r="N2647" i="5"/>
  <c r="J2647" i="5"/>
  <c r="N2646" i="5"/>
  <c r="J2646" i="5"/>
  <c r="N2645" i="5"/>
  <c r="J2645" i="5"/>
  <c r="N2643" i="5"/>
  <c r="J2643" i="5"/>
  <c r="N2642" i="5"/>
  <c r="J2642" i="5"/>
  <c r="N2641" i="5"/>
  <c r="J2641" i="5"/>
  <c r="N2640" i="5"/>
  <c r="J2640" i="5"/>
  <c r="N2638" i="5"/>
  <c r="J2638" i="5"/>
  <c r="N2637" i="5"/>
  <c r="J2637" i="5"/>
  <c r="N2636" i="5"/>
  <c r="J2636" i="5"/>
  <c r="N2635" i="5"/>
  <c r="J2635" i="5"/>
  <c r="N2633" i="5"/>
  <c r="J2633" i="5"/>
  <c r="N2632" i="5"/>
  <c r="J2632" i="5"/>
  <c r="N2631" i="5"/>
  <c r="J2631" i="5"/>
  <c r="N2630" i="5"/>
  <c r="J2630" i="5"/>
  <c r="N2628" i="5"/>
  <c r="J2628" i="5"/>
  <c r="N2627" i="5"/>
  <c r="J2627" i="5"/>
  <c r="N2626" i="5"/>
  <c r="J2626" i="5"/>
  <c r="N2625" i="5"/>
  <c r="J2625" i="5"/>
  <c r="N2623" i="5"/>
  <c r="J2623" i="5"/>
  <c r="N2622" i="5"/>
  <c r="J2622" i="5"/>
  <c r="N2621" i="5"/>
  <c r="J2621" i="5"/>
  <c r="N2620" i="5"/>
  <c r="J2620" i="5"/>
  <c r="N2618" i="5"/>
  <c r="J2618" i="5"/>
  <c r="N2617" i="5"/>
  <c r="J2617" i="5"/>
  <c r="N2616" i="5"/>
  <c r="J2616" i="5"/>
  <c r="N2615" i="5"/>
  <c r="J2615" i="5"/>
  <c r="N2613" i="5"/>
  <c r="J2613" i="5"/>
  <c r="N2612" i="5"/>
  <c r="J2612" i="5"/>
  <c r="N2611" i="5"/>
  <c r="J2611" i="5"/>
  <c r="N2610" i="5"/>
  <c r="J2610" i="5"/>
  <c r="N2608" i="5"/>
  <c r="J2608" i="5"/>
  <c r="N2606" i="5"/>
  <c r="J2606" i="5"/>
  <c r="N2605" i="5"/>
  <c r="J2605" i="5"/>
  <c r="N2604" i="5"/>
  <c r="J2604" i="5"/>
  <c r="N2602" i="5"/>
  <c r="J2602" i="5"/>
  <c r="N2601" i="5"/>
  <c r="J2601" i="5"/>
  <c r="N2600" i="5"/>
  <c r="J2600" i="5"/>
  <c r="N2599" i="5"/>
  <c r="J2599" i="5"/>
  <c r="N2598" i="5"/>
  <c r="J2598" i="5"/>
  <c r="N2596" i="5"/>
  <c r="J2596" i="5"/>
  <c r="N2595" i="5"/>
  <c r="J2595" i="5"/>
  <c r="N2594" i="5"/>
  <c r="J2594" i="5"/>
  <c r="N2593" i="5"/>
  <c r="J2593" i="5"/>
  <c r="N2592" i="5"/>
  <c r="J2592" i="5"/>
  <c r="N2590" i="5"/>
  <c r="J2590" i="5"/>
  <c r="N2589" i="5"/>
  <c r="J2589" i="5"/>
  <c r="N2588" i="5"/>
  <c r="J2588" i="5"/>
  <c r="N2587" i="5"/>
  <c r="J2587" i="5"/>
  <c r="N2585" i="5"/>
  <c r="J2585" i="5"/>
  <c r="N2584" i="5"/>
  <c r="J2584" i="5"/>
  <c r="N2583" i="5"/>
  <c r="J2583" i="5"/>
  <c r="N2582" i="5"/>
  <c r="J2582" i="5"/>
  <c r="N2580" i="5"/>
  <c r="J2580" i="5"/>
  <c r="N2579" i="5"/>
  <c r="J2579" i="5"/>
  <c r="N2578" i="5"/>
  <c r="J2578" i="5"/>
  <c r="N2576" i="5"/>
  <c r="J2576" i="5"/>
  <c r="N2575" i="5"/>
  <c r="J2575" i="5"/>
  <c r="N2574" i="5"/>
  <c r="J2574" i="5"/>
  <c r="N2572" i="5"/>
  <c r="J2572" i="5"/>
  <c r="N2571" i="5"/>
  <c r="J2571" i="5"/>
  <c r="N2570" i="5"/>
  <c r="J2570" i="5"/>
  <c r="N2568" i="5"/>
  <c r="J2568" i="5"/>
  <c r="N2567" i="5"/>
  <c r="J2567" i="5"/>
  <c r="N2566" i="5"/>
  <c r="J2566" i="5"/>
  <c r="N2564" i="5"/>
  <c r="J2564" i="5"/>
  <c r="N2563" i="5"/>
  <c r="J2563" i="5"/>
  <c r="N2562" i="5"/>
  <c r="J2562" i="5"/>
  <c r="N2561" i="5"/>
  <c r="J2561" i="5"/>
  <c r="N2559" i="5"/>
  <c r="J2559" i="5"/>
  <c r="N2558" i="5"/>
  <c r="J2558" i="5"/>
  <c r="N2557" i="5"/>
  <c r="J2557" i="5"/>
  <c r="N2556" i="5"/>
  <c r="J2556" i="5"/>
  <c r="N2436" i="5"/>
  <c r="J2436" i="5"/>
  <c r="N2435" i="5"/>
  <c r="J2435" i="5"/>
  <c r="N2434" i="5"/>
  <c r="J2434" i="5"/>
  <c r="N2433" i="5"/>
  <c r="J2433" i="5"/>
  <c r="N2432" i="5"/>
  <c r="J2432" i="5"/>
  <c r="N2431" i="5"/>
  <c r="J2431" i="5"/>
  <c r="N2430" i="5"/>
  <c r="J2430" i="5"/>
  <c r="N2429" i="5"/>
  <c r="J2429" i="5"/>
  <c r="N2428" i="5"/>
  <c r="J2428" i="5"/>
  <c r="N2427" i="5"/>
  <c r="J2427" i="5"/>
  <c r="N2426" i="5"/>
  <c r="J2426" i="5"/>
  <c r="N2425" i="5"/>
  <c r="J2425" i="5"/>
  <c r="N2424" i="5"/>
  <c r="J2424" i="5"/>
  <c r="N2423" i="5"/>
  <c r="J2423" i="5"/>
  <c r="N2422" i="5"/>
  <c r="J2422" i="5"/>
  <c r="N2421" i="5"/>
  <c r="J2421" i="5"/>
  <c r="N2420" i="5"/>
  <c r="J2420" i="5"/>
  <c r="N2419" i="5"/>
  <c r="J2419" i="5"/>
  <c r="N2418" i="5"/>
  <c r="J2418" i="5"/>
  <c r="N2417" i="5"/>
  <c r="J2417" i="5"/>
  <c r="N2416" i="5"/>
  <c r="J2416" i="5"/>
  <c r="N2415" i="5"/>
  <c r="J2415" i="5"/>
  <c r="N2414" i="5"/>
  <c r="J2414" i="5"/>
  <c r="N2413" i="5"/>
  <c r="J2413" i="5"/>
  <c r="N2412" i="5"/>
  <c r="J2412" i="5"/>
  <c r="N2411" i="5"/>
  <c r="J2411" i="5"/>
  <c r="N2410" i="5"/>
  <c r="J2410" i="5"/>
  <c r="N2409" i="5"/>
  <c r="J2409" i="5"/>
  <c r="N2408" i="5"/>
  <c r="J2408" i="5"/>
  <c r="N2407" i="5"/>
  <c r="J2407" i="5"/>
  <c r="N2406" i="5"/>
  <c r="J2406" i="5"/>
  <c r="N2405" i="5"/>
  <c r="J2405" i="5"/>
  <c r="N2404" i="5"/>
  <c r="J2404" i="5"/>
  <c r="N2403" i="5"/>
  <c r="J2403" i="5"/>
  <c r="N2402" i="5"/>
  <c r="J2402" i="5"/>
  <c r="N2401" i="5"/>
  <c r="J2401" i="5"/>
  <c r="N2400" i="5"/>
  <c r="J2400" i="5"/>
  <c r="N2399" i="5"/>
  <c r="J2399" i="5"/>
  <c r="N2398" i="5"/>
  <c r="J2398" i="5"/>
  <c r="N2397" i="5"/>
  <c r="J2397" i="5"/>
  <c r="N2396" i="5"/>
  <c r="J2396" i="5"/>
  <c r="N2395" i="5"/>
  <c r="J2395" i="5"/>
  <c r="N2394" i="5"/>
  <c r="J2394" i="5"/>
  <c r="N2392" i="5"/>
  <c r="J2392" i="5"/>
  <c r="N2391" i="5"/>
  <c r="J2391" i="5"/>
  <c r="N2390" i="5"/>
  <c r="J2390" i="5"/>
  <c r="N2389" i="5"/>
  <c r="J2389" i="5"/>
  <c r="N2388" i="5"/>
  <c r="J2388" i="5"/>
  <c r="N2387" i="5"/>
  <c r="J2387" i="5"/>
  <c r="N2386" i="5"/>
  <c r="J2386" i="5"/>
  <c r="N2385" i="5"/>
  <c r="J2385" i="5"/>
  <c r="N2384" i="5"/>
  <c r="J2384" i="5"/>
  <c r="N2383" i="5"/>
  <c r="J2383" i="5"/>
  <c r="N2382" i="5"/>
  <c r="J2382" i="5"/>
  <c r="N2381" i="5"/>
  <c r="J2381" i="5"/>
  <c r="N2380" i="5"/>
  <c r="J2380" i="5"/>
  <c r="N2379" i="5"/>
  <c r="J2379" i="5"/>
  <c r="N2377" i="5"/>
  <c r="J2377" i="5"/>
  <c r="N2376" i="5"/>
  <c r="J2376" i="5"/>
  <c r="N2375" i="5"/>
  <c r="J2375" i="5"/>
  <c r="N2374" i="5"/>
  <c r="J2374" i="5"/>
  <c r="N2373" i="5"/>
  <c r="J2373" i="5"/>
  <c r="N2372" i="5"/>
  <c r="J2372" i="5"/>
  <c r="N2371" i="5"/>
  <c r="J2371" i="5"/>
  <c r="N2370" i="5"/>
  <c r="J2370" i="5"/>
  <c r="N2369" i="5"/>
  <c r="J2369" i="5"/>
  <c r="N2368" i="5"/>
  <c r="J2368" i="5"/>
  <c r="N2366" i="5"/>
  <c r="J2366" i="5"/>
  <c r="N2365" i="5"/>
  <c r="J2365" i="5"/>
  <c r="N2364" i="5"/>
  <c r="J2364" i="5"/>
  <c r="N2363" i="5"/>
  <c r="J2363" i="5"/>
  <c r="N2362" i="5"/>
  <c r="J2362" i="5"/>
  <c r="N2361" i="5"/>
  <c r="J2361" i="5"/>
  <c r="N2360" i="5"/>
  <c r="J2360" i="5"/>
  <c r="N2359" i="5"/>
  <c r="J2359" i="5"/>
  <c r="N2358" i="5"/>
  <c r="J2358" i="5"/>
  <c r="N2357" i="5"/>
  <c r="J2357" i="5"/>
  <c r="N2356" i="5"/>
  <c r="J2356" i="5"/>
  <c r="N2355" i="5"/>
  <c r="J2355" i="5"/>
  <c r="N2354" i="5"/>
  <c r="J2354" i="5"/>
  <c r="N2353" i="5"/>
  <c r="J2353" i="5"/>
  <c r="N2352" i="5"/>
  <c r="J2352" i="5"/>
  <c r="N2351" i="5"/>
  <c r="J2351" i="5"/>
  <c r="N2350" i="5"/>
  <c r="J2350" i="5"/>
  <c r="N2349" i="5"/>
  <c r="J2349" i="5"/>
  <c r="N2348" i="5"/>
  <c r="J2348" i="5"/>
  <c r="N2347" i="5"/>
  <c r="J2347" i="5"/>
  <c r="N2346" i="5"/>
  <c r="J2346" i="5"/>
  <c r="N2345" i="5"/>
  <c r="J2345" i="5"/>
  <c r="N2343" i="5"/>
  <c r="J2343" i="5"/>
  <c r="N2342" i="5"/>
  <c r="J2342" i="5"/>
  <c r="N2341" i="5"/>
  <c r="J2341" i="5"/>
  <c r="N2340" i="5"/>
  <c r="J2340" i="5"/>
  <c r="N2339" i="5"/>
  <c r="J2339" i="5"/>
  <c r="N2337" i="5"/>
  <c r="J2337" i="5"/>
  <c r="N2336" i="5"/>
  <c r="J2336" i="5"/>
  <c r="N2335" i="5"/>
  <c r="J2335" i="5"/>
  <c r="N2334" i="5"/>
  <c r="J2334" i="5"/>
  <c r="N2333" i="5"/>
  <c r="J2333" i="5"/>
  <c r="N2331" i="5"/>
  <c r="J2331" i="5"/>
  <c r="N2330" i="5"/>
  <c r="J2330" i="5"/>
  <c r="N2329" i="5"/>
  <c r="J2329" i="5"/>
  <c r="N2328" i="5"/>
  <c r="J2328" i="5"/>
  <c r="N2327" i="5"/>
  <c r="J2327" i="5"/>
  <c r="N2326" i="5"/>
  <c r="J2326" i="5"/>
  <c r="N2325" i="5"/>
  <c r="J2325" i="5"/>
  <c r="N2324" i="5"/>
  <c r="J2324" i="5"/>
  <c r="N2323" i="5"/>
  <c r="J2323" i="5"/>
  <c r="N2322" i="5"/>
  <c r="J2322" i="5"/>
  <c r="N2320" i="5"/>
  <c r="J2320" i="5"/>
  <c r="N2319" i="5"/>
  <c r="J2319" i="5"/>
  <c r="N2318" i="5"/>
  <c r="J2318" i="5"/>
  <c r="N2317" i="5"/>
  <c r="J2317" i="5"/>
  <c r="N2316" i="5"/>
  <c r="J2316" i="5"/>
  <c r="N2315" i="5"/>
  <c r="J2315" i="5"/>
  <c r="N2314" i="5"/>
  <c r="J2314" i="5"/>
  <c r="N2313" i="5"/>
  <c r="J2313" i="5"/>
  <c r="N2312" i="5"/>
  <c r="J2312" i="5"/>
  <c r="N2311" i="5"/>
  <c r="J2311" i="5"/>
  <c r="N2310" i="5"/>
  <c r="J2310" i="5"/>
  <c r="N2309" i="5"/>
  <c r="J2309" i="5"/>
  <c r="N2308" i="5"/>
  <c r="J2308" i="5"/>
  <c r="N2307" i="5"/>
  <c r="J2307" i="5"/>
  <c r="N2306" i="5"/>
  <c r="J2306" i="5"/>
  <c r="N2305" i="5"/>
  <c r="J2305" i="5"/>
  <c r="N2304" i="5"/>
  <c r="J2304" i="5"/>
  <c r="N2303" i="5"/>
  <c r="J2303" i="5"/>
  <c r="N2302" i="5"/>
  <c r="J2302" i="5"/>
  <c r="N2301" i="5"/>
  <c r="J2301" i="5"/>
  <c r="N2300" i="5"/>
  <c r="J2300" i="5"/>
  <c r="N2299" i="5"/>
  <c r="J2299" i="5"/>
  <c r="N2297" i="5"/>
  <c r="J2297" i="5"/>
  <c r="N2296" i="5"/>
  <c r="J2296" i="5"/>
  <c r="N2295" i="5"/>
  <c r="J2295" i="5"/>
  <c r="N2294" i="5"/>
  <c r="J2294" i="5"/>
  <c r="N2293" i="5"/>
  <c r="J2293" i="5"/>
  <c r="N2292" i="5"/>
  <c r="J2292" i="5"/>
  <c r="N2291" i="5"/>
  <c r="J2291" i="5"/>
  <c r="N2290" i="5"/>
  <c r="J2290" i="5"/>
  <c r="N2289" i="5"/>
  <c r="J2289" i="5"/>
  <c r="N2288" i="5"/>
  <c r="J2288" i="5"/>
  <c r="N2287" i="5"/>
  <c r="J2287" i="5"/>
  <c r="N2286" i="5"/>
  <c r="J2286" i="5"/>
  <c r="N2285" i="5"/>
  <c r="J2285" i="5"/>
  <c r="N2284" i="5"/>
  <c r="J2284" i="5"/>
  <c r="N2283" i="5"/>
  <c r="J2283" i="5"/>
  <c r="N2281" i="5"/>
  <c r="J2281" i="5"/>
  <c r="N2280" i="5"/>
  <c r="J2280" i="5"/>
  <c r="N2279" i="5"/>
  <c r="J2279" i="5"/>
  <c r="N2278" i="5"/>
  <c r="J2278" i="5"/>
  <c r="N2277" i="5"/>
  <c r="J2277" i="5"/>
  <c r="N2276" i="5"/>
  <c r="J2276" i="5"/>
  <c r="N2275" i="5"/>
  <c r="J2275" i="5"/>
  <c r="N2274" i="5"/>
  <c r="J2274" i="5"/>
  <c r="N2273" i="5"/>
  <c r="J2273" i="5"/>
  <c r="N2272" i="5"/>
  <c r="J2272" i="5"/>
  <c r="N2271" i="5"/>
  <c r="J2271" i="5"/>
  <c r="N2270" i="5"/>
  <c r="J2270" i="5"/>
  <c r="N2269" i="5"/>
  <c r="J2269" i="5"/>
  <c r="N2268" i="5"/>
  <c r="J2268" i="5"/>
  <c r="N2267" i="5"/>
  <c r="J2267" i="5"/>
  <c r="N2266" i="5"/>
  <c r="J2266" i="5"/>
  <c r="N2265" i="5"/>
  <c r="J2265" i="5"/>
  <c r="N2264" i="5"/>
  <c r="J2264" i="5"/>
  <c r="N2263" i="5"/>
  <c r="J2263" i="5"/>
  <c r="N2262" i="5"/>
  <c r="J2262" i="5"/>
  <c r="N2260" i="5"/>
  <c r="J2260" i="5"/>
  <c r="N2259" i="5"/>
  <c r="J2259" i="5"/>
  <c r="N2258" i="5"/>
  <c r="J2258" i="5"/>
  <c r="N2257" i="5"/>
  <c r="J2257" i="5"/>
  <c r="N2256" i="5"/>
  <c r="J2256" i="5"/>
  <c r="N2255" i="5"/>
  <c r="J2255" i="5"/>
  <c r="N2254" i="5"/>
  <c r="J2254" i="5"/>
  <c r="N2253" i="5"/>
  <c r="J2253" i="5"/>
  <c r="N2252" i="5"/>
  <c r="J2252" i="5"/>
  <c r="N2251" i="5"/>
  <c r="J2251" i="5"/>
  <c r="N2250" i="5"/>
  <c r="J2250" i="5"/>
  <c r="N2249" i="5"/>
  <c r="J2249" i="5"/>
  <c r="N2248" i="5"/>
  <c r="J2248" i="5"/>
  <c r="N2247" i="5"/>
  <c r="J2247" i="5"/>
  <c r="N2246" i="5"/>
  <c r="J2246" i="5"/>
  <c r="N2245" i="5"/>
  <c r="J2245" i="5"/>
  <c r="N2244" i="5"/>
  <c r="J2244" i="5"/>
  <c r="N2243" i="5"/>
  <c r="J2243" i="5"/>
  <c r="N2242" i="5"/>
  <c r="J2242" i="5"/>
  <c r="N2241" i="5"/>
  <c r="J2241" i="5"/>
  <c r="N2240" i="5"/>
  <c r="J2240" i="5"/>
  <c r="N2239" i="5"/>
  <c r="J2239" i="5"/>
  <c r="N2238" i="5"/>
  <c r="J2238" i="5"/>
  <c r="N2237" i="5"/>
  <c r="J2237" i="5"/>
  <c r="N2236" i="5"/>
  <c r="J2236" i="5"/>
  <c r="N2235" i="5"/>
  <c r="J2235" i="5"/>
  <c r="N2234" i="5"/>
  <c r="J2234" i="5"/>
  <c r="N2233" i="5"/>
  <c r="J2233" i="5"/>
  <c r="N2231" i="5"/>
  <c r="J2231" i="5"/>
  <c r="N2230" i="5"/>
  <c r="J2230" i="5"/>
  <c r="N2229" i="5"/>
  <c r="J2229" i="5"/>
  <c r="N2228" i="5"/>
  <c r="J2228" i="5"/>
  <c r="N2227" i="5"/>
  <c r="J2227" i="5"/>
  <c r="N2226" i="5"/>
  <c r="J2226" i="5"/>
  <c r="N2225" i="5"/>
  <c r="J2225" i="5"/>
  <c r="N2224" i="5"/>
  <c r="J2224" i="5"/>
  <c r="N2223" i="5"/>
  <c r="J2223" i="5"/>
  <c r="N2222" i="5"/>
  <c r="J2222" i="5"/>
  <c r="N2220" i="5"/>
  <c r="J2220" i="5"/>
  <c r="N2219" i="5"/>
  <c r="J2219" i="5"/>
  <c r="N2218" i="5"/>
  <c r="J2218" i="5"/>
  <c r="N2217" i="5"/>
  <c r="J2217" i="5"/>
  <c r="N2216" i="5"/>
  <c r="J2216" i="5"/>
  <c r="N2215" i="5"/>
  <c r="J2215" i="5"/>
  <c r="N2214" i="5"/>
  <c r="J2214" i="5"/>
  <c r="N2213" i="5"/>
  <c r="J2213" i="5"/>
  <c r="N2212" i="5"/>
  <c r="J2212" i="5"/>
  <c r="N2211" i="5"/>
  <c r="J2211" i="5"/>
  <c r="N2209" i="5"/>
  <c r="J2209" i="5"/>
  <c r="N2207" i="5"/>
  <c r="J2207" i="5"/>
  <c r="N2205" i="5"/>
  <c r="J2205" i="5"/>
  <c r="N2204" i="5"/>
  <c r="J2204" i="5"/>
  <c r="N2203" i="5"/>
  <c r="J2203" i="5"/>
  <c r="N2202" i="5"/>
  <c r="J2202" i="5"/>
  <c r="N2200" i="5"/>
  <c r="J2200" i="5"/>
  <c r="N2199" i="5"/>
  <c r="J2199" i="5"/>
  <c r="N2198" i="5"/>
  <c r="J2198" i="5"/>
  <c r="N2197" i="5"/>
  <c r="J2197" i="5"/>
  <c r="N2196" i="5"/>
  <c r="J2196" i="5"/>
  <c r="N2195" i="5"/>
  <c r="J2195" i="5"/>
  <c r="N2193" i="5"/>
  <c r="J2193" i="5"/>
  <c r="N2192" i="5"/>
  <c r="J2192" i="5"/>
  <c r="N2191" i="5"/>
  <c r="J2191" i="5"/>
  <c r="N2189" i="5"/>
  <c r="J2189" i="5"/>
  <c r="N2188" i="5"/>
  <c r="J2188" i="5"/>
  <c r="N2187" i="5"/>
  <c r="J2187" i="5"/>
  <c r="N2185" i="5"/>
  <c r="J2185" i="5"/>
  <c r="N2184" i="5"/>
  <c r="J2184" i="5"/>
  <c r="N2183" i="5"/>
  <c r="J2183" i="5"/>
  <c r="N2181" i="5"/>
  <c r="J2181" i="5"/>
  <c r="N2180" i="5"/>
  <c r="J2180" i="5"/>
  <c r="N2179" i="5"/>
  <c r="J2179" i="5"/>
  <c r="N2177" i="5"/>
  <c r="J2177" i="5"/>
  <c r="N2176" i="5"/>
  <c r="J2176" i="5"/>
  <c r="N2175" i="5"/>
  <c r="J2175" i="5"/>
  <c r="N2173" i="5"/>
  <c r="J2173" i="5"/>
  <c r="N2172" i="5"/>
  <c r="J2172" i="5"/>
  <c r="N2171" i="5"/>
  <c r="J2171" i="5"/>
  <c r="N2169" i="5"/>
  <c r="J2169" i="5"/>
  <c r="N2168" i="5"/>
  <c r="J2168" i="5"/>
  <c r="N2167" i="5"/>
  <c r="J2167" i="5"/>
  <c r="N2165" i="5"/>
  <c r="J2165" i="5"/>
  <c r="N2164" i="5"/>
  <c r="J2164" i="5"/>
  <c r="N2163" i="5"/>
  <c r="J2163" i="5"/>
  <c r="N2161" i="5"/>
  <c r="J2161" i="5"/>
  <c r="N2160" i="5"/>
  <c r="J2160" i="5"/>
  <c r="N2159" i="5"/>
  <c r="J2159" i="5"/>
  <c r="N2157" i="5"/>
  <c r="J2157" i="5"/>
  <c r="N2156" i="5"/>
  <c r="J2156" i="5"/>
  <c r="N2155" i="5"/>
  <c r="J2155" i="5"/>
  <c r="N2154" i="5"/>
  <c r="J2154" i="5"/>
  <c r="N2153" i="5"/>
  <c r="J2153" i="5"/>
  <c r="N2151" i="5"/>
  <c r="J2151" i="5"/>
  <c r="N2150" i="5"/>
  <c r="J2150" i="5"/>
  <c r="N2149" i="5"/>
  <c r="J2149" i="5"/>
  <c r="N2147" i="5"/>
  <c r="J2147" i="5"/>
  <c r="N2146" i="5"/>
  <c r="J2146" i="5"/>
  <c r="N2145" i="5"/>
  <c r="J2145" i="5"/>
  <c r="N2144" i="5"/>
  <c r="J2144" i="5"/>
  <c r="N2143" i="5"/>
  <c r="J2143" i="5"/>
  <c r="N2141" i="5"/>
  <c r="J2141" i="5"/>
  <c r="N2140" i="5"/>
  <c r="J2140" i="5"/>
  <c r="N2139" i="5"/>
  <c r="J2139" i="5"/>
  <c r="N2138" i="5"/>
  <c r="J2138" i="5"/>
  <c r="N2137" i="5"/>
  <c r="J2137" i="5"/>
  <c r="N2136" i="5"/>
  <c r="J2136" i="5"/>
  <c r="N2134" i="5"/>
  <c r="J2134" i="5"/>
  <c r="N2133" i="5"/>
  <c r="J2133" i="5"/>
  <c r="N2132" i="5"/>
  <c r="J2132" i="5"/>
  <c r="N2131" i="5"/>
  <c r="J2131" i="5"/>
  <c r="N2130" i="5"/>
  <c r="J2130" i="5"/>
  <c r="N2129" i="5"/>
  <c r="J2129" i="5"/>
  <c r="N2128" i="5"/>
  <c r="J2128" i="5"/>
  <c r="N2126" i="5"/>
  <c r="J2126" i="5"/>
  <c r="N2125" i="5"/>
  <c r="J2125" i="5"/>
  <c r="N2124" i="5"/>
  <c r="J2124" i="5"/>
  <c r="N2123" i="5"/>
  <c r="J2123" i="5"/>
  <c r="N2122" i="5"/>
  <c r="J2122" i="5"/>
  <c r="N2120" i="5"/>
  <c r="J2120" i="5"/>
  <c r="N2119" i="5"/>
  <c r="J2119" i="5"/>
  <c r="N2118" i="5"/>
  <c r="J2118" i="5"/>
  <c r="N2117" i="5"/>
  <c r="J2117" i="5"/>
  <c r="N2116" i="5"/>
  <c r="J2116" i="5"/>
  <c r="N2114" i="5"/>
  <c r="J2114" i="5"/>
  <c r="N2113" i="5"/>
  <c r="J2113" i="5"/>
  <c r="N2112" i="5"/>
  <c r="J2112" i="5"/>
  <c r="N2111" i="5"/>
  <c r="J2111" i="5"/>
  <c r="N2110" i="5"/>
  <c r="J2110" i="5"/>
  <c r="N2109" i="5"/>
  <c r="J2109" i="5"/>
  <c r="N2107" i="5"/>
  <c r="J2107" i="5"/>
  <c r="N2106" i="5"/>
  <c r="J2106" i="5"/>
  <c r="N2105" i="5"/>
  <c r="J2105" i="5"/>
  <c r="N2104" i="5"/>
  <c r="J2104" i="5"/>
  <c r="N2103" i="5"/>
  <c r="J2103" i="5"/>
  <c r="N2101" i="5"/>
  <c r="J2101" i="5"/>
  <c r="N2100" i="5"/>
  <c r="J2100" i="5"/>
  <c r="N2099" i="5"/>
  <c r="J2099" i="5"/>
  <c r="N2098" i="5"/>
  <c r="J2098" i="5"/>
  <c r="N2097" i="5"/>
  <c r="J2097" i="5"/>
  <c r="N2095" i="5"/>
  <c r="J2095" i="5"/>
  <c r="N2094" i="5"/>
  <c r="J2094" i="5"/>
  <c r="N2093" i="5"/>
  <c r="J2093" i="5"/>
  <c r="N2092" i="5"/>
  <c r="J2092" i="5"/>
  <c r="N2091" i="5"/>
  <c r="J2091" i="5"/>
  <c r="N2089" i="5"/>
  <c r="J2089" i="5"/>
  <c r="N2088" i="5"/>
  <c r="J2088" i="5"/>
  <c r="N2087" i="5"/>
  <c r="J2087" i="5"/>
  <c r="N2086" i="5"/>
  <c r="J2086" i="5"/>
  <c r="N2085" i="5"/>
  <c r="J2085" i="5"/>
  <c r="N2083" i="5"/>
  <c r="J2083" i="5"/>
  <c r="N2082" i="5"/>
  <c r="J2082" i="5"/>
  <c r="N2081" i="5"/>
  <c r="J2081" i="5"/>
  <c r="N2080" i="5"/>
  <c r="J2080" i="5"/>
  <c r="N2079" i="5"/>
  <c r="J2079" i="5"/>
  <c r="N2077" i="5"/>
  <c r="J2077" i="5"/>
  <c r="N2076" i="5"/>
  <c r="J2076" i="5"/>
  <c r="N2075" i="5"/>
  <c r="J2075" i="5"/>
  <c r="N2074" i="5"/>
  <c r="J2074" i="5"/>
  <c r="N2073" i="5"/>
  <c r="J2073" i="5"/>
  <c r="N2071" i="5"/>
  <c r="J2071" i="5"/>
  <c r="N2070" i="5"/>
  <c r="J2070" i="5"/>
  <c r="N2069" i="5"/>
  <c r="J2069" i="5"/>
  <c r="N2068" i="5"/>
  <c r="J2068" i="5"/>
  <c r="N2067" i="5"/>
  <c r="J2067" i="5"/>
  <c r="N2065" i="5"/>
  <c r="J2065" i="5"/>
  <c r="N2064" i="5"/>
  <c r="J2064" i="5"/>
  <c r="N2063" i="5"/>
  <c r="J2063" i="5"/>
  <c r="N2062" i="5"/>
  <c r="J2062" i="5"/>
  <c r="N2061" i="5"/>
  <c r="J2061" i="5"/>
  <c r="N2059" i="5"/>
  <c r="J2059" i="5"/>
  <c r="N2058" i="5"/>
  <c r="J2058" i="5"/>
  <c r="N2057" i="5"/>
  <c r="J2057" i="5"/>
  <c r="N2056" i="5"/>
  <c r="J2056" i="5"/>
  <c r="N2055" i="5"/>
  <c r="J2055" i="5"/>
  <c r="N2054" i="5"/>
  <c r="J2054" i="5"/>
  <c r="N2052" i="5"/>
  <c r="J2052" i="5"/>
  <c r="N2051" i="5"/>
  <c r="J2051" i="5"/>
  <c r="N2050" i="5"/>
  <c r="J2050" i="5"/>
  <c r="N2049" i="5"/>
  <c r="J2049" i="5"/>
  <c r="N2048" i="5"/>
  <c r="J2048" i="5"/>
  <c r="N2046" i="5"/>
  <c r="J2046" i="5"/>
  <c r="N2045" i="5"/>
  <c r="J2045" i="5"/>
  <c r="N2044" i="5"/>
  <c r="J2044" i="5"/>
  <c r="N2042" i="5"/>
  <c r="J2042" i="5"/>
  <c r="N2041" i="5"/>
  <c r="J2041" i="5"/>
  <c r="N2040" i="5"/>
  <c r="J2040" i="5"/>
  <c r="N2039" i="5"/>
  <c r="J2039" i="5"/>
  <c r="N2038" i="5"/>
  <c r="J2038" i="5"/>
  <c r="N2037" i="5"/>
  <c r="J2037" i="5"/>
  <c r="N2035" i="5"/>
  <c r="J2035" i="5"/>
  <c r="N2034" i="5"/>
  <c r="J2034" i="5"/>
  <c r="N2033" i="5"/>
  <c r="J2033" i="5"/>
  <c r="N2032" i="5"/>
  <c r="J2032" i="5"/>
  <c r="N2031" i="5"/>
  <c r="J2031" i="5"/>
  <c r="N2030" i="5"/>
  <c r="J2030" i="5"/>
  <c r="N2028" i="5"/>
  <c r="J2028" i="5"/>
  <c r="N2027" i="5"/>
  <c r="J2027" i="5"/>
  <c r="N2026" i="5"/>
  <c r="J2026" i="5"/>
  <c r="N2025" i="5"/>
  <c r="J2025" i="5"/>
  <c r="N2024" i="5"/>
  <c r="J2024" i="5"/>
  <c r="N2023" i="5"/>
  <c r="J2023" i="5"/>
  <c r="N2021" i="5"/>
  <c r="J2021" i="5"/>
  <c r="N2020" i="5"/>
  <c r="J2020" i="5"/>
  <c r="N2019" i="5"/>
  <c r="J2019" i="5"/>
  <c r="N2018" i="5"/>
  <c r="J2018" i="5"/>
  <c r="N2016" i="5"/>
  <c r="J2016" i="5"/>
  <c r="N2015" i="5"/>
  <c r="J2015" i="5"/>
  <c r="N2014" i="5"/>
  <c r="J2014" i="5"/>
  <c r="N2013" i="5"/>
  <c r="J2013" i="5"/>
  <c r="N2011" i="5"/>
  <c r="J2011" i="5"/>
  <c r="N2010" i="5"/>
  <c r="J2010" i="5"/>
  <c r="N2009" i="5"/>
  <c r="J2009" i="5"/>
  <c r="N2008" i="5"/>
  <c r="J2008" i="5"/>
  <c r="N2007" i="5"/>
  <c r="J2007" i="5"/>
  <c r="N2006" i="5"/>
  <c r="J2006" i="5"/>
  <c r="N2005" i="5"/>
  <c r="J2005" i="5"/>
  <c r="N2004" i="5"/>
  <c r="J2004" i="5"/>
  <c r="N2003" i="5"/>
  <c r="J2003" i="5"/>
  <c r="N2002" i="5"/>
  <c r="J2002" i="5"/>
  <c r="N2001" i="5"/>
  <c r="J2001" i="5"/>
  <c r="N2000" i="5"/>
  <c r="J2000" i="5"/>
  <c r="N1999" i="5"/>
  <c r="J1999" i="5"/>
  <c r="N1998" i="5"/>
  <c r="J1998" i="5"/>
  <c r="N1997" i="5"/>
  <c r="J1997" i="5"/>
  <c r="N1996" i="5"/>
  <c r="J1996" i="5"/>
  <c r="N1995" i="5"/>
  <c r="J1995" i="5"/>
  <c r="N1994" i="5"/>
  <c r="J1994" i="5"/>
  <c r="N1993" i="5"/>
  <c r="J1993" i="5"/>
  <c r="N1992" i="5"/>
  <c r="J1992" i="5"/>
  <c r="N1991" i="5"/>
  <c r="J1991" i="5"/>
  <c r="N1990" i="5"/>
  <c r="J1990" i="5"/>
  <c r="N1989" i="5"/>
  <c r="J1989" i="5"/>
  <c r="N1988" i="5"/>
  <c r="J1988" i="5"/>
  <c r="N1987" i="5"/>
  <c r="J1987" i="5"/>
  <c r="N1985" i="5"/>
  <c r="J1985" i="5"/>
  <c r="N1984" i="5"/>
  <c r="J1984" i="5"/>
  <c r="N1983" i="5"/>
  <c r="J1983" i="5"/>
  <c r="N1981" i="5"/>
  <c r="J1981" i="5"/>
  <c r="N1980" i="5"/>
  <c r="J1980" i="5"/>
  <c r="N1979" i="5"/>
  <c r="J1979" i="5"/>
  <c r="N1978" i="5"/>
  <c r="J1978" i="5"/>
  <c r="N1977" i="5"/>
  <c r="J1977" i="5"/>
  <c r="N1975" i="5"/>
  <c r="J1975" i="5"/>
  <c r="N1974" i="5"/>
  <c r="J1974" i="5"/>
  <c r="N1973" i="5"/>
  <c r="J1973" i="5"/>
  <c r="N1972" i="5"/>
  <c r="J1972" i="5"/>
  <c r="N1971" i="5"/>
  <c r="J1971" i="5"/>
  <c r="N1969" i="5"/>
  <c r="J1969" i="5"/>
  <c r="N1968" i="5"/>
  <c r="J1968" i="5"/>
  <c r="N1967" i="5"/>
  <c r="J1967" i="5"/>
  <c r="N1966" i="5"/>
  <c r="J1966" i="5"/>
  <c r="N1965" i="5"/>
  <c r="J1965" i="5"/>
  <c r="N1964" i="5"/>
  <c r="J1964" i="5"/>
  <c r="N1962" i="5"/>
  <c r="J1962" i="5"/>
  <c r="N1961" i="5"/>
  <c r="J1961" i="5"/>
  <c r="N1960" i="5"/>
  <c r="J1960" i="5"/>
  <c r="N1959" i="5"/>
  <c r="J1959" i="5"/>
  <c r="N1958" i="5"/>
  <c r="J1958" i="5"/>
  <c r="N1957" i="5"/>
  <c r="J1957" i="5"/>
  <c r="N1955" i="5"/>
  <c r="J1955" i="5"/>
  <c r="N1954" i="5"/>
  <c r="J1954" i="5"/>
  <c r="N1953" i="5"/>
  <c r="J1953" i="5"/>
  <c r="N1952" i="5"/>
  <c r="J1952" i="5"/>
  <c r="N1951" i="5"/>
  <c r="J1951" i="5"/>
  <c r="N1950" i="5"/>
  <c r="J1950" i="5"/>
  <c r="N1948" i="5"/>
  <c r="J1948" i="5"/>
  <c r="N1947" i="5"/>
  <c r="J1947" i="5"/>
  <c r="N1946" i="5"/>
  <c r="J1946" i="5"/>
  <c r="N1945" i="5"/>
  <c r="J1945" i="5"/>
  <c r="N1944" i="5"/>
  <c r="J1944" i="5"/>
  <c r="N1943" i="5"/>
  <c r="J1943" i="5"/>
  <c r="N1941" i="5"/>
  <c r="J1941" i="5"/>
  <c r="N1940" i="5"/>
  <c r="J1940" i="5"/>
  <c r="N1939" i="5"/>
  <c r="J1939" i="5"/>
  <c r="N1938" i="5"/>
  <c r="J1938" i="5"/>
  <c r="N1937" i="5"/>
  <c r="J1937" i="5"/>
  <c r="N1936" i="5"/>
  <c r="J1936" i="5"/>
  <c r="N1934" i="5"/>
  <c r="J1934" i="5"/>
  <c r="N1932" i="5"/>
  <c r="J1932" i="5"/>
  <c r="N1931" i="5"/>
  <c r="J1931" i="5"/>
  <c r="N1930" i="5"/>
  <c r="J1930" i="5"/>
  <c r="N1928" i="5"/>
  <c r="J1928" i="5"/>
  <c r="N1927" i="5"/>
  <c r="J1927" i="5"/>
  <c r="N1926" i="5"/>
  <c r="J1926" i="5"/>
  <c r="N1925" i="5"/>
  <c r="J1925" i="5"/>
  <c r="N1923" i="5"/>
  <c r="J1923" i="5"/>
  <c r="N1922" i="5"/>
  <c r="J1922" i="5"/>
  <c r="N1921" i="5"/>
  <c r="J1921" i="5"/>
  <c r="N1920" i="5"/>
  <c r="J1920" i="5"/>
  <c r="N1919" i="5"/>
  <c r="J1919" i="5"/>
  <c r="N1918" i="5"/>
  <c r="J1918" i="5"/>
  <c r="N1916" i="5"/>
  <c r="J1916" i="5"/>
  <c r="N1915" i="5"/>
  <c r="J1915" i="5"/>
  <c r="N1914" i="5"/>
  <c r="J1914" i="5"/>
  <c r="N1913" i="5"/>
  <c r="J1913" i="5"/>
  <c r="N1911" i="5"/>
  <c r="J1911" i="5"/>
  <c r="N1910" i="5"/>
  <c r="J1910" i="5"/>
  <c r="N1909" i="5"/>
  <c r="J1909" i="5"/>
  <c r="N1908" i="5"/>
  <c r="J1908" i="5"/>
  <c r="N1906" i="5"/>
  <c r="J1906" i="5"/>
  <c r="N1905" i="5"/>
  <c r="J1905" i="5"/>
  <c r="N1904" i="5"/>
  <c r="J1904" i="5"/>
  <c r="N1903" i="5"/>
  <c r="J1903" i="5"/>
  <c r="N1901" i="5"/>
  <c r="J1901" i="5"/>
  <c r="N1900" i="5"/>
  <c r="J1900" i="5"/>
  <c r="N1899" i="5"/>
  <c r="J1899" i="5"/>
  <c r="N1898" i="5"/>
  <c r="J1898" i="5"/>
  <c r="N1896" i="5"/>
  <c r="J1896" i="5"/>
  <c r="N1895" i="5"/>
  <c r="J1895" i="5"/>
  <c r="N1894" i="5"/>
  <c r="J1894" i="5"/>
  <c r="N1892" i="5"/>
  <c r="J1892" i="5"/>
  <c r="N1891" i="5"/>
  <c r="J1891" i="5"/>
  <c r="N1890" i="5"/>
  <c r="J1890" i="5"/>
  <c r="N1889" i="5"/>
  <c r="J1889" i="5"/>
  <c r="N1887" i="5"/>
  <c r="J1887" i="5"/>
  <c r="N1886" i="5"/>
  <c r="J1886" i="5"/>
  <c r="N1885" i="5"/>
  <c r="J1885" i="5"/>
  <c r="N1884" i="5"/>
  <c r="J1884" i="5"/>
  <c r="N1882" i="5"/>
  <c r="J1882" i="5"/>
  <c r="N1881" i="5"/>
  <c r="J1881" i="5"/>
  <c r="N1880" i="5"/>
  <c r="J1880" i="5"/>
  <c r="N1879" i="5"/>
  <c r="J1879" i="5"/>
  <c r="N1877" i="5"/>
  <c r="J1877" i="5"/>
  <c r="N1876" i="5"/>
  <c r="J1876" i="5"/>
  <c r="N1875" i="5"/>
  <c r="J1875" i="5"/>
  <c r="N1874" i="5"/>
  <c r="J1874" i="5"/>
  <c r="N1872" i="5"/>
  <c r="J1872" i="5"/>
  <c r="N1871" i="5"/>
  <c r="J1871" i="5"/>
  <c r="N1870" i="5"/>
  <c r="J1870" i="5"/>
  <c r="N1869" i="5"/>
  <c r="J1869" i="5"/>
  <c r="N1867" i="5"/>
  <c r="J1867" i="5"/>
  <c r="N1866" i="5"/>
  <c r="J1866" i="5"/>
  <c r="N1865" i="5"/>
  <c r="J1865" i="5"/>
  <c r="N1864" i="5"/>
  <c r="J1864" i="5"/>
  <c r="N1862" i="5"/>
  <c r="J1862" i="5"/>
  <c r="N1861" i="5"/>
  <c r="J1861" i="5"/>
  <c r="N1860" i="5"/>
  <c r="J1860" i="5"/>
  <c r="N1859" i="5"/>
  <c r="J1859" i="5"/>
  <c r="N1857" i="5"/>
  <c r="J1857" i="5"/>
  <c r="N1856" i="5"/>
  <c r="J1856" i="5"/>
  <c r="N1855" i="5"/>
  <c r="J1855" i="5"/>
  <c r="N1854" i="5"/>
  <c r="J1854" i="5"/>
  <c r="N1852" i="5"/>
  <c r="J1852" i="5"/>
  <c r="N1851" i="5"/>
  <c r="J1851" i="5"/>
  <c r="N1850" i="5"/>
  <c r="J1850" i="5"/>
  <c r="N1849" i="5"/>
  <c r="J1849" i="5"/>
  <c r="N1847" i="5"/>
  <c r="J1847" i="5"/>
  <c r="N1846" i="5"/>
  <c r="J1846" i="5"/>
  <c r="N1845" i="5"/>
  <c r="J1845" i="5"/>
  <c r="N1844" i="5"/>
  <c r="J1844" i="5"/>
  <c r="N1842" i="5"/>
  <c r="J1842" i="5"/>
  <c r="N1841" i="5"/>
  <c r="J1841" i="5"/>
  <c r="N1840" i="5"/>
  <c r="J1840" i="5"/>
  <c r="N1839" i="5"/>
  <c r="J1839" i="5"/>
  <c r="N1837" i="5"/>
  <c r="J1837" i="5"/>
  <c r="N1836" i="5"/>
  <c r="J1836" i="5"/>
  <c r="N1835" i="5"/>
  <c r="J1835" i="5"/>
  <c r="N1834" i="5"/>
  <c r="J1834" i="5"/>
  <c r="N1832" i="5"/>
  <c r="J1832" i="5"/>
  <c r="N1831" i="5"/>
  <c r="J1831" i="5"/>
  <c r="N1830" i="5"/>
  <c r="J1830" i="5"/>
  <c r="N1829" i="5"/>
  <c r="J1829" i="5"/>
  <c r="N1827" i="5"/>
  <c r="J1827" i="5"/>
  <c r="N1826" i="5"/>
  <c r="J1826" i="5"/>
  <c r="N1825" i="5"/>
  <c r="J1825" i="5"/>
  <c r="N1824" i="5"/>
  <c r="J1824" i="5"/>
  <c r="N1822" i="5"/>
  <c r="J1822" i="5"/>
  <c r="N1821" i="5"/>
  <c r="J1821" i="5"/>
  <c r="N1820" i="5"/>
  <c r="J1820" i="5"/>
  <c r="N1819" i="5"/>
  <c r="J1819" i="5"/>
  <c r="N1818" i="5"/>
  <c r="J1818" i="5"/>
  <c r="N1817" i="5"/>
  <c r="J1817" i="5"/>
  <c r="N1815" i="5"/>
  <c r="J1815" i="5"/>
  <c r="N1814" i="5"/>
  <c r="J1814" i="5"/>
  <c r="N1813" i="5"/>
  <c r="J1813" i="5"/>
  <c r="N1811" i="5"/>
  <c r="J1811" i="5"/>
  <c r="N1810" i="5"/>
  <c r="J1810" i="5"/>
  <c r="N1809" i="5"/>
  <c r="J1809" i="5"/>
  <c r="N1808" i="5"/>
  <c r="J1808" i="5"/>
  <c r="N1806" i="5"/>
  <c r="J1806" i="5"/>
  <c r="N1805" i="5"/>
  <c r="J1805" i="5"/>
  <c r="N1804" i="5"/>
  <c r="J1804" i="5"/>
  <c r="N1803" i="5"/>
  <c r="J1803" i="5"/>
  <c r="N1802" i="5"/>
  <c r="J1802" i="5"/>
  <c r="N1800" i="5"/>
  <c r="J1800" i="5"/>
  <c r="N1799" i="5"/>
  <c r="J1799" i="5"/>
  <c r="N1798" i="5"/>
  <c r="J1798" i="5"/>
  <c r="N1796" i="5"/>
  <c r="J1796" i="5"/>
  <c r="N1795" i="5"/>
  <c r="J1795" i="5"/>
  <c r="N1794" i="5"/>
  <c r="J1794" i="5"/>
  <c r="N1792" i="5"/>
  <c r="J1792" i="5"/>
  <c r="N1791" i="5"/>
  <c r="J1791" i="5"/>
  <c r="N1790" i="5"/>
  <c r="J1790" i="5"/>
  <c r="N1788" i="5"/>
  <c r="J1788" i="5"/>
  <c r="N1787" i="5"/>
  <c r="J1787" i="5"/>
  <c r="N1785" i="5"/>
  <c r="J1785" i="5"/>
  <c r="N1784" i="5"/>
  <c r="J1784" i="5"/>
  <c r="N1783" i="5"/>
  <c r="J1783" i="5"/>
  <c r="N1782" i="5"/>
  <c r="J1782" i="5"/>
  <c r="N1781" i="5"/>
  <c r="J1781" i="5"/>
  <c r="N1780" i="5"/>
  <c r="J1780" i="5"/>
  <c r="N1778" i="5"/>
  <c r="J1778" i="5"/>
  <c r="N1777" i="5"/>
  <c r="J1777" i="5"/>
  <c r="N1775" i="5"/>
  <c r="J1775" i="5"/>
  <c r="N1774" i="5"/>
  <c r="J1774" i="5"/>
  <c r="N1773" i="5"/>
  <c r="J1773" i="5"/>
  <c r="N1772" i="5"/>
  <c r="J1772" i="5"/>
  <c r="N1771" i="5"/>
  <c r="J1771" i="5"/>
  <c r="N1770" i="5"/>
  <c r="J1770" i="5"/>
  <c r="N1769" i="5"/>
  <c r="J1769" i="5"/>
  <c r="N1767" i="5"/>
  <c r="J1767" i="5"/>
  <c r="N1766" i="5"/>
  <c r="J1766" i="5"/>
  <c r="N1765" i="5"/>
  <c r="J1765" i="5"/>
  <c r="N1764" i="5"/>
  <c r="J1764" i="5"/>
  <c r="N1763" i="5"/>
  <c r="J1763" i="5"/>
  <c r="N1761" i="5"/>
  <c r="J1761" i="5"/>
  <c r="N1760" i="5"/>
  <c r="J1760" i="5"/>
  <c r="N1759" i="5"/>
  <c r="J1759" i="5"/>
  <c r="N1758" i="5"/>
  <c r="J1758" i="5"/>
  <c r="N1756" i="5"/>
  <c r="J1756" i="5"/>
  <c r="N1755" i="5"/>
  <c r="J1755" i="5"/>
  <c r="N1754" i="5"/>
  <c r="J1754" i="5"/>
  <c r="N1753" i="5"/>
  <c r="J1753" i="5"/>
  <c r="N1751" i="5"/>
  <c r="J1751" i="5"/>
  <c r="N1750" i="5"/>
  <c r="J1750" i="5"/>
  <c r="N1749" i="5"/>
  <c r="J1749" i="5"/>
  <c r="N1748" i="5"/>
  <c r="J1748" i="5"/>
  <c r="N1746" i="5"/>
  <c r="J1746" i="5"/>
  <c r="N1745" i="5"/>
  <c r="J1745" i="5"/>
  <c r="N1744" i="5"/>
  <c r="J1744" i="5"/>
  <c r="N1743" i="5"/>
  <c r="J1743" i="5"/>
  <c r="N1742" i="5"/>
  <c r="J1742" i="5"/>
  <c r="N1741" i="5"/>
  <c r="J1741" i="5"/>
  <c r="N1739" i="5"/>
  <c r="J1739" i="5"/>
  <c r="N1738" i="5"/>
  <c r="J1738" i="5"/>
  <c r="N1737" i="5"/>
  <c r="J1737" i="5"/>
  <c r="N1736" i="5"/>
  <c r="J1736" i="5"/>
  <c r="N1735" i="5"/>
  <c r="J1735" i="5"/>
  <c r="N1734" i="5"/>
  <c r="J1734" i="5"/>
  <c r="N1732" i="5"/>
  <c r="J1732" i="5"/>
  <c r="N1731" i="5"/>
  <c r="J1731" i="5"/>
  <c r="N1730" i="5"/>
  <c r="J1730" i="5"/>
  <c r="N1729" i="5"/>
  <c r="J1729" i="5"/>
  <c r="N1728" i="5"/>
  <c r="J1728" i="5"/>
  <c r="N1727" i="5"/>
  <c r="J1727" i="5"/>
  <c r="N1725" i="5"/>
  <c r="J1725" i="5"/>
  <c r="N1724" i="5"/>
  <c r="J1724" i="5"/>
  <c r="N1723" i="5"/>
  <c r="J1723" i="5"/>
  <c r="N1721" i="5"/>
  <c r="J1721" i="5"/>
  <c r="N1720" i="5"/>
  <c r="J1720" i="5"/>
  <c r="N1719" i="5"/>
  <c r="J1719" i="5"/>
  <c r="N1718" i="5"/>
  <c r="J1718" i="5"/>
  <c r="N1717" i="5"/>
  <c r="J1717" i="5"/>
  <c r="N1716" i="5"/>
  <c r="J1716" i="5"/>
  <c r="N1714" i="5"/>
  <c r="J1714" i="5"/>
  <c r="N1713" i="5"/>
  <c r="J1713" i="5"/>
  <c r="N1712" i="5"/>
  <c r="J1712" i="5"/>
  <c r="N1711" i="5"/>
  <c r="J1711" i="5"/>
  <c r="N1710" i="5"/>
  <c r="J1710" i="5"/>
  <c r="N1709" i="5"/>
  <c r="J1709" i="5"/>
  <c r="N1707" i="5"/>
  <c r="J1707" i="5"/>
  <c r="N1706" i="5"/>
  <c r="J1706" i="5"/>
  <c r="N1705" i="5"/>
  <c r="J1705" i="5"/>
  <c r="N1703" i="5"/>
  <c r="J1703" i="5"/>
  <c r="N1702" i="5"/>
  <c r="J1702" i="5"/>
  <c r="N1701" i="5"/>
  <c r="J1701" i="5"/>
  <c r="N1700" i="5"/>
  <c r="J1700" i="5"/>
  <c r="N1699" i="5"/>
  <c r="J1699" i="5"/>
  <c r="N1697" i="5"/>
  <c r="J1697" i="5"/>
  <c r="N1696" i="5"/>
  <c r="J1696" i="5"/>
  <c r="N1695" i="5"/>
  <c r="J1695" i="5"/>
  <c r="N1694" i="5"/>
  <c r="J1694" i="5"/>
  <c r="N1693" i="5"/>
  <c r="J1693" i="5"/>
  <c r="N1692" i="5"/>
  <c r="J1692" i="5"/>
  <c r="N1690" i="5"/>
  <c r="J1690" i="5"/>
  <c r="N1689" i="5"/>
  <c r="J1689" i="5"/>
  <c r="N1688" i="5"/>
  <c r="J1688" i="5"/>
  <c r="N1687" i="5"/>
  <c r="J1687" i="5"/>
  <c r="N1686" i="5"/>
  <c r="J1686" i="5"/>
  <c r="N1684" i="5"/>
  <c r="J1684" i="5"/>
  <c r="N1683" i="5"/>
  <c r="J1683" i="5"/>
  <c r="N1682" i="5"/>
  <c r="J1682" i="5"/>
  <c r="N1681" i="5"/>
  <c r="J1681" i="5"/>
  <c r="N1680" i="5"/>
  <c r="J1680" i="5"/>
  <c r="N1678" i="5"/>
  <c r="J1678" i="5"/>
  <c r="N1677" i="5"/>
  <c r="J1677" i="5"/>
  <c r="N1676" i="5"/>
  <c r="J1676" i="5"/>
  <c r="N1675" i="5"/>
  <c r="J1675" i="5"/>
  <c r="N1674" i="5"/>
  <c r="J1674" i="5"/>
  <c r="N1673" i="5"/>
  <c r="J1673" i="5"/>
  <c r="N1671" i="5"/>
  <c r="J1671" i="5"/>
  <c r="N1670" i="5"/>
  <c r="J1670" i="5"/>
  <c r="N1669" i="5"/>
  <c r="J1669" i="5"/>
  <c r="N1668" i="5"/>
  <c r="J1668" i="5"/>
  <c r="N1667" i="5"/>
  <c r="J1667" i="5"/>
  <c r="N1666" i="5"/>
  <c r="J1666" i="5"/>
  <c r="N1664" i="5"/>
  <c r="J1664" i="5"/>
  <c r="N1663" i="5"/>
  <c r="J1663" i="5"/>
  <c r="N1662" i="5"/>
  <c r="J1662" i="5"/>
  <c r="N1661" i="5"/>
  <c r="J1661" i="5"/>
  <c r="N1660" i="5"/>
  <c r="J1660" i="5"/>
  <c r="N1659" i="5"/>
  <c r="J1659" i="5"/>
  <c r="N1657" i="5"/>
  <c r="J1657" i="5"/>
  <c r="N1656" i="5"/>
  <c r="J1656" i="5"/>
  <c r="N1655" i="5"/>
  <c r="J1655" i="5"/>
  <c r="N1654" i="5"/>
  <c r="J1654" i="5"/>
  <c r="N1653" i="5"/>
  <c r="J1653" i="5"/>
  <c r="N1652" i="5"/>
  <c r="J1652" i="5"/>
  <c r="N1650" i="5"/>
  <c r="J1650" i="5"/>
  <c r="N1649" i="5"/>
  <c r="J1649" i="5"/>
  <c r="N1648" i="5"/>
  <c r="J1648" i="5"/>
  <c r="N1647" i="5"/>
  <c r="J1647" i="5"/>
  <c r="N1646" i="5"/>
  <c r="J1646" i="5"/>
  <c r="N1645" i="5"/>
  <c r="J1645" i="5"/>
  <c r="N1643" i="5"/>
  <c r="J1643" i="5"/>
  <c r="N1642" i="5"/>
  <c r="J1642" i="5"/>
  <c r="N1641" i="5"/>
  <c r="J1641" i="5"/>
  <c r="N1640" i="5"/>
  <c r="J1640" i="5"/>
  <c r="N1639" i="5"/>
  <c r="J1639" i="5"/>
  <c r="N1638" i="5"/>
  <c r="J1638" i="5"/>
  <c r="N1636" i="5"/>
  <c r="J1636" i="5"/>
  <c r="N1635" i="5"/>
  <c r="J1635" i="5"/>
  <c r="N1634" i="5"/>
  <c r="J1634" i="5"/>
  <c r="N1633" i="5"/>
  <c r="J1633" i="5"/>
  <c r="N1632" i="5"/>
  <c r="J1632" i="5"/>
  <c r="N1631" i="5"/>
  <c r="J1631" i="5"/>
  <c r="N1629" i="5"/>
  <c r="J1629" i="5"/>
  <c r="N1628" i="5"/>
  <c r="J1628" i="5"/>
  <c r="N1627" i="5"/>
  <c r="J1627" i="5"/>
  <c r="N1626" i="5"/>
  <c r="J1626" i="5"/>
  <c r="N1625" i="5"/>
  <c r="J1625" i="5"/>
  <c r="N1624" i="5"/>
  <c r="J1624" i="5"/>
  <c r="N1622" i="5"/>
  <c r="J1622" i="5"/>
  <c r="N1621" i="5"/>
  <c r="J1621" i="5"/>
  <c r="N1620" i="5"/>
  <c r="J1620" i="5"/>
  <c r="N1619" i="5"/>
  <c r="J1619" i="5"/>
  <c r="N1618" i="5"/>
  <c r="J1618" i="5"/>
  <c r="N1617" i="5"/>
  <c r="J1617" i="5"/>
  <c r="N1615" i="5"/>
  <c r="J1615" i="5"/>
  <c r="N1614" i="5"/>
  <c r="J1614" i="5"/>
  <c r="N1613" i="5"/>
  <c r="J1613" i="5"/>
  <c r="N1612" i="5"/>
  <c r="J1612" i="5"/>
  <c r="N1611" i="5"/>
  <c r="J1611" i="5"/>
  <c r="N1610" i="5"/>
  <c r="J1610" i="5"/>
  <c r="N1608" i="5"/>
  <c r="J1608" i="5"/>
  <c r="N1607" i="5"/>
  <c r="J1607" i="5"/>
  <c r="N1606" i="5"/>
  <c r="J1606" i="5"/>
  <c r="N1604" i="5"/>
  <c r="J1604" i="5"/>
  <c r="N1603" i="5"/>
  <c r="J1603" i="5"/>
  <c r="N1602" i="5"/>
  <c r="J1602" i="5"/>
  <c r="N1600" i="5"/>
  <c r="J1600" i="5"/>
  <c r="N1599" i="5"/>
  <c r="J1599" i="5"/>
  <c r="N1598" i="5"/>
  <c r="J1598" i="5"/>
  <c r="N1597" i="5"/>
  <c r="J1597" i="5"/>
  <c r="N1596" i="5"/>
  <c r="J1596" i="5"/>
  <c r="N1594" i="5"/>
  <c r="J1594" i="5"/>
  <c r="N1593" i="5"/>
  <c r="J1593" i="5"/>
  <c r="N1592" i="5"/>
  <c r="J1592" i="5"/>
  <c r="N1590" i="5"/>
  <c r="J1590" i="5"/>
  <c r="N1589" i="5"/>
  <c r="J1589" i="5"/>
  <c r="N1588" i="5"/>
  <c r="J1588" i="5"/>
  <c r="N1586" i="5"/>
  <c r="J1586" i="5"/>
  <c r="N1585" i="5"/>
  <c r="J1585" i="5"/>
  <c r="N1584" i="5"/>
  <c r="J1584" i="5"/>
  <c r="N1582" i="5"/>
  <c r="J1582" i="5"/>
  <c r="N1581" i="5"/>
  <c r="J1581" i="5"/>
  <c r="N1580" i="5"/>
  <c r="J1580" i="5"/>
  <c r="N1579" i="5"/>
  <c r="J1579" i="5"/>
  <c r="N1578" i="5"/>
  <c r="J1578" i="5"/>
  <c r="N1577" i="5"/>
  <c r="J1577" i="5"/>
  <c r="N1575" i="5"/>
  <c r="J1575" i="5"/>
  <c r="N1574" i="5"/>
  <c r="J1574" i="5"/>
  <c r="N1573" i="5"/>
  <c r="J1573" i="5"/>
  <c r="N1572" i="5"/>
  <c r="J1572" i="5"/>
  <c r="N1571" i="5"/>
  <c r="J1571" i="5"/>
  <c r="N1570" i="5"/>
  <c r="J1570" i="5"/>
  <c r="N1568" i="5"/>
  <c r="J1568" i="5"/>
  <c r="N1567" i="5"/>
  <c r="J1567" i="5"/>
  <c r="N1566" i="5"/>
  <c r="J1566" i="5"/>
  <c r="N1565" i="5"/>
  <c r="J1565" i="5"/>
  <c r="N1563" i="5"/>
  <c r="J1563" i="5"/>
  <c r="N1562" i="5"/>
  <c r="J1562" i="5"/>
  <c r="N1561" i="5"/>
  <c r="J1561" i="5"/>
  <c r="N1560" i="5"/>
  <c r="J1560" i="5"/>
  <c r="N1558" i="5"/>
  <c r="J1558" i="5"/>
  <c r="N1557" i="5"/>
  <c r="J1557" i="5"/>
  <c r="N1556" i="5"/>
  <c r="J1556" i="5"/>
  <c r="N1555" i="5"/>
  <c r="J1555" i="5"/>
  <c r="N1553" i="5"/>
  <c r="J1553" i="5"/>
  <c r="N1552" i="5"/>
  <c r="J1552" i="5"/>
  <c r="N1551" i="5"/>
  <c r="J1551" i="5"/>
  <c r="N1550" i="5"/>
  <c r="J1550" i="5"/>
  <c r="N1548" i="5"/>
  <c r="J1548" i="5"/>
  <c r="N1547" i="5"/>
  <c r="J1547" i="5"/>
  <c r="N1546" i="5"/>
  <c r="J1546" i="5"/>
  <c r="N1545" i="5"/>
  <c r="J1545" i="5"/>
  <c r="N1544" i="5"/>
  <c r="J1544" i="5"/>
  <c r="N1543" i="5"/>
  <c r="J1543" i="5"/>
  <c r="N1541" i="5"/>
  <c r="J1541" i="5"/>
  <c r="N1540" i="5"/>
  <c r="J1540" i="5"/>
  <c r="N1539" i="5"/>
  <c r="J1539" i="5"/>
  <c r="N1538" i="5"/>
  <c r="J1538" i="5"/>
  <c r="N1537" i="5"/>
  <c r="J1537" i="5"/>
  <c r="N1536" i="5"/>
  <c r="J1536" i="5"/>
  <c r="N1534" i="5"/>
  <c r="J1534" i="5"/>
  <c r="N1533" i="5"/>
  <c r="J1533" i="5"/>
  <c r="N1532" i="5"/>
  <c r="J1532" i="5"/>
  <c r="N1531" i="5"/>
  <c r="J1531" i="5"/>
  <c r="N1530" i="5"/>
  <c r="J1530" i="5"/>
  <c r="N1528" i="5"/>
  <c r="J1528" i="5"/>
  <c r="N1527" i="5"/>
  <c r="J1527" i="5"/>
  <c r="N1526" i="5"/>
  <c r="J1526" i="5"/>
  <c r="N1525" i="5"/>
  <c r="J1525" i="5"/>
  <c r="N1524" i="5"/>
  <c r="J1524" i="5"/>
  <c r="N1523" i="5"/>
  <c r="J1523" i="5"/>
  <c r="N1521" i="5"/>
  <c r="J1521" i="5"/>
  <c r="N1520" i="5"/>
  <c r="J1520" i="5"/>
  <c r="N1519" i="5"/>
  <c r="J1519" i="5"/>
  <c r="N1518" i="5"/>
  <c r="J1518" i="5"/>
  <c r="N1517" i="5"/>
  <c r="J1517" i="5"/>
  <c r="N1516" i="5"/>
  <c r="J1516" i="5"/>
  <c r="N1514" i="5"/>
  <c r="J1514" i="5"/>
  <c r="N1513" i="5"/>
  <c r="J1513" i="5"/>
  <c r="N1512" i="5"/>
  <c r="J1512" i="5"/>
  <c r="N1511" i="5"/>
  <c r="J1511" i="5"/>
  <c r="N1510" i="5"/>
  <c r="J1510" i="5"/>
  <c r="N1509" i="5"/>
  <c r="J1509" i="5"/>
  <c r="N1507" i="5"/>
  <c r="J1507" i="5"/>
  <c r="N1506" i="5"/>
  <c r="J1506" i="5"/>
  <c r="N1505" i="5"/>
  <c r="J1505" i="5"/>
  <c r="N1504" i="5"/>
  <c r="J1504" i="5"/>
  <c r="N1503" i="5"/>
  <c r="J1503" i="5"/>
  <c r="N1502" i="5"/>
  <c r="J1502" i="5"/>
  <c r="N1500" i="5"/>
  <c r="J1500" i="5"/>
  <c r="N1499" i="5"/>
  <c r="J1499" i="5"/>
  <c r="N1498" i="5"/>
  <c r="J1498" i="5"/>
  <c r="N1497" i="5"/>
  <c r="J1497" i="5"/>
  <c r="N1496" i="5"/>
  <c r="J1496" i="5"/>
  <c r="N1495" i="5"/>
  <c r="J1495" i="5"/>
  <c r="N1493" i="5"/>
  <c r="J1493" i="5"/>
  <c r="N1492" i="5"/>
  <c r="J1492" i="5"/>
  <c r="N1491" i="5"/>
  <c r="J1491" i="5"/>
  <c r="N1490" i="5"/>
  <c r="J1490" i="5"/>
  <c r="N1489" i="5"/>
  <c r="J1489" i="5"/>
  <c r="N1488" i="5"/>
  <c r="J1488" i="5"/>
  <c r="N1486" i="5"/>
  <c r="J1486" i="5"/>
  <c r="N1485" i="5"/>
  <c r="J1485" i="5"/>
  <c r="N1484" i="5"/>
  <c r="J1484" i="5"/>
  <c r="N1483" i="5"/>
  <c r="J1483" i="5"/>
  <c r="N1482" i="5"/>
  <c r="J1482" i="5"/>
  <c r="N1481" i="5"/>
  <c r="J1481" i="5"/>
  <c r="N1479" i="5"/>
  <c r="J1479" i="5"/>
  <c r="N1478" i="5"/>
  <c r="J1478" i="5"/>
  <c r="N1477" i="5"/>
  <c r="J1477" i="5"/>
  <c r="N1476" i="5"/>
  <c r="J1476" i="5"/>
  <c r="N1475" i="5"/>
  <c r="J1475" i="5"/>
  <c r="N1474" i="5"/>
  <c r="J1474" i="5"/>
  <c r="N1472" i="5"/>
  <c r="J1472" i="5"/>
  <c r="N1471" i="5"/>
  <c r="J1471" i="5"/>
  <c r="N1470" i="5"/>
  <c r="J1470" i="5"/>
  <c r="N1469" i="5"/>
  <c r="J1469" i="5"/>
  <c r="N1468" i="5"/>
  <c r="J1468" i="5"/>
  <c r="N1467" i="5"/>
  <c r="J1467" i="5"/>
  <c r="N1465" i="5"/>
  <c r="J1465" i="5"/>
  <c r="N1464" i="5"/>
  <c r="J1464" i="5"/>
  <c r="N1463" i="5"/>
  <c r="J1463" i="5"/>
  <c r="N1462" i="5"/>
  <c r="J1462" i="5"/>
  <c r="N1461" i="5"/>
  <c r="J1461" i="5"/>
  <c r="N1460" i="5"/>
  <c r="J1460" i="5"/>
  <c r="N1458" i="5"/>
  <c r="J1458" i="5"/>
  <c r="N1457" i="5"/>
  <c r="J1457" i="5"/>
  <c r="N1456" i="5"/>
  <c r="J1456" i="5"/>
  <c r="N1455" i="5"/>
  <c r="J1455" i="5"/>
  <c r="N1454" i="5"/>
  <c r="J1454" i="5"/>
  <c r="N1453" i="5"/>
  <c r="J1453" i="5"/>
  <c r="N1451" i="5"/>
  <c r="J1451" i="5"/>
  <c r="N1450" i="5"/>
  <c r="J1450" i="5"/>
  <c r="N1449" i="5"/>
  <c r="J1449" i="5"/>
  <c r="N1448" i="5"/>
  <c r="J1448" i="5"/>
  <c r="N1447" i="5"/>
  <c r="J1447" i="5"/>
  <c r="N1446" i="5"/>
  <c r="J1446" i="5"/>
  <c r="N1444" i="5"/>
  <c r="J1444" i="5"/>
  <c r="N1443" i="5"/>
  <c r="J1443" i="5"/>
  <c r="N1442" i="5"/>
  <c r="J1442" i="5"/>
  <c r="N1441" i="5"/>
  <c r="J1441" i="5"/>
  <c r="N1439" i="5"/>
  <c r="J1439" i="5"/>
  <c r="N1438" i="5"/>
  <c r="J1438" i="5"/>
  <c r="N1437" i="5"/>
  <c r="J1437" i="5"/>
  <c r="N1436" i="5"/>
  <c r="J1436" i="5"/>
  <c r="N1435" i="5"/>
  <c r="J1435" i="5"/>
  <c r="N1434" i="5"/>
  <c r="J1434" i="5"/>
  <c r="N1432" i="5"/>
  <c r="J1432" i="5"/>
  <c r="N1431" i="5"/>
  <c r="J1431" i="5"/>
  <c r="N1430" i="5"/>
  <c r="J1430" i="5"/>
  <c r="N1428" i="5"/>
  <c r="J1428" i="5"/>
  <c r="N1427" i="5"/>
  <c r="J1427" i="5"/>
  <c r="N1426" i="5"/>
  <c r="J1426" i="5"/>
  <c r="N1425" i="5"/>
  <c r="J1425" i="5"/>
  <c r="N1424" i="5"/>
  <c r="J1424" i="5"/>
  <c r="N1423" i="5"/>
  <c r="J1423" i="5"/>
  <c r="N1421" i="5"/>
  <c r="J1421" i="5"/>
  <c r="N1420" i="5"/>
  <c r="J1420" i="5"/>
  <c r="N1419" i="5"/>
  <c r="J1419" i="5"/>
  <c r="N1418" i="5"/>
  <c r="J1418" i="5"/>
  <c r="N1417" i="5"/>
  <c r="J1417" i="5"/>
  <c r="N1416" i="5"/>
  <c r="J1416" i="5"/>
  <c r="N1414" i="5"/>
  <c r="J1414" i="5"/>
  <c r="N1413" i="5"/>
  <c r="J1413" i="5"/>
  <c r="N1412" i="5"/>
  <c r="J1412" i="5"/>
  <c r="N1411" i="5"/>
  <c r="J1411" i="5"/>
  <c r="N1410" i="5"/>
  <c r="J1410" i="5"/>
  <c r="N1409" i="5"/>
  <c r="J1409" i="5"/>
  <c r="N1407" i="5"/>
  <c r="J1407" i="5"/>
  <c r="N1406" i="5"/>
  <c r="J1406" i="5"/>
  <c r="N1405" i="5"/>
  <c r="J1405" i="5"/>
  <c r="N1404" i="5"/>
  <c r="J1404" i="5"/>
  <c r="N1403" i="5"/>
  <c r="J1403" i="5"/>
  <c r="N1402" i="5"/>
  <c r="J1402" i="5"/>
  <c r="N1400" i="5"/>
  <c r="J1400" i="5"/>
  <c r="N1399" i="5"/>
  <c r="J1399" i="5"/>
  <c r="N1398" i="5"/>
  <c r="J1398" i="5"/>
  <c r="N1396" i="5"/>
  <c r="J1396" i="5"/>
  <c r="N1395" i="5"/>
  <c r="J1395" i="5"/>
  <c r="N1394" i="5"/>
  <c r="J1394" i="5"/>
  <c r="N1392" i="5"/>
  <c r="J1392" i="5"/>
  <c r="N1391" i="5"/>
  <c r="J1391" i="5"/>
  <c r="N1390" i="5"/>
  <c r="J1390" i="5"/>
  <c r="N1388" i="5"/>
  <c r="J1388" i="5"/>
  <c r="N1387" i="5"/>
  <c r="J1387" i="5"/>
  <c r="N1386" i="5"/>
  <c r="J1386" i="5"/>
  <c r="N1384" i="5"/>
  <c r="J1384" i="5"/>
  <c r="N1383" i="5"/>
  <c r="J1383" i="5"/>
  <c r="N1382" i="5"/>
  <c r="J1382" i="5"/>
  <c r="N1381" i="5"/>
  <c r="J1381" i="5"/>
  <c r="N1380" i="5"/>
  <c r="J1380" i="5"/>
  <c r="N1379" i="5"/>
  <c r="J1379" i="5"/>
  <c r="N1377" i="5"/>
  <c r="J1377" i="5"/>
  <c r="N1376" i="5"/>
  <c r="J1376" i="5"/>
  <c r="N1375" i="5"/>
  <c r="J1375" i="5"/>
  <c r="N1374" i="5"/>
  <c r="J1374" i="5"/>
  <c r="N1373" i="5"/>
  <c r="J1373" i="5"/>
  <c r="N1372" i="5"/>
  <c r="J1372" i="5"/>
  <c r="N1370" i="5"/>
  <c r="J1370" i="5"/>
  <c r="N1369" i="5"/>
  <c r="J1369" i="5"/>
  <c r="N1368" i="5"/>
  <c r="J1368" i="5"/>
  <c r="N1367" i="5"/>
  <c r="J1367" i="5"/>
  <c r="N1365" i="5"/>
  <c r="J1365" i="5"/>
  <c r="N1364" i="5"/>
  <c r="J1364" i="5"/>
  <c r="N1363" i="5"/>
  <c r="J1363" i="5"/>
  <c r="N1362" i="5"/>
  <c r="J1362" i="5"/>
  <c r="N1360" i="5"/>
  <c r="J1360" i="5"/>
  <c r="N1359" i="5"/>
  <c r="J1359" i="5"/>
  <c r="N1358" i="5"/>
  <c r="J1358" i="5"/>
  <c r="N1357" i="5"/>
  <c r="J1357" i="5"/>
  <c r="N1355" i="5"/>
  <c r="J1355" i="5"/>
  <c r="N1354" i="5"/>
  <c r="J1354" i="5"/>
  <c r="N1353" i="5"/>
  <c r="J1353" i="5"/>
  <c r="N1352" i="5"/>
  <c r="J1352" i="5"/>
  <c r="N1350" i="5"/>
  <c r="J1350" i="5"/>
  <c r="N1349" i="5"/>
  <c r="J1349" i="5"/>
  <c r="N1348" i="5"/>
  <c r="J1348" i="5"/>
  <c r="N1347" i="5"/>
  <c r="J1347" i="5"/>
  <c r="N1346" i="5"/>
  <c r="J1346" i="5"/>
  <c r="N1345" i="5"/>
  <c r="J1345" i="5"/>
  <c r="N1344" i="5"/>
  <c r="J1344" i="5"/>
  <c r="N1343" i="5"/>
  <c r="J1343" i="5"/>
  <c r="N1341" i="5"/>
  <c r="J1341" i="5"/>
  <c r="N1340" i="5"/>
  <c r="J1340" i="5"/>
  <c r="N1339" i="5"/>
  <c r="J1339" i="5"/>
  <c r="N1338" i="5"/>
  <c r="J1338" i="5"/>
  <c r="N1337" i="5"/>
  <c r="J1337" i="5"/>
  <c r="N1336" i="5"/>
  <c r="J1336" i="5"/>
  <c r="N1335" i="5"/>
  <c r="J1335" i="5"/>
  <c r="N1334" i="5"/>
  <c r="J1334" i="5"/>
  <c r="N1333" i="5"/>
  <c r="J1333" i="5"/>
  <c r="N1331" i="5"/>
  <c r="J1331" i="5"/>
  <c r="N1330" i="5"/>
  <c r="J1330" i="5"/>
  <c r="N1329" i="5"/>
  <c r="J1329" i="5"/>
  <c r="N1328" i="5"/>
  <c r="J1328" i="5"/>
  <c r="N1327" i="5"/>
  <c r="J1327" i="5"/>
  <c r="N1326" i="5"/>
  <c r="J1326" i="5"/>
  <c r="N1325" i="5"/>
  <c r="J1325" i="5"/>
  <c r="N1324" i="5"/>
  <c r="J1324" i="5"/>
  <c r="N1322" i="5"/>
  <c r="J1322" i="5"/>
  <c r="N1321" i="5"/>
  <c r="J1321" i="5"/>
  <c r="N1320" i="5"/>
  <c r="J1320" i="5"/>
  <c r="N1318" i="5"/>
  <c r="J1318" i="5"/>
  <c r="N1317" i="5"/>
  <c r="J1317" i="5"/>
  <c r="N1316" i="5"/>
  <c r="J1316" i="5"/>
  <c r="N1314" i="5"/>
  <c r="J1314" i="5"/>
  <c r="N1313" i="5"/>
  <c r="J1313" i="5"/>
  <c r="N1312" i="5"/>
  <c r="J1312" i="5"/>
  <c r="N1310" i="5"/>
  <c r="J1310" i="5"/>
  <c r="N1309" i="5"/>
  <c r="J1309" i="5"/>
  <c r="N1308" i="5"/>
  <c r="J1308" i="5"/>
  <c r="N1307" i="5"/>
  <c r="J1307" i="5"/>
  <c r="N1306" i="5"/>
  <c r="J1306" i="5"/>
  <c r="N1305" i="5"/>
  <c r="J1305" i="5"/>
  <c r="N1304" i="5"/>
  <c r="J1304" i="5"/>
  <c r="N1303" i="5"/>
  <c r="J1303" i="5"/>
  <c r="N1302" i="5"/>
  <c r="J1302" i="5"/>
  <c r="N1301" i="5"/>
  <c r="J1301" i="5"/>
  <c r="N1300" i="5"/>
  <c r="J1300" i="5"/>
  <c r="N1299" i="5"/>
  <c r="J1299" i="5"/>
  <c r="N1298" i="5"/>
  <c r="J1298" i="5"/>
  <c r="N1296" i="5"/>
  <c r="J1296" i="5"/>
  <c r="N1295" i="5"/>
  <c r="J1295" i="5"/>
  <c r="N1294" i="5"/>
  <c r="J1294" i="5"/>
  <c r="N1293" i="5"/>
  <c r="J1293" i="5"/>
  <c r="N1292" i="5"/>
  <c r="J1292" i="5"/>
  <c r="N1291" i="5"/>
  <c r="J1291" i="5"/>
  <c r="N1289" i="5"/>
  <c r="J1289" i="5"/>
  <c r="N1288" i="5"/>
  <c r="J1288" i="5"/>
  <c r="N1287" i="5"/>
  <c r="J1287" i="5"/>
  <c r="N1286" i="5"/>
  <c r="J1286" i="5"/>
  <c r="N1285" i="5"/>
  <c r="J1285" i="5"/>
  <c r="N1284" i="5"/>
  <c r="J1284" i="5"/>
  <c r="N1283" i="5"/>
  <c r="J1283" i="5"/>
  <c r="N1282" i="5"/>
  <c r="J1282" i="5"/>
  <c r="N1281" i="5"/>
  <c r="J1281" i="5"/>
  <c r="N1280" i="5"/>
  <c r="J1280" i="5"/>
  <c r="N1279" i="5"/>
  <c r="J1279" i="5"/>
  <c r="N1278" i="5"/>
  <c r="J1278" i="5"/>
  <c r="N1277" i="5"/>
  <c r="J1277" i="5"/>
  <c r="N1276" i="5"/>
  <c r="J1276" i="5"/>
  <c r="N1275" i="5"/>
  <c r="J1275" i="5"/>
  <c r="N1274" i="5"/>
  <c r="J1274" i="5"/>
  <c r="N1272" i="5"/>
  <c r="J1272" i="5"/>
  <c r="N1271" i="5"/>
  <c r="J1271" i="5"/>
  <c r="N1270" i="5"/>
  <c r="J1270" i="5"/>
  <c r="N1269" i="5"/>
  <c r="J1269" i="5"/>
  <c r="N1268" i="5"/>
  <c r="J1268" i="5"/>
  <c r="N1267" i="5"/>
  <c r="J1267" i="5"/>
  <c r="N1265" i="5"/>
  <c r="J1265" i="5"/>
  <c r="N1264" i="5"/>
  <c r="J1264" i="5"/>
  <c r="N1263" i="5"/>
  <c r="J1263" i="5"/>
  <c r="N1262" i="5"/>
  <c r="J1262" i="5"/>
  <c r="N1261" i="5"/>
  <c r="J1261" i="5"/>
  <c r="N1260" i="5"/>
  <c r="J1260" i="5"/>
  <c r="N1259" i="5"/>
  <c r="J1259" i="5"/>
  <c r="N1258" i="5"/>
  <c r="J1258" i="5"/>
  <c r="N1257" i="5"/>
  <c r="J1257" i="5"/>
  <c r="N1256" i="5"/>
  <c r="J1256" i="5"/>
  <c r="N1255" i="5"/>
  <c r="J1255" i="5"/>
  <c r="N1254" i="5"/>
  <c r="J1254" i="5"/>
  <c r="N1253" i="5"/>
  <c r="J1253" i="5"/>
  <c r="N1252" i="5"/>
  <c r="J1252" i="5"/>
  <c r="N1251" i="5"/>
  <c r="J1251" i="5"/>
  <c r="N1250" i="5"/>
  <c r="J1250" i="5"/>
  <c r="N1249" i="5"/>
  <c r="J1249" i="5"/>
  <c r="N1248" i="5"/>
  <c r="J1248" i="5"/>
  <c r="N1247" i="5"/>
  <c r="J1247" i="5"/>
  <c r="N1246" i="5"/>
  <c r="J1246" i="5"/>
  <c r="N1245" i="5"/>
  <c r="J1245" i="5"/>
  <c r="N1244" i="5"/>
  <c r="J1244" i="5"/>
  <c r="N1242" i="5"/>
  <c r="J1242" i="5"/>
  <c r="N1241" i="5"/>
  <c r="J1241" i="5"/>
  <c r="N1240" i="5"/>
  <c r="J1240" i="5"/>
  <c r="N1239" i="5"/>
  <c r="J1239" i="5"/>
  <c r="N1238" i="5"/>
  <c r="J1238" i="5"/>
  <c r="N1237" i="5"/>
  <c r="J1237" i="5"/>
  <c r="N1236" i="5"/>
  <c r="J1236" i="5"/>
  <c r="N1235" i="5"/>
  <c r="J1235" i="5"/>
  <c r="N1234" i="5"/>
  <c r="J1234" i="5"/>
  <c r="N1233" i="5"/>
  <c r="J1233" i="5"/>
  <c r="N1231" i="5"/>
  <c r="J1231" i="5"/>
  <c r="N1230" i="5"/>
  <c r="J1230" i="5"/>
  <c r="N1229" i="5"/>
  <c r="J1229" i="5"/>
  <c r="N1228" i="5"/>
  <c r="J1228" i="5"/>
  <c r="N1227" i="5"/>
  <c r="J1227" i="5"/>
  <c r="N1226" i="5"/>
  <c r="J1226" i="5"/>
  <c r="N1225" i="5"/>
  <c r="J1225" i="5"/>
  <c r="N1224" i="5"/>
  <c r="J1224" i="5"/>
  <c r="N1223" i="5"/>
  <c r="J1223" i="5"/>
  <c r="N1222" i="5"/>
  <c r="J1222" i="5"/>
  <c r="N1221" i="5"/>
  <c r="J1221" i="5"/>
  <c r="N1220" i="5"/>
  <c r="J1220" i="5"/>
  <c r="N1219" i="5"/>
  <c r="J1219" i="5"/>
  <c r="N1218" i="5"/>
  <c r="J1218" i="5"/>
  <c r="N1216" i="5"/>
  <c r="J1216" i="5"/>
  <c r="N1214" i="5"/>
  <c r="J1214" i="5"/>
  <c r="N1212" i="5"/>
  <c r="J1212" i="5"/>
  <c r="N1211" i="5"/>
  <c r="J1211" i="5"/>
  <c r="N1210" i="5"/>
  <c r="J1210" i="5"/>
  <c r="N1209" i="5"/>
  <c r="J1209" i="5"/>
  <c r="N1208" i="5"/>
  <c r="J1208" i="5"/>
  <c r="N1207" i="5"/>
  <c r="J1207" i="5"/>
  <c r="N1205" i="5"/>
  <c r="J1205" i="5"/>
  <c r="N1204" i="5"/>
  <c r="J1204" i="5"/>
  <c r="N1203" i="5"/>
  <c r="J1203" i="5"/>
  <c r="N1202" i="5"/>
  <c r="J1202" i="5"/>
  <c r="N1201" i="5"/>
  <c r="J1201" i="5"/>
  <c r="N1200" i="5"/>
  <c r="J1200" i="5"/>
  <c r="N1199" i="5"/>
  <c r="J1199" i="5"/>
  <c r="N1198" i="5"/>
  <c r="J1198" i="5"/>
  <c r="N1197" i="5"/>
  <c r="J1197" i="5"/>
  <c r="N1196" i="5"/>
  <c r="J1196" i="5"/>
  <c r="N1195" i="5"/>
  <c r="J1195" i="5"/>
  <c r="N1194" i="5"/>
  <c r="J1194" i="5"/>
  <c r="N1193" i="5"/>
  <c r="J1193" i="5"/>
  <c r="N1192" i="5"/>
  <c r="J1192" i="5"/>
  <c r="N1191" i="5"/>
  <c r="J1191" i="5"/>
  <c r="N1190" i="5"/>
  <c r="J1190" i="5"/>
  <c r="N1189" i="5"/>
  <c r="J1189" i="5"/>
  <c r="N1188" i="5"/>
  <c r="J1188" i="5"/>
  <c r="N1186" i="5"/>
  <c r="J1186" i="5"/>
  <c r="N1184" i="5"/>
  <c r="J1184" i="5"/>
  <c r="N1183" i="5"/>
  <c r="J1183" i="5"/>
  <c r="N1182" i="5"/>
  <c r="J1182" i="5"/>
  <c r="N1181" i="5"/>
  <c r="J1181" i="5"/>
  <c r="N1179" i="5"/>
  <c r="J1179" i="5"/>
  <c r="N1178" i="5"/>
  <c r="J1178" i="5"/>
  <c r="N1177" i="5"/>
  <c r="J1177" i="5"/>
  <c r="N1176" i="5"/>
  <c r="J1176" i="5"/>
  <c r="N1175" i="5"/>
  <c r="J1175" i="5"/>
  <c r="N1173" i="5"/>
  <c r="J1173" i="5"/>
  <c r="N1172" i="5"/>
  <c r="J1172" i="5"/>
  <c r="N1171" i="5"/>
  <c r="J1171" i="5"/>
  <c r="N1169" i="5"/>
  <c r="J1169" i="5"/>
  <c r="N1168" i="5"/>
  <c r="J1168" i="5"/>
  <c r="N1167" i="5"/>
  <c r="J1167" i="5"/>
  <c r="N1165" i="5"/>
  <c r="J1165" i="5"/>
  <c r="N1164" i="5"/>
  <c r="J1164" i="5"/>
  <c r="N1162" i="5"/>
  <c r="J1162" i="5"/>
  <c r="N1161" i="5"/>
  <c r="J1161" i="5"/>
  <c r="N1160" i="5"/>
  <c r="J1160" i="5"/>
  <c r="N1159" i="5"/>
  <c r="J1159" i="5"/>
  <c r="N1157" i="5"/>
  <c r="J1157" i="5"/>
  <c r="N1156" i="5"/>
  <c r="J1156" i="5"/>
  <c r="N1155" i="5"/>
  <c r="J1155" i="5"/>
  <c r="N1154" i="5"/>
  <c r="J1154" i="5"/>
  <c r="N1152" i="5"/>
  <c r="J1152" i="5"/>
  <c r="N1151" i="5"/>
  <c r="J1151" i="5"/>
  <c r="N1150" i="5"/>
  <c r="J1150" i="5"/>
  <c r="N1149" i="5"/>
  <c r="J1149" i="5"/>
  <c r="N1147" i="5"/>
  <c r="J1147" i="5"/>
  <c r="N1146" i="5"/>
  <c r="J1146" i="5"/>
  <c r="N1144" i="5"/>
  <c r="J1144" i="5"/>
  <c r="N1143" i="5"/>
  <c r="J1143" i="5"/>
  <c r="N1142" i="5"/>
  <c r="J1142" i="5"/>
  <c r="N1141" i="5"/>
  <c r="J1141" i="5"/>
  <c r="N1140" i="5"/>
  <c r="J1140" i="5"/>
  <c r="N1138" i="5"/>
  <c r="J1138" i="5"/>
  <c r="N1137" i="5"/>
  <c r="J1137" i="5"/>
  <c r="N1136" i="5"/>
  <c r="J1136" i="5"/>
  <c r="N1135" i="5"/>
  <c r="J1135" i="5"/>
  <c r="N1134" i="5"/>
  <c r="J1134" i="5"/>
  <c r="N1132" i="5"/>
  <c r="J1132" i="5"/>
  <c r="N1131" i="5"/>
  <c r="J1131" i="5"/>
  <c r="N1130" i="5"/>
  <c r="J1130" i="5"/>
  <c r="N1129" i="5"/>
  <c r="J1129" i="5"/>
  <c r="N1128" i="5"/>
  <c r="J1128" i="5"/>
  <c r="N1126" i="5"/>
  <c r="J1126" i="5"/>
  <c r="N1125" i="5"/>
  <c r="J1125" i="5"/>
  <c r="N1123" i="5"/>
  <c r="J1123" i="5"/>
  <c r="N1122" i="5"/>
  <c r="J1122" i="5"/>
  <c r="N1121" i="5"/>
  <c r="J1121" i="5"/>
  <c r="N1120" i="5"/>
  <c r="J1120" i="5"/>
  <c r="N1119" i="5"/>
  <c r="J1119" i="5"/>
  <c r="N1118" i="5"/>
  <c r="J1118" i="5"/>
  <c r="N1117" i="5"/>
  <c r="J1117" i="5"/>
  <c r="N1116" i="5"/>
  <c r="J1116" i="5"/>
  <c r="N1115" i="5"/>
  <c r="J1115" i="5"/>
  <c r="N1113" i="5"/>
  <c r="J1113" i="5"/>
  <c r="N1112" i="5"/>
  <c r="J1112" i="5"/>
  <c r="N1111" i="5"/>
  <c r="J1111" i="5"/>
  <c r="N1109" i="5"/>
  <c r="J1109" i="5"/>
  <c r="N1108" i="5"/>
  <c r="J1108" i="5"/>
  <c r="N1107" i="5"/>
  <c r="J1107" i="5"/>
  <c r="N1106" i="5"/>
  <c r="J1106" i="5"/>
  <c r="N1104" i="5"/>
  <c r="J1104" i="5"/>
  <c r="N1103" i="5"/>
  <c r="J1103" i="5"/>
  <c r="N1102" i="5"/>
  <c r="J1102" i="5"/>
  <c r="N1101" i="5"/>
  <c r="J1101" i="5"/>
  <c r="N1100" i="5"/>
  <c r="J1100" i="5"/>
  <c r="N1099" i="5"/>
  <c r="J1099" i="5"/>
  <c r="N1098" i="5"/>
  <c r="J1098" i="5"/>
  <c r="N1097" i="5"/>
  <c r="J1097" i="5"/>
  <c r="N1096" i="5"/>
  <c r="J1096" i="5"/>
  <c r="N1095" i="5"/>
  <c r="J1095" i="5"/>
  <c r="N1094" i="5"/>
  <c r="J1094" i="5"/>
  <c r="N1093" i="5"/>
  <c r="J1093" i="5"/>
  <c r="N1092" i="5"/>
  <c r="J1092" i="5"/>
  <c r="N1091" i="5"/>
  <c r="J1091" i="5"/>
  <c r="N1089" i="5"/>
  <c r="J1089" i="5"/>
  <c r="N1088" i="5"/>
  <c r="J1088" i="5"/>
  <c r="N1087" i="5"/>
  <c r="J1087" i="5"/>
  <c r="N1086" i="5"/>
  <c r="J1086" i="5"/>
  <c r="N1084" i="5"/>
  <c r="J1084" i="5"/>
  <c r="N1083" i="5"/>
  <c r="J1083" i="5"/>
  <c r="N1082" i="5"/>
  <c r="J1082" i="5"/>
  <c r="N1081" i="5"/>
  <c r="J1081" i="5"/>
  <c r="N1080" i="5"/>
  <c r="J1080" i="5"/>
  <c r="N1079" i="5"/>
  <c r="J1079" i="5"/>
  <c r="N1078" i="5"/>
  <c r="J1078" i="5"/>
  <c r="N1077" i="5"/>
  <c r="J1077" i="5"/>
  <c r="N1076" i="5"/>
  <c r="J1076" i="5"/>
  <c r="N1074" i="5"/>
  <c r="J1074" i="5"/>
  <c r="N1073" i="5"/>
  <c r="J1073" i="5"/>
  <c r="N1072" i="5"/>
  <c r="J1072" i="5"/>
  <c r="N1071" i="5"/>
  <c r="J1071" i="5"/>
  <c r="N1070" i="5"/>
  <c r="J1070" i="5"/>
  <c r="N1069" i="5"/>
  <c r="J1069" i="5"/>
  <c r="N1068" i="5"/>
  <c r="J1068" i="5"/>
  <c r="N1067" i="5"/>
  <c r="J1067" i="5"/>
  <c r="N1066" i="5"/>
  <c r="J1066" i="5"/>
  <c r="N1065" i="5"/>
  <c r="J1065" i="5"/>
  <c r="N1064" i="5"/>
  <c r="J1064" i="5"/>
  <c r="N1063" i="5"/>
  <c r="J1063" i="5"/>
  <c r="N1062" i="5"/>
  <c r="J1062" i="5"/>
  <c r="N1061" i="5"/>
  <c r="J1061" i="5"/>
  <c r="N1060" i="5"/>
  <c r="J1060" i="5"/>
  <c r="N1059" i="5"/>
  <c r="J1059" i="5"/>
  <c r="N1058" i="5"/>
  <c r="J1058" i="5"/>
  <c r="N1056" i="5"/>
  <c r="J1056" i="5"/>
  <c r="N1055" i="5"/>
  <c r="J1055" i="5"/>
  <c r="N1054" i="5"/>
  <c r="J1054" i="5"/>
  <c r="N1053" i="5"/>
  <c r="J1053" i="5"/>
  <c r="N1052" i="5"/>
  <c r="J1052" i="5"/>
  <c r="N1051" i="5"/>
  <c r="J1051" i="5"/>
  <c r="N1050" i="5"/>
  <c r="J1050" i="5"/>
  <c r="N1049" i="5"/>
  <c r="J1049" i="5"/>
  <c r="N1048" i="5"/>
  <c r="J1048" i="5"/>
  <c r="N1046" i="5"/>
  <c r="J1046" i="5"/>
  <c r="N1045" i="5"/>
  <c r="J1045" i="5"/>
  <c r="N1044" i="5"/>
  <c r="J1044" i="5"/>
  <c r="N1043" i="5"/>
  <c r="J1043" i="5"/>
  <c r="N1041" i="5"/>
  <c r="J1041" i="5"/>
  <c r="N1039" i="5"/>
  <c r="J1039" i="5"/>
  <c r="N1038" i="5"/>
  <c r="J1038" i="5"/>
  <c r="N1037" i="5"/>
  <c r="J1037" i="5"/>
  <c r="N1036" i="5"/>
  <c r="J1036" i="5"/>
  <c r="N1034" i="5"/>
  <c r="J1034" i="5"/>
  <c r="N1033" i="5"/>
  <c r="J1033" i="5"/>
  <c r="N1032" i="5"/>
  <c r="J1032" i="5"/>
  <c r="N1030" i="5"/>
  <c r="J1030" i="5"/>
  <c r="N1029" i="5"/>
  <c r="J1029" i="5"/>
  <c r="N1028" i="5"/>
  <c r="J1028" i="5"/>
  <c r="N1026" i="5"/>
  <c r="J1026" i="5"/>
  <c r="N1025" i="5"/>
  <c r="J1025" i="5"/>
  <c r="N1024" i="5"/>
  <c r="J1024" i="5"/>
  <c r="N1023" i="5"/>
  <c r="J1023" i="5"/>
  <c r="N1021" i="5"/>
  <c r="J1021" i="5"/>
  <c r="N1020" i="5"/>
  <c r="J1020" i="5"/>
  <c r="N1019" i="5"/>
  <c r="J1019" i="5"/>
  <c r="N1018" i="5"/>
  <c r="J1018" i="5"/>
  <c r="N1016" i="5"/>
  <c r="J1016" i="5"/>
  <c r="N1014" i="5"/>
  <c r="J1014" i="5"/>
  <c r="N1012" i="5"/>
  <c r="J1012" i="5"/>
  <c r="N1011" i="5"/>
  <c r="J1011" i="5"/>
  <c r="N1010" i="5"/>
  <c r="J1010" i="5"/>
  <c r="N1009" i="5"/>
  <c r="J1009" i="5"/>
  <c r="N1008" i="5"/>
  <c r="J1008" i="5"/>
  <c r="N1006" i="5"/>
  <c r="J1006" i="5"/>
  <c r="N1005" i="5"/>
  <c r="J1005" i="5"/>
  <c r="N1004" i="5"/>
  <c r="J1004" i="5"/>
  <c r="N1003" i="5"/>
  <c r="J1003" i="5"/>
  <c r="N1002" i="5"/>
  <c r="J1002" i="5"/>
  <c r="N1000" i="5"/>
  <c r="J1000" i="5"/>
  <c r="N999" i="5"/>
  <c r="J999" i="5"/>
  <c r="N998" i="5"/>
  <c r="J998" i="5"/>
  <c r="N996" i="5"/>
  <c r="J996" i="5"/>
  <c r="N995" i="5"/>
  <c r="J995" i="5"/>
  <c r="N994" i="5"/>
  <c r="J994" i="5"/>
  <c r="N992" i="5"/>
  <c r="J992" i="5"/>
  <c r="N991" i="5"/>
  <c r="J991" i="5"/>
  <c r="N989" i="5"/>
  <c r="J989" i="5"/>
  <c r="N988" i="5"/>
  <c r="J988" i="5"/>
  <c r="N987" i="5"/>
  <c r="J987" i="5"/>
  <c r="N986" i="5"/>
  <c r="J986" i="5"/>
  <c r="N985" i="5"/>
  <c r="J985" i="5"/>
  <c r="N984" i="5"/>
  <c r="J984" i="5"/>
  <c r="N983" i="5"/>
  <c r="J983" i="5"/>
  <c r="N981" i="5"/>
  <c r="J981" i="5"/>
  <c r="N980" i="5"/>
  <c r="J980" i="5"/>
  <c r="N979" i="5"/>
  <c r="J979" i="5"/>
  <c r="N978" i="5"/>
  <c r="J978" i="5"/>
  <c r="N976" i="5"/>
  <c r="J976" i="5"/>
  <c r="N975" i="5"/>
  <c r="J975" i="5"/>
  <c r="N974" i="5"/>
  <c r="J974" i="5"/>
  <c r="N973" i="5"/>
  <c r="J973" i="5"/>
  <c r="N972" i="5"/>
  <c r="J972" i="5"/>
  <c r="N970" i="5"/>
  <c r="J970" i="5"/>
  <c r="N969" i="5"/>
  <c r="J969" i="5"/>
  <c r="N968" i="5"/>
  <c r="J968" i="5"/>
  <c r="N967" i="5"/>
  <c r="J967" i="5"/>
  <c r="N965" i="5"/>
  <c r="J965" i="5"/>
  <c r="N964" i="5"/>
  <c r="J964" i="5"/>
  <c r="N963" i="5"/>
  <c r="J963" i="5"/>
  <c r="N962" i="5"/>
  <c r="J962" i="5"/>
  <c r="N960" i="5"/>
  <c r="J960" i="5"/>
  <c r="N959" i="5"/>
  <c r="J959" i="5"/>
  <c r="N958" i="5"/>
  <c r="J958" i="5"/>
  <c r="N957" i="5"/>
  <c r="J957" i="5"/>
  <c r="N955" i="5"/>
  <c r="J955" i="5"/>
  <c r="N954" i="5"/>
  <c r="J954" i="5"/>
  <c r="N953" i="5"/>
  <c r="J953" i="5"/>
  <c r="N952" i="5"/>
  <c r="J952" i="5"/>
  <c r="N951" i="5"/>
  <c r="J951" i="5"/>
  <c r="N949" i="5"/>
  <c r="J949" i="5"/>
  <c r="N948" i="5"/>
  <c r="J948" i="5"/>
  <c r="N947" i="5"/>
  <c r="J947" i="5"/>
  <c r="N946" i="5"/>
  <c r="J946" i="5"/>
  <c r="N945" i="5"/>
  <c r="J945" i="5"/>
  <c r="N943" i="5"/>
  <c r="J943" i="5"/>
  <c r="N942" i="5"/>
  <c r="J942" i="5"/>
  <c r="N941" i="5"/>
  <c r="J941" i="5"/>
  <c r="N940" i="5"/>
  <c r="J940" i="5"/>
  <c r="N939" i="5"/>
  <c r="J939" i="5"/>
  <c r="N937" i="5"/>
  <c r="J937" i="5"/>
  <c r="N936" i="5"/>
  <c r="J936" i="5"/>
  <c r="N935" i="5"/>
  <c r="J935" i="5"/>
  <c r="N934" i="5"/>
  <c r="J934" i="5"/>
  <c r="N933" i="5"/>
  <c r="J933" i="5"/>
  <c r="N931" i="5"/>
  <c r="J931" i="5"/>
  <c r="N930" i="5"/>
  <c r="J930" i="5"/>
  <c r="N929" i="5"/>
  <c r="J929" i="5"/>
  <c r="N928" i="5"/>
  <c r="J928" i="5"/>
  <c r="N927" i="5"/>
  <c r="J927" i="5"/>
  <c r="N926" i="5"/>
  <c r="J926" i="5"/>
  <c r="N924" i="5"/>
  <c r="J924" i="5"/>
  <c r="N923" i="5"/>
  <c r="J923" i="5"/>
  <c r="N922" i="5"/>
  <c r="J922" i="5"/>
  <c r="N920" i="5"/>
  <c r="J920" i="5"/>
  <c r="N919" i="5"/>
  <c r="J919" i="5"/>
  <c r="N918" i="5"/>
  <c r="J918" i="5"/>
  <c r="N917" i="5"/>
  <c r="J917" i="5"/>
  <c r="N916" i="5"/>
  <c r="J916" i="5"/>
  <c r="N915" i="5"/>
  <c r="J915" i="5"/>
  <c r="N913" i="5"/>
  <c r="J913" i="5"/>
  <c r="N912" i="5"/>
  <c r="J912" i="5"/>
  <c r="N911" i="5"/>
  <c r="J911" i="5"/>
  <c r="N910" i="5"/>
  <c r="J910" i="5"/>
  <c r="N908" i="5"/>
  <c r="J908" i="5"/>
  <c r="N907" i="5"/>
  <c r="J907" i="5"/>
  <c r="N906" i="5"/>
  <c r="J906" i="5"/>
  <c r="N905" i="5"/>
  <c r="J905" i="5"/>
  <c r="N903" i="5"/>
  <c r="J903" i="5"/>
  <c r="N902" i="5"/>
  <c r="J902" i="5"/>
  <c r="N901" i="5"/>
  <c r="J901" i="5"/>
  <c r="N899" i="5"/>
  <c r="J899" i="5"/>
  <c r="N898" i="5"/>
  <c r="J898" i="5"/>
  <c r="N897" i="5"/>
  <c r="J897" i="5"/>
  <c r="N896" i="5"/>
  <c r="J896" i="5"/>
  <c r="N894" i="5"/>
  <c r="J894" i="5"/>
  <c r="N893" i="5"/>
  <c r="J893" i="5"/>
  <c r="N892" i="5"/>
  <c r="J892" i="5"/>
  <c r="N890" i="5"/>
  <c r="J890" i="5"/>
  <c r="N889" i="5"/>
  <c r="J889" i="5"/>
  <c r="N888" i="5"/>
  <c r="J888" i="5"/>
  <c r="N886" i="5"/>
  <c r="J886" i="5"/>
  <c r="N884" i="5"/>
  <c r="J884" i="5"/>
  <c r="N883" i="5"/>
  <c r="J883" i="5"/>
  <c r="N882" i="5"/>
  <c r="J882" i="5"/>
  <c r="N881" i="5"/>
  <c r="J881" i="5"/>
  <c r="N880" i="5"/>
  <c r="J880" i="5"/>
  <c r="N878" i="5"/>
  <c r="J878" i="5"/>
  <c r="N877" i="5"/>
  <c r="J877" i="5"/>
  <c r="N876" i="5"/>
  <c r="J876" i="5"/>
  <c r="N875" i="5"/>
  <c r="J875" i="5"/>
  <c r="N873" i="5"/>
  <c r="J873" i="5"/>
  <c r="N872" i="5"/>
  <c r="J872" i="5"/>
  <c r="N871" i="5"/>
  <c r="J871" i="5"/>
  <c r="N870" i="5"/>
  <c r="J870" i="5"/>
  <c r="N869" i="5"/>
  <c r="J869" i="5"/>
  <c r="N867" i="5"/>
  <c r="J867" i="5"/>
  <c r="N866" i="5"/>
  <c r="J866" i="5"/>
  <c r="N865" i="5"/>
  <c r="J865" i="5"/>
  <c r="N864" i="5"/>
  <c r="J864" i="5"/>
  <c r="N863" i="5"/>
  <c r="J863" i="5"/>
  <c r="N861" i="5"/>
  <c r="J861" i="5"/>
  <c r="N860" i="5"/>
  <c r="J860" i="5"/>
  <c r="N859" i="5"/>
  <c r="J859" i="5"/>
  <c r="N858" i="5"/>
  <c r="J858" i="5"/>
  <c r="N857" i="5"/>
  <c r="J857" i="5"/>
  <c r="N856" i="5"/>
  <c r="J856" i="5"/>
  <c r="N854" i="5"/>
  <c r="J854" i="5"/>
  <c r="N853" i="5"/>
  <c r="J853" i="5"/>
  <c r="N852" i="5"/>
  <c r="J852" i="5"/>
  <c r="N851" i="5"/>
  <c r="J851" i="5"/>
  <c r="N850" i="5"/>
  <c r="J850" i="5"/>
  <c r="N849" i="5"/>
  <c r="J849" i="5"/>
  <c r="N847" i="5"/>
  <c r="J847" i="5"/>
  <c r="N846" i="5"/>
  <c r="J846" i="5"/>
  <c r="N845" i="5"/>
  <c r="J845" i="5"/>
  <c r="N844" i="5"/>
  <c r="J844" i="5"/>
  <c r="N843" i="5"/>
  <c r="J843" i="5"/>
  <c r="N841" i="5"/>
  <c r="J841" i="5"/>
  <c r="N840" i="5"/>
  <c r="J840" i="5"/>
  <c r="N839" i="5"/>
  <c r="J839" i="5"/>
  <c r="N837" i="5"/>
  <c r="J837" i="5"/>
  <c r="N836" i="5"/>
  <c r="J836" i="5"/>
  <c r="N835" i="5"/>
  <c r="J835" i="5"/>
  <c r="N833" i="5"/>
  <c r="J833" i="5"/>
  <c r="N832" i="5"/>
  <c r="J832" i="5"/>
  <c r="N831" i="5"/>
  <c r="J831" i="5"/>
  <c r="N830" i="5"/>
  <c r="J830" i="5"/>
  <c r="N829" i="5"/>
  <c r="J829" i="5"/>
  <c r="N828" i="5"/>
  <c r="J828" i="5"/>
  <c r="N827" i="5"/>
  <c r="J827" i="5"/>
  <c r="N826" i="5"/>
  <c r="J826" i="5"/>
  <c r="N825" i="5"/>
  <c r="J825" i="5"/>
  <c r="N823" i="5"/>
  <c r="J823" i="5"/>
  <c r="N822" i="5"/>
  <c r="J822" i="5"/>
  <c r="N821" i="5"/>
  <c r="J821" i="5"/>
  <c r="N820" i="5"/>
  <c r="J820" i="5"/>
  <c r="N819" i="5"/>
  <c r="J819" i="5"/>
  <c r="N817" i="5"/>
  <c r="J817" i="5"/>
  <c r="N816" i="5"/>
  <c r="J816" i="5"/>
  <c r="N815" i="5"/>
  <c r="J815" i="5"/>
  <c r="N814" i="5"/>
  <c r="J814" i="5"/>
  <c r="N812" i="5"/>
  <c r="J812" i="5"/>
  <c r="N811" i="5"/>
  <c r="J811" i="5"/>
  <c r="N810" i="5"/>
  <c r="J810" i="5"/>
  <c r="N809" i="5"/>
  <c r="J809" i="5"/>
  <c r="N807" i="5"/>
  <c r="J807" i="5"/>
  <c r="N806" i="5"/>
  <c r="J806" i="5"/>
  <c r="N805" i="5"/>
  <c r="J805" i="5"/>
  <c r="N804" i="5"/>
  <c r="J804" i="5"/>
  <c r="N802" i="5"/>
  <c r="J802" i="5"/>
  <c r="N801" i="5"/>
  <c r="J801" i="5"/>
  <c r="N800" i="5"/>
  <c r="J800" i="5"/>
  <c r="N799" i="5"/>
  <c r="J799" i="5"/>
  <c r="N797" i="5"/>
  <c r="J797" i="5"/>
  <c r="N796" i="5"/>
  <c r="J796" i="5"/>
  <c r="N795" i="5"/>
  <c r="J795" i="5"/>
  <c r="N793" i="5"/>
  <c r="J793" i="5"/>
  <c r="N792" i="5"/>
  <c r="J792" i="5"/>
  <c r="N791" i="5"/>
  <c r="J791" i="5"/>
  <c r="N789" i="5"/>
  <c r="J789" i="5"/>
  <c r="N788" i="5"/>
  <c r="J788" i="5"/>
  <c r="N787" i="5"/>
  <c r="J787" i="5"/>
  <c r="N786" i="5"/>
  <c r="J786" i="5"/>
  <c r="N784" i="5"/>
  <c r="J784" i="5"/>
  <c r="N783" i="5"/>
  <c r="J783" i="5"/>
  <c r="N782" i="5"/>
  <c r="J782" i="5"/>
  <c r="N781" i="5"/>
  <c r="J781" i="5"/>
  <c r="N779" i="5"/>
  <c r="J779" i="5"/>
  <c r="N778" i="5"/>
  <c r="J778" i="5"/>
  <c r="N777" i="5"/>
  <c r="J777" i="5"/>
  <c r="N776" i="5"/>
  <c r="J776" i="5"/>
  <c r="N775" i="5"/>
  <c r="J775" i="5"/>
  <c r="N773" i="5"/>
  <c r="J773" i="5"/>
  <c r="N772" i="5"/>
  <c r="J772" i="5"/>
  <c r="N771" i="5"/>
  <c r="J771" i="5"/>
  <c r="N770" i="5"/>
  <c r="J770" i="5"/>
  <c r="N769" i="5"/>
  <c r="J769" i="5"/>
  <c r="N768" i="5"/>
  <c r="J768" i="5"/>
  <c r="N767" i="5"/>
  <c r="J767" i="5"/>
  <c r="N766" i="5"/>
  <c r="J766" i="5"/>
  <c r="N765" i="5"/>
  <c r="J765" i="5"/>
  <c r="N763" i="5"/>
  <c r="J763" i="5"/>
  <c r="N761" i="5"/>
  <c r="J761" i="5"/>
  <c r="N760" i="5"/>
  <c r="J760" i="5"/>
  <c r="N759" i="5"/>
  <c r="J759" i="5"/>
  <c r="N758" i="5"/>
  <c r="J758" i="5"/>
  <c r="N757" i="5"/>
  <c r="J757" i="5"/>
  <c r="N755" i="5"/>
  <c r="J755" i="5"/>
  <c r="N754" i="5"/>
  <c r="J754" i="5"/>
  <c r="N753" i="5"/>
  <c r="J753" i="5"/>
  <c r="N752" i="5"/>
  <c r="J752" i="5"/>
  <c r="N751" i="5"/>
  <c r="J751" i="5"/>
  <c r="N749" i="5"/>
  <c r="J749" i="5"/>
  <c r="N748" i="5"/>
  <c r="J748" i="5"/>
  <c r="N747" i="5"/>
  <c r="J747" i="5"/>
  <c r="N746" i="5"/>
  <c r="J746" i="5"/>
  <c r="N744" i="5"/>
  <c r="J744" i="5"/>
  <c r="N743" i="5"/>
  <c r="J743" i="5"/>
  <c r="N742" i="5"/>
  <c r="J742" i="5"/>
  <c r="N741" i="5"/>
  <c r="J741" i="5"/>
  <c r="N740" i="5"/>
  <c r="J740" i="5"/>
  <c r="N738" i="5"/>
  <c r="J738" i="5"/>
  <c r="N737" i="5"/>
  <c r="J737" i="5"/>
  <c r="N736" i="5"/>
  <c r="J736" i="5"/>
  <c r="N735" i="5"/>
  <c r="J735" i="5"/>
  <c r="N734" i="5"/>
  <c r="J734" i="5"/>
  <c r="N732" i="5"/>
  <c r="J732" i="5"/>
  <c r="N731" i="5"/>
  <c r="J731" i="5"/>
  <c r="N730" i="5"/>
  <c r="J730" i="5"/>
  <c r="N729" i="5"/>
  <c r="J729" i="5"/>
  <c r="N728" i="5"/>
  <c r="J728" i="5"/>
  <c r="N726" i="5"/>
  <c r="J726" i="5"/>
  <c r="N725" i="5"/>
  <c r="J725" i="5"/>
  <c r="N724" i="5"/>
  <c r="J724" i="5"/>
  <c r="N723" i="5"/>
  <c r="J723" i="5"/>
  <c r="N722" i="5"/>
  <c r="J722" i="5"/>
  <c r="N720" i="5"/>
  <c r="J720" i="5"/>
  <c r="N719" i="5"/>
  <c r="J719" i="5"/>
  <c r="N718" i="5"/>
  <c r="J718" i="5"/>
  <c r="N716" i="5"/>
  <c r="J716" i="5"/>
  <c r="N715" i="5"/>
  <c r="J715" i="5"/>
  <c r="N714" i="5"/>
  <c r="J714" i="5"/>
  <c r="N713" i="5"/>
  <c r="J713" i="5"/>
  <c r="N712" i="5"/>
  <c r="J712" i="5"/>
  <c r="N710" i="5"/>
  <c r="J710" i="5"/>
  <c r="N709" i="5"/>
  <c r="J709" i="5"/>
  <c r="N708" i="5"/>
  <c r="J708" i="5"/>
  <c r="N707" i="5"/>
  <c r="J707" i="5"/>
  <c r="N706" i="5"/>
  <c r="J706" i="5"/>
  <c r="N704" i="5"/>
  <c r="J704" i="5"/>
  <c r="N703" i="5"/>
  <c r="J703" i="5"/>
  <c r="N702" i="5"/>
  <c r="J702" i="5"/>
  <c r="N701" i="5"/>
  <c r="J701" i="5"/>
  <c r="N700" i="5"/>
  <c r="J700" i="5"/>
  <c r="N698" i="5"/>
  <c r="J698" i="5"/>
  <c r="N697" i="5"/>
  <c r="J697" i="5"/>
  <c r="N696" i="5"/>
  <c r="J696" i="5"/>
  <c r="N695" i="5"/>
  <c r="J695" i="5"/>
  <c r="N694" i="5"/>
  <c r="J694" i="5"/>
  <c r="N692" i="5"/>
  <c r="J692" i="5"/>
  <c r="N691" i="5"/>
  <c r="J691" i="5"/>
  <c r="N690" i="5"/>
  <c r="J690" i="5"/>
  <c r="N689" i="5"/>
  <c r="J689" i="5"/>
  <c r="N688" i="5"/>
  <c r="J688" i="5"/>
  <c r="N686" i="5"/>
  <c r="J686" i="5"/>
  <c r="N685" i="5"/>
  <c r="J685" i="5"/>
  <c r="N684" i="5"/>
  <c r="J684" i="5"/>
  <c r="N683" i="5"/>
  <c r="J683" i="5"/>
  <c r="N681" i="5"/>
  <c r="J681" i="5"/>
  <c r="N680" i="5"/>
  <c r="J680" i="5"/>
  <c r="N679" i="5"/>
  <c r="J679" i="5"/>
  <c r="N678" i="5"/>
  <c r="J678" i="5"/>
  <c r="N677" i="5"/>
  <c r="J677" i="5"/>
  <c r="N675" i="5"/>
  <c r="J675" i="5"/>
  <c r="N674" i="5"/>
  <c r="J674" i="5"/>
  <c r="N673" i="5"/>
  <c r="J673" i="5"/>
  <c r="N672" i="5"/>
  <c r="J672" i="5"/>
  <c r="N671" i="5"/>
  <c r="J671" i="5"/>
  <c r="N669" i="5"/>
  <c r="J669" i="5"/>
  <c r="N668" i="5"/>
  <c r="J668" i="5"/>
  <c r="N667" i="5"/>
  <c r="J667" i="5"/>
  <c r="N666" i="5"/>
  <c r="J666" i="5"/>
  <c r="N665" i="5"/>
  <c r="J665" i="5"/>
  <c r="N663" i="5"/>
  <c r="J663" i="5"/>
  <c r="N662" i="5"/>
  <c r="J662" i="5"/>
  <c r="N661" i="5"/>
  <c r="J661" i="5"/>
  <c r="N660" i="5"/>
  <c r="J660" i="5"/>
  <c r="N659" i="5"/>
  <c r="J659" i="5"/>
  <c r="N657" i="5"/>
  <c r="J657" i="5"/>
  <c r="N656" i="5"/>
  <c r="J656" i="5"/>
  <c r="N655" i="5"/>
  <c r="J655" i="5"/>
  <c r="N654" i="5"/>
  <c r="J654" i="5"/>
  <c r="N653" i="5"/>
  <c r="J653" i="5"/>
  <c r="N651" i="5"/>
  <c r="J651" i="5"/>
  <c r="N650" i="5"/>
  <c r="J650" i="5"/>
  <c r="N649" i="5"/>
  <c r="J649" i="5"/>
  <c r="N648" i="5"/>
  <c r="J648" i="5"/>
  <c r="N647" i="5"/>
  <c r="J647" i="5"/>
  <c r="N645" i="5"/>
  <c r="J645" i="5"/>
  <c r="N644" i="5"/>
  <c r="J644" i="5"/>
  <c r="N643" i="5"/>
  <c r="J643" i="5"/>
  <c r="N642" i="5"/>
  <c r="J642" i="5"/>
  <c r="N641" i="5"/>
  <c r="J641" i="5"/>
  <c r="N639" i="5"/>
  <c r="J639" i="5"/>
  <c r="N638" i="5"/>
  <c r="J638" i="5"/>
  <c r="N637" i="5"/>
  <c r="J637" i="5"/>
  <c r="N636" i="5"/>
  <c r="J636" i="5"/>
  <c r="N635" i="5"/>
  <c r="J635" i="5"/>
  <c r="N633" i="5"/>
  <c r="J633" i="5"/>
  <c r="N632" i="5"/>
  <c r="J632" i="5"/>
  <c r="N631" i="5"/>
  <c r="J631" i="5"/>
  <c r="N630" i="5"/>
  <c r="J630" i="5"/>
  <c r="N629" i="5"/>
  <c r="J629" i="5"/>
  <c r="N628" i="5"/>
  <c r="J628" i="5"/>
  <c r="N627" i="5"/>
  <c r="J627" i="5"/>
  <c r="N626" i="5"/>
  <c r="J626" i="5"/>
  <c r="N624" i="5"/>
  <c r="J624" i="5"/>
  <c r="N623" i="5"/>
  <c r="J623" i="5"/>
  <c r="N622" i="5"/>
  <c r="J622" i="5"/>
  <c r="N621" i="5"/>
  <c r="J621" i="5"/>
  <c r="N620" i="5"/>
  <c r="J620" i="5"/>
  <c r="N618" i="5"/>
  <c r="J618" i="5"/>
  <c r="N616" i="5"/>
  <c r="J616" i="5"/>
  <c r="N615" i="5"/>
  <c r="J615" i="5"/>
  <c r="N614" i="5"/>
  <c r="J614" i="5"/>
  <c r="N613" i="5"/>
  <c r="J613" i="5"/>
  <c r="N612" i="5"/>
  <c r="J612" i="5"/>
  <c r="N610" i="5"/>
  <c r="J610" i="5"/>
  <c r="N609" i="5"/>
  <c r="J609" i="5"/>
  <c r="N608" i="5"/>
  <c r="J608" i="5"/>
  <c r="N607" i="5"/>
  <c r="J607" i="5"/>
  <c r="N606" i="5"/>
  <c r="J606" i="5"/>
  <c r="N604" i="5"/>
  <c r="J604" i="5"/>
  <c r="N603" i="5"/>
  <c r="J603" i="5"/>
  <c r="N602" i="5"/>
  <c r="J602" i="5"/>
  <c r="N601" i="5"/>
  <c r="J601" i="5"/>
  <c r="N600" i="5"/>
  <c r="J600" i="5"/>
  <c r="N598" i="5"/>
  <c r="J598" i="5"/>
  <c r="N597" i="5"/>
  <c r="J597" i="5"/>
  <c r="N596" i="5"/>
  <c r="J596" i="5"/>
  <c r="N595" i="5"/>
  <c r="J595" i="5"/>
  <c r="N594" i="5"/>
  <c r="J594" i="5"/>
  <c r="N592" i="5"/>
  <c r="J592" i="5"/>
  <c r="N591" i="5"/>
  <c r="J591" i="5"/>
  <c r="N590" i="5"/>
  <c r="J590" i="5"/>
  <c r="N589" i="5"/>
  <c r="J589" i="5"/>
  <c r="N588" i="5"/>
  <c r="J588" i="5"/>
  <c r="N587" i="5"/>
  <c r="J587" i="5"/>
  <c r="N586" i="5"/>
  <c r="J586" i="5"/>
  <c r="N585" i="5"/>
  <c r="J585" i="5"/>
  <c r="N583" i="5"/>
  <c r="J583" i="5"/>
  <c r="N582" i="5"/>
  <c r="J582" i="5"/>
  <c r="N581" i="5"/>
  <c r="J581" i="5"/>
  <c r="N580" i="5"/>
  <c r="J580" i="5"/>
  <c r="N578" i="5"/>
  <c r="J578" i="5"/>
  <c r="N577" i="5"/>
  <c r="J577" i="5"/>
  <c r="N576" i="5"/>
  <c r="J576" i="5"/>
  <c r="N575" i="5"/>
  <c r="J575" i="5"/>
  <c r="N574" i="5"/>
  <c r="J574" i="5"/>
  <c r="N572" i="5"/>
  <c r="J572" i="5"/>
  <c r="N571" i="5"/>
  <c r="J571" i="5"/>
  <c r="N570" i="5"/>
  <c r="J570" i="5"/>
  <c r="N569" i="5"/>
  <c r="J569" i="5"/>
  <c r="N568" i="5"/>
  <c r="J568" i="5"/>
  <c r="N567" i="5"/>
  <c r="J567" i="5"/>
  <c r="N566" i="5"/>
  <c r="J566" i="5"/>
  <c r="N565" i="5"/>
  <c r="J565" i="5"/>
  <c r="N564" i="5"/>
  <c r="J564" i="5"/>
  <c r="N563" i="5"/>
  <c r="J563" i="5"/>
  <c r="N561" i="5"/>
  <c r="J561" i="5"/>
  <c r="N560" i="5"/>
  <c r="J560" i="5"/>
  <c r="N559" i="5"/>
  <c r="J559" i="5"/>
  <c r="N558" i="5"/>
  <c r="J558" i="5"/>
  <c r="N556" i="5"/>
  <c r="J556" i="5"/>
  <c r="N555" i="5"/>
  <c r="J555" i="5"/>
  <c r="N554" i="5"/>
  <c r="J554" i="5"/>
  <c r="N553" i="5"/>
  <c r="J553" i="5"/>
  <c r="N552" i="5"/>
  <c r="J552" i="5"/>
  <c r="N550" i="5"/>
  <c r="J550" i="5"/>
  <c r="N549" i="5"/>
  <c r="J549" i="5"/>
  <c r="N548" i="5"/>
  <c r="J548" i="5"/>
  <c r="N547" i="5"/>
  <c r="J547" i="5"/>
  <c r="N546" i="5"/>
  <c r="J546" i="5"/>
  <c r="N544" i="5"/>
  <c r="J544" i="5"/>
  <c r="N543" i="5"/>
  <c r="J543" i="5"/>
  <c r="N542" i="5"/>
  <c r="J542" i="5"/>
  <c r="N541" i="5"/>
  <c r="J541" i="5"/>
  <c r="N540" i="5"/>
  <c r="J540" i="5"/>
  <c r="N538" i="5"/>
  <c r="J538" i="5"/>
  <c r="N537" i="5"/>
  <c r="J537" i="5"/>
  <c r="N536" i="5"/>
  <c r="J536" i="5"/>
  <c r="N535" i="5"/>
  <c r="J535" i="5"/>
  <c r="N534" i="5"/>
  <c r="J534" i="5"/>
  <c r="N533" i="5"/>
  <c r="J533" i="5"/>
  <c r="N532" i="5"/>
  <c r="J532" i="5"/>
  <c r="N530" i="5"/>
  <c r="J530" i="5"/>
  <c r="N529" i="5"/>
  <c r="J529" i="5"/>
  <c r="N528" i="5"/>
  <c r="J528" i="5"/>
  <c r="N526" i="5"/>
  <c r="J526" i="5"/>
  <c r="N525" i="5"/>
  <c r="J525" i="5"/>
  <c r="N524" i="5"/>
  <c r="J524" i="5"/>
  <c r="N523" i="5"/>
  <c r="J523" i="5"/>
  <c r="N522" i="5"/>
  <c r="J522" i="5"/>
  <c r="N520" i="5"/>
  <c r="J520" i="5"/>
  <c r="N519" i="5"/>
  <c r="J519" i="5"/>
  <c r="N518" i="5"/>
  <c r="J518" i="5"/>
  <c r="N517" i="5"/>
  <c r="J517" i="5"/>
  <c r="N516" i="5"/>
  <c r="J516" i="5"/>
  <c r="N514" i="5"/>
  <c r="J514" i="5"/>
  <c r="N513" i="5"/>
  <c r="J513" i="5"/>
  <c r="N512" i="5"/>
  <c r="J512" i="5"/>
  <c r="N511" i="5"/>
  <c r="J511" i="5"/>
  <c r="N510" i="5"/>
  <c r="J510" i="5"/>
  <c r="N508" i="5"/>
  <c r="J508" i="5"/>
  <c r="N507" i="5"/>
  <c r="J507" i="5"/>
  <c r="N506" i="5"/>
  <c r="J506" i="5"/>
  <c r="N505" i="5"/>
  <c r="J505" i="5"/>
  <c r="N504" i="5"/>
  <c r="J504" i="5"/>
  <c r="N502" i="5"/>
  <c r="J502" i="5"/>
  <c r="N501" i="5"/>
  <c r="J501" i="5"/>
  <c r="N500" i="5"/>
  <c r="J500" i="5"/>
  <c r="N499" i="5"/>
  <c r="J499" i="5"/>
  <c r="N498" i="5"/>
  <c r="J498" i="5"/>
  <c r="N497" i="5"/>
  <c r="J497" i="5"/>
  <c r="N496" i="5"/>
  <c r="J496" i="5"/>
  <c r="N495" i="5"/>
  <c r="J495" i="5"/>
  <c r="N494" i="5"/>
  <c r="J494" i="5"/>
  <c r="N493" i="5"/>
  <c r="J493" i="5"/>
  <c r="N491" i="5"/>
  <c r="J491" i="5"/>
  <c r="N490" i="5"/>
  <c r="J490" i="5"/>
  <c r="N489" i="5"/>
  <c r="J489" i="5"/>
  <c r="N487" i="5"/>
  <c r="J487" i="5"/>
  <c r="N486" i="5"/>
  <c r="J486" i="5"/>
  <c r="N485" i="5"/>
  <c r="J485" i="5"/>
  <c r="N483" i="5"/>
  <c r="J483" i="5"/>
  <c r="N482" i="5"/>
  <c r="J482" i="5"/>
  <c r="N481" i="5"/>
  <c r="J481" i="5"/>
  <c r="N479" i="5"/>
  <c r="J479" i="5"/>
  <c r="N478" i="5"/>
  <c r="J478" i="5"/>
  <c r="N477" i="5"/>
  <c r="J477" i="5"/>
  <c r="N476" i="5"/>
  <c r="J476" i="5"/>
  <c r="N474" i="5"/>
  <c r="J474" i="5"/>
  <c r="N473" i="5"/>
  <c r="J473" i="5"/>
  <c r="N472" i="5"/>
  <c r="J472" i="5"/>
  <c r="N471" i="5"/>
  <c r="J471" i="5"/>
  <c r="N469" i="5"/>
  <c r="J469" i="5"/>
  <c r="N468" i="5"/>
  <c r="J468" i="5"/>
  <c r="N467" i="5"/>
  <c r="J467" i="5"/>
  <c r="N466" i="5"/>
  <c r="J466" i="5"/>
  <c r="N465" i="5"/>
  <c r="J465" i="5"/>
  <c r="N464" i="5"/>
  <c r="J464" i="5"/>
  <c r="N463" i="5"/>
  <c r="J463" i="5"/>
  <c r="N462" i="5"/>
  <c r="J462" i="5"/>
  <c r="N460" i="5"/>
  <c r="J460" i="5"/>
  <c r="N459" i="5"/>
  <c r="J459" i="5"/>
  <c r="N458" i="5"/>
  <c r="J458" i="5"/>
  <c r="N457" i="5"/>
  <c r="J457" i="5"/>
  <c r="N456" i="5"/>
  <c r="J456" i="5"/>
  <c r="N455" i="5"/>
  <c r="J455" i="5"/>
  <c r="N454" i="5"/>
  <c r="J454" i="5"/>
  <c r="N453" i="5"/>
  <c r="J453" i="5"/>
  <c r="N451" i="5"/>
  <c r="J451" i="5"/>
  <c r="N450" i="5"/>
  <c r="J450" i="5"/>
  <c r="N448" i="5"/>
  <c r="J448" i="5"/>
  <c r="N447" i="5"/>
  <c r="J447" i="5"/>
  <c r="N446" i="5"/>
  <c r="J446" i="5"/>
  <c r="N445" i="5"/>
  <c r="J445" i="5"/>
  <c r="N443" i="5"/>
  <c r="J443" i="5"/>
  <c r="N442" i="5"/>
  <c r="J442" i="5"/>
  <c r="N441" i="5"/>
  <c r="J441" i="5"/>
  <c r="N440" i="5"/>
  <c r="J440" i="5"/>
  <c r="N438" i="5"/>
  <c r="J438" i="5"/>
  <c r="N436" i="5"/>
  <c r="J436" i="5"/>
  <c r="N435" i="5"/>
  <c r="J435" i="5"/>
  <c r="N433" i="5"/>
  <c r="J433" i="5"/>
  <c r="N432" i="5"/>
  <c r="J432" i="5"/>
  <c r="N431" i="5"/>
  <c r="J431" i="5"/>
  <c r="N430" i="5"/>
  <c r="J430" i="5"/>
  <c r="N428" i="5"/>
  <c r="J428" i="5"/>
  <c r="N427" i="5"/>
  <c r="J427" i="5"/>
  <c r="N426" i="5"/>
  <c r="J426" i="5"/>
  <c r="N425" i="5"/>
  <c r="J425" i="5"/>
  <c r="N424" i="5"/>
  <c r="J424" i="5"/>
  <c r="N423" i="5"/>
  <c r="J423" i="5"/>
  <c r="N422" i="5"/>
  <c r="J422" i="5"/>
  <c r="N421" i="5"/>
  <c r="J421" i="5"/>
  <c r="N419" i="5"/>
  <c r="J419" i="5"/>
  <c r="N418" i="5"/>
  <c r="J418" i="5"/>
  <c r="N417" i="5"/>
  <c r="J417" i="5"/>
  <c r="N416" i="5"/>
  <c r="J416" i="5"/>
  <c r="N414" i="5"/>
  <c r="J414" i="5"/>
  <c r="N413" i="5"/>
  <c r="J413" i="5"/>
  <c r="N412" i="5"/>
  <c r="J412" i="5"/>
  <c r="N411" i="5"/>
  <c r="J411" i="5"/>
  <c r="N409" i="5"/>
  <c r="J409" i="5"/>
  <c r="N408" i="5"/>
  <c r="J408" i="5"/>
  <c r="N407" i="5"/>
  <c r="J407" i="5"/>
  <c r="N406" i="5"/>
  <c r="J406" i="5"/>
  <c r="N405" i="5"/>
  <c r="J405" i="5"/>
  <c r="N404" i="5"/>
  <c r="J404" i="5"/>
  <c r="N402" i="5"/>
  <c r="J402" i="5"/>
  <c r="N401" i="5"/>
  <c r="J401" i="5"/>
  <c r="N400" i="5"/>
  <c r="J400" i="5"/>
  <c r="N399" i="5"/>
  <c r="J399" i="5"/>
  <c r="N398" i="5"/>
  <c r="J398" i="5"/>
  <c r="N397" i="5"/>
  <c r="J397" i="5"/>
  <c r="N396" i="5"/>
  <c r="J396" i="5"/>
  <c r="N395" i="5"/>
  <c r="J395" i="5"/>
  <c r="N393" i="5"/>
  <c r="J393" i="5"/>
  <c r="N392" i="5"/>
  <c r="J392" i="5"/>
  <c r="N391" i="5"/>
  <c r="J391" i="5"/>
  <c r="N390" i="5"/>
  <c r="J390" i="5"/>
  <c r="N389" i="5"/>
  <c r="J389" i="5"/>
  <c r="N388" i="5"/>
  <c r="J388" i="5"/>
  <c r="N386" i="5"/>
  <c r="J386" i="5"/>
  <c r="N385" i="5"/>
  <c r="J385" i="5"/>
  <c r="N384" i="5"/>
  <c r="J384" i="5"/>
  <c r="N383" i="5"/>
  <c r="J383" i="5"/>
  <c r="N382" i="5"/>
  <c r="J382" i="5"/>
  <c r="N381" i="5"/>
  <c r="J381" i="5"/>
  <c r="N380" i="5"/>
  <c r="J380" i="5"/>
  <c r="N379" i="5"/>
  <c r="J379" i="5"/>
  <c r="N378" i="5"/>
  <c r="J378" i="5"/>
  <c r="N376" i="5"/>
  <c r="J376" i="5"/>
  <c r="N375" i="5"/>
  <c r="J375" i="5"/>
  <c r="N374" i="5"/>
  <c r="J374" i="5"/>
  <c r="N373" i="5"/>
  <c r="J373" i="5"/>
  <c r="N372" i="5"/>
  <c r="J372" i="5"/>
  <c r="N371" i="5"/>
  <c r="J371" i="5"/>
  <c r="N370" i="5"/>
  <c r="J370" i="5"/>
  <c r="N369" i="5"/>
  <c r="J369" i="5"/>
  <c r="N368" i="5"/>
  <c r="J368" i="5"/>
  <c r="N367" i="5"/>
  <c r="J367" i="5"/>
  <c r="N366" i="5"/>
  <c r="J366" i="5"/>
  <c r="N365" i="5"/>
  <c r="J365" i="5"/>
  <c r="N364" i="5"/>
  <c r="J364" i="5"/>
  <c r="N362" i="5"/>
  <c r="J362" i="5"/>
  <c r="N361" i="5"/>
  <c r="J361" i="5"/>
  <c r="N360" i="5"/>
  <c r="J360" i="5"/>
  <c r="N359" i="5"/>
  <c r="J359" i="5"/>
  <c r="N358" i="5"/>
  <c r="J358" i="5"/>
  <c r="N357" i="5"/>
  <c r="J357" i="5"/>
  <c r="N356" i="5"/>
  <c r="J356" i="5"/>
  <c r="N355" i="5"/>
  <c r="J355" i="5"/>
  <c r="N354" i="5"/>
  <c r="J354" i="5"/>
  <c r="N353" i="5"/>
  <c r="J353" i="5"/>
  <c r="N352" i="5"/>
  <c r="J352" i="5"/>
  <c r="N351" i="5"/>
  <c r="J351" i="5"/>
  <c r="N350" i="5"/>
  <c r="J350" i="5"/>
  <c r="N349" i="5"/>
  <c r="J349" i="5"/>
  <c r="N348" i="5"/>
  <c r="J348" i="5"/>
  <c r="N347" i="5"/>
  <c r="J347" i="5"/>
  <c r="N345" i="5"/>
  <c r="J345" i="5"/>
  <c r="N344" i="5"/>
  <c r="J344" i="5"/>
  <c r="N343" i="5"/>
  <c r="J343" i="5"/>
  <c r="N342" i="5"/>
  <c r="J342" i="5"/>
  <c r="N341" i="5"/>
  <c r="J341" i="5"/>
  <c r="N340" i="5"/>
  <c r="J340" i="5"/>
  <c r="N339" i="5"/>
  <c r="J339" i="5"/>
  <c r="N338" i="5"/>
  <c r="J338" i="5"/>
  <c r="N337" i="5"/>
  <c r="J337" i="5"/>
  <c r="N336" i="5"/>
  <c r="J336" i="5"/>
  <c r="N335" i="5"/>
  <c r="J335" i="5"/>
  <c r="N334" i="5"/>
  <c r="J334" i="5"/>
  <c r="N333" i="5"/>
  <c r="J333" i="5"/>
  <c r="N332" i="5"/>
  <c r="J332" i="5"/>
  <c r="N331" i="5"/>
  <c r="J331" i="5"/>
  <c r="N330" i="5"/>
  <c r="J330" i="5"/>
  <c r="N329" i="5"/>
  <c r="J329" i="5"/>
  <c r="N328" i="5"/>
  <c r="J328" i="5"/>
  <c r="N327" i="5"/>
  <c r="J327" i="5"/>
  <c r="N326" i="5"/>
  <c r="J326" i="5"/>
  <c r="N325" i="5"/>
  <c r="J325" i="5"/>
  <c r="N324" i="5"/>
  <c r="J324" i="5"/>
  <c r="N323" i="5"/>
  <c r="J323" i="5"/>
  <c r="N322" i="5"/>
  <c r="J322" i="5"/>
  <c r="N321" i="5"/>
  <c r="J321" i="5"/>
  <c r="N320" i="5"/>
  <c r="J320" i="5"/>
  <c r="N319" i="5"/>
  <c r="J319" i="5"/>
  <c r="N318" i="5"/>
  <c r="J318" i="5"/>
  <c r="N317" i="5"/>
  <c r="J317" i="5"/>
  <c r="N316" i="5"/>
  <c r="J316" i="5"/>
  <c r="N315" i="5"/>
  <c r="J315" i="5"/>
  <c r="N314" i="5"/>
  <c r="J314" i="5"/>
  <c r="N313" i="5"/>
  <c r="J313" i="5"/>
  <c r="N312" i="5"/>
  <c r="J312" i="5"/>
  <c r="N311" i="5"/>
  <c r="J311" i="5"/>
  <c r="N310" i="5"/>
  <c r="J310" i="5"/>
  <c r="N309" i="5"/>
  <c r="J309" i="5"/>
  <c r="N308" i="5"/>
  <c r="J308" i="5"/>
  <c r="N307" i="5"/>
  <c r="J307" i="5"/>
  <c r="N306" i="5"/>
  <c r="J306" i="5"/>
  <c r="N305" i="5"/>
  <c r="J305" i="5"/>
  <c r="N304" i="5"/>
  <c r="J304" i="5"/>
  <c r="N303" i="5"/>
  <c r="J303" i="5"/>
  <c r="N302" i="5"/>
  <c r="J302" i="5"/>
  <c r="N301" i="5"/>
  <c r="J301" i="5"/>
  <c r="N300" i="5"/>
  <c r="J300" i="5"/>
  <c r="N299" i="5"/>
  <c r="J299" i="5"/>
  <c r="N298" i="5"/>
  <c r="J298" i="5"/>
  <c r="N297" i="5"/>
  <c r="J297" i="5"/>
  <c r="N296" i="5"/>
  <c r="J296" i="5"/>
  <c r="N295" i="5"/>
  <c r="J295" i="5"/>
  <c r="N294" i="5"/>
  <c r="J294" i="5"/>
  <c r="N293" i="5"/>
  <c r="J293" i="5"/>
  <c r="N292" i="5"/>
  <c r="J292" i="5"/>
  <c r="N291" i="5"/>
  <c r="J291" i="5"/>
  <c r="N290" i="5"/>
  <c r="J290" i="5"/>
  <c r="N289" i="5"/>
  <c r="J289" i="5"/>
  <c r="N288" i="5"/>
  <c r="J288" i="5"/>
  <c r="N287" i="5"/>
  <c r="J287" i="5"/>
  <c r="N286" i="5"/>
  <c r="J286" i="5"/>
  <c r="N285" i="5"/>
  <c r="J285" i="5"/>
  <c r="N284" i="5"/>
  <c r="J284" i="5"/>
  <c r="N283" i="5"/>
  <c r="J283" i="5"/>
  <c r="N282" i="5"/>
  <c r="J282" i="5"/>
  <c r="N281" i="5"/>
  <c r="J281" i="5"/>
  <c r="N280" i="5"/>
  <c r="J280" i="5"/>
  <c r="N279" i="5"/>
  <c r="J279" i="5"/>
  <c r="N278" i="5"/>
  <c r="J278" i="5"/>
  <c r="N277" i="5"/>
  <c r="J277" i="5"/>
  <c r="N276" i="5"/>
  <c r="J276" i="5"/>
  <c r="N275" i="5"/>
  <c r="J275" i="5"/>
  <c r="N274" i="5"/>
  <c r="J274" i="5"/>
  <c r="N273" i="5"/>
  <c r="J273" i="5"/>
  <c r="N272" i="5"/>
  <c r="J272" i="5"/>
  <c r="N271" i="5"/>
  <c r="J271" i="5"/>
  <c r="N270" i="5"/>
  <c r="J270" i="5"/>
  <c r="N268" i="5"/>
  <c r="J268" i="5"/>
  <c r="N267" i="5"/>
  <c r="J267" i="5"/>
  <c r="N266" i="5"/>
  <c r="J266" i="5"/>
  <c r="N265" i="5"/>
  <c r="J265" i="5"/>
  <c r="N264" i="5"/>
  <c r="J264" i="5"/>
  <c r="N263" i="5"/>
  <c r="J263" i="5"/>
  <c r="N262" i="5"/>
  <c r="J262" i="5"/>
  <c r="N261" i="5"/>
  <c r="J261" i="5"/>
  <c r="N260" i="5"/>
  <c r="J260" i="5"/>
  <c r="N259" i="5"/>
  <c r="J259" i="5"/>
  <c r="N258" i="5"/>
  <c r="J258" i="5"/>
  <c r="N257" i="5"/>
  <c r="J257" i="5"/>
  <c r="N256" i="5"/>
  <c r="J256" i="5"/>
  <c r="N255" i="5"/>
  <c r="J255" i="5"/>
  <c r="N254" i="5"/>
  <c r="J254" i="5"/>
  <c r="N253" i="5"/>
  <c r="J253" i="5"/>
  <c r="N252" i="5"/>
  <c r="J252" i="5"/>
  <c r="N251" i="5"/>
  <c r="J251" i="5"/>
  <c r="N250" i="5"/>
  <c r="J250" i="5"/>
  <c r="N249" i="5"/>
  <c r="J249" i="5"/>
  <c r="N248" i="5"/>
  <c r="J248" i="5"/>
  <c r="N247" i="5"/>
  <c r="J247" i="5"/>
  <c r="N246" i="5"/>
  <c r="J246" i="5"/>
  <c r="N245" i="5"/>
  <c r="J245" i="5"/>
  <c r="N244" i="5"/>
  <c r="J244" i="5"/>
  <c r="N243" i="5"/>
  <c r="J243" i="5"/>
  <c r="N242" i="5"/>
  <c r="J242" i="5"/>
  <c r="N241" i="5"/>
  <c r="J241" i="5"/>
  <c r="N240" i="5"/>
  <c r="J240" i="5"/>
  <c r="N239" i="5"/>
  <c r="J239" i="5"/>
  <c r="N238" i="5"/>
  <c r="J238" i="5"/>
  <c r="N237" i="5"/>
  <c r="J237" i="5"/>
  <c r="N236" i="5"/>
  <c r="J236" i="5"/>
  <c r="N235" i="5"/>
  <c r="J235" i="5"/>
  <c r="N234" i="5"/>
  <c r="J234" i="5"/>
  <c r="N233" i="5"/>
  <c r="J233" i="5"/>
  <c r="N232" i="5"/>
  <c r="J232" i="5"/>
  <c r="N231" i="5"/>
  <c r="J231" i="5"/>
  <c r="N230" i="5"/>
  <c r="J230" i="5"/>
  <c r="N229" i="5"/>
  <c r="J229" i="5"/>
  <c r="N228" i="5"/>
  <c r="J228" i="5"/>
  <c r="N227" i="5"/>
  <c r="J227" i="5"/>
  <c r="N226" i="5"/>
  <c r="J226" i="5"/>
  <c r="N224" i="5"/>
  <c r="J224" i="5"/>
  <c r="N223" i="5"/>
  <c r="J223" i="5"/>
  <c r="N222" i="5"/>
  <c r="J222" i="5"/>
  <c r="N221" i="5"/>
  <c r="J221" i="5"/>
  <c r="N220" i="5"/>
  <c r="J220" i="5"/>
  <c r="N219" i="5"/>
  <c r="J219" i="5"/>
  <c r="N218" i="5"/>
  <c r="J218" i="5"/>
  <c r="N217" i="5"/>
  <c r="J217" i="5"/>
  <c r="N216" i="5"/>
  <c r="J216" i="5"/>
  <c r="N215" i="5"/>
  <c r="J215" i="5"/>
  <c r="N214" i="5"/>
  <c r="J214" i="5"/>
  <c r="N213" i="5"/>
  <c r="J213" i="5"/>
  <c r="N212" i="5"/>
  <c r="J212" i="5"/>
  <c r="N211" i="5"/>
  <c r="J211" i="5"/>
  <c r="N210" i="5"/>
  <c r="J210" i="5"/>
  <c r="N209" i="5"/>
  <c r="J209" i="5"/>
  <c r="N208" i="5"/>
  <c r="J208" i="5"/>
  <c r="N207" i="5"/>
  <c r="J207" i="5"/>
  <c r="N206" i="5"/>
  <c r="J206" i="5"/>
  <c r="N205" i="5"/>
  <c r="J205" i="5"/>
  <c r="N204" i="5"/>
  <c r="J204" i="5"/>
  <c r="N203" i="5"/>
  <c r="J203" i="5"/>
  <c r="N202" i="5"/>
  <c r="J202" i="5"/>
  <c r="N201" i="5"/>
  <c r="J201" i="5"/>
  <c r="N200" i="5"/>
  <c r="J200" i="5"/>
  <c r="N199" i="5"/>
  <c r="J199" i="5"/>
  <c r="N197" i="5"/>
  <c r="J197" i="5"/>
  <c r="N196" i="5"/>
  <c r="J196" i="5"/>
  <c r="N195" i="5"/>
  <c r="J195" i="5"/>
  <c r="N194" i="5"/>
  <c r="J194" i="5"/>
  <c r="N193" i="5"/>
  <c r="J193" i="5"/>
  <c r="N192" i="5"/>
  <c r="J192" i="5"/>
  <c r="N191" i="5"/>
  <c r="J191" i="5"/>
  <c r="N190" i="5"/>
  <c r="J190" i="5"/>
  <c r="N189" i="5"/>
  <c r="J189" i="5"/>
  <c r="N188" i="5"/>
  <c r="J188" i="5"/>
  <c r="N187" i="5"/>
  <c r="J187" i="5"/>
  <c r="N186" i="5"/>
  <c r="J186" i="5"/>
  <c r="N185" i="5"/>
  <c r="J185" i="5"/>
  <c r="N184" i="5"/>
  <c r="J184" i="5"/>
  <c r="N183" i="5"/>
  <c r="J183" i="5"/>
  <c r="N182" i="5"/>
  <c r="J182" i="5"/>
  <c r="N181" i="5"/>
  <c r="J181" i="5"/>
  <c r="N180" i="5"/>
  <c r="J180" i="5"/>
  <c r="N179" i="5"/>
  <c r="J179" i="5"/>
  <c r="N178" i="5"/>
  <c r="J178" i="5"/>
  <c r="N177" i="5"/>
  <c r="J177" i="5"/>
  <c r="N176" i="5"/>
  <c r="J176" i="5"/>
  <c r="N175" i="5"/>
  <c r="J175" i="5"/>
  <c r="N174" i="5"/>
  <c r="J174" i="5"/>
  <c r="N173" i="5"/>
  <c r="J173" i="5"/>
  <c r="N172" i="5"/>
  <c r="J172" i="5"/>
  <c r="N170" i="5"/>
  <c r="J170" i="5"/>
  <c r="N169" i="5"/>
  <c r="J169" i="5"/>
  <c r="N168" i="5"/>
  <c r="J168" i="5"/>
  <c r="N167" i="5"/>
  <c r="J167" i="5"/>
  <c r="N165" i="5"/>
  <c r="J165" i="5"/>
  <c r="N164" i="5"/>
  <c r="J164" i="5"/>
  <c r="N163" i="5"/>
  <c r="J163" i="5"/>
  <c r="N162" i="5"/>
  <c r="J162" i="5"/>
  <c r="N160" i="5"/>
  <c r="J160" i="5"/>
  <c r="N159" i="5"/>
  <c r="J159" i="5"/>
  <c r="N158" i="5"/>
  <c r="J158" i="5"/>
  <c r="N157" i="5"/>
  <c r="J157" i="5"/>
  <c r="N156" i="5"/>
  <c r="J156" i="5"/>
  <c r="N154" i="5"/>
  <c r="J154" i="5"/>
  <c r="N153" i="5"/>
  <c r="J153" i="5"/>
  <c r="N152" i="5"/>
  <c r="J152" i="5"/>
  <c r="N151" i="5"/>
  <c r="J151" i="5"/>
  <c r="N150" i="5"/>
  <c r="J150" i="5"/>
  <c r="N149" i="5"/>
  <c r="J149" i="5"/>
  <c r="N148" i="5"/>
  <c r="J148" i="5"/>
  <c r="N147" i="5"/>
  <c r="J147" i="5"/>
  <c r="N146" i="5"/>
  <c r="J146" i="5"/>
  <c r="N145" i="5"/>
  <c r="J145" i="5"/>
  <c r="N144" i="5"/>
  <c r="J144" i="5"/>
  <c r="N143" i="5"/>
  <c r="J143" i="5"/>
  <c r="N142" i="5"/>
  <c r="J142" i="5"/>
  <c r="N141" i="5"/>
  <c r="J141" i="5"/>
  <c r="N140" i="5"/>
  <c r="J140" i="5"/>
  <c r="N139" i="5"/>
  <c r="J139" i="5"/>
  <c r="N138" i="5"/>
  <c r="J138" i="5"/>
  <c r="N137" i="5"/>
  <c r="J137" i="5"/>
  <c r="N136" i="5"/>
  <c r="J136" i="5"/>
  <c r="N135" i="5"/>
  <c r="J135" i="5"/>
  <c r="N134" i="5"/>
  <c r="J134" i="5"/>
  <c r="N133" i="5"/>
  <c r="J133" i="5"/>
  <c r="N132" i="5"/>
  <c r="J132" i="5"/>
  <c r="N131" i="5"/>
  <c r="J131" i="5"/>
  <c r="N129" i="5"/>
  <c r="J129" i="5"/>
  <c r="N128" i="5"/>
  <c r="J128" i="5"/>
  <c r="N127" i="5"/>
  <c r="J127" i="5"/>
  <c r="N126" i="5"/>
  <c r="J126" i="5"/>
  <c r="N125" i="5"/>
  <c r="J125" i="5"/>
  <c r="N124" i="5"/>
  <c r="J124" i="5"/>
  <c r="N123" i="5"/>
  <c r="J123" i="5"/>
  <c r="N122" i="5"/>
  <c r="J122" i="5"/>
  <c r="N121" i="5"/>
  <c r="J121" i="5"/>
  <c r="N120" i="5"/>
  <c r="J120" i="5"/>
  <c r="N119" i="5"/>
  <c r="J119" i="5"/>
  <c r="N118" i="5"/>
  <c r="J118" i="5"/>
  <c r="N117" i="5"/>
  <c r="J117" i="5"/>
  <c r="N116" i="5"/>
  <c r="J116" i="5"/>
  <c r="N115" i="5"/>
  <c r="J115" i="5"/>
  <c r="N114" i="5"/>
  <c r="J114" i="5"/>
  <c r="N113" i="5"/>
  <c r="J113" i="5"/>
  <c r="N112" i="5"/>
  <c r="J112" i="5"/>
  <c r="N111" i="5"/>
  <c r="J111" i="5"/>
  <c r="N110" i="5"/>
  <c r="J110" i="5"/>
  <c r="N109" i="5"/>
  <c r="J109" i="5"/>
  <c r="N108" i="5"/>
  <c r="J108" i="5"/>
  <c r="N107" i="5"/>
  <c r="J107" i="5"/>
  <c r="N106" i="5"/>
  <c r="J106" i="5"/>
  <c r="N105" i="5"/>
  <c r="J105" i="5"/>
  <c r="N104" i="5"/>
  <c r="J104" i="5"/>
  <c r="N103" i="5"/>
  <c r="J103" i="5"/>
  <c r="N102" i="5"/>
  <c r="J102" i="5"/>
  <c r="N101" i="5"/>
  <c r="J101" i="5"/>
  <c r="N100" i="5"/>
  <c r="J100" i="5"/>
  <c r="N99" i="5"/>
  <c r="J99" i="5"/>
  <c r="N98" i="5"/>
  <c r="J98" i="5"/>
  <c r="N97" i="5"/>
  <c r="J97" i="5"/>
  <c r="N96" i="5"/>
  <c r="J96" i="5"/>
  <c r="N95" i="5"/>
  <c r="J95" i="5"/>
  <c r="N94" i="5"/>
  <c r="J94" i="5"/>
  <c r="N93" i="5"/>
  <c r="J93" i="5"/>
  <c r="N92" i="5"/>
  <c r="J92" i="5"/>
  <c r="N91" i="5"/>
  <c r="J91" i="5"/>
  <c r="N90" i="5"/>
  <c r="J90" i="5"/>
  <c r="N89" i="5"/>
  <c r="J89" i="5"/>
  <c r="N88" i="5"/>
  <c r="J88" i="5"/>
  <c r="N86" i="5"/>
  <c r="J86" i="5"/>
  <c r="N85" i="5"/>
  <c r="J85" i="5"/>
  <c r="N84" i="5"/>
  <c r="J84" i="5"/>
  <c r="N83" i="5"/>
  <c r="J83" i="5"/>
  <c r="N82" i="5"/>
  <c r="J82" i="5"/>
  <c r="N81" i="5"/>
  <c r="J81" i="5"/>
  <c r="N80" i="5"/>
  <c r="J80" i="5"/>
  <c r="N79" i="5"/>
  <c r="J79" i="5"/>
  <c r="N78" i="5"/>
  <c r="J78" i="5"/>
  <c r="N77" i="5"/>
  <c r="J77" i="5"/>
  <c r="N76" i="5"/>
  <c r="J76" i="5"/>
  <c r="N75" i="5"/>
  <c r="J75" i="5"/>
  <c r="N74" i="5"/>
  <c r="J74" i="5"/>
  <c r="N73" i="5"/>
  <c r="J73" i="5"/>
  <c r="N72" i="5"/>
  <c r="J72" i="5"/>
  <c r="N71" i="5"/>
  <c r="J71" i="5"/>
  <c r="N70" i="5"/>
  <c r="J70" i="5"/>
  <c r="N69" i="5"/>
  <c r="J69" i="5"/>
  <c r="N68" i="5"/>
  <c r="J68" i="5"/>
  <c r="N67" i="5"/>
  <c r="J67" i="5"/>
  <c r="N66" i="5"/>
  <c r="J66" i="5"/>
  <c r="N65" i="5"/>
  <c r="J65" i="5"/>
  <c r="N64" i="5"/>
  <c r="J64" i="5"/>
  <c r="N63" i="5"/>
  <c r="J63" i="5"/>
  <c r="N62" i="5"/>
  <c r="J62" i="5"/>
  <c r="N61" i="5"/>
  <c r="J61" i="5"/>
  <c r="N60" i="5"/>
  <c r="J60" i="5"/>
  <c r="N59" i="5"/>
  <c r="J59" i="5"/>
  <c r="N58" i="5"/>
  <c r="J58" i="5"/>
  <c r="N57" i="5"/>
  <c r="J57" i="5"/>
  <c r="N56" i="5"/>
  <c r="J56" i="5"/>
  <c r="N55" i="5"/>
  <c r="J55" i="5"/>
  <c r="N54" i="5"/>
  <c r="J54" i="5"/>
  <c r="N53" i="5"/>
  <c r="J53" i="5"/>
  <c r="N52" i="5"/>
  <c r="J52" i="5"/>
  <c r="N51" i="5"/>
  <c r="J51" i="5"/>
  <c r="N50" i="5"/>
  <c r="J50" i="5"/>
  <c r="N49" i="5"/>
  <c r="J49" i="5"/>
  <c r="N48" i="5"/>
  <c r="J48" i="5"/>
  <c r="N47" i="5"/>
  <c r="J47" i="5"/>
  <c r="N46" i="5"/>
  <c r="J46" i="5"/>
  <c r="N45" i="5"/>
  <c r="J45" i="5"/>
  <c r="N44" i="5"/>
  <c r="J44" i="5"/>
  <c r="N43" i="5"/>
  <c r="J43" i="5"/>
  <c r="N42" i="5"/>
  <c r="J42" i="5"/>
  <c r="N41" i="5"/>
  <c r="J41" i="5"/>
  <c r="N40" i="5"/>
  <c r="J40" i="5"/>
  <c r="N39" i="5"/>
  <c r="J39" i="5"/>
  <c r="N38" i="5"/>
  <c r="J38" i="5"/>
  <c r="N37" i="5"/>
  <c r="J37" i="5"/>
  <c r="N36" i="5"/>
  <c r="J36" i="5"/>
  <c r="N35" i="5"/>
  <c r="J35" i="5"/>
  <c r="N34" i="5"/>
  <c r="J34" i="5"/>
  <c r="N33" i="5"/>
  <c r="J33" i="5"/>
  <c r="N32" i="5"/>
  <c r="J32" i="5"/>
  <c r="N31" i="5"/>
  <c r="J31" i="5"/>
  <c r="N30" i="5"/>
  <c r="J30" i="5"/>
  <c r="N29" i="5"/>
  <c r="J29" i="5"/>
  <c r="N28" i="5"/>
  <c r="J28" i="5"/>
  <c r="N27" i="5"/>
  <c r="J27" i="5"/>
  <c r="N26" i="5"/>
  <c r="J26" i="5"/>
  <c r="N25" i="5"/>
  <c r="J25" i="5"/>
  <c r="N24" i="5"/>
  <c r="J24" i="5"/>
  <c r="N23" i="5"/>
  <c r="J23" i="5"/>
  <c r="N22" i="5"/>
  <c r="J22" i="5"/>
  <c r="N21" i="5"/>
  <c r="J21" i="5"/>
  <c r="N20" i="5"/>
  <c r="J20" i="5"/>
  <c r="N19" i="5"/>
  <c r="J19" i="5"/>
  <c r="N18" i="5"/>
  <c r="J18" i="5"/>
  <c r="N17" i="5"/>
  <c r="J17" i="5"/>
  <c r="N16" i="5"/>
  <c r="J16" i="5"/>
  <c r="N15" i="5"/>
  <c r="J15" i="5"/>
  <c r="N14" i="5"/>
  <c r="J14" i="5"/>
  <c r="N13" i="5"/>
  <c r="J13" i="5"/>
  <c r="H7" i="8"/>
  <c r="F7" i="8"/>
  <c r="H6" i="8"/>
  <c r="F6" i="8"/>
  <c r="A1048" i="5" l="1"/>
  <c r="A1049" i="5" s="1"/>
  <c r="A1050" i="5" s="1"/>
  <c r="A1051" i="5" s="1"/>
  <c r="A1052" i="5" s="1"/>
  <c r="A1053" i="5" s="1"/>
  <c r="A1054" i="5" s="1"/>
  <c r="A1055" i="5" s="1"/>
  <c r="A1056" i="5" s="1"/>
  <c r="K1047" i="5"/>
  <c r="A1016" i="5"/>
  <c r="K1015" i="5"/>
  <c r="A978" i="5"/>
  <c r="A979" i="5" s="1"/>
  <c r="A980" i="5" s="1"/>
  <c r="A981" i="5" s="1"/>
  <c r="K977" i="5"/>
  <c r="A849" i="5"/>
  <c r="A850" i="5" s="1"/>
  <c r="A851" i="5" s="1"/>
  <c r="A852" i="5" s="1"/>
  <c r="A853" i="5" s="1"/>
  <c r="A854" i="5" s="1"/>
  <c r="K848" i="5"/>
  <c r="A804" i="5"/>
  <c r="A805" i="5" s="1"/>
  <c r="A806" i="5" s="1"/>
  <c r="A807" i="5" s="1"/>
  <c r="K803" i="5"/>
  <c r="A763" i="5"/>
  <c r="K762" i="5"/>
  <c r="A718" i="5"/>
  <c r="A719" i="5" s="1"/>
  <c r="A720" i="5" s="1"/>
  <c r="K717" i="5"/>
  <c r="A671" i="5"/>
  <c r="A672" i="5" s="1"/>
  <c r="A673" i="5" s="1"/>
  <c r="A674" i="5" s="1"/>
  <c r="A675" i="5" s="1"/>
  <c r="K670" i="5"/>
  <c r="A620" i="5"/>
  <c r="A621" i="5" s="1"/>
  <c r="A622" i="5" s="1"/>
  <c r="A623" i="5" s="1"/>
  <c r="A624" i="5" s="1"/>
  <c r="K619" i="5"/>
  <c r="A476" i="5"/>
  <c r="A477" i="5" s="1"/>
  <c r="A478" i="5" s="1"/>
  <c r="A479" i="5" s="1"/>
  <c r="K475" i="5"/>
  <c r="A435" i="5"/>
  <c r="A436" i="5" s="1"/>
  <c r="A388" i="5"/>
  <c r="A389" i="5" s="1"/>
  <c r="A390" i="5" s="1"/>
  <c r="A391" i="5" s="1"/>
  <c r="A392" i="5" s="1"/>
  <c r="A393" i="5" s="1"/>
  <c r="K387" i="5"/>
  <c r="A167" i="5"/>
  <c r="A168" i="5" s="1"/>
  <c r="A169" i="5" s="1"/>
  <c r="A170" i="5" s="1"/>
  <c r="K166" i="5"/>
  <c r="A162" i="5"/>
  <c r="A163" i="5" s="1"/>
  <c r="A164" i="5" s="1"/>
  <c r="A165" i="5" s="1"/>
  <c r="K161" i="5"/>
  <c r="A3073" i="5"/>
  <c r="K3072" i="5"/>
  <c r="A3046" i="5"/>
  <c r="A3047" i="5" s="1"/>
  <c r="A3048" i="5" s="1"/>
  <c r="K3045" i="5"/>
  <c r="A3016" i="5"/>
  <c r="A3017" i="5" s="1"/>
  <c r="A3018" i="5" s="1"/>
  <c r="K3015" i="5"/>
  <c r="A2966" i="5"/>
  <c r="A2967" i="5" s="1"/>
  <c r="A2968" i="5" s="1"/>
  <c r="K2965" i="5"/>
  <c r="A2936" i="5"/>
  <c r="K2935" i="5"/>
  <c r="A2905" i="5"/>
  <c r="A2906" i="5" s="1"/>
  <c r="A2907" i="5" s="1"/>
  <c r="K2904" i="5"/>
  <c r="A2874" i="5"/>
  <c r="A2875" i="5" s="1"/>
  <c r="K2873" i="5"/>
  <c r="A2842" i="5"/>
  <c r="A2843" i="5" s="1"/>
  <c r="A2844" i="5" s="1"/>
  <c r="K2841" i="5"/>
  <c r="A2813" i="5"/>
  <c r="K2812" i="5"/>
  <c r="A2783" i="5"/>
  <c r="A2784" i="5" s="1"/>
  <c r="A2785" i="5" s="1"/>
  <c r="K2782" i="5"/>
  <c r="A2751" i="5"/>
  <c r="A2752" i="5" s="1"/>
  <c r="A2753" i="5" s="1"/>
  <c r="K2750" i="5"/>
  <c r="A2689" i="5"/>
  <c r="A2690" i="5" s="1"/>
  <c r="A2691" i="5" s="1"/>
  <c r="A2692" i="5" s="1"/>
  <c r="A2693" i="5" s="1"/>
  <c r="A2694" i="5" s="1"/>
  <c r="A2695" i="5" s="1"/>
  <c r="K2688" i="5"/>
  <c r="A2650" i="5"/>
  <c r="A2651" i="5" s="1"/>
  <c r="A2652" i="5" s="1"/>
  <c r="A2653" i="5" s="1"/>
  <c r="K2649" i="5"/>
  <c r="A2610" i="5"/>
  <c r="A2611" i="5" s="1"/>
  <c r="A2612" i="5" s="1"/>
  <c r="A2613" i="5" s="1"/>
  <c r="K2609" i="5"/>
  <c r="A2574" i="5"/>
  <c r="A2575" i="5" s="1"/>
  <c r="A2576" i="5" s="1"/>
  <c r="K2573" i="5"/>
  <c r="A2345" i="5"/>
  <c r="A2346" i="5" s="1"/>
  <c r="A2347" i="5" s="1"/>
  <c r="A2348" i="5" s="1"/>
  <c r="A2349" i="5" s="1"/>
  <c r="A2350" i="5" s="1"/>
  <c r="A2351" i="5" s="1"/>
  <c r="A2352" i="5" s="1"/>
  <c r="A2353" i="5" s="1"/>
  <c r="A2354" i="5" s="1"/>
  <c r="A2355" i="5" s="1"/>
  <c r="A2356" i="5" s="1"/>
  <c r="A2357" i="5" s="1"/>
  <c r="A2358" i="5" s="1"/>
  <c r="A2359" i="5" s="1"/>
  <c r="A2360" i="5" s="1"/>
  <c r="A2361" i="5" s="1"/>
  <c r="A2362" i="5" s="1"/>
  <c r="A2363" i="5" s="1"/>
  <c r="A2364" i="5" s="1"/>
  <c r="A2365" i="5" s="1"/>
  <c r="A2366" i="5" s="1"/>
  <c r="K2344" i="5"/>
  <c r="A2222" i="5"/>
  <c r="A2223" i="5" s="1"/>
  <c r="A2224" i="5" s="1"/>
  <c r="A2225" i="5" s="1"/>
  <c r="A2226" i="5" s="1"/>
  <c r="A2227" i="5" s="1"/>
  <c r="A2228" i="5" s="1"/>
  <c r="A2229" i="5" s="1"/>
  <c r="A2230" i="5" s="1"/>
  <c r="A2231" i="5" s="1"/>
  <c r="K2221" i="5"/>
  <c r="A2183" i="5"/>
  <c r="A2184" i="5" s="1"/>
  <c r="A2185" i="5" s="1"/>
  <c r="K2182" i="5"/>
  <c r="A2149" i="5"/>
  <c r="A2150" i="5" s="1"/>
  <c r="A2151" i="5" s="1"/>
  <c r="K2148" i="5"/>
  <c r="A2097" i="5"/>
  <c r="A2098" i="5" s="1"/>
  <c r="A2099" i="5" s="1"/>
  <c r="A2100" i="5" s="1"/>
  <c r="A2101" i="5" s="1"/>
  <c r="K2096" i="5"/>
  <c r="A2048" i="5"/>
  <c r="A2049" i="5" s="1"/>
  <c r="A2050" i="5" s="1"/>
  <c r="A2051" i="5" s="1"/>
  <c r="A2052" i="5" s="1"/>
  <c r="K2047" i="5"/>
  <c r="A1983" i="5"/>
  <c r="A1984" i="5" s="1"/>
  <c r="A1985" i="5" s="1"/>
  <c r="K1982" i="5"/>
  <c r="A1934" i="5"/>
  <c r="K1933" i="5"/>
  <c r="A1894" i="5"/>
  <c r="A1895" i="5" s="1"/>
  <c r="A1896" i="5" s="1"/>
  <c r="K1893" i="5"/>
  <c r="A1854" i="5"/>
  <c r="A1855" i="5" s="1"/>
  <c r="A1856" i="5" s="1"/>
  <c r="A1857" i="5" s="1"/>
  <c r="K1853" i="5"/>
  <c r="A1813" i="5"/>
  <c r="A1814" i="5" s="1"/>
  <c r="A1815" i="5" s="1"/>
  <c r="K1812" i="5"/>
  <c r="A1777" i="5"/>
  <c r="A1778" i="5" s="1"/>
  <c r="K1776" i="5"/>
  <c r="A1727" i="5"/>
  <c r="A1728" i="5" s="1"/>
  <c r="A1729" i="5" s="1"/>
  <c r="A1730" i="5" s="1"/>
  <c r="A1731" i="5" s="1"/>
  <c r="A1732" i="5" s="1"/>
  <c r="K1726" i="5"/>
  <c r="A1680" i="5"/>
  <c r="A1681" i="5" s="1"/>
  <c r="A1682" i="5" s="1"/>
  <c r="A1683" i="5" s="1"/>
  <c r="A1684" i="5" s="1"/>
  <c r="K1679" i="5"/>
  <c r="A1624" i="5"/>
  <c r="A1625" i="5" s="1"/>
  <c r="A1626" i="5" s="1"/>
  <c r="A1627" i="5" s="1"/>
  <c r="A1628" i="5" s="1"/>
  <c r="A1629" i="5" s="1"/>
  <c r="K1623" i="5"/>
  <c r="A1584" i="5"/>
  <c r="A1585" i="5" s="1"/>
  <c r="A1586" i="5" s="1"/>
  <c r="K1583" i="5"/>
  <c r="A1536" i="5"/>
  <c r="A1537" i="5" s="1"/>
  <c r="A1538" i="5" s="1"/>
  <c r="A1539" i="5" s="1"/>
  <c r="A1540" i="5" s="1"/>
  <c r="A1541" i="5" s="1"/>
  <c r="K1535" i="5"/>
  <c r="A1481" i="5"/>
  <c r="A1482" i="5" s="1"/>
  <c r="A1483" i="5" s="1"/>
  <c r="A1484" i="5" s="1"/>
  <c r="A1485" i="5" s="1"/>
  <c r="A1486" i="5" s="1"/>
  <c r="K1480" i="5"/>
  <c r="A1430" i="5"/>
  <c r="A1431" i="5" s="1"/>
  <c r="A1432" i="5" s="1"/>
  <c r="K1429" i="5"/>
  <c r="A1386" i="5"/>
  <c r="A1387" i="5" s="1"/>
  <c r="A1388" i="5" s="1"/>
  <c r="K1385" i="5"/>
  <c r="A1333" i="5"/>
  <c r="A1334" i="5" s="1"/>
  <c r="A1335" i="5" s="1"/>
  <c r="A1336" i="5" s="1"/>
  <c r="A1337" i="5" s="1"/>
  <c r="A1338" i="5" s="1"/>
  <c r="A1339" i="5" s="1"/>
  <c r="A1340" i="5" s="1"/>
  <c r="A1341" i="5" s="1"/>
  <c r="K1332" i="5"/>
  <c r="A1267" i="5"/>
  <c r="A1268" i="5" s="1"/>
  <c r="A1269" i="5" s="1"/>
  <c r="A1270" i="5" s="1"/>
  <c r="A1271" i="5" s="1"/>
  <c r="A1272" i="5" s="1"/>
  <c r="K1266" i="5"/>
  <c r="A1186" i="5"/>
  <c r="K1185" i="5"/>
  <c r="A1149" i="5"/>
  <c r="A1150" i="5" s="1"/>
  <c r="A1151" i="5" s="1"/>
  <c r="A1152" i="5" s="1"/>
  <c r="K1148" i="5"/>
  <c r="A1106" i="5"/>
  <c r="A1107" i="5" s="1"/>
  <c r="A1108" i="5" s="1"/>
  <c r="A1109" i="5" s="1"/>
  <c r="K1105" i="5"/>
  <c r="A1036" i="5"/>
  <c r="A1037" i="5" s="1"/>
  <c r="A1038" i="5" s="1"/>
  <c r="A1039" i="5" s="1"/>
  <c r="K1035" i="5"/>
  <c r="A1002" i="5"/>
  <c r="A1003" i="5" s="1"/>
  <c r="A1004" i="5" s="1"/>
  <c r="A1005" i="5" s="1"/>
  <c r="A1006" i="5" s="1"/>
  <c r="K1001" i="5"/>
  <c r="A962" i="5"/>
  <c r="A963" i="5" s="1"/>
  <c r="A964" i="5" s="1"/>
  <c r="A965" i="5" s="1"/>
  <c r="K961" i="5"/>
  <c r="A915" i="5"/>
  <c r="A916" i="5" s="1"/>
  <c r="A917" i="5" s="1"/>
  <c r="A918" i="5" s="1"/>
  <c r="A919" i="5" s="1"/>
  <c r="A920" i="5" s="1"/>
  <c r="K914" i="5"/>
  <c r="A880" i="5"/>
  <c r="A881" i="5" s="1"/>
  <c r="A882" i="5" s="1"/>
  <c r="A883" i="5" s="1"/>
  <c r="A884" i="5" s="1"/>
  <c r="K879" i="5"/>
  <c r="A835" i="5"/>
  <c r="A836" i="5" s="1"/>
  <c r="A837" i="5" s="1"/>
  <c r="K834" i="5"/>
  <c r="A791" i="5"/>
  <c r="A792" i="5" s="1"/>
  <c r="A793" i="5" s="1"/>
  <c r="K790" i="5"/>
  <c r="A746" i="5"/>
  <c r="A747" i="5" s="1"/>
  <c r="A748" i="5" s="1"/>
  <c r="A749" i="5" s="1"/>
  <c r="K745" i="5"/>
  <c r="A700" i="5"/>
  <c r="A701" i="5" s="1"/>
  <c r="A702" i="5" s="1"/>
  <c r="A703" i="5" s="1"/>
  <c r="A704" i="5" s="1"/>
  <c r="K699" i="5"/>
  <c r="A653" i="5"/>
  <c r="A654" i="5" s="1"/>
  <c r="A655" i="5" s="1"/>
  <c r="A656" i="5" s="1"/>
  <c r="A657" i="5" s="1"/>
  <c r="K652" i="5"/>
  <c r="A606" i="5"/>
  <c r="A607" i="5" s="1"/>
  <c r="A608" i="5" s="1"/>
  <c r="A609" i="5" s="1"/>
  <c r="A610" i="5" s="1"/>
  <c r="K605" i="5"/>
  <c r="A552" i="5"/>
  <c r="A553" i="5" s="1"/>
  <c r="A554" i="5" s="1"/>
  <c r="A555" i="5" s="1"/>
  <c r="A556" i="5" s="1"/>
  <c r="K551" i="5"/>
  <c r="A504" i="5"/>
  <c r="A505" i="5" s="1"/>
  <c r="A506" i="5" s="1"/>
  <c r="A507" i="5" s="1"/>
  <c r="A508" i="5" s="1"/>
  <c r="K503" i="5"/>
  <c r="A453" i="5"/>
  <c r="A454" i="5" s="1"/>
  <c r="A455" i="5" s="1"/>
  <c r="A456" i="5" s="1"/>
  <c r="A457" i="5" s="1"/>
  <c r="A458" i="5" s="1"/>
  <c r="A459" i="5" s="1"/>
  <c r="A460" i="5" s="1"/>
  <c r="K452" i="5"/>
  <c r="A421" i="5"/>
  <c r="A422" i="5" s="1"/>
  <c r="A423" i="5" s="1"/>
  <c r="A424" i="5" s="1"/>
  <c r="A425" i="5" s="1"/>
  <c r="A426" i="5" s="1"/>
  <c r="A427" i="5" s="1"/>
  <c r="A428" i="5" s="1"/>
  <c r="K420" i="5"/>
  <c r="A347" i="5"/>
  <c r="A348" i="5" s="1"/>
  <c r="A349" i="5" s="1"/>
  <c r="A350" i="5" s="1"/>
  <c r="A351" i="5" s="1"/>
  <c r="A352" i="5" s="1"/>
  <c r="A353" i="5" s="1"/>
  <c r="A354" i="5" s="1"/>
  <c r="A355" i="5" s="1"/>
  <c r="A356" i="5" s="1"/>
  <c r="A357" i="5" s="1"/>
  <c r="A358" i="5" s="1"/>
  <c r="A359" i="5" s="1"/>
  <c r="A360" i="5" s="1"/>
  <c r="A361" i="5" s="1"/>
  <c r="A362" i="5" s="1"/>
  <c r="K346" i="5"/>
  <c r="A131" i="5"/>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K130" i="5"/>
  <c r="A2811" i="5"/>
  <c r="K2810" i="5"/>
  <c r="A2779" i="5"/>
  <c r="A2780" i="5" s="1"/>
  <c r="A2781" i="5" s="1"/>
  <c r="K2778" i="5"/>
  <c r="A2747" i="5"/>
  <c r="A2748" i="5" s="1"/>
  <c r="A2749" i="5" s="1"/>
  <c r="K2746" i="5"/>
  <c r="A2685" i="5"/>
  <c r="A2686" i="5" s="1"/>
  <c r="A2687" i="5" s="1"/>
  <c r="K2684" i="5"/>
  <c r="A2645" i="5"/>
  <c r="A2646" i="5" s="1"/>
  <c r="A2647" i="5" s="1"/>
  <c r="A2648" i="5" s="1"/>
  <c r="K2644" i="5"/>
  <c r="A2608" i="5"/>
  <c r="K2607" i="5"/>
  <c r="A2570" i="5"/>
  <c r="A2571" i="5" s="1"/>
  <c r="A2572" i="5" s="1"/>
  <c r="K2569" i="5"/>
  <c r="A2339" i="5"/>
  <c r="A2340" i="5" s="1"/>
  <c r="A2341" i="5" s="1"/>
  <c r="A2342" i="5" s="1"/>
  <c r="A2343" i="5" s="1"/>
  <c r="K2338" i="5"/>
  <c r="A2211" i="5"/>
  <c r="A2212" i="5" s="1"/>
  <c r="A2213" i="5" s="1"/>
  <c r="A2214" i="5" s="1"/>
  <c r="A2215" i="5" s="1"/>
  <c r="A2216" i="5" s="1"/>
  <c r="A2217" i="5" s="1"/>
  <c r="A2218" i="5" s="1"/>
  <c r="A2219" i="5" s="1"/>
  <c r="A2220" i="5" s="1"/>
  <c r="K2210" i="5"/>
  <c r="A2179" i="5"/>
  <c r="A2180" i="5" s="1"/>
  <c r="A2181" i="5" s="1"/>
  <c r="K2178" i="5"/>
  <c r="A2143" i="5"/>
  <c r="A2144" i="5" s="1"/>
  <c r="A2145" i="5" s="1"/>
  <c r="A2146" i="5" s="1"/>
  <c r="A2147" i="5" s="1"/>
  <c r="K2142" i="5"/>
  <c r="A2091" i="5"/>
  <c r="A2092" i="5" s="1"/>
  <c r="A2093" i="5" s="1"/>
  <c r="A2094" i="5" s="1"/>
  <c r="A2095" i="5" s="1"/>
  <c r="K2090" i="5"/>
  <c r="A2044" i="5"/>
  <c r="A2045" i="5" s="1"/>
  <c r="A2046" i="5" s="1"/>
  <c r="K2043" i="5"/>
  <c r="A1977" i="5"/>
  <c r="A1978" i="5" s="1"/>
  <c r="A1979" i="5" s="1"/>
  <c r="A1980" i="5" s="1"/>
  <c r="A1981" i="5" s="1"/>
  <c r="K1976" i="5"/>
  <c r="A1930" i="5"/>
  <c r="A1931" i="5" s="1"/>
  <c r="A1932" i="5" s="1"/>
  <c r="K1929" i="5"/>
  <c r="A1889" i="5"/>
  <c r="A1890" i="5" s="1"/>
  <c r="A1891" i="5" s="1"/>
  <c r="A1892" i="5" s="1"/>
  <c r="K1888" i="5"/>
  <c r="A1849" i="5"/>
  <c r="A1850" i="5" s="1"/>
  <c r="A1851" i="5" s="1"/>
  <c r="A1852" i="5" s="1"/>
  <c r="K1848" i="5"/>
  <c r="A1808" i="5"/>
  <c r="A1809" i="5" s="1"/>
  <c r="A1810" i="5" s="1"/>
  <c r="A1811" i="5" s="1"/>
  <c r="K1807" i="5"/>
  <c r="A1769" i="5"/>
  <c r="A1770" i="5" s="1"/>
  <c r="A1771" i="5" s="1"/>
  <c r="A1772" i="5" s="1"/>
  <c r="A1773" i="5" s="1"/>
  <c r="A1774" i="5" s="1"/>
  <c r="A1775" i="5" s="1"/>
  <c r="K1768" i="5"/>
  <c r="A1723" i="5"/>
  <c r="A1724" i="5" s="1"/>
  <c r="A1725" i="5" s="1"/>
  <c r="K1722" i="5"/>
  <c r="A1673" i="5"/>
  <c r="A1674" i="5" s="1"/>
  <c r="A1675" i="5" s="1"/>
  <c r="A1676" i="5" s="1"/>
  <c r="A1677" i="5" s="1"/>
  <c r="A1678" i="5" s="1"/>
  <c r="K1672" i="5"/>
  <c r="A1617" i="5"/>
  <c r="A1618" i="5" s="1"/>
  <c r="A1619" i="5" s="1"/>
  <c r="A1620" i="5" s="1"/>
  <c r="A1621" i="5" s="1"/>
  <c r="A1622" i="5" s="1"/>
  <c r="K1616" i="5"/>
  <c r="A1577" i="5"/>
  <c r="A1578" i="5" s="1"/>
  <c r="A1579" i="5" s="1"/>
  <c r="A1580" i="5" s="1"/>
  <c r="A1581" i="5" s="1"/>
  <c r="A1582" i="5" s="1"/>
  <c r="K1576" i="5"/>
  <c r="A1530" i="5"/>
  <c r="A1531" i="5" s="1"/>
  <c r="A1532" i="5" s="1"/>
  <c r="A1533" i="5" s="1"/>
  <c r="A1534" i="5" s="1"/>
  <c r="K1529" i="5"/>
  <c r="A1474" i="5"/>
  <c r="A1475" i="5" s="1"/>
  <c r="A1476" i="5" s="1"/>
  <c r="A1477" i="5" s="1"/>
  <c r="A1478" i="5" s="1"/>
  <c r="A1479" i="5" s="1"/>
  <c r="K1473" i="5"/>
  <c r="A1423" i="5"/>
  <c r="A1424" i="5" s="1"/>
  <c r="A1425" i="5" s="1"/>
  <c r="A1426" i="5" s="1"/>
  <c r="A1427" i="5" s="1"/>
  <c r="A1428" i="5" s="1"/>
  <c r="K1422" i="5"/>
  <c r="A1379" i="5"/>
  <c r="A1380" i="5" s="1"/>
  <c r="A1381" i="5" s="1"/>
  <c r="A1382" i="5" s="1"/>
  <c r="A1383" i="5" s="1"/>
  <c r="A1384" i="5" s="1"/>
  <c r="K1378" i="5"/>
  <c r="A1324" i="5"/>
  <c r="A1325" i="5" s="1"/>
  <c r="A1326" i="5" s="1"/>
  <c r="A1327" i="5" s="1"/>
  <c r="A1328" i="5" s="1"/>
  <c r="A1329" i="5" s="1"/>
  <c r="A1330" i="5" s="1"/>
  <c r="A1331" i="5" s="1"/>
  <c r="K1323" i="5"/>
  <c r="A1244" i="5"/>
  <c r="A1245" i="5" s="1"/>
  <c r="A1246" i="5" s="1"/>
  <c r="A1247" i="5" s="1"/>
  <c r="A1248" i="5" s="1"/>
  <c r="A1249" i="5" s="1"/>
  <c r="A1250" i="5" s="1"/>
  <c r="A1251" i="5" s="1"/>
  <c r="A1252" i="5" s="1"/>
  <c r="A1253" i="5" s="1"/>
  <c r="A1254" i="5" s="1"/>
  <c r="A1255" i="5" s="1"/>
  <c r="A1256" i="5" s="1"/>
  <c r="A1257" i="5" s="1"/>
  <c r="A1258" i="5" s="1"/>
  <c r="A1259" i="5" s="1"/>
  <c r="A1260" i="5" s="1"/>
  <c r="A1261" i="5" s="1"/>
  <c r="A1262" i="5" s="1"/>
  <c r="A1263" i="5" s="1"/>
  <c r="A1264" i="5" s="1"/>
  <c r="A1265" i="5" s="1"/>
  <c r="K1243" i="5"/>
  <c r="A1181" i="5"/>
  <c r="A1182" i="5" s="1"/>
  <c r="A1183" i="5" s="1"/>
  <c r="A1184" i="5" s="1"/>
  <c r="K1180" i="5"/>
  <c r="A1146" i="5"/>
  <c r="A1147" i="5" s="1"/>
  <c r="K1145" i="5"/>
  <c r="A1091" i="5"/>
  <c r="A1092" i="5" s="1"/>
  <c r="A1093" i="5" s="1"/>
  <c r="A1094" i="5" s="1"/>
  <c r="A1095" i="5" s="1"/>
  <c r="A1096" i="5" s="1"/>
  <c r="A1097" i="5" s="1"/>
  <c r="A1098" i="5" s="1"/>
  <c r="A1099" i="5" s="1"/>
  <c r="A1100" i="5" s="1"/>
  <c r="A1101" i="5" s="1"/>
  <c r="A1102" i="5" s="1"/>
  <c r="A1103" i="5" s="1"/>
  <c r="A1104" i="5" s="1"/>
  <c r="K1090" i="5"/>
  <c r="A1032" i="5"/>
  <c r="A1033" i="5" s="1"/>
  <c r="A1034" i="5" s="1"/>
  <c r="K1031" i="5"/>
  <c r="A998" i="5"/>
  <c r="A999" i="5" s="1"/>
  <c r="A1000" i="5" s="1"/>
  <c r="K997" i="5"/>
  <c r="A957" i="5"/>
  <c r="A958" i="5" s="1"/>
  <c r="A959" i="5" s="1"/>
  <c r="A960" i="5" s="1"/>
  <c r="K956" i="5"/>
  <c r="A910" i="5"/>
  <c r="A911" i="5" s="1"/>
  <c r="A912" i="5" s="1"/>
  <c r="A913" i="5" s="1"/>
  <c r="K909" i="5"/>
  <c r="A875" i="5"/>
  <c r="A876" i="5" s="1"/>
  <c r="A877" i="5" s="1"/>
  <c r="A878" i="5" s="1"/>
  <c r="K874" i="5"/>
  <c r="A825" i="5"/>
  <c r="A826" i="5" s="1"/>
  <c r="A827" i="5" s="1"/>
  <c r="A828" i="5" s="1"/>
  <c r="A829" i="5" s="1"/>
  <c r="A830" i="5" s="1"/>
  <c r="A831" i="5" s="1"/>
  <c r="A832" i="5" s="1"/>
  <c r="A833" i="5" s="1"/>
  <c r="K824" i="5"/>
  <c r="A786" i="5"/>
  <c r="A787" i="5" s="1"/>
  <c r="A788" i="5" s="1"/>
  <c r="A789" i="5" s="1"/>
  <c r="K785" i="5"/>
  <c r="A740" i="5"/>
  <c r="A741" i="5" s="1"/>
  <c r="A742" i="5" s="1"/>
  <c r="A743" i="5" s="1"/>
  <c r="A744" i="5" s="1"/>
  <c r="K739" i="5"/>
  <c r="A694" i="5"/>
  <c r="A695" i="5" s="1"/>
  <c r="A696" i="5" s="1"/>
  <c r="A697" i="5" s="1"/>
  <c r="A698" i="5" s="1"/>
  <c r="K693" i="5"/>
  <c r="A647" i="5"/>
  <c r="A648" i="5" s="1"/>
  <c r="A649" i="5" s="1"/>
  <c r="A650" i="5" s="1"/>
  <c r="A651" i="5" s="1"/>
  <c r="K646" i="5"/>
  <c r="A600" i="5"/>
  <c r="A601" i="5" s="1"/>
  <c r="A602" i="5" s="1"/>
  <c r="A603" i="5" s="1"/>
  <c r="A604" i="5" s="1"/>
  <c r="K599" i="5"/>
  <c r="A546" i="5"/>
  <c r="A547" i="5" s="1"/>
  <c r="A548" i="5" s="1"/>
  <c r="A549" i="5" s="1"/>
  <c r="A550" i="5" s="1"/>
  <c r="K545" i="5"/>
  <c r="A493" i="5"/>
  <c r="A494" i="5" s="1"/>
  <c r="A495" i="5" s="1"/>
  <c r="A496" i="5" s="1"/>
  <c r="A497" i="5" s="1"/>
  <c r="A498" i="5" s="1"/>
  <c r="A499" i="5" s="1"/>
  <c r="A500" i="5" s="1"/>
  <c r="A501" i="5" s="1"/>
  <c r="A502" i="5" s="1"/>
  <c r="K492" i="5"/>
  <c r="A450" i="5"/>
  <c r="A451" i="5" s="1"/>
  <c r="K449" i="5"/>
  <c r="A416" i="5"/>
  <c r="A417" i="5" s="1"/>
  <c r="A418" i="5" s="1"/>
  <c r="A419" i="5" s="1"/>
  <c r="K415" i="5"/>
  <c r="A270" i="5"/>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K269" i="5"/>
  <c r="A88" i="5"/>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K87" i="5"/>
  <c r="A2209" i="5"/>
  <c r="K2208" i="5"/>
  <c r="A2175" i="5"/>
  <c r="A2176" i="5" s="1"/>
  <c r="A2177" i="5" s="1"/>
  <c r="K2174" i="5"/>
  <c r="A2136" i="5"/>
  <c r="A2137" i="5" s="1"/>
  <c r="A2138" i="5" s="1"/>
  <c r="A2139" i="5" s="1"/>
  <c r="A2140" i="5" s="1"/>
  <c r="A2141" i="5" s="1"/>
  <c r="K2135" i="5"/>
  <c r="A2085" i="5"/>
  <c r="A2086" i="5" s="1"/>
  <c r="A2087" i="5" s="1"/>
  <c r="A2088" i="5" s="1"/>
  <c r="A2089" i="5" s="1"/>
  <c r="K2084" i="5"/>
  <c r="A2037" i="5"/>
  <c r="A2038" i="5" s="1"/>
  <c r="A2039" i="5" s="1"/>
  <c r="A2040" i="5" s="1"/>
  <c r="A2041" i="5" s="1"/>
  <c r="A2042" i="5" s="1"/>
  <c r="K2036" i="5"/>
  <c r="A1971" i="5"/>
  <c r="A1972" i="5" s="1"/>
  <c r="A1973" i="5" s="1"/>
  <c r="A1974" i="5" s="1"/>
  <c r="A1975" i="5" s="1"/>
  <c r="K1970" i="5"/>
  <c r="A1925" i="5"/>
  <c r="A1926" i="5" s="1"/>
  <c r="A1927" i="5" s="1"/>
  <c r="A1928" i="5" s="1"/>
  <c r="K1924" i="5"/>
  <c r="A1884" i="5"/>
  <c r="A1885" i="5" s="1"/>
  <c r="A1886" i="5" s="1"/>
  <c r="A1887" i="5" s="1"/>
  <c r="K1883" i="5"/>
  <c r="A1844" i="5"/>
  <c r="A1845" i="5" s="1"/>
  <c r="A1846" i="5" s="1"/>
  <c r="A1847" i="5" s="1"/>
  <c r="K1843" i="5"/>
  <c r="A1802" i="5"/>
  <c r="A1803" i="5" s="1"/>
  <c r="A1804" i="5" s="1"/>
  <c r="A1805" i="5" s="1"/>
  <c r="A1806" i="5" s="1"/>
  <c r="K1801" i="5"/>
  <c r="A1763" i="5"/>
  <c r="A1764" i="5" s="1"/>
  <c r="A1765" i="5" s="1"/>
  <c r="A1766" i="5" s="1"/>
  <c r="A1767" i="5" s="1"/>
  <c r="K1762" i="5"/>
  <c r="A1716" i="5"/>
  <c r="A1717" i="5" s="1"/>
  <c r="A1718" i="5" s="1"/>
  <c r="A1719" i="5" s="1"/>
  <c r="A1720" i="5" s="1"/>
  <c r="A1721" i="5" s="1"/>
  <c r="K1715" i="5"/>
  <c r="A1666" i="5"/>
  <c r="A1667" i="5" s="1"/>
  <c r="A1668" i="5" s="1"/>
  <c r="A1669" i="5" s="1"/>
  <c r="A1670" i="5" s="1"/>
  <c r="A1671" i="5" s="1"/>
  <c r="K1665" i="5"/>
  <c r="A1610" i="5"/>
  <c r="A1611" i="5" s="1"/>
  <c r="A1612" i="5" s="1"/>
  <c r="A1613" i="5" s="1"/>
  <c r="A1614" i="5" s="1"/>
  <c r="A1615" i="5" s="1"/>
  <c r="K1609" i="5"/>
  <c r="A1570" i="5"/>
  <c r="A1571" i="5" s="1"/>
  <c r="A1572" i="5" s="1"/>
  <c r="A1573" i="5" s="1"/>
  <c r="A1574" i="5" s="1"/>
  <c r="A1575" i="5" s="1"/>
  <c r="K1569" i="5"/>
  <c r="A1523" i="5"/>
  <c r="A1524" i="5" s="1"/>
  <c r="A1525" i="5" s="1"/>
  <c r="A1526" i="5" s="1"/>
  <c r="A1527" i="5" s="1"/>
  <c r="A1528" i="5" s="1"/>
  <c r="K1522" i="5"/>
  <c r="A1467" i="5"/>
  <c r="A1468" i="5" s="1"/>
  <c r="A1469" i="5" s="1"/>
  <c r="A1470" i="5" s="1"/>
  <c r="A1471" i="5" s="1"/>
  <c r="A1472" i="5" s="1"/>
  <c r="K1466" i="5"/>
  <c r="A1416" i="5"/>
  <c r="A1417" i="5" s="1"/>
  <c r="A1418" i="5" s="1"/>
  <c r="A1419" i="5" s="1"/>
  <c r="A1420" i="5" s="1"/>
  <c r="A1421" i="5" s="1"/>
  <c r="K1415" i="5"/>
  <c r="A1372" i="5"/>
  <c r="A1373" i="5" s="1"/>
  <c r="A1374" i="5" s="1"/>
  <c r="A1375" i="5" s="1"/>
  <c r="A1376" i="5" s="1"/>
  <c r="A1377" i="5" s="1"/>
  <c r="K1371" i="5"/>
  <c r="A1320" i="5"/>
  <c r="A1321" i="5" s="1"/>
  <c r="A1322" i="5" s="1"/>
  <c r="K1319" i="5"/>
  <c r="A1233" i="5"/>
  <c r="A1234" i="5" s="1"/>
  <c r="A1235" i="5" s="1"/>
  <c r="A1236" i="5" s="1"/>
  <c r="A1237" i="5" s="1"/>
  <c r="A1238" i="5" s="1"/>
  <c r="A1239" i="5" s="1"/>
  <c r="A1240" i="5" s="1"/>
  <c r="A1241" i="5" s="1"/>
  <c r="A1242" i="5" s="1"/>
  <c r="K1232" i="5"/>
  <c r="A1175" i="5"/>
  <c r="A1176" i="5" s="1"/>
  <c r="A1177" i="5" s="1"/>
  <c r="A1178" i="5" s="1"/>
  <c r="A1179" i="5" s="1"/>
  <c r="K1174" i="5"/>
  <c r="A1140" i="5"/>
  <c r="A1141" i="5" s="1"/>
  <c r="A1142" i="5" s="1"/>
  <c r="A1143" i="5" s="1"/>
  <c r="A1144" i="5" s="1"/>
  <c r="K1139" i="5"/>
  <c r="A1086" i="5"/>
  <c r="A1087" i="5" s="1"/>
  <c r="A1088" i="5" s="1"/>
  <c r="A1089" i="5" s="1"/>
  <c r="K1085" i="5"/>
  <c r="A1028" i="5"/>
  <c r="A1029" i="5" s="1"/>
  <c r="A1030" i="5" s="1"/>
  <c r="K1027" i="5"/>
  <c r="A994" i="5"/>
  <c r="A995" i="5" s="1"/>
  <c r="A996" i="5" s="1"/>
  <c r="K993" i="5"/>
  <c r="A951" i="5"/>
  <c r="A952" i="5" s="1"/>
  <c r="A953" i="5" s="1"/>
  <c r="A954" i="5" s="1"/>
  <c r="A955" i="5" s="1"/>
  <c r="K950" i="5"/>
  <c r="A905" i="5"/>
  <c r="A906" i="5" s="1"/>
  <c r="A907" i="5" s="1"/>
  <c r="A908" i="5" s="1"/>
  <c r="K904" i="5"/>
  <c r="A869" i="5"/>
  <c r="A870" i="5" s="1"/>
  <c r="A871" i="5" s="1"/>
  <c r="A872" i="5" s="1"/>
  <c r="A873" i="5" s="1"/>
  <c r="K868" i="5"/>
  <c r="A819" i="5"/>
  <c r="A820" i="5" s="1"/>
  <c r="A821" i="5" s="1"/>
  <c r="A822" i="5" s="1"/>
  <c r="A823" i="5" s="1"/>
  <c r="K818" i="5"/>
  <c r="A781" i="5"/>
  <c r="A782" i="5" s="1"/>
  <c r="A783" i="5" s="1"/>
  <c r="A784" i="5" s="1"/>
  <c r="K780" i="5"/>
  <c r="A734" i="5"/>
  <c r="A735" i="5" s="1"/>
  <c r="A736" i="5" s="1"/>
  <c r="A737" i="5" s="1"/>
  <c r="A738" i="5" s="1"/>
  <c r="K733" i="5"/>
  <c r="A688" i="5"/>
  <c r="A689" i="5" s="1"/>
  <c r="A690" i="5" s="1"/>
  <c r="A691" i="5" s="1"/>
  <c r="A692" i="5" s="1"/>
  <c r="K687" i="5"/>
  <c r="A641" i="5"/>
  <c r="A642" i="5" s="1"/>
  <c r="A643" i="5" s="1"/>
  <c r="A644" i="5" s="1"/>
  <c r="A645" i="5" s="1"/>
  <c r="K640" i="5"/>
  <c r="A594" i="5"/>
  <c r="A595" i="5" s="1"/>
  <c r="A596" i="5" s="1"/>
  <c r="A597" i="5" s="1"/>
  <c r="A598" i="5" s="1"/>
  <c r="K593" i="5"/>
  <c r="A540" i="5"/>
  <c r="A541" i="5" s="1"/>
  <c r="A542" i="5" s="1"/>
  <c r="A543" i="5" s="1"/>
  <c r="A544" i="5" s="1"/>
  <c r="K539" i="5"/>
  <c r="A489" i="5"/>
  <c r="A490" i="5" s="1"/>
  <c r="A491" i="5" s="1"/>
  <c r="K488" i="5"/>
  <c r="A445" i="5"/>
  <c r="A446" i="5" s="1"/>
  <c r="A447" i="5" s="1"/>
  <c r="A448" i="5" s="1"/>
  <c r="K444" i="5"/>
  <c r="A411" i="5"/>
  <c r="A412" i="5" s="1"/>
  <c r="A413" i="5" s="1"/>
  <c r="A414" i="5" s="1"/>
  <c r="K410" i="5"/>
  <c r="A226" i="5"/>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K225" i="5"/>
  <c r="A3249" i="5"/>
  <c r="A3250" i="5" s="1"/>
  <c r="A3251" i="5" s="1"/>
  <c r="A3252" i="5" s="1"/>
  <c r="A3253" i="5" s="1"/>
  <c r="K3248" i="5"/>
  <c r="A3130" i="5"/>
  <c r="A3131" i="5" s="1"/>
  <c r="A3132" i="5" s="1"/>
  <c r="K3129" i="5"/>
  <c r="A3084" i="5"/>
  <c r="A3085" i="5" s="1"/>
  <c r="A3086" i="5" s="1"/>
  <c r="A3087" i="5" s="1"/>
  <c r="A3088" i="5" s="1"/>
  <c r="K3083" i="5"/>
  <c r="A3065" i="5"/>
  <c r="K3064" i="5"/>
  <c r="A3032" i="5"/>
  <c r="A3033" i="5" s="1"/>
  <c r="K3031" i="5"/>
  <c r="A2993" i="5"/>
  <c r="A2994" i="5" s="1"/>
  <c r="A2995" i="5" s="1"/>
  <c r="K2992" i="5"/>
  <c r="A2922" i="5"/>
  <c r="A2923" i="5" s="1"/>
  <c r="A2924" i="5" s="1"/>
  <c r="K2921" i="5"/>
  <c r="A2891" i="5"/>
  <c r="A2892" i="5" s="1"/>
  <c r="A2893" i="5" s="1"/>
  <c r="K2890" i="5"/>
  <c r="A2862" i="5"/>
  <c r="A2863" i="5" s="1"/>
  <c r="K2861" i="5"/>
  <c r="A2827" i="5"/>
  <c r="K2826" i="5"/>
  <c r="A2799" i="5"/>
  <c r="A2800" i="5" s="1"/>
  <c r="A2801" i="5" s="1"/>
  <c r="K2798" i="5"/>
  <c r="A2767" i="5"/>
  <c r="A2768" i="5" s="1"/>
  <c r="A2769" i="5" s="1"/>
  <c r="K2766" i="5"/>
  <c r="A2726" i="5"/>
  <c r="A2727" i="5" s="1"/>
  <c r="A2728" i="5" s="1"/>
  <c r="A2729" i="5" s="1"/>
  <c r="A2730" i="5" s="1"/>
  <c r="A2731" i="5" s="1"/>
  <c r="A2732" i="5" s="1"/>
  <c r="A2733" i="5" s="1"/>
  <c r="A2734" i="5" s="1"/>
  <c r="A2735" i="5" s="1"/>
  <c r="A2736" i="5" s="1"/>
  <c r="A2737" i="5" s="1"/>
  <c r="A2738" i="5" s="1"/>
  <c r="A2739" i="5" s="1"/>
  <c r="A2740" i="5" s="1"/>
  <c r="K2725" i="5"/>
  <c r="A2670" i="5"/>
  <c r="A2671" i="5" s="1"/>
  <c r="A2672" i="5" s="1"/>
  <c r="A2673" i="5" s="1"/>
  <c r="K2669" i="5"/>
  <c r="A2630" i="5"/>
  <c r="A2631" i="5" s="1"/>
  <c r="A2632" i="5" s="1"/>
  <c r="A2633" i="5" s="1"/>
  <c r="K2629" i="5"/>
  <c r="A2592" i="5"/>
  <c r="A2593" i="5" s="1"/>
  <c r="A2594" i="5" s="1"/>
  <c r="A2595" i="5" s="1"/>
  <c r="A2596" i="5" s="1"/>
  <c r="K2591" i="5"/>
  <c r="A2299" i="5"/>
  <c r="A2300" i="5" s="1"/>
  <c r="A2301" i="5" s="1"/>
  <c r="A2302" i="5" s="1"/>
  <c r="A2303" i="5" s="1"/>
  <c r="A2304" i="5" s="1"/>
  <c r="A2305" i="5" s="1"/>
  <c r="A2306" i="5" s="1"/>
  <c r="A2307" i="5" s="1"/>
  <c r="A2308" i="5" s="1"/>
  <c r="A2309" i="5" s="1"/>
  <c r="A2310" i="5" s="1"/>
  <c r="A2311" i="5" s="1"/>
  <c r="A2312" i="5" s="1"/>
  <c r="A2313" i="5" s="1"/>
  <c r="A2314" i="5" s="1"/>
  <c r="A2315" i="5" s="1"/>
  <c r="A2316" i="5" s="1"/>
  <c r="A2317" i="5" s="1"/>
  <c r="A2318" i="5" s="1"/>
  <c r="A2319" i="5" s="1"/>
  <c r="A2320" i="5" s="1"/>
  <c r="K2298" i="5"/>
  <c r="A2202" i="5"/>
  <c r="A2203" i="5" s="1"/>
  <c r="A2204" i="5" s="1"/>
  <c r="A2205" i="5" s="1"/>
  <c r="K2201" i="5"/>
  <c r="A2167" i="5"/>
  <c r="A2168" i="5" s="1"/>
  <c r="A2169" i="5" s="1"/>
  <c r="K2166" i="5"/>
  <c r="A2073" i="5"/>
  <c r="A2074" i="5" s="1"/>
  <c r="A2075" i="5" s="1"/>
  <c r="A2076" i="5" s="1"/>
  <c r="A2077" i="5" s="1"/>
  <c r="K2072" i="5"/>
  <c r="A2023" i="5"/>
  <c r="A2024" i="5" s="1"/>
  <c r="A2025" i="5" s="1"/>
  <c r="A2026" i="5" s="1"/>
  <c r="A2027" i="5" s="1"/>
  <c r="A2028" i="5" s="1"/>
  <c r="K2022" i="5"/>
  <c r="A3204" i="5"/>
  <c r="A3205" i="5" s="1"/>
  <c r="A3206" i="5" s="1"/>
  <c r="A3207" i="5" s="1"/>
  <c r="K3203" i="5"/>
  <c r="A3160" i="5"/>
  <c r="A3161" i="5" s="1"/>
  <c r="A3162" i="5" s="1"/>
  <c r="A3163" i="5" s="1"/>
  <c r="K3159" i="5"/>
  <c r="A3124" i="5"/>
  <c r="A3125" i="5" s="1"/>
  <c r="A3126" i="5" s="1"/>
  <c r="A3127" i="5" s="1"/>
  <c r="A3128" i="5" s="1"/>
  <c r="K3123" i="5"/>
  <c r="A3081" i="5"/>
  <c r="A3082" i="5" s="1"/>
  <c r="K3080" i="5"/>
  <c r="A3060" i="5"/>
  <c r="A3061" i="5" s="1"/>
  <c r="A3062" i="5" s="1"/>
  <c r="A3063" i="5" s="1"/>
  <c r="K3059" i="5"/>
  <c r="A3028" i="5"/>
  <c r="A3029" i="5" s="1"/>
  <c r="A3030" i="5" s="1"/>
  <c r="K3027" i="5"/>
  <c r="A2988" i="5"/>
  <c r="A2989" i="5" s="1"/>
  <c r="A2990" i="5" s="1"/>
  <c r="A2991" i="5" s="1"/>
  <c r="K2987" i="5"/>
  <c r="A2945" i="5"/>
  <c r="A2946" i="5" s="1"/>
  <c r="A2947" i="5" s="1"/>
  <c r="K2944" i="5"/>
  <c r="A2918" i="5"/>
  <c r="A2919" i="5" s="1"/>
  <c r="A2920" i="5" s="1"/>
  <c r="K2917" i="5"/>
  <c r="A2884" i="5"/>
  <c r="A2885" i="5" s="1"/>
  <c r="A2886" i="5" s="1"/>
  <c r="A2887" i="5" s="1"/>
  <c r="A2888" i="5" s="1"/>
  <c r="A2889" i="5" s="1"/>
  <c r="K2883" i="5"/>
  <c r="A2856" i="5"/>
  <c r="A2857" i="5" s="1"/>
  <c r="A2858" i="5" s="1"/>
  <c r="A2859" i="5" s="1"/>
  <c r="A2860" i="5" s="1"/>
  <c r="K2855" i="5"/>
  <c r="A2823" i="5"/>
  <c r="A2824" i="5" s="1"/>
  <c r="A2825" i="5" s="1"/>
  <c r="K2822" i="5"/>
  <c r="A2795" i="5"/>
  <c r="A2796" i="5" s="1"/>
  <c r="A2797" i="5" s="1"/>
  <c r="K2794" i="5"/>
  <c r="A2763" i="5"/>
  <c r="A2764" i="5" s="1"/>
  <c r="A2765" i="5" s="1"/>
  <c r="K2762" i="5"/>
  <c r="A2665" i="5"/>
  <c r="A2666" i="5" s="1"/>
  <c r="A2667" i="5" s="1"/>
  <c r="A2668" i="5" s="1"/>
  <c r="K2664" i="5"/>
  <c r="A2625" i="5"/>
  <c r="A2626" i="5" s="1"/>
  <c r="A2627" i="5" s="1"/>
  <c r="A2628" i="5" s="1"/>
  <c r="K2624" i="5"/>
  <c r="A2587" i="5"/>
  <c r="A2588" i="5" s="1"/>
  <c r="A2589" i="5" s="1"/>
  <c r="A2590" i="5" s="1"/>
  <c r="K2586" i="5"/>
  <c r="A2283" i="5"/>
  <c r="A2284" i="5" s="1"/>
  <c r="A2285" i="5" s="1"/>
  <c r="A2286" i="5" s="1"/>
  <c r="A2287" i="5" s="1"/>
  <c r="A2288" i="5" s="1"/>
  <c r="A2289" i="5" s="1"/>
  <c r="A2290" i="5" s="1"/>
  <c r="A2291" i="5" s="1"/>
  <c r="A2292" i="5" s="1"/>
  <c r="A2293" i="5" s="1"/>
  <c r="A2294" i="5" s="1"/>
  <c r="A2295" i="5" s="1"/>
  <c r="A2296" i="5" s="1"/>
  <c r="A2297" i="5" s="1"/>
  <c r="K2282" i="5"/>
  <c r="A2195" i="5"/>
  <c r="A2196" i="5" s="1"/>
  <c r="A2197" i="5" s="1"/>
  <c r="A2198" i="5" s="1"/>
  <c r="A2199" i="5" s="1"/>
  <c r="A2200" i="5" s="1"/>
  <c r="K2194" i="5"/>
  <c r="A2163" i="5"/>
  <c r="A2164" i="5" s="1"/>
  <c r="A2165" i="5" s="1"/>
  <c r="K2162" i="5"/>
  <c r="A2116" i="5"/>
  <c r="A2117" i="5" s="1"/>
  <c r="A2118" i="5" s="1"/>
  <c r="A2119" i="5" s="1"/>
  <c r="A2120" i="5" s="1"/>
  <c r="K2115" i="5"/>
  <c r="A2067" i="5"/>
  <c r="A2068" i="5" s="1"/>
  <c r="A2069" i="5" s="1"/>
  <c r="A2070" i="5" s="1"/>
  <c r="A2071" i="5" s="1"/>
  <c r="K2066" i="5"/>
  <c r="A2018" i="5"/>
  <c r="A2019" i="5" s="1"/>
  <c r="A2020" i="5" s="1"/>
  <c r="A2021" i="5" s="1"/>
  <c r="K2017" i="5"/>
  <c r="A1950" i="5"/>
  <c r="A1951" i="5" s="1"/>
  <c r="A1952" i="5" s="1"/>
  <c r="A1953" i="5" s="1"/>
  <c r="A1954" i="5" s="1"/>
  <c r="A1955" i="5" s="1"/>
  <c r="K1949" i="5"/>
  <c r="A1908" i="5"/>
  <c r="A1909" i="5" s="1"/>
  <c r="A1910" i="5" s="1"/>
  <c r="A1911" i="5" s="1"/>
  <c r="K1907" i="5"/>
  <c r="A1869" i="5"/>
  <c r="A1870" i="5" s="1"/>
  <c r="A1871" i="5" s="1"/>
  <c r="A1872" i="5" s="1"/>
  <c r="K1868" i="5"/>
  <c r="A1829" i="5"/>
  <c r="A1830" i="5" s="1"/>
  <c r="A1831" i="5" s="1"/>
  <c r="A1832" i="5" s="1"/>
  <c r="K1828" i="5"/>
  <c r="A1748" i="5"/>
  <c r="A1749" i="5" s="1"/>
  <c r="A1750" i="5" s="1"/>
  <c r="A1751" i="5" s="1"/>
  <c r="K1747" i="5"/>
  <c r="A1699" i="5"/>
  <c r="A1700" i="5" s="1"/>
  <c r="A1701" i="5" s="1"/>
  <c r="A1702" i="5" s="1"/>
  <c r="A1703" i="5" s="1"/>
  <c r="K1698" i="5"/>
  <c r="A1645" i="5"/>
  <c r="A1646" i="5" s="1"/>
  <c r="A1647" i="5" s="1"/>
  <c r="A1648" i="5" s="1"/>
  <c r="A1649" i="5" s="1"/>
  <c r="A1650" i="5" s="1"/>
  <c r="K1644" i="5"/>
  <c r="A1596" i="5"/>
  <c r="A1597" i="5" s="1"/>
  <c r="A1598" i="5" s="1"/>
  <c r="A1599" i="5" s="1"/>
  <c r="A1600" i="5" s="1"/>
  <c r="K1595" i="5"/>
  <c r="A1502" i="5"/>
  <c r="A1503" i="5" s="1"/>
  <c r="A1504" i="5" s="1"/>
  <c r="A1505" i="5" s="1"/>
  <c r="A1506" i="5" s="1"/>
  <c r="A1507" i="5" s="1"/>
  <c r="K1501" i="5"/>
  <c r="A1446" i="5"/>
  <c r="A1447" i="5" s="1"/>
  <c r="A1448" i="5" s="1"/>
  <c r="A1449" i="5" s="1"/>
  <c r="A1450" i="5" s="1"/>
  <c r="A1451" i="5" s="1"/>
  <c r="K1445" i="5"/>
  <c r="A1398" i="5"/>
  <c r="A1399" i="5" s="1"/>
  <c r="A1400" i="5" s="1"/>
  <c r="K1397" i="5"/>
  <c r="A1357" i="5"/>
  <c r="A1358" i="5" s="1"/>
  <c r="A1359" i="5" s="1"/>
  <c r="A1360" i="5" s="1"/>
  <c r="K1356" i="5"/>
  <c r="A1298" i="5"/>
  <c r="A1299" i="5" s="1"/>
  <c r="A1300" i="5" s="1"/>
  <c r="A1301" i="5" s="1"/>
  <c r="A1302" i="5" s="1"/>
  <c r="A1303" i="5" s="1"/>
  <c r="A1304" i="5" s="1"/>
  <c r="A1305" i="5" s="1"/>
  <c r="A1306" i="5" s="1"/>
  <c r="A1307" i="5" s="1"/>
  <c r="A1308" i="5" s="1"/>
  <c r="A1309" i="5" s="1"/>
  <c r="A1310" i="5" s="1"/>
  <c r="K1297" i="5"/>
  <c r="A1214" i="5"/>
  <c r="K1213" i="5"/>
  <c r="A1164" i="5"/>
  <c r="A1165" i="5" s="1"/>
  <c r="K1163" i="5"/>
  <c r="A3433" i="5"/>
  <c r="A3434" i="5" s="1"/>
  <c r="A3435" i="5" s="1"/>
  <c r="A3436" i="5" s="1"/>
  <c r="A3437" i="5" s="1"/>
  <c r="A3438" i="5" s="1"/>
  <c r="K3432" i="5"/>
  <c r="A3371" i="5"/>
  <c r="A3372" i="5" s="1"/>
  <c r="A3373" i="5" s="1"/>
  <c r="A3374" i="5" s="1"/>
  <c r="K3370" i="5"/>
  <c r="A3281" i="5"/>
  <c r="A3282" i="5" s="1"/>
  <c r="A3283" i="5" s="1"/>
  <c r="A3284" i="5" s="1"/>
  <c r="A3285" i="5" s="1"/>
  <c r="K3280" i="5"/>
  <c r="A3155" i="5"/>
  <c r="A3156" i="5" s="1"/>
  <c r="A3157" i="5" s="1"/>
  <c r="A3158" i="5" s="1"/>
  <c r="K3154" i="5"/>
  <c r="A3118" i="5"/>
  <c r="A3119" i="5" s="1"/>
  <c r="A3120" i="5" s="1"/>
  <c r="A3121" i="5" s="1"/>
  <c r="A3122" i="5" s="1"/>
  <c r="K3117" i="5"/>
  <c r="A3024" i="5"/>
  <c r="A3025" i="5" s="1"/>
  <c r="A3026" i="5" s="1"/>
  <c r="K3023" i="5"/>
  <c r="A2983" i="5"/>
  <c r="A2984" i="5" s="1"/>
  <c r="A2985" i="5" s="1"/>
  <c r="A2986" i="5" s="1"/>
  <c r="K2982" i="5"/>
  <c r="A2914" i="5"/>
  <c r="A2915" i="5" s="1"/>
  <c r="A2916" i="5" s="1"/>
  <c r="K2913" i="5"/>
  <c r="A2880" i="5"/>
  <c r="A2881" i="5" s="1"/>
  <c r="A2882" i="5" s="1"/>
  <c r="K2879" i="5"/>
  <c r="A2852" i="5"/>
  <c r="A2853" i="5" s="1"/>
  <c r="A2854" i="5" s="1"/>
  <c r="K2851" i="5"/>
  <c r="A2819" i="5"/>
  <c r="A2820" i="5" s="1"/>
  <c r="A2821" i="5" s="1"/>
  <c r="K2818" i="5"/>
  <c r="A2791" i="5"/>
  <c r="A2792" i="5" s="1"/>
  <c r="A2793" i="5" s="1"/>
  <c r="K2790" i="5"/>
  <c r="A2759" i="5"/>
  <c r="A2760" i="5" s="1"/>
  <c r="A2761" i="5" s="1"/>
  <c r="K2758" i="5"/>
  <c r="A2705" i="5"/>
  <c r="A2706" i="5" s="1"/>
  <c r="A2707" i="5" s="1"/>
  <c r="A2708" i="5" s="1"/>
  <c r="A2709" i="5" s="1"/>
  <c r="A2710" i="5" s="1"/>
  <c r="A2711" i="5" s="1"/>
  <c r="A2712" i="5" s="1"/>
  <c r="A2713" i="5" s="1"/>
  <c r="A2714" i="5" s="1"/>
  <c r="A2715" i="5" s="1"/>
  <c r="A2716" i="5" s="1"/>
  <c r="A2717" i="5" s="1"/>
  <c r="A2718" i="5" s="1"/>
  <c r="A2719" i="5" s="1"/>
  <c r="A2720" i="5" s="1"/>
  <c r="A2721" i="5" s="1"/>
  <c r="A2722" i="5" s="1"/>
  <c r="A2723" i="5" s="1"/>
  <c r="K2704" i="5"/>
  <c r="A2660" i="5"/>
  <c r="A2661" i="5" s="1"/>
  <c r="A2662" i="5" s="1"/>
  <c r="A2663" i="5" s="1"/>
  <c r="K2659" i="5"/>
  <c r="A2620" i="5"/>
  <c r="A2621" i="5" s="1"/>
  <c r="A2622" i="5" s="1"/>
  <c r="A2623" i="5" s="1"/>
  <c r="K2619" i="5"/>
  <c r="A2582" i="5"/>
  <c r="A2583" i="5" s="1"/>
  <c r="A2584" i="5" s="1"/>
  <c r="A2585" i="5" s="1"/>
  <c r="K2581" i="5"/>
  <c r="A2262" i="5"/>
  <c r="A2263" i="5" s="1"/>
  <c r="A2264" i="5" s="1"/>
  <c r="A2265" i="5" s="1"/>
  <c r="A2266" i="5" s="1"/>
  <c r="A2267" i="5" s="1"/>
  <c r="A2268" i="5" s="1"/>
  <c r="A2269" i="5" s="1"/>
  <c r="A2270" i="5" s="1"/>
  <c r="A2271" i="5" s="1"/>
  <c r="A2272" i="5" s="1"/>
  <c r="A2273" i="5" s="1"/>
  <c r="A2274" i="5" s="1"/>
  <c r="A2275" i="5" s="1"/>
  <c r="A2276" i="5" s="1"/>
  <c r="A2277" i="5" s="1"/>
  <c r="A2278" i="5" s="1"/>
  <c r="A2279" i="5" s="1"/>
  <c r="A2280" i="5" s="1"/>
  <c r="A2281" i="5" s="1"/>
  <c r="K2261" i="5"/>
  <c r="A2191" i="5"/>
  <c r="A2192" i="5" s="1"/>
  <c r="A2193" i="5" s="1"/>
  <c r="K2190" i="5"/>
  <c r="A2159" i="5"/>
  <c r="A2160" i="5" s="1"/>
  <c r="A2161" i="5" s="1"/>
  <c r="K2158" i="5"/>
  <c r="A2109" i="5"/>
  <c r="A2110" i="5" s="1"/>
  <c r="A2111" i="5" s="1"/>
  <c r="A2112" i="5" s="1"/>
  <c r="A2113" i="5" s="1"/>
  <c r="A2114" i="5" s="1"/>
  <c r="K2108" i="5"/>
  <c r="A2061" i="5"/>
  <c r="A2062" i="5" s="1"/>
  <c r="A2063" i="5" s="1"/>
  <c r="A2064" i="5" s="1"/>
  <c r="A2065" i="5" s="1"/>
  <c r="K2060" i="5"/>
  <c r="A2013" i="5"/>
  <c r="A2014" i="5" s="1"/>
  <c r="A2015" i="5" s="1"/>
  <c r="A2016" i="5" s="1"/>
  <c r="K2012" i="5"/>
  <c r="A1943" i="5"/>
  <c r="A1944" i="5" s="1"/>
  <c r="A1945" i="5" s="1"/>
  <c r="A1946" i="5" s="1"/>
  <c r="A1947" i="5" s="1"/>
  <c r="A1948" i="5" s="1"/>
  <c r="K1942" i="5"/>
  <c r="A1864" i="5"/>
  <c r="A1865" i="5" s="1"/>
  <c r="A1866" i="5" s="1"/>
  <c r="A1867" i="5" s="1"/>
  <c r="K1863" i="5"/>
  <c r="A1824" i="5"/>
  <c r="A1825" i="5" s="1"/>
  <c r="A1826" i="5" s="1"/>
  <c r="A1827" i="5" s="1"/>
  <c r="K1823" i="5"/>
  <c r="A1787" i="5"/>
  <c r="A1788" i="5" s="1"/>
  <c r="K1786" i="5"/>
  <c r="A1741" i="5"/>
  <c r="A1742" i="5" s="1"/>
  <c r="A1743" i="5" s="1"/>
  <c r="A1744" i="5" s="1"/>
  <c r="A1745" i="5" s="1"/>
  <c r="A1746" i="5" s="1"/>
  <c r="K1740" i="5"/>
  <c r="A1692" i="5"/>
  <c r="A1693" i="5" s="1"/>
  <c r="A1694" i="5" s="1"/>
  <c r="A1695" i="5" s="1"/>
  <c r="A1696" i="5" s="1"/>
  <c r="A1697" i="5" s="1"/>
  <c r="K1691" i="5"/>
  <c r="A1638" i="5"/>
  <c r="A1639" i="5" s="1"/>
  <c r="A1640" i="5" s="1"/>
  <c r="A1641" i="5" s="1"/>
  <c r="A1642" i="5" s="1"/>
  <c r="A1643" i="5" s="1"/>
  <c r="K1637" i="5"/>
  <c r="A1592" i="5"/>
  <c r="A1593" i="5" s="1"/>
  <c r="A1594" i="5" s="1"/>
  <c r="K1591" i="5"/>
  <c r="A1550" i="5"/>
  <c r="A1551" i="5" s="1"/>
  <c r="A1552" i="5" s="1"/>
  <c r="A1553" i="5" s="1"/>
  <c r="K1549" i="5"/>
  <c r="A1441" i="5"/>
  <c r="A1442" i="5" s="1"/>
  <c r="A1443" i="5" s="1"/>
  <c r="A1444" i="5" s="1"/>
  <c r="K1440" i="5"/>
  <c r="A1394" i="5"/>
  <c r="A1395" i="5" s="1"/>
  <c r="A1396" i="5" s="1"/>
  <c r="K1393" i="5"/>
  <c r="A1352" i="5"/>
  <c r="A1353" i="5" s="1"/>
  <c r="A1354" i="5" s="1"/>
  <c r="A1355" i="5" s="1"/>
  <c r="K1351" i="5"/>
  <c r="A1291" i="5"/>
  <c r="A1292" i="5" s="1"/>
  <c r="A1293" i="5" s="1"/>
  <c r="A1294" i="5" s="1"/>
  <c r="A1295" i="5" s="1"/>
  <c r="A1296" i="5" s="1"/>
  <c r="K1290" i="5"/>
  <c r="A1159" i="5"/>
  <c r="A1160" i="5" s="1"/>
  <c r="A1161" i="5" s="1"/>
  <c r="A1162" i="5" s="1"/>
  <c r="K1158" i="5"/>
  <c r="A1115" i="5"/>
  <c r="A1116" i="5" s="1"/>
  <c r="A1117" i="5" s="1"/>
  <c r="A1118" i="5" s="1"/>
  <c r="A1119" i="5" s="1"/>
  <c r="A1120" i="5" s="1"/>
  <c r="A1121" i="5" s="1"/>
  <c r="A1122" i="5" s="1"/>
  <c r="A1123" i="5" s="1"/>
  <c r="K1114" i="5"/>
  <c r="A1043" i="5"/>
  <c r="A1044" i="5" s="1"/>
  <c r="A1045" i="5" s="1"/>
  <c r="A1046" i="5" s="1"/>
  <c r="K1042" i="5"/>
  <c r="A1014" i="5"/>
  <c r="K1013" i="5"/>
  <c r="A972" i="5"/>
  <c r="A973" i="5" s="1"/>
  <c r="A974" i="5" s="1"/>
  <c r="A975" i="5" s="1"/>
  <c r="A976" i="5" s="1"/>
  <c r="K971" i="5"/>
  <c r="A926" i="5"/>
  <c r="A927" i="5" s="1"/>
  <c r="A928" i="5" s="1"/>
  <c r="A929" i="5" s="1"/>
  <c r="A930" i="5" s="1"/>
  <c r="A931" i="5" s="1"/>
  <c r="K925" i="5"/>
  <c r="A888" i="5"/>
  <c r="A889" i="5" s="1"/>
  <c r="A890" i="5" s="1"/>
  <c r="K887" i="5"/>
  <c r="A843" i="5"/>
  <c r="A844" i="5" s="1"/>
  <c r="A845" i="5" s="1"/>
  <c r="A846" i="5" s="1"/>
  <c r="A847" i="5" s="1"/>
  <c r="K842" i="5"/>
  <c r="A799" i="5"/>
  <c r="A800" i="5" s="1"/>
  <c r="A801" i="5" s="1"/>
  <c r="A802" i="5" s="1"/>
  <c r="K798" i="5"/>
  <c r="A757" i="5"/>
  <c r="A758" i="5" s="1"/>
  <c r="A759" i="5" s="1"/>
  <c r="A760" i="5" s="1"/>
  <c r="A761" i="5" s="1"/>
  <c r="K756" i="5"/>
  <c r="A712" i="5"/>
  <c r="A713" i="5" s="1"/>
  <c r="A714" i="5" s="1"/>
  <c r="A715" i="5" s="1"/>
  <c r="A716" i="5" s="1"/>
  <c r="K711" i="5"/>
  <c r="A665" i="5"/>
  <c r="A666" i="5" s="1"/>
  <c r="A667" i="5" s="1"/>
  <c r="A668" i="5" s="1"/>
  <c r="A669" i="5" s="1"/>
  <c r="K664" i="5"/>
  <c r="A618" i="5"/>
  <c r="K617" i="5"/>
  <c r="A563" i="5"/>
  <c r="A564" i="5" s="1"/>
  <c r="A565" i="5" s="1"/>
  <c r="A566" i="5" s="1"/>
  <c r="A567" i="5" s="1"/>
  <c r="A568" i="5" s="1"/>
  <c r="A569" i="5" s="1"/>
  <c r="A570" i="5" s="1"/>
  <c r="A571" i="5" s="1"/>
  <c r="A572" i="5" s="1"/>
  <c r="K562" i="5"/>
  <c r="A516" i="5"/>
  <c r="A517" i="5" s="1"/>
  <c r="A518" i="5" s="1"/>
  <c r="A519" i="5" s="1"/>
  <c r="A520" i="5" s="1"/>
  <c r="K515" i="5"/>
  <c r="A471" i="5"/>
  <c r="A472" i="5" s="1"/>
  <c r="A473" i="5" s="1"/>
  <c r="A474" i="5" s="1"/>
  <c r="K470" i="5"/>
  <c r="A3368" i="5"/>
  <c r="A3369" i="5" s="1"/>
  <c r="K3367" i="5"/>
  <c r="A3323" i="5"/>
  <c r="A3324" i="5" s="1"/>
  <c r="A3325" i="5" s="1"/>
  <c r="A3326" i="5" s="1"/>
  <c r="A3327" i="5" s="1"/>
  <c r="K3322" i="5"/>
  <c r="A3275" i="5"/>
  <c r="A3276" i="5" s="1"/>
  <c r="A3277" i="5" s="1"/>
  <c r="A3278" i="5" s="1"/>
  <c r="A3279" i="5" s="1"/>
  <c r="K3274" i="5"/>
  <c r="A3150" i="5"/>
  <c r="A3151" i="5" s="1"/>
  <c r="A3152" i="5" s="1"/>
  <c r="A3153" i="5" s="1"/>
  <c r="K3149" i="5"/>
  <c r="A3112" i="5"/>
  <c r="A3113" i="5" s="1"/>
  <c r="A3114" i="5" s="1"/>
  <c r="A3115" i="5" s="1"/>
  <c r="A3116" i="5" s="1"/>
  <c r="K3111" i="5"/>
  <c r="A3075" i="5"/>
  <c r="K3074" i="5"/>
  <c r="A3050" i="5"/>
  <c r="A3051" i="5" s="1"/>
  <c r="A3052" i="5" s="1"/>
  <c r="A3053" i="5" s="1"/>
  <c r="K3049" i="5"/>
  <c r="A3020" i="5"/>
  <c r="A3021" i="5" s="1"/>
  <c r="A3022" i="5" s="1"/>
  <c r="K3019" i="5"/>
  <c r="A2970" i="5"/>
  <c r="A2971" i="5" s="1"/>
  <c r="A2972" i="5" s="1"/>
  <c r="A2973" i="5" s="1"/>
  <c r="A2974" i="5" s="1"/>
  <c r="A2975" i="5" s="1"/>
  <c r="A2976" i="5" s="1"/>
  <c r="A2977" i="5" s="1"/>
  <c r="A2978" i="5" s="1"/>
  <c r="A2979" i="5" s="1"/>
  <c r="A2980" i="5" s="1"/>
  <c r="A2981" i="5" s="1"/>
  <c r="K2969" i="5"/>
  <c r="A2938" i="5"/>
  <c r="A2939" i="5" s="1"/>
  <c r="K2937" i="5"/>
  <c r="A2846" i="5"/>
  <c r="A2847" i="5" s="1"/>
  <c r="A2848" i="5" s="1"/>
  <c r="A2849" i="5" s="1"/>
  <c r="A2850" i="5" s="1"/>
  <c r="K2845" i="5"/>
  <c r="A2815" i="5"/>
  <c r="A2816" i="5" s="1"/>
  <c r="A2817" i="5" s="1"/>
  <c r="K2814" i="5"/>
  <c r="A2755" i="5"/>
  <c r="A2756" i="5" s="1"/>
  <c r="A2757" i="5" s="1"/>
  <c r="K2754" i="5"/>
  <c r="A2697" i="5"/>
  <c r="A2698" i="5" s="1"/>
  <c r="A2699" i="5" s="1"/>
  <c r="A2700" i="5" s="1"/>
  <c r="A2701" i="5" s="1"/>
  <c r="A2702" i="5" s="1"/>
  <c r="A2703" i="5" s="1"/>
  <c r="K2696" i="5"/>
  <c r="A2655" i="5"/>
  <c r="A2656" i="5" s="1"/>
  <c r="A2657" i="5" s="1"/>
  <c r="A2658" i="5" s="1"/>
  <c r="K2654" i="5"/>
  <c r="A2615" i="5"/>
  <c r="A2616" i="5" s="1"/>
  <c r="A2617" i="5" s="1"/>
  <c r="A2618" i="5" s="1"/>
  <c r="K2614" i="5"/>
  <c r="A2578" i="5"/>
  <c r="A2579" i="5" s="1"/>
  <c r="A2580" i="5" s="1"/>
  <c r="K2577" i="5"/>
  <c r="A2368" i="5"/>
  <c r="A2369" i="5" s="1"/>
  <c r="A2370" i="5" s="1"/>
  <c r="A2371" i="5" s="1"/>
  <c r="A2372" i="5" s="1"/>
  <c r="A2373" i="5" s="1"/>
  <c r="A2374" i="5" s="1"/>
  <c r="A2375" i="5" s="1"/>
  <c r="A2376" i="5" s="1"/>
  <c r="A2377" i="5" s="1"/>
  <c r="K2367" i="5"/>
  <c r="A2233" i="5"/>
  <c r="A2234" i="5" s="1"/>
  <c r="A2235" i="5" s="1"/>
  <c r="A2236" i="5" s="1"/>
  <c r="A2237" i="5" s="1"/>
  <c r="A2238" i="5" s="1"/>
  <c r="A2239" i="5" s="1"/>
  <c r="A2240" i="5" s="1"/>
  <c r="A2241" i="5" s="1"/>
  <c r="A2242" i="5" s="1"/>
  <c r="A2243" i="5" s="1"/>
  <c r="A2244" i="5" s="1"/>
  <c r="A2245" i="5" s="1"/>
  <c r="A2246" i="5" s="1"/>
  <c r="A2247" i="5" s="1"/>
  <c r="A2248" i="5" s="1"/>
  <c r="A2249" i="5" s="1"/>
  <c r="A2250" i="5" s="1"/>
  <c r="A2251" i="5" s="1"/>
  <c r="A2252" i="5" s="1"/>
  <c r="A2253" i="5" s="1"/>
  <c r="A2254" i="5" s="1"/>
  <c r="A2255" i="5" s="1"/>
  <c r="A2256" i="5" s="1"/>
  <c r="A2257" i="5" s="1"/>
  <c r="A2258" i="5" s="1"/>
  <c r="A2259" i="5" s="1"/>
  <c r="A2260" i="5" s="1"/>
  <c r="K2232" i="5"/>
  <c r="A2187" i="5"/>
  <c r="A2188" i="5" s="1"/>
  <c r="A2189" i="5" s="1"/>
  <c r="K2186" i="5"/>
  <c r="A2153" i="5"/>
  <c r="A2154" i="5" s="1"/>
  <c r="A2155" i="5" s="1"/>
  <c r="A2156" i="5" s="1"/>
  <c r="A2157" i="5" s="1"/>
  <c r="K2152" i="5"/>
  <c r="A2103" i="5"/>
  <c r="A2104" i="5" s="1"/>
  <c r="A2105" i="5" s="1"/>
  <c r="A2106" i="5" s="1"/>
  <c r="A2107" i="5" s="1"/>
  <c r="K2102" i="5"/>
  <c r="A2054" i="5"/>
  <c r="A2055" i="5" s="1"/>
  <c r="A2056" i="5" s="1"/>
  <c r="A2057" i="5" s="1"/>
  <c r="A2058" i="5" s="1"/>
  <c r="A2059" i="5" s="1"/>
  <c r="K2053" i="5"/>
  <c r="A1987" i="5"/>
  <c r="A1988" i="5" s="1"/>
  <c r="A1989" i="5" s="1"/>
  <c r="A1990" i="5" s="1"/>
  <c r="A1991" i="5" s="1"/>
  <c r="A1992" i="5" s="1"/>
  <c r="A1993" i="5" s="1"/>
  <c r="A1994" i="5" s="1"/>
  <c r="A1995" i="5" s="1"/>
  <c r="A1996" i="5" s="1"/>
  <c r="A1997" i="5" s="1"/>
  <c r="A1998" i="5" s="1"/>
  <c r="A1999" i="5" s="1"/>
  <c r="A2000" i="5" s="1"/>
  <c r="A2001" i="5" s="1"/>
  <c r="A2002" i="5" s="1"/>
  <c r="A2003" i="5" s="1"/>
  <c r="A2004" i="5" s="1"/>
  <c r="A2005" i="5" s="1"/>
  <c r="A2006" i="5" s="1"/>
  <c r="A2007" i="5" s="1"/>
  <c r="A2008" i="5" s="1"/>
  <c r="A2009" i="5" s="1"/>
  <c r="A2010" i="5" s="1"/>
  <c r="A2011" i="5" s="1"/>
  <c r="K1986" i="5"/>
  <c r="A1936" i="5"/>
  <c r="A1937" i="5" s="1"/>
  <c r="A1938" i="5" s="1"/>
  <c r="A1939" i="5" s="1"/>
  <c r="A1940" i="5" s="1"/>
  <c r="A1941" i="5" s="1"/>
  <c r="K1935" i="5"/>
  <c r="A1898" i="5"/>
  <c r="A1899" i="5" s="1"/>
  <c r="A1900" i="5" s="1"/>
  <c r="A1901" i="5" s="1"/>
  <c r="K1897" i="5"/>
  <c r="A1859" i="5"/>
  <c r="A1860" i="5" s="1"/>
  <c r="A1861" i="5" s="1"/>
  <c r="A1862" i="5" s="1"/>
  <c r="K1858" i="5"/>
  <c r="A1817" i="5"/>
  <c r="A1818" i="5" s="1"/>
  <c r="A1819" i="5" s="1"/>
  <c r="A1820" i="5" s="1"/>
  <c r="A1821" i="5" s="1"/>
  <c r="A1822" i="5" s="1"/>
  <c r="K1816" i="5"/>
  <c r="A1780" i="5"/>
  <c r="A1781" i="5" s="1"/>
  <c r="A1782" i="5" s="1"/>
  <c r="A1783" i="5" s="1"/>
  <c r="A1784" i="5" s="1"/>
  <c r="A1785" i="5" s="1"/>
  <c r="K1779" i="5"/>
  <c r="A1734" i="5"/>
  <c r="A1735" i="5" s="1"/>
  <c r="A1736" i="5" s="1"/>
  <c r="A1737" i="5" s="1"/>
  <c r="A1738" i="5" s="1"/>
  <c r="A1739" i="5" s="1"/>
  <c r="K1733" i="5"/>
  <c r="A1686" i="5"/>
  <c r="A1687" i="5" s="1"/>
  <c r="A1688" i="5" s="1"/>
  <c r="A1689" i="5" s="1"/>
  <c r="A1690" i="5" s="1"/>
  <c r="K1685" i="5"/>
  <c r="A1631" i="5"/>
  <c r="A1632" i="5" s="1"/>
  <c r="A1633" i="5" s="1"/>
  <c r="A1634" i="5" s="1"/>
  <c r="A1635" i="5" s="1"/>
  <c r="A1636" i="5" s="1"/>
  <c r="K1630" i="5"/>
  <c r="A1588" i="5"/>
  <c r="A1589" i="5" s="1"/>
  <c r="A1590" i="5" s="1"/>
  <c r="K1587" i="5"/>
  <c r="A1543" i="5"/>
  <c r="A1544" i="5" s="1"/>
  <c r="A1545" i="5" s="1"/>
  <c r="A1546" i="5" s="1"/>
  <c r="A1547" i="5" s="1"/>
  <c r="A1548" i="5" s="1"/>
  <c r="K1542" i="5"/>
  <c r="A1488" i="5"/>
  <c r="A1489" i="5" s="1"/>
  <c r="A1490" i="5" s="1"/>
  <c r="A1491" i="5" s="1"/>
  <c r="A1492" i="5" s="1"/>
  <c r="A1493" i="5" s="1"/>
  <c r="K1487" i="5"/>
  <c r="A1434" i="5"/>
  <c r="A1435" i="5" s="1"/>
  <c r="A1436" i="5" s="1"/>
  <c r="A1437" i="5" s="1"/>
  <c r="A1438" i="5" s="1"/>
  <c r="A1439" i="5" s="1"/>
  <c r="K1433" i="5"/>
  <c r="A1390" i="5"/>
  <c r="A1391" i="5" s="1"/>
  <c r="A1392" i="5" s="1"/>
  <c r="K1389" i="5"/>
  <c r="A1343" i="5"/>
  <c r="A1344" i="5" s="1"/>
  <c r="A1345" i="5" s="1"/>
  <c r="A1346" i="5" s="1"/>
  <c r="A1347" i="5" s="1"/>
  <c r="A1348" i="5" s="1"/>
  <c r="A1349" i="5" s="1"/>
  <c r="A1350" i="5" s="1"/>
  <c r="K1342" i="5"/>
  <c r="A1274" i="5"/>
  <c r="A1275" i="5" s="1"/>
  <c r="A1276" i="5" s="1"/>
  <c r="A1277" i="5" s="1"/>
  <c r="A1278" i="5" s="1"/>
  <c r="A1279" i="5" s="1"/>
  <c r="A1280" i="5" s="1"/>
  <c r="A1281" i="5" s="1"/>
  <c r="A1282" i="5" s="1"/>
  <c r="A1283" i="5" s="1"/>
  <c r="A1284" i="5" s="1"/>
  <c r="A1285" i="5" s="1"/>
  <c r="A1286" i="5" s="1"/>
  <c r="A1287" i="5" s="1"/>
  <c r="A1288" i="5" s="1"/>
  <c r="A1289" i="5" s="1"/>
  <c r="K1273" i="5"/>
  <c r="A1188" i="5"/>
  <c r="A1189" i="5" s="1"/>
  <c r="A1190" i="5" s="1"/>
  <c r="A1191" i="5" s="1"/>
  <c r="A1192" i="5" s="1"/>
  <c r="A1193" i="5" s="1"/>
  <c r="A1194" i="5" s="1"/>
  <c r="A1195" i="5" s="1"/>
  <c r="A1196" i="5" s="1"/>
  <c r="A1197" i="5" s="1"/>
  <c r="A1198" i="5" s="1"/>
  <c r="A1199" i="5" s="1"/>
  <c r="A1200" i="5" s="1"/>
  <c r="A1201" i="5" s="1"/>
  <c r="A1202" i="5" s="1"/>
  <c r="A1203" i="5" s="1"/>
  <c r="A1204" i="5" s="1"/>
  <c r="A1205" i="5" s="1"/>
  <c r="K1187" i="5"/>
  <c r="A1154" i="5"/>
  <c r="A1155" i="5" s="1"/>
  <c r="A1156" i="5" s="1"/>
  <c r="A1157" i="5" s="1"/>
  <c r="K1153" i="5"/>
  <c r="A1111" i="5"/>
  <c r="A1112" i="5" s="1"/>
  <c r="A1113" i="5" s="1"/>
  <c r="K1110" i="5"/>
  <c r="A1041" i="5"/>
  <c r="K1040" i="5"/>
  <c r="A1008" i="5"/>
  <c r="A1009" i="5" s="1"/>
  <c r="A1010" i="5" s="1"/>
  <c r="A1011" i="5" s="1"/>
  <c r="A1012" i="5" s="1"/>
  <c r="K1007" i="5"/>
  <c r="A967" i="5"/>
  <c r="A968" i="5" s="1"/>
  <c r="A969" i="5" s="1"/>
  <c r="A970" i="5" s="1"/>
  <c r="K966" i="5"/>
  <c r="A922" i="5"/>
  <c r="A923" i="5" s="1"/>
  <c r="A924" i="5" s="1"/>
  <c r="K921" i="5"/>
  <c r="A886" i="5"/>
  <c r="K885" i="5"/>
  <c r="A839" i="5"/>
  <c r="A840" i="5" s="1"/>
  <c r="A841" i="5" s="1"/>
  <c r="K838" i="5"/>
  <c r="A795" i="5"/>
  <c r="A796" i="5" s="1"/>
  <c r="A797" i="5" s="1"/>
  <c r="K794" i="5"/>
  <c r="A751" i="5"/>
  <c r="A752" i="5" s="1"/>
  <c r="A753" i="5" s="1"/>
  <c r="A754" i="5" s="1"/>
  <c r="A755" i="5" s="1"/>
  <c r="K750" i="5"/>
  <c r="A706" i="5"/>
  <c r="A707" i="5" s="1"/>
  <c r="A708" i="5" s="1"/>
  <c r="A709" i="5" s="1"/>
  <c r="A710" i="5" s="1"/>
  <c r="K705" i="5"/>
  <c r="A659" i="5"/>
  <c r="A660" i="5" s="1"/>
  <c r="A661" i="5" s="1"/>
  <c r="A662" i="5" s="1"/>
  <c r="A663" i="5" s="1"/>
  <c r="K658" i="5"/>
  <c r="A612" i="5"/>
  <c r="A613" i="5" s="1"/>
  <c r="A614" i="5" s="1"/>
  <c r="A615" i="5" s="1"/>
  <c r="A616" i="5" s="1"/>
  <c r="K611" i="5"/>
  <c r="A558" i="5"/>
  <c r="A559" i="5" s="1"/>
  <c r="A560" i="5" s="1"/>
  <c r="A561" i="5" s="1"/>
  <c r="K557" i="5"/>
  <c r="A510" i="5"/>
  <c r="A511" i="5" s="1"/>
  <c r="A512" i="5" s="1"/>
  <c r="A513" i="5" s="1"/>
  <c r="A514" i="5" s="1"/>
  <c r="K509" i="5"/>
  <c r="A462" i="5"/>
  <c r="A463" i="5" s="1"/>
  <c r="A464" i="5" s="1"/>
  <c r="A465" i="5" s="1"/>
  <c r="A466" i="5" s="1"/>
  <c r="A467" i="5" s="1"/>
  <c r="A468" i="5" s="1"/>
  <c r="A469" i="5" s="1"/>
  <c r="K461" i="5"/>
  <c r="A430" i="5"/>
  <c r="A431" i="5" s="1"/>
  <c r="A432" i="5" s="1"/>
  <c r="A433" i="5" s="1"/>
  <c r="K429" i="5"/>
  <c r="A364" i="5"/>
  <c r="A365" i="5" s="1"/>
  <c r="A366" i="5" s="1"/>
  <c r="A367" i="5" s="1"/>
  <c r="A368" i="5" s="1"/>
  <c r="A369" i="5" s="1"/>
  <c r="A370" i="5" s="1"/>
  <c r="A371" i="5" s="1"/>
  <c r="A372" i="5" s="1"/>
  <c r="A373" i="5" s="1"/>
  <c r="A374" i="5" s="1"/>
  <c r="A375" i="5" s="1"/>
  <c r="A376" i="5" s="1"/>
  <c r="K363" i="5"/>
  <c r="A3427" i="5"/>
  <c r="K3426" i="5"/>
  <c r="A3400" i="5"/>
  <c r="A3401" i="5" s="1"/>
  <c r="A3402" i="5" s="1"/>
  <c r="K3399" i="5"/>
  <c r="A3363" i="5"/>
  <c r="A3364" i="5" s="1"/>
  <c r="A3365" i="5" s="1"/>
  <c r="A3366" i="5" s="1"/>
  <c r="K3362" i="5"/>
  <c r="A3225" i="5"/>
  <c r="A3226" i="5" s="1"/>
  <c r="A3227" i="5" s="1"/>
  <c r="A3228" i="5" s="1"/>
  <c r="A3229" i="5" s="1"/>
  <c r="K3224" i="5"/>
  <c r="A3146" i="5"/>
  <c r="A3147" i="5" s="1"/>
  <c r="A3148" i="5" s="1"/>
  <c r="K3145" i="5"/>
  <c r="A3396" i="5"/>
  <c r="A3397" i="5" s="1"/>
  <c r="A3398" i="5" s="1"/>
  <c r="K3395" i="5"/>
  <c r="A3177" i="5"/>
  <c r="A3178" i="5" s="1"/>
  <c r="A3179" i="5" s="1"/>
  <c r="A3180" i="5" s="1"/>
  <c r="A3181" i="5" s="1"/>
  <c r="K3176" i="5"/>
  <c r="A3142" i="5"/>
  <c r="A3143" i="5" s="1"/>
  <c r="A3144" i="5" s="1"/>
  <c r="K3141" i="5"/>
  <c r="A3102" i="5"/>
  <c r="A3103" i="5" s="1"/>
  <c r="A3104" i="5" s="1"/>
  <c r="A3105" i="5" s="1"/>
  <c r="A3106" i="5" s="1"/>
  <c r="K3101" i="5"/>
  <c r="A3043" i="5"/>
  <c r="A3044" i="5" s="1"/>
  <c r="K3042" i="5"/>
  <c r="A3012" i="5"/>
  <c r="A3013" i="5" s="1"/>
  <c r="A3014" i="5" s="1"/>
  <c r="K3011" i="5"/>
  <c r="A2962" i="5"/>
  <c r="A2963" i="5" s="1"/>
  <c r="A2964" i="5" s="1"/>
  <c r="K2961" i="5"/>
  <c r="A2932" i="5"/>
  <c r="A2933" i="5" s="1"/>
  <c r="A2934" i="5" s="1"/>
  <c r="K2931" i="5"/>
  <c r="A2871" i="5"/>
  <c r="A2872" i="5" s="1"/>
  <c r="K2870" i="5"/>
  <c r="A3353" i="5"/>
  <c r="A3354" i="5" s="1"/>
  <c r="A3355" i="5" s="1"/>
  <c r="A3356" i="5" s="1"/>
  <c r="A3357" i="5" s="1"/>
  <c r="K3352" i="5"/>
  <c r="A3217" i="5"/>
  <c r="A3218" i="5" s="1"/>
  <c r="A3219" i="5" s="1"/>
  <c r="K3216" i="5"/>
  <c r="A3171" i="5"/>
  <c r="A3172" i="5" s="1"/>
  <c r="A3173" i="5" s="1"/>
  <c r="A3174" i="5" s="1"/>
  <c r="A3175" i="5" s="1"/>
  <c r="K3170" i="5"/>
  <c r="A3096" i="5"/>
  <c r="A3097" i="5" s="1"/>
  <c r="A3098" i="5" s="1"/>
  <c r="A3099" i="5" s="1"/>
  <c r="A3100" i="5" s="1"/>
  <c r="K3095" i="5"/>
  <c r="A3008" i="5"/>
  <c r="A3009" i="5" s="1"/>
  <c r="A3010" i="5" s="1"/>
  <c r="K3007" i="5"/>
  <c r="A2899" i="5"/>
  <c r="K2898" i="5"/>
  <c r="A2868" i="5"/>
  <c r="A2869" i="5" s="1"/>
  <c r="K2867" i="5"/>
  <c r="A2833" i="5"/>
  <c r="A2834" i="5" s="1"/>
  <c r="A2835" i="5" s="1"/>
  <c r="K2832" i="5"/>
  <c r="A2775" i="5"/>
  <c r="A2776" i="5" s="1"/>
  <c r="A2777" i="5" s="1"/>
  <c r="K2774" i="5"/>
  <c r="A2680" i="5"/>
  <c r="A2681" i="5" s="1"/>
  <c r="A2682" i="5" s="1"/>
  <c r="A2683" i="5" s="1"/>
  <c r="K2679" i="5"/>
  <c r="A2640" i="5"/>
  <c r="A2641" i="5" s="1"/>
  <c r="A2642" i="5" s="1"/>
  <c r="A2643" i="5" s="1"/>
  <c r="K2639" i="5"/>
  <c r="A2604" i="5"/>
  <c r="A2605" i="5" s="1"/>
  <c r="A2606" i="5" s="1"/>
  <c r="K2603" i="5"/>
  <c r="A2566" i="5"/>
  <c r="A2567" i="5" s="1"/>
  <c r="A2568" i="5" s="1"/>
  <c r="K2565" i="5"/>
  <c r="A3386" i="5"/>
  <c r="A3387" i="5" s="1"/>
  <c r="A3388" i="5" s="1"/>
  <c r="A3389" i="5" s="1"/>
  <c r="K3385" i="5"/>
  <c r="A3299" i="5"/>
  <c r="A3300" i="5" s="1"/>
  <c r="A3301" i="5" s="1"/>
  <c r="A3302" i="5" s="1"/>
  <c r="A3303" i="5" s="1"/>
  <c r="K3298" i="5"/>
  <c r="A3090" i="5"/>
  <c r="A3091" i="5" s="1"/>
  <c r="A3092" i="5" s="1"/>
  <c r="A3093" i="5" s="1"/>
  <c r="A3094" i="5" s="1"/>
  <c r="K3089" i="5"/>
  <c r="A3067" i="5"/>
  <c r="K3066" i="5"/>
  <c r="A3035" i="5"/>
  <c r="A3036" i="5" s="1"/>
  <c r="A3037" i="5" s="1"/>
  <c r="K3034" i="5"/>
  <c r="A2953" i="5"/>
  <c r="A2954" i="5" s="1"/>
  <c r="A2955" i="5" s="1"/>
  <c r="K2952" i="5"/>
  <c r="A2926" i="5"/>
  <c r="A2927" i="5" s="1"/>
  <c r="A2928" i="5" s="1"/>
  <c r="K2925" i="5"/>
  <c r="A2895" i="5"/>
  <c r="A2896" i="5" s="1"/>
  <c r="A2897" i="5" s="1"/>
  <c r="K2894" i="5"/>
  <c r="A2865" i="5"/>
  <c r="A2866" i="5" s="1"/>
  <c r="K2864" i="5"/>
  <c r="A2803" i="5"/>
  <c r="A2804" i="5" s="1"/>
  <c r="A2805" i="5" s="1"/>
  <c r="K2802" i="5"/>
  <c r="A2771" i="5"/>
  <c r="A2772" i="5" s="1"/>
  <c r="A2773" i="5" s="1"/>
  <c r="K2770" i="5"/>
  <c r="A2742" i="5"/>
  <c r="A2743" i="5" s="1"/>
  <c r="A2744" i="5" s="1"/>
  <c r="K2741" i="5"/>
  <c r="A2675" i="5"/>
  <c r="A2676" i="5" s="1"/>
  <c r="A2677" i="5" s="1"/>
  <c r="A2678" i="5" s="1"/>
  <c r="K2674" i="5"/>
  <c r="A2635" i="5"/>
  <c r="A2636" i="5" s="1"/>
  <c r="A2637" i="5" s="1"/>
  <c r="A2638" i="5" s="1"/>
  <c r="K2634" i="5"/>
  <c r="A2598" i="5"/>
  <c r="A2599" i="5" s="1"/>
  <c r="A2600" i="5" s="1"/>
  <c r="A2601" i="5" s="1"/>
  <c r="A2602" i="5" s="1"/>
  <c r="K2597" i="5"/>
  <c r="A2561" i="5"/>
  <c r="A2562" i="5" s="1"/>
  <c r="A2563" i="5" s="1"/>
  <c r="A2564" i="5" s="1"/>
  <c r="K2560" i="5"/>
  <c r="A2322" i="5"/>
  <c r="A2323" i="5" s="1"/>
  <c r="A2324" i="5" s="1"/>
  <c r="A2325" i="5" s="1"/>
  <c r="A2326" i="5" s="1"/>
  <c r="A2327" i="5" s="1"/>
  <c r="A2328" i="5" s="1"/>
  <c r="A2329" i="5" s="1"/>
  <c r="A2330" i="5" s="1"/>
  <c r="A2331" i="5" s="1"/>
  <c r="K2321" i="5"/>
  <c r="A2207" i="5"/>
  <c r="K2206" i="5"/>
  <c r="A2171" i="5"/>
  <c r="A2172" i="5" s="1"/>
  <c r="A2173" i="5" s="1"/>
  <c r="K2170" i="5"/>
  <c r="A2128" i="5"/>
  <c r="A2129" i="5" s="1"/>
  <c r="A2130" i="5" s="1"/>
  <c r="A2131" i="5" s="1"/>
  <c r="A2132" i="5" s="1"/>
  <c r="A2133" i="5" s="1"/>
  <c r="A2134" i="5" s="1"/>
  <c r="K2127" i="5"/>
  <c r="A2079" i="5"/>
  <c r="A2080" i="5" s="1"/>
  <c r="A2081" i="5" s="1"/>
  <c r="A2082" i="5" s="1"/>
  <c r="A2083" i="5" s="1"/>
  <c r="K2078" i="5"/>
  <c r="A2030" i="5"/>
  <c r="A2031" i="5" s="1"/>
  <c r="A2032" i="5" s="1"/>
  <c r="A2033" i="5" s="1"/>
  <c r="A2034" i="5" s="1"/>
  <c r="A2035" i="5" s="1"/>
  <c r="K2029" i="5"/>
  <c r="A1964" i="5"/>
  <c r="A1965" i="5" s="1"/>
  <c r="A1966" i="5" s="1"/>
  <c r="A1967" i="5" s="1"/>
  <c r="A1968" i="5" s="1"/>
  <c r="A1969" i="5" s="1"/>
  <c r="K1963" i="5"/>
  <c r="A1918" i="5"/>
  <c r="A1919" i="5" s="1"/>
  <c r="A1920" i="5" s="1"/>
  <c r="A1921" i="5" s="1"/>
  <c r="A1922" i="5" s="1"/>
  <c r="A1923" i="5" s="1"/>
  <c r="K1917" i="5"/>
  <c r="A1879" i="5"/>
  <c r="A1880" i="5" s="1"/>
  <c r="A1881" i="5" s="1"/>
  <c r="A1882" i="5" s="1"/>
  <c r="K1878" i="5"/>
  <c r="A1839" i="5"/>
  <c r="A1840" i="5" s="1"/>
  <c r="A1841" i="5" s="1"/>
  <c r="A1842" i="5" s="1"/>
  <c r="K1838" i="5"/>
  <c r="A1798" i="5"/>
  <c r="A1799" i="5" s="1"/>
  <c r="A1800" i="5" s="1"/>
  <c r="K1797" i="5"/>
  <c r="A1758" i="5"/>
  <c r="A1759" i="5" s="1"/>
  <c r="A1760" i="5" s="1"/>
  <c r="A1761" i="5" s="1"/>
  <c r="K1757" i="5"/>
  <c r="A1709" i="5"/>
  <c r="A1710" i="5" s="1"/>
  <c r="A1711" i="5" s="1"/>
  <c r="A1712" i="5" s="1"/>
  <c r="A1713" i="5" s="1"/>
  <c r="A1714" i="5" s="1"/>
  <c r="K1708" i="5"/>
  <c r="A1659" i="5"/>
  <c r="A1660" i="5" s="1"/>
  <c r="A1661" i="5" s="1"/>
  <c r="A1662" i="5" s="1"/>
  <c r="A1663" i="5" s="1"/>
  <c r="A1664" i="5" s="1"/>
  <c r="K1658" i="5"/>
  <c r="A1606" i="5"/>
  <c r="A1607" i="5" s="1"/>
  <c r="A1608" i="5" s="1"/>
  <c r="K1605" i="5"/>
  <c r="A1565" i="5"/>
  <c r="A1566" i="5" s="1"/>
  <c r="A1567" i="5" s="1"/>
  <c r="A1568" i="5" s="1"/>
  <c r="K1564" i="5"/>
  <c r="A1516" i="5"/>
  <c r="A1517" i="5" s="1"/>
  <c r="A1518" i="5" s="1"/>
  <c r="A1519" i="5" s="1"/>
  <c r="A1520" i="5" s="1"/>
  <c r="A1521" i="5" s="1"/>
  <c r="K1515" i="5"/>
  <c r="A1460" i="5"/>
  <c r="A1461" i="5" s="1"/>
  <c r="A1462" i="5" s="1"/>
  <c r="A1463" i="5" s="1"/>
  <c r="A1464" i="5" s="1"/>
  <c r="A1465" i="5" s="1"/>
  <c r="K1459" i="5"/>
  <c r="A1409" i="5"/>
  <c r="A1410" i="5" s="1"/>
  <c r="A1411" i="5" s="1"/>
  <c r="A1412" i="5" s="1"/>
  <c r="A1413" i="5" s="1"/>
  <c r="A1414" i="5" s="1"/>
  <c r="K1408" i="5"/>
  <c r="A1367" i="5"/>
  <c r="A1368" i="5" s="1"/>
  <c r="A1369" i="5" s="1"/>
  <c r="A1370" i="5" s="1"/>
  <c r="K1366" i="5"/>
  <c r="A1316" i="5"/>
  <c r="A1317" i="5" s="1"/>
  <c r="A1318" i="5" s="1"/>
  <c r="K1315" i="5"/>
  <c r="A1218" i="5"/>
  <c r="A1219" i="5" s="1"/>
  <c r="A1220" i="5" s="1"/>
  <c r="A1221" i="5" s="1"/>
  <c r="A1222" i="5" s="1"/>
  <c r="A1223" i="5" s="1"/>
  <c r="A1224" i="5" s="1"/>
  <c r="A1225" i="5" s="1"/>
  <c r="A1226" i="5" s="1"/>
  <c r="A1227" i="5" s="1"/>
  <c r="A1228" i="5" s="1"/>
  <c r="A1229" i="5" s="1"/>
  <c r="A1230" i="5" s="1"/>
  <c r="A1231" i="5" s="1"/>
  <c r="K1217" i="5"/>
  <c r="A1171" i="5"/>
  <c r="A1172" i="5" s="1"/>
  <c r="A1173" i="5" s="1"/>
  <c r="K1170" i="5"/>
  <c r="A1134" i="5"/>
  <c r="A1135" i="5" s="1"/>
  <c r="A1136" i="5" s="1"/>
  <c r="A1137" i="5" s="1"/>
  <c r="A1138" i="5" s="1"/>
  <c r="K1133" i="5"/>
  <c r="A1076" i="5"/>
  <c r="A1077" i="5" s="1"/>
  <c r="A1078" i="5" s="1"/>
  <c r="A1079" i="5" s="1"/>
  <c r="A1080" i="5" s="1"/>
  <c r="A1081" i="5" s="1"/>
  <c r="A1082" i="5" s="1"/>
  <c r="A1083" i="5" s="1"/>
  <c r="A1084" i="5" s="1"/>
  <c r="K1075" i="5"/>
  <c r="A1023" i="5"/>
  <c r="A1024" i="5" s="1"/>
  <c r="A1025" i="5" s="1"/>
  <c r="A1026" i="5" s="1"/>
  <c r="K1022" i="5"/>
  <c r="A991" i="5"/>
  <c r="A992" i="5" s="1"/>
  <c r="K990" i="5"/>
  <c r="A945" i="5"/>
  <c r="A946" i="5" s="1"/>
  <c r="A947" i="5" s="1"/>
  <c r="A948" i="5" s="1"/>
  <c r="A949" i="5" s="1"/>
  <c r="K944" i="5"/>
  <c r="A901" i="5"/>
  <c r="A902" i="5" s="1"/>
  <c r="A903" i="5" s="1"/>
  <c r="K900" i="5"/>
  <c r="A863" i="5"/>
  <c r="A864" i="5" s="1"/>
  <c r="A865" i="5" s="1"/>
  <c r="A866" i="5" s="1"/>
  <c r="A867" i="5" s="1"/>
  <c r="K862" i="5"/>
  <c r="A814" i="5"/>
  <c r="A815" i="5" s="1"/>
  <c r="A816" i="5" s="1"/>
  <c r="A817" i="5" s="1"/>
  <c r="K813" i="5"/>
  <c r="A775" i="5"/>
  <c r="A776" i="5" s="1"/>
  <c r="A777" i="5" s="1"/>
  <c r="A778" i="5" s="1"/>
  <c r="A779" i="5" s="1"/>
  <c r="K774" i="5"/>
  <c r="A728" i="5"/>
  <c r="A729" i="5" s="1"/>
  <c r="A730" i="5" s="1"/>
  <c r="A731" i="5" s="1"/>
  <c r="A732" i="5" s="1"/>
  <c r="K727" i="5"/>
  <c r="A683" i="5"/>
  <c r="A684" i="5" s="1"/>
  <c r="A685" i="5" s="1"/>
  <c r="A686" i="5" s="1"/>
  <c r="K682" i="5"/>
  <c r="A635" i="5"/>
  <c r="A636" i="5" s="1"/>
  <c r="A637" i="5" s="1"/>
  <c r="A638" i="5" s="1"/>
  <c r="A639" i="5" s="1"/>
  <c r="K634" i="5"/>
  <c r="A585" i="5"/>
  <c r="A586" i="5" s="1"/>
  <c r="A587" i="5" s="1"/>
  <c r="A588" i="5" s="1"/>
  <c r="A589" i="5" s="1"/>
  <c r="A590" i="5" s="1"/>
  <c r="A591" i="5" s="1"/>
  <c r="A592" i="5" s="1"/>
  <c r="K584" i="5"/>
  <c r="A532" i="5"/>
  <c r="A533" i="5" s="1"/>
  <c r="A534" i="5" s="1"/>
  <c r="A535" i="5" s="1"/>
  <c r="A536" i="5" s="1"/>
  <c r="A537" i="5" s="1"/>
  <c r="A538" i="5" s="1"/>
  <c r="K531" i="5"/>
  <c r="A485" i="5"/>
  <c r="A486" i="5" s="1"/>
  <c r="A487" i="5" s="1"/>
  <c r="K484" i="5"/>
  <c r="A440" i="5"/>
  <c r="A441" i="5" s="1"/>
  <c r="A442" i="5" s="1"/>
  <c r="A443" i="5" s="1"/>
  <c r="K439" i="5"/>
  <c r="A404" i="5"/>
  <c r="A405" i="5" s="1"/>
  <c r="A406" i="5" s="1"/>
  <c r="A407" i="5" s="1"/>
  <c r="A408" i="5" s="1"/>
  <c r="A409" i="5" s="1"/>
  <c r="K403" i="5"/>
  <c r="A199" i="5"/>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K198" i="5"/>
  <c r="A1913" i="5"/>
  <c r="A1914" i="5" s="1"/>
  <c r="A1915" i="5" s="1"/>
  <c r="A1916" i="5" s="1"/>
  <c r="K1912" i="5"/>
  <c r="A1874" i="5"/>
  <c r="A1875" i="5" s="1"/>
  <c r="A1876" i="5" s="1"/>
  <c r="A1877" i="5" s="1"/>
  <c r="K1873" i="5"/>
  <c r="A1834" i="5"/>
  <c r="A1835" i="5" s="1"/>
  <c r="A1836" i="5" s="1"/>
  <c r="A1837" i="5" s="1"/>
  <c r="K1833" i="5"/>
  <c r="A1794" i="5"/>
  <c r="A1795" i="5" s="1"/>
  <c r="A1796" i="5" s="1"/>
  <c r="K1793" i="5"/>
  <c r="A1753" i="5"/>
  <c r="A1754" i="5" s="1"/>
  <c r="A1755" i="5" s="1"/>
  <c r="A1756" i="5" s="1"/>
  <c r="K1752" i="5"/>
  <c r="A1705" i="5"/>
  <c r="A1706" i="5" s="1"/>
  <c r="A1707" i="5" s="1"/>
  <c r="K1704" i="5"/>
  <c r="A1652" i="5"/>
  <c r="A1653" i="5" s="1"/>
  <c r="A1654" i="5" s="1"/>
  <c r="A1655" i="5" s="1"/>
  <c r="A1656" i="5" s="1"/>
  <c r="A1657" i="5" s="1"/>
  <c r="K1651" i="5"/>
  <c r="A1602" i="5"/>
  <c r="A1603" i="5" s="1"/>
  <c r="A1604" i="5" s="1"/>
  <c r="K1601" i="5"/>
  <c r="A1560" i="5"/>
  <c r="A1561" i="5" s="1"/>
  <c r="A1562" i="5" s="1"/>
  <c r="A1563" i="5" s="1"/>
  <c r="K1559" i="5"/>
  <c r="A1509" i="5"/>
  <c r="A1510" i="5" s="1"/>
  <c r="A1511" i="5" s="1"/>
  <c r="A1512" i="5" s="1"/>
  <c r="A1513" i="5" s="1"/>
  <c r="A1514" i="5" s="1"/>
  <c r="K1508" i="5"/>
  <c r="A1453" i="5"/>
  <c r="A1454" i="5" s="1"/>
  <c r="A1455" i="5" s="1"/>
  <c r="A1456" i="5" s="1"/>
  <c r="A1457" i="5" s="1"/>
  <c r="A1458" i="5" s="1"/>
  <c r="K1452" i="5"/>
  <c r="A1402" i="5"/>
  <c r="A1403" i="5" s="1"/>
  <c r="A1404" i="5" s="1"/>
  <c r="A1405" i="5" s="1"/>
  <c r="A1406" i="5" s="1"/>
  <c r="A1407" i="5" s="1"/>
  <c r="K1401" i="5"/>
  <c r="A1362" i="5"/>
  <c r="A1363" i="5" s="1"/>
  <c r="A1364" i="5" s="1"/>
  <c r="A1365" i="5" s="1"/>
  <c r="K1361" i="5"/>
  <c r="A1312" i="5"/>
  <c r="A1313" i="5" s="1"/>
  <c r="A1314" i="5" s="1"/>
  <c r="K1311" i="5"/>
  <c r="A1216" i="5"/>
  <c r="K1215" i="5"/>
  <c r="A1167" i="5"/>
  <c r="A1168" i="5" s="1"/>
  <c r="A1169" i="5" s="1"/>
  <c r="K1166" i="5"/>
  <c r="A1128" i="5"/>
  <c r="A1129" i="5" s="1"/>
  <c r="A1130" i="5" s="1"/>
  <c r="A1131" i="5" s="1"/>
  <c r="A1132" i="5" s="1"/>
  <c r="K1127" i="5"/>
  <c r="A1058" i="5"/>
  <c r="A1059" i="5" s="1"/>
  <c r="A1060" i="5" s="1"/>
  <c r="A1061" i="5" s="1"/>
  <c r="A1062" i="5" s="1"/>
  <c r="A1063" i="5" s="1"/>
  <c r="A1064" i="5" s="1"/>
  <c r="A1065" i="5" s="1"/>
  <c r="A1066" i="5" s="1"/>
  <c r="A1067" i="5" s="1"/>
  <c r="A1068" i="5" s="1"/>
  <c r="A1069" i="5" s="1"/>
  <c r="A1070" i="5" s="1"/>
  <c r="A1071" i="5" s="1"/>
  <c r="A1072" i="5" s="1"/>
  <c r="A1073" i="5" s="1"/>
  <c r="A1074" i="5" s="1"/>
  <c r="K1057" i="5"/>
  <c r="A1018" i="5"/>
  <c r="A1019" i="5" s="1"/>
  <c r="A1020" i="5" s="1"/>
  <c r="A1021" i="5" s="1"/>
  <c r="K1017" i="5"/>
  <c r="A983" i="5"/>
  <c r="A984" i="5" s="1"/>
  <c r="A985" i="5" s="1"/>
  <c r="A986" i="5" s="1"/>
  <c r="A987" i="5" s="1"/>
  <c r="A988" i="5" s="1"/>
  <c r="A989" i="5" s="1"/>
  <c r="K982" i="5"/>
  <c r="A939" i="5"/>
  <c r="A940" i="5" s="1"/>
  <c r="A941" i="5" s="1"/>
  <c r="A942" i="5" s="1"/>
  <c r="A943" i="5" s="1"/>
  <c r="K938" i="5"/>
  <c r="A896" i="5"/>
  <c r="A897" i="5" s="1"/>
  <c r="A898" i="5" s="1"/>
  <c r="A899" i="5" s="1"/>
  <c r="K895" i="5"/>
  <c r="A856" i="5"/>
  <c r="A857" i="5" s="1"/>
  <c r="A858" i="5" s="1"/>
  <c r="A859" i="5" s="1"/>
  <c r="A860" i="5" s="1"/>
  <c r="A861" i="5" s="1"/>
  <c r="K855" i="5"/>
  <c r="A809" i="5"/>
  <c r="A810" i="5" s="1"/>
  <c r="A811" i="5" s="1"/>
  <c r="A812" i="5" s="1"/>
  <c r="K808" i="5"/>
  <c r="A765" i="5"/>
  <c r="A766" i="5" s="1"/>
  <c r="A767" i="5" s="1"/>
  <c r="A768" i="5" s="1"/>
  <c r="A769" i="5" s="1"/>
  <c r="A770" i="5" s="1"/>
  <c r="A771" i="5" s="1"/>
  <c r="A772" i="5" s="1"/>
  <c r="A773" i="5" s="1"/>
  <c r="K764" i="5"/>
  <c r="A722" i="5"/>
  <c r="A723" i="5" s="1"/>
  <c r="A724" i="5" s="1"/>
  <c r="A725" i="5" s="1"/>
  <c r="A726" i="5" s="1"/>
  <c r="K721" i="5"/>
  <c r="A677" i="5"/>
  <c r="A678" i="5" s="1"/>
  <c r="A679" i="5" s="1"/>
  <c r="A680" i="5" s="1"/>
  <c r="A681" i="5" s="1"/>
  <c r="K676" i="5"/>
  <c r="A626" i="5"/>
  <c r="A627" i="5" s="1"/>
  <c r="A628" i="5" s="1"/>
  <c r="A629" i="5" s="1"/>
  <c r="A630" i="5" s="1"/>
  <c r="A631" i="5" s="1"/>
  <c r="A632" i="5" s="1"/>
  <c r="A633" i="5" s="1"/>
  <c r="K625" i="5"/>
  <c r="A580" i="5"/>
  <c r="A581" i="5" s="1"/>
  <c r="A582" i="5" s="1"/>
  <c r="A583" i="5" s="1"/>
  <c r="K579" i="5"/>
  <c r="A528" i="5"/>
  <c r="A529" i="5" s="1"/>
  <c r="A530" i="5" s="1"/>
  <c r="K527" i="5"/>
  <c r="A481" i="5"/>
  <c r="A482" i="5" s="1"/>
  <c r="A483" i="5" s="1"/>
  <c r="K480" i="5"/>
  <c r="A438" i="5"/>
  <c r="K437" i="5"/>
  <c r="A395" i="5"/>
  <c r="A396" i="5" s="1"/>
  <c r="A397" i="5" s="1"/>
  <c r="A398" i="5" s="1"/>
  <c r="A399" i="5" s="1"/>
  <c r="A400" i="5" s="1"/>
  <c r="A401" i="5" s="1"/>
  <c r="A402" i="5" s="1"/>
  <c r="K394" i="5"/>
  <c r="A172" i="5"/>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K171" i="5"/>
  <c r="A2466" i="5"/>
  <c r="A2467" i="5" s="1"/>
  <c r="A2468" i="5" s="1"/>
  <c r="A2469" i="5" s="1"/>
  <c r="A2470" i="5" s="1"/>
  <c r="A2471" i="5" s="1"/>
  <c r="A2472" i="5" s="1"/>
  <c r="A2473" i="5" s="1"/>
  <c r="A2474" i="5" s="1"/>
  <c r="A2475" i="5" s="1"/>
  <c r="K2465" i="5"/>
  <c r="A2394" i="5"/>
  <c r="A2395" i="5" s="1"/>
  <c r="A2396" i="5" s="1"/>
  <c r="A2397" i="5" s="1"/>
  <c r="A2398" i="5" s="1"/>
  <c r="A2399" i="5" s="1"/>
  <c r="A2400" i="5" s="1"/>
  <c r="A2401" i="5" s="1"/>
  <c r="A2402" i="5" s="1"/>
  <c r="A2403" i="5" s="1"/>
  <c r="A2404" i="5" s="1"/>
  <c r="A2405" i="5" s="1"/>
  <c r="A2406" i="5" s="1"/>
  <c r="A2407" i="5" s="1"/>
  <c r="A2408" i="5" s="1"/>
  <c r="A2409" i="5" s="1"/>
  <c r="A2410" i="5" s="1"/>
  <c r="A2411" i="5" s="1"/>
  <c r="A2412" i="5" s="1"/>
  <c r="A2413" i="5" s="1"/>
  <c r="A2414" i="5" s="1"/>
  <c r="A2415" i="5" s="1"/>
  <c r="A2416" i="5" s="1"/>
  <c r="A2417" i="5" s="1"/>
  <c r="A2418" i="5" s="1"/>
  <c r="A2419" i="5" s="1"/>
  <c r="A2420" i="5" s="1"/>
  <c r="A2421" i="5" s="1"/>
  <c r="A2422" i="5" s="1"/>
  <c r="A2423" i="5" s="1"/>
  <c r="A2424" i="5" s="1"/>
  <c r="A2425" i="5" s="1"/>
  <c r="A2426" i="5" s="1"/>
  <c r="A2427" i="5" s="1"/>
  <c r="A2428" i="5" s="1"/>
  <c r="A2429" i="5" s="1"/>
  <c r="A2430" i="5" s="1"/>
  <c r="A2431" i="5" s="1"/>
  <c r="A2432" i="5" s="1"/>
  <c r="A2433" i="5" s="1"/>
  <c r="A2434" i="5" s="1"/>
  <c r="A2435" i="5" s="1"/>
  <c r="A2436" i="5" s="1"/>
  <c r="A2379" i="5"/>
  <c r="A2380" i="5" s="1"/>
  <c r="A2381" i="5" s="1"/>
  <c r="A2382" i="5" s="1"/>
  <c r="A2383" i="5" s="1"/>
  <c r="A2384" i="5" s="1"/>
  <c r="A2385" i="5" s="1"/>
  <c r="A2386" i="5" s="1"/>
  <c r="A2387" i="5" s="1"/>
  <c r="A2388" i="5" s="1"/>
  <c r="A2389" i="5" s="1"/>
  <c r="A2390" i="5" s="1"/>
  <c r="A2391" i="5" s="1"/>
  <c r="A2392" i="5" s="1"/>
  <c r="A13" i="5"/>
  <c r="A14" i="5"/>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3167" i="5"/>
  <c r="A3168" i="5" s="1"/>
  <c r="A3169" i="5" s="1"/>
  <c r="A3255" i="5"/>
  <c r="A3256" i="5" s="1"/>
  <c r="A3257" i="5" s="1"/>
  <c r="A3258" i="5" s="1"/>
  <c r="A3259" i="5" s="1"/>
  <c r="A3404" i="5"/>
  <c r="A3405" i="5" s="1"/>
  <c r="A3422" i="5"/>
  <c r="A3423" i="5" s="1"/>
  <c r="A3231" i="5"/>
  <c r="A3232" i="5" s="1"/>
  <c r="A3233" i="5" s="1"/>
  <c r="A3234" i="5" s="1"/>
  <c r="A3235" i="5" s="1"/>
  <c r="A3425" i="5"/>
  <c r="A3139" i="5"/>
  <c r="A3140" i="5" s="1"/>
  <c r="A3243" i="5"/>
  <c r="A3244" i="5" s="1"/>
  <c r="A3245" i="5" s="1"/>
  <c r="A3246" i="5" s="1"/>
  <c r="A3247" i="5" s="1"/>
  <c r="A1125" i="5"/>
  <c r="A1126" i="5" s="1"/>
  <c r="A892" i="5"/>
  <c r="A893" i="5" s="1"/>
  <c r="A894" i="5" s="1"/>
  <c r="A3134" i="5"/>
  <c r="A3135" i="5" s="1"/>
  <c r="A3136" i="5" s="1"/>
  <c r="A3137" i="5" s="1"/>
  <c r="A1790" i="5"/>
  <c r="A1791" i="5" s="1"/>
  <c r="A1792" i="5" s="1"/>
  <c r="A1207" i="5"/>
  <c r="A1208" i="5" s="1"/>
  <c r="A1209" i="5" s="1"/>
  <c r="A1210" i="5" s="1"/>
  <c r="A1211" i="5" s="1"/>
  <c r="A1212" i="5" s="1"/>
  <c r="A2122" i="5"/>
  <c r="A2123" i="5" s="1"/>
  <c r="A2124" i="5" s="1"/>
  <c r="A2125" i="5" s="1"/>
  <c r="A2126" i="5" s="1"/>
  <c r="A1495" i="5"/>
  <c r="A1496" i="5" s="1"/>
  <c r="A1497" i="5" s="1"/>
  <c r="A1498" i="5" s="1"/>
  <c r="A1499" i="5" s="1"/>
  <c r="A1500" i="5" s="1"/>
  <c r="A378" i="5"/>
  <c r="A379" i="5" s="1"/>
  <c r="A380" i="5" s="1"/>
  <c r="A381" i="5" s="1"/>
  <c r="A382" i="5" s="1"/>
  <c r="A383" i="5" s="1"/>
  <c r="A384" i="5" s="1"/>
  <c r="A385" i="5" s="1"/>
  <c r="A386" i="5" s="1"/>
  <c r="A3209" i="5"/>
  <c r="A3210" i="5" s="1"/>
  <c r="A3211" i="5" s="1"/>
  <c r="A1903" i="5"/>
  <c r="A1904" i="5" s="1"/>
  <c r="A1905" i="5" s="1"/>
  <c r="A1906" i="5" s="1"/>
  <c r="A522" i="5"/>
  <c r="A523" i="5" s="1"/>
  <c r="A524" i="5" s="1"/>
  <c r="A525" i="5" s="1"/>
  <c r="A526" i="5" s="1"/>
  <c r="A3376" i="5"/>
  <c r="A3377" i="5" s="1"/>
  <c r="A3378" i="5" s="1"/>
  <c r="A3379" i="5" s="1"/>
  <c r="A2787" i="5"/>
  <c r="A2788" i="5" s="1"/>
  <c r="A2789" i="5" s="1"/>
  <c r="A156" i="5"/>
  <c r="A1555" i="5"/>
  <c r="A1556" i="5" s="1"/>
  <c r="A1557" i="5" s="1"/>
  <c r="A1558" i="5" s="1"/>
  <c r="A3108" i="5"/>
  <c r="A3109" i="5" s="1"/>
  <c r="A3110" i="5" s="1"/>
  <c r="A2930" i="5"/>
  <c r="A2807" i="5"/>
  <c r="A2808" i="5" s="1"/>
  <c r="A2809" i="5" s="1"/>
  <c r="A2333" i="5"/>
  <c r="A2334" i="5" s="1"/>
  <c r="A2335" i="5" s="1"/>
  <c r="A2336" i="5" s="1"/>
  <c r="A2337" i="5" s="1"/>
  <c r="A933" i="5"/>
  <c r="A934" i="5" s="1"/>
  <c r="A935" i="5" s="1"/>
  <c r="A936" i="5" s="1"/>
  <c r="A937" i="5" s="1"/>
  <c r="A574" i="5"/>
  <c r="A575" i="5" s="1"/>
  <c r="A576" i="5" s="1"/>
  <c r="A577" i="5" s="1"/>
  <c r="A578" i="5" s="1"/>
  <c r="A3335" i="5"/>
  <c r="A3336" i="5" s="1"/>
  <c r="A3337" i="5" s="1"/>
  <c r="A3338" i="5" s="1"/>
  <c r="A3339" i="5" s="1"/>
  <c r="A3055" i="5"/>
  <c r="A3056" i="5" s="1"/>
  <c r="A3057" i="5" s="1"/>
  <c r="A3058" i="5" s="1"/>
  <c r="A1957" i="5"/>
  <c r="A1958" i="5" s="1"/>
  <c r="A1959" i="5" s="1"/>
  <c r="A1960" i="5" s="1"/>
  <c r="A1961" i="5" s="1"/>
  <c r="A1962" i="5" s="1"/>
  <c r="A3347" i="5"/>
  <c r="A3348" i="5" s="1"/>
  <c r="A3349" i="5" s="1"/>
  <c r="A3350" i="5" s="1"/>
  <c r="A3351" i="5" s="1"/>
  <c r="A3271" i="5"/>
  <c r="A3272" i="5" s="1"/>
  <c r="A3273" i="5" s="1"/>
  <c r="A3183" i="5"/>
  <c r="A3184" i="5" s="1"/>
  <c r="A3185" i="5" s="1"/>
  <c r="A3186" i="5" s="1"/>
  <c r="A3187" i="5" s="1"/>
  <c r="A3267" i="5"/>
  <c r="A3268" i="5" s="1"/>
  <c r="A3269" i="5" s="1"/>
  <c r="A3071" i="5"/>
  <c r="A3447" i="5"/>
  <c r="A3448" i="5" s="1"/>
  <c r="A3449" i="5" s="1"/>
  <c r="A3450" i="5" s="1"/>
  <c r="A3451" i="5" s="1"/>
  <c r="A3452" i="5" s="1"/>
  <c r="A3407" i="5"/>
  <c r="A3408" i="5" s="1"/>
  <c r="A3391" i="5"/>
  <c r="A3392" i="5" s="1"/>
  <c r="A3393" i="5" s="1"/>
  <c r="A3394" i="5" s="1"/>
  <c r="A3359" i="5"/>
  <c r="A3360" i="5" s="1"/>
  <c r="A3361" i="5" s="1"/>
  <c r="A3317" i="5"/>
  <c r="A3318" i="5" s="1"/>
  <c r="A3319" i="5" s="1"/>
  <c r="A3320" i="5" s="1"/>
  <c r="A3321" i="5" s="1"/>
  <c r="A3189" i="5"/>
  <c r="A3190" i="5" s="1"/>
  <c r="A3191" i="5" s="1"/>
  <c r="A3192" i="5" s="1"/>
  <c r="A3193" i="5" s="1"/>
  <c r="A3039" i="5"/>
  <c r="A3040" i="5" s="1"/>
  <c r="A3041" i="5" s="1"/>
  <c r="A2949" i="5"/>
  <c r="A2950" i="5" s="1"/>
  <c r="A2951" i="5" s="1"/>
  <c r="A3261" i="5"/>
  <c r="A3262" i="5" s="1"/>
  <c r="A3263" i="5" s="1"/>
  <c r="A3264" i="5" s="1"/>
  <c r="A3265" i="5" s="1"/>
  <c r="A2909" i="5"/>
  <c r="A2910" i="5" s="1"/>
  <c r="A2911" i="5" s="1"/>
  <c r="A2912" i="5" s="1"/>
  <c r="A3429" i="5"/>
  <c r="A3430" i="5" s="1"/>
  <c r="A3431" i="5" s="1"/>
  <c r="A3413" i="5"/>
  <c r="A3414" i="5" s="1"/>
  <c r="A3415" i="5" s="1"/>
  <c r="A3416" i="5" s="1"/>
  <c r="A3381" i="5"/>
  <c r="A3382" i="5" s="1"/>
  <c r="A3383" i="5" s="1"/>
  <c r="A3384" i="5" s="1"/>
  <c r="A3341" i="5"/>
  <c r="A3342" i="5" s="1"/>
  <c r="A3343" i="5" s="1"/>
  <c r="A3344" i="5" s="1"/>
  <c r="A3345" i="5" s="1"/>
  <c r="A3305" i="5"/>
  <c r="A3306" i="5" s="1"/>
  <c r="A3307" i="5" s="1"/>
  <c r="A3308" i="5" s="1"/>
  <c r="A3309" i="5" s="1"/>
  <c r="A3287" i="5"/>
  <c r="A3288" i="5" s="1"/>
  <c r="A3289" i="5" s="1"/>
  <c r="A3290" i="5" s="1"/>
  <c r="A3291" i="5" s="1"/>
  <c r="A3195" i="5"/>
  <c r="A3196" i="5" s="1"/>
  <c r="A3197" i="5" s="1"/>
  <c r="A3198" i="5" s="1"/>
  <c r="A3199" i="5" s="1"/>
  <c r="A3200" i="5" s="1"/>
  <c r="A3201" i="5" s="1"/>
  <c r="A3202" i="5" s="1"/>
  <c r="A2957" i="5"/>
  <c r="A2958" i="5" s="1"/>
  <c r="A2959" i="5" s="1"/>
  <c r="A2960" i="5" s="1"/>
  <c r="A2877" i="5"/>
  <c r="A2878" i="5" s="1"/>
  <c r="A3213" i="5"/>
  <c r="A3214" i="5" s="1"/>
  <c r="A3215" i="5" s="1"/>
  <c r="A2997" i="5"/>
  <c r="A2998" i="5" s="1"/>
  <c r="A2999" i="5" s="1"/>
  <c r="A3000" i="5" s="1"/>
  <c r="A3001" i="5" s="1"/>
  <c r="A3002" i="5" s="1"/>
  <c r="A3003" i="5" s="1"/>
  <c r="A3004" i="5" s="1"/>
  <c r="A3005" i="5" s="1"/>
  <c r="A3006" i="5" s="1"/>
  <c r="A2837" i="5"/>
  <c r="A2838" i="5" s="1"/>
  <c r="A2839" i="5" s="1"/>
  <c r="A2840" i="5" s="1"/>
  <c r="A3221" i="5"/>
  <c r="A3222" i="5" s="1"/>
  <c r="A3223" i="5" s="1"/>
  <c r="A3418" i="5"/>
  <c r="A3419" i="5" s="1"/>
  <c r="A3420" i="5" s="1"/>
  <c r="A3410" i="5"/>
  <c r="A3411" i="5" s="1"/>
  <c r="A3329" i="5"/>
  <c r="A3330" i="5" s="1"/>
  <c r="A3331" i="5" s="1"/>
  <c r="A3332" i="5" s="1"/>
  <c r="A3333" i="5" s="1"/>
  <c r="A3311" i="5"/>
  <c r="A3312" i="5" s="1"/>
  <c r="A3313" i="5" s="1"/>
  <c r="A3314" i="5" s="1"/>
  <c r="A3315" i="5" s="1"/>
  <c r="A3293" i="5"/>
  <c r="A3294" i="5" s="1"/>
  <c r="A3295" i="5" s="1"/>
  <c r="A3296" i="5" s="1"/>
  <c r="A3297" i="5" s="1"/>
  <c r="A3165" i="5"/>
  <c r="A3237" i="5"/>
  <c r="A3238" i="5" s="1"/>
  <c r="A3239" i="5" s="1"/>
  <c r="A3240" i="5" s="1"/>
  <c r="A3241" i="5" s="1"/>
  <c r="A3069" i="5"/>
  <c r="A2941" i="5"/>
  <c r="A2942" i="5" s="1"/>
  <c r="A2943" i="5" s="1"/>
  <c r="A3440" i="5"/>
  <c r="A3441" i="5" s="1"/>
  <c r="A3442" i="5" s="1"/>
  <c r="A3443" i="5" s="1"/>
  <c r="A3444" i="5" s="1"/>
  <c r="A3445" i="5" s="1"/>
  <c r="A3077" i="5"/>
  <c r="A3078" i="5" s="1"/>
  <c r="A3079" i="5" s="1"/>
  <c r="A2901" i="5"/>
  <c r="A2902" i="5" s="1"/>
  <c r="A2903" i="5" s="1"/>
  <c r="A2829" i="5"/>
  <c r="A2830" i="5" s="1"/>
  <c r="A2831" i="5" s="1"/>
  <c r="A2476" i="5" l="1"/>
  <c r="A2477" i="5" s="1"/>
  <c r="A2478" i="5" s="1"/>
  <c r="A2479" i="5" s="1"/>
  <c r="A2480" i="5" s="1"/>
  <c r="A2481" i="5" s="1"/>
  <c r="A2482" i="5" s="1"/>
  <c r="A2483" i="5" s="1"/>
  <c r="A2484" i="5" s="1"/>
  <c r="K2475" i="5"/>
  <c r="A157" i="5"/>
  <c r="A2485" i="5" l="1"/>
  <c r="A2486" i="5" s="1"/>
  <c r="A2487" i="5" s="1"/>
  <c r="A2488" i="5" s="1"/>
  <c r="A2489" i="5" s="1"/>
  <c r="A2490" i="5" s="1"/>
  <c r="A2491" i="5" s="1"/>
  <c r="A2492" i="5" s="1"/>
  <c r="A2493" i="5" s="1"/>
  <c r="A2494" i="5" s="1"/>
  <c r="K2484" i="5"/>
  <c r="A158" i="5"/>
  <c r="M12" i="7"/>
  <c r="M11" i="7"/>
  <c r="A2495" i="5" l="1"/>
  <c r="A2496" i="5" s="1"/>
  <c r="A2497" i="5" s="1"/>
  <c r="A2498" i="5" s="1"/>
  <c r="A2499" i="5" s="1"/>
  <c r="A2500" i="5" s="1"/>
  <c r="A2501" i="5" s="1"/>
  <c r="A2502" i="5" s="1"/>
  <c r="A2503" i="5" s="1"/>
  <c r="K2494" i="5"/>
  <c r="A159" i="5"/>
  <c r="A2504" i="5" l="1"/>
  <c r="A2505" i="5" s="1"/>
  <c r="A2506" i="5" s="1"/>
  <c r="A2507" i="5" s="1"/>
  <c r="A2508" i="5" s="1"/>
  <c r="A2509" i="5" s="1"/>
  <c r="A2510" i="5" s="1"/>
  <c r="A2511" i="5" s="1"/>
  <c r="A2512" i="5" s="1"/>
  <c r="K2503" i="5"/>
  <c r="A160" i="5"/>
  <c r="A2513" i="5" l="1"/>
  <c r="K2512" i="5"/>
  <c r="L2724" i="5"/>
  <c r="L2745" i="5"/>
  <c r="A2514" i="5" l="1"/>
  <c r="A2515" i="5" l="1"/>
  <c r="H45" i="21"/>
  <c r="G45" i="21"/>
  <c r="F45" i="21"/>
  <c r="E45" i="21"/>
  <c r="H41" i="21"/>
  <c r="G41" i="21"/>
  <c r="F41" i="21"/>
  <c r="E41" i="21"/>
  <c r="H34" i="21"/>
  <c r="G34" i="21"/>
  <c r="F34" i="21"/>
  <c r="E34" i="21"/>
  <c r="H22" i="21"/>
  <c r="H46" i="21" s="1"/>
  <c r="G22" i="21"/>
  <c r="F22" i="21"/>
  <c r="F46" i="21" s="1"/>
  <c r="E22" i="21"/>
  <c r="M68" i="7"/>
  <c r="M66" i="7"/>
  <c r="M65" i="7"/>
  <c r="M64" i="7"/>
  <c r="M63" i="7"/>
  <c r="M62" i="7"/>
  <c r="M61" i="7"/>
  <c r="M57" i="7"/>
  <c r="M44" i="7"/>
  <c r="M43" i="7"/>
  <c r="M42" i="7"/>
  <c r="M41" i="7"/>
  <c r="M40" i="7"/>
  <c r="M39" i="7"/>
  <c r="M17" i="7"/>
  <c r="A2516" i="5" l="1"/>
  <c r="G46" i="21"/>
  <c r="E46" i="21"/>
  <c r="M9" i="7"/>
  <c r="M8" i="7"/>
  <c r="M7" i="7"/>
  <c r="I9" i="5"/>
  <c r="I8" i="5"/>
  <c r="I7" i="5"/>
  <c r="J9" i="12"/>
  <c r="J8" i="12"/>
  <c r="J7" i="12"/>
  <c r="J9" i="9"/>
  <c r="J8" i="9"/>
  <c r="J7" i="9"/>
  <c r="J9" i="10"/>
  <c r="J8" i="10"/>
  <c r="J7" i="10"/>
  <c r="J9" i="1"/>
  <c r="J8" i="1"/>
  <c r="J7" i="1"/>
  <c r="M9" i="14"/>
  <c r="M8" i="14"/>
  <c r="M7" i="14"/>
  <c r="A2517" i="5" l="1"/>
  <c r="H17" i="19"/>
  <c r="A2518" i="5" l="1"/>
  <c r="H25" i="20"/>
  <c r="H18" i="20"/>
  <c r="H8" i="20"/>
  <c r="H27" i="20" s="1"/>
  <c r="H25" i="19"/>
  <c r="H18" i="19"/>
  <c r="H27" i="19" s="1"/>
  <c r="H11" i="19"/>
  <c r="A2519" i="5" l="1"/>
  <c r="M1" i="7"/>
  <c r="G19" i="12"/>
  <c r="G49" i="12"/>
  <c r="G94" i="12"/>
  <c r="G15" i="12"/>
  <c r="G84" i="12"/>
  <c r="G52" i="12"/>
  <c r="G58" i="12"/>
  <c r="G68" i="12"/>
  <c r="G48" i="12"/>
  <c r="G47" i="12"/>
  <c r="G32" i="10"/>
  <c r="G100" i="10"/>
  <c r="G114" i="10"/>
  <c r="G69" i="10"/>
  <c r="G70" i="10"/>
  <c r="G104" i="10"/>
  <c r="G22" i="10"/>
  <c r="G156" i="10"/>
  <c r="G145" i="10"/>
  <c r="G12" i="10"/>
  <c r="G433" i="10"/>
  <c r="G36" i="10"/>
  <c r="G375" i="10"/>
  <c r="G49" i="10"/>
  <c r="G347" i="10"/>
  <c r="G158" i="10"/>
  <c r="G243" i="10"/>
  <c r="G196" i="10"/>
  <c r="G477" i="10"/>
  <c r="G373" i="10"/>
  <c r="G45" i="12"/>
  <c r="G37" i="12"/>
  <c r="G33" i="12"/>
  <c r="G80" i="12"/>
  <c r="G16" i="12"/>
  <c r="G23" i="12"/>
  <c r="G74" i="12"/>
  <c r="G25" i="12"/>
  <c r="G89" i="12"/>
  <c r="G57" i="12"/>
  <c r="G43" i="10"/>
  <c r="G65" i="10"/>
  <c r="G284" i="10"/>
  <c r="G121" i="10"/>
  <c r="G146" i="10"/>
  <c r="G25" i="10"/>
  <c r="G329" i="10"/>
  <c r="G18" i="10"/>
  <c r="G34" i="10"/>
  <c r="G235" i="10"/>
  <c r="G51" i="10"/>
  <c r="G21" i="10"/>
  <c r="G47" i="10"/>
  <c r="G81" i="10"/>
  <c r="G281" i="10"/>
  <c r="G195" i="10"/>
  <c r="G160" i="10"/>
  <c r="G449" i="10"/>
  <c r="G236" i="10"/>
  <c r="G384" i="10"/>
  <c r="G363" i="10"/>
  <c r="G290" i="10"/>
  <c r="G228" i="10"/>
  <c r="G267" i="10"/>
  <c r="G324" i="10"/>
  <c r="G190" i="10"/>
  <c r="G180" i="10"/>
  <c r="G221" i="10"/>
  <c r="G96" i="10"/>
  <c r="G165" i="10"/>
  <c r="G94" i="10"/>
  <c r="G307" i="10"/>
  <c r="G86" i="12"/>
  <c r="G59" i="12"/>
  <c r="G29" i="12"/>
  <c r="G81" i="12"/>
  <c r="G27" i="12"/>
  <c r="G20" i="12"/>
  <c r="G76" i="12"/>
  <c r="G34" i="12"/>
  <c r="G32" i="12"/>
  <c r="G62" i="12"/>
  <c r="G33" i="10"/>
  <c r="G27" i="10"/>
  <c r="G299" i="10"/>
  <c r="G17" i="10"/>
  <c r="G265" i="10"/>
  <c r="G95" i="10"/>
  <c r="G171" i="10"/>
  <c r="G87" i="10"/>
  <c r="G91" i="10"/>
  <c r="G147" i="10"/>
  <c r="G177" i="10"/>
  <c r="G144" i="10"/>
  <c r="G76" i="10"/>
  <c r="G68" i="10"/>
  <c r="G270" i="10"/>
  <c r="G409" i="10"/>
  <c r="G204" i="10"/>
  <c r="G442" i="10"/>
  <c r="G459" i="10"/>
  <c r="G382" i="10"/>
  <c r="G422" i="10"/>
  <c r="G425" i="10"/>
  <c r="G344" i="10"/>
  <c r="G380" i="10"/>
  <c r="G444" i="10"/>
  <c r="G223" i="10"/>
  <c r="G199" i="10"/>
  <c r="G149" i="10"/>
  <c r="G127" i="10"/>
  <c r="G159" i="10"/>
  <c r="G191" i="10"/>
  <c r="G253" i="10"/>
  <c r="G482" i="10"/>
  <c r="G201" i="10"/>
  <c r="G355" i="10"/>
  <c r="G164" i="10"/>
  <c r="G264" i="10"/>
  <c r="G268" i="10"/>
  <c r="G342" i="10"/>
  <c r="G272" i="10"/>
  <c r="G151" i="10"/>
  <c r="G213" i="10"/>
  <c r="G491" i="10"/>
  <c r="G302" i="10"/>
  <c r="G312" i="10"/>
  <c r="G193" i="10"/>
  <c r="G325" i="10"/>
  <c r="G46" i="10"/>
  <c r="G333" i="10"/>
  <c r="G301" i="10"/>
  <c r="G313" i="10"/>
  <c r="G371" i="10"/>
  <c r="G411" i="10"/>
  <c r="G237" i="10"/>
  <c r="G428" i="10"/>
  <c r="G456" i="10"/>
  <c r="G418" i="10"/>
  <c r="G317" i="10"/>
  <c r="G392" i="10"/>
  <c r="G192" i="10"/>
  <c r="G21" i="12"/>
  <c r="G54" i="12"/>
  <c r="G51" i="12"/>
  <c r="G174" i="10"/>
  <c r="G29" i="10"/>
  <c r="G405" i="10"/>
  <c r="G108" i="10"/>
  <c r="G132" i="10"/>
  <c r="G289" i="10"/>
  <c r="G116" i="10"/>
  <c r="G229" i="10"/>
  <c r="G89" i="10"/>
  <c r="G172" i="10"/>
  <c r="G64" i="10"/>
  <c r="G79" i="12"/>
  <c r="G83" i="12"/>
  <c r="G61" i="12"/>
  <c r="G36" i="12"/>
  <c r="G63" i="12"/>
  <c r="G26" i="12"/>
  <c r="G46" i="12"/>
  <c r="G16" i="10"/>
  <c r="G351" i="10"/>
  <c r="G75" i="12"/>
  <c r="G12" i="12"/>
  <c r="G13" i="12"/>
  <c r="G73" i="12"/>
  <c r="G91" i="12"/>
  <c r="G78" i="10"/>
  <c r="G84" i="10"/>
  <c r="G72" i="10"/>
  <c r="G184" i="10"/>
  <c r="G102" i="10"/>
  <c r="G20" i="10"/>
  <c r="G35" i="10"/>
  <c r="G126" i="10"/>
  <c r="G133" i="10"/>
  <c r="G352" i="10"/>
  <c r="G445" i="10"/>
  <c r="G478" i="10"/>
  <c r="G415" i="10"/>
  <c r="G450" i="10"/>
  <c r="G124" i="10"/>
  <c r="G230" i="10"/>
  <c r="G458" i="10"/>
  <c r="G57" i="10"/>
  <c r="G233" i="10"/>
  <c r="G205" i="10"/>
  <c r="G186" i="10"/>
  <c r="G258" i="10"/>
  <c r="G155" i="10"/>
  <c r="G240" i="10"/>
  <c r="G393" i="10"/>
  <c r="G448" i="10"/>
  <c r="G410" i="10"/>
  <c r="G447" i="10"/>
  <c r="G56" i="12"/>
  <c r="G14" i="12"/>
  <c r="G93" i="12"/>
  <c r="G82" i="12"/>
  <c r="G60" i="12"/>
  <c r="G79" i="10"/>
  <c r="G118" i="10"/>
  <c r="G82" i="10"/>
  <c r="G197" i="10"/>
  <c r="G202" i="10"/>
  <c r="G62" i="10"/>
  <c r="G296" i="10"/>
  <c r="G480" i="10"/>
  <c r="G103" i="10"/>
  <c r="G262" i="10"/>
  <c r="G390" i="10"/>
  <c r="G416" i="10"/>
  <c r="G376" i="10"/>
  <c r="G403" i="10"/>
  <c r="G175" i="10"/>
  <c r="G220" i="10"/>
  <c r="G217" i="10"/>
  <c r="G314" i="10"/>
  <c r="G385" i="10"/>
  <c r="G435" i="10"/>
  <c r="G332" i="10"/>
  <c r="G256" i="10"/>
  <c r="G188" i="10"/>
  <c r="G161" i="10"/>
  <c r="G138" i="10"/>
  <c r="G125" i="10"/>
  <c r="G168" i="10"/>
  <c r="G110" i="10"/>
  <c r="G476" i="10"/>
  <c r="G279" i="10"/>
  <c r="G489" i="10"/>
  <c r="G387" i="10"/>
  <c r="G350" i="10"/>
  <c r="G451" i="10"/>
  <c r="G475" i="10"/>
  <c r="G399" i="10"/>
  <c r="G300" i="10"/>
  <c r="G423" i="10"/>
  <c r="G77" i="10"/>
  <c r="G430" i="10"/>
  <c r="G337" i="10"/>
  <c r="G434" i="10"/>
  <c r="G224" i="10"/>
  <c r="G413" i="10"/>
  <c r="G222" i="10"/>
  <c r="G266" i="10"/>
  <c r="G386" i="10"/>
  <c r="G134" i="10"/>
  <c r="G438" i="10"/>
  <c r="G467" i="10"/>
  <c r="G420" i="10"/>
  <c r="G437" i="10"/>
  <c r="G402" i="10"/>
  <c r="G90" i="12"/>
  <c r="G24" i="12"/>
  <c r="G41" i="12"/>
  <c r="G92" i="12"/>
  <c r="G37" i="10"/>
  <c r="G181" i="10"/>
  <c r="G209" i="10"/>
  <c r="G143" i="10"/>
  <c r="G26" i="10"/>
  <c r="G52" i="10"/>
  <c r="G24" i="10"/>
  <c r="G66" i="10"/>
  <c r="G401" i="10"/>
  <c r="G276" i="10"/>
  <c r="G446" i="10"/>
  <c r="G367" i="10"/>
  <c r="G461" i="10"/>
  <c r="G427" i="10"/>
  <c r="G389" i="10"/>
  <c r="G331" i="10"/>
  <c r="G335" i="10"/>
  <c r="G200" i="10"/>
  <c r="G141" i="10"/>
  <c r="G472" i="10"/>
  <c r="G457" i="10"/>
  <c r="G431" i="10"/>
  <c r="G71" i="10"/>
  <c r="G130" i="10"/>
  <c r="G252" i="10"/>
  <c r="G101" i="10"/>
  <c r="G406" i="10"/>
  <c r="G63" i="10"/>
  <c r="G93" i="10"/>
  <c r="G490" i="10"/>
  <c r="G487" i="10"/>
  <c r="G353" i="10"/>
  <c r="G207" i="10"/>
  <c r="G308" i="10"/>
  <c r="G140" i="10"/>
  <c r="G338" i="10"/>
  <c r="G414" i="10"/>
  <c r="G169" i="10"/>
  <c r="G454" i="10"/>
  <c r="G248" i="10"/>
  <c r="G182" i="10"/>
  <c r="G336" i="10"/>
  <c r="G211" i="10"/>
  <c r="G294" i="10"/>
  <c r="G479" i="10"/>
  <c r="G432" i="10"/>
  <c r="G208" i="10"/>
  <c r="G282" i="10"/>
  <c r="G471" i="10"/>
  <c r="G303" i="10"/>
  <c r="G273" i="10"/>
  <c r="G370" i="10"/>
  <c r="G30" i="12"/>
  <c r="G87" i="12"/>
  <c r="G70" i="12"/>
  <c r="G71" i="12"/>
  <c r="G43" i="12"/>
  <c r="G251" i="10"/>
  <c r="G42" i="10"/>
  <c r="G358" i="10"/>
  <c r="G44" i="10"/>
  <c r="G153" i="10"/>
  <c r="G54" i="10"/>
  <c r="G40" i="10"/>
  <c r="G123" i="10"/>
  <c r="G334" i="10"/>
  <c r="G424" i="10"/>
  <c r="G396" i="10"/>
  <c r="G225" i="10"/>
  <c r="G455" i="10"/>
  <c r="G357" i="10"/>
  <c r="G305" i="10"/>
  <c r="G247" i="10"/>
  <c r="G315" i="10"/>
  <c r="G388" i="10"/>
  <c r="G470" i="10"/>
  <c r="G283" i="10"/>
  <c r="G452" i="10"/>
  <c r="G374" i="10"/>
  <c r="G120" i="10"/>
  <c r="G194" i="10"/>
  <c r="G271" i="10"/>
  <c r="G105" i="10"/>
  <c r="G30" i="10"/>
  <c r="G142" i="10"/>
  <c r="G157" i="10"/>
  <c r="G473" i="10"/>
  <c r="G245" i="10"/>
  <c r="G148" i="10"/>
  <c r="G254" i="10"/>
  <c r="G179" i="10"/>
  <c r="G167" i="10"/>
  <c r="G278" i="10"/>
  <c r="G227" i="10"/>
  <c r="G391" i="10"/>
  <c r="G486" i="10"/>
  <c r="G340" i="10"/>
  <c r="G440" i="10"/>
  <c r="G421" i="10"/>
  <c r="G365" i="10"/>
  <c r="G231" i="10"/>
  <c r="G50" i="10"/>
  <c r="G292" i="10"/>
  <c r="G23" i="10"/>
  <c r="G60" i="10"/>
  <c r="G359" i="10"/>
  <c r="G319" i="10"/>
  <c r="G439" i="10"/>
  <c r="G203" i="10"/>
  <c r="G28" i="12"/>
  <c r="G88" i="12"/>
  <c r="G77" i="12"/>
  <c r="G39" i="12"/>
  <c r="G17" i="12"/>
  <c r="G90" i="10"/>
  <c r="G31" i="10"/>
  <c r="G111" i="10"/>
  <c r="G13" i="10"/>
  <c r="G92" i="10"/>
  <c r="G97" i="10"/>
  <c r="G99" i="10"/>
  <c r="G298" i="10"/>
  <c r="G178" i="10"/>
  <c r="G441" i="10"/>
  <c r="G309" i="10"/>
  <c r="G122" i="10"/>
  <c r="G436" i="10"/>
  <c r="G400" i="10"/>
  <c r="G316" i="10"/>
  <c r="G361" i="10"/>
  <c r="G321" i="10"/>
  <c r="G295" i="10"/>
  <c r="G277" i="10"/>
  <c r="G128" i="10"/>
  <c r="G241" i="10"/>
  <c r="G443" i="10"/>
  <c r="G466" i="10"/>
  <c r="G78" i="12"/>
  <c r="G55" i="12"/>
  <c r="G50" i="12"/>
  <c r="G31" i="12"/>
  <c r="G65" i="12"/>
  <c r="G61" i="10"/>
  <c r="G85" i="10"/>
  <c r="G56" i="10"/>
  <c r="G41" i="10"/>
  <c r="G131" i="10"/>
  <c r="G269" i="10"/>
  <c r="G39" i="10"/>
  <c r="G212" i="10"/>
  <c r="G250" i="10"/>
  <c r="G483" i="10"/>
  <c r="G297" i="10"/>
  <c r="G261" i="10"/>
  <c r="G464" i="10"/>
  <c r="G362" i="10"/>
  <c r="G426" i="10"/>
  <c r="G163" i="10"/>
  <c r="G364" i="10"/>
  <c r="G462" i="10"/>
  <c r="G53" i="10"/>
  <c r="G255" i="10"/>
  <c r="G488" i="10"/>
  <c r="G304" i="10"/>
  <c r="G187" i="10"/>
  <c r="G170" i="10"/>
  <c r="G206" i="10"/>
  <c r="G484" i="10"/>
  <c r="G67" i="10"/>
  <c r="G176" i="10"/>
  <c r="G173" i="10"/>
  <c r="G453" i="10"/>
  <c r="G460" i="10"/>
  <c r="G366" i="10"/>
  <c r="G412" i="10"/>
  <c r="G238" i="10"/>
  <c r="G274" i="10"/>
  <c r="G115" i="10"/>
  <c r="G408" i="10"/>
  <c r="G349" i="10"/>
  <c r="G469" i="10"/>
  <c r="G183" i="10"/>
  <c r="G343" i="10"/>
  <c r="G397" i="10"/>
  <c r="G311" i="10"/>
  <c r="G214" i="10"/>
  <c r="G85" i="12"/>
  <c r="G40" i="12"/>
  <c r="G42" i="12"/>
  <c r="G53" i="12"/>
  <c r="G35" i="12"/>
  <c r="G45" i="10"/>
  <c r="G28" i="10"/>
  <c r="G119" i="10"/>
  <c r="G19" i="10"/>
  <c r="G139" i="10"/>
  <c r="G38" i="10"/>
  <c r="G88" i="10"/>
  <c r="G249" i="10"/>
  <c r="G162" i="10"/>
  <c r="G354" i="10"/>
  <c r="G348" i="10"/>
  <c r="G232" i="10"/>
  <c r="G341" i="10"/>
  <c r="G429" i="10"/>
  <c r="G369" i="10"/>
  <c r="G150" i="10"/>
  <c r="G218" i="10"/>
  <c r="G330" i="10"/>
  <c r="G86" i="10"/>
  <c r="G318" i="10"/>
  <c r="G395" i="10"/>
  <c r="G215" i="10"/>
  <c r="G226" i="10"/>
  <c r="G185" i="10"/>
  <c r="G259" i="10"/>
  <c r="G485" i="10"/>
  <c r="G59" i="10"/>
  <c r="G417" i="10"/>
  <c r="G244" i="10"/>
  <c r="G474" i="10"/>
  <c r="G492" i="10"/>
  <c r="G129" i="10"/>
  <c r="G48" i="10"/>
  <c r="G280" i="10"/>
  <c r="G377" i="10"/>
  <c r="G378" i="10"/>
  <c r="G135" i="10"/>
  <c r="G346" i="10"/>
  <c r="G288" i="10"/>
  <c r="G166" i="10"/>
  <c r="G310" i="10"/>
  <c r="G293" i="10"/>
  <c r="G234" i="10"/>
  <c r="G356" i="10"/>
  <c r="G44" i="12"/>
  <c r="G18" i="12"/>
  <c r="G72" i="12"/>
  <c r="G38" i="12"/>
  <c r="G66" i="12"/>
  <c r="G15" i="10"/>
  <c r="G55" i="10"/>
  <c r="G75" i="10"/>
  <c r="G106" i="10"/>
  <c r="G117" i="10"/>
  <c r="G73" i="10"/>
  <c r="G58" i="10"/>
  <c r="G285" i="10"/>
  <c r="G80" i="10"/>
  <c r="G372" i="10"/>
  <c r="G481" i="10"/>
  <c r="G322" i="10"/>
  <c r="G379" i="10"/>
  <c r="G107" i="10"/>
  <c r="G219" i="10"/>
  <c r="G152" i="10"/>
  <c r="G339" i="10"/>
  <c r="G83" i="10"/>
  <c r="G216" i="10"/>
  <c r="G306" i="10"/>
  <c r="G381" i="10"/>
  <c r="G404" i="10"/>
  <c r="G109" i="10"/>
  <c r="G154" i="10"/>
  <c r="G260" i="10"/>
  <c r="G74" i="10"/>
  <c r="G286" i="10"/>
  <c r="G328" i="10"/>
  <c r="G137" i="10"/>
  <c r="G287" i="10"/>
  <c r="G263" i="10"/>
  <c r="G112" i="10"/>
  <c r="G407" i="10"/>
  <c r="G257" i="10"/>
  <c r="G323" i="10"/>
  <c r="G468" i="10"/>
  <c r="G242" i="10"/>
  <c r="G383" i="10"/>
  <c r="G345" i="10"/>
  <c r="G368" i="10"/>
  <c r="G320" i="10"/>
  <c r="G239" i="10"/>
  <c r="G327" i="10"/>
  <c r="G98" i="10"/>
  <c r="G246" i="10"/>
  <c r="G360" i="10"/>
  <c r="G113" i="10"/>
  <c r="G398" i="10"/>
  <c r="G136" i="10"/>
  <c r="G198" i="10"/>
  <c r="G394" i="10"/>
  <c r="G419" i="10"/>
  <c r="G291" i="10"/>
  <c r="G189" i="10"/>
  <c r="G210" i="10"/>
  <c r="G463" i="10"/>
  <c r="G465" i="10"/>
  <c r="G275" i="10"/>
  <c r="G326" i="10"/>
  <c r="J1" i="26"/>
  <c r="G22" i="12"/>
  <c r="J1" i="10"/>
  <c r="J1" i="1"/>
  <c r="M1" i="14"/>
  <c r="I1" i="5"/>
  <c r="J1" i="9"/>
  <c r="J1" i="12"/>
  <c r="G64" i="12"/>
  <c r="G69" i="12"/>
  <c r="G67" i="12"/>
  <c r="J2" i="26"/>
  <c r="J2" i="1"/>
  <c r="M2" i="14"/>
  <c r="M2" i="7"/>
  <c r="I2" i="5"/>
  <c r="J2" i="12"/>
  <c r="J2" i="9"/>
  <c r="J2" i="10"/>
  <c r="G14" i="10"/>
  <c r="H11" i="20"/>
  <c r="B26" i="18"/>
  <c r="B46" i="18"/>
  <c r="B40" i="18"/>
  <c r="B34" i="18"/>
  <c r="A2520" i="5" l="1"/>
  <c r="G18" i="9"/>
  <c r="G16" i="9"/>
  <c r="G17" i="9"/>
  <c r="G790" i="1"/>
  <c r="G1070" i="1"/>
  <c r="G1032" i="1"/>
  <c r="G978" i="1"/>
  <c r="G920" i="1"/>
  <c r="G876" i="1"/>
  <c r="G838" i="1"/>
  <c r="G671" i="1"/>
  <c r="G626" i="1"/>
  <c r="G1050" i="1"/>
  <c r="G1001" i="1"/>
  <c r="G938" i="1"/>
  <c r="G892" i="1"/>
  <c r="G851" i="1"/>
  <c r="G812" i="1"/>
  <c r="G1048" i="1"/>
  <c r="G995" i="1"/>
  <c r="G929" i="1"/>
  <c r="G883" i="1"/>
  <c r="G845" i="1"/>
  <c r="G1083" i="1"/>
  <c r="G1043" i="1"/>
  <c r="G986" i="1"/>
  <c r="G927" i="1"/>
  <c r="G882" i="1"/>
  <c r="G844" i="1"/>
  <c r="G674" i="1"/>
  <c r="G598" i="1"/>
  <c r="G558" i="1"/>
  <c r="G509" i="1"/>
  <c r="G450" i="1"/>
  <c r="G393" i="1"/>
  <c r="G327" i="1"/>
  <c r="G641" i="1"/>
  <c r="G588" i="1"/>
  <c r="G548" i="1"/>
  <c r="G499" i="1"/>
  <c r="G441" i="1"/>
  <c r="G382" i="1"/>
  <c r="G314" i="1"/>
  <c r="G600" i="1"/>
  <c r="G561" i="1"/>
  <c r="G512" i="1"/>
  <c r="G462" i="1"/>
  <c r="G403" i="1"/>
  <c r="G338" i="1"/>
  <c r="G638" i="1"/>
  <c r="G586" i="1"/>
  <c r="G546" i="1"/>
  <c r="G497" i="1"/>
  <c r="G437" i="1"/>
  <c r="G373" i="1"/>
  <c r="G665" i="1"/>
  <c r="G249" i="1"/>
  <c r="G197" i="1"/>
  <c r="G142" i="1"/>
  <c r="G779" i="1"/>
  <c r="G732" i="1"/>
  <c r="G680" i="1"/>
  <c r="G280" i="1"/>
  <c r="G228" i="1"/>
  <c r="G175" i="1"/>
  <c r="G115" i="1"/>
  <c r="G759" i="1"/>
  <c r="G717" i="1"/>
  <c r="G646" i="1"/>
  <c r="G746" i="1"/>
  <c r="G699" i="1"/>
  <c r="G309" i="1"/>
  <c r="G244" i="1"/>
  <c r="G193" i="1"/>
  <c r="G127" i="1"/>
  <c r="G749" i="1"/>
  <c r="G705" i="1"/>
  <c r="G217" i="1"/>
  <c r="G85" i="1"/>
  <c r="G27" i="1"/>
  <c r="G226" i="1"/>
  <c r="G60" i="1"/>
  <c r="G195" i="1"/>
  <c r="G89" i="1"/>
  <c r="G31" i="1"/>
  <c r="G87" i="1"/>
  <c r="G29" i="1"/>
  <c r="G798" i="1"/>
  <c r="G1066" i="1"/>
  <c r="G1026" i="1"/>
  <c r="G973" i="1"/>
  <c r="G914" i="1"/>
  <c r="G870" i="1"/>
  <c r="G833" i="1"/>
  <c r="G664" i="1"/>
  <c r="G622" i="1"/>
  <c r="G1045" i="1"/>
  <c r="G997" i="1"/>
  <c r="G930" i="1"/>
  <c r="G885" i="1"/>
  <c r="G846" i="1"/>
  <c r="G1084" i="1"/>
  <c r="G1044" i="1"/>
  <c r="G988" i="1"/>
  <c r="G922" i="1"/>
  <c r="G878" i="1"/>
  <c r="G840" i="1"/>
  <c r="G1077" i="1"/>
  <c r="G1038" i="1"/>
  <c r="G979" i="1"/>
  <c r="G921" i="1"/>
  <c r="G877" i="1"/>
  <c r="G839" i="1"/>
  <c r="G662" i="1"/>
  <c r="G594" i="1"/>
  <c r="G553" i="1"/>
  <c r="G505" i="1"/>
  <c r="G442" i="1"/>
  <c r="G384" i="1"/>
  <c r="G323" i="1"/>
  <c r="G629" i="1"/>
  <c r="G584" i="1"/>
  <c r="G543" i="1"/>
  <c r="G493" i="1"/>
  <c r="G435" i="1"/>
  <c r="G370" i="1"/>
  <c r="G672" i="1"/>
  <c r="G596" i="1"/>
  <c r="G556" i="1"/>
  <c r="G507" i="1"/>
  <c r="G454" i="1"/>
  <c r="G396" i="1"/>
  <c r="G330" i="1"/>
  <c r="G620" i="1"/>
  <c r="G581" i="1"/>
  <c r="G541" i="1"/>
  <c r="G490" i="1"/>
  <c r="G432" i="1"/>
  <c r="G364" i="1"/>
  <c r="G625" i="1"/>
  <c r="G243" i="1"/>
  <c r="G190" i="1"/>
  <c r="G136" i="1"/>
  <c r="G774" i="1"/>
  <c r="G728" i="1"/>
  <c r="G656" i="1"/>
  <c r="G275" i="1"/>
  <c r="G219" i="1"/>
  <c r="G170" i="1"/>
  <c r="G109" i="1"/>
  <c r="G752" i="1"/>
  <c r="G712" i="1"/>
  <c r="G623" i="1"/>
  <c r="G739" i="1"/>
  <c r="G694" i="1"/>
  <c r="G290" i="1"/>
  <c r="G238" i="1"/>
  <c r="G186" i="1"/>
  <c r="G120" i="1"/>
  <c r="G745" i="1"/>
  <c r="G697" i="1"/>
  <c r="G167" i="1"/>
  <c r="G794" i="1"/>
  <c r="G791" i="1"/>
  <c r="G1062" i="1"/>
  <c r="G1020" i="1"/>
  <c r="G960" i="1"/>
  <c r="G909" i="1"/>
  <c r="G866" i="1"/>
  <c r="G828" i="1"/>
  <c r="G658" i="1"/>
  <c r="G1080" i="1"/>
  <c r="G1040" i="1"/>
  <c r="G989" i="1"/>
  <c r="G923" i="1"/>
  <c r="G880" i="1"/>
  <c r="G841" i="1"/>
  <c r="G1079" i="1"/>
  <c r="G1039" i="1"/>
  <c r="G982" i="1"/>
  <c r="G917" i="1"/>
  <c r="G874" i="1"/>
  <c r="G835" i="1"/>
  <c r="G1071" i="1"/>
  <c r="G1033" i="1"/>
  <c r="G975" i="1"/>
  <c r="G916" i="1"/>
  <c r="G871" i="1"/>
  <c r="G834" i="1"/>
  <c r="G650" i="1"/>
  <c r="G589" i="1"/>
  <c r="G549" i="1"/>
  <c r="G501" i="1"/>
  <c r="G436" i="1"/>
  <c r="G372" i="1"/>
  <c r="G317" i="1"/>
  <c r="G618" i="1"/>
  <c r="G578" i="1"/>
  <c r="G538" i="1"/>
  <c r="G487" i="1"/>
  <c r="G429" i="1"/>
  <c r="G361" i="1"/>
  <c r="G652" i="1"/>
  <c r="G592" i="1"/>
  <c r="G551" i="1"/>
  <c r="G503" i="1"/>
  <c r="G446" i="1"/>
  <c r="G388" i="1"/>
  <c r="G320" i="1"/>
  <c r="G613" i="1"/>
  <c r="G576" i="1"/>
  <c r="G535" i="1"/>
  <c r="G481" i="1"/>
  <c r="G424" i="1"/>
  <c r="G356" i="1"/>
  <c r="G289" i="1"/>
  <c r="G236" i="1"/>
  <c r="G185" i="1"/>
  <c r="G125" i="1"/>
  <c r="G769" i="1"/>
  <c r="G723" i="1"/>
  <c r="G633" i="1"/>
  <c r="G268" i="1"/>
  <c r="G213" i="1"/>
  <c r="G163" i="1"/>
  <c r="G102" i="1"/>
  <c r="G747" i="1"/>
  <c r="G700" i="1"/>
  <c r="G805" i="1"/>
  <c r="G735" i="1"/>
  <c r="G689" i="1"/>
  <c r="G283" i="1"/>
  <c r="G232" i="1"/>
  <c r="G178" i="1"/>
  <c r="G112" i="1"/>
  <c r="G738" i="1"/>
  <c r="G693" i="1"/>
  <c r="G291" i="1"/>
  <c r="G795" i="1"/>
  <c r="G799" i="1"/>
  <c r="G1056" i="1"/>
  <c r="G1013" i="1"/>
  <c r="G953" i="1"/>
  <c r="G905" i="1"/>
  <c r="G861" i="1"/>
  <c r="G822" i="1"/>
  <c r="G654" i="1"/>
  <c r="G1074" i="1"/>
  <c r="G1035" i="1"/>
  <c r="G983" i="1"/>
  <c r="G918" i="1"/>
  <c r="G875" i="1"/>
  <c r="G837" i="1"/>
  <c r="G1072" i="1"/>
  <c r="G1034" i="1"/>
  <c r="G970" i="1"/>
  <c r="G912" i="1"/>
  <c r="G868" i="1"/>
  <c r="G831" i="1"/>
  <c r="G1067" i="1"/>
  <c r="G1027" i="1"/>
  <c r="G969" i="1"/>
  <c r="G911" i="1"/>
  <c r="G867" i="1"/>
  <c r="G830" i="1"/>
  <c r="G630" i="1"/>
  <c r="G585" i="1"/>
  <c r="G545" i="1"/>
  <c r="G496" i="1"/>
  <c r="G430" i="1"/>
  <c r="G363" i="1"/>
  <c r="G310" i="1"/>
  <c r="G611" i="1"/>
  <c r="G574" i="1"/>
  <c r="G533" i="1"/>
  <c r="G478" i="1"/>
  <c r="G420" i="1"/>
  <c r="G353" i="1"/>
  <c r="G640" i="1"/>
  <c r="G587" i="1"/>
  <c r="G547" i="1"/>
  <c r="G498" i="1"/>
  <c r="G439" i="1"/>
  <c r="G381" i="1"/>
  <c r="G313" i="1"/>
  <c r="G609" i="1"/>
  <c r="G569" i="1"/>
  <c r="G523" i="1"/>
  <c r="G474" i="1"/>
  <c r="G415" i="1"/>
  <c r="G351" i="1"/>
  <c r="G281" i="1"/>
  <c r="G229" i="1"/>
  <c r="G176" i="1"/>
  <c r="G117" i="1"/>
  <c r="G760" i="1"/>
  <c r="G718" i="1"/>
  <c r="G304" i="1"/>
  <c r="G258" i="1"/>
  <c r="G208" i="1"/>
  <c r="G154" i="1"/>
  <c r="G806" i="1"/>
  <c r="G740" i="1"/>
  <c r="G695" i="1"/>
  <c r="G787" i="1"/>
  <c r="G730" i="1"/>
  <c r="G683" i="1"/>
  <c r="G278" i="1"/>
  <c r="G225" i="1"/>
  <c r="G173" i="1"/>
  <c r="G104" i="1"/>
  <c r="G733" i="1"/>
  <c r="G688" i="1"/>
  <c r="G788" i="1"/>
  <c r="G792" i="1"/>
  <c r="G1051" i="1"/>
  <c r="G1002" i="1"/>
  <c r="G947" i="1"/>
  <c r="G899" i="1"/>
  <c r="G857" i="1"/>
  <c r="G818" i="1"/>
  <c r="G649" i="1"/>
  <c r="G1069" i="1"/>
  <c r="G1031" i="1"/>
  <c r="G971" i="1"/>
  <c r="G913" i="1"/>
  <c r="G869" i="1"/>
  <c r="G832" i="1"/>
  <c r="G1068" i="1"/>
  <c r="G1028" i="1"/>
  <c r="G957" i="1"/>
  <c r="G907" i="1"/>
  <c r="G864" i="1"/>
  <c r="G824" i="1"/>
  <c r="G1063" i="1"/>
  <c r="G1021" i="1"/>
  <c r="G956" i="1"/>
  <c r="G906" i="1"/>
  <c r="G862" i="1"/>
  <c r="G823" i="1"/>
  <c r="G619" i="1"/>
  <c r="G580" i="1"/>
  <c r="G540" i="1"/>
  <c r="G489" i="1"/>
  <c r="G422" i="1"/>
  <c r="G355" i="1"/>
  <c r="G303" i="1"/>
  <c r="G606" i="1"/>
  <c r="G566" i="1"/>
  <c r="G521" i="1"/>
  <c r="G470" i="1"/>
  <c r="G411" i="1"/>
  <c r="G346" i="1"/>
  <c r="G628" i="1"/>
  <c r="G583" i="1"/>
  <c r="G542" i="1"/>
  <c r="G491" i="1"/>
  <c r="G433" i="1"/>
  <c r="G368" i="1"/>
  <c r="G307" i="1"/>
  <c r="G604" i="1"/>
  <c r="G564" i="1"/>
  <c r="G519" i="1"/>
  <c r="G465" i="1"/>
  <c r="G407" i="1"/>
  <c r="G343" i="1"/>
  <c r="G277" i="1"/>
  <c r="G223" i="1"/>
  <c r="G172" i="1"/>
  <c r="G111" i="1"/>
  <c r="G754" i="1"/>
  <c r="G713" i="1"/>
  <c r="G648" i="1"/>
  <c r="G253" i="1"/>
  <c r="G200" i="1"/>
  <c r="G146" i="1"/>
  <c r="G802" i="1"/>
  <c r="G736" i="1"/>
  <c r="G685" i="1"/>
  <c r="G776" i="1"/>
  <c r="G725" i="1"/>
  <c r="G677" i="1"/>
  <c r="G271" i="1"/>
  <c r="G216" i="1"/>
  <c r="G166" i="1"/>
  <c r="G804" i="1"/>
  <c r="G729" i="1"/>
  <c r="G657" i="1"/>
  <c r="G187" i="1"/>
  <c r="G53" i="1"/>
  <c r="G152" i="1"/>
  <c r="G90" i="1"/>
  <c r="G32" i="1"/>
  <c r="G266" i="1"/>
  <c r="G59" i="1"/>
  <c r="G234" i="1"/>
  <c r="G58" i="1"/>
  <c r="G796" i="1"/>
  <c r="G793" i="1"/>
  <c r="G1046" i="1"/>
  <c r="G998" i="1"/>
  <c r="G940" i="1"/>
  <c r="G893" i="1"/>
  <c r="G852" i="1"/>
  <c r="G813" i="1"/>
  <c r="G642" i="1"/>
  <c r="G1065" i="1"/>
  <c r="G1025" i="1"/>
  <c r="G958" i="1"/>
  <c r="G908" i="1"/>
  <c r="G865" i="1"/>
  <c r="G825" i="1"/>
  <c r="G1064" i="1"/>
  <c r="G1024" i="1"/>
  <c r="G950" i="1"/>
  <c r="G901" i="1"/>
  <c r="G859" i="1"/>
  <c r="G820" i="1"/>
  <c r="G1057" i="1"/>
  <c r="G1014" i="1"/>
  <c r="G948" i="1"/>
  <c r="G900" i="1"/>
  <c r="G858" i="1"/>
  <c r="G819" i="1"/>
  <c r="G612" i="1"/>
  <c r="G575" i="1"/>
  <c r="G534" i="1"/>
  <c r="G479" i="1"/>
  <c r="G413" i="1"/>
  <c r="G349" i="1"/>
  <c r="G294" i="1"/>
  <c r="G601" i="1"/>
  <c r="G562" i="1"/>
  <c r="G513" i="1"/>
  <c r="G463" i="1"/>
  <c r="G404" i="1"/>
  <c r="G340" i="1"/>
  <c r="G617" i="1"/>
  <c r="G577" i="1"/>
  <c r="G537" i="1"/>
  <c r="G483" i="1"/>
  <c r="G428" i="1"/>
  <c r="G359" i="1"/>
  <c r="G300" i="1"/>
  <c r="G599" i="1"/>
  <c r="G559" i="1"/>
  <c r="G510" i="1"/>
  <c r="G460" i="1"/>
  <c r="G402" i="1"/>
  <c r="G336" i="1"/>
  <c r="G269" i="1"/>
  <c r="G214" i="1"/>
  <c r="G164" i="1"/>
  <c r="G103" i="1"/>
  <c r="G748" i="1"/>
  <c r="G702" i="1"/>
  <c r="G624" i="1"/>
  <c r="G246" i="1"/>
  <c r="G196" i="1"/>
  <c r="G140" i="1"/>
  <c r="G777" i="1"/>
  <c r="G731" i="1"/>
  <c r="G679" i="1"/>
  <c r="G771" i="1"/>
  <c r="G721" i="1"/>
  <c r="G636" i="1"/>
  <c r="G262" i="1"/>
  <c r="G211" i="1"/>
  <c r="G161" i="1"/>
  <c r="G775" i="1"/>
  <c r="G724" i="1"/>
  <c r="G634" i="1"/>
  <c r="G122" i="1"/>
  <c r="G789" i="1"/>
  <c r="G1081" i="1"/>
  <c r="G1042" i="1"/>
  <c r="G991" i="1"/>
  <c r="G931" i="1"/>
  <c r="G886" i="1"/>
  <c r="G848" i="1"/>
  <c r="G682" i="1"/>
  <c r="G637" i="1"/>
  <c r="G1060" i="1"/>
  <c r="G1018" i="1"/>
  <c r="G952" i="1"/>
  <c r="G904" i="1"/>
  <c r="G860" i="1"/>
  <c r="G821" i="1"/>
  <c r="G1058" i="1"/>
  <c r="G1016" i="1"/>
  <c r="G943" i="1"/>
  <c r="G896" i="1"/>
  <c r="G854" i="1"/>
  <c r="G815" i="1"/>
  <c r="G1052" i="1"/>
  <c r="G999" i="1"/>
  <c r="G941" i="1"/>
  <c r="G894" i="1"/>
  <c r="G853" i="1"/>
  <c r="G814" i="1"/>
  <c r="G607" i="1"/>
  <c r="G567" i="1"/>
  <c r="G522" i="1"/>
  <c r="G472" i="1"/>
  <c r="G405" i="1"/>
  <c r="G341" i="1"/>
  <c r="G673" i="1"/>
  <c r="G597" i="1"/>
  <c r="G557" i="1"/>
  <c r="G508" i="1"/>
  <c r="G456" i="1"/>
  <c r="G398" i="1"/>
  <c r="G332" i="1"/>
  <c r="G610" i="1"/>
  <c r="G573" i="1"/>
  <c r="G532" i="1"/>
  <c r="G476" i="1"/>
  <c r="G418" i="1"/>
  <c r="G352" i="1"/>
  <c r="G663" i="1"/>
  <c r="G595" i="1"/>
  <c r="G554" i="1"/>
  <c r="G506" i="1"/>
  <c r="G451" i="1"/>
  <c r="G395" i="1"/>
  <c r="G329" i="1"/>
  <c r="G260" i="1"/>
  <c r="G210" i="1"/>
  <c r="G159" i="1"/>
  <c r="G807" i="1"/>
  <c r="G742" i="1"/>
  <c r="G696" i="1"/>
  <c r="G293" i="1"/>
  <c r="G242" i="1"/>
  <c r="G189" i="1"/>
  <c r="G134" i="1"/>
  <c r="G772" i="1"/>
  <c r="G726" i="1"/>
  <c r="G311" i="1"/>
  <c r="G764" i="1"/>
  <c r="G715" i="1"/>
  <c r="G797" i="1"/>
  <c r="G1076" i="1"/>
  <c r="G1037" i="1"/>
  <c r="G985" i="1"/>
  <c r="G924" i="1"/>
  <c r="G881" i="1"/>
  <c r="G843" i="1"/>
  <c r="G676" i="1"/>
  <c r="G632" i="1"/>
  <c r="G1055" i="1"/>
  <c r="G1010" i="1"/>
  <c r="G946" i="1"/>
  <c r="G897" i="1"/>
  <c r="G856" i="1"/>
  <c r="G817" i="1"/>
  <c r="G1053" i="1"/>
  <c r="G1000" i="1"/>
  <c r="G936" i="1"/>
  <c r="G889" i="1"/>
  <c r="G850" i="1"/>
  <c r="G810" i="1"/>
  <c r="G1047" i="1"/>
  <c r="G993" i="1"/>
  <c r="G935" i="1"/>
  <c r="G887" i="1"/>
  <c r="G849" i="1"/>
  <c r="G809" i="1"/>
  <c r="G603" i="1"/>
  <c r="G563" i="1"/>
  <c r="G517" i="1"/>
  <c r="G459" i="1"/>
  <c r="G400" i="1"/>
  <c r="G333" i="1"/>
  <c r="G660" i="1"/>
  <c r="G593" i="1"/>
  <c r="G552" i="1"/>
  <c r="G504" i="1"/>
  <c r="G448" i="1"/>
  <c r="G391" i="1"/>
  <c r="G322" i="1"/>
  <c r="G605" i="1"/>
  <c r="G565" i="1"/>
  <c r="G520" i="1"/>
  <c r="G468" i="1"/>
  <c r="G409" i="1"/>
  <c r="G344" i="1"/>
  <c r="G651" i="1"/>
  <c r="G591" i="1"/>
  <c r="G550" i="1"/>
  <c r="G502" i="1"/>
  <c r="G443" i="1"/>
  <c r="G386" i="1"/>
  <c r="G319" i="1"/>
  <c r="G254" i="1"/>
  <c r="G202" i="1"/>
  <c r="G148" i="1"/>
  <c r="G803" i="1"/>
  <c r="G737" i="1"/>
  <c r="G686" i="1"/>
  <c r="G287" i="1"/>
  <c r="G235" i="1"/>
  <c r="G183" i="1"/>
  <c r="G124" i="1"/>
  <c r="G765" i="1"/>
  <c r="G722" i="1"/>
  <c r="G669" i="1"/>
  <c r="G750" i="1"/>
  <c r="G708" i="1"/>
  <c r="G150" i="1"/>
  <c r="G239" i="1"/>
  <c r="G33" i="1"/>
  <c r="G107" i="1"/>
  <c r="G24" i="1"/>
  <c r="G94" i="1"/>
  <c r="G19" i="1"/>
  <c r="G48" i="1"/>
  <c r="G138" i="1"/>
  <c r="G101" i="1"/>
  <c r="G21" i="1"/>
  <c r="G96" i="1"/>
  <c r="G20" i="1"/>
  <c r="G81" i="1"/>
  <c r="G284" i="1"/>
  <c r="G44" i="1"/>
  <c r="G667" i="1"/>
  <c r="G770" i="1"/>
  <c r="G91" i="1"/>
  <c r="G257" i="1"/>
  <c r="G82" i="1"/>
  <c r="G245" i="1"/>
  <c r="G72" i="1"/>
  <c r="G252" i="1"/>
  <c r="G35" i="1"/>
  <c r="G645" i="1"/>
  <c r="G762" i="1"/>
  <c r="G79" i="1"/>
  <c r="G205" i="1"/>
  <c r="G74" i="1"/>
  <c r="G129" i="1"/>
  <c r="G66" i="1"/>
  <c r="G199" i="1"/>
  <c r="G22" i="1"/>
  <c r="G255" i="1"/>
  <c r="G720" i="1"/>
  <c r="G69" i="1"/>
  <c r="G139" i="1"/>
  <c r="G68" i="1"/>
  <c r="G179" i="1"/>
  <c r="G49" i="1"/>
  <c r="G92" i="1"/>
  <c r="G251" i="1"/>
  <c r="G714" i="1"/>
  <c r="G61" i="1"/>
  <c r="G301" i="1"/>
  <c r="G51" i="1"/>
  <c r="G113" i="1"/>
  <c r="G45" i="1"/>
  <c r="G80" i="1"/>
  <c r="G203" i="1"/>
  <c r="G298" i="1"/>
  <c r="G47" i="1"/>
  <c r="G279" i="1"/>
  <c r="G46" i="1"/>
  <c r="G212" i="1"/>
  <c r="G37" i="1"/>
  <c r="G70" i="1"/>
  <c r="G198" i="1"/>
  <c r="G272" i="1"/>
  <c r="G42" i="1"/>
  <c r="G174" i="1"/>
  <c r="G40" i="1"/>
  <c r="G162" i="1"/>
  <c r="G23" i="1"/>
  <c r="G64" i="1"/>
  <c r="G58" i="26"/>
  <c r="G40" i="26"/>
  <c r="G61" i="26"/>
  <c r="G79" i="26"/>
  <c r="G270" i="26"/>
  <c r="G264" i="26"/>
  <c r="G227" i="26"/>
  <c r="G191" i="26"/>
  <c r="G167" i="26"/>
  <c r="G134" i="26"/>
  <c r="G173" i="26"/>
  <c r="G153" i="26"/>
  <c r="G125" i="26"/>
  <c r="G74" i="26"/>
  <c r="G28" i="26"/>
  <c r="G49" i="26"/>
  <c r="G21" i="26"/>
  <c r="G83" i="26"/>
  <c r="G267" i="26"/>
  <c r="G251" i="26"/>
  <c r="G234" i="26"/>
  <c r="G211" i="26"/>
  <c r="G161" i="26"/>
  <c r="G130" i="26"/>
  <c r="G177" i="26"/>
  <c r="G149" i="26"/>
  <c r="G120" i="26"/>
  <c r="G81" i="26"/>
  <c r="G151" i="26"/>
  <c r="G124" i="26"/>
  <c r="G143" i="26"/>
  <c r="G111" i="26"/>
  <c r="G88" i="26"/>
  <c r="G285" i="26"/>
  <c r="G229" i="26"/>
  <c r="G140" i="26"/>
  <c r="G162" i="26"/>
  <c r="G101" i="26"/>
  <c r="G30" i="26"/>
  <c r="G281" i="26"/>
  <c r="G224" i="26"/>
  <c r="G170" i="26"/>
  <c r="G106" i="26"/>
  <c r="G70" i="26"/>
  <c r="G22" i="26"/>
  <c r="G60" i="26"/>
  <c r="G26" i="26"/>
  <c r="G90" i="26"/>
  <c r="G286" i="26"/>
  <c r="G255" i="26"/>
  <c r="G215" i="26"/>
  <c r="G201" i="26"/>
  <c r="G157" i="26"/>
  <c r="G126" i="26"/>
  <c r="G180" i="26"/>
  <c r="G147" i="26"/>
  <c r="G117" i="26"/>
  <c r="G84" i="26"/>
  <c r="G38" i="26"/>
  <c r="G20" i="26"/>
  <c r="G35" i="26"/>
  <c r="G93" i="26"/>
  <c r="G283" i="26"/>
  <c r="G243" i="26"/>
  <c r="G205" i="26"/>
  <c r="G196" i="26"/>
  <c r="G183" i="26"/>
  <c r="G195" i="26"/>
  <c r="G132" i="26"/>
  <c r="G53" i="26"/>
  <c r="G159" i="26"/>
  <c r="G17" i="26"/>
  <c r="G25" i="26"/>
  <c r="G45" i="26"/>
  <c r="G99" i="26"/>
  <c r="G278" i="26"/>
  <c r="G250" i="26"/>
  <c r="G199" i="26"/>
  <c r="G207" i="26"/>
  <c r="G148" i="26"/>
  <c r="G119" i="26"/>
  <c r="G171" i="26"/>
  <c r="G138" i="26"/>
  <c r="G108" i="26"/>
  <c r="G92" i="26"/>
  <c r="G19" i="26"/>
  <c r="G33" i="26"/>
  <c r="G56" i="26"/>
  <c r="G102" i="26"/>
  <c r="G268" i="26"/>
  <c r="G236" i="26"/>
  <c r="G214" i="26"/>
  <c r="G200" i="26"/>
  <c r="G145" i="26"/>
  <c r="G115" i="26"/>
  <c r="G169" i="26"/>
  <c r="G135" i="26"/>
  <c r="G174" i="26"/>
  <c r="G97" i="26"/>
  <c r="G47" i="26"/>
  <c r="G23" i="26"/>
  <c r="G41" i="26"/>
  <c r="G72" i="26"/>
  <c r="G256" i="26"/>
  <c r="G204" i="26"/>
  <c r="G110" i="26"/>
  <c r="G179" i="26"/>
  <c r="G182" i="26"/>
  <c r="G75" i="26"/>
  <c r="G252" i="26"/>
  <c r="G197" i="26"/>
  <c r="G136" i="26"/>
  <c r="G127" i="26"/>
  <c r="B29" i="14"/>
  <c r="M27" i="14"/>
  <c r="B27" i="14"/>
  <c r="M25" i="14"/>
  <c r="M23" i="14"/>
  <c r="M21" i="14"/>
  <c r="M19" i="14"/>
  <c r="M17" i="14"/>
  <c r="M15" i="14"/>
  <c r="M13" i="14"/>
  <c r="A2521" i="5" l="1"/>
  <c r="K54" i="7"/>
  <c r="M54" i="7" s="1"/>
  <c r="M67" i="7" s="1"/>
  <c r="L67" i="7"/>
  <c r="E67" i="7"/>
  <c r="D67" i="7"/>
  <c r="L45" i="7"/>
  <c r="E45" i="7"/>
  <c r="D45" i="7"/>
  <c r="L27" i="7"/>
  <c r="N12" i="7"/>
  <c r="N11" i="7"/>
  <c r="A2522" i="5" l="1"/>
  <c r="K2521" i="5"/>
  <c r="L69" i="7"/>
  <c r="K51" i="7" s="1"/>
  <c r="M51" i="7" s="1"/>
  <c r="M20" i="7"/>
  <c r="M22" i="7" s="1"/>
  <c r="L30" i="7" s="1"/>
  <c r="A2523" i="5" l="1"/>
  <c r="E16" i="12"/>
  <c r="F286" i="26"/>
  <c r="H286" i="26" s="1"/>
  <c r="I286" i="26" s="1"/>
  <c r="M35" i="7"/>
  <c r="K32" i="7" s="1"/>
  <c r="M32" i="7" s="1"/>
  <c r="M45" i="7" s="1"/>
  <c r="M46" i="7"/>
  <c r="A2524" i="5" l="1"/>
  <c r="F16" i="12"/>
  <c r="H16" i="12"/>
  <c r="L47" i="7"/>
  <c r="A2525" i="5" l="1"/>
  <c r="K14" i="7"/>
  <c r="M14" i="7" s="1"/>
  <c r="A2526" i="5" l="1"/>
  <c r="F285" i="26"/>
  <c r="H285" i="26" s="1"/>
  <c r="I285" i="26" s="1"/>
  <c r="E14" i="12"/>
  <c r="A2527" i="5" l="1"/>
  <c r="F14" i="12"/>
  <c r="H14" i="12"/>
  <c r="A2528" i="5" l="1"/>
  <c r="A2529" i="5" l="1"/>
  <c r="A2530" i="5" l="1"/>
  <c r="A2531" i="5" l="1"/>
  <c r="K2530" i="5"/>
  <c r="A2532" i="5" l="1"/>
  <c r="A2533" i="5" l="1"/>
  <c r="A2534" i="5" l="1"/>
  <c r="A2535" i="5" l="1"/>
  <c r="A2536" i="5" l="1"/>
  <c r="A2537" i="5" l="1"/>
  <c r="A2538" i="5" l="1"/>
  <c r="A2539" i="5" l="1"/>
  <c r="A2540" i="5" l="1"/>
  <c r="A2541" i="5" s="1"/>
  <c r="A2542" i="5" s="1"/>
  <c r="A2543" i="5" s="1"/>
  <c r="A2544" i="5" s="1"/>
  <c r="A2545" i="5" s="1"/>
  <c r="A2546" i="5" s="1"/>
  <c r="A2547" i="5" s="1"/>
  <c r="K2539" i="5"/>
  <c r="A2548" i="5" l="1"/>
  <c r="K2547" i="5"/>
  <c r="A2549" i="5" l="1"/>
  <c r="A2550" i="5" l="1"/>
  <c r="A2551" i="5" l="1"/>
  <c r="A2552" i="5" l="1"/>
  <c r="A2553" i="5" l="1"/>
  <c r="A2554" i="5" l="1"/>
  <c r="I2547" i="5"/>
  <c r="E260" i="10" l="1"/>
  <c r="L2547" i="5"/>
  <c r="I2321" i="5"/>
  <c r="I3034" i="5"/>
  <c r="L3034" i="5" s="1"/>
  <c r="I646" i="5"/>
  <c r="I1206" i="5"/>
  <c r="I997" i="5"/>
  <c r="I721" i="5"/>
  <c r="I1929" i="5"/>
  <c r="I539" i="5"/>
  <c r="I2186" i="5"/>
  <c r="I790" i="5"/>
  <c r="I1508" i="5"/>
  <c r="I2581" i="5"/>
  <c r="L2581" i="5" s="1"/>
  <c r="I3362" i="5"/>
  <c r="L3362" i="5" s="1"/>
  <c r="I2178" i="5"/>
  <c r="I879" i="5"/>
  <c r="I3380" i="5"/>
  <c r="L3380" i="5" s="1"/>
  <c r="I1323" i="5"/>
  <c r="I780" i="5"/>
  <c r="I551" i="5"/>
  <c r="I3064" i="5"/>
  <c r="L3064" i="5" s="1"/>
  <c r="I3059" i="5"/>
  <c r="L3059" i="5" s="1"/>
  <c r="I2060" i="5"/>
  <c r="I921" i="5"/>
  <c r="I1133" i="5"/>
  <c r="I515" i="5"/>
  <c r="I1843" i="5"/>
  <c r="I3424" i="5"/>
  <c r="L3424" i="5" s="1"/>
  <c r="I2378" i="5"/>
  <c r="I1397" i="5"/>
  <c r="I2201" i="5"/>
  <c r="I3421" i="5"/>
  <c r="L3421" i="5" s="1"/>
  <c r="I862" i="5"/>
  <c r="I3310" i="5"/>
  <c r="L3310" i="5" s="1"/>
  <c r="I932" i="5"/>
  <c r="I3406" i="5"/>
  <c r="L3406" i="5" s="1"/>
  <c r="I394" i="5"/>
  <c r="I774" i="5"/>
  <c r="I3072" i="5"/>
  <c r="L3072" i="5" s="1"/>
  <c r="I2127" i="5"/>
  <c r="I1290" i="5"/>
  <c r="I557" i="5"/>
  <c r="I1124" i="5"/>
  <c r="I2832" i="5"/>
  <c r="L2832" i="5" s="1"/>
  <c r="I2503" i="5"/>
  <c r="I1704" i="5"/>
  <c r="I2182" i="5"/>
  <c r="I1422" i="5"/>
  <c r="I429" i="5"/>
  <c r="I2774" i="5"/>
  <c r="L2774" i="5" s="1"/>
  <c r="I2873" i="5"/>
  <c r="L2873" i="5" s="1"/>
  <c r="I1949" i="5"/>
  <c r="I1623" i="5"/>
  <c r="I1110" i="5"/>
  <c r="I1873" i="5"/>
  <c r="I2221" i="5"/>
  <c r="I3260" i="5"/>
  <c r="L3260" i="5" s="1"/>
  <c r="I1027" i="5"/>
  <c r="I925" i="5"/>
  <c r="I2162" i="5"/>
  <c r="I1057" i="5"/>
  <c r="I1466" i="5"/>
  <c r="I1691" i="5"/>
  <c r="I605" i="5"/>
  <c r="I1576" i="5"/>
  <c r="I2298" i="5"/>
  <c r="I2022" i="5"/>
  <c r="I1786" i="5"/>
  <c r="I1853" i="5"/>
  <c r="I727" i="5"/>
  <c r="I3188" i="5"/>
  <c r="L3188" i="5" s="1"/>
  <c r="I2629" i="5"/>
  <c r="L2629" i="5" s="1"/>
  <c r="I3176" i="5"/>
  <c r="L3176" i="5" s="1"/>
  <c r="I2053" i="5"/>
  <c r="I1897" i="5"/>
  <c r="I2669" i="5"/>
  <c r="L2669" i="5" s="1"/>
  <c r="I2937" i="5"/>
  <c r="L2937" i="5" s="1"/>
  <c r="I2047" i="5"/>
  <c r="I1733" i="5"/>
  <c r="I2921" i="5"/>
  <c r="L2921" i="5" s="1"/>
  <c r="I1976" i="5"/>
  <c r="I1361" i="5"/>
  <c r="I750" i="5"/>
  <c r="I3101" i="5"/>
  <c r="L3101" i="5" s="1"/>
  <c r="I3154" i="5"/>
  <c r="L3154" i="5" s="1"/>
  <c r="I2634" i="5"/>
  <c r="L2634" i="5" s="1"/>
  <c r="I2969" i="5"/>
  <c r="L2969" i="5" s="1"/>
  <c r="I3385" i="5"/>
  <c r="L3385" i="5" s="1"/>
  <c r="I1595" i="5"/>
  <c r="I1522" i="5"/>
  <c r="I803" i="5"/>
  <c r="I2879" i="5"/>
  <c r="L2879" i="5" s="1"/>
  <c r="I3304" i="5"/>
  <c r="L3304" i="5" s="1"/>
  <c r="I1114" i="5"/>
  <c r="I1366" i="5"/>
  <c r="I1812" i="5"/>
  <c r="I2818" i="5"/>
  <c r="L2818" i="5" s="1"/>
  <c r="I3328" i="5"/>
  <c r="L3328" i="5" s="1"/>
  <c r="I1740" i="5"/>
  <c r="I1902" i="5"/>
  <c r="I3159" i="5"/>
  <c r="L3159" i="5" s="1"/>
  <c r="I2935" i="5"/>
  <c r="L2935" i="5" s="1"/>
  <c r="I363" i="5"/>
  <c r="I1487" i="5"/>
  <c r="I2437" i="5"/>
  <c r="I1679" i="5"/>
  <c r="I3015" i="5"/>
  <c r="L3015" i="5" s="1"/>
  <c r="I3417" i="5"/>
  <c r="L3417" i="5" s="1"/>
  <c r="I387" i="5"/>
  <c r="I2778" i="5"/>
  <c r="L2778" i="5" s="1"/>
  <c r="I3254" i="5"/>
  <c r="L3254" i="5" s="1"/>
  <c r="I1139" i="5"/>
  <c r="I1933" i="5"/>
  <c r="I346" i="5"/>
  <c r="I785" i="5"/>
  <c r="I2679" i="5"/>
  <c r="L2679" i="5" s="1"/>
  <c r="I2917" i="5"/>
  <c r="L2917" i="5" s="1"/>
  <c r="I1848" i="5"/>
  <c r="I2624" i="5"/>
  <c r="L2624" i="5" s="1"/>
  <c r="I617" i="5"/>
  <c r="I1768" i="5"/>
  <c r="I1040" i="5"/>
  <c r="I2108" i="5"/>
  <c r="I531" i="5"/>
  <c r="I527" i="5"/>
  <c r="I2851" i="5"/>
  <c r="L2851" i="5" s="1"/>
  <c r="I2770" i="5"/>
  <c r="L2770" i="5" s="1"/>
  <c r="I1017" i="5"/>
  <c r="I909" i="5"/>
  <c r="I895" i="5"/>
  <c r="I1644" i="5"/>
  <c r="I982" i="5"/>
  <c r="I2828" i="5"/>
  <c r="L2828" i="5" s="1"/>
  <c r="I1266" i="5"/>
  <c r="I762" i="5"/>
  <c r="I3248" i="5"/>
  <c r="L3248" i="5" s="1"/>
  <c r="I3316" i="5"/>
  <c r="L3316" i="5" s="1"/>
  <c r="I2762" i="5"/>
  <c r="L2762" i="5" s="1"/>
  <c r="I3164" i="5"/>
  <c r="L3164" i="5" s="1"/>
  <c r="I2609" i="5"/>
  <c r="L2609" i="5" s="1"/>
  <c r="I756" i="5"/>
  <c r="I415" i="5"/>
  <c r="I1185" i="5"/>
  <c r="I1311" i="5"/>
  <c r="I956" i="5"/>
  <c r="I1616" i="5"/>
  <c r="I3011" i="5"/>
  <c r="L3011" i="5" s="1"/>
  <c r="I3076" i="5"/>
  <c r="L3076" i="5" s="1"/>
  <c r="I1429" i="5"/>
  <c r="I1342" i="5"/>
  <c r="I2965" i="5"/>
  <c r="L2965" i="5" s="1"/>
  <c r="I377" i="5"/>
  <c r="I3141" i="5"/>
  <c r="L3141" i="5" s="1"/>
  <c r="I2017" i="5"/>
  <c r="I2194" i="5"/>
  <c r="I2952" i="5"/>
  <c r="L2952" i="5" s="1"/>
  <c r="I2750" i="5"/>
  <c r="L2750" i="5" s="1"/>
  <c r="I1378" i="5"/>
  <c r="I3019" i="5"/>
  <c r="L3019" i="5" s="1"/>
  <c r="I2208" i="5"/>
  <c r="I2029" i="5"/>
  <c r="I2158" i="5"/>
  <c r="I2142" i="5"/>
  <c r="I3432" i="5"/>
  <c r="L3432" i="5" s="1"/>
  <c r="I3212" i="5"/>
  <c r="L3212" i="5" s="1"/>
  <c r="I2782" i="5"/>
  <c r="L2782" i="5" s="1"/>
  <c r="I3031" i="5"/>
  <c r="L3031" i="5" s="1"/>
  <c r="I1163" i="5"/>
  <c r="I2607" i="5"/>
  <c r="L2607" i="5" s="1"/>
  <c r="I475" i="5"/>
  <c r="I2367" i="5"/>
  <c r="I900" i="5"/>
  <c r="I1215" i="5"/>
  <c r="I3216" i="5"/>
  <c r="L3216" i="5" s="1"/>
  <c r="I1145" i="5"/>
  <c r="I1452" i="5"/>
  <c r="I1722" i="5"/>
  <c r="I1762" i="5"/>
  <c r="I3403" i="5"/>
  <c r="L3403" i="5" s="1"/>
  <c r="I480" i="5"/>
  <c r="I1833" i="5"/>
  <c r="I87" i="5"/>
  <c r="I1148" i="5"/>
  <c r="I449" i="5"/>
  <c r="I434" i="5"/>
  <c r="I3375" i="5"/>
  <c r="L3375" i="5" s="1"/>
  <c r="I3138" i="5"/>
  <c r="L3138" i="5" s="1"/>
  <c r="I562" i="5"/>
  <c r="I3129" i="5"/>
  <c r="L3129" i="5" s="1"/>
  <c r="I171" i="5"/>
  <c r="I2746" i="5"/>
  <c r="L2746" i="5" s="1"/>
  <c r="I2900" i="5"/>
  <c r="L2900" i="5" s="1"/>
  <c r="I3334" i="5"/>
  <c r="L3334" i="5" s="1"/>
  <c r="I1542" i="5"/>
  <c r="I3208" i="5"/>
  <c r="L3208" i="5" s="1"/>
  <c r="I2090" i="5"/>
  <c r="I2982" i="5"/>
  <c r="L2982" i="5" s="1"/>
  <c r="I848" i="5"/>
  <c r="I1757" i="5"/>
  <c r="I2867" i="5"/>
  <c r="L2867" i="5" s="1"/>
  <c r="I1942" i="5"/>
  <c r="I619" i="5"/>
  <c r="I2845" i="5"/>
  <c r="L2845" i="5" s="1"/>
  <c r="I1090" i="5"/>
  <c r="I3274" i="5"/>
  <c r="L3274" i="5" s="1"/>
  <c r="I1924" i="5"/>
  <c r="I1332" i="5"/>
  <c r="I2814" i="5"/>
  <c r="L2814" i="5" s="1"/>
  <c r="I1213" i="5"/>
  <c r="I3007" i="5"/>
  <c r="L3007" i="5" s="1"/>
  <c r="I2649" i="5"/>
  <c r="L2649" i="5" s="1"/>
  <c r="I2078" i="5"/>
  <c r="I1828" i="5"/>
  <c r="I3066" i="5"/>
  <c r="L3066" i="5" s="1"/>
  <c r="I1433" i="5"/>
  <c r="I3390" i="5"/>
  <c r="L3390" i="5" s="1"/>
  <c r="I1549" i="5"/>
  <c r="I1351" i="5"/>
  <c r="I2987" i="5"/>
  <c r="L2987" i="5" s="1"/>
  <c r="I3358" i="5"/>
  <c r="L3358" i="5" s="1"/>
  <c r="I2908" i="5"/>
  <c r="L2908" i="5" s="1"/>
  <c r="I2586" i="5"/>
  <c r="L2586" i="5" s="1"/>
  <c r="I834" i="5"/>
  <c r="I2883" i="5"/>
  <c r="L2883" i="5" s="1"/>
  <c r="I2948" i="5"/>
  <c r="L2948" i="5" s="1"/>
  <c r="I3412" i="5"/>
  <c r="L3412" i="5" s="1"/>
  <c r="I2393" i="5"/>
  <c r="I2166" i="5"/>
  <c r="I739" i="5"/>
  <c r="I2992" i="5"/>
  <c r="L2992" i="5" s="1"/>
  <c r="I1035" i="5"/>
  <c r="I887" i="5"/>
  <c r="I2569" i="5"/>
  <c r="L2569" i="5" s="1"/>
  <c r="I676" i="5"/>
  <c r="I3083" i="5"/>
  <c r="L3083" i="5" s="1"/>
  <c r="I2861" i="5"/>
  <c r="L2861" i="5" s="1"/>
  <c r="I3074" i="5"/>
  <c r="L3074" i="5" s="1"/>
  <c r="I1480" i="5"/>
  <c r="I2494" i="5"/>
  <c r="I1001" i="5"/>
  <c r="I2812" i="5"/>
  <c r="L2812" i="5" s="1"/>
  <c r="I1583" i="5"/>
  <c r="I2826" i="5"/>
  <c r="L2826" i="5" s="1"/>
  <c r="I1858" i="5"/>
  <c r="I155" i="5"/>
  <c r="I1440" i="5"/>
  <c r="I410" i="5"/>
  <c r="I1445" i="5"/>
  <c r="I2904" i="5"/>
  <c r="L2904" i="5" s="1"/>
  <c r="I3399" i="5"/>
  <c r="L3399" i="5" s="1"/>
  <c r="I798" i="5"/>
  <c r="I3027" i="5"/>
  <c r="L3027" i="5" s="1"/>
  <c r="I2102" i="5"/>
  <c r="I705" i="5"/>
  <c r="I1393" i="5"/>
  <c r="I3230" i="5"/>
  <c r="L3230" i="5" s="1"/>
  <c r="I2639" i="5"/>
  <c r="L2639" i="5" s="1"/>
  <c r="I868" i="5"/>
  <c r="I1907" i="5"/>
  <c r="I2232" i="5"/>
  <c r="I717" i="5"/>
  <c r="I977" i="5"/>
  <c r="I2758" i="5"/>
  <c r="L2758" i="5" s="1"/>
  <c r="I1015" i="5"/>
  <c r="I2798" i="5"/>
  <c r="L2798" i="5" s="1"/>
  <c r="I3089" i="5"/>
  <c r="L3089" i="5" s="1"/>
  <c r="I1158" i="5"/>
  <c r="I3203" i="5"/>
  <c r="L3203" i="5" s="1"/>
  <c r="I2725" i="5"/>
  <c r="L2725" i="5" s="1"/>
  <c r="I2475" i="5"/>
  <c r="I1630" i="5"/>
  <c r="I1658" i="5"/>
  <c r="I2512" i="5"/>
  <c r="I3236" i="5"/>
  <c r="L3236" i="5" s="1"/>
  <c r="I3166" i="5"/>
  <c r="L3166" i="5" s="1"/>
  <c r="I2654" i="5"/>
  <c r="L2654" i="5" s="1"/>
  <c r="I2449" i="5"/>
  <c r="I2956" i="5"/>
  <c r="L2956" i="5" s="1"/>
  <c r="I3428" i="5"/>
  <c r="L3428" i="5" s="1"/>
  <c r="I993" i="5"/>
  <c r="I658" i="5"/>
  <c r="I1569" i="5"/>
  <c r="I944" i="5"/>
  <c r="I1917" i="5"/>
  <c r="I1816" i="5"/>
  <c r="I3111" i="5"/>
  <c r="L3111" i="5" s="1"/>
  <c r="I1564" i="5"/>
  <c r="I2925" i="5"/>
  <c r="L2925" i="5" s="1"/>
  <c r="I1297" i="5"/>
  <c r="I3045" i="5"/>
  <c r="L3045" i="5" s="1"/>
  <c r="I855" i="5"/>
  <c r="I599" i="5"/>
  <c r="I3042" i="5"/>
  <c r="L3042" i="5" s="1"/>
  <c r="I1651" i="5"/>
  <c r="I885" i="5"/>
  <c r="I1459" i="5"/>
  <c r="I1591" i="5"/>
  <c r="I625" i="5"/>
  <c r="I2072" i="5"/>
  <c r="I3023" i="5"/>
  <c r="L3023" i="5" s="1"/>
  <c r="I3280" i="5"/>
  <c r="L3280" i="5" s="1"/>
  <c r="I745" i="5"/>
  <c r="I3133" i="5"/>
  <c r="L3133" i="5" s="1"/>
  <c r="I2704" i="5"/>
  <c r="L2704" i="5" s="1"/>
  <c r="I545" i="5"/>
  <c r="I3182" i="5"/>
  <c r="L3182" i="5" s="1"/>
  <c r="I2614" i="5"/>
  <c r="L2614" i="5" s="1"/>
  <c r="I1401" i="5"/>
  <c r="I2870" i="5"/>
  <c r="L2870" i="5" s="1"/>
  <c r="I1982" i="5"/>
  <c r="I1793" i="5"/>
  <c r="I1779" i="5"/>
  <c r="I1315" i="5"/>
  <c r="I2135" i="5"/>
  <c r="I824" i="5"/>
  <c r="I652" i="5"/>
  <c r="I1789" i="5"/>
  <c r="I1217" i="5"/>
  <c r="I509" i="5"/>
  <c r="I1708" i="5"/>
  <c r="I3346" i="5"/>
  <c r="L3346" i="5" s="1"/>
  <c r="I452" i="5"/>
  <c r="I503" i="5"/>
  <c r="I1515" i="5"/>
  <c r="I2591" i="5"/>
  <c r="L2591" i="5" s="1"/>
  <c r="I403" i="5"/>
  <c r="I3286" i="5"/>
  <c r="L3286" i="5" s="1"/>
  <c r="I1878" i="5"/>
  <c r="I166" i="5"/>
  <c r="I2836" i="5"/>
  <c r="L2836" i="5" s="1"/>
  <c r="I1554" i="5"/>
  <c r="I971" i="5"/>
  <c r="I3080" i="5"/>
  <c r="L3080" i="5" s="1"/>
  <c r="I130" i="5"/>
  <c r="I1807" i="5"/>
  <c r="I2929" i="5"/>
  <c r="L2929" i="5" s="1"/>
  <c r="I1685" i="5"/>
  <c r="I3095" i="5"/>
  <c r="L3095" i="5" s="1"/>
  <c r="I3224" i="5"/>
  <c r="L3224" i="5" s="1"/>
  <c r="I1180" i="5"/>
  <c r="I2012" i="5"/>
  <c r="I699" i="5"/>
  <c r="I2794" i="5"/>
  <c r="L2794" i="5" s="1"/>
  <c r="I1273" i="5"/>
  <c r="I1007" i="5"/>
  <c r="I584" i="5"/>
  <c r="I2890" i="5"/>
  <c r="L2890" i="5" s="1"/>
  <c r="I2754" i="5"/>
  <c r="L2754" i="5" s="1"/>
  <c r="I3117" i="5"/>
  <c r="L3117" i="5" s="1"/>
  <c r="I2565" i="5"/>
  <c r="L2565" i="5" s="1"/>
  <c r="I2210" i="5"/>
  <c r="I2696" i="5"/>
  <c r="L2696" i="5" s="1"/>
  <c r="I1075" i="5"/>
  <c r="I484" i="5"/>
  <c r="I670" i="5"/>
  <c r="I2674" i="5"/>
  <c r="L2674" i="5" s="1"/>
  <c r="I2521" i="5"/>
  <c r="I1559" i="5"/>
  <c r="I2688" i="5"/>
  <c r="L2688" i="5" s="1"/>
  <c r="I2810" i="5"/>
  <c r="L2810" i="5" s="1"/>
  <c r="I842" i="5"/>
  <c r="I711" i="5"/>
  <c r="I1047" i="5"/>
  <c r="I1127" i="5"/>
  <c r="I3352" i="5"/>
  <c r="L3352" i="5" s="1"/>
  <c r="I3409" i="5"/>
  <c r="L3409" i="5" s="1"/>
  <c r="I2148" i="5"/>
  <c r="I579" i="5"/>
  <c r="I3149" i="5"/>
  <c r="L3149" i="5" s="1"/>
  <c r="I818" i="5"/>
  <c r="I2043" i="5"/>
  <c r="I1473" i="5"/>
  <c r="I1963" i="5"/>
  <c r="I1863" i="5"/>
  <c r="I2096" i="5"/>
  <c r="I1752" i="5"/>
  <c r="I1371" i="5"/>
  <c r="I1601" i="5"/>
  <c r="I2766" i="5"/>
  <c r="L2766" i="5" s="1"/>
  <c r="I904" i="5"/>
  <c r="I3266" i="5"/>
  <c r="L3266" i="5" s="1"/>
  <c r="I3322" i="5"/>
  <c r="L3322" i="5" s="1"/>
  <c r="I2344" i="5"/>
  <c r="I1747" i="5"/>
  <c r="I1385" i="5"/>
  <c r="I914" i="5"/>
  <c r="I3270" i="5"/>
  <c r="L3270" i="5" s="1"/>
  <c r="I225" i="5"/>
  <c r="I1970" i="5"/>
  <c r="I2170" i="5"/>
  <c r="I12" i="5"/>
  <c r="I2190" i="5"/>
  <c r="I634" i="5"/>
  <c r="I1637" i="5"/>
  <c r="I444" i="5"/>
  <c r="I161" i="5"/>
  <c r="I2841" i="5"/>
  <c r="L2841" i="5" s="1"/>
  <c r="I2115" i="5"/>
  <c r="I2944" i="5"/>
  <c r="L2944" i="5" s="1"/>
  <c r="I3292" i="5"/>
  <c r="L3292" i="5" s="1"/>
  <c r="I961" i="5"/>
  <c r="I437" i="5"/>
  <c r="I3194" i="5"/>
  <c r="L3194" i="5" s="1"/>
  <c r="I1838" i="5"/>
  <c r="I1912" i="5"/>
  <c r="I1166" i="5"/>
  <c r="I3170" i="5"/>
  <c r="L3170" i="5" s="1"/>
  <c r="I2573" i="5"/>
  <c r="L2573" i="5" s="1"/>
  <c r="I2684" i="5"/>
  <c r="L2684" i="5" s="1"/>
  <c r="I198" i="5"/>
  <c r="I2822" i="5"/>
  <c r="L2822" i="5" s="1"/>
  <c r="I1105" i="5"/>
  <c r="I2484" i="5"/>
  <c r="I1031" i="5"/>
  <c r="I3426" i="5"/>
  <c r="L3426" i="5" s="1"/>
  <c r="I2898" i="5"/>
  <c r="L2898" i="5" s="1"/>
  <c r="I420" i="5"/>
  <c r="I1823" i="5"/>
  <c r="I1797" i="5"/>
  <c r="I813" i="5"/>
  <c r="I3446" i="5"/>
  <c r="I611" i="5"/>
  <c r="I470" i="5"/>
  <c r="I2664" i="5"/>
  <c r="L2664" i="5" s="1"/>
  <c r="I1085" i="5"/>
  <c r="I1174" i="5"/>
  <c r="I1698" i="5"/>
  <c r="I2741" i="5"/>
  <c r="L2741" i="5" s="1"/>
  <c r="I1893" i="5"/>
  <c r="I1776" i="5"/>
  <c r="I2597" i="5"/>
  <c r="L2597" i="5" s="1"/>
  <c r="I2913" i="5"/>
  <c r="L2913" i="5" s="1"/>
  <c r="I1801" i="5"/>
  <c r="I1501" i="5"/>
  <c r="I2084" i="5"/>
  <c r="I573" i="5"/>
  <c r="I2332" i="5"/>
  <c r="I1022" i="5"/>
  <c r="I2206" i="5"/>
  <c r="I1170" i="5"/>
  <c r="I439" i="5"/>
  <c r="I1726" i="5"/>
  <c r="I1587" i="5"/>
  <c r="I1356" i="5"/>
  <c r="I3370" i="5"/>
  <c r="L3370" i="5" s="1"/>
  <c r="I2894" i="5"/>
  <c r="L2894" i="5" s="1"/>
  <c r="I2036" i="5"/>
  <c r="I1232" i="5"/>
  <c r="I2121" i="5"/>
  <c r="I1883" i="5"/>
  <c r="I2940" i="5"/>
  <c r="L2940" i="5" s="1"/>
  <c r="I1013" i="5"/>
  <c r="I3439" i="5"/>
  <c r="L3439" i="5" s="1"/>
  <c r="I2961" i="5"/>
  <c r="L2961" i="5" s="1"/>
  <c r="I2802" i="5"/>
  <c r="L2802" i="5" s="1"/>
  <c r="I3242" i="5"/>
  <c r="L3242" i="5" s="1"/>
  <c r="I3123" i="5"/>
  <c r="L3123" i="5" s="1"/>
  <c r="I1408" i="5"/>
  <c r="I794" i="5"/>
  <c r="I2864" i="5"/>
  <c r="L2864" i="5" s="1"/>
  <c r="I2619" i="5"/>
  <c r="L2619" i="5" s="1"/>
  <c r="I808" i="5"/>
  <c r="I3395" i="5"/>
  <c r="L3395" i="5" s="1"/>
  <c r="I3298" i="5"/>
  <c r="L3298" i="5" s="1"/>
  <c r="I2174" i="5"/>
  <c r="I764" i="5"/>
  <c r="I2555" i="5"/>
  <c r="L2555" i="5" s="1"/>
  <c r="I2806" i="5"/>
  <c r="L2806" i="5" s="1"/>
  <c r="I693" i="5"/>
  <c r="I2152" i="5"/>
  <c r="I492" i="5"/>
  <c r="I1529" i="5"/>
  <c r="I2659" i="5"/>
  <c r="L2659" i="5" s="1"/>
  <c r="I1986" i="5"/>
  <c r="I2066" i="5"/>
  <c r="I1665" i="5"/>
  <c r="I2876" i="5"/>
  <c r="L2876" i="5" s="1"/>
  <c r="I3049" i="5"/>
  <c r="L3049" i="5" s="1"/>
  <c r="I2577" i="5"/>
  <c r="L2577" i="5" s="1"/>
  <c r="I3038" i="5"/>
  <c r="L3038" i="5" s="1"/>
  <c r="I966" i="5"/>
  <c r="I3367" i="5"/>
  <c r="L3367" i="5" s="1"/>
  <c r="I1672" i="5"/>
  <c r="I1153" i="5"/>
  <c r="I891" i="5"/>
  <c r="I2457" i="5"/>
  <c r="I2996" i="5"/>
  <c r="L2996" i="5" s="1"/>
  <c r="I593" i="5"/>
  <c r="I3107" i="5"/>
  <c r="L3107" i="5" s="1"/>
  <c r="I1243" i="5"/>
  <c r="I2465" i="5"/>
  <c r="I874" i="5"/>
  <c r="I2790" i="5"/>
  <c r="L2790" i="5" s="1"/>
  <c r="I3070" i="5"/>
  <c r="L3070" i="5" s="1"/>
  <c r="I2855" i="5"/>
  <c r="L2855" i="5" s="1"/>
  <c r="I733" i="5"/>
  <c r="I990" i="5"/>
  <c r="I1389" i="5"/>
  <c r="I640" i="5"/>
  <c r="I3068" i="5"/>
  <c r="L3068" i="5" s="1"/>
  <c r="I2261" i="5"/>
  <c r="I3145" i="5"/>
  <c r="L3145" i="5" s="1"/>
  <c r="I1605" i="5"/>
  <c r="I2603" i="5"/>
  <c r="L2603" i="5" s="1"/>
  <c r="I1042" i="5"/>
  <c r="I1415" i="5"/>
  <c r="I664" i="5"/>
  <c r="I3340" i="5"/>
  <c r="L3340" i="5" s="1"/>
  <c r="I1868" i="5"/>
  <c r="I687" i="5"/>
  <c r="I488" i="5"/>
  <c r="I2931" i="5"/>
  <c r="L2931" i="5" s="1"/>
  <c r="I2560" i="5"/>
  <c r="L2560" i="5" s="1"/>
  <c r="I521" i="5"/>
  <c r="I1888" i="5"/>
  <c r="I1956" i="5"/>
  <c r="I1609" i="5"/>
  <c r="I1319" i="5"/>
  <c r="I682" i="5"/>
  <c r="I2786" i="5"/>
  <c r="L2786" i="5" s="1"/>
  <c r="I838" i="5"/>
  <c r="I3054" i="5"/>
  <c r="L3054" i="5" s="1"/>
  <c r="I1935" i="5"/>
  <c r="I2338" i="5"/>
  <c r="I1494" i="5"/>
  <c r="I2282" i="5"/>
  <c r="I950" i="5"/>
  <c r="I1715" i="5"/>
  <c r="I1187" i="5"/>
  <c r="I461" i="5"/>
  <c r="I1535" i="5"/>
  <c r="I938" i="5"/>
  <c r="I269" i="5"/>
  <c r="I2644" i="5"/>
  <c r="L2644" i="5" s="1"/>
  <c r="I3220" i="5"/>
  <c r="L3220" i="5" s="1"/>
  <c r="I2530" i="5"/>
  <c r="I2539" i="5"/>
  <c r="F547" i="1" l="1"/>
  <c r="H547" i="1" s="1"/>
  <c r="I547" i="1" s="1"/>
  <c r="E372" i="10"/>
  <c r="F629" i="1"/>
  <c r="H629" i="1" s="1"/>
  <c r="I629" i="1" s="1"/>
  <c r="L1415" i="5"/>
  <c r="L1986" i="5"/>
  <c r="E53" i="10"/>
  <c r="F705" i="1"/>
  <c r="H705" i="1" s="1"/>
  <c r="I705" i="1" s="1"/>
  <c r="E268" i="10"/>
  <c r="F797" i="1"/>
  <c r="H797" i="1" s="1"/>
  <c r="I797" i="1" s="1"/>
  <c r="L2530" i="5"/>
  <c r="F249" i="1"/>
  <c r="H249" i="1" s="1"/>
  <c r="I249" i="1" s="1"/>
  <c r="L682" i="5"/>
  <c r="E108" i="10"/>
  <c r="F208" i="1"/>
  <c r="H208" i="1" s="1"/>
  <c r="I208" i="1" s="1"/>
  <c r="F120" i="1"/>
  <c r="H120" i="1" s="1"/>
  <c r="I120" i="1" s="1"/>
  <c r="F336" i="1"/>
  <c r="H336" i="1" s="1"/>
  <c r="I336" i="1" s="1"/>
  <c r="F107" i="1"/>
  <c r="H107" i="1" s="1"/>
  <c r="I107" i="1" s="1"/>
  <c r="F40" i="1"/>
  <c r="H40" i="1" s="1"/>
  <c r="I40" i="1" s="1"/>
  <c r="F130" i="26"/>
  <c r="H130" i="26" s="1"/>
  <c r="I130" i="26" s="1"/>
  <c r="F134" i="1"/>
  <c r="H134" i="1" s="1"/>
  <c r="I134" i="1" s="1"/>
  <c r="L488" i="5"/>
  <c r="F85" i="1"/>
  <c r="H85" i="1" s="1"/>
  <c r="I85" i="1" s="1"/>
  <c r="F146" i="1"/>
  <c r="H146" i="1" s="1"/>
  <c r="I146" i="1" s="1"/>
  <c r="F143" i="26"/>
  <c r="H143" i="26" s="1"/>
  <c r="I143" i="26" s="1"/>
  <c r="E68" i="12"/>
  <c r="E90" i="10"/>
  <c r="F27" i="1"/>
  <c r="H27" i="1" s="1"/>
  <c r="I27" i="1" s="1"/>
  <c r="F64" i="1"/>
  <c r="H64" i="1" s="1"/>
  <c r="I64" i="1" s="1"/>
  <c r="E436" i="10"/>
  <c r="L1605" i="5"/>
  <c r="F589" i="1"/>
  <c r="H589" i="1" s="1"/>
  <c r="I589" i="1" s="1"/>
  <c r="E32" i="10"/>
  <c r="F132" i="26"/>
  <c r="H132" i="26" s="1"/>
  <c r="I132" i="26" s="1"/>
  <c r="F29" i="1"/>
  <c r="H29" i="1" s="1"/>
  <c r="I29" i="1" s="1"/>
  <c r="F66" i="1"/>
  <c r="H66" i="1" s="1"/>
  <c r="I66" i="1" s="1"/>
  <c r="E82" i="12"/>
  <c r="F87" i="1"/>
  <c r="H87" i="1" s="1"/>
  <c r="I87" i="1" s="1"/>
  <c r="F148" i="1"/>
  <c r="H148" i="1" s="1"/>
  <c r="I148" i="1" s="1"/>
  <c r="F109" i="1"/>
  <c r="H109" i="1" s="1"/>
  <c r="I109" i="1" s="1"/>
  <c r="L492" i="5"/>
  <c r="F715" i="1"/>
  <c r="H715" i="1" s="1"/>
  <c r="I715" i="1" s="1"/>
  <c r="E57" i="10"/>
  <c r="L2036" i="5"/>
  <c r="L2206" i="5"/>
  <c r="E24" i="12"/>
  <c r="F234" i="26"/>
  <c r="H234" i="26" s="1"/>
  <c r="I234" i="26" s="1"/>
  <c r="L470" i="5"/>
  <c r="E43" i="10"/>
  <c r="F80" i="1"/>
  <c r="H80" i="1" s="1"/>
  <c r="I80" i="1" s="1"/>
  <c r="F21" i="1"/>
  <c r="H21" i="1" s="1"/>
  <c r="I21" i="1" s="1"/>
  <c r="F59" i="1"/>
  <c r="H59" i="1" s="1"/>
  <c r="I59" i="1" s="1"/>
  <c r="F102" i="1"/>
  <c r="H102" i="1" s="1"/>
  <c r="I102" i="1" s="1"/>
  <c r="F17" i="26"/>
  <c r="H17" i="26" s="1"/>
  <c r="I17" i="26" s="1"/>
  <c r="E22" i="12"/>
  <c r="L12" i="5"/>
  <c r="L2344" i="5"/>
  <c r="F774" i="1"/>
  <c r="H774" i="1" s="1"/>
  <c r="I774" i="1" s="1"/>
  <c r="E130" i="10"/>
  <c r="E233" i="10"/>
  <c r="F728" i="1"/>
  <c r="H728" i="1" s="1"/>
  <c r="I728" i="1" s="1"/>
  <c r="L2096" i="5"/>
  <c r="L2148" i="5"/>
  <c r="E381" i="10"/>
  <c r="F737" i="1"/>
  <c r="H737" i="1" s="1"/>
  <c r="I737" i="1" s="1"/>
  <c r="F759" i="1"/>
  <c r="H759" i="1" s="1"/>
  <c r="I759" i="1" s="1"/>
  <c r="L2210" i="5"/>
  <c r="E71" i="10"/>
  <c r="L1807" i="5"/>
  <c r="E163" i="10"/>
  <c r="F656" i="1"/>
  <c r="H656" i="1" s="1"/>
  <c r="I656" i="1" s="1"/>
  <c r="L509" i="5"/>
  <c r="F69" i="1"/>
  <c r="H69" i="1" s="1"/>
  <c r="I69" i="1" s="1"/>
  <c r="F112" i="1"/>
  <c r="H112" i="1" s="1"/>
  <c r="I112" i="1" s="1"/>
  <c r="F32" i="1"/>
  <c r="H32" i="1" s="1"/>
  <c r="I32" i="1" s="1"/>
  <c r="F46" i="1"/>
  <c r="H46" i="1" s="1"/>
  <c r="I46" i="1" s="1"/>
  <c r="F135" i="26"/>
  <c r="H135" i="26" s="1"/>
  <c r="I135" i="26" s="1"/>
  <c r="E89" i="12"/>
  <c r="F90" i="1"/>
  <c r="H90" i="1" s="1"/>
  <c r="I90" i="1" s="1"/>
  <c r="E45" i="10"/>
  <c r="F139" i="1"/>
  <c r="H139" i="1" s="1"/>
  <c r="I139" i="1" s="1"/>
  <c r="F652" i="1"/>
  <c r="H652" i="1" s="1"/>
  <c r="I652" i="1" s="1"/>
  <c r="L1793" i="5"/>
  <c r="E247" i="10"/>
  <c r="L885" i="5"/>
  <c r="F407" i="1"/>
  <c r="H407" i="1" s="1"/>
  <c r="I407" i="1" s="1"/>
  <c r="E131" i="10"/>
  <c r="L1564" i="5"/>
  <c r="F578" i="1"/>
  <c r="H578" i="1" s="1"/>
  <c r="I578" i="1" s="1"/>
  <c r="E232" i="10"/>
  <c r="F596" i="1"/>
  <c r="H596" i="1" s="1"/>
  <c r="I596" i="1" s="1"/>
  <c r="L1630" i="5"/>
  <c r="E341" i="10"/>
  <c r="F583" i="1"/>
  <c r="H583" i="1" s="1"/>
  <c r="I583" i="1" s="1"/>
  <c r="F542" i="1"/>
  <c r="H542" i="1" s="1"/>
  <c r="I542" i="1" s="1"/>
  <c r="E441" i="10"/>
  <c r="L1393" i="5"/>
  <c r="E74" i="12"/>
  <c r="L410" i="5"/>
  <c r="F53" i="26"/>
  <c r="H53" i="26" s="1"/>
  <c r="I53" i="26" s="1"/>
  <c r="F793" i="1"/>
  <c r="H793" i="1" s="1"/>
  <c r="I793" i="1" s="1"/>
  <c r="L2494" i="5"/>
  <c r="E252" i="10"/>
  <c r="F191" i="26"/>
  <c r="H191" i="26" s="1"/>
  <c r="I191" i="26" s="1"/>
  <c r="L1035" i="5"/>
  <c r="E90" i="12"/>
  <c r="F393" i="1"/>
  <c r="H393" i="1" s="1"/>
  <c r="I393" i="1" s="1"/>
  <c r="L834" i="5"/>
  <c r="E156" i="10"/>
  <c r="L1433" i="5"/>
  <c r="F597" i="1"/>
  <c r="H597" i="1" s="1"/>
  <c r="I597" i="1" s="1"/>
  <c r="E352" i="10"/>
  <c r="F550" i="1"/>
  <c r="H550" i="1" s="1"/>
  <c r="I550" i="1" s="1"/>
  <c r="L1332" i="5"/>
  <c r="E21" i="12"/>
  <c r="F214" i="26"/>
  <c r="H214" i="26" s="1"/>
  <c r="I214" i="26" s="1"/>
  <c r="E369" i="10"/>
  <c r="F642" i="1"/>
  <c r="H642" i="1" s="1"/>
  <c r="I642" i="1" s="1"/>
  <c r="L1757" i="5"/>
  <c r="L1148" i="5"/>
  <c r="E249" i="10"/>
  <c r="F501" i="1"/>
  <c r="H501" i="1" s="1"/>
  <c r="I501" i="1" s="1"/>
  <c r="F499" i="1"/>
  <c r="H499" i="1" s="1"/>
  <c r="I499" i="1" s="1"/>
  <c r="L1145" i="5"/>
  <c r="E212" i="10"/>
  <c r="F509" i="1"/>
  <c r="H509" i="1" s="1"/>
  <c r="I509" i="1" s="1"/>
  <c r="E334" i="10"/>
  <c r="L1185" i="5"/>
  <c r="F513" i="1"/>
  <c r="H513" i="1" s="1"/>
  <c r="I513" i="1" s="1"/>
  <c r="F303" i="1"/>
  <c r="H303" i="1" s="1"/>
  <c r="I303" i="1" s="1"/>
  <c r="F322" i="1"/>
  <c r="H322" i="1" s="1"/>
  <c r="I322" i="1" s="1"/>
  <c r="F313" i="1"/>
  <c r="H313" i="1" s="1"/>
  <c r="I313" i="1" s="1"/>
  <c r="E329" i="10"/>
  <c r="L762" i="5"/>
  <c r="E72" i="12"/>
  <c r="L363" i="5"/>
  <c r="F35" i="26"/>
  <c r="H35" i="26" s="1"/>
  <c r="I35" i="26" s="1"/>
  <c r="L1366" i="5"/>
  <c r="E103" i="10"/>
  <c r="F535" i="1"/>
  <c r="H535" i="1" s="1"/>
  <c r="I535" i="1" s="1"/>
  <c r="F619" i="1"/>
  <c r="H619" i="1" s="1"/>
  <c r="I619" i="1" s="1"/>
  <c r="F574" i="1"/>
  <c r="H574" i="1" s="1"/>
  <c r="I574" i="1" s="1"/>
  <c r="E389" i="10"/>
  <c r="L1733" i="5"/>
  <c r="F637" i="1"/>
  <c r="H637" i="1" s="1"/>
  <c r="I637" i="1" s="1"/>
  <c r="F612" i="1"/>
  <c r="H612" i="1" s="1"/>
  <c r="I612" i="1" s="1"/>
  <c r="L1691" i="5"/>
  <c r="E362" i="10"/>
  <c r="E218" i="10"/>
  <c r="L1873" i="5"/>
  <c r="F674" i="1"/>
  <c r="H674" i="1" s="1"/>
  <c r="I674" i="1" s="1"/>
  <c r="L2182" i="5"/>
  <c r="E215" i="10"/>
  <c r="F748" i="1"/>
  <c r="H748" i="1" s="1"/>
  <c r="I748" i="1" s="1"/>
  <c r="E256" i="10"/>
  <c r="L2201" i="5"/>
  <c r="F754" i="1"/>
  <c r="H754" i="1" s="1"/>
  <c r="I754" i="1" s="1"/>
  <c r="L2060" i="5"/>
  <c r="E307" i="10"/>
  <c r="F721" i="1"/>
  <c r="H721" i="1" s="1"/>
  <c r="I721" i="1" s="1"/>
  <c r="F747" i="1"/>
  <c r="H747" i="1" s="1"/>
  <c r="I747" i="1" s="1"/>
  <c r="E304" i="10"/>
  <c r="L2178" i="5"/>
  <c r="E95" i="10"/>
  <c r="F351" i="1"/>
  <c r="H351" i="1" s="1"/>
  <c r="I351" i="1" s="1"/>
  <c r="L721" i="5"/>
  <c r="F319" i="1"/>
  <c r="H319" i="1" s="1"/>
  <c r="I319" i="1" s="1"/>
  <c r="F289" i="1"/>
  <c r="H289" i="1" s="1"/>
  <c r="I289" i="1" s="1"/>
  <c r="F242" i="1"/>
  <c r="H242" i="1" s="1"/>
  <c r="I242" i="1" s="1"/>
  <c r="L1535" i="5"/>
  <c r="F567" i="1"/>
  <c r="H567" i="1" s="1"/>
  <c r="I567" i="1" s="1"/>
  <c r="E422" i="10"/>
  <c r="F58" i="1"/>
  <c r="H58" i="1" s="1"/>
  <c r="I58" i="1" s="1"/>
  <c r="L461" i="5"/>
  <c r="E37" i="10"/>
  <c r="F79" i="1"/>
  <c r="H79" i="1" s="1"/>
  <c r="I79" i="1" s="1"/>
  <c r="F20" i="1"/>
  <c r="H20" i="1" s="1"/>
  <c r="I20" i="1" s="1"/>
  <c r="E424" i="10"/>
  <c r="F541" i="1"/>
  <c r="H541" i="1" s="1"/>
  <c r="I541" i="1" s="1"/>
  <c r="L1389" i="5"/>
  <c r="L1319" i="5"/>
  <c r="E37" i="12"/>
  <c r="F207" i="26"/>
  <c r="H207" i="26" s="1"/>
  <c r="I207" i="26" s="1"/>
  <c r="L2457" i="5"/>
  <c r="E264" i="10"/>
  <c r="F789" i="1"/>
  <c r="H789" i="1" s="1"/>
  <c r="I789" i="1" s="1"/>
  <c r="L2152" i="5"/>
  <c r="F738" i="1"/>
  <c r="H738" i="1" s="1"/>
  <c r="I738" i="1" s="1"/>
  <c r="E205" i="10"/>
  <c r="E87" i="10"/>
  <c r="F384" i="1"/>
  <c r="H384" i="1" s="1"/>
  <c r="I384" i="1" s="1"/>
  <c r="L808" i="5"/>
  <c r="L1022" i="5"/>
  <c r="E40" i="10"/>
  <c r="F460" i="1"/>
  <c r="H460" i="1" s="1"/>
  <c r="I460" i="1" s="1"/>
  <c r="L1776" i="5"/>
  <c r="E223" i="10"/>
  <c r="F648" i="1"/>
  <c r="H648" i="1" s="1"/>
  <c r="I648" i="1" s="1"/>
  <c r="L611" i="5"/>
  <c r="E85" i="10"/>
  <c r="F164" i="1"/>
  <c r="H164" i="1" s="1"/>
  <c r="I164" i="1" s="1"/>
  <c r="F463" i="1"/>
  <c r="H463" i="1" s="1"/>
  <c r="I463" i="1" s="1"/>
  <c r="L1031" i="5"/>
  <c r="E39" i="10"/>
  <c r="F505" i="1"/>
  <c r="H505" i="1" s="1"/>
  <c r="I505" i="1" s="1"/>
  <c r="E195" i="10"/>
  <c r="L1166" i="5"/>
  <c r="L2115" i="5"/>
  <c r="F731" i="1"/>
  <c r="H731" i="1" s="1"/>
  <c r="I731" i="1" s="1"/>
  <c r="E482" i="10"/>
  <c r="F745" i="1"/>
  <c r="H745" i="1" s="1"/>
  <c r="I745" i="1" s="1"/>
  <c r="L2170" i="5"/>
  <c r="E374" i="10"/>
  <c r="F1065" i="1"/>
  <c r="H1065" i="1" s="1"/>
  <c r="I1065" i="1" s="1"/>
  <c r="E365" i="10"/>
  <c r="F672" i="1"/>
  <c r="H672" i="1" s="1"/>
  <c r="I672" i="1" s="1"/>
  <c r="L1863" i="5"/>
  <c r="F577" i="1"/>
  <c r="H577" i="1" s="1"/>
  <c r="I577" i="1" s="1"/>
  <c r="E261" i="10"/>
  <c r="L1559" i="5"/>
  <c r="L699" i="5"/>
  <c r="F252" i="1"/>
  <c r="H252" i="1" s="1"/>
  <c r="I252" i="1" s="1"/>
  <c r="F212" i="1"/>
  <c r="H212" i="1" s="1"/>
  <c r="I212" i="1" s="1"/>
  <c r="E70" i="10"/>
  <c r="F20" i="26"/>
  <c r="H20" i="26" s="1"/>
  <c r="I20" i="26" s="1"/>
  <c r="L130" i="5"/>
  <c r="E36" i="12"/>
  <c r="F49" i="26"/>
  <c r="H49" i="26" s="1"/>
  <c r="I49" i="26" s="1"/>
  <c r="F47" i="26"/>
  <c r="H47" i="26" s="1"/>
  <c r="I47" i="26" s="1"/>
  <c r="L403" i="5"/>
  <c r="F45" i="26"/>
  <c r="H45" i="26" s="1"/>
  <c r="I45" i="26" s="1"/>
  <c r="E41" i="12"/>
  <c r="F522" i="1"/>
  <c r="H522" i="1" s="1"/>
  <c r="I522" i="1" s="1"/>
  <c r="L1217" i="5"/>
  <c r="E204" i="10"/>
  <c r="E222" i="10"/>
  <c r="L1982" i="5"/>
  <c r="F702" i="1"/>
  <c r="H702" i="1" s="1"/>
  <c r="I702" i="1" s="1"/>
  <c r="E104" i="10"/>
  <c r="F246" i="1"/>
  <c r="H246" i="1" s="1"/>
  <c r="I246" i="1" s="1"/>
  <c r="L745" i="5"/>
  <c r="E376" i="10"/>
  <c r="L1651" i="5"/>
  <c r="F605" i="1"/>
  <c r="H605" i="1" s="1"/>
  <c r="I605" i="1" s="1"/>
  <c r="E258" i="10"/>
  <c r="L2475" i="5"/>
  <c r="F791" i="1"/>
  <c r="H791" i="1" s="1"/>
  <c r="I791" i="1" s="1"/>
  <c r="F441" i="1"/>
  <c r="H441" i="1" s="1"/>
  <c r="I441" i="1" s="1"/>
  <c r="E21" i="10"/>
  <c r="L977" i="5"/>
  <c r="E56" i="10"/>
  <c r="L705" i="5"/>
  <c r="F213" i="1"/>
  <c r="H213" i="1" s="1"/>
  <c r="I213" i="1" s="1"/>
  <c r="F253" i="1"/>
  <c r="H253" i="1" s="1"/>
  <c r="I253" i="1" s="1"/>
  <c r="F551" i="1"/>
  <c r="H551" i="1" s="1"/>
  <c r="I551" i="1" s="1"/>
  <c r="E262" i="10"/>
  <c r="L1440" i="5"/>
  <c r="E382" i="10"/>
  <c r="L1480" i="5"/>
  <c r="F633" i="1"/>
  <c r="H633" i="1" s="1"/>
  <c r="I633" i="1" s="1"/>
  <c r="F558" i="1"/>
  <c r="H558" i="1" s="1"/>
  <c r="I558" i="1" s="1"/>
  <c r="L1924" i="5"/>
  <c r="F1070" i="1"/>
  <c r="H1070" i="1" s="1"/>
  <c r="I1070" i="1" s="1"/>
  <c r="F689" i="1"/>
  <c r="H689" i="1" s="1"/>
  <c r="I689" i="1" s="1"/>
  <c r="E330" i="10"/>
  <c r="E34" i="10"/>
  <c r="L848" i="5"/>
  <c r="F398" i="1"/>
  <c r="H398" i="1" s="1"/>
  <c r="I398" i="1" s="1"/>
  <c r="F25" i="26"/>
  <c r="H25" i="26" s="1"/>
  <c r="I25" i="26" s="1"/>
  <c r="E50" i="12"/>
  <c r="L171" i="5"/>
  <c r="E27" i="12"/>
  <c r="L87" i="5"/>
  <c r="F19" i="26"/>
  <c r="H19" i="26" s="1"/>
  <c r="I19" i="26" s="1"/>
  <c r="E449" i="10"/>
  <c r="F538" i="1"/>
  <c r="H538" i="1" s="1"/>
  <c r="I538" i="1" s="1"/>
  <c r="F622" i="1"/>
  <c r="H622" i="1" s="1"/>
  <c r="I622" i="1" s="1"/>
  <c r="L1378" i="5"/>
  <c r="F215" i="26"/>
  <c r="H215" i="26" s="1"/>
  <c r="I215" i="26" s="1"/>
  <c r="L1342" i="5"/>
  <c r="E44" i="12"/>
  <c r="F56" i="26"/>
  <c r="H56" i="26" s="1"/>
  <c r="I56" i="26" s="1"/>
  <c r="L415" i="5"/>
  <c r="E76" i="12"/>
  <c r="L1266" i="5"/>
  <c r="E86" i="12"/>
  <c r="F196" i="26"/>
  <c r="H196" i="26" s="1"/>
  <c r="I196" i="26" s="1"/>
  <c r="E315" i="10"/>
  <c r="L1848" i="5"/>
  <c r="F667" i="1"/>
  <c r="H667" i="1" s="1"/>
  <c r="I667" i="1" s="1"/>
  <c r="E66" i="10"/>
  <c r="L1114" i="5"/>
  <c r="F487" i="1"/>
  <c r="H487" i="1" s="1"/>
  <c r="I487" i="1" s="1"/>
  <c r="F718" i="1"/>
  <c r="H718" i="1" s="1"/>
  <c r="I718" i="1" s="1"/>
  <c r="E472" i="10"/>
  <c r="L2047" i="5"/>
  <c r="F290" i="1"/>
  <c r="H290" i="1" s="1"/>
  <c r="I290" i="1" s="1"/>
  <c r="F352" i="1"/>
  <c r="H352" i="1" s="1"/>
  <c r="I352" i="1" s="1"/>
  <c r="F320" i="1"/>
  <c r="H320" i="1" s="1"/>
  <c r="I320" i="1" s="1"/>
  <c r="L727" i="5"/>
  <c r="E132" i="10"/>
  <c r="F243" i="1"/>
  <c r="H243" i="1" s="1"/>
  <c r="I243" i="1" s="1"/>
  <c r="F556" i="1"/>
  <c r="H556" i="1" s="1"/>
  <c r="I556" i="1" s="1"/>
  <c r="L1466" i="5"/>
  <c r="F603" i="1"/>
  <c r="H603" i="1" s="1"/>
  <c r="I603" i="1" s="1"/>
  <c r="E309" i="10"/>
  <c r="F483" i="1"/>
  <c r="H483" i="1" s="1"/>
  <c r="I483" i="1" s="1"/>
  <c r="E49" i="10"/>
  <c r="L1110" i="5"/>
  <c r="E107" i="10"/>
  <c r="L1704" i="5"/>
  <c r="F620" i="1"/>
  <c r="H620" i="1" s="1"/>
  <c r="I620" i="1" s="1"/>
  <c r="F938" i="1"/>
  <c r="H938" i="1" s="1"/>
  <c r="I938" i="1" s="1"/>
  <c r="E289" i="10"/>
  <c r="F361" i="1"/>
  <c r="H361" i="1" s="1"/>
  <c r="I361" i="1" s="1"/>
  <c r="L774" i="5"/>
  <c r="E483" i="10"/>
  <c r="L1397" i="5"/>
  <c r="F543" i="1"/>
  <c r="H543" i="1" s="1"/>
  <c r="I543" i="1" s="1"/>
  <c r="F448" i="1"/>
  <c r="H448" i="1" s="1"/>
  <c r="I448" i="1" s="1"/>
  <c r="L997" i="5"/>
  <c r="E20" i="10"/>
  <c r="F491" i="1"/>
  <c r="H491" i="1" s="1"/>
  <c r="I491" i="1" s="1"/>
  <c r="L950" i="5"/>
  <c r="E54" i="10"/>
  <c r="F433" i="1"/>
  <c r="H433" i="1" s="1"/>
  <c r="I433" i="1" s="1"/>
  <c r="E226" i="10"/>
  <c r="F765" i="1"/>
  <c r="H765" i="1" s="1"/>
  <c r="I765" i="1" s="1"/>
  <c r="L2282" i="5"/>
  <c r="E358" i="10"/>
  <c r="L687" i="5"/>
  <c r="F210" i="1"/>
  <c r="H210" i="1" s="1"/>
  <c r="I210" i="1" s="1"/>
  <c r="F30" i="26"/>
  <c r="H30" i="26" s="1"/>
  <c r="I30" i="26" s="1"/>
  <c r="L269" i="5"/>
  <c r="E20" i="12"/>
  <c r="F561" i="1"/>
  <c r="H561" i="1" s="1"/>
  <c r="I561" i="1" s="1"/>
  <c r="L1494" i="5"/>
  <c r="E348" i="10"/>
  <c r="L1609" i="5"/>
  <c r="E464" i="10"/>
  <c r="F593" i="1"/>
  <c r="H593" i="1" s="1"/>
  <c r="I593" i="1" s="1"/>
  <c r="E364" i="10"/>
  <c r="F673" i="1"/>
  <c r="H673" i="1" s="1"/>
  <c r="I673" i="1" s="1"/>
  <c r="F1066" i="1"/>
  <c r="H1066" i="1" s="1"/>
  <c r="I1066" i="1" s="1"/>
  <c r="L1868" i="5"/>
  <c r="L2261" i="5"/>
  <c r="E187" i="10"/>
  <c r="F764" i="1"/>
  <c r="H764" i="1" s="1"/>
  <c r="I764" i="1" s="1"/>
  <c r="E235" i="10"/>
  <c r="L891" i="5"/>
  <c r="F411" i="1"/>
  <c r="H411" i="1" s="1"/>
  <c r="I411" i="1" s="1"/>
  <c r="F251" i="1"/>
  <c r="H251" i="1" s="1"/>
  <c r="I251" i="1" s="1"/>
  <c r="L693" i="5"/>
  <c r="F211" i="1"/>
  <c r="H211" i="1" s="1"/>
  <c r="I211" i="1" s="1"/>
  <c r="E111" i="10"/>
  <c r="F771" i="1"/>
  <c r="H771" i="1" s="1"/>
  <c r="I771" i="1" s="1"/>
  <c r="L2332" i="5"/>
  <c r="E186" i="10"/>
  <c r="F776" i="1"/>
  <c r="H776" i="1" s="1"/>
  <c r="I776" i="1" s="1"/>
  <c r="E96" i="10"/>
  <c r="F680" i="1"/>
  <c r="H680" i="1" s="1"/>
  <c r="I680" i="1" s="1"/>
  <c r="L1893" i="5"/>
  <c r="L3446" i="5"/>
  <c r="F886" i="1"/>
  <c r="H886" i="1" s="1"/>
  <c r="I886" i="1" s="1"/>
  <c r="F885" i="1"/>
  <c r="H885" i="1" s="1"/>
  <c r="I885" i="1" s="1"/>
  <c r="F837" i="1"/>
  <c r="H837" i="1" s="1"/>
  <c r="I837" i="1" s="1"/>
  <c r="E234" i="10"/>
  <c r="F950" i="1"/>
  <c r="H950" i="1" s="1"/>
  <c r="I950" i="1" s="1"/>
  <c r="E113" i="10"/>
  <c r="F799" i="1"/>
  <c r="H799" i="1" s="1"/>
  <c r="I799" i="1" s="1"/>
  <c r="F1028" i="1"/>
  <c r="H1028" i="1" s="1"/>
  <c r="I1028" i="1" s="1"/>
  <c r="F1052" i="1"/>
  <c r="H1052" i="1" s="1"/>
  <c r="I1052" i="1" s="1"/>
  <c r="F917" i="1"/>
  <c r="H917" i="1" s="1"/>
  <c r="I917" i="1" s="1"/>
  <c r="E125" i="10"/>
  <c r="F936" i="1"/>
  <c r="H936" i="1" s="1"/>
  <c r="I936" i="1" s="1"/>
  <c r="F830" i="1"/>
  <c r="H830" i="1" s="1"/>
  <c r="I830" i="1" s="1"/>
  <c r="F844" i="1"/>
  <c r="H844" i="1" s="1"/>
  <c r="I844" i="1" s="1"/>
  <c r="F947" i="1"/>
  <c r="H947" i="1" s="1"/>
  <c r="I947" i="1" s="1"/>
  <c r="E155" i="10"/>
  <c r="F970" i="1"/>
  <c r="H970" i="1" s="1"/>
  <c r="I970" i="1" s="1"/>
  <c r="F1013" i="1"/>
  <c r="H1013" i="1" s="1"/>
  <c r="I1013" i="1" s="1"/>
  <c r="E460" i="10"/>
  <c r="F1040" i="1"/>
  <c r="H1040" i="1" s="1"/>
  <c r="I1040" i="1" s="1"/>
  <c r="E288" i="10"/>
  <c r="E366" i="10"/>
  <c r="F1081" i="1"/>
  <c r="H1081" i="1" s="1"/>
  <c r="I1081" i="1" s="1"/>
  <c r="E157" i="10"/>
  <c r="F281" i="26"/>
  <c r="H281" i="26" s="1"/>
  <c r="I281" i="26" s="1"/>
  <c r="F907" i="1"/>
  <c r="H907" i="1" s="1"/>
  <c r="I907" i="1" s="1"/>
  <c r="E142" i="10"/>
  <c r="F1074" i="1"/>
  <c r="H1074" i="1" s="1"/>
  <c r="I1074" i="1" s="1"/>
  <c r="E138" i="10"/>
  <c r="F806" i="1"/>
  <c r="H806" i="1" s="1"/>
  <c r="I806" i="1" s="1"/>
  <c r="F861" i="1"/>
  <c r="H861" i="1" s="1"/>
  <c r="I861" i="1" s="1"/>
  <c r="F969" i="1"/>
  <c r="H969" i="1" s="1"/>
  <c r="I969" i="1" s="1"/>
  <c r="F1046" i="1"/>
  <c r="H1046" i="1" s="1"/>
  <c r="I1046" i="1" s="1"/>
  <c r="F1000" i="1"/>
  <c r="H1000" i="1" s="1"/>
  <c r="I1000" i="1" s="1"/>
  <c r="E393" i="10"/>
  <c r="F1076" i="1"/>
  <c r="H1076" i="1" s="1"/>
  <c r="I1076" i="1" s="1"/>
  <c r="E294" i="10"/>
  <c r="E439" i="10"/>
  <c r="F841" i="1"/>
  <c r="H841" i="1" s="1"/>
  <c r="I841" i="1" s="1"/>
  <c r="F1020" i="1"/>
  <c r="H1020" i="1" s="1"/>
  <c r="I1020" i="1" s="1"/>
  <c r="F868" i="1"/>
  <c r="H868" i="1" s="1"/>
  <c r="I868" i="1" s="1"/>
  <c r="E473" i="10"/>
  <c r="E350" i="10"/>
  <c r="F1039" i="1"/>
  <c r="H1039" i="1" s="1"/>
  <c r="I1039" i="1" s="1"/>
  <c r="E98" i="10"/>
  <c r="F880" i="1"/>
  <c r="H880" i="1" s="1"/>
  <c r="I880" i="1" s="1"/>
  <c r="F831" i="1"/>
  <c r="H831" i="1" s="1"/>
  <c r="I831" i="1" s="1"/>
  <c r="F802" i="1"/>
  <c r="H802" i="1" s="1"/>
  <c r="I802" i="1" s="1"/>
  <c r="F283" i="26"/>
  <c r="H283" i="26" s="1"/>
  <c r="I283" i="26" s="1"/>
  <c r="F894" i="1"/>
  <c r="H894" i="1" s="1"/>
  <c r="I894" i="1" s="1"/>
  <c r="E241" i="10"/>
  <c r="F819" i="1"/>
  <c r="H819" i="1" s="1"/>
  <c r="I819" i="1" s="1"/>
  <c r="F1034" i="1"/>
  <c r="H1034" i="1" s="1"/>
  <c r="I1034" i="1" s="1"/>
  <c r="F1010" i="1"/>
  <c r="H1010" i="1" s="1"/>
  <c r="I1010" i="1" s="1"/>
  <c r="E224" i="10"/>
  <c r="E451" i="10"/>
  <c r="E83" i="12"/>
  <c r="F893" i="1"/>
  <c r="H893" i="1" s="1"/>
  <c r="I893" i="1" s="1"/>
  <c r="F922" i="1"/>
  <c r="H922" i="1" s="1"/>
  <c r="I922" i="1" s="1"/>
  <c r="F943" i="1"/>
  <c r="H943" i="1" s="1"/>
  <c r="I943" i="1" s="1"/>
  <c r="E371" i="10"/>
  <c r="E64" i="12"/>
  <c r="E15" i="12"/>
  <c r="E189" i="10"/>
  <c r="E167" i="10"/>
  <c r="F250" i="26"/>
  <c r="H250" i="26" s="1"/>
  <c r="I250" i="26" s="1"/>
  <c r="E248" i="10"/>
  <c r="F843" i="1"/>
  <c r="H843" i="1" s="1"/>
  <c r="I843" i="1" s="1"/>
  <c r="F927" i="1"/>
  <c r="H927" i="1" s="1"/>
  <c r="I927" i="1" s="1"/>
  <c r="F878" i="1"/>
  <c r="H878" i="1" s="1"/>
  <c r="I878" i="1" s="1"/>
  <c r="E12" i="12"/>
  <c r="F803" i="1"/>
  <c r="H803" i="1" s="1"/>
  <c r="I803" i="1" s="1"/>
  <c r="E183" i="10"/>
  <c r="E168" i="10"/>
  <c r="E60" i="10"/>
  <c r="F1001" i="1"/>
  <c r="H1001" i="1" s="1"/>
  <c r="I1001" i="1" s="1"/>
  <c r="E394" i="10"/>
  <c r="F268" i="26"/>
  <c r="H268" i="26" s="1"/>
  <c r="I268" i="26" s="1"/>
  <c r="F988" i="1"/>
  <c r="H988" i="1" s="1"/>
  <c r="I988" i="1" s="1"/>
  <c r="E303" i="10"/>
  <c r="F1047" i="1"/>
  <c r="H1047" i="1" s="1"/>
  <c r="I1047" i="1" s="1"/>
  <c r="F881" i="1"/>
  <c r="H881" i="1" s="1"/>
  <c r="I881" i="1" s="1"/>
  <c r="E50" i="10"/>
  <c r="F840" i="1"/>
  <c r="H840" i="1" s="1"/>
  <c r="I840" i="1" s="1"/>
  <c r="E110" i="10"/>
  <c r="F814" i="1"/>
  <c r="H814" i="1" s="1"/>
  <c r="I814" i="1" s="1"/>
  <c r="E115" i="10"/>
  <c r="F1058" i="1"/>
  <c r="H1058" i="1" s="1"/>
  <c r="I1058" i="1" s="1"/>
  <c r="E198" i="10"/>
  <c r="E342" i="10"/>
  <c r="E245" i="10"/>
  <c r="F824" i="1"/>
  <c r="H824" i="1" s="1"/>
  <c r="I824" i="1" s="1"/>
  <c r="E273" i="10"/>
  <c r="E454" i="10"/>
  <c r="E387" i="10"/>
  <c r="E112" i="10"/>
  <c r="E317" i="10"/>
  <c r="F857" i="1"/>
  <c r="H857" i="1" s="1"/>
  <c r="I857" i="1" s="1"/>
  <c r="F862" i="1"/>
  <c r="H862" i="1" s="1"/>
  <c r="I862" i="1" s="1"/>
  <c r="F1056" i="1"/>
  <c r="H1056" i="1" s="1"/>
  <c r="I1056" i="1" s="1"/>
  <c r="E81" i="12"/>
  <c r="F911" i="1"/>
  <c r="H911" i="1" s="1"/>
  <c r="I911" i="1" s="1"/>
  <c r="F1067" i="1"/>
  <c r="H1067" i="1" s="1"/>
  <c r="I1067" i="1" s="1"/>
  <c r="E408" i="10"/>
  <c r="F900" i="1"/>
  <c r="H900" i="1" s="1"/>
  <c r="I900" i="1" s="1"/>
  <c r="F1064" i="1"/>
  <c r="H1064" i="1" s="1"/>
  <c r="I1064" i="1" s="1"/>
  <c r="F853" i="1"/>
  <c r="H853" i="1" s="1"/>
  <c r="I853" i="1" s="1"/>
  <c r="E182" i="10"/>
  <c r="E173" i="10"/>
  <c r="F807" i="1"/>
  <c r="H807" i="1" s="1"/>
  <c r="I807" i="1" s="1"/>
  <c r="E302" i="10"/>
  <c r="F813" i="1"/>
  <c r="H813" i="1" s="1"/>
  <c r="I813" i="1" s="1"/>
  <c r="E397" i="10"/>
  <c r="F851" i="1"/>
  <c r="H851" i="1" s="1"/>
  <c r="I851" i="1" s="1"/>
  <c r="E244" i="10"/>
  <c r="F993" i="1"/>
  <c r="H993" i="1" s="1"/>
  <c r="I993" i="1" s="1"/>
  <c r="E443" i="10"/>
  <c r="E345" i="10"/>
  <c r="E336" i="10"/>
  <c r="F956" i="1"/>
  <c r="H956" i="1" s="1"/>
  <c r="I956" i="1" s="1"/>
  <c r="E325" i="10"/>
  <c r="F864" i="1"/>
  <c r="H864" i="1" s="1"/>
  <c r="I864" i="1" s="1"/>
  <c r="F875" i="1"/>
  <c r="H875" i="1" s="1"/>
  <c r="I875" i="1" s="1"/>
  <c r="E479" i="10"/>
  <c r="E293" i="10"/>
  <c r="E343" i="10"/>
  <c r="E240" i="10"/>
  <c r="F858" i="1"/>
  <c r="H858" i="1" s="1"/>
  <c r="I858" i="1" s="1"/>
  <c r="E337" i="10"/>
  <c r="F835" i="1"/>
  <c r="H835" i="1" s="1"/>
  <c r="I835" i="1" s="1"/>
  <c r="F912" i="1"/>
  <c r="H912" i="1" s="1"/>
  <c r="I912" i="1" s="1"/>
  <c r="F839" i="1"/>
  <c r="H839" i="1" s="1"/>
  <c r="I839" i="1" s="1"/>
  <c r="F256" i="26"/>
  <c r="H256" i="26" s="1"/>
  <c r="I256" i="26" s="1"/>
  <c r="F1044" i="1"/>
  <c r="H1044" i="1" s="1"/>
  <c r="I1044" i="1" s="1"/>
  <c r="F909" i="1"/>
  <c r="H909" i="1" s="1"/>
  <c r="I909" i="1" s="1"/>
  <c r="E80" i="12"/>
  <c r="F865" i="1"/>
  <c r="H865" i="1" s="1"/>
  <c r="I865" i="1" s="1"/>
  <c r="E67" i="12"/>
  <c r="E275" i="10"/>
  <c r="F264" i="26"/>
  <c r="H264" i="26" s="1"/>
  <c r="I264" i="26" s="1"/>
  <c r="E40" i="12"/>
  <c r="E69" i="12"/>
  <c r="E475" i="10"/>
  <c r="F810" i="1"/>
  <c r="H810" i="1" s="1"/>
  <c r="I810" i="1" s="1"/>
  <c r="E237" i="10"/>
  <c r="F1037" i="1"/>
  <c r="H1037" i="1" s="1"/>
  <c r="I1037" i="1" s="1"/>
  <c r="E467" i="10"/>
  <c r="F982" i="1"/>
  <c r="H982" i="1" s="1"/>
  <c r="I982" i="1" s="1"/>
  <c r="F1055" i="1"/>
  <c r="H1055" i="1" s="1"/>
  <c r="I1055" i="1" s="1"/>
  <c r="E129" i="10"/>
  <c r="E453" i="10"/>
  <c r="E386" i="10"/>
  <c r="E169" i="10"/>
  <c r="E333" i="10"/>
  <c r="F270" i="26"/>
  <c r="H270" i="26" s="1"/>
  <c r="I270" i="26" s="1"/>
  <c r="F1057" i="1"/>
  <c r="H1057" i="1" s="1"/>
  <c r="I1057" i="1" s="1"/>
  <c r="E274" i="10"/>
  <c r="F820" i="1"/>
  <c r="H820" i="1" s="1"/>
  <c r="I820" i="1" s="1"/>
  <c r="F869" i="1"/>
  <c r="H869" i="1" s="1"/>
  <c r="I869" i="1" s="1"/>
  <c r="F940" i="1"/>
  <c r="H940" i="1" s="1"/>
  <c r="I940" i="1" s="1"/>
  <c r="F850" i="1"/>
  <c r="H850" i="1" s="1"/>
  <c r="I850" i="1" s="1"/>
  <c r="F1079" i="1"/>
  <c r="H1079" i="1" s="1"/>
  <c r="I1079" i="1" s="1"/>
  <c r="E456" i="10"/>
  <c r="E320" i="10"/>
  <c r="F1031" i="1"/>
  <c r="H1031" i="1" s="1"/>
  <c r="I1031" i="1" s="1"/>
  <c r="E151" i="10"/>
  <c r="F999" i="1"/>
  <c r="H999" i="1" s="1"/>
  <c r="I999" i="1" s="1"/>
  <c r="F921" i="1"/>
  <c r="H921" i="1" s="1"/>
  <c r="I921" i="1" s="1"/>
  <c r="F1077" i="1"/>
  <c r="H1077" i="1" s="1"/>
  <c r="I1077" i="1" s="1"/>
  <c r="F804" i="1"/>
  <c r="H804" i="1" s="1"/>
  <c r="I804" i="1" s="1"/>
  <c r="F952" i="1"/>
  <c r="H952" i="1" s="1"/>
  <c r="I952" i="1" s="1"/>
  <c r="F255" i="26"/>
  <c r="H255" i="26" s="1"/>
  <c r="I255" i="26" s="1"/>
  <c r="F825" i="1"/>
  <c r="H825" i="1" s="1"/>
  <c r="I825" i="1" s="1"/>
  <c r="E179" i="10"/>
  <c r="F924" i="1"/>
  <c r="H924" i="1" s="1"/>
  <c r="I924" i="1" s="1"/>
  <c r="F1038" i="1"/>
  <c r="H1038" i="1" s="1"/>
  <c r="I1038" i="1" s="1"/>
  <c r="F989" i="1"/>
  <c r="H989" i="1" s="1"/>
  <c r="I989" i="1" s="1"/>
  <c r="F798" i="1"/>
  <c r="H798" i="1" s="1"/>
  <c r="I798" i="1" s="1"/>
  <c r="F859" i="1"/>
  <c r="H859" i="1" s="1"/>
  <c r="I859" i="1" s="1"/>
  <c r="E349" i="10"/>
  <c r="F856" i="1"/>
  <c r="H856" i="1" s="1"/>
  <c r="I856" i="1" s="1"/>
  <c r="E407" i="10"/>
  <c r="E287" i="10"/>
  <c r="F916" i="1"/>
  <c r="H916" i="1" s="1"/>
  <c r="I916" i="1" s="1"/>
  <c r="E340" i="10"/>
  <c r="F998" i="1"/>
  <c r="H998" i="1" s="1"/>
  <c r="I998" i="1" s="1"/>
  <c r="E88" i="12"/>
  <c r="E101" i="10"/>
  <c r="F953" i="1"/>
  <c r="H953" i="1" s="1"/>
  <c r="I953" i="1" s="1"/>
  <c r="E432" i="10"/>
  <c r="F1062" i="1"/>
  <c r="H1062" i="1" s="1"/>
  <c r="I1062" i="1" s="1"/>
  <c r="E301" i="10"/>
  <c r="F812" i="1"/>
  <c r="H812" i="1" s="1"/>
  <c r="I812" i="1" s="1"/>
  <c r="E428" i="10"/>
  <c r="E323" i="10"/>
  <c r="E18" i="12"/>
  <c r="E48" i="10"/>
  <c r="F1053" i="1"/>
  <c r="H1053" i="1" s="1"/>
  <c r="I1053" i="1" s="1"/>
  <c r="F1083" i="1"/>
  <c r="H1083" i="1" s="1"/>
  <c r="I1083" i="1" s="1"/>
  <c r="F929" i="1"/>
  <c r="H929" i="1" s="1"/>
  <c r="I929" i="1" s="1"/>
  <c r="E487" i="10"/>
  <c r="F834" i="1"/>
  <c r="H834" i="1" s="1"/>
  <c r="I834" i="1" s="1"/>
  <c r="F815" i="1"/>
  <c r="H815" i="1" s="1"/>
  <c r="I815" i="1" s="1"/>
  <c r="F908" i="1"/>
  <c r="H908" i="1" s="1"/>
  <c r="I908" i="1" s="1"/>
  <c r="F251" i="26"/>
  <c r="H251" i="26" s="1"/>
  <c r="I251" i="26" s="1"/>
  <c r="F1026" i="1"/>
  <c r="H1026" i="1" s="1"/>
  <c r="I1026" i="1" s="1"/>
  <c r="E327" i="10"/>
  <c r="E486" i="10"/>
  <c r="E166" i="10"/>
  <c r="F960" i="1"/>
  <c r="H960" i="1" s="1"/>
  <c r="I960" i="1" s="1"/>
  <c r="E77" i="10"/>
  <c r="F1045" i="1"/>
  <c r="H1045" i="1" s="1"/>
  <c r="I1045" i="1" s="1"/>
  <c r="F1042" i="1"/>
  <c r="H1042" i="1" s="1"/>
  <c r="I1042" i="1" s="1"/>
  <c r="E292" i="10"/>
  <c r="E214" i="10"/>
  <c r="E491" i="10"/>
  <c r="E423" i="10"/>
  <c r="F1063" i="1"/>
  <c r="H1063" i="1" s="1"/>
  <c r="I1063" i="1" s="1"/>
  <c r="E326" i="10"/>
  <c r="E368" i="10"/>
  <c r="E485" i="10"/>
  <c r="F904" i="1"/>
  <c r="H904" i="1" s="1"/>
  <c r="I904" i="1" s="1"/>
  <c r="E312" i="10"/>
  <c r="E310" i="10"/>
  <c r="E280" i="10"/>
  <c r="F892" i="1"/>
  <c r="H892" i="1" s="1"/>
  <c r="I892" i="1" s="1"/>
  <c r="E193" i="10"/>
  <c r="E140" i="10"/>
  <c r="F958" i="1"/>
  <c r="H958" i="1" s="1"/>
  <c r="I958" i="1" s="1"/>
  <c r="E311" i="10"/>
  <c r="E417" i="10"/>
  <c r="E239" i="10"/>
  <c r="E227" i="10"/>
  <c r="F935" i="1"/>
  <c r="H935" i="1" s="1"/>
  <c r="I935" i="1" s="1"/>
  <c r="E447" i="10"/>
  <c r="E279" i="10"/>
  <c r="F1025" i="1"/>
  <c r="H1025" i="1" s="1"/>
  <c r="I1025" i="1" s="1"/>
  <c r="E359" i="10"/>
  <c r="F1060" i="1"/>
  <c r="H1060" i="1" s="1"/>
  <c r="I1060" i="1" s="1"/>
  <c r="F823" i="1"/>
  <c r="H823" i="1" s="1"/>
  <c r="I823" i="1" s="1"/>
  <c r="F930" i="1"/>
  <c r="H930" i="1" s="1"/>
  <c r="I930" i="1" s="1"/>
  <c r="E291" i="10"/>
  <c r="E59" i="10"/>
  <c r="F849" i="1"/>
  <c r="H849" i="1" s="1"/>
  <c r="I849" i="1" s="1"/>
  <c r="E434" i="10"/>
  <c r="E87" i="12"/>
  <c r="E378" i="10"/>
  <c r="E74" i="10"/>
  <c r="F870" i="1"/>
  <c r="H870" i="1" s="1"/>
  <c r="I870" i="1" s="1"/>
  <c r="E398" i="10"/>
  <c r="E484" i="10"/>
  <c r="E465" i="10"/>
  <c r="E94" i="12"/>
  <c r="F876" i="1"/>
  <c r="H876" i="1" s="1"/>
  <c r="I876" i="1" s="1"/>
  <c r="F883" i="1"/>
  <c r="H883" i="1" s="1"/>
  <c r="I883" i="1" s="1"/>
  <c r="E418" i="10"/>
  <c r="E466" i="10"/>
  <c r="F854" i="1"/>
  <c r="H854" i="1" s="1"/>
  <c r="I854" i="1" s="1"/>
  <c r="E238" i="10"/>
  <c r="F1050" i="1"/>
  <c r="H1050" i="1" s="1"/>
  <c r="I1050" i="1" s="1"/>
  <c r="F971" i="1"/>
  <c r="H971" i="1" s="1"/>
  <c r="I971" i="1" s="1"/>
  <c r="F828" i="1"/>
  <c r="H828" i="1" s="1"/>
  <c r="I828" i="1" s="1"/>
  <c r="E353" i="10"/>
  <c r="E346" i="10"/>
  <c r="E328" i="10"/>
  <c r="F991" i="1"/>
  <c r="H991" i="1" s="1"/>
  <c r="I991" i="1" s="1"/>
  <c r="E437" i="10"/>
  <c r="F818" i="1"/>
  <c r="H818" i="1" s="1"/>
  <c r="I818" i="1" s="1"/>
  <c r="F901" i="1"/>
  <c r="H901" i="1" s="1"/>
  <c r="I901" i="1" s="1"/>
  <c r="F931" i="1"/>
  <c r="H931" i="1" s="1"/>
  <c r="I931" i="1" s="1"/>
  <c r="E203" i="10"/>
  <c r="F897" i="1"/>
  <c r="H897" i="1" s="1"/>
  <c r="I897" i="1" s="1"/>
  <c r="F805" i="1"/>
  <c r="H805" i="1" s="1"/>
  <c r="I805" i="1" s="1"/>
  <c r="E308" i="10"/>
  <c r="F874" i="1"/>
  <c r="H874" i="1" s="1"/>
  <c r="I874" i="1" s="1"/>
  <c r="F1043" i="1"/>
  <c r="H1043" i="1" s="1"/>
  <c r="I1043" i="1" s="1"/>
  <c r="E421" i="10"/>
  <c r="F983" i="1"/>
  <c r="H983" i="1" s="1"/>
  <c r="I983" i="1" s="1"/>
  <c r="E411" i="10"/>
  <c r="F1016" i="1"/>
  <c r="H1016" i="1" s="1"/>
  <c r="I1016" i="1" s="1"/>
  <c r="E278" i="10"/>
  <c r="E406" i="10"/>
  <c r="F1048" i="1"/>
  <c r="H1048" i="1" s="1"/>
  <c r="I1048" i="1" s="1"/>
  <c r="E148" i="10"/>
  <c r="E213" i="10"/>
  <c r="F918" i="1"/>
  <c r="H918" i="1" s="1"/>
  <c r="I918" i="1" s="1"/>
  <c r="F1032" i="1"/>
  <c r="H1032" i="1" s="1"/>
  <c r="I1032" i="1" s="1"/>
  <c r="F1051" i="1"/>
  <c r="H1051" i="1" s="1"/>
  <c r="I1051" i="1" s="1"/>
  <c r="E137" i="10"/>
  <c r="E492" i="10"/>
  <c r="E313" i="10"/>
  <c r="E419" i="10"/>
  <c r="F809" i="1"/>
  <c r="H809" i="1" s="1"/>
  <c r="I809" i="1" s="1"/>
  <c r="F948" i="1"/>
  <c r="H948" i="1" s="1"/>
  <c r="I948" i="1" s="1"/>
  <c r="F882" i="1"/>
  <c r="H882" i="1" s="1"/>
  <c r="I882" i="1" s="1"/>
  <c r="F838" i="1"/>
  <c r="H838" i="1" s="1"/>
  <c r="I838" i="1" s="1"/>
  <c r="F995" i="1"/>
  <c r="H995" i="1" s="1"/>
  <c r="I995" i="1" s="1"/>
  <c r="F1084" i="1"/>
  <c r="H1084" i="1" s="1"/>
  <c r="I1084" i="1" s="1"/>
  <c r="E438" i="10"/>
  <c r="E242" i="10"/>
  <c r="E370" i="10"/>
  <c r="F848" i="1"/>
  <c r="H848" i="1" s="1"/>
  <c r="I848" i="1" s="1"/>
  <c r="E286" i="10"/>
  <c r="F252" i="26"/>
  <c r="H252" i="26" s="1"/>
  <c r="I252" i="26" s="1"/>
  <c r="F957" i="1"/>
  <c r="H957" i="1" s="1"/>
  <c r="I957" i="1" s="1"/>
  <c r="F920" i="1"/>
  <c r="H920" i="1" s="1"/>
  <c r="I920" i="1" s="1"/>
  <c r="F852" i="1"/>
  <c r="H852" i="1" s="1"/>
  <c r="I852" i="1" s="1"/>
  <c r="E402" i="10"/>
  <c r="E377" i="10"/>
  <c r="F871" i="1"/>
  <c r="H871" i="1" s="1"/>
  <c r="I871" i="1" s="1"/>
  <c r="F946" i="1"/>
  <c r="H946" i="1" s="1"/>
  <c r="I946" i="1" s="1"/>
  <c r="F1027" i="1"/>
  <c r="H1027" i="1" s="1"/>
  <c r="I1027" i="1" s="1"/>
  <c r="F817" i="1"/>
  <c r="H817" i="1" s="1"/>
  <c r="I817" i="1" s="1"/>
  <c r="E136" i="10"/>
  <c r="F278" i="26"/>
  <c r="H278" i="26" s="1"/>
  <c r="I278" i="26" s="1"/>
  <c r="J288" i="26" s="1"/>
  <c r="V29" i="14" s="1"/>
  <c r="U18" i="14" s="1"/>
  <c r="C29" i="14" s="1"/>
  <c r="E282" i="10"/>
  <c r="F1068" i="1"/>
  <c r="H1068" i="1" s="1"/>
  <c r="I1068" i="1" s="1"/>
  <c r="E448" i="10"/>
  <c r="E263" i="10"/>
  <c r="E208" i="10"/>
  <c r="F877" i="1"/>
  <c r="H877" i="1" s="1"/>
  <c r="I877" i="1" s="1"/>
  <c r="F923" i="1"/>
  <c r="H923" i="1" s="1"/>
  <c r="I923" i="1" s="1"/>
  <c r="E93" i="10"/>
  <c r="E134" i="10"/>
  <c r="E356" i="10"/>
  <c r="E61" i="12"/>
  <c r="F985" i="1"/>
  <c r="H985" i="1" s="1"/>
  <c r="I985" i="1" s="1"/>
  <c r="F979" i="1"/>
  <c r="H979" i="1" s="1"/>
  <c r="I979" i="1" s="1"/>
  <c r="E211" i="10"/>
  <c r="F1014" i="1"/>
  <c r="H1014" i="1" s="1"/>
  <c r="I1014" i="1" s="1"/>
  <c r="E300" i="10"/>
  <c r="E399" i="10"/>
  <c r="E30" i="10"/>
  <c r="F1069" i="1"/>
  <c r="H1069" i="1" s="1"/>
  <c r="I1069" i="1" s="1"/>
  <c r="F1072" i="1"/>
  <c r="H1072" i="1" s="1"/>
  <c r="I1072" i="1" s="1"/>
  <c r="F1002" i="1"/>
  <c r="H1002" i="1" s="1"/>
  <c r="I1002" i="1" s="1"/>
  <c r="E490" i="10"/>
  <c r="F899" i="1"/>
  <c r="H899" i="1" s="1"/>
  <c r="I899" i="1" s="1"/>
  <c r="E254" i="10"/>
  <c r="E476" i="10"/>
  <c r="E67" i="10"/>
  <c r="F822" i="1"/>
  <c r="H822" i="1" s="1"/>
  <c r="I822" i="1" s="1"/>
  <c r="F941" i="1"/>
  <c r="H941" i="1" s="1"/>
  <c r="I941" i="1" s="1"/>
  <c r="E55" i="12"/>
  <c r="F867" i="1"/>
  <c r="H867" i="1" s="1"/>
  <c r="I867" i="1" s="1"/>
  <c r="E192" i="10"/>
  <c r="E430" i="10"/>
  <c r="F833" i="1"/>
  <c r="H833" i="1" s="1"/>
  <c r="I833" i="1" s="1"/>
  <c r="E420" i="10"/>
  <c r="F914" i="1"/>
  <c r="H914" i="1" s="1"/>
  <c r="I914" i="1" s="1"/>
  <c r="F1018" i="1"/>
  <c r="H1018" i="1" s="1"/>
  <c r="I1018" i="1" s="1"/>
  <c r="F1021" i="1"/>
  <c r="H1021" i="1" s="1"/>
  <c r="I1021" i="1" s="1"/>
  <c r="E135" i="10"/>
  <c r="E257" i="10"/>
  <c r="E412" i="10"/>
  <c r="F267" i="26"/>
  <c r="H267" i="26" s="1"/>
  <c r="I267" i="26" s="1"/>
  <c r="F978" i="1"/>
  <c r="H978" i="1" s="1"/>
  <c r="I978" i="1" s="1"/>
  <c r="F832" i="1"/>
  <c r="H832" i="1" s="1"/>
  <c r="I832" i="1" s="1"/>
  <c r="F913" i="1"/>
  <c r="H913" i="1" s="1"/>
  <c r="I913" i="1" s="1"/>
  <c r="E319" i="10"/>
  <c r="F906" i="1"/>
  <c r="H906" i="1" s="1"/>
  <c r="I906" i="1" s="1"/>
  <c r="F905" i="1"/>
  <c r="H905" i="1" s="1"/>
  <c r="I905" i="1" s="1"/>
  <c r="E413" i="10"/>
  <c r="E46" i="10"/>
  <c r="E463" i="10"/>
  <c r="E23" i="10"/>
  <c r="E410" i="10"/>
  <c r="F889" i="1"/>
  <c r="H889" i="1" s="1"/>
  <c r="I889" i="1" s="1"/>
  <c r="E468" i="10"/>
  <c r="F1024" i="1"/>
  <c r="H1024" i="1" s="1"/>
  <c r="I1024" i="1" s="1"/>
  <c r="E391" i="10"/>
  <c r="E207" i="10"/>
  <c r="F860" i="1"/>
  <c r="H860" i="1" s="1"/>
  <c r="I860" i="1" s="1"/>
  <c r="F1033" i="1"/>
  <c r="H1033" i="1" s="1"/>
  <c r="I1033" i="1" s="1"/>
  <c r="F1035" i="1"/>
  <c r="H1035" i="1" s="1"/>
  <c r="I1035" i="1" s="1"/>
  <c r="E489" i="10"/>
  <c r="F986" i="1"/>
  <c r="H986" i="1" s="1"/>
  <c r="I986" i="1" s="1"/>
  <c r="E105" i="10"/>
  <c r="F846" i="1"/>
  <c r="H846" i="1" s="1"/>
  <c r="I846" i="1" s="1"/>
  <c r="F845" i="1"/>
  <c r="H845" i="1" s="1"/>
  <c r="I845" i="1" s="1"/>
  <c r="E414" i="10"/>
  <c r="E338" i="10"/>
  <c r="E392" i="10"/>
  <c r="E176" i="10"/>
  <c r="E474" i="10"/>
  <c r="E440" i="10"/>
  <c r="F896" i="1"/>
  <c r="H896" i="1" s="1"/>
  <c r="I896" i="1" s="1"/>
  <c r="F997" i="1"/>
  <c r="H997" i="1" s="1"/>
  <c r="I997" i="1" s="1"/>
  <c r="F1080" i="1"/>
  <c r="H1080" i="1" s="1"/>
  <c r="I1080" i="1" s="1"/>
  <c r="E469" i="10"/>
  <c r="E272" i="10"/>
  <c r="F821" i="1"/>
  <c r="H821" i="1" s="1"/>
  <c r="I821" i="1" s="1"/>
  <c r="F866" i="1"/>
  <c r="H866" i="1" s="1"/>
  <c r="I866" i="1" s="1"/>
  <c r="F887" i="1"/>
  <c r="H887" i="1" s="1"/>
  <c r="I887" i="1" s="1"/>
  <c r="E63" i="10"/>
  <c r="F17" i="9"/>
  <c r="H17" i="9" s="1"/>
  <c r="I17" i="9" s="1"/>
  <c r="F18" i="9"/>
  <c r="H18" i="9" s="1"/>
  <c r="I18" i="9" s="1"/>
  <c r="F16" i="9"/>
  <c r="H16" i="9" s="1"/>
  <c r="I16" i="9" s="1"/>
  <c r="E383" i="10"/>
  <c r="E210" i="10"/>
  <c r="F792" i="1"/>
  <c r="H792" i="1" s="1"/>
  <c r="I792" i="1" s="1"/>
  <c r="E161" i="10"/>
  <c r="L2484" i="5"/>
  <c r="L1912" i="5"/>
  <c r="E361" i="10"/>
  <c r="F686" i="1"/>
  <c r="H686" i="1" s="1"/>
  <c r="I686" i="1" s="1"/>
  <c r="F699" i="1"/>
  <c r="H699" i="1" s="1"/>
  <c r="I699" i="1" s="1"/>
  <c r="L1970" i="5"/>
  <c r="E141" i="10"/>
  <c r="F697" i="1"/>
  <c r="H697" i="1" s="1"/>
  <c r="I697" i="1" s="1"/>
  <c r="E314" i="10"/>
  <c r="L1963" i="5"/>
  <c r="L2521" i="5"/>
  <c r="E206" i="10"/>
  <c r="F796" i="1"/>
  <c r="H796" i="1" s="1"/>
  <c r="I796" i="1" s="1"/>
  <c r="F708" i="1"/>
  <c r="H708" i="1" s="1"/>
  <c r="I708" i="1" s="1"/>
  <c r="L2012" i="5"/>
  <c r="E94" i="10"/>
  <c r="F651" i="1"/>
  <c r="H651" i="1" s="1"/>
  <c r="I651" i="1" s="1"/>
  <c r="E331" i="10"/>
  <c r="L1789" i="5"/>
  <c r="L1816" i="5"/>
  <c r="E199" i="10"/>
  <c r="F658" i="1"/>
  <c r="H658" i="1" s="1"/>
  <c r="I658" i="1" s="1"/>
  <c r="F788" i="1"/>
  <c r="H788" i="1" s="1"/>
  <c r="I788" i="1" s="1"/>
  <c r="L2449" i="5"/>
  <c r="E185" i="10"/>
  <c r="F219" i="1"/>
  <c r="H219" i="1" s="1"/>
  <c r="I219" i="1" s="1"/>
  <c r="F260" i="1"/>
  <c r="H260" i="1" s="1"/>
  <c r="I260" i="1" s="1"/>
  <c r="F465" i="1"/>
  <c r="H465" i="1" s="1"/>
  <c r="I465" i="1" s="1"/>
  <c r="E25" i="10"/>
  <c r="L717" i="5"/>
  <c r="E435" i="10"/>
  <c r="F729" i="1"/>
  <c r="H729" i="1" s="1"/>
  <c r="I729" i="1" s="1"/>
  <c r="L2102" i="5"/>
  <c r="F21" i="26"/>
  <c r="H21" i="26" s="1"/>
  <c r="I21" i="26" s="1"/>
  <c r="L155" i="5"/>
  <c r="E70" i="12"/>
  <c r="E72" i="10"/>
  <c r="F245" i="1"/>
  <c r="H245" i="1" s="1"/>
  <c r="I245" i="1" s="1"/>
  <c r="L739" i="5"/>
  <c r="E152" i="10"/>
  <c r="L1828" i="5"/>
  <c r="F662" i="1"/>
  <c r="H662" i="1" s="1"/>
  <c r="I662" i="1" s="1"/>
  <c r="F663" i="1"/>
  <c r="H663" i="1" s="1"/>
  <c r="I663" i="1" s="1"/>
  <c r="E230" i="10"/>
  <c r="L1833" i="5"/>
  <c r="F521" i="1"/>
  <c r="H521" i="1" s="1"/>
  <c r="I521" i="1" s="1"/>
  <c r="E160" i="10"/>
  <c r="L1215" i="5"/>
  <c r="E459" i="10"/>
  <c r="F549" i="1"/>
  <c r="H549" i="1" s="1"/>
  <c r="I549" i="1" s="1"/>
  <c r="L1429" i="5"/>
  <c r="F317" i="1"/>
  <c r="H317" i="1" s="1"/>
  <c r="I317" i="1" s="1"/>
  <c r="L756" i="5"/>
  <c r="E143" i="10"/>
  <c r="F349" i="1"/>
  <c r="H349" i="1" s="1"/>
  <c r="I349" i="1" s="1"/>
  <c r="F287" i="1"/>
  <c r="H287" i="1" s="1"/>
  <c r="I287" i="1" s="1"/>
  <c r="F346" i="1"/>
  <c r="H346" i="1" s="1"/>
  <c r="I346" i="1" s="1"/>
  <c r="F53" i="1"/>
  <c r="H53" i="1" s="1"/>
  <c r="I53" i="1" s="1"/>
  <c r="F117" i="1"/>
  <c r="H117" i="1" s="1"/>
  <c r="I117" i="1" s="1"/>
  <c r="F205" i="1"/>
  <c r="H205" i="1" s="1"/>
  <c r="I205" i="1" s="1"/>
  <c r="F74" i="1"/>
  <c r="H74" i="1" s="1"/>
  <c r="I74" i="1" s="1"/>
  <c r="F153" i="26"/>
  <c r="H153" i="26" s="1"/>
  <c r="I153" i="26" s="1"/>
  <c r="E29" i="10"/>
  <c r="F154" i="1"/>
  <c r="H154" i="1" s="1"/>
  <c r="I154" i="1" s="1"/>
  <c r="F140" i="26"/>
  <c r="H140" i="26" s="1"/>
  <c r="I140" i="26" s="1"/>
  <c r="F37" i="1"/>
  <c r="H37" i="1" s="1"/>
  <c r="I37" i="1" s="1"/>
  <c r="F129" i="1"/>
  <c r="H129" i="1" s="1"/>
  <c r="I129" i="1" s="1"/>
  <c r="F262" i="1"/>
  <c r="H262" i="1" s="1"/>
  <c r="I262" i="1" s="1"/>
  <c r="L527" i="5"/>
  <c r="F96" i="1"/>
  <c r="H96" i="1" s="1"/>
  <c r="I96" i="1" s="1"/>
  <c r="E43" i="12"/>
  <c r="F40" i="26"/>
  <c r="H40" i="26" s="1"/>
  <c r="I40" i="26" s="1"/>
  <c r="L387" i="5"/>
  <c r="E52" i="12"/>
  <c r="E221" i="10"/>
  <c r="F669" i="1"/>
  <c r="H669" i="1" s="1"/>
  <c r="I669" i="1" s="1"/>
  <c r="L1853" i="5"/>
  <c r="E81" i="10"/>
  <c r="L1057" i="5"/>
  <c r="F474" i="1"/>
  <c r="H474" i="1" s="1"/>
  <c r="I474" i="1" s="1"/>
  <c r="L1623" i="5"/>
  <c r="E344" i="10"/>
  <c r="F595" i="1"/>
  <c r="H595" i="1" s="1"/>
  <c r="I595" i="1" s="1"/>
  <c r="F794" i="1"/>
  <c r="H794" i="1" s="1"/>
  <c r="I794" i="1" s="1"/>
  <c r="E271" i="10"/>
  <c r="L2503" i="5"/>
  <c r="F41" i="26"/>
  <c r="H41" i="26" s="1"/>
  <c r="I41" i="26" s="1"/>
  <c r="E93" i="12"/>
  <c r="L394" i="5"/>
  <c r="L2378" i="5"/>
  <c r="F779" i="1"/>
  <c r="H779" i="1" s="1"/>
  <c r="I779" i="1" s="1"/>
  <c r="E231" i="10"/>
  <c r="E178" i="10"/>
  <c r="F519" i="1"/>
  <c r="H519" i="1" s="1"/>
  <c r="I519" i="1" s="1"/>
  <c r="L1206" i="5"/>
  <c r="F679" i="1"/>
  <c r="H679" i="1" s="1"/>
  <c r="I679" i="1" s="1"/>
  <c r="L1888" i="5"/>
  <c r="E217" i="10"/>
  <c r="E177" i="10"/>
  <c r="F430" i="1"/>
  <c r="H430" i="1" s="1"/>
  <c r="I430" i="1" s="1"/>
  <c r="L938" i="5"/>
  <c r="L2338" i="5"/>
  <c r="E188" i="10"/>
  <c r="F777" i="1"/>
  <c r="H777" i="1" s="1"/>
  <c r="I777" i="1" s="1"/>
  <c r="F772" i="1"/>
  <c r="H772" i="1" s="1"/>
  <c r="I772" i="1" s="1"/>
  <c r="L1956" i="5"/>
  <c r="E246" i="10"/>
  <c r="F696" i="1"/>
  <c r="H696" i="1" s="1"/>
  <c r="I696" i="1" s="1"/>
  <c r="L874" i="5"/>
  <c r="E92" i="10"/>
  <c r="F404" i="1"/>
  <c r="H404" i="1" s="1"/>
  <c r="I404" i="1" s="1"/>
  <c r="F502" i="1"/>
  <c r="H502" i="1" s="1"/>
  <c r="I502" i="1" s="1"/>
  <c r="L1153" i="5"/>
  <c r="E347" i="10"/>
  <c r="L1665" i="5"/>
  <c r="F607" i="1"/>
  <c r="H607" i="1" s="1"/>
  <c r="I607" i="1" s="1"/>
  <c r="E357" i="10"/>
  <c r="L1013" i="5"/>
  <c r="E24" i="10"/>
  <c r="F454" i="1"/>
  <c r="H454" i="1" s="1"/>
  <c r="I454" i="1" s="1"/>
  <c r="F617" i="1"/>
  <c r="H617" i="1" s="1"/>
  <c r="I617" i="1" s="1"/>
  <c r="F533" i="1"/>
  <c r="H533" i="1" s="1"/>
  <c r="I533" i="1" s="1"/>
  <c r="E133" i="10"/>
  <c r="L1356" i="5"/>
  <c r="L573" i="5"/>
  <c r="E299" i="10"/>
  <c r="F142" i="1"/>
  <c r="H142" i="1" s="1"/>
  <c r="I142" i="1" s="1"/>
  <c r="L813" i="5"/>
  <c r="E351" i="10"/>
  <c r="F386" i="1"/>
  <c r="H386" i="1" s="1"/>
  <c r="I386" i="1" s="1"/>
  <c r="E296" i="10"/>
  <c r="F481" i="1"/>
  <c r="H481" i="1" s="1"/>
  <c r="I481" i="1" s="1"/>
  <c r="L1105" i="5"/>
  <c r="F664" i="1"/>
  <c r="H664" i="1" s="1"/>
  <c r="I664" i="1" s="1"/>
  <c r="L1838" i="5"/>
  <c r="E220" i="10"/>
  <c r="E77" i="12"/>
  <c r="L161" i="5"/>
  <c r="F22" i="26"/>
  <c r="H22" i="26" s="1"/>
  <c r="I22" i="26" s="1"/>
  <c r="F28" i="26"/>
  <c r="H28" i="26" s="1"/>
  <c r="I28" i="26" s="1"/>
  <c r="L225" i="5"/>
  <c r="E23" i="12"/>
  <c r="F418" i="1"/>
  <c r="H418" i="1" s="1"/>
  <c r="I418" i="1" s="1"/>
  <c r="L904" i="5"/>
  <c r="E117" i="10"/>
  <c r="L1473" i="5"/>
  <c r="E384" i="10"/>
  <c r="F557" i="1"/>
  <c r="H557" i="1" s="1"/>
  <c r="I557" i="1" s="1"/>
  <c r="F632" i="1"/>
  <c r="H632" i="1" s="1"/>
  <c r="I632" i="1" s="1"/>
  <c r="L1127" i="5"/>
  <c r="F496" i="1"/>
  <c r="H496" i="1" s="1"/>
  <c r="I496" i="1" s="1"/>
  <c r="E281" i="10"/>
  <c r="F507" i="1"/>
  <c r="H507" i="1" s="1"/>
  <c r="I507" i="1" s="1"/>
  <c r="E401" i="10"/>
  <c r="L1180" i="5"/>
  <c r="F512" i="1"/>
  <c r="H512" i="1" s="1"/>
  <c r="I512" i="1" s="1"/>
  <c r="L971" i="5"/>
  <c r="E38" i="10"/>
  <c r="F439" i="1"/>
  <c r="H439" i="1" s="1"/>
  <c r="I439" i="1" s="1"/>
  <c r="L1515" i="5"/>
  <c r="E445" i="10"/>
  <c r="F564" i="1"/>
  <c r="H564" i="1" s="1"/>
  <c r="I564" i="1" s="1"/>
  <c r="F170" i="26"/>
  <c r="H170" i="26" s="1"/>
  <c r="I170" i="26" s="1"/>
  <c r="F198" i="1"/>
  <c r="H198" i="1" s="1"/>
  <c r="I198" i="1" s="1"/>
  <c r="F330" i="1"/>
  <c r="H330" i="1" s="1"/>
  <c r="I330" i="1" s="1"/>
  <c r="F226" i="1"/>
  <c r="H226" i="1" s="1"/>
  <c r="I226" i="1" s="1"/>
  <c r="F269" i="1"/>
  <c r="H269" i="1" s="1"/>
  <c r="I269" i="1" s="1"/>
  <c r="F279" i="1"/>
  <c r="H279" i="1" s="1"/>
  <c r="I279" i="1" s="1"/>
  <c r="F186" i="1"/>
  <c r="H186" i="1" s="1"/>
  <c r="I186" i="1" s="1"/>
  <c r="L652" i="5"/>
  <c r="F235" i="1"/>
  <c r="H235" i="1" s="1"/>
  <c r="I235" i="1" s="1"/>
  <c r="F301" i="1"/>
  <c r="H301" i="1" s="1"/>
  <c r="I301" i="1" s="1"/>
  <c r="F311" i="1"/>
  <c r="H311" i="1" s="1"/>
  <c r="I311" i="1" s="1"/>
  <c r="E69" i="10"/>
  <c r="E62" i="12"/>
  <c r="F591" i="1"/>
  <c r="H591" i="1" s="1"/>
  <c r="I591" i="1" s="1"/>
  <c r="L1401" i="5"/>
  <c r="F545" i="1"/>
  <c r="H545" i="1" s="1"/>
  <c r="I545" i="1" s="1"/>
  <c r="F975" i="1"/>
  <c r="H975" i="1" s="1"/>
  <c r="I975" i="1" s="1"/>
  <c r="E196" i="10"/>
  <c r="L599" i="5"/>
  <c r="F162" i="1"/>
  <c r="H162" i="1" s="1"/>
  <c r="I162" i="1" s="1"/>
  <c r="E31" i="10"/>
  <c r="F175" i="1"/>
  <c r="H175" i="1" s="1"/>
  <c r="I175" i="1" s="1"/>
  <c r="L1917" i="5"/>
  <c r="F688" i="1"/>
  <c r="H688" i="1" s="1"/>
  <c r="I688" i="1" s="1"/>
  <c r="E462" i="10"/>
  <c r="L2232" i="5"/>
  <c r="E128" i="10"/>
  <c r="F762" i="1"/>
  <c r="H762" i="1" s="1"/>
  <c r="I762" i="1" s="1"/>
  <c r="L1858" i="5"/>
  <c r="F671" i="1"/>
  <c r="H671" i="1" s="1"/>
  <c r="I671" i="1" s="1"/>
  <c r="E149" i="10"/>
  <c r="E431" i="10"/>
  <c r="F742" i="1"/>
  <c r="H742" i="1" s="1"/>
  <c r="I742" i="1" s="1"/>
  <c r="L2166" i="5"/>
  <c r="E255" i="10"/>
  <c r="F724" i="1"/>
  <c r="H724" i="1" s="1"/>
  <c r="I724" i="1" s="1"/>
  <c r="L2078" i="5"/>
  <c r="L1090" i="5"/>
  <c r="E35" i="10"/>
  <c r="F479" i="1"/>
  <c r="H479" i="1" s="1"/>
  <c r="I479" i="1" s="1"/>
  <c r="L2090" i="5"/>
  <c r="E306" i="10"/>
  <c r="F726" i="1"/>
  <c r="H726" i="1" s="1"/>
  <c r="I726" i="1" s="1"/>
  <c r="L562" i="5"/>
  <c r="E284" i="10"/>
  <c r="F136" i="1"/>
  <c r="H136" i="1" s="1"/>
  <c r="I136" i="1" s="1"/>
  <c r="E174" i="10"/>
  <c r="L480" i="5"/>
  <c r="F104" i="1"/>
  <c r="H104" i="1" s="1"/>
  <c r="I104" i="1" s="1"/>
  <c r="E73" i="12"/>
  <c r="F127" i="26"/>
  <c r="H127" i="26" s="1"/>
  <c r="I127" i="26" s="1"/>
  <c r="F23" i="1"/>
  <c r="H23" i="1" s="1"/>
  <c r="I23" i="1" s="1"/>
  <c r="F415" i="1"/>
  <c r="H415" i="1" s="1"/>
  <c r="I415" i="1" s="1"/>
  <c r="E229" i="10"/>
  <c r="L900" i="5"/>
  <c r="E144" i="10"/>
  <c r="L982" i="5"/>
  <c r="F442" i="1"/>
  <c r="H442" i="1" s="1"/>
  <c r="I442" i="1" s="1"/>
  <c r="F42" i="1"/>
  <c r="H42" i="1" s="1"/>
  <c r="I42" i="1" s="1"/>
  <c r="L531" i="5"/>
  <c r="E17" i="12"/>
  <c r="E15" i="10"/>
  <c r="F122" i="1"/>
  <c r="H122" i="1" s="1"/>
  <c r="I122" i="1" s="1"/>
  <c r="F145" i="26"/>
  <c r="H145" i="26" s="1"/>
  <c r="I145" i="26" s="1"/>
  <c r="E200" i="10"/>
  <c r="L1902" i="5"/>
  <c r="F683" i="1"/>
  <c r="H683" i="1" s="1"/>
  <c r="I683" i="1" s="1"/>
  <c r="L1786" i="5"/>
  <c r="E175" i="10"/>
  <c r="F650" i="1"/>
  <c r="H650" i="1" s="1"/>
  <c r="I650" i="1" s="1"/>
  <c r="E201" i="10"/>
  <c r="F740" i="1"/>
  <c r="H740" i="1" s="1"/>
  <c r="I740" i="1" s="1"/>
  <c r="L2162" i="5"/>
  <c r="L1949" i="5"/>
  <c r="F695" i="1"/>
  <c r="H695" i="1" s="1"/>
  <c r="I695" i="1" s="1"/>
  <c r="E159" i="10"/>
  <c r="F92" i="1"/>
  <c r="H92" i="1" s="1"/>
  <c r="I92" i="1" s="1"/>
  <c r="F70" i="1"/>
  <c r="H70" i="1" s="1"/>
  <c r="I70" i="1" s="1"/>
  <c r="L551" i="5"/>
  <c r="F49" i="1"/>
  <c r="H49" i="1" s="1"/>
  <c r="I49" i="1" s="1"/>
  <c r="E79" i="10"/>
  <c r="F563" i="1"/>
  <c r="H563" i="1" s="1"/>
  <c r="I563" i="1" s="1"/>
  <c r="L1508" i="5"/>
  <c r="E373" i="10"/>
  <c r="E84" i="10"/>
  <c r="F277" i="1"/>
  <c r="H277" i="1" s="1"/>
  <c r="I277" i="1" s="1"/>
  <c r="F169" i="26"/>
  <c r="H169" i="26" s="1"/>
  <c r="I169" i="26" s="1"/>
  <c r="F300" i="1"/>
  <c r="H300" i="1" s="1"/>
  <c r="I300" i="1" s="1"/>
  <c r="F309" i="1"/>
  <c r="H309" i="1" s="1"/>
  <c r="I309" i="1" s="1"/>
  <c r="F179" i="26"/>
  <c r="H179" i="26" s="1"/>
  <c r="I179" i="26" s="1"/>
  <c r="F340" i="1"/>
  <c r="H340" i="1" s="1"/>
  <c r="I340" i="1" s="1"/>
  <c r="E57" i="12"/>
  <c r="F225" i="1"/>
  <c r="H225" i="1" s="1"/>
  <c r="I225" i="1" s="1"/>
  <c r="F329" i="1"/>
  <c r="H329" i="1" s="1"/>
  <c r="I329" i="1" s="1"/>
  <c r="F234" i="1"/>
  <c r="H234" i="1" s="1"/>
  <c r="I234" i="1" s="1"/>
  <c r="L646" i="5"/>
  <c r="F195" i="1"/>
  <c r="H195" i="1" s="1"/>
  <c r="I195" i="1" s="1"/>
  <c r="F185" i="1"/>
  <c r="H185" i="1" s="1"/>
  <c r="I185" i="1" s="1"/>
  <c r="F268" i="1"/>
  <c r="H268" i="1" s="1"/>
  <c r="I268" i="1" s="1"/>
  <c r="L664" i="5"/>
  <c r="E209" i="10"/>
  <c r="F278" i="1"/>
  <c r="H278" i="1" s="1"/>
  <c r="I278" i="1" s="1"/>
  <c r="F310" i="1"/>
  <c r="H310" i="1" s="1"/>
  <c r="I310" i="1" s="1"/>
  <c r="F196" i="1"/>
  <c r="H196" i="1" s="1"/>
  <c r="I196" i="1" s="1"/>
  <c r="L640" i="5"/>
  <c r="E55" i="10"/>
  <c r="F174" i="1"/>
  <c r="H174" i="1" s="1"/>
  <c r="I174" i="1" s="1"/>
  <c r="E154" i="10"/>
  <c r="L2465" i="5"/>
  <c r="F790" i="1"/>
  <c r="H790" i="1" s="1"/>
  <c r="I790" i="1" s="1"/>
  <c r="F609" i="1"/>
  <c r="H609" i="1" s="1"/>
  <c r="I609" i="1" s="1"/>
  <c r="L1672" i="5"/>
  <c r="E267" i="10"/>
  <c r="L2066" i="5"/>
  <c r="F722" i="1"/>
  <c r="H722" i="1" s="1"/>
  <c r="I722" i="1" s="1"/>
  <c r="E253" i="10"/>
  <c r="L794" i="5"/>
  <c r="E41" i="10"/>
  <c r="F373" i="1"/>
  <c r="H373" i="1" s="1"/>
  <c r="I373" i="1" s="1"/>
  <c r="L1587" i="5"/>
  <c r="F585" i="1"/>
  <c r="H585" i="1" s="1"/>
  <c r="I585" i="1" s="1"/>
  <c r="E478" i="10"/>
  <c r="L2084" i="5"/>
  <c r="F725" i="1"/>
  <c r="H725" i="1" s="1"/>
  <c r="I725" i="1" s="1"/>
  <c r="E318" i="10"/>
  <c r="E429" i="10"/>
  <c r="L1698" i="5"/>
  <c r="F613" i="1"/>
  <c r="H613" i="1" s="1"/>
  <c r="I613" i="1" s="1"/>
  <c r="E316" i="10"/>
  <c r="F654" i="1"/>
  <c r="H654" i="1" s="1"/>
  <c r="I654" i="1" s="1"/>
  <c r="L1797" i="5"/>
  <c r="F110" i="26"/>
  <c r="H110" i="26" s="1"/>
  <c r="I110" i="26" s="1"/>
  <c r="F119" i="26"/>
  <c r="H119" i="26" s="1"/>
  <c r="I119" i="26" s="1"/>
  <c r="L444" i="5"/>
  <c r="F83" i="26"/>
  <c r="H83" i="26" s="1"/>
  <c r="I83" i="26" s="1"/>
  <c r="F101" i="26"/>
  <c r="H101" i="26" s="1"/>
  <c r="I101" i="26" s="1"/>
  <c r="F92" i="26"/>
  <c r="H92" i="26" s="1"/>
  <c r="I92" i="26" s="1"/>
  <c r="F74" i="26"/>
  <c r="H74" i="26" s="1"/>
  <c r="I74" i="26" s="1"/>
  <c r="E53" i="12"/>
  <c r="F161" i="26"/>
  <c r="H161" i="26" s="1"/>
  <c r="I161" i="26" s="1"/>
  <c r="E385" i="10"/>
  <c r="F717" i="1"/>
  <c r="H717" i="1" s="1"/>
  <c r="I717" i="1" s="1"/>
  <c r="L2043" i="5"/>
  <c r="E58" i="10"/>
  <c r="F472" i="1"/>
  <c r="H472" i="1" s="1"/>
  <c r="I472" i="1" s="1"/>
  <c r="L1047" i="5"/>
  <c r="F197" i="1"/>
  <c r="H197" i="1" s="1"/>
  <c r="I197" i="1" s="1"/>
  <c r="E146" i="10"/>
  <c r="E60" i="12"/>
  <c r="F341" i="1"/>
  <c r="H341" i="1" s="1"/>
  <c r="I341" i="1" s="1"/>
  <c r="L670" i="5"/>
  <c r="F180" i="26"/>
  <c r="H180" i="26" s="1"/>
  <c r="I180" i="26" s="1"/>
  <c r="F576" i="1"/>
  <c r="H576" i="1" s="1"/>
  <c r="I576" i="1" s="1"/>
  <c r="L1554" i="5"/>
  <c r="E122" i="10"/>
  <c r="F89" i="1"/>
  <c r="H89" i="1" s="1"/>
  <c r="I89" i="1" s="1"/>
  <c r="F45" i="1"/>
  <c r="H45" i="1" s="1"/>
  <c r="I45" i="1" s="1"/>
  <c r="E92" i="12"/>
  <c r="E61" i="10"/>
  <c r="F134" i="26"/>
  <c r="H134" i="26" s="1"/>
  <c r="I134" i="26" s="1"/>
  <c r="F31" i="1"/>
  <c r="H31" i="1" s="1"/>
  <c r="I31" i="1" s="1"/>
  <c r="F138" i="1"/>
  <c r="H138" i="1" s="1"/>
  <c r="I138" i="1" s="1"/>
  <c r="F111" i="1"/>
  <c r="H111" i="1" s="1"/>
  <c r="I111" i="1" s="1"/>
  <c r="F150" i="1"/>
  <c r="H150" i="1" s="1"/>
  <c r="I150" i="1" s="1"/>
  <c r="L503" i="5"/>
  <c r="F68" i="1"/>
  <c r="H68" i="1" s="1"/>
  <c r="I68" i="1" s="1"/>
  <c r="L824" i="5"/>
  <c r="E184" i="10"/>
  <c r="F391" i="1"/>
  <c r="H391" i="1" s="1"/>
  <c r="I391" i="1" s="1"/>
  <c r="F723" i="1"/>
  <c r="H723" i="1" s="1"/>
  <c r="I723" i="1" s="1"/>
  <c r="L2072" i="5"/>
  <c r="E321" i="10"/>
  <c r="E91" i="10"/>
  <c r="F400" i="1"/>
  <c r="H400" i="1" s="1"/>
  <c r="I400" i="1" s="1"/>
  <c r="L855" i="5"/>
  <c r="L944" i="5"/>
  <c r="E89" i="10"/>
  <c r="F432" i="1"/>
  <c r="H432" i="1" s="1"/>
  <c r="I432" i="1" s="1"/>
  <c r="F503" i="1"/>
  <c r="H503" i="1" s="1"/>
  <c r="I503" i="1" s="1"/>
  <c r="L1158" i="5"/>
  <c r="E285" i="10"/>
  <c r="L1907" i="5"/>
  <c r="E388" i="10"/>
  <c r="F1071" i="1"/>
  <c r="H1071" i="1" s="1"/>
  <c r="I1071" i="1" s="1"/>
  <c r="F685" i="1"/>
  <c r="H685" i="1" s="1"/>
  <c r="I685" i="1" s="1"/>
  <c r="F489" i="1"/>
  <c r="H489" i="1" s="1"/>
  <c r="I489" i="1" s="1"/>
  <c r="E19" i="12"/>
  <c r="L798" i="5"/>
  <c r="F381" i="1"/>
  <c r="H381" i="1" s="1"/>
  <c r="I381" i="1" s="1"/>
  <c r="E19" i="10"/>
  <c r="F201" i="26"/>
  <c r="H201" i="26" s="1"/>
  <c r="I201" i="26" s="1"/>
  <c r="L2393" i="5"/>
  <c r="E29" i="12"/>
  <c r="F243" i="26"/>
  <c r="H243" i="26" s="1"/>
  <c r="I243" i="26" s="1"/>
  <c r="J245" i="26" s="1"/>
  <c r="V25" i="14" s="1"/>
  <c r="E194" i="10"/>
  <c r="L2367" i="5"/>
  <c r="F775" i="1"/>
  <c r="H775" i="1" s="1"/>
  <c r="I775" i="1" s="1"/>
  <c r="F736" i="1"/>
  <c r="H736" i="1" s="1"/>
  <c r="I736" i="1" s="1"/>
  <c r="E395" i="10"/>
  <c r="L2142" i="5"/>
  <c r="E355" i="10"/>
  <c r="F752" i="1"/>
  <c r="H752" i="1" s="1"/>
  <c r="I752" i="1" s="1"/>
  <c r="L2194" i="5"/>
  <c r="L1644" i="5"/>
  <c r="E415" i="10"/>
  <c r="F601" i="1"/>
  <c r="H601" i="1" s="1"/>
  <c r="I601" i="1" s="1"/>
  <c r="F730" i="1"/>
  <c r="H730" i="1" s="1"/>
  <c r="I730" i="1" s="1"/>
  <c r="E457" i="10"/>
  <c r="L2108" i="5"/>
  <c r="E13" i="10"/>
  <c r="F370" i="1"/>
  <c r="H370" i="1" s="1"/>
  <c r="I370" i="1" s="1"/>
  <c r="L785" i="5"/>
  <c r="F638" i="1"/>
  <c r="H638" i="1" s="1"/>
  <c r="I638" i="1" s="1"/>
  <c r="L1740" i="5"/>
  <c r="E305" i="10"/>
  <c r="E18" i="10"/>
  <c r="F382" i="1"/>
  <c r="H382" i="1" s="1"/>
  <c r="I382" i="1" s="1"/>
  <c r="L803" i="5"/>
  <c r="E82" i="10"/>
  <c r="F255" i="1"/>
  <c r="H255" i="1" s="1"/>
  <c r="I255" i="1" s="1"/>
  <c r="L750" i="5"/>
  <c r="E127" i="10"/>
  <c r="L1897" i="5"/>
  <c r="F682" i="1"/>
  <c r="H682" i="1" s="1"/>
  <c r="I682" i="1" s="1"/>
  <c r="L2022" i="5"/>
  <c r="E86" i="10"/>
  <c r="F713" i="1"/>
  <c r="H713" i="1" s="1"/>
  <c r="I713" i="1" s="1"/>
  <c r="E52" i="10"/>
  <c r="L925" i="5"/>
  <c r="F428" i="1"/>
  <c r="H428" i="1" s="1"/>
  <c r="I428" i="1" s="1"/>
  <c r="E123" i="10"/>
  <c r="L1124" i="5"/>
  <c r="F493" i="1"/>
  <c r="H493" i="1" s="1"/>
  <c r="I493" i="1" s="1"/>
  <c r="E51" i="10"/>
  <c r="L932" i="5"/>
  <c r="F429" i="1"/>
  <c r="H429" i="1" s="1"/>
  <c r="I429" i="1" s="1"/>
  <c r="F665" i="1"/>
  <c r="H665" i="1" s="1"/>
  <c r="I665" i="1" s="1"/>
  <c r="L1843" i="5"/>
  <c r="E335" i="10"/>
  <c r="E44" i="10"/>
  <c r="F368" i="1"/>
  <c r="H368" i="1" s="1"/>
  <c r="I368" i="1" s="1"/>
  <c r="L780" i="5"/>
  <c r="L790" i="5"/>
  <c r="F372" i="1"/>
  <c r="H372" i="1" s="1"/>
  <c r="I372" i="1" s="1"/>
  <c r="E22" i="10"/>
  <c r="F693" i="1"/>
  <c r="H693" i="1" s="1"/>
  <c r="I693" i="1" s="1"/>
  <c r="E83" i="10"/>
  <c r="L1935" i="5"/>
  <c r="L1408" i="5"/>
  <c r="E354" i="10"/>
  <c r="F628" i="1"/>
  <c r="H628" i="1" s="1"/>
  <c r="I628" i="1" s="1"/>
  <c r="F546" i="1"/>
  <c r="H546" i="1" s="1"/>
  <c r="I546" i="1" s="1"/>
  <c r="E444" i="10"/>
  <c r="F636" i="1"/>
  <c r="H636" i="1" s="1"/>
  <c r="I636" i="1" s="1"/>
  <c r="L1726" i="5"/>
  <c r="L1823" i="5"/>
  <c r="E150" i="10"/>
  <c r="F660" i="1"/>
  <c r="H660" i="1" s="1"/>
  <c r="I660" i="1" s="1"/>
  <c r="L437" i="5"/>
  <c r="F70" i="26"/>
  <c r="H70" i="26" s="1"/>
  <c r="I70" i="26" s="1"/>
  <c r="F157" i="26"/>
  <c r="H157" i="26" s="1"/>
  <c r="I157" i="26" s="1"/>
  <c r="E58" i="12"/>
  <c r="F115" i="26"/>
  <c r="H115" i="26" s="1"/>
  <c r="I115" i="26" s="1"/>
  <c r="F79" i="26"/>
  <c r="H79" i="26" s="1"/>
  <c r="I79" i="26" s="1"/>
  <c r="F106" i="26"/>
  <c r="H106" i="26" s="1"/>
  <c r="I106" i="26" s="1"/>
  <c r="F88" i="26"/>
  <c r="H88" i="26" s="1"/>
  <c r="I88" i="26" s="1"/>
  <c r="F97" i="26"/>
  <c r="H97" i="26" s="1"/>
  <c r="I97" i="26" s="1"/>
  <c r="L914" i="5"/>
  <c r="E12" i="10"/>
  <c r="F422" i="1"/>
  <c r="H422" i="1" s="1"/>
  <c r="I422" i="1" s="1"/>
  <c r="F588" i="1"/>
  <c r="H588" i="1" s="1"/>
  <c r="I588" i="1" s="1"/>
  <c r="E455" i="10"/>
  <c r="L1601" i="5"/>
  <c r="L711" i="5"/>
  <c r="F214" i="1"/>
  <c r="H214" i="1" s="1"/>
  <c r="I214" i="1" s="1"/>
  <c r="F254" i="1"/>
  <c r="H254" i="1" s="1"/>
  <c r="I254" i="1" s="1"/>
  <c r="E119" i="10"/>
  <c r="F61" i="1"/>
  <c r="H61" i="1" s="1"/>
  <c r="I61" i="1" s="1"/>
  <c r="F82" i="1"/>
  <c r="H82" i="1" s="1"/>
  <c r="I82" i="1" s="1"/>
  <c r="E251" i="10"/>
  <c r="L484" i="5"/>
  <c r="F24" i="1"/>
  <c r="H24" i="1" s="1"/>
  <c r="I24" i="1" s="1"/>
  <c r="F167" i="26"/>
  <c r="H167" i="26" s="1"/>
  <c r="I167" i="26" s="1"/>
  <c r="F327" i="1"/>
  <c r="H327" i="1" s="1"/>
  <c r="I327" i="1" s="1"/>
  <c r="F298" i="1"/>
  <c r="H298" i="1" s="1"/>
  <c r="I298" i="1" s="1"/>
  <c r="F183" i="1"/>
  <c r="H183" i="1" s="1"/>
  <c r="I183" i="1" s="1"/>
  <c r="E35" i="12"/>
  <c r="L584" i="5"/>
  <c r="F266" i="1"/>
  <c r="H266" i="1" s="1"/>
  <c r="I266" i="1" s="1"/>
  <c r="E16" i="10"/>
  <c r="F159" i="1"/>
  <c r="H159" i="1" s="1"/>
  <c r="I159" i="1" s="1"/>
  <c r="F223" i="1"/>
  <c r="H223" i="1" s="1"/>
  <c r="I223" i="1" s="1"/>
  <c r="E34" i="12"/>
  <c r="F124" i="26"/>
  <c r="H124" i="26" s="1"/>
  <c r="I124" i="26" s="1"/>
  <c r="L452" i="5"/>
  <c r="E14" i="10"/>
  <c r="F19" i="1"/>
  <c r="H19" i="1" s="1"/>
  <c r="I19" i="1" s="1"/>
  <c r="F101" i="1"/>
  <c r="H101" i="1" s="1"/>
  <c r="I101" i="1" s="1"/>
  <c r="F735" i="1"/>
  <c r="H735" i="1" s="1"/>
  <c r="I735" i="1" s="1"/>
  <c r="L2135" i="5"/>
  <c r="E488" i="10"/>
  <c r="F338" i="1"/>
  <c r="H338" i="1" s="1"/>
  <c r="I338" i="1" s="1"/>
  <c r="F232" i="1"/>
  <c r="H232" i="1" s="1"/>
  <c r="I232" i="1" s="1"/>
  <c r="F193" i="1"/>
  <c r="H193" i="1" s="1"/>
  <c r="I193" i="1" s="1"/>
  <c r="L625" i="5"/>
  <c r="E17" i="10"/>
  <c r="F177" i="26"/>
  <c r="H177" i="26" s="1"/>
  <c r="I177" i="26" s="1"/>
  <c r="F170" i="1"/>
  <c r="H170" i="1" s="1"/>
  <c r="I170" i="1" s="1"/>
  <c r="F307" i="1"/>
  <c r="H307" i="1" s="1"/>
  <c r="I307" i="1" s="1"/>
  <c r="F275" i="1"/>
  <c r="H275" i="1" s="1"/>
  <c r="I275" i="1" s="1"/>
  <c r="E47" i="12"/>
  <c r="E322" i="10"/>
  <c r="L1569" i="5"/>
  <c r="F580" i="1"/>
  <c r="H580" i="1" s="1"/>
  <c r="I580" i="1" s="1"/>
  <c r="F403" i="1"/>
  <c r="H403" i="1" s="1"/>
  <c r="I403" i="1" s="1"/>
  <c r="E153" i="10"/>
  <c r="L868" i="5"/>
  <c r="F584" i="1"/>
  <c r="H584" i="1" s="1"/>
  <c r="I584" i="1" s="1"/>
  <c r="E425" i="10"/>
  <c r="L1583" i="5"/>
  <c r="E265" i="10"/>
  <c r="F281" i="1"/>
  <c r="H281" i="1" s="1"/>
  <c r="I281" i="1" s="1"/>
  <c r="L676" i="5"/>
  <c r="F200" i="1"/>
  <c r="H200" i="1" s="1"/>
  <c r="I200" i="1" s="1"/>
  <c r="E80" i="10"/>
  <c r="L1351" i="5"/>
  <c r="F973" i="1"/>
  <c r="H973" i="1" s="1"/>
  <c r="I973" i="1" s="1"/>
  <c r="F573" i="1"/>
  <c r="H573" i="1" s="1"/>
  <c r="I573" i="1" s="1"/>
  <c r="F532" i="1"/>
  <c r="H532" i="1" s="1"/>
  <c r="I532" i="1" s="1"/>
  <c r="F179" i="1"/>
  <c r="H179" i="1" s="1"/>
  <c r="I179" i="1" s="1"/>
  <c r="F229" i="1"/>
  <c r="H229" i="1" s="1"/>
  <c r="I229" i="1" s="1"/>
  <c r="F284" i="1"/>
  <c r="H284" i="1" s="1"/>
  <c r="I284" i="1" s="1"/>
  <c r="F183" i="26"/>
  <c r="H183" i="26" s="1"/>
  <c r="I183" i="26" s="1"/>
  <c r="F239" i="1"/>
  <c r="H239" i="1" s="1"/>
  <c r="I239" i="1" s="1"/>
  <c r="F190" i="1"/>
  <c r="H190" i="1" s="1"/>
  <c r="I190" i="1" s="1"/>
  <c r="F294" i="1"/>
  <c r="H294" i="1" s="1"/>
  <c r="I294" i="1" s="1"/>
  <c r="L619" i="5"/>
  <c r="F344" i="1"/>
  <c r="H344" i="1" s="1"/>
  <c r="I344" i="1" s="1"/>
  <c r="F272" i="1"/>
  <c r="H272" i="1" s="1"/>
  <c r="I272" i="1" s="1"/>
  <c r="F364" i="1"/>
  <c r="H364" i="1" s="1"/>
  <c r="I364" i="1" s="1"/>
  <c r="F217" i="1"/>
  <c r="H217" i="1" s="1"/>
  <c r="I217" i="1" s="1"/>
  <c r="F203" i="1"/>
  <c r="H203" i="1" s="1"/>
  <c r="I203" i="1" s="1"/>
  <c r="F333" i="1"/>
  <c r="H333" i="1" s="1"/>
  <c r="I333" i="1" s="1"/>
  <c r="F304" i="1"/>
  <c r="H304" i="1" s="1"/>
  <c r="I304" i="1" s="1"/>
  <c r="F258" i="1"/>
  <c r="H258" i="1" s="1"/>
  <c r="I258" i="1" s="1"/>
  <c r="E121" i="10"/>
  <c r="F174" i="26"/>
  <c r="H174" i="26" s="1"/>
  <c r="I174" i="26" s="1"/>
  <c r="F167" i="1"/>
  <c r="H167" i="1" s="1"/>
  <c r="I167" i="1" s="1"/>
  <c r="E91" i="12"/>
  <c r="F323" i="1"/>
  <c r="H323" i="1" s="1"/>
  <c r="I323" i="1" s="1"/>
  <c r="F356" i="1"/>
  <c r="H356" i="1" s="1"/>
  <c r="I356" i="1" s="1"/>
  <c r="F314" i="1"/>
  <c r="H314" i="1" s="1"/>
  <c r="I314" i="1" s="1"/>
  <c r="E367" i="10"/>
  <c r="F569" i="1"/>
  <c r="H569" i="1" s="1"/>
  <c r="I569" i="1" s="1"/>
  <c r="L1542" i="5"/>
  <c r="E219" i="10"/>
  <c r="L1762" i="5"/>
  <c r="F645" i="1"/>
  <c r="H645" i="1" s="1"/>
  <c r="I645" i="1" s="1"/>
  <c r="F60" i="1"/>
  <c r="H60" i="1" s="1"/>
  <c r="I60" i="1" s="1"/>
  <c r="F22" i="1"/>
  <c r="H22" i="1" s="1"/>
  <c r="I22" i="1" s="1"/>
  <c r="L475" i="5"/>
  <c r="E33" i="10"/>
  <c r="F81" i="1"/>
  <c r="H81" i="1" s="1"/>
  <c r="I81" i="1" s="1"/>
  <c r="E332" i="10"/>
  <c r="F739" i="1"/>
  <c r="H739" i="1" s="1"/>
  <c r="I739" i="1" s="1"/>
  <c r="L2158" i="5"/>
  <c r="L2017" i="5"/>
  <c r="F712" i="1"/>
  <c r="H712" i="1" s="1"/>
  <c r="I712" i="1" s="1"/>
  <c r="E191" i="10"/>
  <c r="L1616" i="5"/>
  <c r="E228" i="10"/>
  <c r="F594" i="1"/>
  <c r="H594" i="1" s="1"/>
  <c r="I594" i="1" s="1"/>
  <c r="F413" i="1"/>
  <c r="H413" i="1" s="1"/>
  <c r="I413" i="1" s="1"/>
  <c r="L895" i="5"/>
  <c r="E147" i="10"/>
  <c r="L1040" i="5"/>
  <c r="F468" i="1"/>
  <c r="H468" i="1" s="1"/>
  <c r="I468" i="1" s="1"/>
  <c r="E375" i="10"/>
  <c r="F33" i="26"/>
  <c r="H33" i="26" s="1"/>
  <c r="I33" i="26" s="1"/>
  <c r="L346" i="5"/>
  <c r="E63" i="12"/>
  <c r="L1679" i="5"/>
  <c r="E380" i="10"/>
  <c r="F610" i="1"/>
  <c r="H610" i="1" s="1"/>
  <c r="I610" i="1" s="1"/>
  <c r="E390" i="10"/>
  <c r="L1522" i="5"/>
  <c r="F565" i="1"/>
  <c r="H565" i="1" s="1"/>
  <c r="I565" i="1" s="1"/>
  <c r="F534" i="1"/>
  <c r="H534" i="1" s="1"/>
  <c r="I534" i="1" s="1"/>
  <c r="E243" i="10"/>
  <c r="L1361" i="5"/>
  <c r="F618" i="1"/>
  <c r="H618" i="1" s="1"/>
  <c r="I618" i="1" s="1"/>
  <c r="E283" i="10"/>
  <c r="L2053" i="5"/>
  <c r="F720" i="1"/>
  <c r="H720" i="1" s="1"/>
  <c r="I720" i="1" s="1"/>
  <c r="L2298" i="5"/>
  <c r="E109" i="10"/>
  <c r="F769" i="1"/>
  <c r="H769" i="1" s="1"/>
  <c r="I769" i="1" s="1"/>
  <c r="F462" i="1"/>
  <c r="H462" i="1" s="1"/>
  <c r="I462" i="1" s="1"/>
  <c r="L1027" i="5"/>
  <c r="E99" i="10"/>
  <c r="F103" i="1"/>
  <c r="H103" i="1" s="1"/>
  <c r="I103" i="1" s="1"/>
  <c r="E181" i="10"/>
  <c r="F126" i="26"/>
  <c r="H126" i="26" s="1"/>
  <c r="I126" i="26" s="1"/>
  <c r="L557" i="5"/>
  <c r="E38" i="12"/>
  <c r="E32" i="12"/>
  <c r="F140" i="1"/>
  <c r="H140" i="1" s="1"/>
  <c r="I140" i="1" s="1"/>
  <c r="L515" i="5"/>
  <c r="F33" i="1"/>
  <c r="H33" i="1" s="1"/>
  <c r="I33" i="1" s="1"/>
  <c r="F91" i="1"/>
  <c r="H91" i="1" s="1"/>
  <c r="I91" i="1" s="1"/>
  <c r="F113" i="1"/>
  <c r="H113" i="1" s="1"/>
  <c r="I113" i="1" s="1"/>
  <c r="F136" i="26"/>
  <c r="H136" i="26" s="1"/>
  <c r="I136" i="26" s="1"/>
  <c r="F47" i="1"/>
  <c r="H47" i="1" s="1"/>
  <c r="I47" i="1" s="1"/>
  <c r="E65" i="10"/>
  <c r="F148" i="26"/>
  <c r="H148" i="26" s="1"/>
  <c r="I148" i="26" s="1"/>
  <c r="F125" i="1"/>
  <c r="H125" i="1" s="1"/>
  <c r="I125" i="1" s="1"/>
  <c r="F211" i="26"/>
  <c r="H211" i="26" s="1"/>
  <c r="I211" i="26" s="1"/>
  <c r="L1323" i="5"/>
  <c r="E59" i="12"/>
  <c r="L2186" i="5"/>
  <c r="F749" i="1"/>
  <c r="H749" i="1" s="1"/>
  <c r="I749" i="1" s="1"/>
  <c r="E404" i="10"/>
  <c r="E164" i="10"/>
  <c r="L2321" i="5"/>
  <c r="F770" i="1"/>
  <c r="H770" i="1" s="1"/>
  <c r="I770" i="1" s="1"/>
  <c r="F359" i="1"/>
  <c r="H359" i="1" s="1"/>
  <c r="I359" i="1" s="1"/>
  <c r="E171" i="10"/>
  <c r="L764" i="5"/>
  <c r="L1883" i="5"/>
  <c r="E458" i="10"/>
  <c r="F677" i="1"/>
  <c r="H677" i="1" s="1"/>
  <c r="I677" i="1" s="1"/>
  <c r="L1501" i="5"/>
  <c r="F562" i="1"/>
  <c r="H562" i="1" s="1"/>
  <c r="I562" i="1" s="1"/>
  <c r="E481" i="10"/>
  <c r="F510" i="1"/>
  <c r="H510" i="1" s="1"/>
  <c r="I510" i="1" s="1"/>
  <c r="E480" i="10"/>
  <c r="L1174" i="5"/>
  <c r="L198" i="5"/>
  <c r="E42" i="12"/>
  <c r="F26" i="26"/>
  <c r="H26" i="26" s="1"/>
  <c r="I26" i="26" s="1"/>
  <c r="L1637" i="5"/>
  <c r="E379" i="10"/>
  <c r="F600" i="1"/>
  <c r="H600" i="1" s="1"/>
  <c r="I600" i="1" s="1"/>
  <c r="L818" i="5"/>
  <c r="E106" i="10"/>
  <c r="F388" i="1"/>
  <c r="H388" i="1" s="1"/>
  <c r="I388" i="1" s="1"/>
  <c r="E259" i="10"/>
  <c r="L2539" i="5"/>
  <c r="L1187" i="5"/>
  <c r="E158" i="10"/>
  <c r="F517" i="1"/>
  <c r="H517" i="1" s="1"/>
  <c r="I517" i="1" s="1"/>
  <c r="E197" i="10"/>
  <c r="F395" i="1"/>
  <c r="H395" i="1" s="1"/>
  <c r="I395" i="1" s="1"/>
  <c r="L838" i="5"/>
  <c r="L1042" i="5"/>
  <c r="E88" i="10"/>
  <c r="F470" i="1"/>
  <c r="H470" i="1" s="1"/>
  <c r="I470" i="1" s="1"/>
  <c r="L990" i="5"/>
  <c r="E172" i="10"/>
  <c r="F443" i="1"/>
  <c r="H443" i="1" s="1"/>
  <c r="I443" i="1" s="1"/>
  <c r="E269" i="10"/>
  <c r="L966" i="5"/>
  <c r="F437" i="1"/>
  <c r="H437" i="1" s="1"/>
  <c r="I437" i="1" s="1"/>
  <c r="L2174" i="5"/>
  <c r="E277" i="10"/>
  <c r="F746" i="1"/>
  <c r="H746" i="1" s="1"/>
  <c r="I746" i="1" s="1"/>
  <c r="E452" i="10"/>
  <c r="F732" i="1"/>
  <c r="H732" i="1" s="1"/>
  <c r="I732" i="1" s="1"/>
  <c r="L2121" i="5"/>
  <c r="F99" i="26"/>
  <c r="H99" i="26" s="1"/>
  <c r="I99" i="26" s="1"/>
  <c r="F159" i="26"/>
  <c r="H159" i="26" s="1"/>
  <c r="I159" i="26" s="1"/>
  <c r="F81" i="26"/>
  <c r="H81" i="26" s="1"/>
  <c r="I81" i="26" s="1"/>
  <c r="F108" i="26"/>
  <c r="H108" i="26" s="1"/>
  <c r="I108" i="26" s="1"/>
  <c r="F90" i="26"/>
  <c r="H90" i="26" s="1"/>
  <c r="I90" i="26" s="1"/>
  <c r="F72" i="26"/>
  <c r="H72" i="26" s="1"/>
  <c r="I72" i="26" s="1"/>
  <c r="L439" i="5"/>
  <c r="E31" i="12"/>
  <c r="F117" i="26"/>
  <c r="H117" i="26" s="1"/>
  <c r="I117" i="26" s="1"/>
  <c r="L1801" i="5"/>
  <c r="F224" i="26"/>
  <c r="H224" i="26" s="1"/>
  <c r="I224" i="26" s="1"/>
  <c r="E75" i="12"/>
  <c r="L1085" i="5"/>
  <c r="F478" i="1"/>
  <c r="H478" i="1" s="1"/>
  <c r="I478" i="1" s="1"/>
  <c r="E64" i="10"/>
  <c r="F58" i="26"/>
  <c r="H58" i="26" s="1"/>
  <c r="I58" i="26" s="1"/>
  <c r="L420" i="5"/>
  <c r="E26" i="12"/>
  <c r="E433" i="10"/>
  <c r="L961" i="5"/>
  <c r="F436" i="1"/>
  <c r="H436" i="1" s="1"/>
  <c r="I436" i="1" s="1"/>
  <c r="F173" i="1"/>
  <c r="H173" i="1" s="1"/>
  <c r="I173" i="1" s="1"/>
  <c r="L634" i="5"/>
  <c r="E405" i="10"/>
  <c r="L1385" i="5"/>
  <c r="E442" i="10"/>
  <c r="F540" i="1"/>
  <c r="H540" i="1" s="1"/>
  <c r="I540" i="1" s="1"/>
  <c r="E276" i="10"/>
  <c r="L1371" i="5"/>
  <c r="F537" i="1"/>
  <c r="H537" i="1" s="1"/>
  <c r="I537" i="1" s="1"/>
  <c r="E26" i="10"/>
  <c r="F396" i="1"/>
  <c r="H396" i="1" s="1"/>
  <c r="I396" i="1" s="1"/>
  <c r="L842" i="5"/>
  <c r="E68" i="10"/>
  <c r="L1075" i="5"/>
  <c r="F476" i="1"/>
  <c r="H476" i="1" s="1"/>
  <c r="I476" i="1" s="1"/>
  <c r="F451" i="1"/>
  <c r="H451" i="1" s="1"/>
  <c r="I451" i="1" s="1"/>
  <c r="L1007" i="5"/>
  <c r="E62" i="10"/>
  <c r="L1685" i="5"/>
  <c r="F611" i="1"/>
  <c r="H611" i="1" s="1"/>
  <c r="I611" i="1" s="1"/>
  <c r="E400" i="10"/>
  <c r="E84" i="12"/>
  <c r="L166" i="5"/>
  <c r="F23" i="26"/>
  <c r="H23" i="26" s="1"/>
  <c r="I23" i="26" s="1"/>
  <c r="L1315" i="5"/>
  <c r="E85" i="12"/>
  <c r="F205" i="26"/>
  <c r="H205" i="26" s="1"/>
  <c r="I205" i="26" s="1"/>
  <c r="F149" i="26"/>
  <c r="H149" i="26" s="1"/>
  <c r="I149" i="26" s="1"/>
  <c r="E100" i="10"/>
  <c r="L545" i="5"/>
  <c r="E65" i="12"/>
  <c r="F48" i="1"/>
  <c r="H48" i="1" s="1"/>
  <c r="I48" i="1" s="1"/>
  <c r="F586" i="1"/>
  <c r="H586" i="1" s="1"/>
  <c r="I586" i="1" s="1"/>
  <c r="L1591" i="5"/>
  <c r="E416" i="10"/>
  <c r="E28" i="12"/>
  <c r="F200" i="26"/>
  <c r="H200" i="26" s="1"/>
  <c r="I200" i="26" s="1"/>
  <c r="L1297" i="5"/>
  <c r="F187" i="1"/>
  <c r="H187" i="1" s="1"/>
  <c r="I187" i="1" s="1"/>
  <c r="E118" i="10"/>
  <c r="L658" i="5"/>
  <c r="F171" i="26"/>
  <c r="H171" i="26" s="1"/>
  <c r="I171" i="26" s="1"/>
  <c r="F199" i="1"/>
  <c r="H199" i="1" s="1"/>
  <c r="I199" i="1" s="1"/>
  <c r="E51" i="12"/>
  <c r="F236" i="1"/>
  <c r="H236" i="1" s="1"/>
  <c r="I236" i="1" s="1"/>
  <c r="F280" i="1"/>
  <c r="H280" i="1" s="1"/>
  <c r="I280" i="1" s="1"/>
  <c r="E266" i="10"/>
  <c r="L2512" i="5"/>
  <c r="F795" i="1"/>
  <c r="H795" i="1" s="1"/>
  <c r="I795" i="1" s="1"/>
  <c r="E225" i="10"/>
  <c r="F575" i="1"/>
  <c r="H575" i="1" s="1"/>
  <c r="I575" i="1" s="1"/>
  <c r="L1549" i="5"/>
  <c r="E250" i="10"/>
  <c r="F520" i="1"/>
  <c r="H520" i="1" s="1"/>
  <c r="I520" i="1" s="1"/>
  <c r="L1213" i="5"/>
  <c r="L1942" i="5"/>
  <c r="E165" i="10"/>
  <c r="F694" i="1"/>
  <c r="H694" i="1" s="1"/>
  <c r="I694" i="1" s="1"/>
  <c r="L434" i="5"/>
  <c r="E39" i="12"/>
  <c r="F61" i="26"/>
  <c r="H61" i="26" s="1"/>
  <c r="I61" i="26" s="1"/>
  <c r="L1722" i="5"/>
  <c r="F626" i="1"/>
  <c r="H626" i="1" s="1"/>
  <c r="I626" i="1" s="1"/>
  <c r="E324" i="10"/>
  <c r="F714" i="1"/>
  <c r="H714" i="1" s="1"/>
  <c r="I714" i="1" s="1"/>
  <c r="L2029" i="5"/>
  <c r="E216" i="10"/>
  <c r="L956" i="5"/>
  <c r="F435" i="1"/>
  <c r="H435" i="1" s="1"/>
  <c r="I435" i="1" s="1"/>
  <c r="E97" i="10"/>
  <c r="E102" i="10"/>
  <c r="L909" i="5"/>
  <c r="F420" i="1"/>
  <c r="H420" i="1" s="1"/>
  <c r="I420" i="1" s="1"/>
  <c r="F646" i="1"/>
  <c r="H646" i="1" s="1"/>
  <c r="I646" i="1" s="1"/>
  <c r="L1768" i="5"/>
  <c r="E190" i="10"/>
  <c r="L1933" i="5"/>
  <c r="E56" i="12"/>
  <c r="F229" i="26"/>
  <c r="H229" i="26" s="1"/>
  <c r="I229" i="26" s="1"/>
  <c r="F787" i="1"/>
  <c r="H787" i="1" s="1"/>
  <c r="I787" i="1" s="1"/>
  <c r="E170" i="10"/>
  <c r="L2437" i="5"/>
  <c r="E461" i="10"/>
  <c r="F587" i="1"/>
  <c r="H587" i="1" s="1"/>
  <c r="I587" i="1" s="1"/>
  <c r="L1595" i="5"/>
  <c r="L1976" i="5"/>
  <c r="E470" i="10"/>
  <c r="F700" i="1"/>
  <c r="H700" i="1" s="1"/>
  <c r="I700" i="1" s="1"/>
  <c r="F624" i="1"/>
  <c r="H624" i="1" s="1"/>
  <c r="I624" i="1" s="1"/>
  <c r="F581" i="1"/>
  <c r="H581" i="1" s="1"/>
  <c r="I581" i="1" s="1"/>
  <c r="L1576" i="5"/>
  <c r="E290" i="10"/>
  <c r="E71" i="12"/>
  <c r="L429" i="5"/>
  <c r="F60" i="26"/>
  <c r="H60" i="26" s="1"/>
  <c r="I60" i="26" s="1"/>
  <c r="E30" i="12"/>
  <c r="L1290" i="5"/>
  <c r="F199" i="26"/>
  <c r="H199" i="26" s="1"/>
  <c r="I199" i="26" s="1"/>
  <c r="F402" i="1"/>
  <c r="H402" i="1" s="1"/>
  <c r="I402" i="1" s="1"/>
  <c r="L862" i="5"/>
  <c r="E116" i="10"/>
  <c r="L1133" i="5"/>
  <c r="F497" i="1"/>
  <c r="H497" i="1" s="1"/>
  <c r="I497" i="1" s="1"/>
  <c r="E270" i="10"/>
  <c r="F147" i="26"/>
  <c r="H147" i="26" s="1"/>
  <c r="I147" i="26" s="1"/>
  <c r="F124" i="1"/>
  <c r="H124" i="1" s="1"/>
  <c r="I124" i="1" s="1"/>
  <c r="L539" i="5"/>
  <c r="E78" i="10"/>
  <c r="F44" i="1"/>
  <c r="H44" i="1" s="1"/>
  <c r="I44" i="1" s="1"/>
  <c r="E48" i="12"/>
  <c r="F35" i="1"/>
  <c r="H35" i="1" s="1"/>
  <c r="I35" i="1" s="1"/>
  <c r="F51" i="1"/>
  <c r="H51" i="1" s="1"/>
  <c r="I51" i="1" s="1"/>
  <c r="F72" i="1"/>
  <c r="H72" i="1" s="1"/>
  <c r="I72" i="1" s="1"/>
  <c r="L521" i="5"/>
  <c r="E46" i="12"/>
  <c r="F151" i="26"/>
  <c r="H151" i="26" s="1"/>
  <c r="I151" i="26" s="1"/>
  <c r="F115" i="1"/>
  <c r="H115" i="1" s="1"/>
  <c r="I115" i="1" s="1"/>
  <c r="E27" i="10"/>
  <c r="F127" i="1"/>
  <c r="H127" i="1" s="1"/>
  <c r="I127" i="1" s="1"/>
  <c r="F138" i="26"/>
  <c r="H138" i="26" s="1"/>
  <c r="I138" i="26" s="1"/>
  <c r="F152" i="1"/>
  <c r="H152" i="1" s="1"/>
  <c r="I152" i="1" s="1"/>
  <c r="F94" i="1"/>
  <c r="H94" i="1" s="1"/>
  <c r="I94" i="1" s="1"/>
  <c r="F195" i="26"/>
  <c r="H195" i="26" s="1"/>
  <c r="I195" i="26" s="1"/>
  <c r="E45" i="12"/>
  <c r="L1243" i="5"/>
  <c r="L1715" i="5"/>
  <c r="E403" i="10"/>
  <c r="F625" i="1"/>
  <c r="H625" i="1" s="1"/>
  <c r="I625" i="1" s="1"/>
  <c r="L733" i="5"/>
  <c r="E75" i="10"/>
  <c r="F244" i="1"/>
  <c r="H244" i="1" s="1"/>
  <c r="I244" i="1" s="1"/>
  <c r="F353" i="1"/>
  <c r="H353" i="1" s="1"/>
  <c r="I353" i="1" s="1"/>
  <c r="F291" i="1"/>
  <c r="H291" i="1" s="1"/>
  <c r="I291" i="1" s="1"/>
  <c r="F161" i="1"/>
  <c r="H161" i="1" s="1"/>
  <c r="I161" i="1" s="1"/>
  <c r="E42" i="10"/>
  <c r="L593" i="5"/>
  <c r="F172" i="1"/>
  <c r="H172" i="1" s="1"/>
  <c r="I172" i="1" s="1"/>
  <c r="L1529" i="5"/>
  <c r="E363" i="10"/>
  <c r="F566" i="1"/>
  <c r="H566" i="1" s="1"/>
  <c r="I566" i="1" s="1"/>
  <c r="L1232" i="5"/>
  <c r="F523" i="1"/>
  <c r="H523" i="1" s="1"/>
  <c r="I523" i="1" s="1"/>
  <c r="E162" i="10"/>
  <c r="L1170" i="5"/>
  <c r="E409" i="10"/>
  <c r="F506" i="1"/>
  <c r="H506" i="1" s="1"/>
  <c r="I506" i="1" s="1"/>
  <c r="E360" i="10"/>
  <c r="L2190" i="5"/>
  <c r="F750" i="1"/>
  <c r="H750" i="1" s="1"/>
  <c r="I750" i="1" s="1"/>
  <c r="L1747" i="5"/>
  <c r="E471" i="10"/>
  <c r="F640" i="1"/>
  <c r="H640" i="1" s="1"/>
  <c r="I640" i="1" s="1"/>
  <c r="F641" i="1"/>
  <c r="H641" i="1" s="1"/>
  <c r="I641" i="1" s="1"/>
  <c r="L1752" i="5"/>
  <c r="E426" i="10"/>
  <c r="L579" i="5"/>
  <c r="F125" i="26"/>
  <c r="H125" i="26" s="1"/>
  <c r="I125" i="26" s="1"/>
  <c r="E54" i="12"/>
  <c r="L1273" i="5"/>
  <c r="E79" i="12"/>
  <c r="F197" i="26"/>
  <c r="H197" i="26" s="1"/>
  <c r="I197" i="26" s="1"/>
  <c r="L1878" i="5"/>
  <c r="F676" i="1"/>
  <c r="H676" i="1" s="1"/>
  <c r="I676" i="1" s="1"/>
  <c r="E339" i="10"/>
  <c r="L1708" i="5"/>
  <c r="E450" i="10"/>
  <c r="F623" i="1"/>
  <c r="H623" i="1" s="1"/>
  <c r="I623" i="1" s="1"/>
  <c r="F649" i="1"/>
  <c r="H649" i="1" s="1"/>
  <c r="I649" i="1" s="1"/>
  <c r="L1779" i="5"/>
  <c r="E124" i="10"/>
  <c r="L1459" i="5"/>
  <c r="F599" i="1"/>
  <c r="H599" i="1" s="1"/>
  <c r="I599" i="1" s="1"/>
  <c r="F554" i="1"/>
  <c r="H554" i="1" s="1"/>
  <c r="I554" i="1" s="1"/>
  <c r="E396" i="10"/>
  <c r="F490" i="1"/>
  <c r="H490" i="1" s="1"/>
  <c r="I490" i="1" s="1"/>
  <c r="E73" i="10"/>
  <c r="F446" i="1"/>
  <c r="H446" i="1" s="1"/>
  <c r="I446" i="1" s="1"/>
  <c r="L993" i="5"/>
  <c r="L1658" i="5"/>
  <c r="E427" i="10"/>
  <c r="F606" i="1"/>
  <c r="H606" i="1" s="1"/>
  <c r="I606" i="1" s="1"/>
  <c r="L1015" i="5"/>
  <c r="F456" i="1"/>
  <c r="H456" i="1" s="1"/>
  <c r="I456" i="1" s="1"/>
  <c r="E47" i="10"/>
  <c r="L1445" i="5"/>
  <c r="F598" i="1"/>
  <c r="H598" i="1" s="1"/>
  <c r="I598" i="1" s="1"/>
  <c r="F552" i="1"/>
  <c r="H552" i="1" s="1"/>
  <c r="I552" i="1" s="1"/>
  <c r="E446" i="10"/>
  <c r="L1001" i="5"/>
  <c r="E36" i="10"/>
  <c r="F450" i="1"/>
  <c r="H450" i="1" s="1"/>
  <c r="I450" i="1" s="1"/>
  <c r="L887" i="5"/>
  <c r="F409" i="1"/>
  <c r="H409" i="1" s="1"/>
  <c r="I409" i="1" s="1"/>
  <c r="E139" i="10"/>
  <c r="L449" i="5"/>
  <c r="F102" i="26"/>
  <c r="H102" i="26" s="1"/>
  <c r="I102" i="26" s="1"/>
  <c r="F75" i="26"/>
  <c r="H75" i="26" s="1"/>
  <c r="I75" i="26" s="1"/>
  <c r="F111" i="26"/>
  <c r="H111" i="26" s="1"/>
  <c r="I111" i="26" s="1"/>
  <c r="F84" i="26"/>
  <c r="H84" i="26" s="1"/>
  <c r="I84" i="26" s="1"/>
  <c r="F93" i="26"/>
  <c r="H93" i="26" s="1"/>
  <c r="I93" i="26" s="1"/>
  <c r="E25" i="12"/>
  <c r="F162" i="26"/>
  <c r="H162" i="26" s="1"/>
  <c r="I162" i="26" s="1"/>
  <c r="F120" i="26"/>
  <c r="H120" i="26" s="1"/>
  <c r="I120" i="26" s="1"/>
  <c r="L1452" i="5"/>
  <c r="E477" i="10"/>
  <c r="F553" i="1"/>
  <c r="H553" i="1" s="1"/>
  <c r="I553" i="1" s="1"/>
  <c r="L1163" i="5"/>
  <c r="E126" i="10"/>
  <c r="F504" i="1"/>
  <c r="H504" i="1" s="1"/>
  <c r="I504" i="1" s="1"/>
  <c r="L2208" i="5"/>
  <c r="F236" i="26"/>
  <c r="H236" i="26" s="1"/>
  <c r="I236" i="26" s="1"/>
  <c r="E33" i="12"/>
  <c r="L377" i="5"/>
  <c r="F38" i="26"/>
  <c r="H38" i="26" s="1"/>
  <c r="I38" i="26" s="1"/>
  <c r="E13" i="12"/>
  <c r="F204" i="26"/>
  <c r="H204" i="26" s="1"/>
  <c r="I204" i="26" s="1"/>
  <c r="E78" i="12"/>
  <c r="L1311" i="5"/>
  <c r="F459" i="1"/>
  <c r="H459" i="1" s="1"/>
  <c r="I459" i="1" s="1"/>
  <c r="E76" i="10"/>
  <c r="L1017" i="5"/>
  <c r="F257" i="1"/>
  <c r="H257" i="1" s="1"/>
  <c r="I257" i="1" s="1"/>
  <c r="F189" i="1"/>
  <c r="H189" i="1" s="1"/>
  <c r="I189" i="1" s="1"/>
  <c r="L617" i="5"/>
  <c r="F363" i="1"/>
  <c r="H363" i="1" s="1"/>
  <c r="I363" i="1" s="1"/>
  <c r="F271" i="1"/>
  <c r="H271" i="1" s="1"/>
  <c r="I271" i="1" s="1"/>
  <c r="F182" i="26"/>
  <c r="H182" i="26" s="1"/>
  <c r="I182" i="26" s="1"/>
  <c r="F332" i="1"/>
  <c r="H332" i="1" s="1"/>
  <c r="I332" i="1" s="1"/>
  <c r="F343" i="1"/>
  <c r="H343" i="1" s="1"/>
  <c r="I343" i="1" s="1"/>
  <c r="E66" i="12"/>
  <c r="F173" i="26"/>
  <c r="H173" i="26" s="1"/>
  <c r="I173" i="26" s="1"/>
  <c r="F166" i="1"/>
  <c r="H166" i="1" s="1"/>
  <c r="I166" i="1" s="1"/>
  <c r="F355" i="1"/>
  <c r="H355" i="1" s="1"/>
  <c r="I355" i="1" s="1"/>
  <c r="F178" i="1"/>
  <c r="H178" i="1" s="1"/>
  <c r="I178" i="1" s="1"/>
  <c r="F202" i="1"/>
  <c r="H202" i="1" s="1"/>
  <c r="I202" i="1" s="1"/>
  <c r="F238" i="1"/>
  <c r="H238" i="1" s="1"/>
  <c r="I238" i="1" s="1"/>
  <c r="F283" i="1"/>
  <c r="H283" i="1" s="1"/>
  <c r="I283" i="1" s="1"/>
  <c r="E28" i="10"/>
  <c r="F293" i="1"/>
  <c r="H293" i="1" s="1"/>
  <c r="I293" i="1" s="1"/>
  <c r="F228" i="1"/>
  <c r="H228" i="1" s="1"/>
  <c r="I228" i="1" s="1"/>
  <c r="F216" i="1"/>
  <c r="H216" i="1" s="1"/>
  <c r="I216" i="1" s="1"/>
  <c r="E298" i="10"/>
  <c r="L1139" i="5"/>
  <c r="F498" i="1"/>
  <c r="H498" i="1" s="1"/>
  <c r="I498" i="1" s="1"/>
  <c r="F508" i="1"/>
  <c r="H508" i="1" s="1"/>
  <c r="I508" i="1" s="1"/>
  <c r="F604" i="1"/>
  <c r="H604" i="1" s="1"/>
  <c r="I604" i="1" s="1"/>
  <c r="E297" i="10"/>
  <c r="F559" i="1"/>
  <c r="H559" i="1" s="1"/>
  <c r="I559" i="1" s="1"/>
  <c r="F634" i="1"/>
  <c r="H634" i="1" s="1"/>
  <c r="I634" i="1" s="1"/>
  <c r="L1487" i="5"/>
  <c r="E180" i="10"/>
  <c r="L1812" i="5"/>
  <c r="F657" i="1"/>
  <c r="H657" i="1" s="1"/>
  <c r="I657" i="1" s="1"/>
  <c r="L605" i="5"/>
  <c r="F176" i="1"/>
  <c r="H176" i="1" s="1"/>
  <c r="I176" i="1" s="1"/>
  <c r="F163" i="1"/>
  <c r="H163" i="1" s="1"/>
  <c r="I163" i="1" s="1"/>
  <c r="E114" i="10"/>
  <c r="L2221" i="5"/>
  <c r="E120" i="10"/>
  <c r="F760" i="1"/>
  <c r="H760" i="1" s="1"/>
  <c r="I760" i="1" s="1"/>
  <c r="L1422" i="5"/>
  <c r="E236" i="10"/>
  <c r="F592" i="1"/>
  <c r="H592" i="1" s="1"/>
  <c r="I592" i="1" s="1"/>
  <c r="F630" i="1"/>
  <c r="H630" i="1" s="1"/>
  <c r="I630" i="1" s="1"/>
  <c r="F548" i="1"/>
  <c r="H548" i="1" s="1"/>
  <c r="I548" i="1" s="1"/>
  <c r="L2127" i="5"/>
  <c r="E295" i="10"/>
  <c r="F733" i="1"/>
  <c r="H733" i="1" s="1"/>
  <c r="I733" i="1" s="1"/>
  <c r="F424" i="1"/>
  <c r="H424" i="1" s="1"/>
  <c r="I424" i="1" s="1"/>
  <c r="E202" i="10"/>
  <c r="L921" i="5"/>
  <c r="L879" i="5"/>
  <c r="F405" i="1"/>
  <c r="H405" i="1" s="1"/>
  <c r="I405" i="1" s="1"/>
  <c r="E145" i="10"/>
  <c r="L1929" i="5"/>
  <c r="F227" i="26"/>
  <c r="H227" i="26" s="1"/>
  <c r="I227" i="26" s="1"/>
  <c r="E49" i="12"/>
  <c r="F260" i="10"/>
  <c r="H260" i="10"/>
  <c r="J962" i="1" l="1"/>
  <c r="U25" i="14" s="1"/>
  <c r="U14" i="14" s="1"/>
  <c r="C21" i="14" s="1"/>
  <c r="J20" i="9"/>
  <c r="F481" i="10"/>
  <c r="H481" i="10"/>
  <c r="F16" i="10"/>
  <c r="H16" i="10"/>
  <c r="F354" i="10"/>
  <c r="H354" i="10"/>
  <c r="H86" i="10"/>
  <c r="F86" i="10"/>
  <c r="H478" i="10"/>
  <c r="F478" i="10"/>
  <c r="F55" i="10"/>
  <c r="H55" i="10"/>
  <c r="F73" i="12"/>
  <c r="H73" i="12"/>
  <c r="F306" i="10"/>
  <c r="H306" i="10"/>
  <c r="H196" i="10"/>
  <c r="F196" i="10"/>
  <c r="H231" i="10"/>
  <c r="F231" i="10"/>
  <c r="F230" i="10"/>
  <c r="H230" i="10"/>
  <c r="F70" i="12"/>
  <c r="H70" i="12"/>
  <c r="F206" i="10"/>
  <c r="H206" i="10"/>
  <c r="W26" i="14"/>
  <c r="W30" i="14" s="1"/>
  <c r="J22" i="9"/>
  <c r="F469" i="10"/>
  <c r="H469" i="10"/>
  <c r="F338" i="10"/>
  <c r="H338" i="10"/>
  <c r="F23" i="10"/>
  <c r="H23" i="10"/>
  <c r="F61" i="12"/>
  <c r="H61" i="12"/>
  <c r="H448" i="10"/>
  <c r="F448" i="10"/>
  <c r="F87" i="12"/>
  <c r="H87" i="12"/>
  <c r="F359" i="10"/>
  <c r="H359" i="10"/>
  <c r="F311" i="10"/>
  <c r="H311" i="10"/>
  <c r="H292" i="10"/>
  <c r="F292" i="10"/>
  <c r="F432" i="10"/>
  <c r="H432" i="10"/>
  <c r="F407" i="10"/>
  <c r="H407" i="10"/>
  <c r="F179" i="10"/>
  <c r="H179" i="10"/>
  <c r="H151" i="10"/>
  <c r="F151" i="10"/>
  <c r="H129" i="10"/>
  <c r="F129" i="10"/>
  <c r="F69" i="12"/>
  <c r="H69" i="12"/>
  <c r="H343" i="10"/>
  <c r="F343" i="10"/>
  <c r="H345" i="10"/>
  <c r="F345" i="10"/>
  <c r="F454" i="10"/>
  <c r="H454" i="10"/>
  <c r="F64" i="12"/>
  <c r="H64" i="12"/>
  <c r="J1086" i="1"/>
  <c r="U27" i="14" s="1"/>
  <c r="U16" i="14" s="1"/>
  <c r="C25" i="14" s="1"/>
  <c r="F439" i="10"/>
  <c r="H439" i="10"/>
  <c r="H366" i="10"/>
  <c r="F366" i="10"/>
  <c r="F113" i="10"/>
  <c r="H113" i="10"/>
  <c r="H44" i="12"/>
  <c r="F44" i="12"/>
  <c r="F330" i="10"/>
  <c r="H330" i="10"/>
  <c r="F21" i="10"/>
  <c r="H21" i="10"/>
  <c r="F264" i="10"/>
  <c r="H264" i="10"/>
  <c r="F215" i="10"/>
  <c r="H215" i="10"/>
  <c r="F249" i="10"/>
  <c r="H249" i="10"/>
  <c r="F43" i="10"/>
  <c r="H43" i="10"/>
  <c r="F32" i="10"/>
  <c r="H32" i="10"/>
  <c r="F268" i="10"/>
  <c r="H268" i="10"/>
  <c r="H73" i="10"/>
  <c r="F73" i="10"/>
  <c r="F33" i="10"/>
  <c r="H33" i="10"/>
  <c r="H13" i="10"/>
  <c r="F13" i="10"/>
  <c r="F471" i="10"/>
  <c r="H471" i="10"/>
  <c r="F403" i="10"/>
  <c r="H403" i="10"/>
  <c r="F266" i="10"/>
  <c r="H266" i="10"/>
  <c r="F65" i="12"/>
  <c r="H65" i="12"/>
  <c r="F276" i="10"/>
  <c r="H276" i="10"/>
  <c r="F75" i="12"/>
  <c r="H75" i="12"/>
  <c r="F277" i="10"/>
  <c r="H277" i="10"/>
  <c r="F390" i="10"/>
  <c r="H390" i="10"/>
  <c r="H191" i="10"/>
  <c r="F191" i="10"/>
  <c r="F367" i="10"/>
  <c r="H367" i="10"/>
  <c r="J781" i="1"/>
  <c r="U24" i="14" s="1"/>
  <c r="F265" i="10"/>
  <c r="H265" i="10"/>
  <c r="J375" i="1"/>
  <c r="H150" i="10"/>
  <c r="F150" i="10"/>
  <c r="F355" i="10"/>
  <c r="H355" i="10"/>
  <c r="F29" i="12"/>
  <c r="H29" i="12"/>
  <c r="F89" i="10"/>
  <c r="H89" i="10"/>
  <c r="H316" i="10"/>
  <c r="F316" i="10"/>
  <c r="F267" i="10"/>
  <c r="H267" i="10"/>
  <c r="F79" i="10"/>
  <c r="H79" i="10"/>
  <c r="H200" i="10"/>
  <c r="F200" i="10"/>
  <c r="H462" i="10"/>
  <c r="F462" i="10"/>
  <c r="F384" i="10"/>
  <c r="H384" i="10"/>
  <c r="H296" i="10"/>
  <c r="F296" i="10"/>
  <c r="F133" i="10"/>
  <c r="H133" i="10"/>
  <c r="F246" i="10"/>
  <c r="H246" i="10"/>
  <c r="F177" i="10"/>
  <c r="H177" i="10"/>
  <c r="F221" i="10"/>
  <c r="H221" i="10"/>
  <c r="F361" i="10"/>
  <c r="H361" i="10"/>
  <c r="F414" i="10"/>
  <c r="H414" i="10"/>
  <c r="H463" i="10"/>
  <c r="F463" i="10"/>
  <c r="F420" i="10"/>
  <c r="H420" i="10"/>
  <c r="F67" i="10"/>
  <c r="H67" i="10"/>
  <c r="H30" i="10"/>
  <c r="F30" i="10"/>
  <c r="F356" i="10"/>
  <c r="H356" i="10"/>
  <c r="F377" i="10"/>
  <c r="H377" i="10"/>
  <c r="F370" i="10"/>
  <c r="H370" i="10"/>
  <c r="H213" i="10"/>
  <c r="F213" i="10"/>
  <c r="F421" i="10"/>
  <c r="H421" i="10"/>
  <c r="F94" i="12"/>
  <c r="H94" i="12"/>
  <c r="H434" i="10"/>
  <c r="F434" i="10"/>
  <c r="F485" i="10"/>
  <c r="H485" i="10"/>
  <c r="H48" i="10"/>
  <c r="F48" i="10"/>
  <c r="F274" i="10"/>
  <c r="H274" i="10"/>
  <c r="F40" i="12"/>
  <c r="H40" i="12"/>
  <c r="F293" i="10"/>
  <c r="H293" i="10"/>
  <c r="F443" i="10"/>
  <c r="H443" i="10"/>
  <c r="F173" i="10"/>
  <c r="H173" i="10"/>
  <c r="F81" i="12"/>
  <c r="H81" i="12"/>
  <c r="F273" i="10"/>
  <c r="H273" i="10"/>
  <c r="F110" i="10"/>
  <c r="H110" i="10"/>
  <c r="H394" i="10"/>
  <c r="F394" i="10"/>
  <c r="F371" i="10"/>
  <c r="H371" i="10"/>
  <c r="F98" i="10"/>
  <c r="H98" i="10"/>
  <c r="F294" i="10"/>
  <c r="H294" i="10"/>
  <c r="H138" i="10"/>
  <c r="F138" i="10"/>
  <c r="H288" i="10"/>
  <c r="F288" i="10"/>
  <c r="F96" i="10"/>
  <c r="H96" i="10"/>
  <c r="F315" i="10"/>
  <c r="H315" i="10"/>
  <c r="H27" i="12"/>
  <c r="F27" i="12"/>
  <c r="F262" i="10"/>
  <c r="H262" i="10"/>
  <c r="F41" i="12"/>
  <c r="H41" i="12"/>
  <c r="H70" i="10"/>
  <c r="F70" i="10"/>
  <c r="H85" i="10"/>
  <c r="F85" i="10"/>
  <c r="F352" i="10"/>
  <c r="H352" i="10"/>
  <c r="J217" i="26"/>
  <c r="V23" i="14" s="1"/>
  <c r="F441" i="10"/>
  <c r="H441" i="10"/>
  <c r="F45" i="10"/>
  <c r="H45" i="10"/>
  <c r="F381" i="10"/>
  <c r="H381" i="10"/>
  <c r="F47" i="10"/>
  <c r="H47" i="10"/>
  <c r="F375" i="10"/>
  <c r="H375" i="10"/>
  <c r="F42" i="10"/>
  <c r="H42" i="10"/>
  <c r="F470" i="10"/>
  <c r="H470" i="10"/>
  <c r="H202" i="10"/>
  <c r="F202" i="10"/>
  <c r="F450" i="10"/>
  <c r="H450" i="10"/>
  <c r="H27" i="10"/>
  <c r="F27" i="10"/>
  <c r="F48" i="12"/>
  <c r="H48" i="12"/>
  <c r="F56" i="12"/>
  <c r="H56" i="12"/>
  <c r="H97" i="10"/>
  <c r="F97" i="10"/>
  <c r="H84" i="12"/>
  <c r="F84" i="12"/>
  <c r="F433" i="10"/>
  <c r="H433" i="10"/>
  <c r="J238" i="26"/>
  <c r="V24" i="14" s="1"/>
  <c r="F88" i="10"/>
  <c r="H88" i="10"/>
  <c r="H99" i="10"/>
  <c r="F99" i="10"/>
  <c r="H283" i="10"/>
  <c r="F283" i="10"/>
  <c r="F322" i="10"/>
  <c r="H322" i="10"/>
  <c r="H14" i="10"/>
  <c r="F14" i="10"/>
  <c r="F251" i="10"/>
  <c r="H251" i="10"/>
  <c r="F455" i="10"/>
  <c r="H455" i="10"/>
  <c r="F44" i="10"/>
  <c r="H44" i="10"/>
  <c r="F18" i="10"/>
  <c r="H18" i="10"/>
  <c r="H457" i="10"/>
  <c r="F457" i="10"/>
  <c r="F184" i="10"/>
  <c r="H184" i="10"/>
  <c r="F58" i="10"/>
  <c r="H58" i="10"/>
  <c r="F144" i="10"/>
  <c r="H144" i="10"/>
  <c r="F431" i="10"/>
  <c r="H431" i="10"/>
  <c r="F401" i="10"/>
  <c r="H401" i="10"/>
  <c r="F347" i="10"/>
  <c r="H347" i="10"/>
  <c r="F217" i="10"/>
  <c r="H217" i="10"/>
  <c r="F344" i="10"/>
  <c r="H344" i="10"/>
  <c r="F52" i="12"/>
  <c r="H52" i="12"/>
  <c r="F331" i="10"/>
  <c r="H331" i="10"/>
  <c r="F207" i="10"/>
  <c r="H207" i="10"/>
  <c r="F46" i="10"/>
  <c r="H46" i="10"/>
  <c r="H476" i="10"/>
  <c r="F476" i="10"/>
  <c r="H399" i="10"/>
  <c r="F399" i="10"/>
  <c r="H134" i="10"/>
  <c r="F134" i="10"/>
  <c r="H282" i="10"/>
  <c r="F282" i="10"/>
  <c r="H402" i="10"/>
  <c r="F402" i="10"/>
  <c r="F242" i="10"/>
  <c r="H242" i="10"/>
  <c r="F419" i="10"/>
  <c r="H419" i="10"/>
  <c r="H148" i="10"/>
  <c r="F148" i="10"/>
  <c r="H465" i="10"/>
  <c r="F465" i="10"/>
  <c r="H279" i="10"/>
  <c r="F279" i="10"/>
  <c r="F140" i="10"/>
  <c r="H140" i="10"/>
  <c r="F368" i="10"/>
  <c r="H368" i="10"/>
  <c r="H18" i="12"/>
  <c r="F18" i="12"/>
  <c r="F101" i="10"/>
  <c r="H101" i="10"/>
  <c r="H349" i="10"/>
  <c r="F349" i="10"/>
  <c r="F320" i="10"/>
  <c r="H320" i="10"/>
  <c r="J272" i="26"/>
  <c r="V28" i="14" s="1"/>
  <c r="U17" i="14" s="1"/>
  <c r="C27" i="14" s="1"/>
  <c r="L28" i="14" s="1"/>
  <c r="F479" i="10"/>
  <c r="H479" i="10"/>
  <c r="F182" i="10"/>
  <c r="H182" i="10"/>
  <c r="F234" i="10"/>
  <c r="H234" i="10"/>
  <c r="F20" i="12"/>
  <c r="H20" i="12"/>
  <c r="F226" i="10"/>
  <c r="H226" i="10"/>
  <c r="H472" i="10"/>
  <c r="F472" i="10"/>
  <c r="F104" i="10"/>
  <c r="H104" i="10"/>
  <c r="F365" i="10"/>
  <c r="H365" i="10"/>
  <c r="F37" i="10"/>
  <c r="H37" i="10"/>
  <c r="H307" i="10"/>
  <c r="F307" i="10"/>
  <c r="F389" i="10"/>
  <c r="H389" i="10"/>
  <c r="H72" i="12"/>
  <c r="F72" i="12"/>
  <c r="F334" i="10"/>
  <c r="H334" i="10"/>
  <c r="F252" i="10"/>
  <c r="H252" i="10"/>
  <c r="F131" i="10"/>
  <c r="H131" i="10"/>
  <c r="H22" i="12"/>
  <c r="F22" i="12"/>
  <c r="F53" i="10"/>
  <c r="H53" i="10"/>
  <c r="F270" i="10"/>
  <c r="H270" i="10"/>
  <c r="F118" i="10"/>
  <c r="H118" i="10"/>
  <c r="F181" i="10"/>
  <c r="H181" i="10"/>
  <c r="F297" i="10"/>
  <c r="H297" i="10"/>
  <c r="F13" i="12"/>
  <c r="H13" i="12"/>
  <c r="H102" i="10"/>
  <c r="F102" i="10"/>
  <c r="H236" i="10"/>
  <c r="F236" i="10"/>
  <c r="F28" i="10"/>
  <c r="H28" i="10"/>
  <c r="H36" i="10"/>
  <c r="F36" i="10"/>
  <c r="H54" i="12"/>
  <c r="F54" i="12"/>
  <c r="H71" i="12"/>
  <c r="F71" i="12"/>
  <c r="H250" i="10"/>
  <c r="F250" i="10"/>
  <c r="F100" i="10"/>
  <c r="H100" i="10"/>
  <c r="H400" i="10"/>
  <c r="F400" i="10"/>
  <c r="H68" i="10"/>
  <c r="F68" i="10"/>
  <c r="F442" i="10"/>
  <c r="H442" i="10"/>
  <c r="F26" i="12"/>
  <c r="H26" i="12"/>
  <c r="F259" i="10"/>
  <c r="H259" i="10"/>
  <c r="F42" i="12"/>
  <c r="H42" i="12"/>
  <c r="F164" i="10"/>
  <c r="H164" i="10"/>
  <c r="F380" i="10"/>
  <c r="H380" i="10"/>
  <c r="H147" i="10"/>
  <c r="F147" i="10"/>
  <c r="F425" i="10"/>
  <c r="H425" i="10"/>
  <c r="F47" i="12"/>
  <c r="H47" i="12"/>
  <c r="H35" i="12"/>
  <c r="F35" i="12"/>
  <c r="F83" i="10"/>
  <c r="H83" i="10"/>
  <c r="H335" i="10"/>
  <c r="F335" i="10"/>
  <c r="F123" i="10"/>
  <c r="H123" i="10"/>
  <c r="F305" i="10"/>
  <c r="H305" i="10"/>
  <c r="F395" i="10"/>
  <c r="H395" i="10"/>
  <c r="F388" i="10"/>
  <c r="H388" i="10"/>
  <c r="F61" i="10"/>
  <c r="H61" i="10"/>
  <c r="F201" i="10"/>
  <c r="H201" i="10"/>
  <c r="F174" i="10"/>
  <c r="H174" i="10"/>
  <c r="F35" i="10"/>
  <c r="H35" i="10"/>
  <c r="F149" i="10"/>
  <c r="H149" i="10"/>
  <c r="F445" i="10"/>
  <c r="H445" i="10"/>
  <c r="F117" i="10"/>
  <c r="H117" i="10"/>
  <c r="F77" i="12"/>
  <c r="H77" i="12"/>
  <c r="F351" i="10"/>
  <c r="H351" i="10"/>
  <c r="H459" i="10"/>
  <c r="F459" i="10"/>
  <c r="F185" i="10"/>
  <c r="H185" i="10"/>
  <c r="F314" i="10"/>
  <c r="H314" i="10"/>
  <c r="F63" i="10"/>
  <c r="H63" i="10"/>
  <c r="F391" i="10"/>
  <c r="H391" i="10"/>
  <c r="H413" i="10"/>
  <c r="F413" i="10"/>
  <c r="F412" i="10"/>
  <c r="H412" i="10"/>
  <c r="F430" i="10"/>
  <c r="H430" i="10"/>
  <c r="F254" i="10"/>
  <c r="H254" i="10"/>
  <c r="H300" i="10"/>
  <c r="F300" i="10"/>
  <c r="F93" i="10"/>
  <c r="H93" i="10"/>
  <c r="H438" i="10"/>
  <c r="F438" i="10"/>
  <c r="F313" i="10"/>
  <c r="H313" i="10"/>
  <c r="H437" i="10"/>
  <c r="F437" i="10"/>
  <c r="H238" i="10"/>
  <c r="F238" i="10"/>
  <c r="F484" i="10"/>
  <c r="H484" i="10"/>
  <c r="F59" i="10"/>
  <c r="H59" i="10"/>
  <c r="F447" i="10"/>
  <c r="H447" i="10"/>
  <c r="F193" i="10"/>
  <c r="H193" i="10"/>
  <c r="H326" i="10"/>
  <c r="F326" i="10"/>
  <c r="F77" i="10"/>
  <c r="H77" i="10"/>
  <c r="F323" i="10"/>
  <c r="H323" i="10"/>
  <c r="H88" i="12"/>
  <c r="F88" i="12"/>
  <c r="F456" i="10"/>
  <c r="H456" i="10"/>
  <c r="H467" i="10"/>
  <c r="F467" i="10"/>
  <c r="F275" i="10"/>
  <c r="H275" i="10"/>
  <c r="F244" i="10"/>
  <c r="H244" i="10"/>
  <c r="F245" i="10"/>
  <c r="H245" i="10"/>
  <c r="F50" i="10"/>
  <c r="H50" i="10"/>
  <c r="F60" i="10"/>
  <c r="H60" i="10"/>
  <c r="H248" i="10"/>
  <c r="F248" i="10"/>
  <c r="H241" i="10"/>
  <c r="F241" i="10"/>
  <c r="H350" i="10"/>
  <c r="F350" i="10"/>
  <c r="F393" i="10"/>
  <c r="H393" i="10"/>
  <c r="F142" i="10"/>
  <c r="H142" i="10"/>
  <c r="F460" i="10"/>
  <c r="H460" i="10"/>
  <c r="F125" i="10"/>
  <c r="H125" i="10"/>
  <c r="H186" i="10"/>
  <c r="F186" i="10"/>
  <c r="H364" i="10"/>
  <c r="F364" i="10"/>
  <c r="H107" i="10"/>
  <c r="F107" i="10"/>
  <c r="F86" i="12"/>
  <c r="H86" i="12"/>
  <c r="F50" i="12"/>
  <c r="H50" i="12"/>
  <c r="H195" i="10"/>
  <c r="F195" i="10"/>
  <c r="F87" i="10"/>
  <c r="H87" i="10"/>
  <c r="H37" i="12"/>
  <c r="F37" i="12"/>
  <c r="H89" i="12"/>
  <c r="F89" i="12"/>
  <c r="F163" i="10"/>
  <c r="H163" i="10"/>
  <c r="J63" i="26"/>
  <c r="F24" i="12"/>
  <c r="H24" i="12"/>
  <c r="H436" i="10"/>
  <c r="F436" i="10"/>
  <c r="F108" i="10"/>
  <c r="H108" i="10"/>
  <c r="I22" i="14"/>
  <c r="L22" i="14"/>
  <c r="H22" i="14"/>
  <c r="K22" i="14"/>
  <c r="J22" i="14"/>
  <c r="F17" i="10"/>
  <c r="H17" i="10"/>
  <c r="H51" i="10"/>
  <c r="F51" i="10"/>
  <c r="F162" i="10"/>
  <c r="H162" i="10"/>
  <c r="F66" i="12"/>
  <c r="H66" i="12"/>
  <c r="F396" i="10"/>
  <c r="H396" i="10"/>
  <c r="F49" i="12"/>
  <c r="H49" i="12"/>
  <c r="F477" i="10"/>
  <c r="H477" i="10"/>
  <c r="H116" i="10"/>
  <c r="F116" i="10"/>
  <c r="F76" i="10"/>
  <c r="H76" i="10"/>
  <c r="F33" i="12"/>
  <c r="H33" i="12"/>
  <c r="F446" i="10"/>
  <c r="H446" i="10"/>
  <c r="H427" i="10"/>
  <c r="F427" i="10"/>
  <c r="H339" i="10"/>
  <c r="F339" i="10"/>
  <c r="F45" i="12"/>
  <c r="H45" i="12"/>
  <c r="F78" i="10"/>
  <c r="H78" i="10"/>
  <c r="H290" i="10"/>
  <c r="F290" i="10"/>
  <c r="F190" i="10"/>
  <c r="H190" i="10"/>
  <c r="F39" i="12"/>
  <c r="H39" i="12"/>
  <c r="F51" i="12"/>
  <c r="H51" i="12"/>
  <c r="F28" i="12"/>
  <c r="H28" i="12"/>
  <c r="F458" i="10"/>
  <c r="H458" i="10"/>
  <c r="H404" i="10"/>
  <c r="F404" i="10"/>
  <c r="H65" i="10"/>
  <c r="F65" i="10"/>
  <c r="F32" i="12"/>
  <c r="H32" i="12"/>
  <c r="F58" i="12"/>
  <c r="H58" i="12"/>
  <c r="H127" i="10"/>
  <c r="F127" i="10"/>
  <c r="H19" i="10"/>
  <c r="F19" i="10"/>
  <c r="H92" i="12"/>
  <c r="F92" i="12"/>
  <c r="F429" i="10"/>
  <c r="H429" i="10"/>
  <c r="F41" i="10"/>
  <c r="H41" i="10"/>
  <c r="F15" i="10"/>
  <c r="H15" i="10"/>
  <c r="F229" i="10"/>
  <c r="H229" i="10"/>
  <c r="H281" i="10"/>
  <c r="F281" i="10"/>
  <c r="F220" i="10"/>
  <c r="H220" i="10"/>
  <c r="F93" i="12"/>
  <c r="H93" i="12"/>
  <c r="F152" i="10"/>
  <c r="H152" i="10"/>
  <c r="F94" i="10"/>
  <c r="H94" i="10"/>
  <c r="F161" i="10"/>
  <c r="H161" i="10"/>
  <c r="H440" i="10"/>
  <c r="F440" i="10"/>
  <c r="H105" i="10"/>
  <c r="F105" i="10"/>
  <c r="H257" i="10"/>
  <c r="F257" i="10"/>
  <c r="F192" i="10"/>
  <c r="H192" i="10"/>
  <c r="H136" i="10"/>
  <c r="F136" i="10"/>
  <c r="F492" i="10"/>
  <c r="H492" i="10"/>
  <c r="H406" i="10"/>
  <c r="F406" i="10"/>
  <c r="F308" i="10"/>
  <c r="H308" i="10"/>
  <c r="F398" i="10"/>
  <c r="H398" i="10"/>
  <c r="F291" i="10"/>
  <c r="H291" i="10"/>
  <c r="F428" i="10"/>
  <c r="H428" i="10"/>
  <c r="H333" i="10"/>
  <c r="F333" i="10"/>
  <c r="F67" i="12"/>
  <c r="H67" i="12"/>
  <c r="F342" i="10"/>
  <c r="H342" i="10"/>
  <c r="F168" i="10"/>
  <c r="H168" i="10"/>
  <c r="J258" i="26"/>
  <c r="V26" i="14" s="1"/>
  <c r="F473" i="10"/>
  <c r="H473" i="10"/>
  <c r="F235" i="10"/>
  <c r="H235" i="10"/>
  <c r="H54" i="10"/>
  <c r="F54" i="10"/>
  <c r="F483" i="10"/>
  <c r="H483" i="10"/>
  <c r="F132" i="10"/>
  <c r="H132" i="10"/>
  <c r="F258" i="10"/>
  <c r="H258" i="10"/>
  <c r="F374" i="10"/>
  <c r="H374" i="10"/>
  <c r="F223" i="10"/>
  <c r="H223" i="10"/>
  <c r="F205" i="10"/>
  <c r="H205" i="10"/>
  <c r="H218" i="10"/>
  <c r="F218" i="10"/>
  <c r="F329" i="10"/>
  <c r="H329" i="10"/>
  <c r="F212" i="10"/>
  <c r="H212" i="10"/>
  <c r="H369" i="10"/>
  <c r="F369" i="10"/>
  <c r="F156" i="10"/>
  <c r="H156" i="10"/>
  <c r="F341" i="10"/>
  <c r="H341" i="10"/>
  <c r="H82" i="12"/>
  <c r="F82" i="12"/>
  <c r="H30" i="12"/>
  <c r="F30" i="12"/>
  <c r="F295" i="10"/>
  <c r="H295" i="10"/>
  <c r="F363" i="10"/>
  <c r="H363" i="10"/>
  <c r="F416" i="10"/>
  <c r="H416" i="10"/>
  <c r="H405" i="10"/>
  <c r="F405" i="10"/>
  <c r="H31" i="12"/>
  <c r="F31" i="12"/>
  <c r="F269" i="10"/>
  <c r="H269" i="10"/>
  <c r="F106" i="10"/>
  <c r="H106" i="10"/>
  <c r="H38" i="12"/>
  <c r="F38" i="12"/>
  <c r="H243" i="10"/>
  <c r="F243" i="10"/>
  <c r="F63" i="12"/>
  <c r="H63" i="12"/>
  <c r="H91" i="12"/>
  <c r="F91" i="12"/>
  <c r="F80" i="10"/>
  <c r="H80" i="10"/>
  <c r="H488" i="10"/>
  <c r="F488" i="10"/>
  <c r="H34" i="12"/>
  <c r="F34" i="12"/>
  <c r="F119" i="10"/>
  <c r="H119" i="10"/>
  <c r="F12" i="10"/>
  <c r="H12" i="10"/>
  <c r="F444" i="10"/>
  <c r="H444" i="10"/>
  <c r="F22" i="10"/>
  <c r="H22" i="10"/>
  <c r="H415" i="10"/>
  <c r="F415" i="10"/>
  <c r="J525" i="1"/>
  <c r="U23" i="14" s="1"/>
  <c r="H285" i="10"/>
  <c r="F285" i="10"/>
  <c r="F91" i="10"/>
  <c r="H91" i="10"/>
  <c r="F60" i="12"/>
  <c r="H60" i="12"/>
  <c r="H385" i="10"/>
  <c r="F385" i="10"/>
  <c r="H318" i="10"/>
  <c r="F318" i="10"/>
  <c r="F209" i="10"/>
  <c r="H209" i="10"/>
  <c r="F84" i="10"/>
  <c r="H84" i="10"/>
  <c r="F175" i="10"/>
  <c r="H175" i="10"/>
  <c r="H17" i="12"/>
  <c r="F17" i="12"/>
  <c r="F284" i="10"/>
  <c r="H284" i="10"/>
  <c r="F31" i="10"/>
  <c r="H31" i="10"/>
  <c r="H62" i="12"/>
  <c r="F62" i="12"/>
  <c r="F24" i="10"/>
  <c r="H24" i="10"/>
  <c r="F188" i="10"/>
  <c r="H188" i="10"/>
  <c r="F43" i="12"/>
  <c r="H43" i="12"/>
  <c r="F29" i="10"/>
  <c r="H29" i="10"/>
  <c r="F160" i="10"/>
  <c r="H160" i="10"/>
  <c r="F435" i="10"/>
  <c r="H435" i="10"/>
  <c r="H141" i="10"/>
  <c r="F141" i="10"/>
  <c r="F474" i="10"/>
  <c r="H474" i="10"/>
  <c r="F468" i="10"/>
  <c r="H468" i="10"/>
  <c r="F135" i="10"/>
  <c r="H135" i="10"/>
  <c r="F490" i="10"/>
  <c r="H490" i="10"/>
  <c r="H211" i="10"/>
  <c r="F211" i="10"/>
  <c r="H137" i="10"/>
  <c r="F137" i="10"/>
  <c r="F278" i="10"/>
  <c r="H278" i="10"/>
  <c r="F328" i="10"/>
  <c r="H328" i="10"/>
  <c r="F466" i="10"/>
  <c r="H466" i="10"/>
  <c r="F227" i="10"/>
  <c r="H227" i="10"/>
  <c r="F280" i="10"/>
  <c r="H280" i="10"/>
  <c r="F423" i="10"/>
  <c r="H423" i="10"/>
  <c r="H166" i="10"/>
  <c r="F166" i="10"/>
  <c r="H487" i="10"/>
  <c r="F487" i="10"/>
  <c r="H340" i="10"/>
  <c r="F340" i="10"/>
  <c r="H169" i="10"/>
  <c r="F169" i="10"/>
  <c r="F237" i="10"/>
  <c r="H237" i="10"/>
  <c r="H337" i="10"/>
  <c r="F337" i="10"/>
  <c r="F325" i="10"/>
  <c r="H325" i="10"/>
  <c r="F397" i="10"/>
  <c r="H397" i="10"/>
  <c r="H317" i="10"/>
  <c r="F317" i="10"/>
  <c r="F198" i="10"/>
  <c r="H198" i="10"/>
  <c r="F183" i="10"/>
  <c r="H183" i="10"/>
  <c r="F167" i="10"/>
  <c r="H167" i="10"/>
  <c r="F83" i="12"/>
  <c r="H83" i="12"/>
  <c r="F464" i="10"/>
  <c r="H464" i="10"/>
  <c r="F49" i="10"/>
  <c r="H49" i="10"/>
  <c r="F76" i="12"/>
  <c r="H76" i="12"/>
  <c r="H222" i="10"/>
  <c r="F222" i="10"/>
  <c r="H39" i="10"/>
  <c r="F39" i="10"/>
  <c r="F422" i="10"/>
  <c r="H422" i="10"/>
  <c r="F95" i="10"/>
  <c r="H95" i="10"/>
  <c r="H362" i="10"/>
  <c r="F362" i="10"/>
  <c r="F247" i="10"/>
  <c r="H247" i="10"/>
  <c r="H71" i="10"/>
  <c r="F71" i="10"/>
  <c r="H233" i="10"/>
  <c r="F233" i="10"/>
  <c r="F79" i="12"/>
  <c r="H79" i="12"/>
  <c r="F324" i="10"/>
  <c r="H324" i="10"/>
  <c r="F158" i="10"/>
  <c r="H158" i="10"/>
  <c r="F121" i="10"/>
  <c r="H121" i="10"/>
  <c r="F180" i="10"/>
  <c r="H180" i="10"/>
  <c r="F360" i="10"/>
  <c r="H360" i="10"/>
  <c r="F46" i="12"/>
  <c r="H46" i="12"/>
  <c r="H216" i="10"/>
  <c r="F216" i="10"/>
  <c r="H145" i="10"/>
  <c r="F145" i="10"/>
  <c r="F139" i="10"/>
  <c r="H139" i="10"/>
  <c r="F225" i="10"/>
  <c r="H225" i="10"/>
  <c r="H85" i="12"/>
  <c r="F85" i="12"/>
  <c r="F62" i="10"/>
  <c r="H62" i="10"/>
  <c r="F26" i="10"/>
  <c r="H26" i="10"/>
  <c r="F64" i="10"/>
  <c r="H64" i="10"/>
  <c r="F197" i="10"/>
  <c r="H197" i="10"/>
  <c r="H480" i="10"/>
  <c r="F480" i="10"/>
  <c r="F109" i="10"/>
  <c r="H109" i="10"/>
  <c r="F332" i="10"/>
  <c r="H332" i="10"/>
  <c r="F219" i="10"/>
  <c r="H219" i="10"/>
  <c r="H153" i="10"/>
  <c r="F153" i="10"/>
  <c r="J185" i="26"/>
  <c r="V22" i="14" s="1"/>
  <c r="F52" i="10"/>
  <c r="H52" i="10"/>
  <c r="F321" i="10"/>
  <c r="H321" i="10"/>
  <c r="F146" i="10"/>
  <c r="H146" i="10"/>
  <c r="H253" i="10"/>
  <c r="F253" i="10"/>
  <c r="H154" i="10"/>
  <c r="F154" i="10"/>
  <c r="F57" i="12"/>
  <c r="H57" i="12"/>
  <c r="F373" i="10"/>
  <c r="H373" i="10"/>
  <c r="F159" i="10"/>
  <c r="H159" i="10"/>
  <c r="H69" i="10"/>
  <c r="F69" i="10"/>
  <c r="F38" i="10"/>
  <c r="H38" i="10"/>
  <c r="F23" i="12"/>
  <c r="H23" i="12"/>
  <c r="H299" i="10"/>
  <c r="F299" i="10"/>
  <c r="F92" i="10"/>
  <c r="H92" i="10"/>
  <c r="H81" i="10"/>
  <c r="F81" i="10"/>
  <c r="F143" i="10"/>
  <c r="H143" i="10"/>
  <c r="F210" i="10"/>
  <c r="H210" i="10"/>
  <c r="F176" i="10"/>
  <c r="H176" i="10"/>
  <c r="F489" i="10"/>
  <c r="H489" i="10"/>
  <c r="F319" i="10"/>
  <c r="H319" i="10"/>
  <c r="H55" i="12"/>
  <c r="F55" i="12"/>
  <c r="H208" i="10"/>
  <c r="F208" i="10"/>
  <c r="H346" i="10"/>
  <c r="F346" i="10"/>
  <c r="F418" i="10"/>
  <c r="H418" i="10"/>
  <c r="H74" i="10"/>
  <c r="F74" i="10"/>
  <c r="F239" i="10"/>
  <c r="H239" i="10"/>
  <c r="F310" i="10"/>
  <c r="H310" i="10"/>
  <c r="H491" i="10"/>
  <c r="F491" i="10"/>
  <c r="F486" i="10"/>
  <c r="H486" i="10"/>
  <c r="F301" i="10"/>
  <c r="H301" i="10"/>
  <c r="F386" i="10"/>
  <c r="H386" i="10"/>
  <c r="F80" i="12"/>
  <c r="H80" i="12"/>
  <c r="H408" i="10"/>
  <c r="F408" i="10"/>
  <c r="F112" i="10"/>
  <c r="H112" i="10"/>
  <c r="F303" i="10"/>
  <c r="H303" i="10"/>
  <c r="H189" i="10"/>
  <c r="F189" i="10"/>
  <c r="F451" i="10"/>
  <c r="H451" i="10"/>
  <c r="J1004" i="1"/>
  <c r="U26" i="14" s="1"/>
  <c r="U15" i="14" s="1"/>
  <c r="C23" i="14" s="1"/>
  <c r="F157" i="10"/>
  <c r="H157" i="10"/>
  <c r="H155" i="10"/>
  <c r="F155" i="10"/>
  <c r="F111" i="10"/>
  <c r="H111" i="10"/>
  <c r="F187" i="10"/>
  <c r="H187" i="10"/>
  <c r="F66" i="10"/>
  <c r="H66" i="10"/>
  <c r="F449" i="10"/>
  <c r="H449" i="10"/>
  <c r="F56" i="10"/>
  <c r="H56" i="10"/>
  <c r="F204" i="10"/>
  <c r="H204" i="10"/>
  <c r="F36" i="12"/>
  <c r="H36" i="12"/>
  <c r="F261" i="10"/>
  <c r="H261" i="10"/>
  <c r="H256" i="10"/>
  <c r="F256" i="10"/>
  <c r="F103" i="10"/>
  <c r="H103" i="10"/>
  <c r="H21" i="12"/>
  <c r="F21" i="12"/>
  <c r="H130" i="10"/>
  <c r="F130" i="10"/>
  <c r="F57" i="10"/>
  <c r="H57" i="10"/>
  <c r="F90" i="10"/>
  <c r="H90" i="10"/>
  <c r="F372" i="10"/>
  <c r="H372" i="10"/>
  <c r="F126" i="10"/>
  <c r="H126" i="10"/>
  <c r="F379" i="10"/>
  <c r="H379" i="10"/>
  <c r="F120" i="10"/>
  <c r="H120" i="10"/>
  <c r="F426" i="10"/>
  <c r="H426" i="10"/>
  <c r="F461" i="10"/>
  <c r="H461" i="10"/>
  <c r="F298" i="10"/>
  <c r="H298" i="10"/>
  <c r="F124" i="10"/>
  <c r="H124" i="10"/>
  <c r="F75" i="10"/>
  <c r="H75" i="10"/>
  <c r="F114" i="10"/>
  <c r="H114" i="10"/>
  <c r="F78" i="12"/>
  <c r="H78" i="12"/>
  <c r="F25" i="12"/>
  <c r="H25" i="12"/>
  <c r="F409" i="10"/>
  <c r="H409" i="10"/>
  <c r="F170" i="10"/>
  <c r="H170" i="10"/>
  <c r="F165" i="10"/>
  <c r="H165" i="10"/>
  <c r="F452" i="10"/>
  <c r="H452" i="10"/>
  <c r="F172" i="10"/>
  <c r="H172" i="10"/>
  <c r="H171" i="10"/>
  <c r="F171" i="10"/>
  <c r="H59" i="12"/>
  <c r="F59" i="12"/>
  <c r="F228" i="10"/>
  <c r="H228" i="10"/>
  <c r="F82" i="10"/>
  <c r="H82" i="10"/>
  <c r="F194" i="10"/>
  <c r="H194" i="10"/>
  <c r="F19" i="12"/>
  <c r="H19" i="12"/>
  <c r="F122" i="10"/>
  <c r="H122" i="10"/>
  <c r="F53" i="12"/>
  <c r="H53" i="12"/>
  <c r="F255" i="10"/>
  <c r="H255" i="10"/>
  <c r="F128" i="10"/>
  <c r="H128" i="10"/>
  <c r="F357" i="10"/>
  <c r="H357" i="10"/>
  <c r="F178" i="10"/>
  <c r="H178" i="10"/>
  <c r="F271" i="10"/>
  <c r="H271" i="10"/>
  <c r="H72" i="10"/>
  <c r="F72" i="10"/>
  <c r="F25" i="10"/>
  <c r="H25" i="10"/>
  <c r="F199" i="10"/>
  <c r="H199" i="10"/>
  <c r="H383" i="10"/>
  <c r="F383" i="10"/>
  <c r="H272" i="10"/>
  <c r="F272" i="10"/>
  <c r="F392" i="10"/>
  <c r="H392" i="10"/>
  <c r="F410" i="10"/>
  <c r="H410" i="10"/>
  <c r="H263" i="10"/>
  <c r="F263" i="10"/>
  <c r="F286" i="10"/>
  <c r="H286" i="10"/>
  <c r="F411" i="10"/>
  <c r="H411" i="10"/>
  <c r="F203" i="10"/>
  <c r="H203" i="10"/>
  <c r="H353" i="10"/>
  <c r="F353" i="10"/>
  <c r="F378" i="10"/>
  <c r="H378" i="10"/>
  <c r="F417" i="10"/>
  <c r="H417" i="10"/>
  <c r="F312" i="10"/>
  <c r="H312" i="10"/>
  <c r="F214" i="10"/>
  <c r="H214" i="10"/>
  <c r="F327" i="10"/>
  <c r="H327" i="10"/>
  <c r="H287" i="10"/>
  <c r="F287" i="10"/>
  <c r="F453" i="10"/>
  <c r="H453" i="10"/>
  <c r="H475" i="10"/>
  <c r="F475" i="10"/>
  <c r="F240" i="10"/>
  <c r="H240" i="10"/>
  <c r="F336" i="10"/>
  <c r="H336" i="10"/>
  <c r="F302" i="10"/>
  <c r="H302" i="10"/>
  <c r="F387" i="10"/>
  <c r="H387" i="10"/>
  <c r="F115" i="10"/>
  <c r="H115" i="10"/>
  <c r="F12" i="12"/>
  <c r="H12" i="12"/>
  <c r="F15" i="12"/>
  <c r="H15" i="12"/>
  <c r="F224" i="10"/>
  <c r="H224" i="10"/>
  <c r="F348" i="10"/>
  <c r="H348" i="10"/>
  <c r="H358" i="10"/>
  <c r="F358" i="10"/>
  <c r="F20" i="10"/>
  <c r="H20" i="10"/>
  <c r="H289" i="10"/>
  <c r="F289" i="10"/>
  <c r="F309" i="10"/>
  <c r="H309" i="10"/>
  <c r="F34" i="10"/>
  <c r="H34" i="10"/>
  <c r="F382" i="10"/>
  <c r="H382" i="10"/>
  <c r="F376" i="10"/>
  <c r="H376" i="10"/>
  <c r="F482" i="10"/>
  <c r="H482" i="10"/>
  <c r="F40" i="10"/>
  <c r="H40" i="10"/>
  <c r="H424" i="10"/>
  <c r="F424" i="10"/>
  <c r="F304" i="10"/>
  <c r="H304" i="10"/>
  <c r="F90" i="12"/>
  <c r="H90" i="12"/>
  <c r="F74" i="12"/>
  <c r="H74" i="12"/>
  <c r="F232" i="10"/>
  <c r="H232" i="10"/>
  <c r="F68" i="12"/>
  <c r="H68" i="12"/>
  <c r="U12" i="14" l="1"/>
  <c r="C17" i="14" s="1"/>
  <c r="G18" i="14" s="1"/>
  <c r="M28" i="14"/>
  <c r="U13" i="14"/>
  <c r="C19" i="14" s="1"/>
  <c r="V21" i="14"/>
  <c r="J291" i="26"/>
  <c r="I52" i="12" s="1"/>
  <c r="W31" i="14"/>
  <c r="W32" i="14" s="1"/>
  <c r="D48" i="18"/>
  <c r="D45" i="18" s="1"/>
  <c r="D46" i="18" s="1"/>
  <c r="I26" i="14"/>
  <c r="J26" i="14"/>
  <c r="H26" i="14"/>
  <c r="G24" i="14"/>
  <c r="K24" i="14"/>
  <c r="M22" i="14"/>
  <c r="U22" i="14"/>
  <c r="J1089" i="1"/>
  <c r="I18" i="14" l="1"/>
  <c r="J18" i="14"/>
  <c r="H18" i="14"/>
  <c r="I65" i="12"/>
  <c r="I67" i="12"/>
  <c r="I68" i="12"/>
  <c r="I51" i="12"/>
  <c r="I93" i="12"/>
  <c r="I40" i="12"/>
  <c r="I66" i="12"/>
  <c r="I81" i="12"/>
  <c r="I25" i="12"/>
  <c r="I34" i="12"/>
  <c r="I47" i="12"/>
  <c r="I69" i="12"/>
  <c r="I44" i="12"/>
  <c r="I64" i="12"/>
  <c r="I15" i="12"/>
  <c r="I37" i="12"/>
  <c r="I41" i="12"/>
  <c r="I31" i="12"/>
  <c r="I24" i="12"/>
  <c r="I13" i="12"/>
  <c r="I61" i="12"/>
  <c r="K18" i="14"/>
  <c r="I21" i="12"/>
  <c r="I26" i="12"/>
  <c r="I48" i="12"/>
  <c r="I53" i="12"/>
  <c r="I86" i="12"/>
  <c r="I35" i="12"/>
  <c r="I28" i="12"/>
  <c r="I89" i="12"/>
  <c r="I32" i="12"/>
  <c r="I85" i="12"/>
  <c r="I92" i="12"/>
  <c r="I56" i="12"/>
  <c r="I36" i="12"/>
  <c r="I58" i="12"/>
  <c r="I60" i="12"/>
  <c r="I90" i="12"/>
  <c r="I42" i="12"/>
  <c r="I38" i="12"/>
  <c r="I75" i="12"/>
  <c r="I76" i="12"/>
  <c r="I73" i="12"/>
  <c r="I27" i="12"/>
  <c r="I55" i="12"/>
  <c r="M26" i="14"/>
  <c r="D42" i="18"/>
  <c r="D39" i="18" s="1"/>
  <c r="D40" i="18" s="1"/>
  <c r="D51" i="18" s="1"/>
  <c r="V31" i="14"/>
  <c r="I16" i="12"/>
  <c r="I14" i="12"/>
  <c r="I50" i="12"/>
  <c r="I80" i="12"/>
  <c r="I17" i="12"/>
  <c r="I94" i="12"/>
  <c r="I18" i="12"/>
  <c r="U30" i="14"/>
  <c r="U11" i="14"/>
  <c r="C15" i="14" s="1"/>
  <c r="I54" i="12"/>
  <c r="U10" i="14"/>
  <c r="C13" i="14" s="1"/>
  <c r="V30" i="14"/>
  <c r="I43" i="12"/>
  <c r="I88" i="12"/>
  <c r="I62" i="12"/>
  <c r="I19" i="12"/>
  <c r="I83" i="12"/>
  <c r="I70" i="12"/>
  <c r="I63" i="12"/>
  <c r="I57" i="12"/>
  <c r="I72" i="12"/>
  <c r="I59" i="12"/>
  <c r="I77" i="12"/>
  <c r="I49" i="12"/>
  <c r="I79" i="12"/>
  <c r="I82" i="12"/>
  <c r="H20" i="14"/>
  <c r="J20" i="14"/>
  <c r="I20" i="14"/>
  <c r="I84" i="12"/>
  <c r="I22" i="12"/>
  <c r="I12" i="12"/>
  <c r="J12" i="12" s="1"/>
  <c r="I29" i="12"/>
  <c r="I20" i="12"/>
  <c r="I33" i="12"/>
  <c r="M18" i="14"/>
  <c r="I87" i="12"/>
  <c r="D36" i="18"/>
  <c r="U31" i="14"/>
  <c r="U32" i="14" s="1"/>
  <c r="M24" i="14"/>
  <c r="I91" i="12"/>
  <c r="I23" i="12"/>
  <c r="I45" i="12"/>
  <c r="I30" i="12"/>
  <c r="I78" i="12"/>
  <c r="I46" i="12"/>
  <c r="I74" i="12"/>
  <c r="I71" i="12"/>
  <c r="I39" i="12"/>
  <c r="J13" i="12" l="1"/>
  <c r="M20" i="14"/>
  <c r="G16" i="14"/>
  <c r="F16" i="14"/>
  <c r="E16" i="14"/>
  <c r="V32" i="14"/>
  <c r="D53" i="18"/>
  <c r="G2" i="8" s="1"/>
  <c r="D33" i="18"/>
  <c r="D34" i="18" s="1"/>
  <c r="I260" i="10"/>
  <c r="I336" i="10"/>
  <c r="I184" i="10"/>
  <c r="I454" i="10"/>
  <c r="I486" i="10"/>
  <c r="I128" i="10"/>
  <c r="I253" i="10"/>
  <c r="I29" i="10"/>
  <c r="I405" i="10"/>
  <c r="I93" i="10"/>
  <c r="I181" i="10"/>
  <c r="I476" i="10"/>
  <c r="I221" i="10"/>
  <c r="I129" i="10"/>
  <c r="I309" i="10"/>
  <c r="I111" i="10"/>
  <c r="I143" i="10"/>
  <c r="I222" i="10"/>
  <c r="I416" i="10"/>
  <c r="I108" i="10"/>
  <c r="I431" i="10"/>
  <c r="I394" i="10"/>
  <c r="I255" i="10"/>
  <c r="I189" i="10"/>
  <c r="I397" i="10"/>
  <c r="I415" i="10"/>
  <c r="I458" i="10"/>
  <c r="I275" i="10"/>
  <c r="I259" i="10"/>
  <c r="I457" i="10"/>
  <c r="I356" i="10"/>
  <c r="I249" i="10"/>
  <c r="I357" i="10"/>
  <c r="I475" i="10"/>
  <c r="I310" i="10"/>
  <c r="I169" i="10"/>
  <c r="I374" i="10"/>
  <c r="I300" i="10"/>
  <c r="I207" i="10"/>
  <c r="I70" i="10"/>
  <c r="I304" i="10"/>
  <c r="I409" i="10"/>
  <c r="I135" i="10"/>
  <c r="I342" i="10"/>
  <c r="I436" i="10"/>
  <c r="I391" i="10"/>
  <c r="I270" i="10"/>
  <c r="I96" i="10"/>
  <c r="I471" i="10"/>
  <c r="I25" i="10"/>
  <c r="I232" i="10"/>
  <c r="I75" i="10"/>
  <c r="I239" i="10"/>
  <c r="I156" i="10"/>
  <c r="I472" i="10"/>
  <c r="I202" i="10"/>
  <c r="I228" i="10"/>
  <c r="I187" i="10"/>
  <c r="I139" i="10"/>
  <c r="I160" i="10"/>
  <c r="I87" i="10"/>
  <c r="I149" i="10"/>
  <c r="I53" i="10"/>
  <c r="I67" i="10"/>
  <c r="I32" i="10"/>
  <c r="I133" i="10"/>
  <c r="I478" i="10"/>
  <c r="I442" i="10"/>
  <c r="I39" i="10"/>
  <c r="I455" i="10"/>
  <c r="I432" i="10"/>
  <c r="I12" i="10"/>
  <c r="J12" i="10" s="1"/>
  <c r="I62" i="10"/>
  <c r="I175" i="10"/>
  <c r="I412" i="10"/>
  <c r="I365" i="10"/>
  <c r="I283" i="10"/>
  <c r="I79" i="10"/>
  <c r="I86" i="10"/>
  <c r="I115" i="10"/>
  <c r="I272" i="10"/>
  <c r="I317" i="10"/>
  <c r="I212" i="10"/>
  <c r="I195" i="10"/>
  <c r="I236" i="10"/>
  <c r="I251" i="10"/>
  <c r="I296" i="10"/>
  <c r="I411" i="10"/>
  <c r="I194" i="10"/>
  <c r="I491" i="10"/>
  <c r="I423" i="10"/>
  <c r="I190" i="10"/>
  <c r="I323" i="10"/>
  <c r="I118" i="10"/>
  <c r="I99" i="10"/>
  <c r="I177" i="10"/>
  <c r="I330" i="10"/>
  <c r="I210" i="10"/>
  <c r="I263" i="10"/>
  <c r="I489" i="10"/>
  <c r="I141" i="10"/>
  <c r="I406" i="10"/>
  <c r="I413" i="10"/>
  <c r="I217" i="10"/>
  <c r="I48" i="10"/>
  <c r="I55" i="10"/>
  <c r="I353" i="10"/>
  <c r="I426" i="10"/>
  <c r="I158" i="10"/>
  <c r="I435" i="10"/>
  <c r="I291" i="10"/>
  <c r="I445" i="10"/>
  <c r="I252" i="10"/>
  <c r="I98" i="10"/>
  <c r="I268" i="10"/>
  <c r="I159" i="10"/>
  <c r="I20" i="10"/>
  <c r="I372" i="10"/>
  <c r="I176" i="10"/>
  <c r="I258" i="10"/>
  <c r="I101" i="10"/>
  <c r="I47" i="10"/>
  <c r="I452" i="10"/>
  <c r="I360" i="10"/>
  <c r="I24" i="10"/>
  <c r="I15" i="10"/>
  <c r="I460" i="10"/>
  <c r="I61" i="10"/>
  <c r="I334" i="10"/>
  <c r="I470" i="10"/>
  <c r="I361" i="10"/>
  <c r="I264" i="10"/>
  <c r="I245" i="10"/>
  <c r="I352" i="10"/>
  <c r="I218" i="10"/>
  <c r="I80" i="10"/>
  <c r="I381" i="10"/>
  <c r="I440" i="10"/>
  <c r="I379" i="10"/>
  <c r="I180" i="10"/>
  <c r="I369" i="10"/>
  <c r="I314" i="10"/>
  <c r="I42" i="10"/>
  <c r="I327" i="10"/>
  <c r="I72" i="10"/>
  <c r="I373" i="10"/>
  <c r="I166" i="10"/>
  <c r="I223" i="10"/>
  <c r="I364" i="10"/>
  <c r="I487" i="10"/>
  <c r="I170" i="10"/>
  <c r="I219" i="10"/>
  <c r="I328" i="10"/>
  <c r="I76" i="10"/>
  <c r="I447" i="10"/>
  <c r="I131" i="10"/>
  <c r="I450" i="10"/>
  <c r="I384" i="10"/>
  <c r="I439" i="10"/>
  <c r="I137" i="10"/>
  <c r="I383" i="10"/>
  <c r="I38" i="10"/>
  <c r="I22" i="10"/>
  <c r="I257" i="10"/>
  <c r="I147" i="10"/>
  <c r="I144" i="10"/>
  <c r="I463" i="10"/>
  <c r="I16" i="10"/>
  <c r="I382" i="10"/>
  <c r="I422" i="10"/>
  <c r="I188" i="10"/>
  <c r="I492" i="10"/>
  <c r="I125" i="10"/>
  <c r="I201" i="10"/>
  <c r="I182" i="10"/>
  <c r="I273" i="10"/>
  <c r="I215" i="10"/>
  <c r="I318" i="10"/>
  <c r="I302" i="10"/>
  <c r="I66" i="10"/>
  <c r="I92" i="10"/>
  <c r="I235" i="10"/>
  <c r="I350" i="10"/>
  <c r="I242" i="10"/>
  <c r="I213" i="10"/>
  <c r="I324" i="10"/>
  <c r="I488" i="10"/>
  <c r="I123" i="10"/>
  <c r="I37" i="10"/>
  <c r="I113" i="10"/>
  <c r="I430" i="10"/>
  <c r="I390" i="10"/>
  <c r="I473" i="10"/>
  <c r="I288" i="10"/>
  <c r="I338" i="10"/>
  <c r="I241" i="10"/>
  <c r="I56" i="10"/>
  <c r="I308" i="10"/>
  <c r="I173" i="10"/>
  <c r="I277" i="10"/>
  <c r="I392" i="10"/>
  <c r="I286" i="10"/>
  <c r="I146" i="10"/>
  <c r="I211" i="10"/>
  <c r="I483" i="10"/>
  <c r="I248" i="10"/>
  <c r="I27" i="10"/>
  <c r="I366" i="10"/>
  <c r="I19" i="10"/>
  <c r="I114" i="10"/>
  <c r="I197" i="10"/>
  <c r="I490" i="10"/>
  <c r="I168" i="10"/>
  <c r="I396" i="10"/>
  <c r="I185" i="10"/>
  <c r="I389" i="10"/>
  <c r="I315" i="10"/>
  <c r="I267" i="10"/>
  <c r="I345" i="10"/>
  <c r="I285" i="10"/>
  <c r="I171" i="10"/>
  <c r="I281" i="10"/>
  <c r="I400" i="10"/>
  <c r="I18" i="10"/>
  <c r="I73" i="10"/>
  <c r="I417" i="10"/>
  <c r="I157" i="10"/>
  <c r="I49" i="10"/>
  <c r="I284" i="10"/>
  <c r="I152" i="10"/>
  <c r="I50" i="10"/>
  <c r="I305" i="10"/>
  <c r="I349" i="10"/>
  <c r="I293" i="10"/>
  <c r="I132" i="10"/>
  <c r="I312" i="10"/>
  <c r="I346" i="10"/>
  <c r="I52" i="10"/>
  <c r="I105" i="10"/>
  <c r="I467" i="10"/>
  <c r="I331" i="10"/>
  <c r="I30" i="10"/>
  <c r="I407" i="10"/>
  <c r="I124" i="10"/>
  <c r="I208" i="10"/>
  <c r="I247" i="10"/>
  <c r="I243" i="10"/>
  <c r="I78" i="10"/>
  <c r="I456" i="10"/>
  <c r="I226" i="10"/>
  <c r="I262" i="10"/>
  <c r="I89" i="10"/>
  <c r="I196" i="10"/>
  <c r="I198" i="10"/>
  <c r="I326" i="10"/>
  <c r="I434" i="10"/>
  <c r="I482" i="10"/>
  <c r="I408" i="10"/>
  <c r="I192" i="10"/>
  <c r="I163" i="10"/>
  <c r="I35" i="10"/>
  <c r="I274" i="10"/>
  <c r="I266" i="10"/>
  <c r="I287" i="10"/>
  <c r="I256" i="10"/>
  <c r="I153" i="10"/>
  <c r="I333" i="10"/>
  <c r="I320" i="10"/>
  <c r="I45" i="10"/>
  <c r="I469" i="10"/>
  <c r="I107" i="10"/>
  <c r="I461" i="10"/>
  <c r="I121" i="10"/>
  <c r="I428" i="10"/>
  <c r="I17" i="10"/>
  <c r="I117" i="10"/>
  <c r="I104" i="10"/>
  <c r="I294" i="10"/>
  <c r="I355" i="10"/>
  <c r="I151" i="10"/>
  <c r="I130" i="10"/>
  <c r="I321" i="10"/>
  <c r="I269" i="10"/>
  <c r="I339" i="10"/>
  <c r="I88" i="10"/>
  <c r="I179" i="10"/>
  <c r="I358" i="10"/>
  <c r="I453" i="10"/>
  <c r="I81" i="10"/>
  <c r="I183" i="10"/>
  <c r="I209" i="10"/>
  <c r="I229" i="10"/>
  <c r="I77" i="10"/>
  <c r="I380" i="10"/>
  <c r="I134" i="10"/>
  <c r="I485" i="10"/>
  <c r="I65" i="10"/>
  <c r="I410" i="10"/>
  <c r="I424" i="10"/>
  <c r="I71" i="10"/>
  <c r="I459" i="10"/>
  <c r="I347" i="10"/>
  <c r="I462" i="10"/>
  <c r="I359" i="10"/>
  <c r="I120" i="10"/>
  <c r="I69" i="10"/>
  <c r="I464" i="10"/>
  <c r="I446" i="10"/>
  <c r="I484" i="10"/>
  <c r="I164" i="10"/>
  <c r="I479" i="10"/>
  <c r="I371" i="10"/>
  <c r="I250" i="10"/>
  <c r="I200" i="10"/>
  <c r="I306" i="10"/>
  <c r="I348" i="10"/>
  <c r="I74" i="10"/>
  <c r="I237" i="10"/>
  <c r="I161" i="10"/>
  <c r="I142" i="10"/>
  <c r="I388" i="10"/>
  <c r="I33" i="10"/>
  <c r="I165" i="10"/>
  <c r="I480" i="10"/>
  <c r="I385" i="10"/>
  <c r="I127" i="10"/>
  <c r="I238" i="10"/>
  <c r="I368" i="10"/>
  <c r="I85" i="10"/>
  <c r="I230" i="10"/>
  <c r="I224" i="10"/>
  <c r="I126" i="10"/>
  <c r="I95" i="10"/>
  <c r="I31" i="10"/>
  <c r="I94" i="10"/>
  <c r="I174" i="10"/>
  <c r="I234" i="10"/>
  <c r="I110" i="10"/>
  <c r="I367" i="10"/>
  <c r="I292" i="10"/>
  <c r="I155" i="10"/>
  <c r="I363" i="10"/>
  <c r="I102" i="10"/>
  <c r="I97" i="10"/>
  <c r="I311" i="10"/>
  <c r="I451" i="10"/>
  <c r="I203" i="10"/>
  <c r="I332" i="10"/>
  <c r="I325" i="10"/>
  <c r="I91" i="10"/>
  <c r="I59" i="10"/>
  <c r="I14" i="10"/>
  <c r="I414" i="10"/>
  <c r="I438" i="10"/>
  <c r="I199" i="10"/>
  <c r="I340" i="10"/>
  <c r="I290" i="10"/>
  <c r="I58" i="10"/>
  <c r="I316" i="10"/>
  <c r="I23" i="10"/>
  <c r="I90" i="10"/>
  <c r="I154" i="10"/>
  <c r="I279" i="10"/>
  <c r="I265" i="10"/>
  <c r="I40" i="10"/>
  <c r="I240" i="10"/>
  <c r="I466" i="10"/>
  <c r="I220" i="10"/>
  <c r="I244" i="10"/>
  <c r="I425" i="10"/>
  <c r="I465" i="10"/>
  <c r="I377" i="10"/>
  <c r="I43" i="10"/>
  <c r="I136" i="10"/>
  <c r="I298" i="10"/>
  <c r="I418" i="10"/>
  <c r="I145" i="10"/>
  <c r="I119" i="10"/>
  <c r="I404" i="10"/>
  <c r="I335" i="10"/>
  <c r="I46" i="10"/>
  <c r="I214" i="10"/>
  <c r="I261" i="10"/>
  <c r="I84" i="10"/>
  <c r="I429" i="10"/>
  <c r="I393" i="10"/>
  <c r="I395" i="10"/>
  <c r="I148" i="10"/>
  <c r="I443" i="10"/>
  <c r="I448" i="10"/>
  <c r="I376" i="10"/>
  <c r="I303" i="10"/>
  <c r="I216" i="10"/>
  <c r="I341" i="10"/>
  <c r="I186" i="10"/>
  <c r="I140" i="10"/>
  <c r="I375" i="10"/>
  <c r="I337" i="10"/>
  <c r="I178" i="10"/>
  <c r="I64" i="10"/>
  <c r="I280" i="10"/>
  <c r="I313" i="10"/>
  <c r="I100" i="10"/>
  <c r="I246" i="10"/>
  <c r="I343" i="10"/>
  <c r="I112" i="10"/>
  <c r="I444" i="10"/>
  <c r="I427" i="10"/>
  <c r="I36" i="10"/>
  <c r="I44" i="10"/>
  <c r="I150" i="10"/>
  <c r="I206" i="10"/>
  <c r="I103" i="10"/>
  <c r="I109" i="10"/>
  <c r="I227" i="10"/>
  <c r="I162" i="10"/>
  <c r="I63" i="10"/>
  <c r="I28" i="10"/>
  <c r="I399" i="10"/>
  <c r="I401" i="10"/>
  <c r="I13" i="10"/>
  <c r="I122" i="10"/>
  <c r="I378" i="10"/>
  <c r="I299" i="10"/>
  <c r="I474" i="10"/>
  <c r="I41" i="10"/>
  <c r="I193" i="10"/>
  <c r="I402" i="10"/>
  <c r="I420" i="10"/>
  <c r="I21" i="10"/>
  <c r="I57" i="10"/>
  <c r="I319" i="10"/>
  <c r="I362" i="10"/>
  <c r="I106" i="10"/>
  <c r="I51" i="10"/>
  <c r="I68" i="10"/>
  <c r="I344" i="10"/>
  <c r="I138" i="10"/>
  <c r="I354" i="10"/>
  <c r="I271" i="10"/>
  <c r="I449" i="10"/>
  <c r="I167" i="10"/>
  <c r="I60" i="10"/>
  <c r="I83" i="10"/>
  <c r="I282" i="10"/>
  <c r="I421" i="10"/>
  <c r="I403" i="10"/>
  <c r="I34" i="10"/>
  <c r="I289" i="10"/>
  <c r="I386" i="10"/>
  <c r="I233" i="10"/>
  <c r="I329" i="10"/>
  <c r="I437" i="10"/>
  <c r="I419" i="10"/>
  <c r="I441" i="10"/>
  <c r="I205" i="10"/>
  <c r="I82" i="10"/>
  <c r="I225" i="10"/>
  <c r="I278" i="10"/>
  <c r="I54" i="10"/>
  <c r="I254" i="10"/>
  <c r="I276" i="10"/>
  <c r="I231" i="10"/>
  <c r="I387" i="10"/>
  <c r="I172" i="10"/>
  <c r="I301" i="10"/>
  <c r="I295" i="10"/>
  <c r="I116" i="10"/>
  <c r="I307" i="10"/>
  <c r="I322" i="10"/>
  <c r="I191" i="10"/>
  <c r="I481" i="10"/>
  <c r="I204" i="10"/>
  <c r="I26" i="10"/>
  <c r="I468" i="10"/>
  <c r="I398" i="10"/>
  <c r="I351" i="10"/>
  <c r="I297" i="10"/>
  <c r="I433" i="10"/>
  <c r="I370" i="10"/>
  <c r="I477" i="10"/>
  <c r="E14" i="14"/>
  <c r="D14" i="14"/>
  <c r="C31" i="14"/>
  <c r="H29" i="14" s="1"/>
  <c r="H30" i="14" s="1"/>
  <c r="H31" i="14" s="1"/>
  <c r="H33" i="14" s="1"/>
  <c r="J14" i="12"/>
  <c r="J15" i="12" s="1"/>
  <c r="J16" i="12" s="1"/>
  <c r="J17" i="12" s="1"/>
  <c r="J18" i="12" s="1"/>
  <c r="J19" i="12" s="1"/>
  <c r="J20" i="12" s="1"/>
  <c r="J21" i="12" s="1"/>
  <c r="J22" i="12" s="1"/>
  <c r="J23" i="12" s="1"/>
  <c r="J24" i="12" s="1"/>
  <c r="J25" i="12" s="1"/>
  <c r="J26" i="12" s="1"/>
  <c r="J27" i="12" s="1"/>
  <c r="J28" i="12" s="1"/>
  <c r="J29" i="12" s="1"/>
  <c r="J30" i="12" s="1"/>
  <c r="J31" i="12" s="1"/>
  <c r="J32" i="12" s="1"/>
  <c r="J33" i="12" s="1"/>
  <c r="J34" i="12" s="1"/>
  <c r="J35" i="12" s="1"/>
  <c r="J36" i="12" s="1"/>
  <c r="J37" i="12" s="1"/>
  <c r="J38" i="12" s="1"/>
  <c r="J39" i="12" s="1"/>
  <c r="J40" i="12" s="1"/>
  <c r="J41" i="12" s="1"/>
  <c r="J42" i="12" s="1"/>
  <c r="J43" i="12" s="1"/>
  <c r="J44" i="12" s="1"/>
  <c r="J45" i="12" s="1"/>
  <c r="J46" i="12" s="1"/>
  <c r="J47" i="12" s="1"/>
  <c r="J48" i="12" s="1"/>
  <c r="J49" i="12" s="1"/>
  <c r="J50" i="12" s="1"/>
  <c r="J51" i="12" s="1"/>
  <c r="J52" i="12" s="1"/>
  <c r="J53" i="12" s="1"/>
  <c r="J54" i="12" s="1"/>
  <c r="J55" i="12" s="1"/>
  <c r="J56" i="12" s="1"/>
  <c r="J57" i="12" s="1"/>
  <c r="J58" i="12" s="1"/>
  <c r="J59" i="12" s="1"/>
  <c r="J60" i="12" s="1"/>
  <c r="J61" i="12" s="1"/>
  <c r="J62" i="12" s="1"/>
  <c r="J63" i="12" s="1"/>
  <c r="J64" i="12" s="1"/>
  <c r="J65" i="12" s="1"/>
  <c r="J66" i="12" s="1"/>
  <c r="J67" i="12" s="1"/>
  <c r="J68" i="12" s="1"/>
  <c r="J69" i="12" s="1"/>
  <c r="J70" i="12" s="1"/>
  <c r="J71" i="12" s="1"/>
  <c r="J72" i="12" s="1"/>
  <c r="J73" i="12" s="1"/>
  <c r="J74" i="12" s="1"/>
  <c r="J75" i="12" s="1"/>
  <c r="J76" i="12" s="1"/>
  <c r="J77" i="12" s="1"/>
  <c r="J78" i="12" s="1"/>
  <c r="J79" i="12" s="1"/>
  <c r="J80" i="12" s="1"/>
  <c r="J81" i="12" s="1"/>
  <c r="J82" i="12" s="1"/>
  <c r="J83" i="12" s="1"/>
  <c r="J84" i="12" s="1"/>
  <c r="J85" i="12" s="1"/>
  <c r="J86" i="12" s="1"/>
  <c r="J87" i="12" s="1"/>
  <c r="J88" i="12" s="1"/>
  <c r="J89" i="12" s="1"/>
  <c r="J90" i="12" s="1"/>
  <c r="J91" i="12" s="1"/>
  <c r="J92" i="12" s="1"/>
  <c r="J93" i="12" s="1"/>
  <c r="J94" i="12" s="1"/>
  <c r="L29" i="14" l="1"/>
  <c r="L30" i="14" s="1"/>
  <c r="L31" i="14" s="1"/>
  <c r="L33" i="14" s="1"/>
  <c r="K29" i="14"/>
  <c r="K30" i="14" s="1"/>
  <c r="K31" i="14" s="1"/>
  <c r="K33" i="14" s="1"/>
  <c r="M16" i="14"/>
  <c r="E29" i="14"/>
  <c r="E30" i="14" s="1"/>
  <c r="E31" i="14" s="1"/>
  <c r="E33" i="14" s="1"/>
  <c r="M14" i="14"/>
  <c r="D29" i="14"/>
  <c r="F29" i="14"/>
  <c r="F30" i="14" s="1"/>
  <c r="F31" i="14" s="1"/>
  <c r="F33" i="14" s="1"/>
  <c r="G29" i="14"/>
  <c r="G30" i="14" s="1"/>
  <c r="G31" i="14" s="1"/>
  <c r="G33" i="14" s="1"/>
  <c r="J29" i="14"/>
  <c r="J30" i="14" s="1"/>
  <c r="J31" i="14" s="1"/>
  <c r="J33" i="14" s="1"/>
  <c r="J13" i="10"/>
  <c r="J14" i="10" s="1"/>
  <c r="J15" i="10" s="1"/>
  <c r="J16" i="10" s="1"/>
  <c r="J17" i="10" s="1"/>
  <c r="J18" i="10" s="1"/>
  <c r="J19" i="10" s="1"/>
  <c r="J20" i="10" s="1"/>
  <c r="J21" i="10" s="1"/>
  <c r="J22" i="10" s="1"/>
  <c r="J23" i="10" s="1"/>
  <c r="J24" i="10" s="1"/>
  <c r="J25" i="10" s="1"/>
  <c r="J26" i="10" s="1"/>
  <c r="J27" i="10" s="1"/>
  <c r="J28" i="10" s="1"/>
  <c r="J29" i="10" s="1"/>
  <c r="J30" i="10" s="1"/>
  <c r="J31" i="10" s="1"/>
  <c r="J32" i="10" s="1"/>
  <c r="J33" i="10" s="1"/>
  <c r="J34" i="10" s="1"/>
  <c r="J35" i="10" s="1"/>
  <c r="J36" i="10" s="1"/>
  <c r="J37" i="10" s="1"/>
  <c r="J38" i="10" s="1"/>
  <c r="J39" i="10" s="1"/>
  <c r="J40" i="10" s="1"/>
  <c r="J41" i="10" s="1"/>
  <c r="J42" i="10" s="1"/>
  <c r="J43" i="10" s="1"/>
  <c r="J44" i="10" s="1"/>
  <c r="J45" i="10" s="1"/>
  <c r="J46" i="10" s="1"/>
  <c r="J47" i="10" s="1"/>
  <c r="J48" i="10" s="1"/>
  <c r="J49" i="10" s="1"/>
  <c r="J50" i="10" s="1"/>
  <c r="J51" i="10" s="1"/>
  <c r="J52" i="10" s="1"/>
  <c r="J53" i="10" s="1"/>
  <c r="J54" i="10" s="1"/>
  <c r="J55" i="10" s="1"/>
  <c r="J56" i="10" s="1"/>
  <c r="J57" i="10" s="1"/>
  <c r="J58" i="10" s="1"/>
  <c r="J59" i="10" s="1"/>
  <c r="J60" i="10" s="1"/>
  <c r="J61" i="10" s="1"/>
  <c r="J62" i="10" s="1"/>
  <c r="J63" i="10" s="1"/>
  <c r="J64" i="10" s="1"/>
  <c r="J65" i="10" s="1"/>
  <c r="J66" i="10" s="1"/>
  <c r="J67" i="10" s="1"/>
  <c r="J68" i="10" s="1"/>
  <c r="J69" i="10" s="1"/>
  <c r="J70" i="10" s="1"/>
  <c r="J71" i="10" s="1"/>
  <c r="J72" i="10" s="1"/>
  <c r="J73" i="10" s="1"/>
  <c r="J74" i="10" s="1"/>
  <c r="J75" i="10" s="1"/>
  <c r="J76" i="10" s="1"/>
  <c r="J77" i="10" s="1"/>
  <c r="J78" i="10" s="1"/>
  <c r="J79" i="10" s="1"/>
  <c r="J80" i="10" s="1"/>
  <c r="J81" i="10" s="1"/>
  <c r="J82" i="10" s="1"/>
  <c r="J83" i="10" s="1"/>
  <c r="J84" i="10" s="1"/>
  <c r="J85" i="10" s="1"/>
  <c r="J86" i="10" s="1"/>
  <c r="J87" i="10" s="1"/>
  <c r="J88" i="10" s="1"/>
  <c r="J89" i="10" s="1"/>
  <c r="J90" i="10" s="1"/>
  <c r="J91" i="10" s="1"/>
  <c r="J92" i="10" s="1"/>
  <c r="J93" i="10" s="1"/>
  <c r="J94" i="10" s="1"/>
  <c r="J95" i="10" s="1"/>
  <c r="J96" i="10" s="1"/>
  <c r="J97" i="10" s="1"/>
  <c r="J98" i="10" s="1"/>
  <c r="J99" i="10" s="1"/>
  <c r="J100" i="10" s="1"/>
  <c r="J101" i="10" s="1"/>
  <c r="J102" i="10" s="1"/>
  <c r="J103" i="10" s="1"/>
  <c r="J104" i="10" s="1"/>
  <c r="J105" i="10" s="1"/>
  <c r="J106" i="10" s="1"/>
  <c r="J107" i="10" s="1"/>
  <c r="J108" i="10" s="1"/>
  <c r="J109" i="10" s="1"/>
  <c r="J110" i="10" s="1"/>
  <c r="J111" i="10" s="1"/>
  <c r="J112" i="10" s="1"/>
  <c r="J113" i="10" s="1"/>
  <c r="J114" i="10" s="1"/>
  <c r="J115" i="10" s="1"/>
  <c r="J116" i="10" s="1"/>
  <c r="J117" i="10" s="1"/>
  <c r="J118" i="10" s="1"/>
  <c r="J119" i="10" s="1"/>
  <c r="J120" i="10" s="1"/>
  <c r="J121" i="10" s="1"/>
  <c r="J122" i="10" s="1"/>
  <c r="J123" i="10" s="1"/>
  <c r="J124" i="10" s="1"/>
  <c r="J125" i="10" s="1"/>
  <c r="J126" i="10" s="1"/>
  <c r="J127" i="10" s="1"/>
  <c r="J128" i="10" s="1"/>
  <c r="J129" i="10" s="1"/>
  <c r="J130" i="10" s="1"/>
  <c r="J131" i="10" s="1"/>
  <c r="J132" i="10" s="1"/>
  <c r="J133" i="10" s="1"/>
  <c r="J134" i="10" s="1"/>
  <c r="J135" i="10" s="1"/>
  <c r="J136" i="10" s="1"/>
  <c r="J137" i="10" s="1"/>
  <c r="J138" i="10" s="1"/>
  <c r="J139" i="10" s="1"/>
  <c r="J140" i="10" s="1"/>
  <c r="J141" i="10" s="1"/>
  <c r="J142" i="10" s="1"/>
  <c r="J143" i="10" s="1"/>
  <c r="J144" i="10" s="1"/>
  <c r="J145" i="10" s="1"/>
  <c r="J146" i="10" s="1"/>
  <c r="J147" i="10" s="1"/>
  <c r="J148" i="10" s="1"/>
  <c r="J149" i="10" s="1"/>
  <c r="J150" i="10" s="1"/>
  <c r="J151" i="10" s="1"/>
  <c r="J152" i="10" s="1"/>
  <c r="J153" i="10" s="1"/>
  <c r="J154" i="10" s="1"/>
  <c r="J155" i="10" s="1"/>
  <c r="J156" i="10" s="1"/>
  <c r="J157" i="10" s="1"/>
  <c r="J158" i="10" s="1"/>
  <c r="J159" i="10" s="1"/>
  <c r="J160" i="10" s="1"/>
  <c r="J161" i="10" s="1"/>
  <c r="J162" i="10" s="1"/>
  <c r="J163" i="10" s="1"/>
  <c r="J164" i="10" s="1"/>
  <c r="J165" i="10" s="1"/>
  <c r="J166" i="10" s="1"/>
  <c r="J167" i="10" s="1"/>
  <c r="J168" i="10" s="1"/>
  <c r="J169" i="10" s="1"/>
  <c r="J170" i="10" s="1"/>
  <c r="J171" i="10" s="1"/>
  <c r="J172" i="10" s="1"/>
  <c r="J173" i="10" s="1"/>
  <c r="J174" i="10" s="1"/>
  <c r="J175" i="10" s="1"/>
  <c r="J176" i="10" s="1"/>
  <c r="J177" i="10" s="1"/>
  <c r="J178" i="10" s="1"/>
  <c r="J179" i="10" s="1"/>
  <c r="J180" i="10" s="1"/>
  <c r="J181" i="10" s="1"/>
  <c r="J182" i="10" s="1"/>
  <c r="J183" i="10" s="1"/>
  <c r="J184" i="10" s="1"/>
  <c r="J185" i="10" s="1"/>
  <c r="J186" i="10" s="1"/>
  <c r="J187" i="10" s="1"/>
  <c r="J188" i="10" s="1"/>
  <c r="J189" i="10" s="1"/>
  <c r="J190" i="10" s="1"/>
  <c r="J191" i="10" s="1"/>
  <c r="J192" i="10" s="1"/>
  <c r="J193" i="10" s="1"/>
  <c r="J194" i="10" s="1"/>
  <c r="J195" i="10" s="1"/>
  <c r="J196" i="10" s="1"/>
  <c r="J197" i="10" s="1"/>
  <c r="J198" i="10" s="1"/>
  <c r="J199" i="10" s="1"/>
  <c r="J200" i="10" s="1"/>
  <c r="J201" i="10" s="1"/>
  <c r="J202" i="10" s="1"/>
  <c r="J203" i="10" s="1"/>
  <c r="J204" i="10" s="1"/>
  <c r="J205" i="10" s="1"/>
  <c r="J206" i="10" s="1"/>
  <c r="J207" i="10" s="1"/>
  <c r="J208" i="10" s="1"/>
  <c r="J209" i="10" s="1"/>
  <c r="J210" i="10" s="1"/>
  <c r="J211" i="10" s="1"/>
  <c r="J212" i="10" s="1"/>
  <c r="J213" i="10" s="1"/>
  <c r="J214" i="10" s="1"/>
  <c r="J215" i="10" s="1"/>
  <c r="J216" i="10" s="1"/>
  <c r="J217" i="10" s="1"/>
  <c r="J218" i="10" s="1"/>
  <c r="J219" i="10" s="1"/>
  <c r="J220" i="10" s="1"/>
  <c r="J221" i="10" s="1"/>
  <c r="J222" i="10" s="1"/>
  <c r="J223" i="10" s="1"/>
  <c r="J224" i="10" s="1"/>
  <c r="J225" i="10" s="1"/>
  <c r="J226" i="10" s="1"/>
  <c r="J227" i="10" s="1"/>
  <c r="J228" i="10" s="1"/>
  <c r="J229" i="10" s="1"/>
  <c r="J230" i="10" s="1"/>
  <c r="J231" i="10" s="1"/>
  <c r="J232" i="10" s="1"/>
  <c r="J233" i="10" s="1"/>
  <c r="J234" i="10" s="1"/>
  <c r="J235" i="10" s="1"/>
  <c r="J236" i="10" s="1"/>
  <c r="J237" i="10" s="1"/>
  <c r="J238" i="10" s="1"/>
  <c r="J239" i="10" s="1"/>
  <c r="J240" i="10" s="1"/>
  <c r="J241" i="10" s="1"/>
  <c r="J242" i="10" s="1"/>
  <c r="J243" i="10" s="1"/>
  <c r="J244" i="10" s="1"/>
  <c r="J245" i="10" s="1"/>
  <c r="J246" i="10" s="1"/>
  <c r="J247" i="10" s="1"/>
  <c r="J248" i="10" s="1"/>
  <c r="J249" i="10" s="1"/>
  <c r="J250" i="10" s="1"/>
  <c r="J251" i="10" s="1"/>
  <c r="J252" i="10" s="1"/>
  <c r="J253" i="10" s="1"/>
  <c r="J254" i="10" s="1"/>
  <c r="J255" i="10" s="1"/>
  <c r="J256" i="10" s="1"/>
  <c r="J257" i="10" s="1"/>
  <c r="J258" i="10" s="1"/>
  <c r="J259" i="10" s="1"/>
  <c r="J260" i="10" s="1"/>
  <c r="J261" i="10" s="1"/>
  <c r="J262" i="10" s="1"/>
  <c r="J263" i="10" s="1"/>
  <c r="J264" i="10" s="1"/>
  <c r="J265" i="10" s="1"/>
  <c r="J266" i="10" s="1"/>
  <c r="J267" i="10" s="1"/>
  <c r="J268" i="10" s="1"/>
  <c r="J269" i="10" s="1"/>
  <c r="J270" i="10" s="1"/>
  <c r="J271" i="10" s="1"/>
  <c r="J272" i="10" s="1"/>
  <c r="J273" i="10" s="1"/>
  <c r="J274" i="10" s="1"/>
  <c r="J275" i="10" s="1"/>
  <c r="J276" i="10" s="1"/>
  <c r="J277" i="10" s="1"/>
  <c r="J278" i="10" s="1"/>
  <c r="J279" i="10" s="1"/>
  <c r="J280" i="10" s="1"/>
  <c r="J281" i="10" s="1"/>
  <c r="J282" i="10" s="1"/>
  <c r="J283" i="10" s="1"/>
  <c r="J284" i="10" s="1"/>
  <c r="J285" i="10" s="1"/>
  <c r="J286" i="10" s="1"/>
  <c r="J287" i="10" s="1"/>
  <c r="J288" i="10" s="1"/>
  <c r="J289" i="10" s="1"/>
  <c r="J290" i="10" s="1"/>
  <c r="J291" i="10" s="1"/>
  <c r="J292" i="10" s="1"/>
  <c r="J293" i="10" s="1"/>
  <c r="J294" i="10" s="1"/>
  <c r="J295" i="10" s="1"/>
  <c r="J296" i="10" s="1"/>
  <c r="J297" i="10" s="1"/>
  <c r="J298" i="10" s="1"/>
  <c r="J299" i="10" s="1"/>
  <c r="J300" i="10" s="1"/>
  <c r="J301" i="10" s="1"/>
  <c r="J302" i="10" s="1"/>
  <c r="J303" i="10" s="1"/>
  <c r="J304" i="10" s="1"/>
  <c r="J305" i="10" s="1"/>
  <c r="J306" i="10" s="1"/>
  <c r="J307" i="10" s="1"/>
  <c r="J308" i="10" s="1"/>
  <c r="J309" i="10" s="1"/>
  <c r="J310" i="10" s="1"/>
  <c r="J311" i="10" s="1"/>
  <c r="J312" i="10" s="1"/>
  <c r="J313" i="10" s="1"/>
  <c r="J314" i="10" s="1"/>
  <c r="J315" i="10" s="1"/>
  <c r="J316" i="10" s="1"/>
  <c r="J317" i="10" s="1"/>
  <c r="J318" i="10" s="1"/>
  <c r="J319" i="10" s="1"/>
  <c r="J320" i="10" s="1"/>
  <c r="J321" i="10" s="1"/>
  <c r="J322" i="10" s="1"/>
  <c r="J323" i="10" s="1"/>
  <c r="J324" i="10" s="1"/>
  <c r="J325" i="10" s="1"/>
  <c r="J326" i="10" s="1"/>
  <c r="J327" i="10" s="1"/>
  <c r="J328" i="10" s="1"/>
  <c r="J329" i="10" s="1"/>
  <c r="J330" i="10" s="1"/>
  <c r="J331" i="10" s="1"/>
  <c r="J332" i="10" s="1"/>
  <c r="J333" i="10" s="1"/>
  <c r="J334" i="10" s="1"/>
  <c r="J335" i="10" s="1"/>
  <c r="J336" i="10" s="1"/>
  <c r="J337" i="10" s="1"/>
  <c r="J338" i="10" s="1"/>
  <c r="J339" i="10" s="1"/>
  <c r="J340" i="10" s="1"/>
  <c r="J341" i="10" s="1"/>
  <c r="J342" i="10" s="1"/>
  <c r="J343" i="10" s="1"/>
  <c r="J344" i="10" s="1"/>
  <c r="J345" i="10" s="1"/>
  <c r="J346" i="10" s="1"/>
  <c r="J347" i="10" s="1"/>
  <c r="J348" i="10" s="1"/>
  <c r="J349" i="10" s="1"/>
  <c r="J350" i="10" s="1"/>
  <c r="J351" i="10" s="1"/>
  <c r="J352" i="10" s="1"/>
  <c r="J353" i="10" s="1"/>
  <c r="J354" i="10" s="1"/>
  <c r="J355" i="10" s="1"/>
  <c r="J356" i="10" s="1"/>
  <c r="J357" i="10" s="1"/>
  <c r="J358" i="10" s="1"/>
  <c r="J359" i="10" s="1"/>
  <c r="J360" i="10" s="1"/>
  <c r="J361" i="10" s="1"/>
  <c r="J362" i="10" s="1"/>
  <c r="J363" i="10" s="1"/>
  <c r="J364" i="10" s="1"/>
  <c r="J365" i="10" s="1"/>
  <c r="J366" i="10" s="1"/>
  <c r="J367" i="10" s="1"/>
  <c r="J368" i="10" s="1"/>
  <c r="J369" i="10" s="1"/>
  <c r="J370" i="10" s="1"/>
  <c r="J371" i="10" s="1"/>
  <c r="J372" i="10" s="1"/>
  <c r="J373" i="10" s="1"/>
  <c r="J374" i="10" s="1"/>
  <c r="J375" i="10" s="1"/>
  <c r="J376" i="10" s="1"/>
  <c r="J377" i="10" s="1"/>
  <c r="J378" i="10" s="1"/>
  <c r="J379" i="10" s="1"/>
  <c r="J380" i="10" s="1"/>
  <c r="J381" i="10" s="1"/>
  <c r="J382" i="10" s="1"/>
  <c r="J383" i="10" s="1"/>
  <c r="J384" i="10" s="1"/>
  <c r="J385" i="10" s="1"/>
  <c r="J386" i="10" s="1"/>
  <c r="J387" i="10" s="1"/>
  <c r="J388" i="10" s="1"/>
  <c r="J389" i="10" s="1"/>
  <c r="J390" i="10" s="1"/>
  <c r="J391" i="10" s="1"/>
  <c r="J392" i="10" s="1"/>
  <c r="J393" i="10" s="1"/>
  <c r="J394" i="10" s="1"/>
  <c r="J395" i="10" s="1"/>
  <c r="J396" i="10" s="1"/>
  <c r="J397" i="10" s="1"/>
  <c r="J398" i="10" s="1"/>
  <c r="J399" i="10" s="1"/>
  <c r="J400" i="10" s="1"/>
  <c r="J401" i="10" s="1"/>
  <c r="J402" i="10" s="1"/>
  <c r="J403" i="10" s="1"/>
  <c r="J404" i="10" s="1"/>
  <c r="J405" i="10" s="1"/>
  <c r="J406" i="10" s="1"/>
  <c r="J407" i="10" s="1"/>
  <c r="J408" i="10" s="1"/>
  <c r="J409" i="10" s="1"/>
  <c r="J410" i="10" s="1"/>
  <c r="J411" i="10" s="1"/>
  <c r="J412" i="10" s="1"/>
  <c r="J413" i="10" s="1"/>
  <c r="J414" i="10" s="1"/>
  <c r="J415" i="10" s="1"/>
  <c r="J416" i="10" s="1"/>
  <c r="J417" i="10" s="1"/>
  <c r="J418" i="10" s="1"/>
  <c r="J419" i="10" s="1"/>
  <c r="J420" i="10" s="1"/>
  <c r="J421" i="10" s="1"/>
  <c r="J422" i="10" s="1"/>
  <c r="J423" i="10" s="1"/>
  <c r="J424" i="10" s="1"/>
  <c r="J425" i="10" s="1"/>
  <c r="J426" i="10" s="1"/>
  <c r="J427" i="10" s="1"/>
  <c r="J428" i="10" s="1"/>
  <c r="J429" i="10" s="1"/>
  <c r="J430" i="10" s="1"/>
  <c r="J431" i="10" s="1"/>
  <c r="J432" i="10" s="1"/>
  <c r="J433" i="10" s="1"/>
  <c r="J434" i="10" s="1"/>
  <c r="J435" i="10" s="1"/>
  <c r="J436" i="10" s="1"/>
  <c r="J437" i="10" s="1"/>
  <c r="J438" i="10" s="1"/>
  <c r="J439" i="10" s="1"/>
  <c r="J440" i="10" s="1"/>
  <c r="J441" i="10" s="1"/>
  <c r="J442" i="10" s="1"/>
  <c r="J443" i="10" s="1"/>
  <c r="J444" i="10" s="1"/>
  <c r="J445" i="10" s="1"/>
  <c r="J446" i="10" s="1"/>
  <c r="J447" i="10" s="1"/>
  <c r="J448" i="10" s="1"/>
  <c r="J449" i="10" s="1"/>
  <c r="J450" i="10" s="1"/>
  <c r="J451" i="10" s="1"/>
  <c r="J452" i="10" s="1"/>
  <c r="J453" i="10" s="1"/>
  <c r="J454" i="10" s="1"/>
  <c r="J455" i="10" s="1"/>
  <c r="J456" i="10" s="1"/>
  <c r="J457" i="10" s="1"/>
  <c r="J458" i="10" s="1"/>
  <c r="J459" i="10" s="1"/>
  <c r="J460" i="10" s="1"/>
  <c r="J461" i="10" s="1"/>
  <c r="J462" i="10" s="1"/>
  <c r="J463" i="10" s="1"/>
  <c r="J464" i="10" s="1"/>
  <c r="J465" i="10" s="1"/>
  <c r="J466" i="10" s="1"/>
  <c r="J467" i="10" s="1"/>
  <c r="J468" i="10" s="1"/>
  <c r="J469" i="10" s="1"/>
  <c r="J470" i="10" s="1"/>
  <c r="J471" i="10" s="1"/>
  <c r="J472" i="10" s="1"/>
  <c r="J473" i="10" s="1"/>
  <c r="J474" i="10" s="1"/>
  <c r="J475" i="10" s="1"/>
  <c r="J476" i="10" s="1"/>
  <c r="J477" i="10" s="1"/>
  <c r="J478" i="10" s="1"/>
  <c r="J479" i="10" s="1"/>
  <c r="J480" i="10" s="1"/>
  <c r="J481" i="10" s="1"/>
  <c r="J482" i="10" s="1"/>
  <c r="J483" i="10" s="1"/>
  <c r="J484" i="10" s="1"/>
  <c r="J485" i="10" s="1"/>
  <c r="J486" i="10" s="1"/>
  <c r="J487" i="10" s="1"/>
  <c r="J488" i="10" s="1"/>
  <c r="J489" i="10" s="1"/>
  <c r="J490" i="10" s="1"/>
  <c r="J491" i="10" s="1"/>
  <c r="J492" i="10" s="1"/>
  <c r="I29" i="14"/>
  <c r="I30" i="14" s="1"/>
  <c r="I31" i="14" s="1"/>
  <c r="I33" i="14" s="1"/>
  <c r="D30" i="14" l="1"/>
  <c r="M29" i="14"/>
  <c r="M30" i="14" l="1"/>
  <c r="M31" i="14" s="1"/>
  <c r="D31" i="14"/>
  <c r="D32" i="14" l="1"/>
  <c r="D33" i="14"/>
  <c r="M33" i="14" s="1"/>
  <c r="D34" i="14" l="1"/>
  <c r="E32" i="14"/>
  <c r="E34" i="14" l="1"/>
  <c r="F32" i="14"/>
  <c r="G32" i="14" l="1"/>
  <c r="F34" i="14"/>
  <c r="G34" i="14" l="1"/>
  <c r="H32" i="14"/>
  <c r="H34" i="14" l="1"/>
  <c r="I32" i="14"/>
  <c r="J32" i="14" l="1"/>
  <c r="I34" i="14"/>
  <c r="K32" i="14" l="1"/>
  <c r="J34" i="14"/>
  <c r="K34" i="14" l="1"/>
  <c r="L32" i="14"/>
  <c r="L34" i="14" s="1"/>
</calcChain>
</file>

<file path=xl/sharedStrings.xml><?xml version="1.0" encoding="utf-8"?>
<sst xmlns="http://schemas.openxmlformats.org/spreadsheetml/2006/main" count="74277" uniqueCount="16548">
  <si>
    <t xml:space="preserve"> </t>
  </si>
  <si>
    <t>SERVIÇOS PRELIMINARES</t>
  </si>
  <si>
    <t xml:space="preserve"> 02. 00.000.</t>
  </si>
  <si>
    <t>EXECUÇÃO DE ESCRITÓRIO EM CANTEIRO DE OBRA EM CHAPA DE MADEIRA COMPENSADA, NÃO INCLUSO MOBILIÁRIO E EQUIPAMENTOS. AF_02/2016</t>
  </si>
  <si>
    <t>M2</t>
  </si>
  <si>
    <t>EXECUÇÃO DE ALMOXARIFADO EM CANTEIRO DE OBRA EM CHAPA DE MADEIRA COMPENSADA, INCLUSO PRATELEIRAS. AF_02/2016</t>
  </si>
  <si>
    <t>EXECUÇÃO DE DEPÓSITO EM CANTEIRO DE OBRA EM CHAPA DE MADEIRA COMPENSADA, NÃO INCLUSO MOBILIÁRIO. AF_04/2016</t>
  </si>
  <si>
    <t>CCU.02.0001</t>
  </si>
  <si>
    <t>UN</t>
  </si>
  <si>
    <t>CCU.02.0002</t>
  </si>
  <si>
    <t>CCU.02.0003</t>
  </si>
  <si>
    <t>CCU.02.0004</t>
  </si>
  <si>
    <t>EXECUÇÃO DE CENTRAL DE ARMADURA EM CANTEIRO DE OBRA, NÃO INCLUSO MOBILIÁRIO E EQUIPAMENTOS. AF_04/2016</t>
  </si>
  <si>
    <t>EXECUÇÃO DE REFEITÓRIO EM CANTEIRO DE OBRA EM CHAPA DE MADEIRA COMPENSADA, NÃO INCLUSO MOBILIÁRIO E EQUIPAMENTOS. AF_02/2016</t>
  </si>
  <si>
    <t>EXECUÇÃO DE SANITÁRIO E VESTIÁRIO EM CANTEIRO DE OBRA EM CHAPA DE MADEIRA COMPENSADA, NÃO INCLUSO MOBILIÁRIO. AF_02/2016</t>
  </si>
  <si>
    <t>TAPUME COM TELHA METÁLICA. AF_05/2018</t>
  </si>
  <si>
    <t>00051/ORSE</t>
  </si>
  <si>
    <t>PRÉDIO PRINCIPAL</t>
  </si>
  <si>
    <t>C1630/SEINFRA</t>
  </si>
  <si>
    <t>TERRAPLENAGEM</t>
  </si>
  <si>
    <t xml:space="preserve"> 02. 04.000.</t>
  </si>
  <si>
    <t>LIMPEZA E PREPARO DA ÁREA</t>
  </si>
  <si>
    <t xml:space="preserve"> 02. 04.100.</t>
  </si>
  <si>
    <t>LIMPEZA MECANIZADA DE CAMADA VEGETAL, VEGETAÇÃO E PEQUENAS ÁRVORES (DIÂMETRO DE TRONCO MENOR QUE 0,20 M), COM TRATOR DE ESTEIRAS.AF_05/2018</t>
  </si>
  <si>
    <t>M3</t>
  </si>
  <si>
    <t>CCU.02.0005</t>
  </si>
  <si>
    <t>CCU.02.0006</t>
  </si>
  <si>
    <t>TXKM</t>
  </si>
  <si>
    <t xml:space="preserve">TOTAL ITEM:  02   </t>
  </si>
  <si>
    <t>FUNDAÇÕES E ESTRUTURAS</t>
  </si>
  <si>
    <t xml:space="preserve"> 03. 00.000.</t>
  </si>
  <si>
    <t>FUNDAÇÕES</t>
  </si>
  <si>
    <t xml:space="preserve"> 03. 01.000.</t>
  </si>
  <si>
    <t xml:space="preserve"> 03. 01.100.</t>
  </si>
  <si>
    <t>MOVIMENTAÇÕES DE TERRA E PREPARO DO LOCAL</t>
  </si>
  <si>
    <t xml:space="preserve"> 03. 01.100.100.</t>
  </si>
  <si>
    <t>ESCAVAÇÃO</t>
  </si>
  <si>
    <t xml:space="preserve"> 03. 01.100.101.</t>
  </si>
  <si>
    <t>ESCAVACAO MECANICA CAMPO ABERTO EM SOLO EXCETO ROCHA ATE 2,00M PROFUNDIDADE</t>
  </si>
  <si>
    <t xml:space="preserve"> 03. 01.100.101.  1</t>
  </si>
  <si>
    <t>REATERRO COMPACTADO</t>
  </si>
  <si>
    <t xml:space="preserve"> 03. 01.100.103.</t>
  </si>
  <si>
    <t>REATERRO MANUAL DE VALAS COM COMPACTAÇÃO MECANIZADA. AF_04/2016</t>
  </si>
  <si>
    <t xml:space="preserve"> 03. 01.100.103.  1</t>
  </si>
  <si>
    <t>CARGA, TRANSPORTE, LANÇAMENTO E ESPALHAMENTO DE SOLO</t>
  </si>
  <si>
    <t xml:space="preserve"> 03. 01.100.104.</t>
  </si>
  <si>
    <t>CARGA, MANOBRA E DESCARGA DE SOLOS E MATERIAIS GRANULARES EM CAMINHÃOBASCULANTE 10 M³ - CARGA COM PÁ CARREGADEIRA (CAÇAMBA DE 1,7 A 2,8 M³/ 128 HP) E DESCARGA LIVRE (UNIDADE: M3). AF_07/2020</t>
  </si>
  <si>
    <t xml:space="preserve"> 03. 01.100.104.  1</t>
  </si>
  <si>
    <t>TRANSPORTE COM CAMINHÃO BASCULANTE DE 14 M3, EM VIA URBANA PAVIMENTADA, DMT ATÉ 30 KM (UNIDADE: TXKM). AF_12/2016</t>
  </si>
  <si>
    <t xml:space="preserve"> 03. 01.100.104.  2</t>
  </si>
  <si>
    <t>ESTACA ESCAVADA MECANICAMENTE, SEM FLUIDO ESTABILIZANTE, COM 40CM DE DIÂMETRO, CONCRETO LANÇADO POR CAMINHÃO BETONEIRA (EXCLUSIVE MOBILIZAÇÃO E DESMOBILIZAÇÃO). AF_01/2020</t>
  </si>
  <si>
    <t>M</t>
  </si>
  <si>
    <t xml:space="preserve"> 03. 01.100.425.  1</t>
  </si>
  <si>
    <t xml:space="preserve"> 03. 01.100.425.  2</t>
  </si>
  <si>
    <t>CORTE E DOBRA DE AÇO CA-60, DIÂMETRO DE 5,0 MM, UTILIZADO EM ESTRUTURAS DIVERSAS, EXCETO LAJES. AF_12/2015</t>
  </si>
  <si>
    <t>KG</t>
  </si>
  <si>
    <t xml:space="preserve"> 03. 01.100.425.  3</t>
  </si>
  <si>
    <t>CORTE E DOBRA DE AÇO CA-50, DIÂMETRO DE 12,5 MM, UTILIZADO EM ESTRUTURAS DIVERSAS, EXCETO LAJES. AF_12/2015</t>
  </si>
  <si>
    <t xml:space="preserve"> 03. 01.100.425.  4</t>
  </si>
  <si>
    <t>LASTRO DE CONCRETO MAGRO, APLICADO EM BLOCOS DE COROAMENTO OU SAPATAS, ESPESSURA DE 5 CM. AF_08/2017</t>
  </si>
  <si>
    <t xml:space="preserve"> 03. 01.100.501.  1</t>
  </si>
  <si>
    <t>FABRICAÇÃO, MONTAGEM E DESMONTAGEM DE FÔRMA PARA BLOCO DE COROAMENTO, EM MADEIRA SERRADA, E=25 MM, 2 UTILIZAÇÕES. AF_06/2017</t>
  </si>
  <si>
    <t xml:space="preserve"> 03. 01.100.502.  1</t>
  </si>
  <si>
    <t>CORTE E DOBRA DE AÇO CA-50, DIÂMETRO DE 6,3 MM, UTILIZADO EM ESTRUTURAS DIVERSAS, EXCETO LAJES. AF_12/2015</t>
  </si>
  <si>
    <t xml:space="preserve"> 03. 01.100.503.  1</t>
  </si>
  <si>
    <t>CORTE E DOBRA DE AÇO CA-50, DIÂMETRO DE 8,0 MM, UTILIZADO EM ESTRUTURAS DIVERSAS, EXCETO LAJES. AF_12/2015</t>
  </si>
  <si>
    <t>CORTE E DOBRA DE AÇO CA-50, DIÂMETRO DE 10,0 MM, UTILIZADO EM ESTRUTURAS DIVERSAS, EXCETO LAJES. AF_12/2015</t>
  </si>
  <si>
    <t xml:space="preserve"> 03. 01.100.504.  1</t>
  </si>
  <si>
    <t>IMPERMEABILIZAÇÃO DE SUPERFÍCIE COM EMULSÃO ASFÁLTICA, 2 DEMÃOS AF_06/2018</t>
  </si>
  <si>
    <t xml:space="preserve"> 03. 01.100.505.  1</t>
  </si>
  <si>
    <t xml:space="preserve"> 03. 01.100.601.  1</t>
  </si>
  <si>
    <t xml:space="preserve"> 03. 01.100.602.  1</t>
  </si>
  <si>
    <t xml:space="preserve"> 03. 01.100.603.  1</t>
  </si>
  <si>
    <t xml:space="preserve"> 03. 01.100.603.  2</t>
  </si>
  <si>
    <t xml:space="preserve"> 03. 01.100.603.  3</t>
  </si>
  <si>
    <t xml:space="preserve"> 03. 01.100.603.  4</t>
  </si>
  <si>
    <t xml:space="preserve"> 03. 01.100.603.  5</t>
  </si>
  <si>
    <t>CORTE E DOBRA DE AÇO CA-50, DIÂMETRO DE 16,0 MM, UTILIZADO EM ESTRUTURAS DIVERSAS, EXCETO LAJES. AF_12/2015</t>
  </si>
  <si>
    <t xml:space="preserve"> 03. 01.100.603.  6</t>
  </si>
  <si>
    <t xml:space="preserve"> 03. 01.100.604.  1</t>
  </si>
  <si>
    <t xml:space="preserve"> 03. 01.100.605.  1</t>
  </si>
  <si>
    <t>CASTELO D'ÁGUA</t>
  </si>
  <si>
    <t xml:space="preserve"> 03. 01.200.</t>
  </si>
  <si>
    <t xml:space="preserve"> 03. 01.200.100.</t>
  </si>
  <si>
    <t xml:space="preserve"> 03. 01.200.101.</t>
  </si>
  <si>
    <t xml:space="preserve"> 03. 01.200.101.  1</t>
  </si>
  <si>
    <t xml:space="preserve"> 03. 01.200.103.</t>
  </si>
  <si>
    <t xml:space="preserve"> 03. 01.200.103.  1</t>
  </si>
  <si>
    <t xml:space="preserve"> 03. 01.200.104.</t>
  </si>
  <si>
    <t xml:space="preserve"> 03. 01.200.104.  1</t>
  </si>
  <si>
    <t xml:space="preserve"> 03. 01.200.104.  2</t>
  </si>
  <si>
    <t xml:space="preserve"> 03. 01.200.425.  1</t>
  </si>
  <si>
    <t xml:space="preserve"> 03. 01.200.425.  2</t>
  </si>
  <si>
    <t xml:space="preserve"> 03. 01.200.425.  3</t>
  </si>
  <si>
    <t xml:space="preserve"> 03. 01.200.425.  4</t>
  </si>
  <si>
    <t xml:space="preserve"> 03. 01.200.501.  1</t>
  </si>
  <si>
    <t xml:space="preserve"> 03. 01.200.502.  1</t>
  </si>
  <si>
    <t xml:space="preserve"> 03. 01.200.503.  1</t>
  </si>
  <si>
    <t xml:space="preserve"> 03. 01.200.503.  2</t>
  </si>
  <si>
    <t xml:space="preserve"> 03. 01.200.503.  3</t>
  </si>
  <si>
    <t xml:space="preserve"> 03. 01.200.504.  1</t>
  </si>
  <si>
    <t xml:space="preserve"> 03. 01.200.505.  1</t>
  </si>
  <si>
    <t>RESERVATÓRIO PADRÃO ADASA</t>
  </si>
  <si>
    <t xml:space="preserve"> 03. 01.300.</t>
  </si>
  <si>
    <t xml:space="preserve"> 03. 01.300.100.</t>
  </si>
  <si>
    <t xml:space="preserve"> 03. 01.300.101.</t>
  </si>
  <si>
    <t xml:space="preserve"> 03. 01.300.101.  1</t>
  </si>
  <si>
    <t xml:space="preserve"> 03. 01.300.103.</t>
  </si>
  <si>
    <t xml:space="preserve"> 03. 01.300.103.  1</t>
  </si>
  <si>
    <t xml:space="preserve"> 03. 01.300.104.</t>
  </si>
  <si>
    <t xml:space="preserve"> 03. 01.300.104.  1</t>
  </si>
  <si>
    <t xml:space="preserve"> 03. 01.300.104.  2</t>
  </si>
  <si>
    <t xml:space="preserve"> 03. 01.300.425.  1</t>
  </si>
  <si>
    <t xml:space="preserve"> 03. 01.300.425.  2</t>
  </si>
  <si>
    <t xml:space="preserve"> 03. 01.300.425.  3</t>
  </si>
  <si>
    <t xml:space="preserve"> 03. 01.300.425.  4</t>
  </si>
  <si>
    <t xml:space="preserve"> 03. 01.300.501.  1</t>
  </si>
  <si>
    <t xml:space="preserve"> 03. 01.300.502.  1</t>
  </si>
  <si>
    <t xml:space="preserve"> 03. 01.300.503.  1</t>
  </si>
  <si>
    <t xml:space="preserve"> 03. 01.300.504.  1</t>
  </si>
  <si>
    <t xml:space="preserve"> 03. 01.300.505.  1</t>
  </si>
  <si>
    <t>ABRIGO DE GÁS</t>
  </si>
  <si>
    <t xml:space="preserve"> 03. 01.500.</t>
  </si>
  <si>
    <t xml:space="preserve"> 03. 01.500.100.</t>
  </si>
  <si>
    <t xml:space="preserve"> 03. 01.500.101.</t>
  </si>
  <si>
    <t xml:space="preserve"> 03. 01.500.101.  1</t>
  </si>
  <si>
    <t xml:space="preserve"> 03. 01.500.103.</t>
  </si>
  <si>
    <t xml:space="preserve"> 03. 01.500.103.  1</t>
  </si>
  <si>
    <t xml:space="preserve"> 03. 01.500.104.</t>
  </si>
  <si>
    <t xml:space="preserve"> 03. 01.500.104.  1</t>
  </si>
  <si>
    <t xml:space="preserve"> 03. 01.500.104.  2</t>
  </si>
  <si>
    <t>FABRICAÇÃO, MONTAGEM E DESMONTAGEM DE FÔRMA PARA SAPATA, EM MADEIRA SERRADA, E=25 MM, 4 UTILIZAÇÕES. AF_06/2017</t>
  </si>
  <si>
    <t xml:space="preserve"> 03. 01.500.342.  1</t>
  </si>
  <si>
    <t xml:space="preserve"> 03. 01.500.343.  1</t>
  </si>
  <si>
    <t xml:space="preserve"> 03. 01.500.344.  1</t>
  </si>
  <si>
    <t xml:space="preserve"> 03. 01.500.345.  1</t>
  </si>
  <si>
    <t xml:space="preserve"> 03. 01.600.101.  1</t>
  </si>
  <si>
    <t xml:space="preserve"> 03. 01.600.103.  1</t>
  </si>
  <si>
    <t xml:space="preserve"> 03. 01.600.104.  1</t>
  </si>
  <si>
    <t xml:space="preserve"> 03. 01.600.104.  2</t>
  </si>
  <si>
    <t xml:space="preserve"> 03. 01.600.425.  1</t>
  </si>
  <si>
    <t xml:space="preserve"> 03. 01.600.425.  2</t>
  </si>
  <si>
    <t xml:space="preserve"> 03. 01.600.425.  3</t>
  </si>
  <si>
    <t xml:space="preserve"> 03. 01.600.425.  4</t>
  </si>
  <si>
    <t xml:space="preserve"> 03. 01.600.501.  1</t>
  </si>
  <si>
    <t xml:space="preserve"> 03. 01.600.502.  1</t>
  </si>
  <si>
    <t xml:space="preserve"> 03. 01.600.503.  1</t>
  </si>
  <si>
    <t xml:space="preserve"> 03. 01.600.504.  1</t>
  </si>
  <si>
    <t xml:space="preserve"> 03. 01.600.505.  1</t>
  </si>
  <si>
    <t xml:space="preserve"> 03. 01.600.601.  1</t>
  </si>
  <si>
    <t xml:space="preserve"> 03. 01.600.602.  1</t>
  </si>
  <si>
    <t xml:space="preserve"> 03. 01.600.603.  1</t>
  </si>
  <si>
    <t xml:space="preserve"> 03. 01.600.603.  2</t>
  </si>
  <si>
    <t xml:space="preserve"> 03. 01.600.603.  3</t>
  </si>
  <si>
    <t xml:space="preserve"> 03. 01.600.604.  1</t>
  </si>
  <si>
    <t xml:space="preserve"> 03. 01.600.605.  1</t>
  </si>
  <si>
    <t xml:space="preserve"> 03. 02.100.111.  1</t>
  </si>
  <si>
    <t xml:space="preserve"> 03. 02.100.112.  1</t>
  </si>
  <si>
    <t xml:space="preserve"> 03. 02.100.112.  2</t>
  </si>
  <si>
    <t xml:space="preserve"> 03. 02.100.112.  3</t>
  </si>
  <si>
    <t xml:space="preserve"> 03. 02.100.112.  4</t>
  </si>
  <si>
    <t>051037/AGETOP</t>
  </si>
  <si>
    <t xml:space="preserve"> 03. 02.100.113.  1</t>
  </si>
  <si>
    <t>LANÇAMENTO COM USO DE BOMBA, ADENSAMENTO E ACABAMENTO DE CONCRETO EM ESTRUTURAS. AF_12/2015</t>
  </si>
  <si>
    <t xml:space="preserve"> 03. 02.100.113.  2</t>
  </si>
  <si>
    <t xml:space="preserve"> 03. 02.100.121.  1</t>
  </si>
  <si>
    <t xml:space="preserve"> 03. 02.100.122.  1</t>
  </si>
  <si>
    <t xml:space="preserve"> 03. 02.100.122.  2</t>
  </si>
  <si>
    <t xml:space="preserve"> 03. 02.100.122.  3</t>
  </si>
  <si>
    <t xml:space="preserve"> 03. 02.100.122.  4</t>
  </si>
  <si>
    <t xml:space="preserve"> 03. 02.100.122.  5</t>
  </si>
  <si>
    <t xml:space="preserve"> 03. 02.100.123.  1</t>
  </si>
  <si>
    <t xml:space="preserve"> 03. 02.100.123.  2</t>
  </si>
  <si>
    <t xml:space="preserve"> 03. 02.200.111.  1</t>
  </si>
  <si>
    <t xml:space="preserve"> 03. 02.200.112.  1</t>
  </si>
  <si>
    <t xml:space="preserve"> 03. 02.200.112.  2</t>
  </si>
  <si>
    <t xml:space="preserve"> 03. 02.200.113.  1</t>
  </si>
  <si>
    <t xml:space="preserve"> 03. 02.200.113.  2</t>
  </si>
  <si>
    <t xml:space="preserve"> 03. 02.200.121.  1</t>
  </si>
  <si>
    <t xml:space="preserve"> 03. 02.200.122.  1</t>
  </si>
  <si>
    <t xml:space="preserve"> 03. 02.200.122.  2</t>
  </si>
  <si>
    <t xml:space="preserve"> 03. 02.200.122.  3</t>
  </si>
  <si>
    <t xml:space="preserve"> 03. 02.200.122.  4</t>
  </si>
  <si>
    <t xml:space="preserve"> 03. 02.200.122.  5</t>
  </si>
  <si>
    <t xml:space="preserve"> 03. 02.200.122.  6</t>
  </si>
  <si>
    <t xml:space="preserve"> 03. 02.200.123.  1</t>
  </si>
  <si>
    <t xml:space="preserve"> 03. 02.200.123.  2</t>
  </si>
  <si>
    <t xml:space="preserve"> 03. 02.200.124.  1</t>
  </si>
  <si>
    <t>FORMAS MANUSEÁVEIS PARA PAREDES DE CONCRETO MOLDADAS IN LOCO, DE EDIFICAÇÕES DE PAVIMENTO ÚNICO, EM LAJES. AF_06/2015</t>
  </si>
  <si>
    <t xml:space="preserve"> 03. 02.200.141.  1</t>
  </si>
  <si>
    <t xml:space="preserve"> 03. 02.200.142.  1</t>
  </si>
  <si>
    <t xml:space="preserve"> 03. 02.200.142.  2</t>
  </si>
  <si>
    <t xml:space="preserve"> 03. 02.200.142.  3</t>
  </si>
  <si>
    <t xml:space="preserve"> 03. 02.200.142.  4</t>
  </si>
  <si>
    <t xml:space="preserve"> 03. 02.200.143.  1</t>
  </si>
  <si>
    <t xml:space="preserve"> 03. 02.200.143.  2</t>
  </si>
  <si>
    <t>IMPERMEABILIZAÇÃO DE SUPERFÍCIE COM ARGAMASSA POLIMÉRICA / MEMBRANA ACRÍLICA, 3 DEMÃOS. AF_06/2018</t>
  </si>
  <si>
    <t xml:space="preserve"> 03. 02.200.144.  1</t>
  </si>
  <si>
    <t xml:space="preserve"> 03. 02.300.111.  1</t>
  </si>
  <si>
    <t xml:space="preserve"> 03. 02.300.112.  1</t>
  </si>
  <si>
    <t xml:space="preserve"> 03. 02.300.112.  2</t>
  </si>
  <si>
    <t xml:space="preserve"> 03. 02.300.113.  1</t>
  </si>
  <si>
    <t xml:space="preserve"> 03. 02.300.113.  2</t>
  </si>
  <si>
    <t xml:space="preserve"> 03. 02.300.121.  1</t>
  </si>
  <si>
    <t xml:space="preserve"> 03. 02.300.122.  1</t>
  </si>
  <si>
    <t xml:space="preserve"> 03. 02.300.122.  2</t>
  </si>
  <si>
    <t xml:space="preserve"> 03. 02.300.122.  3</t>
  </si>
  <si>
    <t xml:space="preserve"> 03. 02.300.123.  1</t>
  </si>
  <si>
    <t xml:space="preserve"> 03. 02.300.123.  2</t>
  </si>
  <si>
    <t xml:space="preserve"> 03. 02.300.132.  1</t>
  </si>
  <si>
    <t xml:space="preserve"> 03. 02.300.132.  2</t>
  </si>
  <si>
    <t xml:space="preserve"> 03. 02.300.132.  3</t>
  </si>
  <si>
    <t xml:space="preserve"> 03. 02.300.132.  4</t>
  </si>
  <si>
    <t xml:space="preserve"> 03. 02.300.132.  5</t>
  </si>
  <si>
    <t xml:space="preserve"> 03. 02.300.141.  1</t>
  </si>
  <si>
    <t xml:space="preserve"> 03. 02.300.142.  1</t>
  </si>
  <si>
    <t xml:space="preserve"> 03. 02.300.142.  2</t>
  </si>
  <si>
    <t xml:space="preserve"> 03. 02.300.142.  3</t>
  </si>
  <si>
    <t xml:space="preserve"> 03. 02.300.142.  4</t>
  </si>
  <si>
    <t xml:space="preserve"> 03. 02.300.142.  5</t>
  </si>
  <si>
    <t xml:space="preserve"> 03. 02.300.143.  1</t>
  </si>
  <si>
    <t xml:space="preserve"> 03. 02.300.143.  2</t>
  </si>
  <si>
    <t xml:space="preserve"> 03. 02.300.144.  1</t>
  </si>
  <si>
    <t xml:space="preserve"> 03. 02.300.145.  1</t>
  </si>
  <si>
    <t xml:space="preserve"> 03. 02.500.111.  1</t>
  </si>
  <si>
    <t xml:space="preserve"> 03. 02.500.112.  1</t>
  </si>
  <si>
    <t xml:space="preserve"> 03. 02.500.112.  2</t>
  </si>
  <si>
    <t>051036/AGETOP</t>
  </si>
  <si>
    <t xml:space="preserve"> 03. 02.500.113.  1</t>
  </si>
  <si>
    <t xml:space="preserve"> 03. 02.500.113.  2</t>
  </si>
  <si>
    <t xml:space="preserve"> 03. 02.500.121.  1</t>
  </si>
  <si>
    <t xml:space="preserve"> 03. 02.500.122.  1</t>
  </si>
  <si>
    <t xml:space="preserve"> 03. 02.500.122.  2</t>
  </si>
  <si>
    <t xml:space="preserve"> 03. 02.500.122.  3</t>
  </si>
  <si>
    <t xml:space="preserve"> 03. 02.500.123.  1</t>
  </si>
  <si>
    <t xml:space="preserve"> 03. 02.500.123.  2</t>
  </si>
  <si>
    <t xml:space="preserve"> 03. 02.500.131.  1</t>
  </si>
  <si>
    <t xml:space="preserve"> 03. 02.500.132.  1</t>
  </si>
  <si>
    <t xml:space="preserve"> 03. 02.500.132.  2</t>
  </si>
  <si>
    <t xml:space="preserve"> 03. 02.500.133.  1</t>
  </si>
  <si>
    <t xml:space="preserve"> 03. 02.500.133.  2</t>
  </si>
  <si>
    <t xml:space="preserve"> 03. 02.600.111.  1</t>
  </si>
  <si>
    <t xml:space="preserve"> 03. 02.600.112.  1</t>
  </si>
  <si>
    <t xml:space="preserve"> 03. 02.600.112.  2</t>
  </si>
  <si>
    <t xml:space="preserve"> 03. 02.600.113.  1</t>
  </si>
  <si>
    <t xml:space="preserve"> 03. 02.600.113.  2</t>
  </si>
  <si>
    <t xml:space="preserve"> 03. 02.600.121.  1</t>
  </si>
  <si>
    <t xml:space="preserve"> 03. 02.600.122.  1</t>
  </si>
  <si>
    <t xml:space="preserve"> 03. 02.600.122.  2</t>
  </si>
  <si>
    <t xml:space="preserve"> 03. 02.600.123.  1</t>
  </si>
  <si>
    <t xml:space="preserve"> 03. 02.600.123.  2</t>
  </si>
  <si>
    <t>CCU.03.0001</t>
  </si>
  <si>
    <t>CCU.03.0002</t>
  </si>
  <si>
    <t xml:space="preserve">TOTAL ITEM:  03   </t>
  </si>
  <si>
    <t>ARQUITETURA E ELEMENTOS</t>
  </si>
  <si>
    <t xml:space="preserve"> 04. 00.000.</t>
  </si>
  <si>
    <t>ARQUITETURA</t>
  </si>
  <si>
    <t xml:space="preserve"> 04. 01.000.</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</si>
  <si>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</si>
  <si>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14X19X39CM (ESPESSURA 14CM), PARA EDIFICAÇÃO HABITACIONAL UNIFAMILIAR (CASA) E EDIFICAÇÃO PÚBLICA PADRÃO. AF_12/2014</t>
  </si>
  <si>
    <t>ALVENARIA DE VEDAÇÃO COM ELEMENTO VAZADO DE CONCRETO (COBOGÓ) DE 7X50X50CM E ARGAMASSA DE ASSENTAMENTO COM PREPARO EM BETONEIRA. AF_05/2020</t>
  </si>
  <si>
    <t>04797/ORSE</t>
  </si>
  <si>
    <t>JANELA DE ALUMÍNIO TIPO MAXIM-AR, COM VIDROS, BATENTE E FERRAGENS. EXCLUSIVE ALIZAR, ACABAMENTO E CONTRAMARCO. FORNECIMENTO E INSTALAÇÃO. AF_12/2019</t>
  </si>
  <si>
    <t>PORTA DE CORRER DE ALUMÍNIO, COM DUAS FOLHAS PARA VIDRO, INCLUSO VIDRO LISO INCOLOR, FECHADURA E PUXADOR, SEM ALIZAR. AF_12/2019</t>
  </si>
  <si>
    <t>PORTA EM ALUMÍNIO DE ABRIR TIPO VENEZIANA COM GUARNIÇÃO, FIXAÇÃO COM PARAFUSOS - FORNECIMENTO E INSTALAÇÃO. AF_12/2019</t>
  </si>
  <si>
    <t>PORTA DE MADEIRA PARA PINTURA, SEMI-OCA (LEVE OU MÉDIA), 80X210CM, ESPESSURA DE 3,5CM, INCLUSO DOBRADIÇAS - FORNECIMENTO E INSTALAÇÃO. AF_12/2019</t>
  </si>
  <si>
    <t>PORTA DE MADEIRA TIPO VENEZIANA, 80X210CM, ESPESSURA DE 3CM, INCLUSO DOBRADIÇAS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</si>
  <si>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</si>
  <si>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PORTA DE MADEIRA PARA PINTURA, SEMI-OCA (LEVE OU MÉDIA), 60X210CM, ESPESSURA DE 3,5CM, INCLUSO DOBRADIÇAS - FORNECIMENTO E INSTALAÇÃO. AF_12/2019</t>
  </si>
  <si>
    <t>09564/ORSE</t>
  </si>
  <si>
    <t>FECHADURA DE EMBUTIR PARA PORTAS INTERNAS, COMPLETA, ACABAMENTO PADRÃO MÉDIO, COM EXECUÇÃO DE FURO - FORNECIMENTO E INSTALAÇÃO. AF_12/2019</t>
  </si>
  <si>
    <t>TARJETA TIPO LIVRE/OCUPADO PARA PORTA DE BANHEIRO. AF_12/2019</t>
  </si>
  <si>
    <t>PUXADOR PARA PCD, FIXADO NA PORTA - FORNECIMENTO E INSTALAÇÃO. AF_01/2020</t>
  </si>
  <si>
    <t>DOBRADIÇA EM AÇO/FERRO, 3" X 21/2", E=1,9 A 2MM, SEN ANEL, CROMADO OU ZINCADO, TAMPA BOLA, COM PARAFUSOS. AF_12/2019</t>
  </si>
  <si>
    <t>TELHAMENTO COM TELHA METÁLICA TERMOACÚSTICA E = 30 MM, COM ATÉ 2 ÁGUAS, INCLUSO IÇAMENTO. AF_07/2019</t>
  </si>
  <si>
    <t>160964/AGETOP</t>
  </si>
  <si>
    <t>REVESTIMENTOS</t>
  </si>
  <si>
    <t xml:space="preserve"> 04. 01.500.</t>
  </si>
  <si>
    <t>EXECUÇÃO DE PASSEIO (CALÇADA) OU PISO DE CONCRETO COM CONCRETO MOLDADO IN LOCO, FEITO EM OBRA, ACABAMENTO CONVENCIONAL, NÃO ARMADO. AF_07/2016</t>
  </si>
  <si>
    <t>PISO PODOTÁTIL, DIRECIONAL OU ALERTA, ASSENTADO SOBRE ARGAMASSA. AF_05/2020</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</si>
  <si>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</si>
  <si>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MAIOR QUE 10 M2. AF_06/2014</t>
  </si>
  <si>
    <t>221001/AGETOP</t>
  </si>
  <si>
    <t>CONTRAPISO EM ARGAMASSA TRAÇO 1:4 (CIMENTO E AREIA), PREPARO MECÂNICO COM BETONEIRA 400 L, APLICADO EM ÁREAS MOLHADAS SOBRE IMPERMEABILIZAÇÃO, ESPESSURA 3CM. AF_06/2014</t>
  </si>
  <si>
    <t>REVESTIMENTOS DE PAREDES</t>
  </si>
  <si>
    <t xml:space="preserve"> 04. 01.530.</t>
  </si>
  <si>
    <t>CHAPISCO APLICADO EM ALVENARIAS E ESTRUTURAS DE CONCRETO INTERNAS, COM COLHER DE PEDREIRO.  ARGAMASSA TRAÇO 1:3 COM PREPARO EM BETONEIRA 400L. AF_06/2014</t>
  </si>
  <si>
    <t>(COMPOSIÇÃO REPRESENTATIVA) DO SERVIÇO DE EMBOÇO/MASSA ÚNICA, APLICADO MANUALMENTE, TRAÇO 1:2:8, EM BETONEIRA DE 400L, PAREDES INTERNAS, COM EXECUÇÃO DE TALISCAS, EDIFICAÇÃO HABITACIONAL UNIFAMILIAR (CASAS) E EDIFICAÇÃO PÚBLICA PADRÃO. AF_12/2014</t>
  </si>
  <si>
    <t>REVESTIMENTO CERÂMICO PARA PAREDES INTERNAS COM PLACAS TIPO ESMALTADA EXTRA  DE DIMENSÕES 33X45 CM APLICADAS EM AMBIENTES DE ÁREA MAIOR QUE 5 M² A MEIA ALTURA DAS PAREDES. AF_06/2014</t>
  </si>
  <si>
    <t>04440/ORSE</t>
  </si>
  <si>
    <t>09083/ORSE</t>
  </si>
  <si>
    <t>10656/ORSE</t>
  </si>
  <si>
    <t>PINTURAS</t>
  </si>
  <si>
    <t xml:space="preserve"> 04. 01.560.</t>
  </si>
  <si>
    <t>APLICAÇÃO E LIXAMENTO DE MASSA LÁTEX EM TETO, DUAS DEMÃOS. AF_06/2014</t>
  </si>
  <si>
    <t>APLICAÇÃO E LIXAMENTO DE MASSA LÁTEX EM PAREDES, DUAS DEMÃOS. AF_06/2014</t>
  </si>
  <si>
    <t>APLICAÇÃO MANUAL DE PINTURA COM TINTA LÁTEX ACRÍLICA EM TETO, DUAS DEMÃOS. AF_06/2014</t>
  </si>
  <si>
    <t>APLICAÇÃO MANUAL DE PINTURA COM TINTA LÁTEX ACRÍLICA EM PAREDES, DUAS DEMÃOS. AF_06/2014</t>
  </si>
  <si>
    <t>CAIAÇÃO</t>
  </si>
  <si>
    <t xml:space="preserve"> 04. 01.575.</t>
  </si>
  <si>
    <t>CAIACAO DUAS DEMAOS MUROS E PAREDES - (OB.C.)</t>
  </si>
  <si>
    <t xml:space="preserve"> 04. 01.575.  1.</t>
  </si>
  <si>
    <t>221002/AGETOP</t>
  </si>
  <si>
    <t>RUFO EM CHAPA DE AÇO GALVANIZADO NÚMERO 24, CORTE DE 25 CM, INCLUSO TRANSPORTE VERTICAL. AF_07/2019</t>
  </si>
  <si>
    <t>03410/ORSE</t>
  </si>
  <si>
    <t>CALHA EM CHAPA DE AÇO GALVANIZADO NÚMERO 24, DESENVOLVIMENTO DE 33 CM, INCLUSO TRANSPORTE VERTICAL. AF_07/2019</t>
  </si>
  <si>
    <t>10759/ORSE</t>
  </si>
  <si>
    <t>08365/ORSE</t>
  </si>
  <si>
    <t>00207/ORSE</t>
  </si>
  <si>
    <t>09310/ORSE</t>
  </si>
  <si>
    <t>EQUIPAMENTOS E ACESSÓRIOS</t>
  </si>
  <si>
    <t>11378/ORSE</t>
  </si>
  <si>
    <t>02033/ORSE</t>
  </si>
  <si>
    <t xml:space="preserve"> 04. 01.810.100.  1</t>
  </si>
  <si>
    <t>080530/AGETOP</t>
  </si>
  <si>
    <t xml:space="preserve"> 04. 01.810.100.  2</t>
  </si>
  <si>
    <t>080740/AGETOP</t>
  </si>
  <si>
    <t xml:space="preserve"> 04. 01.810.100.  3</t>
  </si>
  <si>
    <t>04286/ORSE</t>
  </si>
  <si>
    <t xml:space="preserve"> 04. 01.810.100.  5</t>
  </si>
  <si>
    <t>BANCO ARTICULADO, EM ACO INOX, PARA PCD, FIXADO NA PAREDE - FORNECIMENTO E INSTALAÇÃO. AF_01/2020</t>
  </si>
  <si>
    <t xml:space="preserve"> 04. 01.810.200.  1</t>
  </si>
  <si>
    <t>BARRA DE APOIO RETA, EM ACO INOX POLIDO, COMPRIMENTO 70 CM,  FIXADA NA PAREDE - FORNECIMENTO E INSTALAÇÃO. AF_01/2020</t>
  </si>
  <si>
    <t xml:space="preserve"> 04. 01.810.200.  2</t>
  </si>
  <si>
    <t>BARRA DE APOIO RETA, EM ACO INOX POLIDO, COMPRIMENTO 80 CM,  FIXADA NA PAREDE - FORNECIMENTO E INSTALAÇÃO. AF_01/2020</t>
  </si>
  <si>
    <t xml:space="preserve"> 04. 01.810.200.  3</t>
  </si>
  <si>
    <t>12129/ORSE</t>
  </si>
  <si>
    <t xml:space="preserve"> 04. 01.810.200.  4</t>
  </si>
  <si>
    <t>11961/ORSE</t>
  </si>
  <si>
    <t xml:space="preserve"> 04. 01.810.200.  5</t>
  </si>
  <si>
    <t>080532/AGETOP</t>
  </si>
  <si>
    <t xml:space="preserve"> 04. 01.810.200.  6</t>
  </si>
  <si>
    <t xml:space="preserve"> 04. 01.810.200.  7</t>
  </si>
  <si>
    <t xml:space="preserve"> 04. 01.810.200.  8</t>
  </si>
  <si>
    <t xml:space="preserve"> 04. 01.810.200.  9</t>
  </si>
  <si>
    <t>02037/ORSE</t>
  </si>
  <si>
    <t xml:space="preserve"> 04. 01.810.200. 10</t>
  </si>
  <si>
    <t>08970/ORSE</t>
  </si>
  <si>
    <t>12628/ORSE</t>
  </si>
  <si>
    <t>CCU.04.0003</t>
  </si>
  <si>
    <t>12507/ORSE</t>
  </si>
  <si>
    <t>07842/ORSE</t>
  </si>
  <si>
    <t>240108/AGETOP</t>
  </si>
  <si>
    <t>02387/ORSE</t>
  </si>
  <si>
    <t>PAISAGISMO</t>
  </si>
  <si>
    <t xml:space="preserve"> 04. 04.000.</t>
  </si>
  <si>
    <t xml:space="preserve"> 04. 04.100.</t>
  </si>
  <si>
    <t>C4065/SEINFRA</t>
  </si>
  <si>
    <t>04629/ORSE</t>
  </si>
  <si>
    <t>CERCAS</t>
  </si>
  <si>
    <t xml:space="preserve"> 04. 04.103.</t>
  </si>
  <si>
    <t>10812/ORSE</t>
  </si>
  <si>
    <t>03490/ORSE</t>
  </si>
  <si>
    <t>PLANTIO DE ÁRVORE ORNAMENTAL COM ALTURA DE MUDA MENOR OU IGUAL A 2,00 M. AF_05/2018</t>
  </si>
  <si>
    <t>PLANTIO DE GRAMA EM PLACAS. AF_05/2018</t>
  </si>
  <si>
    <t>GUIA (MEIO-FIO) CONCRETO, MOLDADA  IN LOCO  EM TRECHO RETO COM EXTRUSORA, 13 CM BASE X 22 CM ALTURA. AF_06/2016</t>
  </si>
  <si>
    <t>EXECUÇÃO DE VIA EM PISO INTERTRAVADO, COM BLOCO RETANGULAR COR NATURAL DE 20 X 10 CM, ESPESSURA 8 CM. AF_12/2015</t>
  </si>
  <si>
    <t xml:space="preserve">TOTAL ITEM:  04   </t>
  </si>
  <si>
    <t>INSTALAÇÕES HIDRÁULICAS</t>
  </si>
  <si>
    <t xml:space="preserve"> 05. 00.000.</t>
  </si>
  <si>
    <t>ÁGUA FRIA</t>
  </si>
  <si>
    <t xml:space="preserve"> 05. 01.000.</t>
  </si>
  <si>
    <t>TUBO, PVC, SOLDÁVEL, DN 25MM, INSTALADO EM RAMAL OU SUB-RAMAL DE ÁGUA - FORNECIMENTO E INSTALAÇÃO. AF_12/2014</t>
  </si>
  <si>
    <t xml:space="preserve"> 05. 01.100.201.  1</t>
  </si>
  <si>
    <t>TUBO, PVC, SOLDÁVEL, DN 32MM, INSTALADO EM RAMAL OU SUB-RAMAL DE ÁGUA - FORNECIMENTO E INSTALAÇÃO. AF_12/2014</t>
  </si>
  <si>
    <t xml:space="preserve"> 05. 01.100.201.  2</t>
  </si>
  <si>
    <t>TUBO, PVC, SOLDÁVEL, DN 50MM, INSTALADO EM PRUMADA DE ÁGUA - FORNECIMENTO E INSTALAÇÃO. AF_12/2014</t>
  </si>
  <si>
    <t xml:space="preserve"> 05. 01.100.201.  3</t>
  </si>
  <si>
    <t xml:space="preserve"> 05. 01.100.202.  1</t>
  </si>
  <si>
    <t xml:space="preserve"> 05. 01.100.202.  2</t>
  </si>
  <si>
    <t>JOELHO 90 GRAUS, PVC, SOLDÁVEL, DN 25MM, INSTALADO EM RAMAL OU SUB-RAMAL DE ÁGUA - FORNECIMENTO E INSTALAÇÃO. AF_12/2014</t>
  </si>
  <si>
    <t xml:space="preserve"> 05. 01.100.207.  1</t>
  </si>
  <si>
    <t>JOELHO 90 GRAUS, PVC, SOLDÁVEL, DN 32MM, INSTALADO EM RAMAL OU SUB-RAMAL DE ÁGUA - FORNECIMENTO E INSTALAÇÃO. AF_12/2014</t>
  </si>
  <si>
    <t xml:space="preserve"> 05. 01.100.207.  2</t>
  </si>
  <si>
    <t>JOELHO 90 GRAUS, PVC, SOLDÁVEL, DN 50MM, INSTALADO EM PRUMADA DE ÁGUA - FORNECIMENTO E INSTALAÇÃO. AF_12/2014</t>
  </si>
  <si>
    <t xml:space="preserve"> 05. 01.100.207.  3</t>
  </si>
  <si>
    <t>JOELHO 45 GRAUS, PVC, SOLDÁVEL, DN 25MM, INSTALADO EM RAMAL OU SUB-RAMAL DE ÁGUA - FORNECIMENTO E INSTALAÇÃO. AF_12/2014</t>
  </si>
  <si>
    <t xml:space="preserve"> 05. 01.100.207.  4</t>
  </si>
  <si>
    <t>JOELHO 45 GRAUS, PVC, SOLDÁVEL, DN 32MM, INSTALADO EM RAMAL OU SUB-RAMAL DE ÁGUA - FORNECIMENTO E INSTALAÇÃO. AF_12/2014</t>
  </si>
  <si>
    <t xml:space="preserve"> 05. 01.100.207.  5</t>
  </si>
  <si>
    <t xml:space="preserve"> 05. 01.100.207.  6</t>
  </si>
  <si>
    <t>LUVA DE REDUÇÃO, PVC, SOLDÁVEL, DN 32MM X 25MM, INSTALADO EM RAMAL OU SUB-RAMAL DE ÁGUA - FORNECIMENTO E INSTALAÇÃO. AF_12/2014</t>
  </si>
  <si>
    <t>TE, PVC, SOLDÁVEL, DN 25MM, INSTALADO EM RAMAL OU SUB-RAMAL DE ÁGUA - FORNECIMENTO E INSTALAÇÃO. AF_12/2014</t>
  </si>
  <si>
    <t xml:space="preserve"> 05. 01.100.209.  1</t>
  </si>
  <si>
    <t>TE, PVC, SOLDÁVEL, DN 32MM, INSTALADO EM RAMAL OU SUB-RAMAL DE ÁGUA - FORNECIMENTO E INSTALAÇÃO. AF_12/2014</t>
  </si>
  <si>
    <t xml:space="preserve"> 05. 01.100.209.  2</t>
  </si>
  <si>
    <t>TE, PVC, SOLDÁVEL, DN 50MM, INSTALADO EM PRUMADA DE ÁGUA - FORNECIMENTO E INSTALAÇÃO. AF_12/2014</t>
  </si>
  <si>
    <t xml:space="preserve"> 05. 01.100.209.  4</t>
  </si>
  <si>
    <t>TÊ DE REDUÇÃO, PVC, SOLDÁVEL, DN 32MM X 25MM, INSTALADO EM RAMAL OU SUB-RAMAL DE ÁGUA - FORNECIMENTO E INSTALAÇÃO. AF_12/2014</t>
  </si>
  <si>
    <t>TÊ DE REDUÇÃO, PVC, SOLDÁVEL, DN 50MM X 25MM, INSTALADO EM PRUMADA DE ÁGUA - FORNECIMENTO E INSTALAÇÃO. AF_12/2014</t>
  </si>
  <si>
    <t xml:space="preserve"> 05. 01.100.214.  1</t>
  </si>
  <si>
    <t xml:space="preserve"> 05. 01.200.201.  1</t>
  </si>
  <si>
    <t xml:space="preserve"> 05. 01.200.201.  2</t>
  </si>
  <si>
    <t>TUBO, PVC, SOLDÁVEL, DN 60MM, INSTALADO EM PRUMADA DE ÁGUA - FORNECIMENTO E INSTALAÇÃO. AF_12/2014</t>
  </si>
  <si>
    <t xml:space="preserve"> 05. 01.200.201.  3</t>
  </si>
  <si>
    <t>TUBO, PVC, SOLDÁVEL, DN 75MM, INSTALADO EM PRUMADA DE ÁGUA - FORNECIMENTO E INSTALAÇÃO. AF_12/2014</t>
  </si>
  <si>
    <t xml:space="preserve"> 05. 01.200.201.  4</t>
  </si>
  <si>
    <t>TUBO, PVC, SOLDÁVEL, DN 85MM, INSTALADO EM PRUMADA DE ÁGUA - FORNECIMENTO E INSTALAÇÃO. AF_12/2014</t>
  </si>
  <si>
    <t xml:space="preserve"> 05. 01.200.201.  5</t>
  </si>
  <si>
    <t xml:space="preserve"> 05. 01.200.201.  6</t>
  </si>
  <si>
    <t xml:space="preserve"> 05. 01.200.202.  1</t>
  </si>
  <si>
    <t xml:space="preserve"> 05. 01.200.202.  2</t>
  </si>
  <si>
    <t>081179/AGETOP</t>
  </si>
  <si>
    <t xml:space="preserve"> 05. 01.200.203.  1</t>
  </si>
  <si>
    <t>081181/AGETOP</t>
  </si>
  <si>
    <t xml:space="preserve"> 05. 01.200.203.  2</t>
  </si>
  <si>
    <t xml:space="preserve"> 05. 01.200.203.  3</t>
  </si>
  <si>
    <t>081165/AGETOP</t>
  </si>
  <si>
    <t xml:space="preserve"> 05. 01.200.203.  4</t>
  </si>
  <si>
    <t>081185/AGETOP</t>
  </si>
  <si>
    <t xml:space="preserve"> 05. 01.200.203.  5</t>
  </si>
  <si>
    <t>01090/ORSE</t>
  </si>
  <si>
    <t xml:space="preserve"> 05. 01.200.203.  6</t>
  </si>
  <si>
    <t>081187/AGETOP</t>
  </si>
  <si>
    <t xml:space="preserve"> 05. 01.200.203.  7</t>
  </si>
  <si>
    <t>081168/AGETOP</t>
  </si>
  <si>
    <t xml:space="preserve"> 05. 01.200.207.  1</t>
  </si>
  <si>
    <t xml:space="preserve"> 05. 01.200.207.  2</t>
  </si>
  <si>
    <t>JOELHO 90 GRAUS, PVC, SOLDÁVEL, DN 60MM, INSTALADO EM PRUMADA DE ÁGUA - FORNECIMENTO E INSTALAÇÃO. AF_12/2014</t>
  </si>
  <si>
    <t xml:space="preserve"> 05. 01.200.207.  3</t>
  </si>
  <si>
    <t>JOELHO 90 GRAUS, PVC, SOLDÁVEL, DN 75MM, INSTALADO EM PRUMADA DE ÁGUA - FORNECIMENTO E INSTALAÇÃO. AF_12/2014</t>
  </si>
  <si>
    <t xml:space="preserve"> 05. 01.200.207.  4</t>
  </si>
  <si>
    <t>JOELHO 90 GRAUS, PVC, SOLDÁVEL, DN 85MM, INSTALADO EM PRUMADA DE ÁGUA - FORNECIMENTO E INSTALAÇÃO. AF_12/2014</t>
  </si>
  <si>
    <t xml:space="preserve"> 05. 01.200.207.  5</t>
  </si>
  <si>
    <t xml:space="preserve"> 05. 01.200.207.  6</t>
  </si>
  <si>
    <t xml:space="preserve"> 05. 01.200.207.  7</t>
  </si>
  <si>
    <t>JOELHO 45 GRAUS, PVC, SOLDÁVEL, DN 50MM, INSTALADO EM PRUMADA DE ÁGUA - FORNECIMENTO E INSTALAÇÃO. AF_12/2014</t>
  </si>
  <si>
    <t xml:space="preserve"> 05. 01.200.207.  8</t>
  </si>
  <si>
    <t>JOELHO 45 GRAUS, PVC, SOLDÁVEL, DN 85MM, INSTALADO EM PRUMADA DE ÁGUA - FORNECIMENTO E INSTALAÇÃO. AF_12/2014</t>
  </si>
  <si>
    <t xml:space="preserve"> 05. 01.200.207.  9</t>
  </si>
  <si>
    <t xml:space="preserve"> 05. 01.200.209.  1</t>
  </si>
  <si>
    <t xml:space="preserve"> 05. 01.200.209.  2</t>
  </si>
  <si>
    <t>TE, PVC, SOLDÁVEL, DN 60MM, INSTALADO EM PRUMADA DE ÁGUA - FORNECIMENTO E INSTALAÇÃO. AF_12/2014</t>
  </si>
  <si>
    <t xml:space="preserve"> 05. 01.200.209.  3</t>
  </si>
  <si>
    <t xml:space="preserve"> 05. 01.200.209.  4</t>
  </si>
  <si>
    <t>TE DE REDUÇÃO, PVC, SOLDÁVEL, DN 75MM X 50MM, INSTALADO EM PRUMADA DE ÁGUA - FORNECIMENTO E INSTALAÇÃO. AF_12/2014</t>
  </si>
  <si>
    <t>01186/ORSE</t>
  </si>
  <si>
    <t xml:space="preserve"> 05. 01.300.201.  1</t>
  </si>
  <si>
    <t>TUBO, PVC, SOLDÁVEL, DN 40MM, INSTALADO EM PRUMADA DE ÁGUA - FORNECIMENTO E INSTALAÇÃO. AF_12/2014</t>
  </si>
  <si>
    <t xml:space="preserve"> 05. 01.300.201.  2</t>
  </si>
  <si>
    <t xml:space="preserve"> 05. 01.300.201.  3</t>
  </si>
  <si>
    <t xml:space="preserve"> 05. 01.300.201.  4</t>
  </si>
  <si>
    <t xml:space="preserve"> 05. 01.300.202.  1</t>
  </si>
  <si>
    <t xml:space="preserve"> 05. 01.300.202.  2</t>
  </si>
  <si>
    <t xml:space="preserve"> 05. 01.300.202.  3</t>
  </si>
  <si>
    <t xml:space="preserve"> 05. 01.300.202.  4</t>
  </si>
  <si>
    <t>00995/ORSE</t>
  </si>
  <si>
    <t xml:space="preserve"> 05. 01.300.202.  5</t>
  </si>
  <si>
    <t xml:space="preserve"> 05. 01.300.207.  1</t>
  </si>
  <si>
    <t>JOELHO 90 GRAUS, PVC, SOLDÁVEL, DN 40MM, INSTALADO EM PRUMADA DE ÁGUA - FORNECIMENTO E INSTALAÇÃO. AF_12/2014</t>
  </si>
  <si>
    <t xml:space="preserve"> 05. 01.300.207.  2</t>
  </si>
  <si>
    <t xml:space="preserve"> 05. 01.300.207.  3</t>
  </si>
  <si>
    <t xml:space="preserve"> 05. 01.300.209.  1</t>
  </si>
  <si>
    <t>TE, PVC, SOLDÁVEL, DN 40MM, INSTALADO EM PRUMADA DE ÁGUA - FORNECIMENTO E INSTALAÇÃO. AF_12/2014</t>
  </si>
  <si>
    <t xml:space="preserve"> 05. 01.300.209.  2</t>
  </si>
  <si>
    <t xml:space="preserve"> 05. 01.300.209.  3</t>
  </si>
  <si>
    <t>UNIÃO, PVC, SOLDÁVEL, DN 32MM, INSTALADO EM PRUMADA DE ÁGUA - FORNECIMENTO E INSTALAÇÃO. AF_12/2014</t>
  </si>
  <si>
    <t xml:space="preserve"> 05. 01.300.210.  1</t>
  </si>
  <si>
    <t>UNIÃO, PVC, SOLDÁVEL, DN 40MM, INSTALADO EM PRUMADA DE ÁGUA - FORNECIMENTO E INSTALAÇÃO. AF_12/2014</t>
  </si>
  <si>
    <t xml:space="preserve"> 05. 01.300.210.  2</t>
  </si>
  <si>
    <t>UNIÃO, PVC, SOLDÁVEL, DN 50MM, INSTALADO EM PRUMADA DE ÁGUA - FORNECIMENTO E INSTALAÇÃO. AF_12/2014</t>
  </si>
  <si>
    <t xml:space="preserve"> 05. 01.300.210.  3</t>
  </si>
  <si>
    <t>01315/ORSE</t>
  </si>
  <si>
    <t xml:space="preserve"> 05. 01.300.212.  1</t>
  </si>
  <si>
    <t>01316/ORSE</t>
  </si>
  <si>
    <t xml:space="preserve"> 05. 01.300.212.  2</t>
  </si>
  <si>
    <t>01317/ORSE</t>
  </si>
  <si>
    <t xml:space="preserve"> 05. 01.300.212.  3</t>
  </si>
  <si>
    <t>LAVATÓRIO LOUÇA BRANCA SUSPENSO, 29,5 X 39CM OU EQUIVALENTE, PADRÃO POPULAR, INCLUSO SIFÃO TIPO GARRAFA EM PVC, VÁLVULA E ENGATE FLEXÍVEL 30CM EM PLÁSTICO E TORNEIRA CROMADA DE MESA, PADRÃO POPULAR - FORNECIMENTO E INSTALAÇÃO. AF_01/2020</t>
  </si>
  <si>
    <t>07350/ORSE</t>
  </si>
  <si>
    <t>VASO SANITARIO SIFONADO CONVENCIONAL COM LOUÇA BRANCA, INCLUSO CONJUNTO DE LIGAÇÃO PARA BACIA SANITÁRIA AJUSTÁVEL - FORNECIMENTO E INSTALAÇÃO. AF_10/2016</t>
  </si>
  <si>
    <t>VASO SANITÁRIO INFANTIL LOUÇA BRANCA - FORNECIMENTO E INSTALACAO. AF_01/2020</t>
  </si>
  <si>
    <t>VASO SANITARIO SIFONADO CONVENCIONAL PARA PCD SEM FURO FRONTAL COM LOUÇA BRANCA SEM ASSENTO, INCLUSO CONJUNTO DE LIGAÇÃO PARA BACIA SANITÁRIA AJUSTÁVEL - FORNECIMENTO E INSTALAÇÃO. AF_01/2020</t>
  </si>
  <si>
    <t>ASSENTO SANITÁRIO CONVENCIONAL - FORNECIMENTO E INSTALACAO. AF_01/2020</t>
  </si>
  <si>
    <t>ASSENTO SANITÁRIO INFANTIL - FORNECIMENTO E INSTALACAO. AF_01/2020</t>
  </si>
  <si>
    <t>CCU.05.0001</t>
  </si>
  <si>
    <t>00802/ORSE</t>
  </si>
  <si>
    <t>CUBA DE EMBUTIR OVAL EM LOUÇA BRANCA, 35 X 50CM OU EQUIVALENTE - FORNECIMENTO E INSTALAÇÃO. AF_01/2020</t>
  </si>
  <si>
    <t>080689/AGETOP</t>
  </si>
  <si>
    <t>04428/ORSE</t>
  </si>
  <si>
    <t>TANQUE DE LOUÇA BRANCA COM COLUNA, 30L OU EQUIVALENTE, INCLUSO SIFÃO FLEXÍVEL EM PVC, VÁLVULA PLÁSTICA E TORNEIRA DE METAL CROMADO PADRÃO POPULAR - FORNECIMENTO E INSTALAÇÃO. AF_01/2020</t>
  </si>
  <si>
    <t>080573/AGETOP</t>
  </si>
  <si>
    <t>REGISTRO DE PRESSÃO BRUTO, LATÃO, ROSCÁVEL, 3/4", COM ACABAMENTO E CANOPLA CROMADOS. FORNECIDO E INSTALADO EM RAMAL DE ÁGUA. AF_12/2014</t>
  </si>
  <si>
    <t>080926/AGETOP</t>
  </si>
  <si>
    <t>08210/ORSE</t>
  </si>
  <si>
    <t>VÁLVULA DE DESCARGA METÁLICA, BASE 1 1/2 ", ACABAMENTO METALICO CROMADO - FORNECIMENTO E INSTALAÇÃO. AF_01/2019</t>
  </si>
  <si>
    <t>VÁLVULA DE RETENÇÃO VERTICAL, DE BRONZE, ROSCÁVEL, 1 1/4" - FORNECIMENTO E INSTALAÇÃO. AF_01/2019</t>
  </si>
  <si>
    <t>EQUIPAMENTOS</t>
  </si>
  <si>
    <t xml:space="preserve"> 05. 01.600.</t>
  </si>
  <si>
    <t>FILTROS</t>
  </si>
  <si>
    <t xml:space="preserve"> 05. 01.608.</t>
  </si>
  <si>
    <t>080752/AGETOP</t>
  </si>
  <si>
    <t>FILTRO CENTRAL EM AÇO INOX 304 VAZÃO DE 3.000 L/H / INSTALADO</t>
  </si>
  <si>
    <t xml:space="preserve"> 05. 01.608.  1.</t>
  </si>
  <si>
    <t>TUBO PVC, SÉRIE R, ÁGUA PLUVIAL, DN 100 MM, FORNECIDO E INSTALADO EM CONDUTORES VERTICAIS DE ÁGUAS PLUVIAIS. AF_12/2014</t>
  </si>
  <si>
    <t>TUBO PVC, SÉRIE R, ÁGUA PLUVIAL, DN 150 MM, FORNECIDO E INSTALADO EM CONDUTORES VERTICAIS DE ÁGUAS PLUVIAIS. AF_12/2014</t>
  </si>
  <si>
    <t>CCU.05.0002</t>
  </si>
  <si>
    <t>CCU.05.0003</t>
  </si>
  <si>
    <t>CCU.05.0004</t>
  </si>
  <si>
    <t>JOELHO 90 GRAUS, PVC, SERIE R, ÁGUA PLUVIAL, DN 100 MM, JUNTA ELÁSTICA, FORNECIDO E INSTALADO EM RAMAL DE ENCAMINHAMENTO. AF_12/2014</t>
  </si>
  <si>
    <t>04283/ORSE</t>
  </si>
  <si>
    <t>00298/ORSE</t>
  </si>
  <si>
    <t>10324/ORSE</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</si>
  <si>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</si>
  <si>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</si>
  <si>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</si>
  <si>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</si>
  <si>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081885/AGETOP</t>
  </si>
  <si>
    <t>07594/ORSE</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</si>
  <si>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</si>
  <si>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</si>
  <si>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</si>
  <si>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01543/ORSE</t>
  </si>
  <si>
    <t>01544/ORSE</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</si>
  <si>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</si>
  <si>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</si>
  <si>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</si>
  <si>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</si>
  <si>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</si>
  <si>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</si>
  <si>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</si>
  <si>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081971/AGETOP</t>
  </si>
  <si>
    <t>TE, PVC, SERIE NORMAL, ESGOTO PREDIAL, DN 50 X 50 MM, JUNTA ELÁSTICA, FORNECIDO E INSTALADO EM RAMAL DE DESCARGA OU RAMAL DE ESGOTO SANITÁRIO. AF_12/2014</t>
  </si>
  <si>
    <t>05213/ORSE</t>
  </si>
  <si>
    <t>05214/ORSE</t>
  </si>
  <si>
    <t>082101/AGETOP</t>
  </si>
  <si>
    <t>081661/AGETOP</t>
  </si>
  <si>
    <t>081663/AGETOP</t>
  </si>
  <si>
    <t>081751/AGETOP</t>
  </si>
  <si>
    <t>081752/AGETOP</t>
  </si>
  <si>
    <t>082053/AGETOP</t>
  </si>
  <si>
    <t>082052/AGETOP</t>
  </si>
  <si>
    <t>RALO SIFONADO, PVC, DN 100 X 40 MM, JUNTA SOLDÁVEL, FORNECIDO E INSTALADO EM RAMAL DE DESCARGA OU EM RAMAL DE ESGOTO SANITÁRIO. AF_12/2014</t>
  </si>
  <si>
    <t>REATERRO MANUAL APILOADO COM SOQUETE. AF_10/2017</t>
  </si>
  <si>
    <t xml:space="preserve"> 05. 06.301.100.  1</t>
  </si>
  <si>
    <t xml:space="preserve"> 05. 06.301.100.  2</t>
  </si>
  <si>
    <t>081828/AGETOP</t>
  </si>
  <si>
    <t xml:space="preserve"> 05. 06.301.200.  1</t>
  </si>
  <si>
    <t xml:space="preserve"> 05. 06.401.100.  1</t>
  </si>
  <si>
    <t xml:space="preserve"> 05. 06.401.100.  2</t>
  </si>
  <si>
    <t>081842/AGETOP</t>
  </si>
  <si>
    <t xml:space="preserve"> 05. 06.401.100.  3</t>
  </si>
  <si>
    <t>08538/ORSE</t>
  </si>
  <si>
    <t xml:space="preserve"> 05. 06.401.100.  4</t>
  </si>
  <si>
    <t xml:space="preserve"> 05. 06.401.200.  1</t>
  </si>
  <si>
    <t xml:space="preserve"> 05. 06.401.200.  2</t>
  </si>
  <si>
    <t xml:space="preserve"> 05. 06.401.200.  3</t>
  </si>
  <si>
    <t xml:space="preserve"> 05. 06.401.200.  4</t>
  </si>
  <si>
    <t xml:space="preserve">TOTAL ITEM:  05   </t>
  </si>
  <si>
    <t>INSTALAÇÕES ELÉTRICAS E ELETRÔNICAS</t>
  </si>
  <si>
    <t>C4940/SEINFRA</t>
  </si>
  <si>
    <t>ELETRODUTO FLEXÍVEL CORRUGADO, PVC, DN 25 MM (3/4"), PARA CIRCUITOS TERMINAIS, INSTALADO EM FORRO - FORNECIMENTO E INSTALAÇÃO. AF_12/2015</t>
  </si>
  <si>
    <t xml:space="preserve"> 06. 01.304.100.  1</t>
  </si>
  <si>
    <t>ELETRODUTO FLEXÍVEL CORRUGADO, PVC, DN 32 MM (1"), PARA CIRCUITOS TERMINAIS, INSTALADO EM FORRO - FORNECIMENTO E INSTALAÇÃO. AF_12/2015</t>
  </si>
  <si>
    <t xml:space="preserve"> 06. 01.304.100.  2</t>
  </si>
  <si>
    <t>ELETRODUTO FLEXÍVEL CORRUGADO, PEAD, DN 40 MM (1 1/4"), PARA CIRCUITOS TERMINAIS, INSTALADO EM PAREDE - FORNECIMENTO E INSTALAÇÃO. AF_12/2015</t>
  </si>
  <si>
    <t xml:space="preserve"> 06. 01.304.100.  3</t>
  </si>
  <si>
    <t>ELETRODUTO FLEXÍVEL CORRUGADO, PEAD, DN 63 (2")  - FORNECIMENTO E INSTALAÇÃO. AF_04/2016</t>
  </si>
  <si>
    <t xml:space="preserve"> 06. 01.304.100.  4</t>
  </si>
  <si>
    <t>ELETRODUTO RÍGIDO ROSCÁVEL, PVC, DN 20 MM (1/2"), PARA CIRCUITOS TERMINAIS, INSTALADO EM FORRO - FORNECIMENTO E INSTALAÇÃO. AF_12/2015</t>
  </si>
  <si>
    <t xml:space="preserve"> 06. 01.304.200.  1</t>
  </si>
  <si>
    <t xml:space="preserve"> 06. 01.304.300.  1</t>
  </si>
  <si>
    <t xml:space="preserve"> 06. 01.304.300.  2</t>
  </si>
  <si>
    <t>08441/ORSE</t>
  </si>
  <si>
    <t xml:space="preserve"> 06. 01.304.300.  3</t>
  </si>
  <si>
    <t>04178/ORSE</t>
  </si>
  <si>
    <t xml:space="preserve"> 06. 01.304.300.  4</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</si>
  <si>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</si>
  <si>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</si>
  <si>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</si>
  <si>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</si>
  <si>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</si>
  <si>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6 MM², ANTI-CHAMA 0,6/1,0 KV, PARA CIRCUITOS TERMINAIS - FORNECIMENTO E INSTALAÇÃO. AF_12/2015</t>
  </si>
  <si>
    <t>CABO DE COBRE FLEXÍVEL ISOLADO, 25 MM², ANTI-CHAMA 0,6/1,0 KV, PARA DISTRIBUIÇÃO - FORNECIMENTO E INSTALAÇÃO. AF_12/2015</t>
  </si>
  <si>
    <t>CABO DE COBRE FLEXÍVEL ISOLADO, 35 MM², ANTI-CHAMA 0,6/1,0 KV, PARA DISTRIBUIÇÃO - FORNECIMENTO E INSTALAÇÃO. AF_12/2015</t>
  </si>
  <si>
    <t>CABO DE COBRE FLEXÍVEL ISOLADO, 50 MM², ANTI-CHAMA 0,6/1,0 KV, PARA DISTRIBUIÇÃO - FORNECIMENTO E INSTALAÇÃO. AF_12/2015</t>
  </si>
  <si>
    <t>CABO DE COBRE FLEXÍVEL ISOLADO, 70 MM², ANTI-CHAMA 0,6/1,0 KV, PARA DISTRIBUIÇÃO - FORNECIMENTO E INSTALAÇÃO. AF_12/2015</t>
  </si>
  <si>
    <t>CABO DE COBRE FLEXÍVEL ISOLADO, 120 MM², ANTI-CHAMA 0,6/1,0 KV, PARA DISTRIBUIÇÃO - FORNECIMENTO E INSTALAÇÃO. AF_12/2015</t>
  </si>
  <si>
    <t>CAIXA RETANGULAR 4" X 2" MÉDIA (1,30 M DO PISO), PVC, INSTALADA EM PAREDE - FORNECIMENTO E INSTALAÇÃO. AF_12/2015</t>
  </si>
  <si>
    <t xml:space="preserve"> 06. 01.306.100.  1</t>
  </si>
  <si>
    <t>CONDULETE DE ALUMÍNIO, TIPO LR, PARA ELETRODUTO DE AÇO GALVANIZADO DN 20 MM (3/4''), APARENTE - FORNECIMENTO E INSTALAÇÃO. AF_11/2016_P</t>
  </si>
  <si>
    <t xml:space="preserve"> 06. 01.306.200.  1</t>
  </si>
  <si>
    <t>CONDULETE DE ALUMÍNIO, TIPO LR, PARA ELETRODUTO DE AÇO GALVANIZADO DN 25 MM (1''), APARENTE - FORNECIMENTO E INSTALAÇÃO. AF_11/2016_P</t>
  </si>
  <si>
    <t xml:space="preserve"> 06. 01.306.200.  2</t>
  </si>
  <si>
    <t>CONDULETE DE ALUMÍNIO, TIPO T, PARA ELETRODUTO DE AÇO GALVANIZADO DN 20 MM (3/4''), APARENTE - FORNECIMENTO E INSTALAÇÃO. AF_11/2016_P</t>
  </si>
  <si>
    <t xml:space="preserve"> 06. 01.306.200.  3</t>
  </si>
  <si>
    <t>CONDULETE DE ALUMÍNIO, TIPO T, PARA ELETRODUTO DE AÇO GALVANIZADO DN 25 MM (1''), APARENTE - FORNECIMENTO E INSTALAÇÃO. AF_11/2016_P</t>
  </si>
  <si>
    <t xml:space="preserve"> 06. 01.306.200.  4</t>
  </si>
  <si>
    <t>CONDULETE DE ALUMÍNIO, TIPO X, PARA ELETRODUTO DE AÇO GALVANIZADO DN 20 MM (3/4''), APARENTE - FORNECIMENTO E INSTALAÇÃO. AF_11/2016_P</t>
  </si>
  <si>
    <t xml:space="preserve"> 06. 01.306.200.  5</t>
  </si>
  <si>
    <t>072395/AGETOP</t>
  </si>
  <si>
    <t xml:space="preserve"> 06. 01.306.200.  6</t>
  </si>
  <si>
    <t xml:space="preserve"> 06. 01.306.300.  1</t>
  </si>
  <si>
    <t xml:space="preserve"> 06. 01.306.300.  2</t>
  </si>
  <si>
    <t>CURVA 90 GRAUS PARA ELETRODUTO, PVC, ROSCÁVEL, DN 20 MM (1/2"), PARA CIRCUITOS TERMINAIS, INSTALADA EM FORRO - FORNECIMENTO E INSTALAÇÃO. AF_12/2015</t>
  </si>
  <si>
    <t>11264/ORSE</t>
  </si>
  <si>
    <t>LUVA PARA ELETRODUTO, PVC, ROSCÁVEL, DN 20 MM (1/2"), PARA CIRCUITOS TERMINAIS, INSTALADA EM FORRO - FORNECIMENTO E INSTALAÇÃO. AF_12/2015</t>
  </si>
  <si>
    <t>LUVA PARA ELETRODUTO, PVC, ROSCÁVEL, DN 32 MM (1"), PARA CIRCUITOS TERMINAIS, INSTALADA EM FORRO - FORNECIMENTO E INSTALAÇÃO. AF_12/2015</t>
  </si>
  <si>
    <t>LUVA DE EMENDA PARA ELETRODUTO, AÇO GALVANIZADO, DN 25 MM (1''), APARENTE, INSTALADA EM TETO - FORNECIMENTO E INSTALAÇÃO. AF_11/2016_P</t>
  </si>
  <si>
    <t>LUVA DE EMENDA PARA ELETRODUTO, AÇO GALVANIZADO, DN 40 MM (1 1/2''), APARENTE, INSTALADA EM TETO - FORNECIMENTO E INSTALAÇÃO. AF_11/2016_P</t>
  </si>
  <si>
    <t>C0512/SEINFRA</t>
  </si>
  <si>
    <t>072326/AGETOP</t>
  </si>
  <si>
    <t>070251/AGETOP</t>
  </si>
  <si>
    <t>070252/AGETOP</t>
  </si>
  <si>
    <t>070390/AGETOP</t>
  </si>
  <si>
    <t>070391/AGETOP</t>
  </si>
  <si>
    <t>070393/AGETOP</t>
  </si>
  <si>
    <t>04015/ORSE</t>
  </si>
  <si>
    <t>09817/ORSE</t>
  </si>
  <si>
    <t>071670/AGETOP</t>
  </si>
  <si>
    <t>12103/ORSE</t>
  </si>
  <si>
    <t>11867/ORSE</t>
  </si>
  <si>
    <t>INTERRUPTOR SIMPLES (1 MÓDULO), 10A/250V, INCLUINDO SUPORTE E PLACA - FORNECIMENTO E INSTALAÇÃO. AF_12/2015</t>
  </si>
  <si>
    <t>INTERRUPTOR PARALELO (1 MÓDULO), 10A/250V, INCLUINDO SUPORTE E PLACA - FORNECIMENTO E INSTALAÇÃO. AF_12/2015</t>
  </si>
  <si>
    <t>INTERRUPTOR SIMPLES (1 MÓDULO) COM 1 TOMADA DE EMBUTIR 2P+T 10 A,  INCLUINDO SUPORTE E PLACA - FORNECIMENTO E INSTALAÇÃO. AF_12/2015</t>
  </si>
  <si>
    <t>INTERRUPTOR PARALELO (1 MÓDULO) COM 1 TOMADA DE EMBUTIR 2P+T 10 A,  INCLUINDO SUPORTE E PLACA - FORNECIMENTO E INSTALAÇÃO. AF_12/2015</t>
  </si>
  <si>
    <t>TOMADA MÉDIA DE EMBUTIR (1 MÓDULO), 2P+T 10 A, INCLUINDO SUPORTE E PLACA - FORNECIMENTO E INSTALAÇÃO. AF_12/2015</t>
  </si>
  <si>
    <t>TOMADA MÉDIA DE EMBUTIR (2 MÓDULOS), 2P+T 10 A, INCLUINDO SUPORTE E PLACA - FORNECIMENTO E INSTALAÇÃO. AF_12/2015</t>
  </si>
  <si>
    <t>TOMADA ALTA DE EMBUTIR (1 MÓDULO), 2P+T 20 A, INCLUINDO SUPORTE E PLACA - FORNECIMENTO E INSTALAÇÃO. AF_12/2015</t>
  </si>
  <si>
    <t>POSTE DE AÇO CONICO CONTÍNUO CURVO SIMPLES, ENGASTADO, H=9M, INCLUSIVE LUMINÁRIA, SEM LÂMPADA - FORNECIMENTO E INSTALACAO. AF_11/2019</t>
  </si>
  <si>
    <t>CAPTOR TIPO FRANKLIN PARA SPDA - FORNECIMENTO E INSTALAÇÃO. AF_12/2017</t>
  </si>
  <si>
    <t>MASTRO 1 ½  PARA SPDA - FORNECIMENTO E INSTALAÇÃO. AF_12/2017</t>
  </si>
  <si>
    <t>10272/ORSE</t>
  </si>
  <si>
    <t>C4853/SEINFRA</t>
  </si>
  <si>
    <t>HASTE DE ATERRAMENTO 5/8  PARA SPDA - FORNECIMENTO E INSTALAÇÃO. AF_12/2017</t>
  </si>
  <si>
    <t>CORDOALHA DE COBRE NU 35 MM², NÃO ENTERRADA, COM ISOLADOR - FORNECIMENTO E INSTALAÇÃO. AF_12/2017</t>
  </si>
  <si>
    <t>CORDOALHA DE COBRE NU 50 MM², ENTERRADA, SEM ISOLADOR - FORNECIMENTO E INSTALAÇÃO. AF_12/2017</t>
  </si>
  <si>
    <t>CORTE E DOBRA DE AÇO CA-25, DIÂMETRO DE 10,0 MM. AF_12/2015</t>
  </si>
  <si>
    <t>00758/ORSE</t>
  </si>
  <si>
    <t>PATCH PANEL 24 PORTAS, CATEGORIA 6 - FORNECIMENTO E INSTALAÇÃO. AF_11/2019</t>
  </si>
  <si>
    <t>07867/ORSE</t>
  </si>
  <si>
    <t>071796/AGETOP</t>
  </si>
  <si>
    <t>08507/ORSE</t>
  </si>
  <si>
    <t>CABO ELETRÔNICO CATEGORIA 6, INSTALADO EM EDIFICAÇÃO INSTITUCIONAL - FORNECIMENTO E INSTALAÇÃO. AF_11/2019</t>
  </si>
  <si>
    <t>CABO TELEFÔNICO CCI-50 2 PARES, SEM BLINDAGEM, INSTALADO EM DISTRIBUIÇÃO DE EDIFICAÇÃO RESIDENCIAL - FORNECIMENTO E INSTALAÇÃO. AF_11/2019</t>
  </si>
  <si>
    <t>CABO TELEFÔNICO CTP-APL-50 10 PARES INSTALADO EM ENTRADA DE EDIFICAÇÃO - FORNECIMENTO E INSTALAÇÃO. AF_11/2019</t>
  </si>
  <si>
    <t>CABO TELEFÔNICO CCI-50 2 PARES, SEM BLINDAGEM, INSTALADO EM ENTRADA DE EDIFICAÇÃO - FORNECIMENTO E INSTALAÇÃO. AF_11/2019</t>
  </si>
  <si>
    <t>CCU.06.0002</t>
  </si>
  <si>
    <t>07792/ORSE</t>
  </si>
  <si>
    <t>TOMADA PARA TELEFONE RJ11 - FORNECIMENTO E INSTALAÇÃO. AF_11/2019</t>
  </si>
  <si>
    <t>08615/ORSE</t>
  </si>
  <si>
    <t>QUADRO DE DISTRIBUICAO PARA TELEFONE N.3, 40X40X12CM EM CHAPA METALICA, DE EMBUTIR, SEM ACESSORIOS, PADRAO TELEBRAS, FORNECIMENTO E INSTALAÇÃO. AF_11/2019</t>
  </si>
  <si>
    <t>CAIXA RETANGULAR 4" X 4" MÉDIA (1,30 M DO PISO), PVC, INSTALADA EM PAREDE - FORNECIMENTO E INSTALAÇÃO. AF_12/2015</t>
  </si>
  <si>
    <t xml:space="preserve"> 06. 02.009.100.  1</t>
  </si>
  <si>
    <t xml:space="preserve"> 06. 02.009.200.  1</t>
  </si>
  <si>
    <t xml:space="preserve"> 06. 02.009.200.  2</t>
  </si>
  <si>
    <t xml:space="preserve"> 06. 02.009.200.  3</t>
  </si>
  <si>
    <t xml:space="preserve"> 06. 02.010.110.  1</t>
  </si>
  <si>
    <t xml:space="preserve"> 06. 02.010.110.  2</t>
  </si>
  <si>
    <t xml:space="preserve"> 06. 02.010.120.  1</t>
  </si>
  <si>
    <t>072325/AGETOP</t>
  </si>
  <si>
    <t xml:space="preserve"> 06. 02.010.200.  1</t>
  </si>
  <si>
    <t>070335/AGETOP</t>
  </si>
  <si>
    <t xml:space="preserve"> 06. 02.010.200.  2</t>
  </si>
  <si>
    <t>090533/PREFSP</t>
  </si>
  <si>
    <t xml:space="preserve"> 06. 02.010.300.  1</t>
  </si>
  <si>
    <t>07861/ORSE</t>
  </si>
  <si>
    <t>11820/ORSE</t>
  </si>
  <si>
    <t>11855/ORSE</t>
  </si>
  <si>
    <t xml:space="preserve"> 06. 03.600.100.  1</t>
  </si>
  <si>
    <t xml:space="preserve"> 06. 03.600.100.  2</t>
  </si>
  <si>
    <t xml:space="preserve"> 06. 03.600.100.  3</t>
  </si>
  <si>
    <t xml:space="preserve"> 06. 03.600.200.  1</t>
  </si>
  <si>
    <t>INSTALAÇÕES MECÂNICAS E DE UTILIDADES</t>
  </si>
  <si>
    <t xml:space="preserve"> 07. 00.000.</t>
  </si>
  <si>
    <t>AR CONDICIONADO CENTRAL</t>
  </si>
  <si>
    <t xml:space="preserve"> 07. 02.000.</t>
  </si>
  <si>
    <t xml:space="preserve"> 07. 02.100.110.  1</t>
  </si>
  <si>
    <t xml:space="preserve"> 07. 02.100.110.  2</t>
  </si>
  <si>
    <t xml:space="preserve"> 07. 02.100.110.  3</t>
  </si>
  <si>
    <t xml:space="preserve"> 07. 02.100.120.  1</t>
  </si>
  <si>
    <t xml:space="preserve"> 07. 02.100.200.  1</t>
  </si>
  <si>
    <t>FORNECIMENTO DE APARELHOS</t>
  </si>
  <si>
    <t xml:space="preserve"> 07. 02.200.</t>
  </si>
  <si>
    <t>CONDICIONADOR DE AR TIPO SPLIT 9000 BTU'S COMPREENDENDO 1 CONDENSADOR E 1 EVAPORADOR(VIDE INSTALACAO,ASSENTAMENTO E INTERLIGACOES FAMILIA 15.005).FORNECIMENTO</t>
  </si>
  <si>
    <t xml:space="preserve"> 07. 02.200.  1.</t>
  </si>
  <si>
    <t>CONDICIONADOR DE AR TIPO SPLIT 24000 BTU'S COMPREENDENDO 1 CONDENSADOR E 1 EVAPORADOR(VIDE INSTALACAO,ASSENTAMENTO E INTERLIGACOES FAMILIA 15.005).FORNECIMENTO</t>
  </si>
  <si>
    <t xml:space="preserve"> 07. 02.200.  2.</t>
  </si>
  <si>
    <t>CONDICIONADOR DE AR TIPO SPLIT 30000 BTU'S COMPREENDENDO 1 CONDENSADOR E 1 EVAPORADOR(VIDE INSTALACAO,ASSENTAMENTO E INTERLIGACOES FAMILIA 15.005).FORNECIMENTO</t>
  </si>
  <si>
    <t xml:space="preserve"> 07. 02.200.  3.</t>
  </si>
  <si>
    <t>INSTALAÇÃO DE APARELHOS</t>
  </si>
  <si>
    <t xml:space="preserve"> 07. 02.300.</t>
  </si>
  <si>
    <t>04464/ORSE</t>
  </si>
  <si>
    <t>INSTALAÇÃO DE CONDICIONADOR DE AR TIPO SPLIT HIGH WALL, 9000 BTU</t>
  </si>
  <si>
    <t xml:space="preserve"> 07. 02.300.  1.</t>
  </si>
  <si>
    <t>04469/ORSE</t>
  </si>
  <si>
    <t>INSTALAÇÃO DE CONDICIONADOR DE AR TIPO SPLIT HIGH WALL, 24000 BTU</t>
  </si>
  <si>
    <t xml:space="preserve"> 07. 02.300.  2.</t>
  </si>
  <si>
    <t>04471/ORSE</t>
  </si>
  <si>
    <t>INSTALAÇÃO DE CONDICIONADOR DE AR TIPO SPLIT HIGH WALL, 30000 BTU</t>
  </si>
  <si>
    <t xml:space="preserve"> 07. 02.300.  3.</t>
  </si>
  <si>
    <t>GÁS COMBUSTÍVEL</t>
  </si>
  <si>
    <t xml:space="preserve"> 07. 07.000.</t>
  </si>
  <si>
    <t>09018/ORSE</t>
  </si>
  <si>
    <t xml:space="preserve"> 07. 07.200.100.  1</t>
  </si>
  <si>
    <t xml:space="preserve"> 07. 07.200.100.  2</t>
  </si>
  <si>
    <t xml:space="preserve"> 07. 07.200.200.  1</t>
  </si>
  <si>
    <t xml:space="preserve"> 07. 07.200.200.  2</t>
  </si>
  <si>
    <t>01009/ORSE</t>
  </si>
  <si>
    <t xml:space="preserve"> 07. 07.200.300.  1</t>
  </si>
  <si>
    <t xml:space="preserve"> 07. 07.200.300.  2</t>
  </si>
  <si>
    <t xml:space="preserve"> 07. 07.200.400.  1</t>
  </si>
  <si>
    <t xml:space="preserve"> 07. 07.200.500.  1</t>
  </si>
  <si>
    <t>00972/ORSE</t>
  </si>
  <si>
    <t xml:space="preserve"> 07. 07.200.600.  1</t>
  </si>
  <si>
    <t>REGISTRO DE GAVETA BRUTO, LATÃO, ROSCÁVEL, 3/4", FORNECIDO E INSTALADO EM RAMAL DE ÁGUA. AF_12/2014</t>
  </si>
  <si>
    <t>10339/ORSE</t>
  </si>
  <si>
    <t>09093/ORSE</t>
  </si>
  <si>
    <t>09092/ORSE</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</si>
  <si>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</si>
  <si>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</si>
  <si>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 xml:space="preserve"> 07. 07.400.</t>
  </si>
  <si>
    <t>MANOMETRO 0 A 200 PSI (0 A 14 KGF/CM2), D = 50MM - FORNECIMENTO E COLOCACAO</t>
  </si>
  <si>
    <t xml:space="preserve"> 07. 07.400.  1.</t>
  </si>
  <si>
    <t>BOTIJAO DE GAS ENGARRAFADO(GLP),CAPACIDADE PARA 45KG.O CUSTO INCLUI O BOTIJAO E O GAS.FORNECIMENTO</t>
  </si>
  <si>
    <t xml:space="preserve"> 07. 07.400.  2.</t>
  </si>
  <si>
    <t xml:space="preserve">TOTAL ITEM:  07   </t>
  </si>
  <si>
    <t>INSTALAÇÕES DE PREVENÇÃO E COMBATE A INCÊNDIO</t>
  </si>
  <si>
    <t xml:space="preserve"> 08. 01.300.100.  1</t>
  </si>
  <si>
    <t xml:space="preserve"> 08. 01.300.100.  2</t>
  </si>
  <si>
    <t xml:space="preserve"> 08. 01.300.100.  3</t>
  </si>
  <si>
    <t xml:space="preserve"> 08. 01.300.100.  4</t>
  </si>
  <si>
    <t xml:space="preserve"> 08. 01.300.100.  5</t>
  </si>
  <si>
    <t xml:space="preserve"> 08. 01.300.201.  1</t>
  </si>
  <si>
    <t xml:space="preserve"> 08. 01.300.201.  2</t>
  </si>
  <si>
    <t xml:space="preserve"> 08. 01.300.201.  3</t>
  </si>
  <si>
    <t xml:space="preserve"> 08. 01.300.201.  4</t>
  </si>
  <si>
    <t xml:space="preserve"> 08. 01.300.201.  5</t>
  </si>
  <si>
    <t xml:space="preserve"> 08. 01.300.202.  1</t>
  </si>
  <si>
    <t xml:space="preserve"> 08. 01.300.202.  2</t>
  </si>
  <si>
    <t>01012/ORSE</t>
  </si>
  <si>
    <t xml:space="preserve"> 08. 01.300.202.  3</t>
  </si>
  <si>
    <t>10613/ORSE</t>
  </si>
  <si>
    <t xml:space="preserve"> 08. 01.300.202.  4</t>
  </si>
  <si>
    <t xml:space="preserve"> 08. 01.300.203.  1</t>
  </si>
  <si>
    <t xml:space="preserve"> 08. 01.300.203.  2</t>
  </si>
  <si>
    <t xml:space="preserve"> 08. 01.300.203.  3</t>
  </si>
  <si>
    <t xml:space="preserve"> 08. 01.300.203.  4</t>
  </si>
  <si>
    <t xml:space="preserve"> 08. 01.300.203.  5</t>
  </si>
  <si>
    <t xml:space="preserve"> 08. 01.300.203.  6</t>
  </si>
  <si>
    <t xml:space="preserve"> 08. 01.300.203.  7</t>
  </si>
  <si>
    <t xml:space="preserve"> 08. 01.300.204.  1</t>
  </si>
  <si>
    <t xml:space="preserve"> 08. 01.300.204.  2</t>
  </si>
  <si>
    <t xml:space="preserve"> 08. 01.300.204.  3</t>
  </si>
  <si>
    <t xml:space="preserve"> 08. 01.300.204.  4</t>
  </si>
  <si>
    <t xml:space="preserve"> 08. 01.300.205.  1</t>
  </si>
  <si>
    <t xml:space="preserve"> 08. 01.300.205.  2</t>
  </si>
  <si>
    <t xml:space="preserve"> 08. 01.300.205.  3</t>
  </si>
  <si>
    <t xml:space="preserve"> 08. 01.300.205.  4</t>
  </si>
  <si>
    <t>00997/ORSE</t>
  </si>
  <si>
    <t xml:space="preserve"> 08. 01.300.206.  1</t>
  </si>
  <si>
    <t xml:space="preserve"> 08. 01.300.300.  1</t>
  </si>
  <si>
    <t>085083/AGETOP</t>
  </si>
  <si>
    <t xml:space="preserve"> 08. 01.300.300.  2</t>
  </si>
  <si>
    <t>09905/ORSE</t>
  </si>
  <si>
    <t xml:space="preserve"> 08. 01.300.300.  3</t>
  </si>
  <si>
    <t xml:space="preserve"> 08. 01.300.300.  4</t>
  </si>
  <si>
    <t xml:space="preserve"> 08. 01.300.300.  5</t>
  </si>
  <si>
    <t xml:space="preserve"> 08. 01.300.300.  6</t>
  </si>
  <si>
    <t xml:space="preserve"> 08. 01.300.300.  7</t>
  </si>
  <si>
    <t xml:space="preserve"> 08. 01.300.300.  8</t>
  </si>
  <si>
    <t xml:space="preserve"> 08. 01.300.300.  9</t>
  </si>
  <si>
    <t>VÁLVULA DE RETENÇÃO VERTICAL, DE BRONZE, ROSCÁVEL, 1" - FORNECIMENTO E INSTALAÇÃO. AF_01/2019</t>
  </si>
  <si>
    <t xml:space="preserve"> 08. 01.300.300. 10</t>
  </si>
  <si>
    <t>VÁLVULA DE RETENÇÃO HORIZONTAL, DE BRONZE, ROSCÁVEL, 2 1/2" - FORNECIMENTO E INSTALAÇÃO. AF_01/2019</t>
  </si>
  <si>
    <t xml:space="preserve"> 08. 01.300.300. 11</t>
  </si>
  <si>
    <t>085039/AGETOP</t>
  </si>
  <si>
    <t xml:space="preserve"> 08. 01.300.400.  1</t>
  </si>
  <si>
    <t>07868/ORSE</t>
  </si>
  <si>
    <t xml:space="preserve"> 08. 01.300.500.  1</t>
  </si>
  <si>
    <t xml:space="preserve"> 08. 01.300.500.  2</t>
  </si>
  <si>
    <t>SERVIÇOS COMPLEMENTARES</t>
  </si>
  <si>
    <t xml:space="preserve"> 09. 00.000.</t>
  </si>
  <si>
    <t>ENSAIOS E TESTES</t>
  </si>
  <si>
    <t xml:space="preserve"> 09. 01.000.</t>
  </si>
  <si>
    <t>ENSAIOS</t>
  </si>
  <si>
    <t xml:space="preserve"> 09. 01.100.</t>
  </si>
  <si>
    <t>ENSAIOS DE CONCRETO</t>
  </si>
  <si>
    <t xml:space="preserve"> 09. 01.103.</t>
  </si>
  <si>
    <t>CONTROLE TECNOLOGICO DE OBRAS EM CONCRETO ARMADO CONSIDERANDO APENAS O CONTROLE DO CONCRETO E CONSTANDO DE COLETA,MOLDAGEM E CAPEAMENTO DE CORPOS DE PROVA,TRANSPORTE ATE 50KM,ENSAIOS DE RESISTENCIA A COMPRESSAO AOS 28 DIAS E"SLUMP TEST",MEDIDO POR M3 DE CONCRETO COLOCADO NAS FORMAS</t>
  </si>
  <si>
    <t xml:space="preserve"> 09. 01.103.  1.</t>
  </si>
  <si>
    <t>TESTES</t>
  </si>
  <si>
    <t xml:space="preserve"> 09. 01.200.</t>
  </si>
  <si>
    <t>ELÉTRICA, ELETRÔNICA E SPDA</t>
  </si>
  <si>
    <t xml:space="preserve"> 09. 01.203.</t>
  </si>
  <si>
    <t>CCU.09.0001</t>
  </si>
  <si>
    <t>TESTE DE RESISTÊNCIA DE ATERRAMENTO (LAUDO SPDA)</t>
  </si>
  <si>
    <t xml:space="preserve"> 09. 01.203.  1.</t>
  </si>
  <si>
    <t>CCU.09.0002</t>
  </si>
  <si>
    <t>TESTE DE CONTINUIDADE ELÉTRICA (LAUDO SPDA)</t>
  </si>
  <si>
    <t xml:space="preserve"> 09. 01.203.  2.</t>
  </si>
  <si>
    <t>LIMPEZA DE OBRAS</t>
  </si>
  <si>
    <t xml:space="preserve"> 09. 02.000.</t>
  </si>
  <si>
    <t>02450/ORSE</t>
  </si>
  <si>
    <t>LIMPEZA GERAL</t>
  </si>
  <si>
    <t xml:space="preserve"> 09. 02.000.  1.</t>
  </si>
  <si>
    <t xml:space="preserve">TOTAL ITEM:  09   </t>
  </si>
  <si>
    <t>SERVIÇOS AUXILIARES E ADMINISTRATIVOS</t>
  </si>
  <si>
    <t xml:space="preserve"> 10. 00.000.</t>
  </si>
  <si>
    <t>PESSOAL</t>
  </si>
  <si>
    <t xml:space="preserve"> 10. 01.000.</t>
  </si>
  <si>
    <t>MÃO DE OBRA</t>
  </si>
  <si>
    <t xml:space="preserve"> 10. 01.100.</t>
  </si>
  <si>
    <t>MESTRE DE OBRAS</t>
  </si>
  <si>
    <t xml:space="preserve"> 10. 01.111.</t>
  </si>
  <si>
    <t>MESTRE DE OBRAS COM ENCARGOS COMPLEMENTARES</t>
  </si>
  <si>
    <t>MES</t>
  </si>
  <si>
    <t xml:space="preserve"> 10. 01.111.  1.</t>
  </si>
  <si>
    <t>ADMINISTRAÇÃO</t>
  </si>
  <si>
    <t xml:space="preserve"> 10. 01.200.</t>
  </si>
  <si>
    <t>ENGENHEIRO CIVIL</t>
  </si>
  <si>
    <t xml:space="preserve"> 10. 01.201.</t>
  </si>
  <si>
    <t>ENGENHEIRO CIVIL DE OBRA JUNIOR COM ENCARGOS COMPLEMENTARES</t>
  </si>
  <si>
    <t xml:space="preserve"> 10. 01.201.  1.</t>
  </si>
  <si>
    <t>AUXILIARES TÉCNICOS</t>
  </si>
  <si>
    <t xml:space="preserve"> 10. 01.202.</t>
  </si>
  <si>
    <t>TÉCNICO EM SEGURANÇA DO TRABALHO COM ENCARGOS COMPLEMENTARES</t>
  </si>
  <si>
    <t xml:space="preserve"> 10. 01.202.  1.</t>
  </si>
  <si>
    <t>VIGIAS</t>
  </si>
  <si>
    <t xml:space="preserve"> 10. 01.205.</t>
  </si>
  <si>
    <t>CPM - 88326-N</t>
  </si>
  <si>
    <t xml:space="preserve"> 10. 01.205.  1.</t>
  </si>
  <si>
    <t>CPM - 88326-D</t>
  </si>
  <si>
    <t xml:space="preserve"> 10. 01.205.  2.</t>
  </si>
  <si>
    <t xml:space="preserve">TOTAL ITEM:  10   </t>
  </si>
  <si>
    <t xml:space="preserve">TOTAL DA PLANILHA: </t>
  </si>
  <si>
    <t>CODIGO  DA COMPOSICAO</t>
  </si>
  <si>
    <t>DESCRICAO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</si>
  <si>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</si>
  <si>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</si>
  <si>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</si>
  <si>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</si>
  <si>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</si>
  <si>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</si>
  <si>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</si>
  <si>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</si>
  <si>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</si>
  <si>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</si>
  <si>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</si>
  <si>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</si>
  <si>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</si>
  <si>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</si>
  <si>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</si>
  <si>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</si>
  <si>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</si>
  <si>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</si>
  <si>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</si>
  <si>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</si>
  <si>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</si>
  <si>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</si>
  <si>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</si>
  <si>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</si>
  <si>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</si>
  <si>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</si>
  <si>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</si>
  <si>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</si>
  <si>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</si>
  <si>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</si>
  <si>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</si>
  <si>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</si>
  <si>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</si>
  <si>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</si>
  <si>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</si>
  <si>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</si>
  <si>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</si>
  <si>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</si>
  <si>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</si>
  <si>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</si>
  <si>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</si>
  <si>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</si>
  <si>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</si>
  <si>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</si>
  <si>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</si>
  <si>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</si>
  <si>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</si>
  <si>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</si>
  <si>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</si>
  <si>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</si>
  <si>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</si>
  <si>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</si>
  <si>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</si>
  <si>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</si>
  <si>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</si>
  <si>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</si>
  <si>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</si>
  <si>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</si>
  <si>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</si>
  <si>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</si>
  <si>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</si>
  <si>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</si>
  <si>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</si>
  <si>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</si>
  <si>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</si>
  <si>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</si>
  <si>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</si>
  <si>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</si>
  <si>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</si>
  <si>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</si>
  <si>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</si>
  <si>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</si>
  <si>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</si>
  <si>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</si>
  <si>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</si>
  <si>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</si>
  <si>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</si>
  <si>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</si>
  <si>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</si>
  <si>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</si>
  <si>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</si>
  <si>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</si>
  <si>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</si>
  <si>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</si>
  <si>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</si>
  <si>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</si>
  <si>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</si>
  <si>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</si>
  <si>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</si>
  <si>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</si>
  <si>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</si>
  <si>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</si>
  <si>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</si>
  <si>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</si>
  <si>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</si>
  <si>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</si>
  <si>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</si>
  <si>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</si>
  <si>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</si>
  <si>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</si>
  <si>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</si>
  <si>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</si>
  <si>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</si>
  <si>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</si>
  <si>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</si>
  <si>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</si>
  <si>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</si>
  <si>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</si>
  <si>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</si>
  <si>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</si>
  <si>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</si>
  <si>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</si>
  <si>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</si>
  <si>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</si>
  <si>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</si>
  <si>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</si>
  <si>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</si>
  <si>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</si>
  <si>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</si>
  <si>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</si>
  <si>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</si>
  <si>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</si>
  <si>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</si>
  <si>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</si>
  <si>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</si>
  <si>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</si>
  <si>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</si>
  <si>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</si>
  <si>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</si>
  <si>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</si>
  <si>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</si>
  <si>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</si>
  <si>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</si>
  <si>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</si>
  <si>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</si>
  <si>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</si>
  <si>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</si>
  <si>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</si>
  <si>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</si>
  <si>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</si>
  <si>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</si>
  <si>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</si>
  <si>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</si>
  <si>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</si>
  <si>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</si>
  <si>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</si>
  <si>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</si>
  <si>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</si>
  <si>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</si>
  <si>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</si>
  <si>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</si>
  <si>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</si>
  <si>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</si>
  <si>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</si>
  <si>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</si>
  <si>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</si>
  <si>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</si>
  <si>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</si>
  <si>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FÔRMAS, PRODUÇÃO DE ARGAMASSA OU CONCRETO EM CANTEIRO DE OBRA, NÃO INCLUSO MOBILIÁRIO E EQUIPAMENTOS.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</si>
  <si>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</si>
  <si>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</si>
  <si>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</si>
  <si>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</si>
  <si>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</si>
  <si>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</si>
  <si>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</si>
  <si>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</si>
  <si>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</si>
  <si>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</si>
  <si>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</si>
  <si>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</si>
  <si>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</si>
  <si>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</si>
  <si>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</si>
  <si>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</si>
  <si>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</si>
  <si>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</si>
  <si>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</si>
  <si>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</si>
  <si>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</si>
  <si>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</si>
  <si>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</si>
  <si>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</si>
  <si>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</si>
  <si>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</si>
  <si>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</si>
  <si>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</si>
  <si>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</si>
  <si>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</si>
  <si>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</si>
  <si>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</si>
  <si>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</si>
  <si>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</si>
  <si>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</si>
  <si>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</si>
  <si>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</si>
  <si>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</si>
  <si>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</si>
  <si>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</si>
  <si>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</si>
  <si>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</si>
  <si>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</si>
  <si>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</si>
  <si>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</si>
  <si>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</si>
  <si>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</si>
  <si>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</si>
  <si>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</si>
  <si>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</si>
  <si>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</si>
  <si>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</si>
  <si>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</si>
  <si>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</si>
  <si>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</si>
  <si>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</si>
  <si>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</si>
  <si>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</si>
  <si>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</si>
  <si>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</si>
  <si>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</si>
  <si>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</si>
  <si>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</si>
  <si>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</si>
  <si>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</si>
  <si>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</si>
  <si>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</si>
  <si>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</si>
  <si>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</si>
  <si>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</si>
  <si>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</si>
  <si>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</si>
  <si>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</si>
  <si>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</si>
  <si>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</si>
  <si>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</si>
  <si>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</si>
  <si>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</si>
  <si>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</si>
  <si>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</si>
  <si>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</si>
  <si>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</si>
  <si>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</si>
  <si>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</si>
  <si>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</si>
  <si>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</si>
  <si>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</si>
  <si>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</si>
  <si>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</si>
  <si>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</si>
  <si>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</si>
  <si>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</si>
  <si>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</si>
  <si>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</si>
  <si>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</si>
  <si>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</si>
  <si>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</si>
  <si>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</si>
  <si>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</si>
  <si>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</si>
  <si>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</si>
  <si>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</si>
  <si>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</si>
  <si>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</si>
  <si>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</si>
  <si>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</si>
  <si>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</si>
  <si>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</si>
  <si>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</si>
  <si>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</si>
  <si>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</si>
  <si>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</si>
  <si>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</si>
  <si>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</si>
  <si>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</si>
  <si>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</si>
  <si>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</si>
  <si>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</si>
  <si>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</si>
  <si>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</si>
  <si>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</si>
  <si>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</si>
  <si>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</si>
  <si>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</si>
  <si>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</si>
  <si>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</si>
  <si>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</si>
  <si>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</si>
  <si>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</si>
  <si>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</si>
  <si>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</si>
  <si>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</si>
  <si>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</si>
  <si>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</si>
  <si>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</si>
  <si>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</si>
  <si>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</si>
  <si>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</si>
  <si>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</si>
  <si>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</si>
  <si>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</si>
  <si>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</si>
  <si>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</si>
  <si>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</si>
  <si>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</si>
  <si>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</si>
  <si>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</si>
  <si>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</si>
  <si>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</si>
  <si>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</si>
  <si>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</si>
  <si>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</si>
  <si>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</si>
  <si>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</si>
  <si>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</si>
  <si>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</si>
  <si>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</si>
  <si>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</si>
  <si>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</si>
  <si>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</si>
  <si>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</si>
  <si>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</si>
  <si>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</si>
  <si>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</si>
  <si>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</si>
  <si>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</si>
  <si>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</si>
  <si>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</si>
  <si>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</si>
  <si>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</si>
  <si>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</si>
  <si>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</si>
  <si>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</si>
  <si>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</si>
  <si>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</si>
  <si>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</si>
  <si>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</si>
  <si>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</si>
  <si>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</si>
  <si>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</si>
  <si>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</si>
  <si>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</si>
  <si>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</si>
  <si>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</si>
  <si>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</si>
  <si>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</si>
  <si>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</si>
  <si>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</si>
  <si>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</si>
  <si>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</si>
  <si>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</si>
  <si>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</si>
  <si>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</si>
  <si>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</si>
  <si>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</si>
  <si>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</si>
  <si>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</si>
  <si>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</si>
  <si>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</si>
  <si>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</si>
  <si>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</si>
  <si>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</si>
  <si>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</si>
  <si>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</si>
  <si>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</si>
  <si>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</si>
  <si>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</si>
  <si>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</si>
  <si>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</si>
  <si>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</si>
  <si>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</si>
  <si>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</si>
  <si>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</si>
  <si>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</si>
  <si>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</si>
  <si>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</si>
  <si>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</si>
  <si>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</si>
  <si>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</si>
  <si>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</si>
  <si>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</si>
  <si>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</si>
  <si>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</si>
  <si>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</si>
  <si>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</si>
  <si>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</si>
  <si>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</si>
  <si>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</si>
  <si>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</si>
  <si>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</si>
  <si>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</si>
  <si>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</si>
  <si>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</si>
  <si>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</si>
  <si>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</si>
  <si>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</si>
  <si>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</si>
  <si>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</si>
  <si>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</si>
  <si>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</si>
  <si>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</si>
  <si>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</si>
  <si>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</si>
  <si>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</si>
  <si>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</si>
  <si>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</si>
  <si>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</si>
  <si>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</si>
  <si>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</si>
  <si>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</si>
  <si>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</si>
  <si>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</si>
  <si>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</si>
  <si>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</si>
  <si>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</si>
  <si>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</si>
  <si>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</si>
  <si>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</si>
  <si>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</si>
  <si>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</si>
  <si>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</si>
  <si>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</si>
  <si>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</si>
  <si>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</si>
  <si>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</si>
  <si>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</si>
  <si>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</si>
  <si>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</si>
  <si>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</si>
  <si>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</si>
  <si>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</si>
  <si>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</si>
  <si>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</si>
  <si>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</si>
  <si>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</si>
  <si>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</si>
  <si>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</si>
  <si>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</si>
  <si>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</si>
  <si>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</si>
  <si>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</si>
  <si>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</si>
  <si>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</si>
  <si>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</si>
  <si>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</si>
  <si>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</si>
  <si>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</si>
  <si>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</si>
  <si>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</si>
  <si>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</si>
  <si>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</si>
  <si>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</si>
  <si>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</si>
  <si>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</si>
  <si>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</si>
  <si>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</si>
  <si>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</si>
  <si>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</si>
  <si>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</si>
  <si>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</si>
  <si>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</si>
  <si>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</si>
  <si>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</si>
  <si>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</si>
  <si>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</si>
  <si>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</si>
  <si>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</si>
  <si>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</si>
  <si>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</si>
  <si>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</si>
  <si>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</si>
  <si>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</si>
  <si>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</si>
  <si>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</si>
  <si>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</si>
  <si>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</si>
  <si>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</si>
  <si>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</si>
  <si>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</si>
  <si>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</si>
  <si>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</si>
  <si>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</si>
  <si>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</si>
  <si>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</si>
  <si>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</si>
  <si>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</si>
  <si>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</si>
  <si>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</si>
  <si>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</si>
  <si>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</si>
  <si>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</si>
  <si>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</si>
  <si>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</si>
  <si>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</si>
  <si>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</si>
  <si>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</si>
  <si>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</si>
  <si>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</si>
  <si>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</si>
  <si>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</si>
  <si>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</si>
  <si>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</si>
  <si>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</si>
  <si>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</si>
  <si>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</si>
  <si>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</si>
  <si>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</si>
  <si>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</si>
  <si>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</si>
  <si>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</si>
  <si>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</si>
  <si>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</si>
  <si>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</si>
  <si>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</si>
  <si>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</si>
  <si>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</si>
  <si>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</si>
  <si>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</si>
  <si>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</si>
  <si>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</si>
  <si>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</si>
  <si>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</si>
  <si>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</si>
  <si>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</si>
  <si>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</si>
  <si>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</si>
  <si>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</si>
  <si>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</si>
  <si>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</si>
  <si>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</si>
  <si>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</si>
  <si>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</si>
  <si>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</si>
  <si>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</si>
  <si>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</si>
  <si>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</si>
  <si>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</si>
  <si>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</si>
  <si>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</si>
  <si>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</si>
  <si>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</si>
  <si>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</si>
  <si>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</si>
  <si>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</si>
  <si>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</si>
  <si>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</si>
  <si>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</si>
  <si>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</si>
  <si>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</si>
  <si>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</si>
  <si>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</si>
  <si>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</si>
  <si>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</si>
  <si>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</si>
  <si>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</si>
  <si>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</si>
  <si>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</si>
  <si>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</si>
  <si>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</si>
  <si>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</si>
  <si>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</si>
  <si>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</si>
  <si>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</si>
  <si>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</si>
  <si>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</si>
  <si>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</si>
  <si>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</si>
  <si>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</si>
  <si>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</si>
  <si>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</si>
  <si>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</si>
  <si>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</si>
  <si>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</si>
  <si>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</si>
  <si>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</si>
  <si>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</si>
  <si>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</si>
  <si>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</si>
  <si>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</si>
  <si>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</si>
  <si>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</si>
  <si>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</si>
  <si>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</si>
  <si>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</si>
  <si>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</si>
  <si>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</si>
  <si>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</si>
  <si>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</si>
  <si>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</si>
  <si>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</si>
  <si>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</si>
  <si>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</si>
  <si>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</si>
  <si>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</si>
  <si>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</si>
  <si>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</si>
  <si>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</si>
  <si>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</si>
  <si>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</si>
  <si>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</si>
  <si>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</si>
  <si>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</si>
  <si>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</si>
  <si>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</si>
  <si>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</si>
  <si>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</si>
  <si>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</si>
  <si>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</si>
  <si>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</si>
  <si>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</si>
  <si>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</si>
  <si>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</si>
  <si>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</si>
  <si>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</si>
  <si>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</si>
  <si>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</si>
  <si>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</si>
  <si>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</si>
  <si>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</si>
  <si>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</si>
  <si>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</si>
  <si>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</si>
  <si>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</si>
  <si>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</si>
  <si>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</si>
  <si>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</si>
  <si>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</si>
  <si>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</si>
  <si>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</si>
  <si>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</si>
  <si>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</si>
  <si>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</si>
  <si>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</si>
  <si>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</si>
  <si>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</si>
  <si>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</si>
  <si>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</si>
  <si>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</si>
  <si>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</si>
  <si>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</si>
  <si>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</si>
  <si>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</si>
  <si>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</si>
  <si>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</si>
  <si>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</si>
  <si>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</si>
  <si>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</si>
  <si>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</si>
  <si>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</si>
  <si>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</si>
  <si>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</si>
  <si>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</si>
  <si>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</si>
  <si>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</si>
  <si>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</si>
  <si>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</si>
  <si>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</si>
  <si>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</si>
  <si>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</si>
  <si>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</si>
  <si>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</si>
  <si>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</si>
  <si>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</si>
  <si>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</si>
  <si>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</si>
  <si>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</si>
  <si>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</si>
  <si>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</si>
  <si>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</si>
  <si>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</si>
  <si>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</si>
  <si>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</si>
  <si>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</si>
  <si>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</si>
  <si>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</si>
  <si>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</si>
  <si>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</si>
  <si>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</si>
  <si>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</si>
  <si>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</si>
  <si>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</si>
  <si>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</si>
  <si>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</si>
  <si>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</si>
  <si>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</si>
  <si>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</si>
  <si>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</si>
  <si>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</si>
  <si>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</si>
  <si>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</si>
  <si>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</si>
  <si>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</si>
  <si>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</si>
  <si>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</si>
  <si>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</si>
  <si>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</si>
  <si>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</si>
  <si>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</si>
  <si>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</si>
  <si>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</si>
  <si>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</si>
  <si>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</si>
  <si>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</si>
  <si>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</si>
  <si>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</si>
  <si>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</si>
  <si>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</si>
  <si>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</si>
  <si>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</si>
  <si>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</si>
  <si>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</si>
  <si>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</si>
  <si>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</si>
  <si>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</si>
  <si>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</si>
  <si>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</si>
  <si>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</si>
  <si>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</si>
  <si>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</si>
  <si>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</si>
  <si>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</si>
  <si>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</si>
  <si>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</si>
  <si>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</si>
  <si>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</si>
  <si>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</si>
  <si>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</si>
  <si>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</si>
  <si>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</si>
  <si>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</si>
  <si>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</si>
  <si>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</si>
  <si>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</si>
  <si>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</si>
  <si>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</si>
  <si>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</si>
  <si>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</si>
  <si>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</si>
  <si>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</si>
  <si>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</si>
  <si>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</si>
  <si>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</si>
  <si>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</si>
  <si>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</si>
  <si>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</si>
  <si>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</si>
  <si>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</si>
  <si>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</si>
  <si>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</si>
  <si>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</si>
  <si>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</si>
  <si>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</si>
  <si>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</si>
  <si>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</si>
  <si>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</si>
  <si>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</si>
  <si>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</si>
  <si>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</si>
  <si>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</si>
  <si>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</si>
  <si>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</si>
  <si>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</si>
  <si>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</si>
  <si>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</si>
  <si>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</si>
  <si>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</si>
  <si>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</si>
  <si>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</si>
  <si>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</si>
  <si>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</si>
  <si>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</si>
  <si>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</si>
  <si>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</si>
  <si>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</si>
  <si>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</si>
  <si>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</si>
  <si>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</si>
  <si>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</si>
  <si>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</si>
  <si>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</si>
  <si>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</si>
  <si>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</si>
  <si>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</si>
  <si>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</si>
  <si>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</si>
  <si>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</si>
  <si>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</si>
  <si>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</si>
  <si>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</si>
  <si>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</si>
  <si>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</si>
  <si>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</si>
  <si>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</si>
  <si>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</si>
  <si>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</si>
  <si>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</si>
  <si>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</si>
  <si>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</si>
  <si>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</si>
  <si>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</si>
  <si>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</si>
  <si>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</si>
  <si>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</si>
  <si>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</si>
  <si>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</si>
  <si>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</si>
  <si>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</si>
  <si>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</si>
  <si>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</si>
  <si>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</si>
  <si>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</si>
  <si>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</si>
  <si>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</si>
  <si>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</si>
  <si>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</si>
  <si>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</si>
  <si>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</si>
  <si>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</si>
  <si>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</si>
  <si>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</si>
  <si>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</si>
  <si>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</si>
  <si>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</si>
  <si>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</si>
  <si>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</si>
  <si>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</si>
  <si>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</si>
  <si>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</si>
  <si>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</si>
  <si>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</si>
  <si>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</si>
  <si>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</si>
  <si>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</si>
  <si>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</si>
  <si>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</si>
  <si>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</si>
  <si>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</si>
  <si>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</si>
  <si>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</si>
  <si>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</si>
  <si>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</si>
  <si>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</si>
  <si>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</si>
  <si>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</si>
  <si>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</si>
  <si>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</si>
  <si>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</si>
  <si>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</si>
  <si>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</si>
  <si>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</si>
  <si>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</si>
  <si>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</si>
  <si>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</si>
  <si>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</si>
  <si>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</si>
  <si>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</si>
  <si>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</si>
  <si>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</si>
  <si>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</si>
  <si>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</si>
  <si>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</si>
  <si>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</si>
  <si>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</si>
  <si>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</si>
  <si>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</si>
  <si>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</si>
  <si>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</si>
  <si>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</si>
  <si>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</si>
  <si>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</si>
  <si>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</si>
  <si>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</si>
  <si>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</si>
  <si>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</si>
  <si>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</si>
  <si>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</si>
  <si>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</si>
  <si>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</si>
  <si>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</si>
  <si>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</si>
  <si>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</si>
  <si>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</si>
  <si>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</si>
  <si>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</si>
  <si>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</si>
  <si>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</si>
  <si>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</si>
  <si>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</si>
  <si>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</si>
  <si>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</si>
  <si>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</si>
  <si>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</si>
  <si>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</si>
  <si>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</si>
  <si>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</si>
  <si>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</si>
  <si>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</si>
  <si>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</si>
  <si>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</si>
  <si>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</si>
  <si>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</si>
  <si>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</si>
  <si>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</si>
  <si>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</si>
  <si>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</si>
  <si>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</si>
  <si>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</si>
  <si>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</si>
  <si>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</si>
  <si>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</si>
  <si>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</si>
  <si>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</si>
  <si>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</si>
  <si>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</si>
  <si>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</si>
  <si>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</si>
  <si>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</si>
  <si>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</si>
  <si>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</si>
  <si>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</si>
  <si>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</si>
  <si>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</si>
  <si>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</si>
  <si>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</si>
  <si>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</si>
  <si>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</si>
  <si>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</si>
  <si>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</si>
  <si>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</si>
  <si>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</si>
  <si>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</si>
  <si>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</si>
  <si>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</si>
  <si>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</si>
  <si>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</si>
  <si>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</si>
  <si>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</si>
  <si>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</si>
  <si>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</si>
  <si>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</si>
  <si>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</si>
  <si>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</si>
  <si>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</si>
  <si>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</si>
  <si>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</si>
  <si>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</si>
  <si>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</si>
  <si>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</si>
  <si>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</si>
  <si>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</si>
  <si>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</si>
  <si>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</si>
  <si>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</si>
  <si>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</si>
  <si>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</si>
  <si>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</si>
  <si>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</si>
  <si>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</si>
  <si>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</si>
  <si>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</si>
  <si>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</si>
  <si>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</si>
  <si>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</si>
  <si>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</si>
  <si>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</si>
  <si>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</si>
  <si>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</si>
  <si>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</si>
  <si>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</si>
  <si>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</si>
  <si>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</si>
  <si>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</si>
  <si>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</si>
  <si>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</si>
  <si>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</si>
  <si>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</si>
  <si>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</si>
  <si>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</si>
  <si>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</si>
  <si>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</si>
  <si>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</si>
  <si>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</si>
  <si>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</si>
  <si>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</si>
  <si>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</si>
  <si>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</si>
  <si>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</si>
  <si>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</si>
  <si>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</si>
  <si>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</si>
  <si>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</si>
  <si>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</si>
  <si>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</si>
  <si>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</si>
  <si>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</si>
  <si>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</si>
  <si>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</si>
  <si>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</si>
  <si>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</si>
  <si>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</si>
  <si>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</si>
  <si>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</si>
  <si>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</si>
  <si>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</si>
  <si>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</si>
  <si>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</si>
  <si>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</si>
  <si>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</si>
  <si>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</si>
  <si>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</si>
  <si>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</si>
  <si>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</si>
  <si>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</si>
  <si>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</si>
  <si>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</si>
  <si>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</si>
  <si>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</si>
  <si>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</si>
  <si>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</si>
  <si>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</si>
  <si>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</si>
  <si>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</si>
  <si>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</si>
  <si>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</si>
  <si>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</si>
  <si>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</si>
  <si>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</si>
  <si>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</si>
  <si>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</si>
  <si>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</si>
  <si>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</si>
  <si>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</si>
  <si>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</si>
  <si>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</si>
  <si>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</si>
  <si>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</si>
  <si>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</si>
  <si>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</si>
  <si>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</si>
  <si>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</si>
  <si>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</si>
  <si>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</si>
  <si>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</si>
  <si>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</si>
  <si>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</si>
  <si>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</si>
  <si>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</si>
  <si>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</si>
  <si>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</si>
  <si>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</si>
  <si>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</si>
  <si>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</si>
  <si>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</si>
  <si>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</si>
  <si>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</si>
  <si>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</si>
  <si>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</si>
  <si>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</si>
  <si>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</si>
  <si>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</si>
  <si>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</si>
  <si>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</si>
  <si>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</si>
  <si>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</si>
  <si>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</si>
  <si>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</si>
  <si>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</si>
  <si>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</si>
  <si>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</si>
  <si>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</si>
  <si>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</si>
  <si>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</si>
  <si>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</si>
  <si>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</si>
  <si>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</si>
  <si>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</si>
  <si>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</si>
  <si>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</si>
  <si>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</si>
  <si>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</si>
  <si>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</si>
  <si>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</si>
  <si>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</si>
  <si>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</si>
  <si>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</si>
  <si>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</si>
  <si>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</si>
  <si>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</si>
  <si>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</si>
  <si>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</si>
  <si>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</si>
  <si>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</si>
  <si>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</si>
  <si>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</si>
  <si>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</si>
  <si>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</si>
  <si>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</si>
  <si>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</si>
  <si>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</si>
  <si>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</si>
  <si>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</si>
  <si>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</si>
  <si>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</si>
  <si>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</si>
  <si>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</si>
  <si>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</si>
  <si>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</si>
  <si>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</si>
  <si>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</si>
  <si>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</si>
  <si>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</si>
  <si>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</si>
  <si>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</si>
  <si>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</si>
  <si>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</si>
  <si>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</si>
  <si>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</si>
  <si>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</si>
  <si>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</si>
  <si>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</si>
  <si>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</si>
  <si>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</si>
  <si>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</si>
  <si>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</si>
  <si>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</si>
  <si>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</si>
  <si>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</si>
  <si>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</si>
  <si>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</si>
  <si>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</si>
  <si>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</si>
  <si>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</si>
  <si>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</si>
  <si>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</si>
  <si>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</si>
  <si>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50 CM, INCLUSO TRANSPORTE VERTICAL. AF_07/2019</t>
  </si>
  <si>
    <t>CALHA EM CHAPA DE AÇO GALVANIZADO NÚMERO 24, DESENVOLVIMENTO DE 100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</si>
  <si>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</si>
  <si>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</si>
  <si>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</si>
  <si>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</si>
  <si>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</si>
  <si>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</si>
  <si>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</si>
  <si>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</si>
  <si>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</si>
  <si>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</si>
  <si>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</si>
  <si>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</si>
  <si>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</si>
  <si>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</si>
  <si>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</si>
  <si>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</si>
  <si>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</si>
  <si>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</si>
  <si>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</si>
  <si>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</si>
  <si>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</si>
  <si>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</si>
  <si>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</si>
  <si>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</si>
  <si>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</si>
  <si>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</si>
  <si>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</si>
  <si>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</si>
  <si>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</si>
  <si>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</si>
  <si>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</si>
  <si>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</si>
  <si>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</si>
  <si>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</si>
  <si>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</si>
  <si>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</si>
  <si>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</si>
  <si>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</si>
  <si>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</si>
  <si>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</si>
  <si>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</si>
  <si>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</si>
  <si>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</si>
  <si>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</si>
  <si>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</si>
  <si>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</si>
  <si>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</si>
  <si>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</si>
  <si>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</si>
  <si>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</si>
  <si>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</si>
  <si>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</si>
  <si>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</si>
  <si>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</si>
  <si>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</si>
  <si>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</si>
  <si>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</si>
  <si>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</si>
  <si>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</si>
  <si>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</si>
  <si>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</si>
  <si>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</si>
  <si>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</si>
  <si>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</si>
  <si>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</si>
  <si>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</si>
  <si>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</si>
  <si>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</si>
  <si>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</si>
  <si>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</si>
  <si>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</si>
  <si>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</si>
  <si>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</si>
  <si>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</si>
  <si>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</si>
  <si>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</si>
  <si>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</si>
  <si>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</si>
  <si>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</si>
  <si>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</si>
  <si>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</si>
  <si>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</si>
  <si>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</si>
  <si>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</si>
  <si>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</si>
  <si>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</si>
  <si>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</si>
  <si>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</si>
  <si>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</si>
  <si>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</si>
  <si>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</si>
  <si>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</si>
  <si>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</si>
  <si>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</si>
  <si>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</si>
  <si>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</si>
  <si>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</si>
  <si>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</si>
  <si>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</si>
  <si>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</si>
  <si>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</si>
  <si>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</si>
  <si>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</si>
  <si>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</si>
  <si>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</si>
  <si>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</si>
  <si>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</si>
  <si>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</si>
  <si>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</si>
  <si>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</si>
  <si>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</si>
  <si>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</si>
  <si>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</si>
  <si>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</si>
  <si>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</si>
  <si>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</si>
  <si>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</si>
  <si>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</si>
  <si>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</si>
  <si>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</si>
  <si>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</si>
  <si>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</si>
  <si>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</si>
  <si>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</si>
  <si>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</si>
  <si>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</si>
  <si>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</si>
  <si>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</si>
  <si>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</si>
  <si>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</si>
  <si>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</si>
  <si>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</si>
  <si>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</si>
  <si>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</si>
  <si>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</si>
  <si>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</si>
  <si>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</si>
  <si>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</si>
  <si>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</si>
  <si>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</si>
  <si>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</si>
  <si>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</si>
  <si>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</si>
  <si>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</si>
  <si>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</si>
  <si>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</si>
  <si>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</si>
  <si>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</si>
  <si>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</si>
  <si>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</si>
  <si>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</si>
  <si>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</si>
  <si>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</si>
  <si>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</si>
  <si>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</si>
  <si>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</si>
  <si>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</si>
  <si>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</si>
  <si>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</si>
  <si>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</si>
  <si>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</si>
  <si>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</si>
  <si>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</si>
  <si>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</si>
  <si>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</si>
  <si>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</si>
  <si>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BASE PARA POÇO DE VISITA CIRCULAR PARA DRENAGEM, EM CONCRETO PRÉ-MOLDADO, DIÂMETRO INTERNO = 1 M, PROFUNDIDADE = 1,45 M, EXCLUINDO TAMPÃO. AF_05/2018</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</si>
  <si>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</si>
  <si>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</si>
  <si>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</si>
  <si>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</si>
  <si>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</si>
  <si>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</si>
  <si>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</si>
  <si>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</si>
  <si>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</si>
  <si>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</si>
  <si>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</si>
  <si>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</si>
  <si>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</si>
  <si>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</si>
  <si>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</si>
  <si>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</si>
  <si>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</si>
  <si>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</si>
  <si>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</si>
  <si>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</si>
  <si>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</si>
  <si>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</si>
  <si>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</si>
  <si>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</si>
  <si>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</si>
  <si>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</si>
  <si>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</si>
  <si>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</si>
  <si>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</si>
  <si>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</si>
  <si>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</si>
  <si>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</si>
  <si>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</si>
  <si>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</si>
  <si>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</si>
  <si>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</si>
  <si>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</si>
  <si>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</si>
  <si>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</si>
  <si>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</si>
  <si>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</si>
  <si>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</si>
  <si>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</si>
  <si>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</si>
  <si>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</si>
  <si>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</si>
  <si>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</si>
  <si>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</si>
  <si>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</si>
  <si>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</si>
  <si>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</si>
  <si>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</si>
  <si>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</si>
  <si>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</si>
  <si>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</si>
  <si>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</si>
  <si>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</si>
  <si>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</si>
  <si>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</si>
  <si>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</si>
  <si>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</si>
  <si>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</si>
  <si>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</si>
  <si>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</si>
  <si>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</si>
  <si>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</si>
  <si>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</si>
  <si>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</si>
  <si>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</si>
  <si>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</si>
  <si>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70X210CM,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</si>
  <si>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</si>
  <si>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</si>
  <si>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</si>
  <si>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</si>
  <si>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</si>
  <si>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</si>
  <si>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</si>
  <si>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</si>
  <si>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</si>
  <si>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</si>
  <si>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</si>
  <si>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</si>
  <si>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</si>
  <si>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</si>
  <si>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</si>
  <si>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</si>
  <si>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</si>
  <si>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</si>
  <si>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</si>
  <si>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</si>
  <si>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</si>
  <si>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</si>
  <si>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</si>
  <si>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</si>
  <si>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</si>
  <si>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</si>
  <si>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</si>
  <si>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</si>
  <si>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</si>
  <si>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</si>
  <si>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</si>
  <si>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</si>
  <si>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</si>
  <si>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</si>
  <si>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</si>
  <si>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</si>
  <si>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</si>
  <si>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</si>
  <si>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</si>
  <si>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</si>
  <si>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</si>
  <si>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</si>
  <si>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</si>
  <si>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</si>
  <si>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</si>
  <si>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</si>
  <si>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</si>
  <si>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</si>
  <si>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</si>
  <si>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</si>
  <si>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</si>
  <si>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</si>
  <si>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</si>
  <si>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</si>
  <si>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</si>
  <si>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</si>
  <si>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</si>
  <si>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</si>
  <si>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</si>
  <si>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</si>
  <si>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</si>
  <si>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</si>
  <si>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</si>
  <si>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</si>
  <si>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</si>
  <si>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</si>
  <si>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</si>
  <si>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</si>
  <si>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</si>
  <si>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</si>
  <si>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</si>
  <si>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</si>
  <si>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</si>
  <si>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</si>
  <si>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</si>
  <si>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</si>
  <si>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</si>
  <si>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</si>
  <si>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</si>
  <si>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</si>
  <si>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</si>
  <si>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</si>
  <si>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</si>
  <si>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</si>
  <si>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</si>
  <si>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</si>
  <si>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</si>
  <si>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</si>
  <si>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</si>
  <si>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</si>
  <si>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</si>
  <si>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</si>
  <si>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</si>
  <si>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</si>
  <si>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</si>
  <si>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</si>
  <si>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</si>
  <si>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</si>
  <si>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</si>
  <si>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</si>
  <si>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</si>
  <si>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</si>
  <si>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</si>
  <si>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</si>
  <si>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</si>
  <si>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</si>
  <si>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</si>
  <si>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</si>
  <si>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</si>
  <si>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</si>
  <si>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</si>
  <si>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</si>
  <si>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PUXADOR CENTRAL PARA ESQUADRIA DE MADEIRA. AF_12/2019</t>
  </si>
  <si>
    <t>PORTA CADEADO ZINCADO OXIDADO PRETO COM CADEADO DE AÇO INOX, LARGURA DE *50* MM. AF_12/2019</t>
  </si>
  <si>
    <t>CREMONA EM LATÃO CROMADO OU POLIDO, COMPLETA. AF_12/2019</t>
  </si>
  <si>
    <t>FECHO DE EMBUTIR TIPO UNHA 22CM. AF_12/2019</t>
  </si>
  <si>
    <t>FECHO DE EMBUTIR TIPO UNHA 40CM. AF_12/2019</t>
  </si>
  <si>
    <t>DOBRADIÇA TIPO VAI E VEM EM LATÃO POLIDO 3".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</si>
  <si>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</si>
  <si>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</si>
  <si>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</si>
  <si>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</si>
  <si>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</si>
  <si>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</si>
  <si>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</si>
  <si>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</si>
  <si>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</si>
  <si>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</si>
  <si>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</si>
  <si>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</si>
  <si>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</si>
  <si>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</si>
  <si>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</si>
  <si>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</si>
  <si>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</si>
  <si>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</si>
  <si>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</si>
  <si>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</si>
  <si>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</si>
  <si>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</si>
  <si>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</si>
  <si>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</si>
  <si>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</si>
  <si>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</si>
  <si>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</si>
  <si>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</si>
  <si>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</si>
  <si>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</si>
  <si>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</si>
  <si>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</si>
  <si>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</si>
  <si>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</si>
  <si>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</si>
  <si>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</si>
  <si>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</si>
  <si>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</si>
  <si>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</si>
  <si>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 DE CONCRETO MAGRO, APLICADO EM BLOCOS DE COROAMENTO OU SAPATAS. AF_08/2017</t>
  </si>
  <si>
    <t>LASTRO DE CONCRETO MAGRO, APLICADO EM BLOCOS DE COROAMENTO OU SAPATAS, ESPESSURA DE 3 CM. AF_08/2017</t>
  </si>
  <si>
    <t>LASTRO COM MATERIAL GRANULAR, APLICAÇÃO EM BLOCOS DE COROAMENTO, ESPESSURA DE *5 CM*. AF_08/2017</t>
  </si>
  <si>
    <t>LASTRO COM MATERIAL GRANULAR, APLICADO EM BLOCOS DE COROAMENTO, ESPESSURA DE *10 CM*. AF_08/2017</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</si>
  <si>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</si>
  <si>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</si>
  <si>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</si>
  <si>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</si>
  <si>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</si>
  <si>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</si>
  <si>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</si>
  <si>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</si>
  <si>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</si>
  <si>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</si>
  <si>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</si>
  <si>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</si>
  <si>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</si>
  <si>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</si>
  <si>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</si>
  <si>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</si>
  <si>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</si>
  <si>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</si>
  <si>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</si>
  <si>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</si>
  <si>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</si>
  <si>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</si>
  <si>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</si>
  <si>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</si>
  <si>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</si>
  <si>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</si>
  <si>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</si>
  <si>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</si>
  <si>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</si>
  <si>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</si>
  <si>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</si>
  <si>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</si>
  <si>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</si>
  <si>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</si>
  <si>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</si>
  <si>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</si>
  <si>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</si>
  <si>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</si>
  <si>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</si>
  <si>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</si>
  <si>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</si>
  <si>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</si>
  <si>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</si>
  <si>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</si>
  <si>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</si>
  <si>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</si>
  <si>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</si>
  <si>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</si>
  <si>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</si>
  <si>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</si>
  <si>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</si>
  <si>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</si>
  <si>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</si>
  <si>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</si>
  <si>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</si>
  <si>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</si>
  <si>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</si>
  <si>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</si>
  <si>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</si>
  <si>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</si>
  <si>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</si>
  <si>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</si>
  <si>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</si>
  <si>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</si>
  <si>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</si>
  <si>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</si>
  <si>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</si>
  <si>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</si>
  <si>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</si>
  <si>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</si>
  <si>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</si>
  <si>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</si>
  <si>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</si>
  <si>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</si>
  <si>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</si>
  <si>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</si>
  <si>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</si>
  <si>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</si>
  <si>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</si>
  <si>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</si>
  <si>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</si>
  <si>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</si>
  <si>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</si>
  <si>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</si>
  <si>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</si>
  <si>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</si>
  <si>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</si>
  <si>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</si>
  <si>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</si>
  <si>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</si>
  <si>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</si>
  <si>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</si>
  <si>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</si>
  <si>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</si>
  <si>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</si>
  <si>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</si>
  <si>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</si>
  <si>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</si>
  <si>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</si>
  <si>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</si>
  <si>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</si>
  <si>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</si>
  <si>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</si>
  <si>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</si>
  <si>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</si>
  <si>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</si>
  <si>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</si>
  <si>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</si>
  <si>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</si>
  <si>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</si>
  <si>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</si>
  <si>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</si>
  <si>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</si>
  <si>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</si>
  <si>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</si>
  <si>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</si>
  <si>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</si>
  <si>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</si>
  <si>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</si>
  <si>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</si>
  <si>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</si>
  <si>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</si>
  <si>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</si>
  <si>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</si>
  <si>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</si>
  <si>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</si>
  <si>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</si>
  <si>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</si>
  <si>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</si>
  <si>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</si>
  <si>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</si>
  <si>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</si>
  <si>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</si>
  <si>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</si>
  <si>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</si>
  <si>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</si>
  <si>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</si>
  <si>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</si>
  <si>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</si>
  <si>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</si>
  <si>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</si>
  <si>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</si>
  <si>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</si>
  <si>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</si>
  <si>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</si>
  <si>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</si>
  <si>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</si>
  <si>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</si>
  <si>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</si>
  <si>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</si>
  <si>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</si>
  <si>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</si>
  <si>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</si>
  <si>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</si>
  <si>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</si>
  <si>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</si>
  <si>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</si>
  <si>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</si>
  <si>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</si>
  <si>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</si>
  <si>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</si>
  <si>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</si>
  <si>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</si>
  <si>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</si>
  <si>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</si>
  <si>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</si>
  <si>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</si>
  <si>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</si>
  <si>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</si>
  <si>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</si>
  <si>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</si>
  <si>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</si>
  <si>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</si>
  <si>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</si>
  <si>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</si>
  <si>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</si>
  <si>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</si>
  <si>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</si>
  <si>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</si>
  <si>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</si>
  <si>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</si>
  <si>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</si>
  <si>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</si>
  <si>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</si>
  <si>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</si>
  <si>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</si>
  <si>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</si>
  <si>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</si>
  <si>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</si>
  <si>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CA-50, DIÂMERO DE 32 MM, UTILIZADO EM ESTRUTURAS DIVERSAS, EXCETO LAJE. AF_10/2016</t>
  </si>
  <si>
    <t>MONTAGEM DE ARMADURA LONGITUDINAL DE ESTACAS DE SEÇÃO CIRCULAR, DIÂMETRO = 10,0 MM. AF_11/2016</t>
  </si>
  <si>
    <t>MONTAGEM DE ARMADURA LONGITUDINAL/TRANSVERSAL DE ESTACAS DE SEÇÃO CIRCULAR, DIÂMETRO = 12,5 MM. AF_11/2016</t>
  </si>
  <si>
    <t>MONTAGEM DE ARMADURA TRANSVERSAL DE ESTACAS DE SEÇÃO CIRCULAR, DIÂMETRO = 5,0 MM. AF_11/2016</t>
  </si>
  <si>
    <t>MONTAGEM DE ARMADURA TRANSVERSAL DE ESTACAS DE SEÇÃO CIRCULAR, DIÂMETRO = 6,3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</si>
  <si>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</si>
  <si>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</si>
  <si>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</si>
  <si>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</si>
  <si>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</si>
  <si>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</si>
  <si>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</si>
  <si>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</si>
  <si>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</si>
  <si>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</si>
  <si>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</si>
  <si>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</si>
  <si>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</si>
  <si>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</si>
  <si>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</si>
  <si>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</si>
  <si>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</si>
  <si>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</si>
  <si>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</si>
  <si>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</si>
  <si>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</si>
  <si>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</si>
  <si>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</si>
  <si>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</si>
  <si>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</si>
  <si>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</si>
  <si>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</si>
  <si>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</si>
  <si>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</si>
  <si>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</si>
  <si>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</si>
  <si>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</si>
  <si>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</si>
  <si>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</si>
  <si>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</si>
  <si>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</si>
  <si>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</si>
  <si>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</si>
  <si>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</si>
  <si>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</si>
  <si>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</si>
  <si>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</si>
  <si>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</si>
  <si>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</si>
  <si>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</si>
  <si>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</si>
  <si>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</si>
  <si>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</si>
  <si>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</si>
  <si>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</si>
  <si>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</si>
  <si>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</si>
  <si>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</si>
  <si>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</si>
  <si>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</si>
  <si>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</si>
  <si>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</si>
  <si>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</si>
  <si>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</si>
  <si>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</si>
  <si>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</si>
  <si>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</si>
  <si>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</si>
  <si>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</si>
  <si>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</si>
  <si>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</si>
  <si>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</si>
  <si>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</si>
  <si>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</si>
  <si>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</si>
  <si>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</si>
  <si>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</si>
  <si>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</si>
  <si>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</si>
  <si>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</si>
  <si>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</si>
  <si>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</si>
  <si>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</si>
  <si>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</si>
  <si>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</si>
  <si>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</si>
  <si>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</si>
  <si>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</si>
  <si>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</si>
  <si>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</si>
  <si>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</si>
  <si>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</si>
  <si>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</si>
  <si>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</si>
  <si>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</si>
  <si>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</si>
  <si>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</si>
  <si>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</si>
  <si>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</si>
  <si>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</si>
  <si>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</si>
  <si>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</si>
  <si>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</si>
  <si>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</si>
  <si>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</si>
  <si>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</si>
  <si>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</si>
  <si>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</si>
  <si>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</si>
  <si>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</si>
  <si>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</si>
  <si>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</si>
  <si>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</si>
  <si>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</si>
  <si>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</si>
  <si>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</si>
  <si>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</si>
  <si>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</si>
  <si>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</si>
  <si>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</si>
  <si>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</si>
  <si>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</si>
  <si>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</si>
  <si>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</si>
  <si>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</si>
  <si>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</si>
  <si>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</si>
  <si>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</si>
  <si>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</si>
  <si>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</si>
  <si>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</si>
  <si>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</si>
  <si>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</si>
  <si>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</si>
  <si>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</si>
  <si>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</si>
  <si>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</si>
  <si>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</si>
  <si>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</si>
  <si>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</si>
  <si>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</si>
  <si>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</si>
  <si>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</si>
  <si>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</si>
  <si>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</si>
  <si>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</si>
  <si>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</si>
  <si>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</si>
  <si>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</si>
  <si>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</si>
  <si>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</si>
  <si>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</si>
  <si>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</si>
  <si>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</si>
  <si>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</si>
  <si>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</si>
  <si>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</si>
  <si>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</si>
  <si>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</si>
  <si>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</si>
  <si>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</si>
  <si>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</si>
  <si>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</si>
  <si>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</si>
  <si>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</si>
  <si>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</si>
  <si>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</si>
  <si>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</si>
  <si>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</si>
  <si>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</si>
  <si>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</si>
  <si>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</si>
  <si>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</si>
  <si>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</si>
  <si>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LISO, PEAD, DN 40 MM (1 1/4"), PARA CIRCUITOS TERMINAIS, INSTALADO EM PAREDE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</si>
  <si>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</si>
  <si>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</si>
  <si>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</si>
  <si>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</si>
  <si>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</si>
  <si>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</si>
  <si>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</si>
  <si>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</si>
  <si>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</si>
  <si>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</si>
  <si>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</si>
  <si>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</si>
  <si>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</si>
  <si>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</si>
  <si>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</si>
  <si>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</si>
  <si>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</si>
  <si>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</si>
  <si>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</si>
  <si>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</si>
  <si>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</si>
  <si>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</si>
  <si>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</si>
  <si>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</si>
  <si>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</si>
  <si>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</si>
  <si>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</si>
  <si>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</si>
  <si>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</si>
  <si>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</si>
  <si>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</si>
  <si>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</si>
  <si>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90 (3) - FORNECIMENTO E INSTALAÇÃO. AF_04/2016</t>
  </si>
  <si>
    <t>ELETRODUTO FLEXÍVEL CORRUGADO, PEAD, DN 100 (4) - FORNECIMENTO E INSTALAÇÃO. AF_04/2016</t>
  </si>
  <si>
    <t>LUVA PARA ELETRODUTO, PVC, ROSCÁVEL, DN 25 MM (3/4"),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</si>
  <si>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</si>
  <si>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</si>
  <si>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</si>
  <si>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</si>
  <si>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</si>
  <si>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</si>
  <si>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</si>
  <si>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</si>
  <si>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</si>
  <si>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</si>
  <si>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</si>
  <si>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</si>
  <si>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</si>
  <si>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</si>
  <si>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</si>
  <si>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</si>
  <si>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</si>
  <si>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</si>
  <si>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</si>
  <si>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</si>
  <si>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</si>
  <si>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</si>
  <si>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</si>
  <si>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</si>
  <si>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</si>
  <si>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</si>
  <si>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</si>
  <si>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</si>
  <si>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</si>
  <si>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</si>
  <si>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</si>
  <si>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</si>
  <si>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</si>
  <si>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</si>
  <si>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</si>
  <si>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</si>
  <si>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</si>
  <si>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</si>
  <si>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</si>
  <si>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</si>
  <si>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</si>
  <si>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</si>
  <si>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</si>
  <si>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</si>
  <si>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</si>
  <si>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</si>
  <si>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</si>
  <si>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</si>
  <si>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32 MM (1 1/4''),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</si>
  <si>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</si>
  <si>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</si>
  <si>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</si>
  <si>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</si>
  <si>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</si>
  <si>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</si>
  <si>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</si>
  <si>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</si>
  <si>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</si>
  <si>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</si>
  <si>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</si>
  <si>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</si>
  <si>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</si>
  <si>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</si>
  <si>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</si>
  <si>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</si>
  <si>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</si>
  <si>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</si>
  <si>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35 MM², ANTI-CHAMA 450/750 V, PARA DISTRIBUIÇÃO - FORNECIMENTO E INSTALAÇÃO. AF_12/2015</t>
  </si>
  <si>
    <t>CABO DE COBRE FLEXÍVEL ISOLADO, 50 MM², ANTI-CHAMA 450/750 V, PARA DISTRIBUIÇÃO - FORNECIMENTO E INSTALAÇÃO. AF_12/2015</t>
  </si>
  <si>
    <t>CABO DE COBRE FLEXÍVEL ISOLADO, 70 MM², ANTI-CHAMA 450/750 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</si>
  <si>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</si>
  <si>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</si>
  <si>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</si>
  <si>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</si>
  <si>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</si>
  <si>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</si>
  <si>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</si>
  <si>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</si>
  <si>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</si>
  <si>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</si>
  <si>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</si>
  <si>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</si>
  <si>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</si>
  <si>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</si>
  <si>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</si>
  <si>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</si>
  <si>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</si>
  <si>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</si>
  <si>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</si>
  <si>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</si>
  <si>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</si>
  <si>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</si>
  <si>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</si>
  <si>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</si>
  <si>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</si>
  <si>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</si>
  <si>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</si>
  <si>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</si>
  <si>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</si>
  <si>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</si>
  <si>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</si>
  <si>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</si>
  <si>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</si>
  <si>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</si>
  <si>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</si>
  <si>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</si>
  <si>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</si>
  <si>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</si>
  <si>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32 MM (1 1/4''), APARENTE - FORNECIMENTO E INSTALAÇÃO. AF_11/2016_P</t>
  </si>
  <si>
    <t>CONDULETE DE ALUMÍNIO, TIPO T, PARA ELETRODUTO DE AÇO GALVANIZADO DN 32 MM (1 1/4''),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</si>
  <si>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</si>
  <si>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</si>
  <si>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</si>
  <si>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</si>
  <si>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</si>
  <si>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</si>
  <si>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</si>
  <si>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</si>
  <si>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</si>
  <si>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</si>
  <si>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</si>
  <si>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</si>
  <si>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</si>
  <si>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</si>
  <si>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</si>
  <si>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</si>
  <si>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</si>
  <si>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</si>
  <si>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</si>
  <si>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</si>
  <si>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</si>
  <si>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</si>
  <si>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</si>
  <si>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</si>
  <si>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</si>
  <si>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</si>
  <si>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</si>
  <si>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</si>
  <si>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</si>
  <si>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</si>
  <si>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</si>
  <si>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</si>
  <si>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</si>
  <si>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</si>
  <si>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</si>
  <si>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</si>
  <si>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</si>
  <si>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</si>
  <si>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</si>
  <si>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</si>
  <si>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</si>
  <si>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</si>
  <si>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</si>
  <si>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</si>
  <si>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</si>
  <si>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</si>
  <si>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</si>
  <si>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</si>
  <si>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</si>
  <si>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</si>
  <si>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</si>
  <si>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</si>
  <si>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</si>
  <si>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</si>
  <si>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</si>
  <si>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</si>
  <si>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</si>
  <si>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</si>
  <si>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</si>
  <si>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</si>
  <si>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</si>
  <si>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</si>
  <si>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</si>
  <si>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</si>
  <si>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</si>
  <si>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</si>
  <si>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</si>
  <si>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</si>
  <si>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</si>
  <si>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</si>
  <si>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</si>
  <si>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</si>
  <si>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</si>
  <si>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</si>
  <si>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</si>
  <si>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</si>
  <si>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</si>
  <si>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</si>
  <si>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</si>
  <si>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</si>
  <si>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</si>
  <si>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</si>
  <si>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</si>
  <si>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</si>
  <si>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</si>
  <si>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</si>
  <si>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</si>
  <si>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</si>
  <si>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</si>
  <si>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</si>
  <si>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</si>
  <si>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</si>
  <si>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</si>
  <si>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</si>
  <si>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</si>
  <si>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</si>
  <si>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</si>
  <si>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</si>
  <si>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</si>
  <si>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</si>
  <si>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</si>
  <si>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</si>
  <si>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</si>
  <si>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</si>
  <si>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</si>
  <si>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</si>
  <si>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</si>
  <si>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</si>
  <si>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</si>
  <si>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</si>
  <si>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</si>
  <si>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</si>
  <si>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</si>
  <si>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</si>
  <si>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</si>
  <si>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</si>
  <si>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</si>
  <si>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</si>
  <si>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</si>
  <si>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</si>
  <si>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</si>
  <si>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</si>
  <si>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</si>
  <si>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</si>
  <si>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</si>
  <si>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</si>
  <si>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</si>
  <si>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</si>
  <si>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</si>
  <si>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</si>
  <si>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</si>
  <si>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</si>
  <si>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</si>
  <si>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</si>
  <si>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</si>
  <si>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</si>
  <si>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</si>
  <si>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</si>
  <si>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</si>
  <si>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</si>
  <si>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</si>
  <si>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</si>
  <si>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</si>
  <si>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</si>
  <si>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</si>
  <si>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</si>
  <si>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</si>
  <si>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</si>
  <si>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</si>
  <si>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</si>
  <si>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</si>
  <si>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</si>
  <si>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</si>
  <si>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</si>
  <si>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</si>
  <si>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</si>
  <si>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</si>
  <si>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</si>
  <si>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</si>
  <si>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</si>
  <si>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</si>
  <si>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</si>
  <si>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</si>
  <si>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</si>
  <si>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</si>
  <si>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</si>
  <si>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</si>
  <si>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</si>
  <si>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</si>
  <si>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</si>
  <si>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</si>
  <si>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</si>
  <si>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</si>
  <si>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</si>
  <si>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</si>
  <si>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</si>
  <si>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</si>
  <si>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</si>
  <si>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</si>
  <si>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</si>
  <si>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</si>
  <si>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</si>
  <si>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</si>
  <si>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</si>
  <si>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</si>
  <si>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</si>
  <si>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</si>
  <si>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</si>
  <si>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</si>
  <si>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</si>
  <si>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</si>
  <si>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</si>
  <si>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</si>
  <si>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</si>
  <si>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</si>
  <si>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</si>
  <si>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</si>
  <si>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</si>
  <si>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</si>
  <si>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</si>
  <si>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</si>
  <si>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</si>
  <si>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</si>
  <si>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</si>
  <si>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</si>
  <si>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</si>
  <si>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</si>
  <si>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</si>
  <si>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</si>
  <si>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</si>
  <si>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</si>
  <si>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</si>
  <si>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</si>
  <si>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</si>
  <si>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</si>
  <si>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</si>
  <si>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</si>
  <si>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</si>
  <si>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</si>
  <si>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</si>
  <si>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</si>
  <si>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</si>
  <si>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</si>
  <si>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</si>
  <si>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</si>
  <si>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</si>
  <si>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</si>
  <si>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</si>
  <si>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</si>
  <si>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</si>
  <si>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</si>
  <si>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</si>
  <si>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</si>
  <si>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</si>
  <si>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</si>
  <si>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</si>
  <si>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</si>
  <si>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</si>
  <si>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</si>
  <si>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</si>
  <si>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</si>
  <si>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</si>
  <si>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</si>
  <si>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</si>
  <si>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</si>
  <si>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</si>
  <si>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</si>
  <si>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</si>
  <si>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</si>
  <si>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</si>
  <si>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</si>
  <si>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</si>
  <si>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</si>
  <si>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</si>
  <si>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</si>
  <si>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</si>
  <si>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</si>
  <si>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</si>
  <si>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</si>
  <si>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</si>
  <si>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</si>
  <si>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</si>
  <si>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</si>
  <si>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</si>
  <si>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</si>
  <si>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</si>
  <si>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</si>
  <si>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</si>
  <si>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</si>
  <si>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</si>
  <si>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</si>
  <si>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</si>
  <si>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</si>
  <si>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</si>
  <si>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</si>
  <si>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</si>
  <si>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</si>
  <si>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</si>
  <si>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</si>
  <si>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</si>
  <si>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</si>
  <si>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</si>
  <si>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</si>
  <si>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</si>
  <si>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</si>
  <si>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</si>
  <si>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</si>
  <si>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</si>
  <si>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</si>
  <si>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</si>
  <si>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</si>
  <si>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</si>
  <si>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</si>
  <si>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</si>
  <si>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</si>
  <si>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</si>
  <si>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</si>
  <si>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</si>
  <si>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</si>
  <si>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</si>
  <si>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</si>
  <si>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</si>
  <si>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</si>
  <si>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</si>
  <si>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</si>
  <si>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</si>
  <si>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</si>
  <si>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</si>
  <si>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</si>
  <si>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</si>
  <si>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</si>
  <si>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</si>
  <si>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</si>
  <si>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</si>
  <si>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</si>
  <si>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</si>
  <si>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</si>
  <si>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</si>
  <si>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</si>
  <si>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</si>
  <si>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</si>
  <si>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</si>
  <si>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</si>
  <si>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</si>
  <si>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</si>
  <si>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</si>
  <si>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</si>
  <si>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</si>
  <si>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</si>
  <si>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</si>
  <si>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</si>
  <si>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</si>
  <si>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</si>
  <si>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</si>
  <si>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</si>
  <si>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</si>
  <si>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</si>
  <si>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</si>
  <si>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</si>
  <si>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</si>
  <si>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</si>
  <si>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</si>
  <si>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</si>
  <si>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</si>
  <si>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</si>
  <si>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</si>
  <si>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</si>
  <si>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</si>
  <si>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</si>
  <si>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</si>
  <si>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</si>
  <si>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</si>
  <si>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</si>
  <si>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</si>
  <si>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</si>
  <si>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</si>
  <si>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</si>
  <si>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</si>
  <si>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</si>
  <si>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</si>
  <si>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</si>
  <si>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</si>
  <si>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</si>
  <si>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</si>
  <si>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</si>
  <si>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</si>
  <si>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3/4  PARA SPDA - FORNECIMENTO E INSTALAÇÃO. AF_12/2017</t>
  </si>
  <si>
    <t>BASE METÁLICA PARA MASTRO 1 ½  PARA SPDA - FORNECIMENTO E INSTALAÇÃO. AF_12/2017</t>
  </si>
  <si>
    <t>SUPORTE ISOLADOR PARA CORDOALHA DE COBRE - FORNECIMENTO E INSTALAÇÃO. AF_12/2017</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</si>
  <si>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</si>
  <si>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</si>
  <si>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</si>
  <si>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</si>
  <si>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</si>
  <si>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</si>
  <si>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</si>
  <si>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</si>
  <si>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</si>
  <si>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</si>
  <si>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</si>
  <si>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</si>
  <si>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</si>
  <si>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</si>
  <si>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</si>
  <si>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</si>
  <si>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</si>
  <si>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</si>
  <si>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</si>
  <si>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</si>
  <si>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</si>
  <si>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</si>
  <si>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</si>
  <si>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</si>
  <si>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</si>
  <si>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</si>
  <si>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</si>
  <si>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</si>
  <si>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</si>
  <si>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</si>
  <si>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</si>
  <si>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</si>
  <si>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</si>
  <si>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</si>
  <si>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</si>
  <si>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</si>
  <si>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</si>
  <si>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</si>
  <si>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</si>
  <si>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</si>
  <si>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</si>
  <si>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</si>
  <si>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</si>
  <si>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</si>
  <si>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</si>
  <si>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</si>
  <si>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</si>
  <si>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</si>
  <si>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</si>
  <si>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</si>
  <si>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</si>
  <si>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</si>
  <si>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PINTURA ANTICORROSIVA DE DUTO METÁLICO. AF_04/2018</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</si>
  <si>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</si>
  <si>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</si>
  <si>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</si>
  <si>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</si>
  <si>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</si>
  <si>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PATCH PANEL 24 PORTAS, CATEGORIA 5E - FORNECIMENTO E INSTALAÇÃO. AF_11/2019</t>
  </si>
  <si>
    <t>PATCH PANEL 48 PORTAS, CATEGORIA 6 - FORNECIMENTO E INSTALAÇÃO. AF_11/2019</t>
  </si>
  <si>
    <t>TOMADA DE REDE RJ45 - FORNECIMENTO E INSTALAÇÃO. AF_11/2019</t>
  </si>
  <si>
    <t>PATCH PANEL 48 PORTAS, CATEGORIA 5E - FORNECIMENTO E INSTALAÇÃO. AF_11/2019</t>
  </si>
  <si>
    <t>TUBO, PVC, SOLDÁVEL, DN 20MM,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</si>
  <si>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</si>
  <si>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</si>
  <si>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</si>
  <si>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</si>
  <si>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</si>
  <si>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</si>
  <si>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</si>
  <si>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</si>
  <si>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</si>
  <si>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</si>
  <si>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</si>
  <si>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</si>
  <si>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</si>
  <si>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</si>
  <si>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</si>
  <si>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</si>
  <si>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</si>
  <si>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</si>
  <si>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</si>
  <si>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</si>
  <si>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</si>
  <si>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</si>
  <si>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</si>
  <si>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</si>
  <si>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</si>
  <si>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</si>
  <si>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</si>
  <si>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</si>
  <si>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</si>
  <si>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</si>
  <si>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</si>
  <si>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</si>
  <si>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</si>
  <si>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</si>
  <si>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</si>
  <si>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</si>
  <si>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</si>
  <si>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</si>
  <si>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</si>
  <si>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</si>
  <si>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</si>
  <si>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</si>
  <si>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</si>
  <si>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</si>
  <si>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</si>
  <si>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</si>
  <si>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</si>
  <si>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</si>
  <si>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</si>
  <si>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</si>
  <si>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</si>
  <si>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</si>
  <si>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</si>
  <si>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</si>
  <si>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</si>
  <si>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</si>
  <si>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</si>
  <si>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</si>
  <si>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</si>
  <si>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</si>
  <si>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</si>
  <si>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</si>
  <si>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</si>
  <si>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</si>
  <si>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</si>
  <si>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</si>
  <si>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</si>
  <si>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</si>
  <si>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</si>
  <si>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</si>
  <si>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</si>
  <si>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</si>
  <si>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</si>
  <si>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</si>
  <si>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</si>
  <si>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</si>
  <si>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</si>
  <si>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</si>
  <si>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</si>
  <si>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</si>
  <si>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</si>
  <si>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</si>
  <si>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</si>
  <si>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</si>
  <si>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</si>
  <si>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</si>
  <si>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</si>
  <si>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</si>
  <si>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</si>
  <si>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</si>
  <si>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</si>
  <si>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</si>
  <si>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</si>
  <si>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</si>
  <si>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</si>
  <si>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</si>
  <si>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</si>
  <si>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</si>
  <si>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</si>
  <si>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</si>
  <si>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</si>
  <si>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</si>
  <si>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</si>
  <si>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</si>
  <si>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</si>
  <si>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</si>
  <si>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</si>
  <si>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</si>
  <si>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</si>
  <si>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</si>
  <si>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</si>
  <si>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</si>
  <si>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</si>
  <si>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</si>
  <si>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</si>
  <si>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</si>
  <si>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</si>
  <si>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</si>
  <si>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</si>
  <si>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</si>
  <si>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</si>
  <si>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</si>
  <si>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</si>
  <si>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</si>
  <si>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</si>
  <si>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</si>
  <si>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</si>
  <si>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</si>
  <si>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</si>
  <si>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</si>
  <si>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</si>
  <si>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</si>
  <si>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</si>
  <si>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</si>
  <si>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</si>
  <si>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</si>
  <si>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</si>
  <si>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</si>
  <si>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</si>
  <si>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</si>
  <si>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</si>
  <si>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</si>
  <si>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</si>
  <si>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</si>
  <si>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</si>
  <si>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</si>
  <si>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</si>
  <si>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</si>
  <si>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</si>
  <si>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</si>
  <si>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</si>
  <si>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</si>
  <si>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</si>
  <si>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</si>
  <si>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</si>
  <si>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</si>
  <si>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</si>
  <si>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</si>
  <si>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</si>
  <si>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</si>
  <si>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</si>
  <si>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</si>
  <si>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</si>
  <si>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</si>
  <si>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</si>
  <si>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</si>
  <si>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</si>
  <si>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</si>
  <si>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</si>
  <si>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</si>
  <si>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</si>
  <si>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</si>
  <si>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</si>
  <si>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</si>
  <si>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</si>
  <si>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</si>
  <si>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</si>
  <si>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</si>
  <si>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</si>
  <si>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</si>
  <si>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</si>
  <si>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</si>
  <si>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</si>
  <si>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</si>
  <si>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</si>
  <si>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</si>
  <si>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</si>
  <si>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</si>
  <si>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</si>
  <si>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</si>
  <si>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</si>
  <si>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</si>
  <si>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</si>
  <si>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</si>
  <si>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</si>
  <si>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</si>
  <si>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</si>
  <si>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</si>
  <si>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</si>
  <si>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</si>
  <si>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</si>
  <si>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</si>
  <si>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</si>
  <si>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</si>
  <si>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</si>
  <si>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</si>
  <si>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</si>
  <si>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</si>
  <si>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</si>
  <si>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</si>
  <si>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</si>
  <si>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</si>
  <si>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</si>
  <si>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</si>
  <si>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</si>
  <si>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</si>
  <si>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</si>
  <si>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</si>
  <si>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</si>
  <si>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</si>
  <si>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</si>
  <si>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</si>
  <si>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</si>
  <si>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</si>
  <si>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</si>
  <si>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</si>
  <si>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</si>
  <si>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</si>
  <si>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</si>
  <si>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</si>
  <si>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</si>
  <si>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</si>
  <si>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</si>
  <si>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</si>
  <si>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</si>
  <si>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</si>
  <si>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</si>
  <si>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</si>
  <si>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</si>
  <si>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</si>
  <si>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</si>
  <si>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</si>
  <si>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</si>
  <si>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</si>
  <si>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</si>
  <si>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</si>
  <si>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</si>
  <si>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</si>
  <si>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</si>
  <si>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</si>
  <si>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</si>
  <si>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</si>
  <si>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</si>
  <si>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</si>
  <si>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</si>
  <si>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</si>
  <si>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</si>
  <si>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</si>
  <si>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</si>
  <si>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</si>
  <si>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</si>
  <si>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</si>
  <si>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</si>
  <si>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</si>
  <si>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</si>
  <si>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</si>
  <si>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</si>
  <si>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</si>
  <si>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</si>
  <si>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</si>
  <si>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</si>
  <si>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</si>
  <si>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</si>
  <si>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</si>
  <si>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</si>
  <si>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</si>
  <si>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</si>
  <si>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</si>
  <si>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</si>
  <si>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</si>
  <si>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</si>
  <si>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</si>
  <si>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</si>
  <si>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</si>
  <si>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</si>
  <si>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</si>
  <si>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</si>
  <si>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</si>
  <si>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</si>
  <si>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</si>
  <si>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</si>
  <si>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</si>
  <si>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</si>
  <si>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</si>
  <si>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</si>
  <si>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</si>
  <si>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</si>
  <si>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</si>
  <si>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</si>
  <si>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</si>
  <si>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</si>
  <si>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</si>
  <si>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</si>
  <si>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</si>
  <si>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</si>
  <si>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</si>
  <si>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</si>
  <si>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</si>
  <si>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</si>
  <si>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</si>
  <si>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</si>
  <si>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</si>
  <si>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</si>
  <si>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</si>
  <si>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</si>
  <si>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</si>
  <si>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</si>
  <si>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</si>
  <si>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</si>
  <si>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</si>
  <si>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</si>
  <si>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</si>
  <si>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</si>
  <si>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</si>
  <si>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</si>
  <si>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</si>
  <si>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</si>
  <si>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</si>
  <si>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</si>
  <si>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SERIE R, ÁGUA PLUVIAL, DN 75 MM, JUNTA ELÁSTICA, FORNECIDO E INSTALADO EM RAMAL DE ENCAMINHAMENTO.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</si>
  <si>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</si>
  <si>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</si>
  <si>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</si>
  <si>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</si>
  <si>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</si>
  <si>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</si>
  <si>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</si>
  <si>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</si>
  <si>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</si>
  <si>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</si>
  <si>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</si>
  <si>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</si>
  <si>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</si>
  <si>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</si>
  <si>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</si>
  <si>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</si>
  <si>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</si>
  <si>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</si>
  <si>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</si>
  <si>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</si>
  <si>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</si>
  <si>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</si>
  <si>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</si>
  <si>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</si>
  <si>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</si>
  <si>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</si>
  <si>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</si>
  <si>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</si>
  <si>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</si>
  <si>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</si>
  <si>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</si>
  <si>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</si>
  <si>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</si>
  <si>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</si>
  <si>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</si>
  <si>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</si>
  <si>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</si>
  <si>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</si>
  <si>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</si>
  <si>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</si>
  <si>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</si>
  <si>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</si>
  <si>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</si>
  <si>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</si>
  <si>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</si>
  <si>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</si>
  <si>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</si>
  <si>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</si>
  <si>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</si>
  <si>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</si>
  <si>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</si>
  <si>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</si>
  <si>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</si>
  <si>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</si>
  <si>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</si>
  <si>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</si>
  <si>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</si>
  <si>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</si>
  <si>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</si>
  <si>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</si>
  <si>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</si>
  <si>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</si>
  <si>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</si>
  <si>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</si>
  <si>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</si>
  <si>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</si>
  <si>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</si>
  <si>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</si>
  <si>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</si>
  <si>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</si>
  <si>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</si>
  <si>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</si>
  <si>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</si>
  <si>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</si>
  <si>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</si>
  <si>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</si>
  <si>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</si>
  <si>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</si>
  <si>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</si>
  <si>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</si>
  <si>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</si>
  <si>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</si>
  <si>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</si>
  <si>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</si>
  <si>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</si>
  <si>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</si>
  <si>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</si>
  <si>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</si>
  <si>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</si>
  <si>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</si>
  <si>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</si>
  <si>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</si>
  <si>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</si>
  <si>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</si>
  <si>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</si>
  <si>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</si>
  <si>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</si>
  <si>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</si>
  <si>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</si>
  <si>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</si>
  <si>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</si>
  <si>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</si>
  <si>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</si>
  <si>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</si>
  <si>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</si>
  <si>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</si>
  <si>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</si>
  <si>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</si>
  <si>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</si>
  <si>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</si>
  <si>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</si>
  <si>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</si>
  <si>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</si>
  <si>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</si>
  <si>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</si>
  <si>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</si>
  <si>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</si>
  <si>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</si>
  <si>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</si>
  <si>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</si>
  <si>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</si>
  <si>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</si>
  <si>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</si>
  <si>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</si>
  <si>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</si>
  <si>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</si>
  <si>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</si>
  <si>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</si>
  <si>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</si>
  <si>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</si>
  <si>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</si>
  <si>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</si>
  <si>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</si>
  <si>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</si>
  <si>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</si>
  <si>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</si>
  <si>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</si>
  <si>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</si>
  <si>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</si>
  <si>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</si>
  <si>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</si>
  <si>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</si>
  <si>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</si>
  <si>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</si>
  <si>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</si>
  <si>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</si>
  <si>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</si>
  <si>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</si>
  <si>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</si>
  <si>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</si>
  <si>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</si>
  <si>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</si>
  <si>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</si>
  <si>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</si>
  <si>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</si>
  <si>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</si>
  <si>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</si>
  <si>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</si>
  <si>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45 GRAUS, CPVC, SOLDÁVEL, DN 28MM, INSTALADO EM RAMAL DE DISTRIBUIÇÃO DE ÁGUA   FORNECIMENTO E INSTALAÇÃO. AF_12/2014</t>
  </si>
  <si>
    <t>CURVA 90 GRAUS, CPVC, SOLDÁVEL, DN 28MM, INSTALADO EM RAMAL DE DISTRIBUIÇÃO DE ÁGUA   FORNECIMENTO E INSTALAÇÃO.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</si>
  <si>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</si>
  <si>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</si>
  <si>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</si>
  <si>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</si>
  <si>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</si>
  <si>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</si>
  <si>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</si>
  <si>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</si>
  <si>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</si>
  <si>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</si>
  <si>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</si>
  <si>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</si>
  <si>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</si>
  <si>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</si>
  <si>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</si>
  <si>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</si>
  <si>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</si>
  <si>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</si>
  <si>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</si>
  <si>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</si>
  <si>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</si>
  <si>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</si>
  <si>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</si>
  <si>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</si>
  <si>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</si>
  <si>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</si>
  <si>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</si>
  <si>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</si>
  <si>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</si>
  <si>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</si>
  <si>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</si>
  <si>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</si>
  <si>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</si>
  <si>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</si>
  <si>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</si>
  <si>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</si>
  <si>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</si>
  <si>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</si>
  <si>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</si>
  <si>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</si>
  <si>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</si>
  <si>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</si>
  <si>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</si>
  <si>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</si>
  <si>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</si>
  <si>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</si>
  <si>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</si>
  <si>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</si>
  <si>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</si>
  <si>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</si>
  <si>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</si>
  <si>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</si>
  <si>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</si>
  <si>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</si>
  <si>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</si>
  <si>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</si>
  <si>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</si>
  <si>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</si>
  <si>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</si>
  <si>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</si>
  <si>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</si>
  <si>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</si>
  <si>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</si>
  <si>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</si>
  <si>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</si>
  <si>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</si>
  <si>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</si>
  <si>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</si>
  <si>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</si>
  <si>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</si>
  <si>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</si>
  <si>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</si>
  <si>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</si>
  <si>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</si>
  <si>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</si>
  <si>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</si>
  <si>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</si>
  <si>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</si>
  <si>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</si>
  <si>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</si>
  <si>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</si>
  <si>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</si>
  <si>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</si>
  <si>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</si>
  <si>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</si>
  <si>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</si>
  <si>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</si>
  <si>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</si>
  <si>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</si>
  <si>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</si>
  <si>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</si>
  <si>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</si>
  <si>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</si>
  <si>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</si>
  <si>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</si>
  <si>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</si>
  <si>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</si>
  <si>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</si>
  <si>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</si>
  <si>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</si>
  <si>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</si>
  <si>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</si>
  <si>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</si>
  <si>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</si>
  <si>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</si>
  <si>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</si>
  <si>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</si>
  <si>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</si>
  <si>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</si>
  <si>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</si>
  <si>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</si>
  <si>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</si>
  <si>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</si>
  <si>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</si>
  <si>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</si>
  <si>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</si>
  <si>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</si>
  <si>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</si>
  <si>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</si>
  <si>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</si>
  <si>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</si>
  <si>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</si>
  <si>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</si>
  <si>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</si>
  <si>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</si>
  <si>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</si>
  <si>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</si>
  <si>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</si>
  <si>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</si>
  <si>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</si>
  <si>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</si>
  <si>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</si>
  <si>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</si>
  <si>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</si>
  <si>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</si>
  <si>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</si>
  <si>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</si>
  <si>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</si>
  <si>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</si>
  <si>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</si>
  <si>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</si>
  <si>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</si>
  <si>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</si>
  <si>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</si>
  <si>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</si>
  <si>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</si>
  <si>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</si>
  <si>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</si>
  <si>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</si>
  <si>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</si>
  <si>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</si>
  <si>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</si>
  <si>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</si>
  <si>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</si>
  <si>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</si>
  <si>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</si>
  <si>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</si>
  <si>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</si>
  <si>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</si>
  <si>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</si>
  <si>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</si>
  <si>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</si>
  <si>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</si>
  <si>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</si>
  <si>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</si>
  <si>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</si>
  <si>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</si>
  <si>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</si>
  <si>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</si>
  <si>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</si>
  <si>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</si>
  <si>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</si>
  <si>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</si>
  <si>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</si>
  <si>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</si>
  <si>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</si>
  <si>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</si>
  <si>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</si>
  <si>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</si>
  <si>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</si>
  <si>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</si>
  <si>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</si>
  <si>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</si>
  <si>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</si>
  <si>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</si>
  <si>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</si>
  <si>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</si>
  <si>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</si>
  <si>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</si>
  <si>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</si>
  <si>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</si>
  <si>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</si>
  <si>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</si>
  <si>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</si>
  <si>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</si>
  <si>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</si>
  <si>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</si>
  <si>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</si>
  <si>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</si>
  <si>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</si>
  <si>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</si>
  <si>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</si>
  <si>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</si>
  <si>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</si>
  <si>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</si>
  <si>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</si>
  <si>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</si>
  <si>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</si>
  <si>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</si>
  <si>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</si>
  <si>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</si>
  <si>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</si>
  <si>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</si>
  <si>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</si>
  <si>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</si>
  <si>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</si>
  <si>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</si>
  <si>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</si>
  <si>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</si>
  <si>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</si>
  <si>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</si>
  <si>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</si>
  <si>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</si>
  <si>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</si>
  <si>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</si>
  <si>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</si>
  <si>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</si>
  <si>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</si>
  <si>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</si>
  <si>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</si>
  <si>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</si>
  <si>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</si>
  <si>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</si>
  <si>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</si>
  <si>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</si>
  <si>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</si>
  <si>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</si>
  <si>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</si>
  <si>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</si>
  <si>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</si>
  <si>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</si>
  <si>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</si>
  <si>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</si>
  <si>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</si>
  <si>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</si>
  <si>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</si>
  <si>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</si>
  <si>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</si>
  <si>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</si>
  <si>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</si>
  <si>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</si>
  <si>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</si>
  <si>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</si>
  <si>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</si>
  <si>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</si>
  <si>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</si>
  <si>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</si>
  <si>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</si>
  <si>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</si>
  <si>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</si>
  <si>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</si>
  <si>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</si>
  <si>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</si>
  <si>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</si>
  <si>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</si>
  <si>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</si>
  <si>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</si>
  <si>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</si>
  <si>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</si>
  <si>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</si>
  <si>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</si>
  <si>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</si>
  <si>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</si>
  <si>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</si>
  <si>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</si>
  <si>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</si>
  <si>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</si>
  <si>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</si>
  <si>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</si>
  <si>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</si>
  <si>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</si>
  <si>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</si>
  <si>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</si>
  <si>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</si>
  <si>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</si>
  <si>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</si>
  <si>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</si>
  <si>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</si>
  <si>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</si>
  <si>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</si>
  <si>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</si>
  <si>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</si>
  <si>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</si>
  <si>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</si>
  <si>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</si>
  <si>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</si>
  <si>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</si>
  <si>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</si>
  <si>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</si>
  <si>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</si>
  <si>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</si>
  <si>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</si>
  <si>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</si>
  <si>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</si>
  <si>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</si>
  <si>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</si>
  <si>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</si>
  <si>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</si>
  <si>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</si>
  <si>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</si>
  <si>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</si>
  <si>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</si>
  <si>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</si>
  <si>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</si>
  <si>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</si>
  <si>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</si>
  <si>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</si>
  <si>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</si>
  <si>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</si>
  <si>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</si>
  <si>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</si>
  <si>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</si>
  <si>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</si>
  <si>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</si>
  <si>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</si>
  <si>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</si>
  <si>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</si>
  <si>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</si>
  <si>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</si>
  <si>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</si>
  <si>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</si>
  <si>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</si>
  <si>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</si>
  <si>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</si>
  <si>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</si>
  <si>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</si>
  <si>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</si>
  <si>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</si>
  <si>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</si>
  <si>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</si>
  <si>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</si>
  <si>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</si>
  <si>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</si>
  <si>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</si>
  <si>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</si>
  <si>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</si>
  <si>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</si>
  <si>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</si>
  <si>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</si>
  <si>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</si>
  <si>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</si>
  <si>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</si>
  <si>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</si>
  <si>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</si>
  <si>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</si>
  <si>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</si>
  <si>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</si>
  <si>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</si>
  <si>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</si>
  <si>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</si>
  <si>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</si>
  <si>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</si>
  <si>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</si>
  <si>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</si>
  <si>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</si>
  <si>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</si>
  <si>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</si>
  <si>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</si>
  <si>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</si>
  <si>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</si>
  <si>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</si>
  <si>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</si>
  <si>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</si>
  <si>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</si>
  <si>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</si>
  <si>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</si>
  <si>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</si>
  <si>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</si>
  <si>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</si>
  <si>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</si>
  <si>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</si>
  <si>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</si>
  <si>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</si>
  <si>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</si>
  <si>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</si>
  <si>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</si>
  <si>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</si>
  <si>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</si>
  <si>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</si>
  <si>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</si>
  <si>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</si>
  <si>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</si>
  <si>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</si>
  <si>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</si>
  <si>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</si>
  <si>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</si>
  <si>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</si>
  <si>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</si>
  <si>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</si>
  <si>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</si>
  <si>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</si>
  <si>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</si>
  <si>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</si>
  <si>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</si>
  <si>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</si>
  <si>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</si>
  <si>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</si>
  <si>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</si>
  <si>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</si>
  <si>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</si>
  <si>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</si>
  <si>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</si>
  <si>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</si>
  <si>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</si>
  <si>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</si>
  <si>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</si>
  <si>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</si>
  <si>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</si>
  <si>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</si>
  <si>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</si>
  <si>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</si>
  <si>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</si>
  <si>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</si>
  <si>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</si>
  <si>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</si>
  <si>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</si>
  <si>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</si>
  <si>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</si>
  <si>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</si>
  <si>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</si>
  <si>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</si>
  <si>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</si>
  <si>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</si>
  <si>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</si>
  <si>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</si>
  <si>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</si>
  <si>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</si>
  <si>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</si>
  <si>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</si>
  <si>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</si>
  <si>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</si>
  <si>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</si>
  <si>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</si>
  <si>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</si>
  <si>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</si>
  <si>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</si>
  <si>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</si>
  <si>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</si>
  <si>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</si>
  <si>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</si>
  <si>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</si>
  <si>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</si>
  <si>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</si>
  <si>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</si>
  <si>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</si>
  <si>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</si>
  <si>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</si>
  <si>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</si>
  <si>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</si>
  <si>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</si>
  <si>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</si>
  <si>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</si>
  <si>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</si>
  <si>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</si>
  <si>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</si>
  <si>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</si>
  <si>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</si>
  <si>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</si>
  <si>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</si>
  <si>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</si>
  <si>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</si>
  <si>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</si>
  <si>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</si>
  <si>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</si>
  <si>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</si>
  <si>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</si>
  <si>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</si>
  <si>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</si>
  <si>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</si>
  <si>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</si>
  <si>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</si>
  <si>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</si>
  <si>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</si>
  <si>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</si>
  <si>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</si>
  <si>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</si>
  <si>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</si>
  <si>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</si>
  <si>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</si>
  <si>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</si>
  <si>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</si>
  <si>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</si>
  <si>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</si>
  <si>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</si>
  <si>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</si>
  <si>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</si>
  <si>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</si>
  <si>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</si>
  <si>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</si>
  <si>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</si>
  <si>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</si>
  <si>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</si>
  <si>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</si>
  <si>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</si>
  <si>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</si>
  <si>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</si>
  <si>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</si>
  <si>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</si>
  <si>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</si>
  <si>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</si>
  <si>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</si>
  <si>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</si>
  <si>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</si>
  <si>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</si>
  <si>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</si>
  <si>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</si>
  <si>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</si>
  <si>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</si>
  <si>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</si>
  <si>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</si>
  <si>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</si>
  <si>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</si>
  <si>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</si>
  <si>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</si>
  <si>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</si>
  <si>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</si>
  <si>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</si>
  <si>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</si>
  <si>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</si>
  <si>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</si>
  <si>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</si>
  <si>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</si>
  <si>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</si>
  <si>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</si>
  <si>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</si>
  <si>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</si>
  <si>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</si>
  <si>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</si>
  <si>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</si>
  <si>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</si>
  <si>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</si>
  <si>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</si>
  <si>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</si>
  <si>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</si>
  <si>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</si>
  <si>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</si>
  <si>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</si>
  <si>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</si>
  <si>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</si>
  <si>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</si>
  <si>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</si>
  <si>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</si>
  <si>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</si>
  <si>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</si>
  <si>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</si>
  <si>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</si>
  <si>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</si>
  <si>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</si>
  <si>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</si>
  <si>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</si>
  <si>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</si>
  <si>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</si>
  <si>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</si>
  <si>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</si>
  <si>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</si>
  <si>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</si>
  <si>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</si>
  <si>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</si>
  <si>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</si>
  <si>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</si>
  <si>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</si>
  <si>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</si>
  <si>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</si>
  <si>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</si>
  <si>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</si>
  <si>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</si>
  <si>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</si>
  <si>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</si>
  <si>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</si>
  <si>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</si>
  <si>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</si>
  <si>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</si>
  <si>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</si>
  <si>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</si>
  <si>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</si>
  <si>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</si>
  <si>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</si>
  <si>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</si>
  <si>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</si>
  <si>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</si>
  <si>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</si>
  <si>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</si>
  <si>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</si>
  <si>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</si>
  <si>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</si>
  <si>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</si>
  <si>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</si>
  <si>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</si>
  <si>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</si>
  <si>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</si>
  <si>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</si>
  <si>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</si>
  <si>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</si>
  <si>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</si>
  <si>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</si>
  <si>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</si>
  <si>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</si>
  <si>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</si>
  <si>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</si>
  <si>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</si>
  <si>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</si>
  <si>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</si>
  <si>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</si>
  <si>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</si>
  <si>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</si>
  <si>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</si>
  <si>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</si>
  <si>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</si>
  <si>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</si>
  <si>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</si>
  <si>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</si>
  <si>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</si>
  <si>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</si>
  <si>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</si>
  <si>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</si>
  <si>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</si>
  <si>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</si>
  <si>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</si>
  <si>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</si>
  <si>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</si>
  <si>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</si>
  <si>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</si>
  <si>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</si>
  <si>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</si>
  <si>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</si>
  <si>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</si>
  <si>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</si>
  <si>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</si>
  <si>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</si>
  <si>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</si>
  <si>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</si>
  <si>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</si>
  <si>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</si>
  <si>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</si>
  <si>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</si>
  <si>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</si>
  <si>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</si>
  <si>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</si>
  <si>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</si>
  <si>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</si>
  <si>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</si>
  <si>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</si>
  <si>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</si>
  <si>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</si>
  <si>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</si>
  <si>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</si>
  <si>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</si>
  <si>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</si>
  <si>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</si>
  <si>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</si>
  <si>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</si>
  <si>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</si>
  <si>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</si>
  <si>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</si>
  <si>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</si>
  <si>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</si>
  <si>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</si>
  <si>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</si>
  <si>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</si>
  <si>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</si>
  <si>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</si>
  <si>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</si>
  <si>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</si>
  <si>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</si>
  <si>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</si>
  <si>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</si>
  <si>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</si>
  <si>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</si>
  <si>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</si>
  <si>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</si>
  <si>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</si>
  <si>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</si>
  <si>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</si>
  <si>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</si>
  <si>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</si>
  <si>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</si>
  <si>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</si>
  <si>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</si>
  <si>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</si>
  <si>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</si>
  <si>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</si>
  <si>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</si>
  <si>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</si>
  <si>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</si>
  <si>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</si>
  <si>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</si>
  <si>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</si>
  <si>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</si>
  <si>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</si>
  <si>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</si>
  <si>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</si>
  <si>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</si>
  <si>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</si>
  <si>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</si>
  <si>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</si>
  <si>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</si>
  <si>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</si>
  <si>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</si>
  <si>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</si>
  <si>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</si>
  <si>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</si>
  <si>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</si>
  <si>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</si>
  <si>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</si>
  <si>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</si>
  <si>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</si>
  <si>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</si>
  <si>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</si>
  <si>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</si>
  <si>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</si>
  <si>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</si>
  <si>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</si>
  <si>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</si>
  <si>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</si>
  <si>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</si>
  <si>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</si>
  <si>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</si>
  <si>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</si>
  <si>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</si>
  <si>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</si>
  <si>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</si>
  <si>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</si>
  <si>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</si>
  <si>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</si>
  <si>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</si>
  <si>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</si>
  <si>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</si>
  <si>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</si>
  <si>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</si>
  <si>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</si>
  <si>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</si>
  <si>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</si>
  <si>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</si>
  <si>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</si>
  <si>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</si>
  <si>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</si>
  <si>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</si>
  <si>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</si>
  <si>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</si>
  <si>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</si>
  <si>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</si>
  <si>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</si>
  <si>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</si>
  <si>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</si>
  <si>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</si>
  <si>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</si>
  <si>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</si>
  <si>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</si>
  <si>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</si>
  <si>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</si>
  <si>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</si>
  <si>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</si>
  <si>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</si>
  <si>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</si>
  <si>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</si>
  <si>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</si>
  <si>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</si>
  <si>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</si>
  <si>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</si>
  <si>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</si>
  <si>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</si>
  <si>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</si>
  <si>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</si>
  <si>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</si>
  <si>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</si>
  <si>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</si>
  <si>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</si>
  <si>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</si>
  <si>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</si>
  <si>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</si>
  <si>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</si>
  <si>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</si>
  <si>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</si>
  <si>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</si>
  <si>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</si>
  <si>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</si>
  <si>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</si>
  <si>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</si>
  <si>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</si>
  <si>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</si>
  <si>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 FORNECIMENTO E INSTALAÇÃO. AF_01/2016</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</si>
  <si>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</si>
  <si>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</si>
  <si>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</si>
  <si>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</si>
  <si>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</si>
  <si>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</si>
  <si>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</si>
  <si>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</si>
  <si>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</si>
  <si>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</si>
  <si>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</si>
  <si>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</si>
  <si>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</si>
  <si>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</si>
  <si>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</si>
  <si>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</si>
  <si>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</si>
  <si>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</si>
  <si>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</si>
  <si>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</si>
  <si>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</si>
  <si>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</si>
  <si>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</si>
  <si>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</si>
  <si>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</si>
  <si>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</si>
  <si>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</si>
  <si>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</si>
  <si>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</si>
  <si>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</si>
  <si>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</si>
  <si>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</si>
  <si>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</si>
  <si>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</si>
  <si>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</si>
  <si>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</si>
  <si>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</si>
  <si>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</si>
  <si>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</si>
  <si>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</si>
  <si>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</si>
  <si>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</si>
  <si>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</si>
  <si>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</si>
  <si>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</si>
  <si>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</si>
  <si>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</si>
  <si>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</si>
  <si>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</si>
  <si>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</si>
  <si>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</si>
  <si>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</si>
  <si>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</si>
  <si>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</si>
  <si>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</si>
  <si>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</si>
  <si>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</si>
  <si>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</si>
  <si>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</si>
  <si>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</si>
  <si>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</si>
  <si>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</si>
  <si>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</si>
  <si>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</si>
  <si>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</si>
  <si>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</si>
  <si>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</si>
  <si>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</si>
  <si>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</si>
  <si>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</si>
  <si>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</si>
  <si>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</si>
  <si>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</si>
  <si>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</si>
  <si>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</si>
  <si>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</si>
  <si>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</si>
  <si>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</si>
  <si>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</si>
  <si>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</si>
  <si>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</si>
  <si>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</si>
  <si>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</si>
  <si>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</si>
  <si>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</si>
  <si>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</si>
  <si>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</si>
  <si>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</si>
  <si>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</si>
  <si>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</si>
  <si>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</si>
  <si>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</si>
  <si>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</si>
  <si>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</si>
  <si>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</si>
  <si>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</si>
  <si>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</si>
  <si>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</si>
  <si>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</si>
  <si>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</si>
  <si>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</si>
  <si>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</si>
  <si>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</si>
  <si>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</si>
  <si>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</si>
  <si>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</si>
  <si>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</si>
  <si>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</si>
  <si>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</si>
  <si>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</si>
  <si>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</si>
  <si>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</si>
  <si>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</si>
  <si>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</si>
  <si>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</si>
  <si>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</si>
  <si>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</si>
  <si>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</si>
  <si>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</si>
  <si>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</si>
  <si>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</si>
  <si>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</si>
  <si>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</si>
  <si>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</si>
  <si>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</si>
  <si>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</si>
  <si>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</si>
  <si>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</si>
  <si>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</si>
  <si>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</si>
  <si>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</si>
  <si>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</si>
  <si>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</si>
  <si>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</si>
  <si>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</si>
  <si>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</si>
  <si>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</si>
  <si>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</si>
  <si>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</si>
  <si>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</si>
  <si>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</si>
  <si>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</si>
  <si>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</si>
  <si>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</si>
  <si>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</si>
  <si>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</si>
  <si>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</si>
  <si>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</si>
  <si>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</si>
  <si>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</si>
  <si>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</si>
  <si>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</si>
  <si>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</si>
  <si>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</si>
  <si>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</si>
  <si>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</si>
  <si>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</si>
  <si>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</si>
  <si>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</si>
  <si>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</si>
  <si>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</si>
  <si>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</si>
  <si>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</si>
  <si>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</si>
  <si>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</si>
  <si>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</si>
  <si>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</si>
  <si>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</si>
  <si>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</si>
  <si>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</si>
  <si>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</si>
  <si>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</si>
  <si>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</si>
  <si>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</si>
  <si>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</si>
  <si>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</si>
  <si>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</si>
  <si>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</si>
  <si>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</si>
  <si>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</si>
  <si>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</si>
  <si>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</si>
  <si>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</si>
  <si>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</si>
  <si>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</si>
  <si>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</si>
  <si>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</si>
  <si>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</si>
  <si>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</si>
  <si>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</si>
  <si>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</si>
  <si>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</si>
  <si>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</si>
  <si>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</si>
  <si>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</si>
  <si>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</si>
  <si>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</si>
  <si>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</si>
  <si>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</si>
  <si>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</si>
  <si>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</si>
  <si>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</si>
  <si>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</si>
  <si>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</si>
  <si>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</si>
  <si>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</si>
  <si>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</si>
  <si>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</si>
  <si>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</si>
  <si>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</si>
  <si>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</si>
  <si>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</si>
  <si>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</si>
  <si>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</si>
  <si>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</si>
  <si>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</si>
  <si>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</si>
  <si>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</si>
  <si>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</si>
  <si>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</si>
  <si>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</si>
  <si>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</si>
  <si>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</si>
  <si>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</si>
  <si>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</si>
  <si>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</si>
  <si>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</si>
  <si>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</si>
  <si>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</si>
  <si>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</si>
  <si>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</si>
  <si>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</si>
  <si>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</si>
  <si>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</si>
  <si>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</si>
  <si>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</si>
  <si>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</si>
  <si>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</si>
  <si>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</si>
  <si>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</si>
  <si>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</si>
  <si>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</si>
  <si>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</si>
  <si>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</si>
  <si>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</si>
  <si>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</si>
  <si>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</si>
  <si>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</si>
  <si>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</si>
  <si>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</si>
  <si>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</si>
  <si>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</si>
  <si>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</si>
  <si>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</si>
  <si>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</si>
  <si>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</si>
  <si>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</si>
  <si>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</si>
  <si>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</si>
  <si>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</si>
  <si>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</si>
  <si>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</si>
  <si>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</si>
  <si>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</si>
  <si>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</si>
  <si>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</si>
  <si>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</si>
  <si>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</si>
  <si>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</si>
  <si>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</si>
  <si>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</si>
  <si>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</si>
  <si>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</si>
  <si>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</si>
  <si>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</si>
  <si>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</si>
  <si>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</si>
  <si>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</si>
  <si>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</si>
  <si>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</si>
  <si>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</si>
  <si>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</si>
  <si>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</si>
  <si>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</si>
  <si>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</si>
  <si>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</si>
  <si>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</si>
  <si>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</si>
  <si>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</si>
  <si>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</si>
  <si>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</si>
  <si>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</si>
  <si>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</si>
  <si>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</si>
  <si>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</si>
  <si>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</si>
  <si>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</si>
  <si>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</si>
  <si>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</si>
  <si>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</si>
  <si>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</si>
  <si>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</si>
  <si>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</si>
  <si>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</si>
  <si>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</si>
  <si>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</si>
  <si>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</si>
  <si>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</si>
  <si>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</si>
  <si>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</si>
  <si>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</si>
  <si>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</si>
  <si>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</si>
  <si>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</si>
  <si>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</si>
  <si>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</si>
  <si>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</si>
  <si>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</si>
  <si>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</si>
  <si>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</si>
  <si>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</si>
  <si>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</si>
  <si>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</si>
  <si>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</si>
  <si>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</si>
  <si>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</si>
  <si>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</si>
  <si>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</si>
  <si>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</si>
  <si>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</si>
  <si>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</si>
  <si>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</si>
  <si>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</si>
  <si>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</si>
  <si>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</si>
  <si>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</si>
  <si>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</si>
  <si>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</si>
  <si>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</si>
  <si>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</si>
  <si>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</si>
  <si>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</si>
  <si>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</si>
  <si>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</si>
  <si>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</si>
  <si>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</si>
  <si>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</si>
  <si>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</si>
  <si>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</si>
  <si>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</si>
  <si>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</si>
  <si>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</si>
  <si>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</si>
  <si>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</si>
  <si>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</si>
  <si>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</si>
  <si>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</si>
  <si>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</si>
  <si>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</si>
  <si>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</si>
  <si>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</si>
  <si>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</si>
  <si>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</si>
  <si>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</si>
  <si>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</si>
  <si>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</si>
  <si>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</si>
  <si>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</si>
  <si>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</si>
  <si>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</si>
  <si>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</si>
  <si>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</si>
  <si>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</si>
  <si>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</si>
  <si>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</si>
  <si>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</si>
  <si>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</si>
  <si>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</si>
  <si>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</si>
  <si>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</si>
  <si>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</si>
  <si>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</si>
  <si>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</si>
  <si>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</si>
  <si>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</si>
  <si>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</si>
  <si>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</si>
  <si>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</si>
  <si>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</si>
  <si>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</si>
  <si>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</si>
  <si>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</si>
  <si>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</si>
  <si>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</si>
  <si>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</si>
  <si>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</si>
  <si>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</si>
  <si>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</si>
  <si>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</si>
  <si>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</si>
  <si>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</si>
  <si>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</si>
  <si>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</si>
  <si>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</si>
  <si>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</si>
  <si>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</si>
  <si>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</si>
  <si>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</si>
  <si>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</si>
  <si>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</si>
  <si>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</si>
  <si>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</si>
  <si>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</si>
  <si>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</si>
  <si>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</si>
  <si>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</si>
  <si>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</si>
  <si>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</si>
  <si>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</si>
  <si>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</si>
  <si>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</si>
  <si>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</si>
  <si>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</si>
  <si>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</si>
  <si>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</si>
  <si>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</si>
  <si>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</si>
  <si>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</si>
  <si>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VEDAÇÃO DE BLOCOS CERÂMICOS MACIÇOS DE 5X10X20CM (ESPESSURA 10CM) E ARGAMASSA DE ASSENTAMENTO COM PREPARO EM BETONEIRA. AF_05/2020</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</si>
  <si>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</si>
  <si>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</si>
  <si>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</si>
  <si>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</si>
  <si>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</si>
  <si>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</si>
  <si>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</si>
  <si>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</si>
  <si>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</si>
  <si>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</si>
  <si>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</si>
  <si>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</si>
  <si>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</si>
  <si>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</si>
  <si>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</si>
  <si>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</si>
  <si>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</si>
  <si>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</si>
  <si>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</si>
  <si>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</si>
  <si>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</si>
  <si>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</si>
  <si>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</si>
  <si>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</si>
  <si>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</si>
  <si>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</si>
  <si>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</si>
  <si>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</si>
  <si>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</si>
  <si>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</si>
  <si>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</si>
  <si>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</si>
  <si>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</si>
  <si>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</si>
  <si>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</si>
  <si>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</si>
  <si>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</si>
  <si>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</si>
  <si>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</si>
  <si>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</si>
  <si>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</si>
  <si>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</si>
  <si>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</si>
  <si>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</si>
  <si>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</si>
  <si>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</si>
  <si>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</si>
  <si>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</si>
  <si>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</si>
  <si>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</si>
  <si>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</si>
  <si>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</si>
  <si>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</si>
  <si>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</si>
  <si>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</si>
  <si>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</si>
  <si>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</si>
  <si>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UNIFAMILIAR (CASA) E EDIFICAÇÃO PÚBLICA PADRÃO. AF_11/2014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</si>
  <si>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</si>
  <si>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</si>
  <si>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</si>
  <si>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</si>
  <si>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</si>
  <si>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</si>
  <si>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</si>
  <si>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</si>
  <si>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</si>
  <si>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</si>
  <si>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</si>
  <si>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</si>
  <si>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</si>
  <si>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</si>
  <si>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</si>
  <si>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</si>
  <si>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</si>
  <si>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</si>
  <si>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</si>
  <si>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</si>
  <si>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</si>
  <si>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</si>
  <si>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</si>
  <si>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</si>
  <si>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</si>
  <si>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</si>
  <si>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</si>
  <si>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</si>
  <si>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</si>
  <si>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</si>
  <si>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</si>
  <si>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</si>
  <si>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</si>
  <si>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</si>
  <si>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</si>
  <si>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</si>
  <si>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</si>
  <si>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</si>
  <si>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</si>
  <si>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</si>
  <si>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</si>
  <si>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</si>
  <si>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</si>
  <si>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</si>
  <si>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</si>
  <si>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</si>
  <si>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</si>
  <si>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</si>
  <si>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</si>
  <si>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</si>
  <si>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</si>
  <si>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</si>
  <si>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</si>
  <si>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</si>
  <si>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</si>
  <si>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</si>
  <si>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</si>
  <si>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</si>
  <si>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</si>
  <si>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</si>
  <si>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</si>
  <si>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</si>
  <si>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</si>
  <si>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</si>
  <si>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</si>
  <si>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</si>
  <si>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</si>
  <si>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</si>
  <si>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</si>
  <si>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</si>
  <si>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</si>
  <si>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</si>
  <si>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</si>
  <si>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</si>
  <si>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</si>
  <si>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</si>
  <si>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</si>
  <si>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</si>
  <si>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</si>
  <si>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</si>
  <si>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</si>
  <si>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</si>
  <si>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</si>
  <si>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</si>
  <si>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</si>
  <si>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</si>
  <si>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</si>
  <si>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</si>
  <si>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</si>
  <si>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</si>
  <si>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</si>
  <si>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</si>
  <si>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</si>
  <si>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</si>
  <si>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</si>
  <si>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</si>
  <si>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</si>
  <si>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</si>
  <si>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</si>
  <si>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</si>
  <si>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</si>
  <si>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</si>
  <si>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</si>
  <si>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</si>
  <si>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</si>
  <si>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</si>
  <si>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</si>
  <si>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</si>
  <si>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</si>
  <si>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</si>
  <si>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</si>
  <si>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</si>
  <si>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</si>
  <si>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</si>
  <si>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</si>
  <si>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</si>
  <si>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</si>
  <si>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</si>
  <si>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</si>
  <si>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</si>
  <si>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</si>
  <si>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</si>
  <si>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</si>
  <si>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</si>
  <si>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</si>
  <si>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</si>
  <si>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</si>
  <si>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</si>
  <si>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T</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</si>
  <si>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</si>
  <si>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</si>
  <si>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</si>
  <si>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</si>
  <si>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</si>
  <si>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</si>
  <si>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</si>
  <si>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</si>
  <si>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</si>
  <si>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</si>
  <si>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</si>
  <si>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</si>
  <si>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</si>
  <si>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</si>
  <si>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</si>
  <si>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</si>
  <si>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</si>
  <si>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</si>
  <si>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</si>
  <si>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</si>
  <si>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</si>
  <si>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</si>
  <si>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</si>
  <si>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</si>
  <si>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</si>
  <si>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E LIXAMENTO DE MASSA LÁTEX EM TETO, UMA DEMÃO. AF_06/2014</t>
  </si>
  <si>
    <t>APLICAÇÃO E LIXAMENTO DE MASSA LÁTEX EM PAREDES, UMA DEMÃO.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</si>
  <si>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</si>
  <si>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</si>
  <si>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</si>
  <si>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</si>
  <si>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</si>
  <si>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</si>
  <si>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</si>
  <si>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</si>
  <si>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</si>
  <si>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</si>
  <si>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</si>
  <si>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</si>
  <si>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</si>
  <si>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</si>
  <si>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</si>
  <si>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</si>
  <si>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</si>
  <si>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</si>
  <si>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</si>
  <si>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</si>
  <si>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</si>
  <si>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</si>
  <si>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</si>
  <si>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</si>
  <si>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</si>
  <si>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</si>
  <si>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</si>
  <si>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</si>
  <si>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</si>
  <si>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</si>
  <si>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</si>
  <si>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</si>
  <si>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</si>
  <si>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</si>
  <si>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</si>
  <si>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</si>
  <si>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</si>
  <si>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</si>
  <si>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</si>
  <si>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</si>
  <si>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</si>
  <si>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</si>
  <si>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</si>
  <si>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</si>
  <si>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</si>
  <si>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</si>
  <si>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</si>
  <si>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</si>
  <si>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</si>
  <si>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</si>
  <si>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</si>
  <si>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</si>
  <si>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</si>
  <si>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</si>
  <si>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</si>
  <si>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</si>
  <si>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</si>
  <si>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</si>
  <si>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</si>
  <si>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</si>
  <si>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</si>
  <si>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</si>
  <si>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</si>
  <si>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</si>
  <si>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</si>
  <si>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</si>
  <si>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</si>
  <si>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</si>
  <si>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</si>
  <si>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</si>
  <si>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</si>
  <si>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</si>
  <si>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</si>
  <si>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</si>
  <si>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</si>
  <si>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</si>
  <si>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</si>
  <si>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</si>
  <si>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</si>
  <si>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</si>
  <si>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</si>
  <si>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</si>
  <si>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</si>
  <si>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</si>
  <si>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</si>
  <si>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</si>
  <si>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</si>
  <si>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</si>
  <si>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</si>
  <si>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</si>
  <si>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</si>
  <si>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</si>
  <si>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</si>
  <si>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</si>
  <si>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</si>
  <si>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</si>
  <si>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</si>
  <si>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</si>
  <si>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</si>
  <si>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</si>
  <si>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</si>
  <si>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</si>
  <si>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</si>
  <si>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</si>
  <si>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</si>
  <si>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</si>
  <si>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</si>
  <si>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</si>
  <si>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PISO TÊXTIL (CARPETE) EM PLACA. AF_09/2020</t>
  </si>
  <si>
    <t>PISO TÊXTIL (CARPETE) EM MANTA (ROLO) E = 6 A 7 MM. AF_09/2020</t>
  </si>
  <si>
    <t>PISO TÊXTIL (CARPETE) EM MANTA (ROLO) E = 9 A 10 MM. AF_09/2020</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</si>
  <si>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</si>
  <si>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</si>
  <si>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</si>
  <si>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</si>
  <si>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RODAPÉ BORRACHA LISO, ALTURA = 7CM, ESPESSURA = 2 MM, PARA ARGAMASSA. AF_09/2020</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</si>
  <si>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</si>
  <si>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</si>
  <si>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</si>
  <si>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</si>
  <si>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</si>
  <si>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</si>
  <si>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</si>
  <si>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</si>
  <si>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</si>
  <si>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</si>
  <si>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</si>
  <si>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</si>
  <si>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</si>
  <si>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</si>
  <si>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</si>
  <si>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</si>
  <si>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</si>
  <si>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</si>
  <si>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</si>
  <si>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</si>
  <si>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</si>
  <si>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</si>
  <si>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</si>
  <si>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</si>
  <si>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</si>
  <si>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</si>
  <si>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</si>
  <si>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</si>
  <si>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</si>
  <si>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</si>
  <si>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</si>
  <si>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</si>
  <si>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</si>
  <si>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</si>
  <si>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</si>
  <si>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</si>
  <si>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</si>
  <si>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</si>
  <si>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</si>
  <si>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</si>
  <si>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</si>
  <si>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</si>
  <si>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</si>
  <si>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</si>
  <si>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</si>
  <si>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</si>
  <si>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</si>
  <si>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</si>
  <si>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</si>
  <si>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</si>
  <si>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</si>
  <si>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</si>
  <si>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</si>
  <si>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</si>
  <si>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</si>
  <si>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</si>
  <si>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</si>
  <si>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</si>
  <si>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</si>
  <si>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</si>
  <si>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</si>
  <si>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</si>
  <si>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</si>
  <si>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</si>
  <si>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</si>
  <si>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</si>
  <si>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</si>
  <si>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</si>
  <si>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</si>
  <si>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</si>
  <si>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</si>
  <si>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</si>
  <si>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</si>
  <si>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</si>
  <si>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</si>
  <si>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</si>
  <si>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</si>
  <si>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</si>
  <si>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</si>
  <si>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</si>
  <si>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</si>
  <si>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</si>
  <si>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</si>
  <si>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</si>
  <si>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</si>
  <si>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</si>
  <si>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</si>
  <si>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</si>
  <si>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</si>
  <si>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</si>
  <si>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</si>
  <si>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</si>
  <si>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</si>
  <si>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</si>
  <si>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</si>
  <si>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</si>
  <si>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</si>
  <si>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</si>
  <si>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</si>
  <si>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</si>
  <si>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</si>
  <si>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</si>
  <si>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</si>
  <si>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</si>
  <si>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</si>
  <si>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</si>
  <si>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</si>
  <si>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</si>
  <si>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</si>
  <si>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</si>
  <si>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</si>
  <si>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</si>
  <si>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</si>
  <si>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</si>
  <si>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</si>
  <si>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</si>
  <si>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</si>
  <si>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</si>
  <si>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</si>
  <si>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</si>
  <si>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</si>
  <si>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</si>
  <si>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</si>
  <si>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</si>
  <si>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</si>
  <si>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</si>
  <si>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</si>
  <si>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</si>
  <si>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</si>
  <si>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</si>
  <si>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</si>
  <si>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</si>
  <si>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</si>
  <si>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</si>
  <si>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</si>
  <si>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</si>
  <si>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</si>
  <si>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</si>
  <si>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</si>
  <si>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</si>
  <si>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</si>
  <si>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</si>
  <si>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</si>
  <si>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</si>
  <si>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</si>
  <si>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</si>
  <si>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</si>
  <si>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</si>
  <si>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</si>
  <si>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</si>
  <si>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</si>
  <si>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</si>
  <si>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</si>
  <si>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</si>
  <si>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</si>
  <si>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</si>
  <si>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</si>
  <si>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</si>
  <si>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</si>
  <si>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</si>
  <si>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</si>
  <si>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</si>
  <si>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</si>
  <si>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</si>
  <si>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</si>
  <si>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</si>
  <si>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</si>
  <si>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</si>
  <si>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</si>
  <si>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</si>
  <si>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</si>
  <si>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</si>
  <si>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</si>
  <si>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</si>
  <si>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</si>
  <si>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</si>
  <si>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</si>
  <si>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</si>
  <si>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</si>
  <si>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</si>
  <si>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</si>
  <si>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</si>
  <si>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</si>
  <si>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</si>
  <si>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</si>
  <si>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</si>
  <si>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</si>
  <si>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</si>
  <si>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</si>
  <si>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</si>
  <si>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</si>
  <si>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</si>
  <si>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</si>
  <si>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</si>
  <si>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</si>
  <si>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</si>
  <si>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</si>
  <si>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</si>
  <si>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</si>
  <si>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</si>
  <si>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</si>
  <si>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</si>
  <si>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</si>
  <si>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</si>
  <si>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</si>
  <si>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</si>
  <si>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</si>
  <si>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</si>
  <si>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</si>
  <si>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</si>
  <si>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</si>
  <si>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</si>
  <si>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</si>
  <si>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</si>
  <si>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</si>
  <si>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</si>
  <si>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</si>
  <si>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</si>
  <si>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</si>
  <si>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</si>
  <si>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</si>
  <si>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</si>
  <si>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</si>
  <si>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</si>
  <si>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</si>
  <si>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</si>
  <si>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</si>
  <si>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</si>
  <si>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</si>
  <si>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</si>
  <si>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</si>
  <si>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</si>
  <si>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</si>
  <si>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</si>
  <si>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</si>
  <si>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</si>
  <si>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</si>
  <si>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</si>
  <si>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</si>
  <si>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</si>
  <si>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</si>
  <si>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</si>
  <si>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</si>
  <si>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</si>
  <si>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</si>
  <si>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</si>
  <si>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</si>
  <si>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</si>
  <si>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</si>
  <si>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</si>
  <si>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</si>
  <si>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</si>
  <si>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</si>
  <si>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</si>
  <si>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</si>
  <si>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</si>
  <si>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</si>
  <si>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</si>
  <si>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</si>
  <si>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</si>
  <si>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</si>
  <si>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</si>
  <si>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</si>
  <si>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</si>
  <si>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</si>
  <si>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</si>
  <si>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</si>
  <si>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</si>
  <si>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</si>
  <si>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</si>
  <si>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</si>
  <si>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</si>
  <si>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</si>
  <si>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</si>
  <si>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</si>
  <si>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</si>
  <si>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</si>
  <si>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</si>
  <si>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</si>
  <si>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</si>
  <si>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</si>
  <si>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</si>
  <si>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</si>
  <si>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</si>
  <si>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</si>
  <si>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</si>
  <si>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</si>
  <si>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</si>
  <si>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</si>
  <si>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</si>
  <si>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</si>
  <si>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</si>
  <si>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</si>
  <si>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</si>
  <si>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</si>
  <si>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</si>
  <si>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</si>
  <si>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</si>
  <si>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</si>
  <si>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</si>
  <si>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</si>
  <si>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</si>
  <si>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</si>
  <si>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</si>
  <si>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</si>
  <si>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</si>
  <si>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</si>
  <si>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</si>
  <si>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</si>
  <si>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</si>
  <si>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</si>
  <si>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</si>
  <si>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</si>
  <si>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</si>
  <si>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</si>
  <si>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</si>
  <si>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</si>
  <si>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</si>
  <si>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</si>
  <si>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</si>
  <si>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</si>
  <si>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</si>
  <si>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</si>
  <si>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</si>
  <si>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</si>
  <si>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</si>
  <si>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</si>
  <si>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</si>
  <si>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</si>
  <si>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</si>
  <si>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</si>
  <si>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</si>
  <si>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</si>
  <si>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</si>
  <si>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</si>
  <si>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</si>
  <si>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</si>
  <si>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</si>
  <si>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</si>
  <si>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</si>
  <si>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</si>
  <si>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</si>
  <si>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</si>
  <si>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</si>
  <si>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</si>
  <si>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</si>
  <si>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</si>
  <si>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</si>
  <si>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</si>
  <si>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</si>
  <si>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</si>
  <si>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</si>
  <si>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</si>
  <si>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</si>
  <si>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</si>
  <si>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</si>
  <si>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</si>
  <si>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</si>
  <si>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</si>
  <si>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</si>
  <si>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</si>
  <si>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</si>
  <si>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</si>
  <si>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</si>
  <si>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</si>
  <si>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</si>
  <si>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</si>
  <si>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</si>
  <si>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</si>
  <si>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</si>
  <si>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</si>
  <si>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</si>
  <si>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</si>
  <si>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</si>
  <si>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</si>
  <si>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</si>
  <si>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</si>
  <si>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</si>
  <si>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</si>
  <si>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</si>
  <si>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</si>
  <si>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</si>
  <si>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</si>
  <si>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</si>
  <si>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</si>
  <si>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</si>
  <si>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</si>
  <si>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</si>
  <si>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</si>
  <si>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</si>
  <si>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</si>
  <si>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</si>
  <si>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</si>
  <si>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</si>
  <si>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</si>
  <si>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</si>
  <si>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</si>
  <si>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</si>
  <si>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</si>
  <si>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</si>
  <si>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</si>
  <si>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</si>
  <si>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</si>
  <si>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</si>
  <si>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</si>
  <si>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</si>
  <si>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</si>
  <si>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</si>
  <si>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</si>
  <si>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</si>
  <si>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</si>
  <si>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</si>
  <si>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</si>
  <si>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</si>
  <si>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</si>
  <si>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</si>
  <si>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</si>
  <si>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</si>
  <si>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</si>
  <si>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</si>
  <si>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</si>
  <si>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</si>
  <si>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</si>
  <si>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</si>
  <si>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</si>
  <si>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</si>
  <si>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</si>
  <si>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</si>
  <si>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</si>
  <si>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</si>
  <si>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</si>
  <si>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</si>
  <si>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</si>
  <si>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</si>
  <si>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</si>
  <si>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</si>
  <si>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</si>
  <si>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</si>
  <si>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</si>
  <si>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</si>
  <si>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</si>
  <si>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</si>
  <si>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</si>
  <si>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</si>
  <si>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</si>
  <si>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</si>
  <si>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</si>
  <si>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</si>
  <si>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</si>
  <si>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</si>
  <si>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</si>
  <si>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</si>
  <si>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</si>
  <si>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</si>
  <si>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</si>
  <si>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</si>
  <si>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</si>
  <si>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</si>
  <si>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</si>
  <si>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</si>
  <si>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</si>
  <si>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</si>
  <si>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</si>
  <si>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</si>
  <si>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</si>
  <si>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</si>
  <si>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</si>
  <si>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</si>
  <si>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</si>
  <si>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</si>
  <si>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</si>
  <si>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</si>
  <si>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</si>
  <si>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</si>
  <si>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</si>
  <si>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</si>
  <si>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</si>
  <si>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</si>
  <si>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</si>
  <si>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</si>
  <si>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</si>
  <si>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</si>
  <si>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</si>
  <si>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</si>
  <si>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</si>
  <si>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</si>
  <si>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</si>
  <si>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</si>
  <si>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</si>
  <si>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</si>
  <si>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</si>
  <si>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</si>
  <si>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</si>
  <si>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</si>
  <si>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</si>
  <si>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</si>
  <si>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</si>
  <si>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</si>
  <si>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</si>
  <si>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</si>
  <si>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</si>
  <si>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</si>
  <si>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</si>
  <si>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</si>
  <si>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</si>
  <si>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</si>
  <si>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</si>
  <si>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</si>
  <si>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</si>
  <si>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</si>
  <si>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</si>
  <si>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</si>
  <si>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</si>
  <si>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</si>
  <si>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</si>
  <si>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</si>
  <si>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</si>
  <si>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</si>
  <si>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</si>
  <si>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</si>
  <si>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</si>
  <si>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</si>
  <si>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</si>
  <si>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</si>
  <si>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</si>
  <si>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</si>
  <si>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</si>
  <si>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</si>
  <si>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</si>
  <si>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</si>
  <si>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</si>
  <si>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</si>
  <si>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</si>
  <si>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</si>
  <si>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</si>
  <si>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</si>
  <si>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</si>
  <si>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</si>
  <si>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</si>
  <si>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</si>
  <si>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</si>
  <si>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</si>
  <si>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</si>
  <si>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</si>
  <si>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</si>
  <si>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</si>
  <si>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</si>
  <si>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</si>
  <si>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</si>
  <si>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</si>
  <si>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</si>
  <si>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</si>
  <si>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</si>
  <si>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</si>
  <si>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</si>
  <si>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</si>
  <si>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</si>
  <si>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</si>
  <si>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</si>
  <si>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</si>
  <si>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</si>
  <si>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</si>
  <si>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</si>
  <si>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</si>
  <si>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</si>
  <si>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</si>
  <si>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</si>
  <si>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</si>
  <si>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</si>
  <si>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</si>
  <si>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</si>
  <si>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</si>
  <si>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</si>
  <si>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</si>
  <si>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</si>
  <si>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</si>
  <si>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</si>
  <si>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</si>
  <si>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</si>
  <si>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</si>
  <si>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</si>
  <si>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</si>
  <si>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</si>
  <si>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</si>
  <si>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</si>
  <si>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</si>
  <si>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</si>
  <si>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</si>
  <si>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</si>
  <si>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</si>
  <si>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</si>
  <si>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</si>
  <si>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</si>
  <si>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</si>
  <si>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</si>
  <si>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</si>
  <si>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</si>
  <si>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</si>
  <si>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</si>
  <si>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</si>
  <si>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</si>
  <si>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</si>
  <si>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</si>
  <si>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</si>
  <si>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</si>
  <si>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</si>
  <si>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</si>
  <si>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</si>
  <si>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</si>
  <si>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</si>
  <si>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</si>
  <si>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</si>
  <si>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</si>
  <si>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</si>
  <si>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</si>
  <si>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</si>
  <si>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</si>
  <si>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</si>
  <si>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</si>
  <si>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</si>
  <si>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</si>
  <si>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</si>
  <si>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</si>
  <si>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</si>
  <si>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</si>
  <si>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</si>
  <si>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</si>
  <si>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</si>
  <si>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</si>
  <si>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</si>
  <si>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</si>
  <si>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</si>
  <si>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</si>
  <si>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</si>
  <si>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</si>
  <si>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</si>
  <si>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</si>
  <si>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</si>
  <si>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</si>
  <si>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</si>
  <si>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</si>
  <si>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</si>
  <si>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</si>
  <si>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</si>
  <si>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</si>
  <si>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</si>
  <si>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</si>
  <si>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</si>
  <si>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</si>
  <si>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</si>
  <si>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</si>
  <si>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</si>
  <si>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</si>
  <si>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</si>
  <si>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</si>
  <si>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</si>
  <si>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</si>
  <si>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</si>
  <si>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</si>
  <si>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</si>
  <si>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</si>
  <si>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</si>
  <si>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</si>
  <si>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</si>
  <si>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</si>
  <si>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</si>
  <si>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</si>
  <si>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</si>
  <si>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</si>
  <si>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</si>
  <si>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</si>
  <si>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</si>
  <si>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</si>
  <si>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</si>
  <si>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</si>
  <si>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</si>
  <si>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</si>
  <si>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</si>
  <si>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</si>
  <si>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</si>
  <si>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</si>
  <si>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</si>
  <si>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</si>
  <si>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</si>
  <si>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</si>
  <si>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</si>
  <si>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</si>
  <si>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</si>
  <si>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</si>
  <si>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</si>
  <si>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</si>
  <si>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</si>
  <si>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</si>
  <si>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</si>
  <si>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</si>
  <si>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</si>
  <si>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</si>
  <si>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</si>
  <si>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</si>
  <si>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PLANTIO DE ARBUSTO OU  CERCA VIVA.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</si>
  <si>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</si>
  <si>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</si>
  <si>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</si>
  <si>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</si>
  <si>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</si>
  <si>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</si>
  <si>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</si>
  <si>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</si>
  <si>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</si>
  <si>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</si>
  <si>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</si>
  <si>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</si>
  <si>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</si>
  <si>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</si>
  <si>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</si>
  <si>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</si>
  <si>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</si>
  <si>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</si>
  <si>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</si>
  <si>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</si>
  <si>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</si>
  <si>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</si>
  <si>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</si>
  <si>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</si>
  <si>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</si>
  <si>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</si>
  <si>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</si>
  <si>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</si>
  <si>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</si>
  <si>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</si>
  <si>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</si>
  <si>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</si>
  <si>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</si>
  <si>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</si>
  <si>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</si>
  <si>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</si>
  <si>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</si>
  <si>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</si>
  <si>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</si>
  <si>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</si>
  <si>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</si>
  <si>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</si>
  <si>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</si>
  <si>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</si>
  <si>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</si>
  <si>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</si>
  <si>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</si>
  <si>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</si>
  <si>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</si>
  <si>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</si>
  <si>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</si>
  <si>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</si>
  <si>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</si>
  <si>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</si>
  <si>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</si>
  <si>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</si>
  <si>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</si>
  <si>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</si>
  <si>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</si>
  <si>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</si>
  <si>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</si>
  <si>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</si>
  <si>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</si>
  <si>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</si>
  <si>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</si>
  <si>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</si>
  <si>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</si>
  <si>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</si>
  <si>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</si>
  <si>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</si>
  <si>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</si>
  <si>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</si>
  <si>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</si>
  <si>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</si>
  <si>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</si>
  <si>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</si>
  <si>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</si>
  <si>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</si>
  <si>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</si>
  <si>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</si>
  <si>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</si>
  <si>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</si>
  <si>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</si>
  <si>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</si>
  <si>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</si>
  <si>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</si>
  <si>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</si>
  <si>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</si>
  <si>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</si>
  <si>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</si>
  <si>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</si>
  <si>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</si>
  <si>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</si>
  <si>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</si>
  <si>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</si>
  <si>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</si>
  <si>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</si>
  <si>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</si>
  <si>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</si>
  <si>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</si>
  <si>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</si>
  <si>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</si>
  <si>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</si>
  <si>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</si>
  <si>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</si>
  <si>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</si>
  <si>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</si>
  <si>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</si>
  <si>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</si>
  <si>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PLENO COM ENCARGOS COMPLEMENTARES</t>
  </si>
  <si>
    <t>ENGENHEIRO CIVIL DE OBRA SENIOR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</si>
  <si>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</si>
  <si>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</si>
  <si>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</si>
  <si>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</si>
  <si>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</si>
  <si>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</si>
  <si>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</si>
  <si>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</si>
  <si>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</si>
  <si>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</si>
  <si>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</si>
  <si>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</si>
  <si>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</si>
  <si>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</si>
  <si>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</si>
  <si>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</si>
  <si>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</si>
  <si>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</si>
  <si>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</si>
  <si>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</si>
  <si>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</si>
  <si>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</si>
  <si>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</si>
  <si>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</si>
  <si>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</si>
  <si>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</si>
  <si>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</si>
  <si>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</si>
  <si>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</si>
  <si>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</si>
  <si>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</si>
  <si>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</si>
  <si>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</si>
  <si>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</si>
  <si>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</si>
  <si>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</si>
  <si>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</si>
  <si>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</si>
  <si>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</si>
  <si>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</si>
  <si>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</si>
  <si>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</si>
  <si>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</si>
  <si>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</si>
  <si>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</si>
  <si>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</si>
  <si>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</si>
  <si>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</si>
  <si>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</si>
  <si>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</si>
  <si>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</si>
  <si>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</si>
  <si>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</si>
  <si>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</si>
  <si>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</si>
  <si>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</si>
  <si>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</si>
  <si>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</si>
  <si>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</si>
  <si>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</si>
  <si>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</si>
  <si>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</si>
  <si>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</si>
  <si>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</si>
  <si>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</si>
  <si>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</si>
  <si>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</si>
  <si>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</si>
  <si>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</si>
  <si>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</si>
  <si>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</si>
  <si>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</si>
  <si>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</si>
  <si>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</si>
  <si>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</si>
  <si>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</si>
  <si>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</si>
  <si>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</si>
  <si>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</si>
  <si>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</si>
  <si>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</si>
  <si>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</si>
  <si>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</si>
  <si>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</si>
  <si>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</si>
  <si>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</si>
  <si>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</si>
  <si>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</si>
  <si>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</si>
  <si>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</si>
  <si>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</si>
  <si>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</si>
  <si>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</si>
  <si>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</si>
  <si>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</si>
  <si>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</si>
  <si>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</si>
  <si>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</si>
  <si>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</si>
  <si>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</si>
  <si>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</si>
  <si>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</si>
  <si>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</si>
  <si>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</si>
  <si>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</si>
  <si>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</si>
  <si>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</si>
  <si>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</si>
  <si>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</si>
  <si>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</si>
  <si>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</si>
  <si>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</si>
  <si>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</si>
  <si>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</si>
  <si>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</si>
  <si>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</si>
  <si>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</si>
  <si>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</si>
  <si>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</si>
  <si>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</si>
  <si>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</si>
  <si>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</si>
  <si>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</si>
  <si>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</si>
  <si>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</si>
  <si>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</si>
  <si>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</si>
  <si>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</si>
  <si>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</si>
  <si>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</si>
  <si>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</si>
  <si>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</si>
  <si>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</si>
  <si>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</si>
  <si>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</si>
  <si>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</si>
  <si>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</si>
  <si>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</si>
  <si>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</si>
  <si>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</si>
  <si>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</si>
  <si>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</si>
  <si>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</si>
  <si>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</si>
  <si>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</si>
  <si>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</si>
  <si>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</si>
  <si>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</si>
  <si>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</si>
  <si>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</si>
  <si>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</si>
  <si>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</si>
  <si>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</si>
  <si>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</si>
  <si>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</si>
  <si>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</si>
  <si>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</si>
  <si>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</si>
  <si>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</si>
  <si>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</si>
  <si>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</si>
  <si>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</si>
  <si>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</si>
  <si>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</si>
  <si>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</si>
  <si>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</si>
  <si>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</si>
  <si>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</si>
  <si>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</si>
  <si>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</si>
  <si>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</si>
  <si>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</si>
  <si>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</si>
  <si>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</si>
  <si>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</si>
  <si>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</si>
  <si>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</si>
  <si>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</si>
  <si>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</si>
  <si>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</si>
  <si>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</si>
  <si>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</si>
  <si>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</si>
  <si>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</si>
  <si>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</si>
  <si>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</si>
  <si>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</si>
  <si>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</si>
  <si>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</si>
  <si>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</si>
  <si>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</si>
  <si>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</si>
  <si>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</si>
  <si>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</si>
  <si>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</si>
  <si>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</si>
  <si>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</si>
  <si>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</si>
  <si>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</si>
  <si>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</si>
  <si>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</si>
  <si>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</si>
  <si>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</si>
  <si>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</si>
  <si>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</si>
  <si>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</si>
  <si>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</si>
  <si>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</si>
  <si>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</si>
  <si>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</si>
  <si>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</si>
  <si>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</si>
  <si>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</si>
  <si>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</si>
  <si>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</si>
  <si>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</si>
  <si>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</si>
  <si>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</si>
  <si>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</si>
  <si>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</si>
  <si>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</si>
  <si>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</si>
  <si>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</si>
  <si>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</si>
  <si>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</si>
  <si>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</si>
  <si>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</si>
  <si>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</si>
  <si>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</si>
  <si>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</si>
  <si>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</si>
  <si>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</si>
  <si>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</si>
  <si>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</si>
  <si>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</si>
  <si>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</si>
  <si>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</si>
  <si>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</si>
  <si>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</si>
  <si>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</si>
  <si>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</si>
  <si>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</si>
  <si>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</si>
  <si>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</si>
  <si>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</si>
  <si>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</si>
  <si>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</si>
  <si>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</si>
  <si>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</si>
  <si>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</si>
  <si>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</si>
  <si>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</si>
  <si>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</si>
  <si>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</si>
  <si>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</si>
  <si>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</si>
  <si>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</si>
  <si>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</si>
  <si>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</si>
  <si>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</si>
  <si>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</si>
  <si>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</si>
  <si>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</si>
  <si>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</si>
  <si>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</si>
  <si>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</si>
  <si>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</si>
  <si>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</si>
  <si>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</si>
  <si>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</si>
  <si>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</si>
  <si>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</si>
  <si>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</si>
  <si>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</si>
  <si>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</si>
  <si>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</si>
  <si>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</si>
  <si>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</si>
  <si>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</si>
  <si>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</si>
  <si>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</si>
  <si>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</si>
  <si>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</si>
  <si>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xml:space="preserve">        PRECOS DE INSUMOS</t>
  </si>
  <si>
    <t/>
  </si>
  <si>
    <t>LOCALIDADE: 4495 - BRASILIA</t>
  </si>
  <si>
    <t>ENCARGOS SOCIAIS (%) HORISTA  83,99  MENSALISTA  48,96</t>
  </si>
  <si>
    <t xml:space="preserve">CODIGO  </t>
  </si>
  <si>
    <t>DESCRICAO DO INSUMO</t>
  </si>
  <si>
    <t xml:space="preserve">  PRECO MEDIANO R$</t>
  </si>
  <si>
    <t xml:space="preserve">L     </t>
  </si>
  <si>
    <t xml:space="preserve">UN    </t>
  </si>
  <si>
    <t xml:space="preserve">M2    </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</si>
  <si>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</si>
  <si>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</si>
  <si>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</si>
  <si>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</si>
  <si>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20 MM</t>
  </si>
  <si>
    <t>!EM PROCESSO DE DESATIVACAO! CHAPA DE MADEIRA COMPENSADA RESINADA PARA FORMA DE CONCRETO, DE *2,2 X 1,1* M, E = 6 MM</t>
  </si>
  <si>
    <t xml:space="preserve">CJ    </t>
  </si>
  <si>
    <t>!EM PROCESSO DE DESATIVACAO! DOBRADICA EM ACO/FERRO, 3" X 2 1/2", E= 1,2 A 1,8 MM, SEM ANEL,  CROMADO OU ZINCADO, TAMPA BOLA, COM PARAFUSOS</t>
  </si>
  <si>
    <t xml:space="preserve">H     </t>
  </si>
  <si>
    <t>!EM PROCESSO DE DESATIVACAO! FUNDO SINTETICO NIVELADOR BRANCO FOSCO PARA MADEIRA</t>
  </si>
  <si>
    <t xml:space="preserve">GL    </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</si>
  <si>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</si>
  <si>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</si>
  <si>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</si>
  <si>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 xml:space="preserve">KG    </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</si>
  <si>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</si>
  <si>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</si>
  <si>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 xml:space="preserve">M     </t>
  </si>
  <si>
    <t>!EM PROCESSO DE DESATIVACAO! LUMINARIA FECHADA P/ ILUMINACAO PUBLICA, TIPO ABL 50/F OU EQUIV, P/ LAMPADA A VAPOR DE MERCURIO 400W</t>
  </si>
  <si>
    <t>!EM PROCESSO DE DESATIVACAO! MASSA CORRIDA PVA PARA PAREDES INTERNAS</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</si>
  <si>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</si>
  <si>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</si>
  <si>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</si>
  <si>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</si>
  <si>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</si>
  <si>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</si>
  <si>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</si>
  <si>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</si>
  <si>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</si>
  <si>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</si>
  <si>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</si>
  <si>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</si>
  <si>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</si>
  <si>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</si>
  <si>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</si>
  <si>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</si>
  <si>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</si>
  <si>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</si>
  <si>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</si>
  <si>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</si>
  <si>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</si>
  <si>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</si>
  <si>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</si>
  <si>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</si>
  <si>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</si>
  <si>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</si>
  <si>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</si>
  <si>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</si>
  <si>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</si>
  <si>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</si>
  <si>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</si>
  <si>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</si>
  <si>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</si>
  <si>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</si>
  <si>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</si>
  <si>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</si>
  <si>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</si>
  <si>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</si>
  <si>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</si>
  <si>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</si>
  <si>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</si>
  <si>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</si>
  <si>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</si>
  <si>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</si>
  <si>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</si>
  <si>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</si>
  <si>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</si>
  <si>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</si>
  <si>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</si>
  <si>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</si>
  <si>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</si>
  <si>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</si>
  <si>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</si>
  <si>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</si>
  <si>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</si>
  <si>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</si>
  <si>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</si>
  <si>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</si>
  <si>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</si>
  <si>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</si>
  <si>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</si>
  <si>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</si>
  <si>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</si>
  <si>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</si>
  <si>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</si>
  <si>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</si>
  <si>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</si>
  <si>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</si>
  <si>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</si>
  <si>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</si>
  <si>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</si>
  <si>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</si>
  <si>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</si>
  <si>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</si>
  <si>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</si>
  <si>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</si>
  <si>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</si>
  <si>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</si>
  <si>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</si>
  <si>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</si>
  <si>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</si>
  <si>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</si>
  <si>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</si>
  <si>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</si>
  <si>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</si>
  <si>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</si>
  <si>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</si>
  <si>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</si>
  <si>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</si>
  <si>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</si>
  <si>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</si>
  <si>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</si>
  <si>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</si>
  <si>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</si>
  <si>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</si>
  <si>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</si>
  <si>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</si>
  <si>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</si>
  <si>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</si>
  <si>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</si>
  <si>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</si>
  <si>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</si>
  <si>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</si>
  <si>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</si>
  <si>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</si>
  <si>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</si>
  <si>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</si>
  <si>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</si>
  <si>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</si>
  <si>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</si>
  <si>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</si>
  <si>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</si>
  <si>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</si>
  <si>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</si>
  <si>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</si>
  <si>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</si>
  <si>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</si>
  <si>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</si>
  <si>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</si>
  <si>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</si>
  <si>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</si>
  <si>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</si>
  <si>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</si>
  <si>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</si>
  <si>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</si>
  <si>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</si>
  <si>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</si>
  <si>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</si>
  <si>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</si>
  <si>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</si>
  <si>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</si>
  <si>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</si>
  <si>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</si>
  <si>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</si>
  <si>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</si>
  <si>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</si>
  <si>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</si>
  <si>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</si>
  <si>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</si>
  <si>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</si>
  <si>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</si>
  <si>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</si>
  <si>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</si>
  <si>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</si>
  <si>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</si>
  <si>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</si>
  <si>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</si>
  <si>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</si>
  <si>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</si>
  <si>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</si>
  <si>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</si>
  <si>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</si>
  <si>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</si>
  <si>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</si>
  <si>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</si>
  <si>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</si>
  <si>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 xml:space="preserve">M3    </t>
  </si>
  <si>
    <t>AJUDANTE DE ARMADOR</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</si>
  <si>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</si>
  <si>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</si>
  <si>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</si>
  <si>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</si>
  <si>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</si>
  <si>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</si>
  <si>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</si>
  <si>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</si>
  <si>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</si>
  <si>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</si>
  <si>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</si>
  <si>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</si>
  <si>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</si>
  <si>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</si>
  <si>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</si>
  <si>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</si>
  <si>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</si>
  <si>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</si>
  <si>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</si>
  <si>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</si>
  <si>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</si>
  <si>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</si>
  <si>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</si>
  <si>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</si>
  <si>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</si>
  <si>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</si>
  <si>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</si>
  <si>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</si>
  <si>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</si>
  <si>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</si>
  <si>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</si>
  <si>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</si>
  <si>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</si>
  <si>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</si>
  <si>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</si>
  <si>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</si>
  <si>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</si>
  <si>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</si>
  <si>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</si>
  <si>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</si>
  <si>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</si>
  <si>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</si>
  <si>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</si>
  <si>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</si>
  <si>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</si>
  <si>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</si>
  <si>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</si>
  <si>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</si>
  <si>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</si>
  <si>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</si>
  <si>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</si>
  <si>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</si>
  <si>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</si>
  <si>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</si>
  <si>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</si>
  <si>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</si>
  <si>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</si>
  <si>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</si>
  <si>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</si>
  <si>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</si>
  <si>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</si>
  <si>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</si>
  <si>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</si>
  <si>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</si>
  <si>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</si>
  <si>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</si>
  <si>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</si>
  <si>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</si>
  <si>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</si>
  <si>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</si>
  <si>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</si>
  <si>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</si>
  <si>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</si>
  <si>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</si>
  <si>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</si>
  <si>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</si>
  <si>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</si>
  <si>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</si>
  <si>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</si>
  <si>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</si>
  <si>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</si>
  <si>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</si>
  <si>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</si>
  <si>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</si>
  <si>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</si>
  <si>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</si>
  <si>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</si>
  <si>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</si>
  <si>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</si>
  <si>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</si>
  <si>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</si>
  <si>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</si>
  <si>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</si>
  <si>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</si>
  <si>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</si>
  <si>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</si>
  <si>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</si>
  <si>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</si>
  <si>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</si>
  <si>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</si>
  <si>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</si>
  <si>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</si>
  <si>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</si>
  <si>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</si>
  <si>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</si>
  <si>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</si>
  <si>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</si>
  <si>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</si>
  <si>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</si>
  <si>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</si>
  <si>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</si>
  <si>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</si>
  <si>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</si>
  <si>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</si>
  <si>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</si>
  <si>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</si>
  <si>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</si>
  <si>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</si>
  <si>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</si>
  <si>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</si>
  <si>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</si>
  <si>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</si>
  <si>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</si>
  <si>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</si>
  <si>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</si>
  <si>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</si>
  <si>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</si>
  <si>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</si>
  <si>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</si>
  <si>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</si>
  <si>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</si>
  <si>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</si>
  <si>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</si>
  <si>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</si>
  <si>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</si>
  <si>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</si>
  <si>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</si>
  <si>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</si>
  <si>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</si>
  <si>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</si>
  <si>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</si>
  <si>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</si>
  <si>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</si>
  <si>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</si>
  <si>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</si>
  <si>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</si>
  <si>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</si>
  <si>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</si>
  <si>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</si>
  <si>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</si>
  <si>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</si>
  <si>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</si>
  <si>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</si>
  <si>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</si>
  <si>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</si>
  <si>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</si>
  <si>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</si>
  <si>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</si>
  <si>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</si>
  <si>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</si>
  <si>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</si>
  <si>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</si>
  <si>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</si>
  <si>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</si>
  <si>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</si>
  <si>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</si>
  <si>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</si>
  <si>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</si>
  <si>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</si>
  <si>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</si>
  <si>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</si>
  <si>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</si>
  <si>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</si>
  <si>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</si>
  <si>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</si>
  <si>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</si>
  <si>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</si>
  <si>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</si>
  <si>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</si>
  <si>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</si>
  <si>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</si>
  <si>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</si>
  <si>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</si>
  <si>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</si>
  <si>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</si>
  <si>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</si>
  <si>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</si>
  <si>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</si>
  <si>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</si>
  <si>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</si>
  <si>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</si>
  <si>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</si>
  <si>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</si>
  <si>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</si>
  <si>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</si>
  <si>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</si>
  <si>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</si>
  <si>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</si>
  <si>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</si>
  <si>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</si>
  <si>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</si>
  <si>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</si>
  <si>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</si>
  <si>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</si>
  <si>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</si>
  <si>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</si>
  <si>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</si>
  <si>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</si>
  <si>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</si>
  <si>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</si>
  <si>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</si>
  <si>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</si>
  <si>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</si>
  <si>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</si>
  <si>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</si>
  <si>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</si>
  <si>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</si>
  <si>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</si>
  <si>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</si>
  <si>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</si>
  <si>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</si>
  <si>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</si>
  <si>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</si>
  <si>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</si>
  <si>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</si>
  <si>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</si>
  <si>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</si>
  <si>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</si>
  <si>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</si>
  <si>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</si>
  <si>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</si>
  <si>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</si>
  <si>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</si>
  <si>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</si>
  <si>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</si>
  <si>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</si>
  <si>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</si>
  <si>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</si>
  <si>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</si>
  <si>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</si>
  <si>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</si>
  <si>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</si>
  <si>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</si>
  <si>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</si>
  <si>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</si>
  <si>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</si>
  <si>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</si>
  <si>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</si>
  <si>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</si>
  <si>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</si>
  <si>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</si>
  <si>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</si>
  <si>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</si>
  <si>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</si>
  <si>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</si>
  <si>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</si>
  <si>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</si>
  <si>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</si>
  <si>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</si>
  <si>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</si>
  <si>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</si>
  <si>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</si>
  <si>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</si>
  <si>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</si>
  <si>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</si>
  <si>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</si>
  <si>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</si>
  <si>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</si>
  <si>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</si>
  <si>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</si>
  <si>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 xml:space="preserve">PAR   </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</si>
  <si>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</si>
  <si>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</si>
  <si>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</si>
  <si>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</si>
  <si>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</si>
  <si>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</si>
  <si>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</si>
  <si>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</si>
  <si>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</si>
  <si>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</si>
  <si>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</si>
  <si>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</si>
  <si>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</si>
  <si>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</si>
  <si>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</si>
  <si>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</si>
  <si>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</si>
  <si>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</si>
  <si>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</si>
  <si>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</si>
  <si>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</si>
  <si>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</si>
  <si>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</si>
  <si>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</si>
  <si>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</si>
  <si>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</si>
  <si>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</si>
  <si>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</si>
  <si>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</si>
  <si>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</si>
  <si>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</si>
  <si>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 xml:space="preserve">JG    </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</si>
  <si>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</si>
  <si>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</si>
  <si>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</si>
  <si>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</si>
  <si>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</si>
  <si>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</si>
  <si>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</si>
  <si>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</si>
  <si>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</si>
  <si>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</si>
  <si>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</si>
  <si>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</si>
  <si>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</si>
  <si>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</si>
  <si>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CERAMICO VAZADO PARA ALVENARIA DE VEDACAO, DE 9 X 19 X 19 CM (L X A X C)</t>
  </si>
  <si>
    <t xml:space="preserve">MIL   </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</si>
  <si>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</si>
  <si>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</si>
  <si>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</si>
  <si>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</si>
  <si>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</si>
  <si>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</si>
  <si>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</si>
  <si>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</si>
  <si>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</si>
  <si>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</si>
  <si>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</si>
  <si>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</si>
  <si>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</si>
  <si>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</si>
  <si>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</si>
  <si>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</si>
  <si>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</si>
  <si>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</si>
  <si>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</si>
  <si>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</si>
  <si>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</si>
  <si>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</si>
  <si>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</si>
  <si>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</si>
  <si>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</si>
  <si>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</si>
  <si>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</si>
  <si>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</si>
  <si>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</si>
  <si>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</si>
  <si>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</si>
  <si>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</si>
  <si>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</si>
  <si>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</si>
  <si>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</si>
  <si>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</si>
  <si>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</si>
  <si>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</si>
  <si>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</si>
  <si>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</si>
  <si>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</si>
  <si>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</si>
  <si>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</si>
  <si>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</si>
  <si>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</si>
  <si>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</si>
  <si>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</si>
  <si>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</si>
  <si>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</si>
  <si>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</si>
  <si>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</si>
  <si>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</si>
  <si>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</si>
  <si>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</si>
  <si>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</si>
  <si>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</si>
  <si>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</si>
  <si>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</si>
  <si>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</si>
  <si>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</si>
  <si>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</si>
  <si>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</si>
  <si>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</si>
  <si>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</si>
  <si>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</si>
  <si>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</si>
  <si>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</si>
  <si>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</si>
  <si>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</si>
  <si>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</si>
  <si>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</si>
  <si>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</si>
  <si>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</si>
  <si>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</si>
  <si>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</si>
  <si>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</si>
  <si>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</si>
  <si>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</si>
  <si>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</si>
  <si>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</si>
  <si>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</si>
  <si>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</si>
  <si>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</si>
  <si>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</si>
  <si>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</si>
  <si>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</si>
  <si>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</si>
  <si>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</si>
  <si>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</si>
  <si>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</si>
  <si>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</si>
  <si>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</si>
  <si>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</si>
  <si>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</si>
  <si>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</si>
  <si>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</si>
  <si>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</si>
  <si>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</si>
  <si>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</si>
  <si>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</si>
  <si>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</si>
  <si>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</si>
  <si>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</si>
  <si>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</si>
  <si>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</si>
  <si>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</si>
  <si>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</si>
  <si>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</si>
  <si>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</si>
  <si>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</si>
  <si>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</si>
  <si>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</si>
  <si>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</si>
  <si>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</si>
  <si>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</si>
  <si>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</si>
  <si>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</si>
  <si>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</si>
  <si>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</si>
  <si>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</si>
  <si>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</si>
  <si>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</si>
  <si>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</si>
  <si>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</si>
  <si>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</si>
  <si>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</si>
  <si>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</si>
  <si>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</si>
  <si>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</si>
  <si>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</si>
  <si>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</si>
  <si>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</si>
  <si>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</si>
  <si>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</si>
  <si>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</si>
  <si>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</si>
  <si>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</si>
  <si>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</si>
  <si>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</si>
  <si>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</si>
  <si>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</si>
  <si>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</si>
  <si>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</si>
  <si>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</si>
  <si>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</si>
  <si>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</si>
  <si>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</si>
  <si>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</si>
  <si>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</si>
  <si>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</si>
  <si>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</si>
  <si>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</si>
  <si>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</si>
  <si>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</si>
  <si>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</si>
  <si>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</si>
  <si>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</si>
  <si>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</si>
  <si>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</si>
  <si>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</si>
  <si>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</si>
  <si>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</si>
  <si>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</si>
  <si>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</si>
  <si>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</si>
  <si>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</si>
  <si>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</si>
  <si>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</si>
  <si>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</si>
  <si>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</si>
  <si>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</si>
  <si>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</si>
  <si>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</si>
  <si>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</si>
  <si>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</si>
  <si>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</si>
  <si>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</si>
  <si>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</si>
  <si>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</si>
  <si>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</si>
  <si>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</si>
  <si>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</si>
  <si>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</si>
  <si>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</si>
  <si>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</si>
  <si>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</si>
  <si>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</si>
  <si>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</si>
  <si>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</si>
  <si>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</si>
  <si>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</si>
  <si>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</si>
  <si>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</si>
  <si>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</si>
  <si>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</si>
  <si>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</si>
  <si>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</si>
  <si>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</si>
  <si>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</si>
  <si>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</si>
  <si>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</si>
  <si>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</si>
  <si>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</si>
  <si>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</si>
  <si>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</si>
  <si>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</si>
  <si>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</si>
  <si>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</si>
  <si>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</si>
  <si>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</si>
  <si>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</si>
  <si>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</si>
  <si>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</si>
  <si>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</si>
  <si>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</si>
  <si>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</si>
  <si>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</si>
  <si>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</si>
  <si>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</si>
  <si>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</si>
  <si>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</si>
  <si>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</si>
  <si>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</si>
  <si>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</si>
  <si>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</si>
  <si>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</si>
  <si>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</si>
  <si>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</si>
  <si>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</si>
  <si>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</si>
  <si>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</si>
  <si>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</si>
  <si>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</si>
  <si>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</si>
  <si>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</si>
  <si>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</si>
  <si>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</si>
  <si>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</si>
  <si>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</si>
  <si>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</si>
  <si>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</si>
  <si>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</si>
  <si>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</si>
  <si>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</si>
  <si>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</si>
  <si>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</si>
  <si>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</si>
  <si>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</si>
  <si>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</si>
  <si>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</si>
  <si>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</si>
  <si>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</si>
  <si>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</si>
  <si>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</si>
  <si>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</si>
  <si>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</si>
  <si>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</si>
  <si>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</si>
  <si>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</si>
  <si>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</si>
  <si>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</si>
  <si>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</si>
  <si>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</si>
  <si>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</si>
  <si>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</si>
  <si>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</si>
  <si>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</si>
  <si>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</si>
  <si>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</si>
  <si>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</si>
  <si>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</si>
  <si>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</si>
  <si>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</si>
  <si>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</si>
  <si>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</si>
  <si>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</si>
  <si>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</si>
  <si>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</si>
  <si>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</si>
  <si>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</si>
  <si>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</si>
  <si>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</si>
  <si>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</si>
  <si>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</si>
  <si>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</si>
  <si>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</si>
  <si>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</si>
  <si>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</si>
  <si>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</si>
  <si>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</si>
  <si>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</si>
  <si>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</si>
  <si>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</si>
  <si>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</si>
  <si>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</si>
  <si>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</si>
  <si>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</si>
  <si>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</si>
  <si>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</si>
  <si>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</si>
  <si>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</si>
  <si>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</si>
  <si>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</si>
  <si>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</si>
  <si>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</si>
  <si>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</si>
  <si>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</si>
  <si>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</si>
  <si>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</si>
  <si>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</si>
  <si>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</si>
  <si>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</si>
  <si>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</si>
  <si>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</si>
  <si>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</si>
  <si>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</si>
  <si>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</si>
  <si>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</si>
  <si>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</si>
  <si>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</si>
  <si>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</si>
  <si>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</si>
  <si>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</si>
  <si>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</si>
  <si>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</si>
  <si>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</si>
  <si>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</si>
  <si>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</si>
  <si>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</si>
  <si>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</si>
  <si>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</si>
  <si>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</si>
  <si>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</si>
  <si>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</si>
  <si>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</si>
  <si>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</si>
  <si>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</si>
  <si>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</si>
  <si>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</si>
  <si>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</si>
  <si>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</si>
  <si>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</si>
  <si>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</si>
  <si>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</si>
  <si>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</si>
  <si>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</si>
  <si>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</si>
  <si>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</si>
  <si>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</si>
  <si>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</si>
  <si>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</si>
  <si>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</si>
  <si>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</si>
  <si>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</si>
  <si>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</si>
  <si>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</si>
  <si>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</si>
  <si>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</si>
  <si>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</si>
  <si>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</si>
  <si>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</si>
  <si>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</si>
  <si>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</si>
  <si>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</si>
  <si>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</si>
  <si>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</si>
  <si>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</si>
  <si>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</si>
  <si>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</si>
  <si>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</si>
  <si>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</si>
  <si>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</si>
  <si>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</si>
  <si>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</si>
  <si>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</si>
  <si>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</si>
  <si>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</si>
  <si>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</si>
  <si>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</si>
  <si>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</si>
  <si>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</si>
  <si>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</si>
  <si>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</si>
  <si>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</si>
  <si>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</si>
  <si>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</si>
  <si>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</si>
  <si>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</si>
  <si>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</si>
  <si>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</si>
  <si>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</si>
  <si>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</si>
  <si>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</si>
  <si>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</si>
  <si>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</si>
  <si>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</si>
  <si>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</si>
  <si>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</si>
  <si>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</si>
  <si>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</si>
  <si>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</si>
  <si>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</si>
  <si>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</si>
  <si>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</si>
  <si>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</si>
  <si>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</si>
  <si>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</si>
  <si>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</si>
  <si>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</si>
  <si>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</si>
  <si>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</si>
  <si>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</si>
  <si>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</si>
  <si>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</si>
  <si>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</si>
  <si>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</si>
  <si>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</si>
  <si>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</si>
  <si>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</si>
  <si>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</si>
  <si>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</si>
  <si>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</si>
  <si>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</si>
  <si>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</si>
  <si>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</si>
  <si>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</si>
  <si>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</si>
  <si>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</si>
  <si>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</si>
  <si>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</si>
  <si>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</si>
  <si>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</si>
  <si>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</si>
  <si>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</si>
  <si>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</si>
  <si>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</si>
  <si>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</si>
  <si>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</si>
  <si>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</si>
  <si>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</si>
  <si>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</si>
  <si>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</si>
  <si>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</si>
  <si>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</si>
  <si>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</si>
  <si>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</si>
  <si>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</si>
  <si>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</si>
  <si>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</si>
  <si>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</si>
  <si>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</si>
  <si>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</si>
  <si>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</si>
  <si>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</si>
  <si>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</si>
  <si>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</si>
  <si>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</si>
  <si>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</si>
  <si>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</si>
  <si>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</si>
  <si>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</si>
  <si>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</si>
  <si>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</si>
  <si>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 HIDRATADA CH-I PARA ARGAMASSAS</t>
  </si>
  <si>
    <t>CAL HIDRATADA PARA PINTURA</t>
  </si>
  <si>
    <t>CAL VIRGEM COMUM PARA ARGAMASSAS (NBR 6453)</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</si>
  <si>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</si>
  <si>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</si>
  <si>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</si>
  <si>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</si>
  <si>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</si>
  <si>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</si>
  <si>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</si>
  <si>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</si>
  <si>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</si>
  <si>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</si>
  <si>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</si>
  <si>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</si>
  <si>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</si>
  <si>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</si>
  <si>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</si>
  <si>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</si>
  <si>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</si>
  <si>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</si>
  <si>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</si>
  <si>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</si>
  <si>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</si>
  <si>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</si>
  <si>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</si>
  <si>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</si>
  <si>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</si>
  <si>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</si>
  <si>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</si>
  <si>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</si>
  <si>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</si>
  <si>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</si>
  <si>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</si>
  <si>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</si>
  <si>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</si>
  <si>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</si>
  <si>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</si>
  <si>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</si>
  <si>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</si>
  <si>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</si>
  <si>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</si>
  <si>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</si>
  <si>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</si>
  <si>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</si>
  <si>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</si>
  <si>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</si>
  <si>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</si>
  <si>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</si>
  <si>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</si>
  <si>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</si>
  <si>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</si>
  <si>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</si>
  <si>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</si>
  <si>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</si>
  <si>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</si>
  <si>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</si>
  <si>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</si>
  <si>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</si>
  <si>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</si>
  <si>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</si>
  <si>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</si>
  <si>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</si>
  <si>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</si>
  <si>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</si>
  <si>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</si>
  <si>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</si>
  <si>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</si>
  <si>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</si>
  <si>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</si>
  <si>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</si>
  <si>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</si>
  <si>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</si>
  <si>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</si>
  <si>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</si>
  <si>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</si>
  <si>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</si>
  <si>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</si>
  <si>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</si>
  <si>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</si>
  <si>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</si>
  <si>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</si>
  <si>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</si>
  <si>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</si>
  <si>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</si>
  <si>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</si>
  <si>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</si>
  <si>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</si>
  <si>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</si>
  <si>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</si>
  <si>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</si>
  <si>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</si>
  <si>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</si>
  <si>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</si>
  <si>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</si>
  <si>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</si>
  <si>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</si>
  <si>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</si>
  <si>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</si>
  <si>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</si>
  <si>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</si>
  <si>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</si>
  <si>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</si>
  <si>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</si>
  <si>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</si>
  <si>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</si>
  <si>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</si>
  <si>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</si>
  <si>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</si>
  <si>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</si>
  <si>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</si>
  <si>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</si>
  <si>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</si>
  <si>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</si>
  <si>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</si>
  <si>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</si>
  <si>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</si>
  <si>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</si>
  <si>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</si>
  <si>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</si>
  <si>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</si>
  <si>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</si>
  <si>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</si>
  <si>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</si>
  <si>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</si>
  <si>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</si>
  <si>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</si>
  <si>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</si>
  <si>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</si>
  <si>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</si>
  <si>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</si>
  <si>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</si>
  <si>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</si>
  <si>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</si>
  <si>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</si>
  <si>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</si>
  <si>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</si>
  <si>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</si>
  <si>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</si>
  <si>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</si>
  <si>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</si>
  <si>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</si>
  <si>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</si>
  <si>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</si>
  <si>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</si>
  <si>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</si>
  <si>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</si>
  <si>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</si>
  <si>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</si>
  <si>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</si>
  <si>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</si>
  <si>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</si>
  <si>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</si>
  <si>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</si>
  <si>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</si>
  <si>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</si>
  <si>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</si>
  <si>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</si>
  <si>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</si>
  <si>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</si>
  <si>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</si>
  <si>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</si>
  <si>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</si>
  <si>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</si>
  <si>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</si>
  <si>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</si>
  <si>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</si>
  <si>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</si>
  <si>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</si>
  <si>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</si>
  <si>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</si>
  <si>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</si>
  <si>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</si>
  <si>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</si>
  <si>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</si>
  <si>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</si>
  <si>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</si>
  <si>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</si>
  <si>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</si>
  <si>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</si>
  <si>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</si>
  <si>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</si>
  <si>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</si>
  <si>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</si>
  <si>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</si>
  <si>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</si>
  <si>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</si>
  <si>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</si>
  <si>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</si>
  <si>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</si>
  <si>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</si>
  <si>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</si>
  <si>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</si>
  <si>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</si>
  <si>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</si>
  <si>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</si>
  <si>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</si>
  <si>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</si>
  <si>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</si>
  <si>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</si>
  <si>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</si>
  <si>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</si>
  <si>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</si>
  <si>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</si>
  <si>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</si>
  <si>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</si>
  <si>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</si>
  <si>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</si>
  <si>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</si>
  <si>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</si>
  <si>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</si>
  <si>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</si>
  <si>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</si>
  <si>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</si>
  <si>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</si>
  <si>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</si>
  <si>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</si>
  <si>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</si>
  <si>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</si>
  <si>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</si>
  <si>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</si>
  <si>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</si>
  <si>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</si>
  <si>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</si>
  <si>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</si>
  <si>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</si>
  <si>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</si>
  <si>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</si>
  <si>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</si>
  <si>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</si>
  <si>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</si>
  <si>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</si>
  <si>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</si>
  <si>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</si>
  <si>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</si>
  <si>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</si>
  <si>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</si>
  <si>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</si>
  <si>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</si>
  <si>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</si>
  <si>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</si>
  <si>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</si>
  <si>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</si>
  <si>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</si>
  <si>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CIMENTO IMPERMEABILIZANTE DE PEGA ULTRARRAPIDA PARA TAMPONAMENTOS</t>
  </si>
  <si>
    <t>CIMENTO PORTLAND COMPOSTO CP II-32</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</si>
  <si>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</si>
  <si>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</si>
  <si>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</si>
  <si>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</si>
  <si>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</si>
  <si>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</si>
  <si>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</si>
  <si>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</si>
  <si>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</si>
  <si>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</si>
  <si>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</si>
  <si>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</si>
  <si>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</si>
  <si>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</si>
  <si>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</si>
  <si>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</si>
  <si>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</si>
  <si>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</si>
  <si>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</si>
  <si>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</si>
  <si>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</si>
  <si>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</si>
  <si>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</si>
  <si>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</si>
  <si>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</si>
  <si>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</si>
  <si>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</si>
  <si>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</si>
  <si>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</si>
  <si>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</si>
  <si>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</si>
  <si>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</si>
  <si>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</si>
  <si>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</si>
  <si>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</si>
  <si>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</si>
  <si>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</si>
  <si>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</si>
  <si>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</si>
  <si>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</si>
  <si>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</si>
  <si>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</si>
  <si>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</si>
  <si>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</si>
  <si>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</si>
  <si>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</si>
  <si>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</si>
  <si>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</si>
  <si>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</si>
  <si>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</si>
  <si>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</si>
  <si>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</si>
  <si>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</si>
  <si>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</si>
  <si>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</si>
  <si>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</si>
  <si>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</si>
  <si>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</si>
  <si>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</si>
  <si>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</si>
  <si>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</si>
  <si>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</si>
  <si>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</si>
  <si>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</si>
  <si>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</si>
  <si>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</si>
  <si>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</si>
  <si>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</si>
  <si>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</si>
  <si>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</si>
  <si>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</si>
  <si>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</si>
  <si>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</si>
  <si>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</si>
  <si>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</si>
  <si>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</si>
  <si>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</si>
  <si>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</si>
  <si>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</si>
  <si>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</si>
  <si>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</si>
  <si>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</si>
  <si>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</si>
  <si>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</si>
  <si>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</si>
  <si>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</si>
  <si>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</si>
  <si>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</si>
  <si>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</si>
  <si>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</si>
  <si>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</si>
  <si>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</si>
  <si>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</si>
  <si>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</si>
  <si>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</si>
  <si>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</si>
  <si>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</si>
  <si>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</si>
  <si>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</si>
  <si>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</si>
  <si>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</si>
  <si>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</si>
  <si>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</si>
  <si>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</si>
  <si>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</si>
  <si>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</si>
  <si>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</si>
  <si>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</si>
  <si>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</si>
  <si>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</si>
  <si>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</si>
  <si>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</si>
  <si>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</si>
  <si>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</si>
  <si>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</si>
  <si>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</si>
  <si>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</si>
  <si>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</si>
  <si>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</si>
  <si>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</si>
  <si>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</si>
  <si>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</si>
  <si>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</si>
  <si>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</si>
  <si>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</si>
  <si>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</si>
  <si>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</si>
  <si>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</si>
  <si>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</si>
  <si>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</si>
  <si>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</si>
  <si>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</si>
  <si>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</si>
  <si>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</si>
  <si>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</si>
  <si>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</si>
  <si>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</si>
  <si>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</si>
  <si>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</si>
  <si>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</si>
  <si>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</si>
  <si>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</si>
  <si>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</si>
  <si>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</si>
  <si>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</si>
  <si>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</si>
  <si>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</si>
  <si>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</si>
  <si>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</si>
  <si>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</si>
  <si>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</si>
  <si>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</si>
  <si>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</si>
  <si>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</si>
  <si>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</si>
  <si>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</si>
  <si>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</si>
  <si>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</si>
  <si>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</si>
  <si>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</si>
  <si>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</si>
  <si>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</si>
  <si>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</si>
  <si>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</si>
  <si>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</si>
  <si>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</si>
  <si>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</si>
  <si>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</si>
  <si>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</si>
  <si>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</si>
  <si>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</si>
  <si>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</si>
  <si>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</si>
  <si>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</si>
  <si>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</si>
  <si>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</si>
  <si>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</si>
  <si>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</si>
  <si>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</si>
  <si>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</si>
  <si>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</si>
  <si>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</si>
  <si>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</si>
  <si>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</si>
  <si>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</si>
  <si>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</si>
  <si>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</si>
  <si>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</si>
  <si>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</si>
  <si>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</si>
  <si>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</si>
  <si>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</si>
  <si>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</si>
  <si>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</si>
  <si>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</si>
  <si>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</si>
  <si>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</si>
  <si>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</si>
  <si>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</si>
  <si>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</si>
  <si>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</si>
  <si>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</si>
  <si>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</si>
  <si>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</si>
  <si>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</si>
  <si>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</si>
  <si>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</si>
  <si>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</si>
  <si>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</si>
  <si>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</si>
  <si>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</si>
  <si>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</si>
  <si>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</si>
  <si>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</si>
  <si>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</si>
  <si>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</si>
  <si>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</si>
  <si>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</si>
  <si>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</si>
  <si>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</si>
  <si>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</si>
  <si>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</si>
  <si>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</si>
  <si>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</si>
  <si>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</si>
  <si>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</si>
  <si>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</si>
  <si>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</si>
  <si>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</si>
  <si>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</si>
  <si>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</si>
  <si>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</si>
  <si>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</si>
  <si>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</si>
  <si>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</si>
  <si>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</si>
  <si>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</si>
  <si>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</si>
  <si>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</si>
  <si>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</si>
  <si>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</si>
  <si>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</si>
  <si>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</si>
  <si>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</si>
  <si>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</si>
  <si>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</si>
  <si>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</si>
  <si>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</si>
  <si>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</si>
  <si>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</si>
  <si>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</si>
  <si>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</si>
  <si>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</si>
  <si>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</si>
  <si>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</si>
  <si>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</si>
  <si>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</si>
  <si>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</si>
  <si>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</si>
  <si>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</si>
  <si>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</si>
  <si>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</si>
  <si>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</si>
  <si>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</si>
  <si>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</si>
  <si>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</si>
  <si>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</si>
  <si>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</si>
  <si>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</si>
  <si>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</si>
  <si>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</si>
  <si>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</si>
  <si>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</si>
  <si>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</si>
  <si>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</si>
  <si>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</si>
  <si>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</si>
  <si>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</si>
  <si>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</si>
  <si>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</si>
  <si>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</si>
  <si>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</si>
  <si>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</si>
  <si>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</si>
  <si>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</si>
  <si>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</si>
  <si>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</si>
  <si>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</si>
  <si>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</si>
  <si>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</si>
  <si>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</si>
  <si>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</si>
  <si>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</si>
  <si>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</si>
  <si>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</si>
  <si>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</si>
  <si>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</si>
  <si>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</si>
  <si>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</si>
  <si>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</si>
  <si>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</si>
  <si>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</si>
  <si>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</si>
  <si>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</si>
  <si>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</si>
  <si>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</si>
  <si>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</si>
  <si>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</si>
  <si>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</si>
  <si>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</si>
  <si>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</si>
  <si>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</si>
  <si>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</si>
  <si>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</si>
  <si>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</si>
  <si>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</si>
  <si>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</si>
  <si>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</si>
  <si>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</si>
  <si>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</si>
  <si>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</si>
  <si>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</si>
  <si>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</si>
  <si>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</si>
  <si>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</si>
  <si>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</si>
  <si>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</si>
  <si>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</si>
  <si>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</si>
  <si>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</si>
  <si>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</si>
  <si>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</si>
  <si>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</si>
  <si>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</si>
  <si>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</si>
  <si>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</si>
  <si>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</si>
  <si>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</si>
  <si>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</si>
  <si>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</si>
  <si>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</si>
  <si>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</si>
  <si>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</si>
  <si>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</si>
  <si>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</si>
  <si>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</si>
  <si>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</si>
  <si>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</si>
  <si>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</si>
  <si>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</si>
  <si>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</si>
  <si>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</si>
  <si>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</si>
  <si>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</si>
  <si>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</si>
  <si>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</si>
  <si>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</si>
  <si>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</si>
  <si>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</si>
  <si>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</si>
  <si>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</si>
  <si>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</si>
  <si>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</si>
  <si>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</si>
  <si>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</si>
  <si>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</si>
  <si>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</si>
  <si>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</si>
  <si>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</si>
  <si>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</si>
  <si>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</si>
  <si>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</si>
  <si>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</si>
  <si>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</si>
  <si>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</si>
  <si>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</si>
  <si>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</si>
  <si>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</si>
  <si>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</si>
  <si>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</si>
  <si>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</si>
  <si>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</si>
  <si>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</si>
  <si>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</si>
  <si>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</si>
  <si>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</si>
  <si>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</si>
  <si>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</si>
  <si>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</si>
  <si>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</si>
  <si>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</si>
  <si>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</si>
  <si>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</si>
  <si>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</si>
  <si>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</si>
  <si>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</si>
  <si>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</si>
  <si>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</si>
  <si>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</si>
  <si>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</si>
  <si>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</si>
  <si>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</si>
  <si>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</si>
  <si>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</si>
  <si>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</si>
  <si>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</si>
  <si>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</si>
  <si>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</si>
  <si>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</si>
  <si>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</si>
  <si>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</si>
  <si>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</si>
  <si>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</si>
  <si>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</si>
  <si>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</si>
  <si>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</si>
  <si>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</si>
  <si>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</si>
  <si>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</si>
  <si>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</si>
  <si>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</si>
  <si>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</si>
  <si>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</si>
  <si>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</si>
  <si>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</si>
  <si>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</si>
  <si>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</si>
  <si>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</si>
  <si>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</si>
  <si>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</si>
  <si>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</si>
  <si>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</si>
  <si>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</si>
  <si>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</si>
  <si>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</si>
  <si>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</si>
  <si>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</si>
  <si>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</si>
  <si>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</si>
  <si>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</si>
  <si>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</si>
  <si>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</si>
  <si>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</si>
  <si>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</si>
  <si>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</si>
  <si>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</si>
  <si>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</si>
  <si>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</si>
  <si>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</si>
  <si>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</si>
  <si>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</si>
  <si>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</si>
  <si>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</si>
  <si>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</si>
  <si>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</si>
  <si>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</si>
  <si>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</si>
  <si>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</si>
  <si>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</si>
  <si>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</si>
  <si>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</si>
  <si>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</si>
  <si>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</si>
  <si>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</si>
  <si>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</si>
  <si>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</si>
  <si>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</si>
  <si>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</si>
  <si>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</si>
  <si>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</si>
  <si>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</si>
  <si>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</si>
  <si>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</si>
  <si>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</si>
  <si>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</si>
  <si>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</si>
  <si>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</si>
  <si>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</si>
  <si>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</si>
  <si>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</si>
  <si>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</si>
  <si>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</si>
  <si>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</si>
  <si>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</si>
  <si>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</si>
  <si>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</si>
  <si>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</si>
  <si>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</si>
  <si>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</si>
  <si>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</si>
  <si>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</si>
  <si>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</si>
  <si>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</si>
  <si>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</si>
  <si>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</si>
  <si>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</si>
  <si>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</si>
  <si>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</si>
  <si>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</si>
  <si>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</si>
  <si>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</si>
  <si>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</si>
  <si>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</si>
  <si>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</si>
  <si>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</si>
  <si>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</si>
  <si>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</si>
  <si>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</si>
  <si>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</si>
  <si>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</si>
  <si>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</si>
  <si>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</si>
  <si>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</si>
  <si>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</si>
  <si>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</si>
  <si>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</si>
  <si>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</si>
  <si>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</si>
  <si>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</si>
  <si>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</si>
  <si>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</si>
  <si>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</si>
  <si>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</si>
  <si>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</si>
  <si>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</si>
  <si>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</si>
  <si>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</si>
  <si>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</si>
  <si>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</si>
  <si>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</si>
  <si>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</si>
  <si>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</si>
  <si>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</si>
  <si>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</si>
  <si>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</si>
  <si>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</si>
  <si>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</si>
  <si>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</si>
  <si>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</si>
  <si>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</si>
  <si>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</si>
  <si>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</si>
  <si>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</si>
  <si>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</si>
  <si>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</si>
  <si>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</si>
  <si>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</si>
  <si>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</si>
  <si>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</si>
  <si>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</si>
  <si>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</si>
  <si>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</si>
  <si>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</si>
  <si>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</si>
  <si>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</si>
  <si>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</si>
  <si>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</si>
  <si>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</si>
  <si>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</si>
  <si>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</si>
  <si>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</si>
  <si>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</si>
  <si>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</si>
  <si>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</si>
  <si>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</si>
  <si>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</si>
  <si>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</si>
  <si>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</si>
  <si>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</si>
  <si>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</si>
  <si>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</si>
  <si>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</si>
  <si>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</si>
  <si>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</si>
  <si>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</si>
  <si>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</si>
  <si>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</si>
  <si>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</si>
  <si>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</si>
  <si>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</si>
  <si>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</si>
  <si>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</si>
  <si>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</si>
  <si>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</si>
  <si>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</si>
  <si>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</si>
  <si>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</si>
  <si>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</si>
  <si>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</si>
  <si>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</si>
  <si>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</si>
  <si>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</si>
  <si>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</si>
  <si>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</si>
  <si>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</si>
  <si>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</si>
  <si>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</si>
  <si>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</si>
  <si>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</si>
  <si>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</si>
  <si>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</si>
  <si>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</si>
  <si>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</si>
  <si>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</si>
  <si>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</si>
  <si>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</si>
  <si>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</si>
  <si>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</si>
  <si>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</si>
  <si>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</si>
  <si>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</si>
  <si>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</si>
  <si>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</si>
  <si>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</si>
  <si>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</si>
  <si>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</si>
  <si>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</si>
  <si>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</si>
  <si>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</si>
  <si>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</si>
  <si>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</si>
  <si>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</si>
  <si>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</si>
  <si>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</si>
  <si>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</si>
  <si>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</si>
  <si>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</si>
  <si>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</si>
  <si>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</si>
  <si>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</si>
  <si>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</si>
  <si>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</si>
  <si>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</si>
  <si>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</si>
  <si>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</si>
  <si>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</si>
  <si>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</si>
  <si>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</si>
  <si>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</si>
  <si>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</si>
  <si>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</si>
  <si>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</si>
  <si>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</si>
  <si>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</si>
  <si>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</si>
  <si>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</si>
  <si>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</si>
  <si>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</si>
  <si>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</si>
  <si>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</si>
  <si>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</si>
  <si>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</si>
  <si>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</si>
  <si>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</si>
  <si>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</si>
  <si>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</si>
  <si>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</si>
  <si>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</si>
  <si>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</si>
  <si>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</si>
  <si>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</si>
  <si>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</si>
  <si>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</si>
  <si>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</si>
  <si>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</si>
  <si>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</si>
  <si>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</si>
  <si>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</si>
  <si>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</si>
  <si>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</si>
  <si>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</si>
  <si>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</si>
  <si>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</si>
  <si>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</si>
  <si>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</si>
  <si>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</si>
  <si>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</si>
  <si>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</si>
  <si>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</si>
  <si>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</si>
  <si>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</si>
  <si>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</si>
  <si>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</si>
  <si>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</si>
  <si>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</si>
  <si>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</si>
  <si>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</si>
  <si>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</si>
  <si>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</si>
  <si>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</si>
  <si>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</si>
  <si>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</si>
  <si>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</si>
  <si>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</si>
  <si>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</si>
  <si>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</si>
  <si>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</si>
  <si>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</si>
  <si>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</si>
  <si>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</si>
  <si>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</si>
  <si>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</si>
  <si>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</si>
  <si>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</si>
  <si>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</si>
  <si>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</si>
  <si>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</si>
  <si>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</si>
  <si>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</si>
  <si>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</si>
  <si>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</si>
  <si>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</si>
  <si>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</si>
  <si>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</si>
  <si>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</si>
  <si>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</si>
  <si>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</si>
  <si>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</si>
  <si>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</si>
  <si>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</si>
  <si>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</si>
  <si>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</si>
  <si>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</si>
  <si>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</si>
  <si>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</si>
  <si>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</si>
  <si>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</si>
  <si>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</si>
  <si>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</si>
  <si>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</si>
  <si>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</si>
  <si>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</si>
  <si>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</si>
  <si>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</si>
  <si>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</si>
  <si>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</si>
  <si>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</si>
  <si>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</si>
  <si>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</si>
  <si>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</si>
  <si>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</si>
  <si>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</si>
  <si>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</si>
  <si>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</si>
  <si>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</si>
  <si>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</si>
  <si>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</si>
  <si>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</si>
  <si>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</si>
  <si>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</si>
  <si>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</si>
  <si>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</si>
  <si>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</si>
  <si>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</si>
  <si>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</si>
  <si>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</si>
  <si>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</si>
  <si>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</si>
  <si>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</si>
  <si>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</si>
  <si>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</si>
  <si>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</si>
  <si>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</si>
  <si>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</si>
  <si>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</si>
  <si>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</si>
  <si>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</si>
  <si>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</si>
  <si>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</si>
  <si>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</si>
  <si>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</si>
  <si>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</si>
  <si>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</si>
  <si>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</si>
  <si>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</si>
  <si>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</si>
  <si>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</si>
  <si>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</si>
  <si>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</si>
  <si>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</si>
  <si>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</si>
  <si>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</si>
  <si>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</si>
  <si>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</si>
  <si>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</si>
  <si>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</si>
  <si>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</si>
  <si>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</si>
  <si>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</si>
  <si>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</si>
  <si>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</si>
  <si>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</si>
  <si>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</si>
  <si>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</si>
  <si>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</si>
  <si>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</si>
  <si>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</si>
  <si>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</si>
  <si>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</si>
  <si>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</si>
  <si>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</si>
  <si>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</si>
  <si>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</si>
  <si>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</si>
  <si>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</si>
  <si>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</si>
  <si>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</si>
  <si>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</si>
  <si>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</si>
  <si>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</si>
  <si>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</si>
  <si>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</si>
  <si>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</si>
  <si>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</si>
  <si>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</si>
  <si>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</si>
  <si>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</si>
  <si>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</si>
  <si>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</si>
  <si>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</si>
  <si>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</si>
  <si>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</si>
  <si>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</si>
  <si>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</si>
  <si>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</si>
  <si>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</si>
  <si>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</si>
  <si>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</si>
  <si>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</si>
  <si>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</si>
  <si>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</si>
  <si>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</si>
  <si>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</si>
  <si>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</si>
  <si>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</si>
  <si>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</si>
  <si>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</si>
  <si>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</si>
  <si>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</si>
  <si>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</si>
  <si>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</si>
  <si>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</si>
  <si>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</si>
  <si>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</si>
  <si>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</si>
  <si>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</si>
  <si>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</si>
  <si>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</si>
  <si>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</si>
  <si>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</si>
  <si>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</si>
  <si>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</si>
  <si>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</si>
  <si>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</si>
  <si>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</si>
  <si>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</si>
  <si>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</si>
  <si>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</si>
  <si>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</si>
  <si>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</si>
  <si>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</si>
  <si>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</si>
  <si>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</si>
  <si>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</si>
  <si>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</si>
  <si>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</si>
  <si>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</si>
  <si>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</si>
  <si>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</si>
  <si>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</si>
  <si>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FECHO / FECHADURA COM PUXADOR CONCHA, COM TRANCA TIPO TRAVA, PARA JANELA / PORTA DE CORRER (INCLUI TESTA, FECHADURA, PUXADOR) - COMPLETA</t>
  </si>
  <si>
    <t>FECHO DE SEGURANCA, TIPO BATOM, EM LATAO / ZAMAC, CROMADO, PARA PORTAS E JANELAS - INCLUI PARAFUSOS</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</si>
  <si>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</si>
  <si>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</si>
  <si>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</si>
  <si>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</si>
  <si>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</si>
  <si>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</si>
  <si>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</si>
  <si>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</si>
  <si>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</si>
  <si>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</si>
  <si>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</si>
  <si>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</si>
  <si>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</si>
  <si>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</si>
  <si>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</si>
  <si>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</si>
  <si>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</si>
  <si>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</si>
  <si>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</si>
  <si>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</si>
  <si>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</si>
  <si>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</si>
  <si>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</si>
  <si>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</si>
  <si>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</si>
  <si>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</si>
  <si>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</si>
  <si>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</si>
  <si>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</si>
  <si>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</si>
  <si>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</si>
  <si>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</si>
  <si>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</si>
  <si>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</si>
  <si>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</si>
  <si>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</si>
  <si>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</si>
  <si>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</si>
  <si>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</si>
  <si>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</si>
  <si>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</si>
  <si>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</si>
  <si>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</si>
  <si>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</si>
  <si>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</si>
  <si>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</si>
  <si>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</si>
  <si>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</si>
  <si>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</si>
  <si>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</si>
  <si>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</si>
  <si>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</si>
  <si>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</si>
  <si>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</si>
  <si>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</si>
  <si>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</si>
  <si>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</si>
  <si>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</si>
  <si>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</si>
  <si>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</si>
  <si>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</si>
  <si>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</si>
  <si>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</si>
  <si>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</si>
  <si>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</si>
  <si>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</si>
  <si>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</si>
  <si>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</si>
  <si>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</si>
  <si>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</si>
  <si>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</si>
  <si>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</si>
  <si>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</si>
  <si>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</si>
  <si>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</si>
  <si>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</si>
  <si>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</si>
  <si>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</si>
  <si>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</si>
  <si>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</si>
  <si>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</si>
  <si>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</si>
  <si>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</si>
  <si>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</si>
  <si>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</si>
  <si>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</si>
  <si>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</si>
  <si>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</si>
  <si>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</si>
  <si>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</si>
  <si>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</si>
  <si>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</si>
  <si>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</si>
  <si>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</si>
  <si>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</si>
  <si>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</si>
  <si>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</si>
  <si>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</si>
  <si>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</si>
  <si>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</si>
  <si>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</si>
  <si>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</si>
  <si>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</si>
  <si>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</si>
  <si>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</si>
  <si>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</si>
  <si>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</si>
  <si>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</si>
  <si>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</si>
  <si>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</si>
  <si>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</si>
  <si>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</si>
  <si>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</si>
  <si>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</si>
  <si>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</si>
  <si>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</si>
  <si>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</si>
  <si>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</si>
  <si>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</si>
  <si>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</si>
  <si>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</si>
  <si>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</si>
  <si>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</si>
  <si>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</si>
  <si>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</si>
  <si>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</si>
  <si>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</si>
  <si>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</si>
  <si>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</si>
  <si>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</si>
  <si>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</si>
  <si>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</si>
  <si>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</si>
  <si>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</si>
  <si>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</si>
  <si>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</si>
  <si>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</si>
  <si>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</si>
  <si>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</si>
  <si>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</si>
  <si>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</si>
  <si>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</si>
  <si>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</si>
  <si>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</si>
  <si>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</si>
  <si>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</si>
  <si>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</si>
  <si>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</si>
  <si>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</si>
  <si>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</si>
  <si>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</si>
  <si>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 E USO GERAL</t>
  </si>
  <si>
    <t>GESSO PROJETADO</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</si>
  <si>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</si>
  <si>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</si>
  <si>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</si>
  <si>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</si>
  <si>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</si>
  <si>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</si>
  <si>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</si>
  <si>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</si>
  <si>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</si>
  <si>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</si>
  <si>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</si>
  <si>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</si>
  <si>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</si>
  <si>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</si>
  <si>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</si>
  <si>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</si>
  <si>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</si>
  <si>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</si>
  <si>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</si>
  <si>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</si>
  <si>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</si>
  <si>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</si>
  <si>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</si>
  <si>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</si>
  <si>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</si>
  <si>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</si>
  <si>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</si>
  <si>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</si>
  <si>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</si>
  <si>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</si>
  <si>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</si>
  <si>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</si>
  <si>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</si>
  <si>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</si>
  <si>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</si>
  <si>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</si>
  <si>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</si>
  <si>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</si>
  <si>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</si>
  <si>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</si>
  <si>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</si>
  <si>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</si>
  <si>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</si>
  <si>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</si>
  <si>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</si>
  <si>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</si>
  <si>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</si>
  <si>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</si>
  <si>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</si>
  <si>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</si>
  <si>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</si>
  <si>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</si>
  <si>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</si>
  <si>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</si>
  <si>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</si>
  <si>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</si>
  <si>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</si>
  <si>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</si>
  <si>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</si>
  <si>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</si>
  <si>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</si>
  <si>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</si>
  <si>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</si>
  <si>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</si>
  <si>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</si>
  <si>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</si>
  <si>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</si>
  <si>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</si>
  <si>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</si>
  <si>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</si>
  <si>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</si>
  <si>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</si>
  <si>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</si>
  <si>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</si>
  <si>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</si>
  <si>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</si>
  <si>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</si>
  <si>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</si>
  <si>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</si>
  <si>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</si>
  <si>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</si>
  <si>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</si>
  <si>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</si>
  <si>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</si>
  <si>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</si>
  <si>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</si>
  <si>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</si>
  <si>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</si>
  <si>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</si>
  <si>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</si>
  <si>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</si>
  <si>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</si>
  <si>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</si>
  <si>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</si>
  <si>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</si>
  <si>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</si>
  <si>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</si>
  <si>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</si>
  <si>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</si>
  <si>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</si>
  <si>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</si>
  <si>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</si>
  <si>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</si>
  <si>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</si>
  <si>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</si>
  <si>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</si>
  <si>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</si>
  <si>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</si>
  <si>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</si>
  <si>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</si>
  <si>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</si>
  <si>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</si>
  <si>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</si>
  <si>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</si>
  <si>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</si>
  <si>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</si>
  <si>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80 X 60 CM (A X L), ACABAMENTO ACET OU BRILHANTE,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</si>
  <si>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</si>
  <si>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</si>
  <si>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</si>
  <si>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</si>
  <si>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</si>
  <si>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</si>
  <si>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</si>
  <si>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</si>
  <si>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</si>
  <si>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</si>
  <si>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200 CM, 4 FLS,  BANDEIRA COM BASCULA,  ACABAMENTO ACET OU BRILHANTE, BATENTE/REQUADRO DE 6 A 14 CM, COM VIDRO, SEM GUARNICAO/ALIZAR</t>
  </si>
  <si>
    <t>JANELA DE CORRER EM ALUMINIO, 120 X 150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</si>
  <si>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</si>
  <si>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</si>
  <si>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</si>
  <si>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</si>
  <si>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</si>
  <si>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</si>
  <si>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</si>
  <si>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</si>
  <si>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</si>
  <si>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</si>
  <si>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</si>
  <si>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</si>
  <si>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</si>
  <si>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</si>
  <si>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</si>
  <si>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</si>
  <si>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</si>
  <si>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</si>
  <si>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</si>
  <si>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</si>
  <si>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</si>
  <si>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</si>
  <si>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</si>
  <si>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</si>
  <si>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</si>
  <si>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</si>
  <si>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</si>
  <si>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</si>
  <si>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</si>
  <si>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</si>
  <si>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</si>
  <si>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</si>
  <si>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</si>
  <si>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</si>
  <si>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</si>
  <si>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</si>
  <si>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</si>
  <si>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</si>
  <si>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</si>
  <si>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</si>
  <si>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</si>
  <si>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</si>
  <si>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</si>
  <si>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</si>
  <si>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</si>
  <si>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</si>
  <si>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</si>
  <si>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</si>
  <si>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</si>
  <si>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</si>
  <si>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</si>
  <si>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</si>
  <si>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</si>
  <si>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</si>
  <si>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</si>
  <si>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</si>
  <si>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</si>
  <si>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</si>
  <si>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</si>
  <si>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</si>
  <si>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</si>
  <si>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</si>
  <si>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</si>
  <si>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</si>
  <si>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</si>
  <si>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</si>
  <si>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</si>
  <si>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</si>
  <si>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</si>
  <si>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</si>
  <si>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</si>
  <si>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</si>
  <si>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</si>
  <si>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</si>
  <si>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</si>
  <si>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</si>
  <si>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</si>
  <si>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</si>
  <si>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</si>
  <si>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</si>
  <si>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</si>
  <si>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</si>
  <si>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</si>
  <si>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</si>
  <si>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</si>
  <si>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</si>
  <si>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</si>
  <si>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</si>
  <si>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</si>
  <si>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</si>
  <si>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</si>
  <si>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</si>
  <si>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</si>
  <si>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</si>
  <si>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</si>
  <si>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</si>
  <si>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</si>
  <si>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</si>
  <si>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</si>
  <si>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</si>
  <si>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</si>
  <si>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</si>
  <si>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</si>
  <si>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</si>
  <si>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</si>
  <si>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</si>
  <si>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</si>
  <si>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</si>
  <si>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</si>
  <si>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</si>
  <si>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</si>
  <si>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</si>
  <si>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</si>
  <si>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</si>
  <si>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</si>
  <si>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</si>
  <si>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</si>
  <si>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</si>
  <si>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</si>
  <si>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</si>
  <si>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</si>
  <si>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</si>
  <si>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</si>
  <si>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</si>
  <si>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</si>
  <si>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</si>
  <si>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</si>
  <si>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</si>
  <si>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</si>
  <si>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</si>
  <si>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</si>
  <si>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</si>
  <si>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</si>
  <si>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</si>
  <si>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</si>
  <si>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</si>
  <si>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</si>
  <si>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</si>
  <si>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</si>
  <si>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</si>
  <si>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</si>
  <si>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</si>
  <si>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</si>
  <si>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</si>
  <si>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</si>
  <si>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</si>
  <si>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</si>
  <si>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</si>
  <si>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</si>
  <si>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</si>
  <si>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</si>
  <si>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</si>
  <si>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</si>
  <si>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</si>
  <si>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</si>
  <si>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</si>
  <si>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</si>
  <si>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</si>
  <si>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</si>
  <si>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</si>
  <si>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</si>
  <si>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</si>
  <si>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</si>
  <si>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</si>
  <si>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</si>
  <si>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</si>
  <si>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</si>
  <si>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</si>
  <si>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</si>
  <si>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</si>
  <si>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</si>
  <si>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</si>
  <si>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</si>
  <si>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</si>
  <si>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</si>
  <si>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</si>
  <si>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</si>
  <si>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</si>
  <si>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</si>
  <si>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</si>
  <si>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</si>
  <si>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</si>
  <si>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</si>
  <si>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</si>
  <si>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</si>
  <si>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</si>
  <si>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</si>
  <si>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</si>
  <si>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</si>
  <si>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</si>
  <si>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</si>
  <si>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</si>
  <si>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</si>
  <si>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</si>
  <si>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</si>
  <si>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</si>
  <si>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</si>
  <si>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</si>
  <si>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</si>
  <si>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</si>
  <si>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</si>
  <si>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</si>
  <si>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</si>
  <si>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</si>
  <si>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</si>
  <si>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</si>
  <si>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</si>
  <si>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</si>
  <si>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</si>
  <si>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</si>
  <si>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</si>
  <si>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</si>
  <si>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</si>
  <si>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</si>
  <si>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</si>
  <si>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</si>
  <si>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</si>
  <si>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</si>
  <si>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</si>
  <si>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</si>
  <si>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</si>
  <si>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</si>
  <si>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</si>
  <si>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</si>
  <si>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</si>
  <si>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</si>
  <si>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</si>
  <si>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</si>
  <si>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</si>
  <si>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</si>
  <si>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</si>
  <si>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</si>
  <si>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</si>
  <si>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</si>
  <si>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</si>
  <si>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</si>
  <si>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</si>
  <si>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</si>
  <si>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</si>
  <si>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</si>
  <si>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</si>
  <si>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</si>
  <si>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</si>
  <si>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</si>
  <si>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</si>
  <si>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</si>
  <si>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</si>
  <si>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</si>
  <si>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</si>
  <si>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</si>
  <si>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</si>
  <si>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</si>
  <si>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</si>
  <si>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</si>
  <si>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</si>
  <si>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</si>
  <si>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</si>
  <si>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</si>
  <si>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</si>
  <si>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</si>
  <si>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</si>
  <si>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</si>
  <si>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</si>
  <si>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</si>
  <si>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</si>
  <si>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</si>
  <si>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</si>
  <si>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</si>
  <si>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</si>
  <si>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</si>
  <si>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</si>
  <si>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</si>
  <si>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</si>
  <si>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</si>
  <si>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</si>
  <si>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</si>
  <si>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</si>
  <si>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</si>
  <si>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</si>
  <si>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</si>
  <si>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</si>
  <si>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</si>
  <si>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</si>
  <si>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</si>
  <si>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</si>
  <si>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</si>
  <si>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</si>
  <si>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</si>
  <si>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</si>
  <si>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</si>
  <si>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</si>
  <si>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</si>
  <si>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</si>
  <si>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</si>
  <si>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</si>
  <si>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</si>
  <si>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</si>
  <si>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</si>
  <si>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</si>
  <si>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</si>
  <si>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</si>
  <si>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</si>
  <si>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</si>
  <si>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</si>
  <si>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</si>
  <si>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</si>
  <si>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</si>
  <si>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</si>
  <si>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</si>
  <si>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</si>
  <si>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</si>
  <si>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</si>
  <si>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</si>
  <si>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</si>
  <si>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</si>
  <si>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</si>
  <si>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</si>
  <si>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</si>
  <si>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</si>
  <si>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</si>
  <si>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</si>
  <si>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</si>
  <si>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</si>
  <si>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</si>
  <si>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</si>
  <si>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</si>
  <si>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</si>
  <si>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</si>
  <si>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</si>
  <si>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</si>
  <si>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</si>
  <si>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</si>
  <si>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</si>
  <si>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</si>
  <si>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</si>
  <si>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</si>
  <si>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</si>
  <si>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</si>
  <si>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</si>
  <si>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</si>
  <si>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</si>
  <si>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</si>
  <si>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</si>
  <si>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</si>
  <si>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</si>
  <si>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</si>
  <si>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</si>
  <si>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</si>
  <si>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</si>
  <si>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</si>
  <si>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</si>
  <si>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</si>
  <si>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</si>
  <si>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</si>
  <si>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</si>
  <si>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</si>
  <si>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</si>
  <si>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</si>
  <si>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</si>
  <si>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</si>
  <si>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</si>
  <si>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</si>
  <si>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</si>
  <si>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</si>
  <si>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</si>
  <si>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</si>
  <si>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</si>
  <si>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</si>
  <si>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</si>
  <si>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</si>
  <si>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</si>
  <si>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</si>
  <si>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</si>
  <si>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</si>
  <si>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</si>
  <si>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</si>
  <si>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</si>
  <si>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</si>
  <si>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</si>
  <si>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</si>
  <si>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</si>
  <si>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</si>
  <si>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</si>
  <si>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</si>
  <si>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</si>
  <si>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</si>
  <si>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</si>
  <si>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</si>
  <si>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</si>
  <si>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</si>
  <si>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</si>
  <si>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</si>
  <si>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</si>
  <si>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</si>
  <si>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</si>
  <si>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</si>
  <si>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</si>
  <si>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</si>
  <si>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</si>
  <si>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</si>
  <si>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</si>
  <si>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</si>
  <si>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</si>
  <si>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</si>
  <si>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</si>
  <si>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</si>
  <si>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</si>
  <si>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</si>
  <si>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</si>
  <si>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</si>
  <si>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</si>
  <si>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</si>
  <si>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</si>
  <si>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</si>
  <si>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</si>
  <si>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</si>
  <si>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</si>
  <si>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</si>
  <si>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</si>
  <si>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</si>
  <si>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</si>
  <si>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</si>
  <si>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</si>
  <si>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</si>
  <si>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</si>
  <si>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</si>
  <si>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</si>
  <si>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</si>
  <si>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</si>
  <si>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</si>
  <si>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</si>
  <si>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</si>
  <si>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</si>
  <si>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</si>
  <si>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</si>
  <si>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</si>
  <si>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</si>
  <si>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</si>
  <si>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</si>
  <si>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</si>
  <si>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</si>
  <si>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</si>
  <si>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</si>
  <si>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</si>
  <si>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</si>
  <si>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</si>
  <si>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</si>
  <si>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</si>
  <si>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</si>
  <si>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</si>
  <si>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</si>
  <si>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</si>
  <si>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</si>
  <si>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</si>
  <si>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</si>
  <si>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</si>
  <si>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</si>
  <si>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</si>
  <si>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</si>
  <si>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</si>
  <si>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</si>
  <si>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</si>
  <si>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</si>
  <si>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</si>
  <si>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</si>
  <si>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</si>
  <si>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</si>
  <si>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</si>
  <si>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</si>
  <si>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</si>
  <si>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</si>
  <si>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</si>
  <si>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</si>
  <si>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</si>
  <si>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</si>
  <si>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</si>
  <si>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</si>
  <si>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</si>
  <si>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</si>
  <si>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</si>
  <si>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</si>
  <si>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</si>
  <si>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</si>
  <si>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</si>
  <si>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</si>
  <si>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</si>
  <si>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</si>
  <si>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</si>
  <si>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</si>
  <si>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</si>
  <si>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</si>
  <si>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</si>
  <si>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</si>
  <si>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</si>
  <si>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</si>
  <si>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</si>
  <si>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</si>
  <si>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</si>
  <si>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</si>
  <si>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</si>
  <si>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</si>
  <si>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</si>
  <si>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</si>
  <si>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</si>
  <si>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</si>
  <si>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</si>
  <si>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</si>
  <si>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</si>
  <si>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</si>
  <si>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</si>
  <si>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</si>
  <si>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</si>
  <si>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</si>
  <si>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</si>
  <si>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</si>
  <si>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</si>
  <si>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</si>
  <si>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</si>
  <si>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</si>
  <si>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</si>
  <si>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</si>
  <si>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</si>
  <si>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</si>
  <si>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</si>
  <si>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</si>
  <si>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</si>
  <si>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</si>
  <si>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</si>
  <si>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</si>
  <si>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</si>
  <si>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</si>
  <si>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</si>
  <si>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</si>
  <si>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</si>
  <si>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</si>
  <si>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</si>
  <si>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</si>
  <si>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</si>
  <si>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</si>
  <si>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</si>
  <si>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</si>
  <si>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</si>
  <si>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</si>
  <si>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</si>
  <si>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</si>
  <si>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</si>
  <si>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</si>
  <si>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</si>
  <si>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</si>
  <si>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</si>
  <si>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</si>
  <si>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</si>
  <si>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</si>
  <si>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</si>
  <si>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</si>
  <si>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</si>
  <si>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</si>
  <si>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</si>
  <si>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</si>
  <si>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</si>
  <si>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</si>
  <si>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</si>
  <si>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</si>
  <si>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</si>
  <si>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</si>
  <si>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</si>
  <si>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</si>
  <si>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</si>
  <si>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</si>
  <si>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</si>
  <si>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</si>
  <si>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</si>
  <si>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</si>
  <si>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</si>
  <si>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</si>
  <si>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</si>
  <si>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</si>
  <si>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</si>
  <si>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</si>
  <si>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</si>
  <si>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</si>
  <si>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</si>
  <si>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</si>
  <si>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</si>
  <si>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</si>
  <si>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</si>
  <si>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</si>
  <si>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</si>
  <si>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</si>
  <si>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</si>
  <si>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</si>
  <si>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</si>
  <si>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</si>
  <si>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</si>
  <si>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</si>
  <si>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</si>
  <si>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</si>
  <si>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</si>
  <si>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</si>
  <si>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</si>
  <si>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</si>
  <si>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</si>
  <si>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</si>
  <si>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</si>
  <si>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</si>
  <si>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</si>
  <si>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</si>
  <si>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</si>
  <si>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</si>
  <si>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</si>
  <si>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</si>
  <si>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</si>
  <si>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</si>
  <si>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</si>
  <si>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</si>
  <si>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</si>
  <si>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</si>
  <si>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</si>
  <si>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</si>
  <si>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</si>
  <si>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</si>
  <si>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</si>
  <si>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</si>
  <si>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</si>
  <si>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</si>
  <si>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</si>
  <si>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</si>
  <si>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</si>
  <si>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</si>
  <si>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</si>
  <si>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</si>
  <si>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</si>
  <si>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</si>
  <si>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</si>
  <si>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</si>
  <si>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</si>
  <si>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</si>
  <si>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</si>
  <si>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</si>
  <si>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</si>
  <si>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</si>
  <si>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</si>
  <si>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</si>
  <si>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</si>
  <si>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</si>
  <si>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</si>
  <si>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</si>
  <si>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</si>
  <si>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</si>
  <si>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</si>
  <si>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</si>
  <si>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</si>
  <si>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</si>
  <si>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</si>
  <si>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</si>
  <si>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</si>
  <si>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</si>
  <si>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</si>
  <si>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</si>
  <si>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</si>
  <si>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</si>
  <si>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</si>
  <si>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</si>
  <si>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</si>
  <si>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</si>
  <si>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</si>
  <si>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</si>
  <si>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</si>
  <si>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</si>
  <si>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</si>
  <si>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</si>
  <si>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</si>
  <si>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</si>
  <si>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</si>
  <si>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</si>
  <si>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</si>
  <si>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</si>
  <si>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</si>
  <si>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</si>
  <si>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</si>
  <si>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DUPLO HORIZONTAL DE ALTA TURBULENCIA, CAPACIDADE / VOLUME 2 X 500 LITROS, MOTORES ELETRICOS MINIMO 5 CV CADA,  PARA NATA CIMENTO, ARGAMASSA E OUTROS</t>
  </si>
  <si>
    <t>MISTURADOR MANUAL DE TINTAS PARA FURADEIRA, HASTE METALICA *60* CM, COM HELICE  (MEXEDOR DE TINTA)</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</si>
  <si>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</si>
  <si>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</si>
  <si>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</si>
  <si>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</si>
  <si>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</si>
  <si>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</si>
  <si>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</si>
  <si>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</si>
  <si>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</si>
  <si>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</si>
  <si>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</si>
  <si>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</si>
  <si>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</si>
  <si>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</si>
  <si>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</si>
  <si>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</si>
  <si>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</si>
  <si>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</si>
  <si>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</si>
  <si>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</si>
  <si>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</si>
  <si>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</si>
  <si>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</si>
  <si>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</si>
  <si>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</si>
  <si>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</si>
  <si>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</si>
  <si>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</si>
  <si>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</si>
  <si>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</si>
  <si>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</si>
  <si>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</si>
  <si>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</si>
  <si>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</si>
  <si>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</si>
  <si>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</si>
  <si>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</si>
  <si>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</si>
  <si>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</si>
  <si>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</si>
  <si>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</si>
  <si>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</si>
  <si>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</si>
  <si>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</si>
  <si>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</si>
  <si>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</si>
  <si>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</si>
  <si>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</si>
  <si>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</si>
  <si>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</si>
  <si>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</si>
  <si>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</si>
  <si>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</si>
  <si>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</si>
  <si>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</si>
  <si>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</si>
  <si>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</si>
  <si>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</si>
  <si>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</si>
  <si>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</si>
  <si>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</si>
  <si>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</si>
  <si>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</si>
  <si>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</si>
  <si>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</si>
  <si>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</si>
  <si>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</si>
  <si>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</si>
  <si>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</si>
  <si>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</si>
  <si>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</si>
  <si>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</si>
  <si>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</si>
  <si>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</si>
  <si>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</si>
  <si>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</si>
  <si>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</si>
  <si>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</si>
  <si>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</si>
  <si>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</si>
  <si>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</si>
  <si>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</si>
  <si>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</si>
  <si>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</si>
  <si>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</si>
  <si>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</si>
  <si>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</si>
  <si>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</si>
  <si>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</si>
  <si>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</si>
  <si>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</si>
  <si>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</si>
  <si>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</si>
  <si>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</si>
  <si>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</si>
  <si>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</si>
  <si>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</si>
  <si>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</si>
  <si>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</si>
  <si>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</si>
  <si>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</si>
  <si>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</si>
  <si>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</si>
  <si>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</si>
  <si>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</si>
  <si>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</si>
  <si>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</si>
  <si>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</si>
  <si>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</si>
  <si>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</si>
  <si>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</si>
  <si>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</si>
  <si>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</si>
  <si>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</si>
  <si>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</si>
  <si>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</si>
  <si>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</si>
  <si>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</si>
  <si>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</si>
  <si>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</si>
  <si>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</si>
  <si>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</si>
  <si>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</si>
  <si>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</si>
  <si>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</si>
  <si>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</si>
  <si>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</si>
  <si>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</si>
  <si>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</si>
  <si>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</si>
  <si>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</si>
  <si>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</si>
  <si>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</si>
  <si>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</si>
  <si>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</si>
  <si>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</si>
  <si>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</si>
  <si>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</si>
  <si>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</si>
  <si>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</si>
  <si>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</si>
  <si>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</si>
  <si>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</si>
  <si>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</si>
  <si>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</si>
  <si>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</si>
  <si>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</si>
  <si>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</si>
  <si>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</si>
  <si>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</si>
  <si>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</si>
  <si>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</si>
  <si>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</si>
  <si>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</si>
  <si>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</si>
  <si>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</si>
  <si>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</si>
  <si>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</si>
  <si>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</si>
  <si>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</si>
  <si>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</si>
  <si>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</si>
  <si>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</si>
  <si>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</si>
  <si>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</si>
  <si>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</si>
  <si>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</si>
  <si>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</si>
  <si>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</si>
  <si>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</si>
  <si>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</si>
  <si>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</si>
  <si>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</si>
  <si>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</si>
  <si>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</si>
  <si>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</si>
  <si>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</si>
  <si>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</si>
  <si>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</si>
  <si>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</si>
  <si>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</si>
  <si>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</si>
  <si>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</si>
  <si>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</si>
  <si>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</si>
  <si>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</si>
  <si>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</si>
  <si>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</si>
  <si>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</si>
  <si>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</si>
  <si>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</si>
  <si>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</si>
  <si>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</si>
  <si>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</si>
  <si>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</si>
  <si>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</si>
  <si>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</si>
  <si>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</si>
  <si>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</si>
  <si>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</si>
  <si>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</si>
  <si>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</si>
  <si>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</si>
  <si>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</si>
  <si>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</si>
  <si>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</si>
  <si>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</si>
  <si>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</si>
  <si>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</si>
  <si>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</si>
  <si>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</si>
  <si>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</si>
  <si>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</si>
  <si>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</si>
  <si>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</si>
  <si>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</si>
  <si>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</si>
  <si>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</si>
  <si>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</si>
  <si>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</si>
  <si>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</si>
  <si>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</si>
  <si>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</si>
  <si>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</si>
  <si>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</si>
  <si>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</si>
  <si>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</si>
  <si>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PARA SOLDA DE TUBOS E CONEXOES DE COBRE (EMBALAGEM COM 250 G)</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</si>
  <si>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</si>
  <si>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</si>
  <si>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</si>
  <si>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</si>
  <si>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</si>
  <si>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</si>
  <si>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</si>
  <si>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</si>
  <si>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</si>
  <si>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</si>
  <si>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</si>
  <si>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</si>
  <si>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</si>
  <si>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</si>
  <si>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</si>
  <si>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</si>
  <si>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</si>
  <si>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</si>
  <si>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</si>
  <si>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</si>
  <si>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</si>
  <si>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</si>
  <si>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</si>
  <si>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</si>
  <si>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</si>
  <si>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</si>
  <si>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</si>
  <si>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</si>
  <si>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</si>
  <si>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</si>
  <si>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</si>
  <si>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</si>
  <si>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</si>
  <si>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</si>
  <si>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</si>
  <si>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</si>
  <si>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</si>
  <si>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</si>
  <si>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</si>
  <si>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</si>
  <si>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</si>
  <si>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</si>
  <si>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</si>
  <si>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</si>
  <si>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</si>
  <si>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</si>
  <si>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</si>
  <si>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</si>
  <si>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</si>
  <si>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</si>
  <si>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</si>
  <si>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</si>
  <si>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</si>
  <si>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</si>
  <si>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</si>
  <si>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</si>
  <si>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</si>
  <si>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</si>
  <si>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</si>
  <si>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</si>
  <si>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</si>
  <si>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</si>
  <si>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</si>
  <si>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</si>
  <si>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</si>
  <si>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</si>
  <si>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</si>
  <si>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</si>
  <si>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</si>
  <si>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</si>
  <si>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</si>
  <si>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</si>
  <si>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</si>
  <si>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</si>
  <si>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</si>
  <si>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</si>
  <si>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</si>
  <si>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</si>
  <si>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</si>
  <si>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</si>
  <si>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</si>
  <si>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</si>
  <si>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</si>
  <si>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</si>
  <si>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</si>
  <si>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</si>
  <si>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</si>
  <si>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</si>
  <si>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</si>
  <si>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</si>
  <si>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</si>
  <si>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</si>
  <si>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</si>
  <si>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</si>
  <si>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</si>
  <si>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</si>
  <si>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</si>
  <si>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</si>
  <si>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</si>
  <si>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</si>
  <si>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</si>
  <si>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</si>
  <si>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</si>
  <si>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</si>
  <si>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</si>
  <si>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</si>
  <si>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</si>
  <si>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</si>
  <si>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</si>
  <si>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</si>
  <si>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</si>
  <si>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</si>
  <si>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</si>
  <si>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</si>
  <si>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</si>
  <si>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</si>
  <si>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</si>
  <si>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</si>
  <si>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</si>
  <si>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</si>
  <si>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</si>
  <si>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</si>
  <si>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</si>
  <si>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</si>
  <si>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</si>
  <si>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</si>
  <si>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</si>
  <si>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</si>
  <si>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</si>
  <si>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</si>
  <si>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</si>
  <si>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</si>
  <si>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</si>
  <si>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</si>
  <si>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</si>
  <si>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</si>
  <si>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</si>
  <si>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</si>
  <si>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</si>
  <si>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</si>
  <si>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</si>
  <si>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</si>
  <si>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</si>
  <si>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</si>
  <si>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</si>
  <si>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</si>
  <si>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</si>
  <si>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</si>
  <si>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</si>
  <si>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</si>
  <si>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</si>
  <si>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</si>
  <si>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</si>
  <si>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</si>
  <si>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</si>
  <si>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</si>
  <si>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</si>
  <si>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</si>
  <si>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</si>
  <si>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</si>
  <si>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</si>
  <si>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</si>
  <si>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</si>
  <si>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</si>
  <si>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</si>
  <si>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</si>
  <si>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</si>
  <si>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</si>
  <si>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</si>
  <si>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</si>
  <si>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</si>
  <si>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</si>
  <si>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</si>
  <si>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</si>
  <si>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</si>
  <si>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</si>
  <si>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</si>
  <si>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</si>
  <si>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</si>
  <si>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</si>
  <si>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</si>
  <si>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</si>
  <si>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</si>
  <si>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</si>
  <si>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</si>
  <si>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</si>
  <si>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</si>
  <si>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</si>
  <si>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</si>
  <si>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</si>
  <si>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</si>
  <si>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</si>
  <si>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</si>
  <si>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</si>
  <si>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</si>
  <si>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</si>
  <si>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</si>
  <si>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</si>
  <si>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</si>
  <si>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</si>
  <si>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</si>
  <si>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</si>
  <si>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</si>
  <si>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</si>
  <si>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</si>
  <si>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</si>
  <si>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</si>
  <si>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</si>
  <si>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</si>
  <si>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</si>
  <si>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</si>
  <si>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</si>
  <si>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</si>
  <si>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</si>
  <si>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</si>
  <si>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</si>
  <si>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</si>
  <si>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</si>
  <si>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</si>
  <si>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</si>
  <si>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</si>
  <si>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</si>
  <si>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</si>
  <si>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</si>
  <si>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</si>
  <si>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</si>
  <si>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</si>
  <si>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</si>
  <si>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</si>
  <si>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</si>
  <si>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</si>
  <si>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</si>
  <si>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</si>
  <si>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</si>
  <si>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</si>
  <si>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</si>
  <si>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</si>
  <si>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</si>
  <si>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</si>
  <si>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</si>
  <si>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</si>
  <si>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</si>
  <si>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</si>
  <si>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</si>
  <si>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</si>
  <si>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</si>
  <si>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</si>
  <si>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</si>
  <si>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</si>
  <si>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</si>
  <si>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</si>
  <si>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</si>
  <si>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</si>
  <si>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</si>
  <si>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</si>
  <si>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</si>
  <si>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</si>
  <si>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</si>
  <si>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</si>
  <si>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</si>
  <si>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</si>
  <si>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POSTE ROLICO DE MADEIRA TRATADA, D = 20 A 25 CM, H = 12,00 M, EM EUCALIPTO OU EQUIVALENTE DA REGIAO</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</si>
  <si>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</si>
  <si>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</si>
  <si>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</si>
  <si>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</si>
  <si>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</si>
  <si>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</si>
  <si>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</si>
  <si>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</si>
  <si>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</si>
  <si>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</si>
  <si>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</si>
  <si>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</si>
  <si>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</si>
  <si>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</si>
  <si>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</si>
  <si>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</si>
  <si>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</si>
  <si>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</si>
  <si>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</si>
  <si>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</si>
  <si>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</si>
  <si>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</si>
  <si>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</si>
  <si>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</si>
  <si>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</si>
  <si>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</si>
  <si>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</si>
  <si>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</si>
  <si>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</si>
  <si>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</si>
  <si>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</si>
  <si>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</si>
  <si>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</si>
  <si>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</si>
  <si>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</si>
  <si>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</si>
  <si>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</si>
  <si>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</si>
  <si>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</si>
  <si>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</si>
  <si>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</si>
  <si>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</si>
  <si>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</si>
  <si>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</si>
  <si>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</si>
  <si>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</si>
  <si>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</si>
  <si>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</si>
  <si>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</si>
  <si>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</si>
  <si>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</si>
  <si>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</si>
  <si>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</si>
  <si>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</si>
  <si>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</si>
  <si>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</si>
  <si>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</si>
  <si>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</si>
  <si>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</si>
  <si>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</si>
  <si>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</si>
  <si>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</si>
  <si>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</si>
  <si>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</si>
  <si>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</si>
  <si>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</si>
  <si>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</si>
  <si>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</si>
  <si>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</si>
  <si>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</si>
  <si>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</si>
  <si>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</si>
  <si>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</si>
  <si>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</si>
  <si>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</si>
  <si>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</si>
  <si>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</si>
  <si>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</si>
  <si>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</si>
  <si>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</si>
  <si>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</si>
  <si>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</si>
  <si>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</si>
  <si>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</si>
  <si>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</si>
  <si>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</si>
  <si>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</si>
  <si>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</si>
  <si>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</si>
  <si>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</si>
  <si>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</si>
  <si>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</si>
  <si>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</si>
  <si>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</si>
  <si>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</si>
  <si>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</si>
  <si>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</si>
  <si>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</si>
  <si>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</si>
  <si>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</si>
  <si>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</si>
  <si>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</si>
  <si>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</si>
  <si>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</si>
  <si>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</si>
  <si>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</si>
  <si>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</si>
  <si>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</si>
  <si>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</si>
  <si>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</si>
  <si>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</si>
  <si>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</si>
  <si>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</si>
  <si>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</si>
  <si>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</si>
  <si>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</si>
  <si>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</si>
  <si>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</si>
  <si>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</si>
  <si>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</si>
  <si>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</si>
  <si>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</si>
  <si>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</si>
  <si>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</si>
  <si>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</si>
  <si>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</si>
  <si>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</si>
  <si>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</si>
  <si>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</si>
  <si>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</si>
  <si>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</si>
  <si>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</si>
  <si>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</si>
  <si>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</si>
  <si>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</si>
  <si>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</si>
  <si>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</si>
  <si>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</si>
  <si>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</si>
  <si>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</si>
  <si>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</si>
  <si>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</si>
  <si>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</si>
  <si>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</si>
  <si>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</si>
  <si>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</si>
  <si>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</si>
  <si>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</si>
  <si>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</si>
  <si>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</si>
  <si>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</si>
  <si>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</si>
  <si>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</si>
  <si>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</si>
  <si>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</si>
  <si>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</si>
  <si>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</si>
  <si>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</si>
  <si>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</si>
  <si>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</si>
  <si>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</si>
  <si>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</si>
  <si>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</si>
  <si>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</si>
  <si>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</si>
  <si>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</si>
  <si>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</si>
  <si>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</si>
  <si>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</si>
  <si>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</si>
  <si>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</si>
  <si>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</si>
  <si>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</si>
  <si>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</si>
  <si>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</si>
  <si>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</si>
  <si>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</si>
  <si>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</si>
  <si>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</si>
  <si>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</si>
  <si>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</si>
  <si>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</si>
  <si>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</si>
  <si>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</si>
  <si>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</si>
  <si>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</si>
  <si>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</si>
  <si>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</si>
  <si>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</si>
  <si>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</si>
  <si>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</si>
  <si>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</si>
  <si>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</si>
  <si>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</si>
  <si>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</si>
  <si>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</si>
  <si>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</si>
  <si>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</si>
  <si>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</si>
  <si>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</si>
  <si>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</si>
  <si>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</si>
  <si>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</si>
  <si>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</si>
  <si>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</si>
  <si>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</si>
  <si>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</si>
  <si>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</si>
  <si>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</si>
  <si>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</si>
  <si>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</si>
  <si>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</si>
  <si>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</si>
  <si>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</si>
  <si>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</si>
  <si>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</si>
  <si>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SEGURO - HORISTA (COLETADO CAIXA)</t>
  </si>
  <si>
    <t>SEGURO - MENSALISTA (COLETADO CAIXA)</t>
  </si>
  <si>
    <t>SEIXO ROLADO PARA APLICACAO EM CONCRETO (POSTO PEDREIRA/FORNECEDOR, SEM FRETE)</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</si>
  <si>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</si>
  <si>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</si>
  <si>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</si>
  <si>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</si>
  <si>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</si>
  <si>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</si>
  <si>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</si>
  <si>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</si>
  <si>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</si>
  <si>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</si>
  <si>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</si>
  <si>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</si>
  <si>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</si>
  <si>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</si>
  <si>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</si>
  <si>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</si>
  <si>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</si>
  <si>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</si>
  <si>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</si>
  <si>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</si>
  <si>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</si>
  <si>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</si>
  <si>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</si>
  <si>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</si>
  <si>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</si>
  <si>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</si>
  <si>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</si>
  <si>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</si>
  <si>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</si>
  <si>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</si>
  <si>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</si>
  <si>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</si>
  <si>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</si>
  <si>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</si>
  <si>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</si>
  <si>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</si>
  <si>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</si>
  <si>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</si>
  <si>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</si>
  <si>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</si>
  <si>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</si>
  <si>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</si>
  <si>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</si>
  <si>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</si>
  <si>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</si>
  <si>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</si>
  <si>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</si>
  <si>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</si>
  <si>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</si>
  <si>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</si>
  <si>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</si>
  <si>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</si>
  <si>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</si>
  <si>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</si>
  <si>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</si>
  <si>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</si>
  <si>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</si>
  <si>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</si>
  <si>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</si>
  <si>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</si>
  <si>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</si>
  <si>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</si>
  <si>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</si>
  <si>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</si>
  <si>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</si>
  <si>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</si>
  <si>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</si>
  <si>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</si>
  <si>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</si>
  <si>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</si>
  <si>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</si>
  <si>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</si>
  <si>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</si>
  <si>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</si>
  <si>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</si>
  <si>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</si>
  <si>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</si>
  <si>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</si>
  <si>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</si>
  <si>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</si>
  <si>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</si>
  <si>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</si>
  <si>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</si>
  <si>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*2,5 X 15 CM EM PINUS, MISTA OU EQUIVALENTE DA REGIAO - BRUTA</t>
  </si>
  <si>
    <t>TABUA *2,5 X 23* CM EM PINUS, MISTA OU EQUIVALENTE DA REGIAO - BRUTA</t>
  </si>
  <si>
    <t>TABUA *2,5 X 30 CM EM PINUS, MISTA OU EQUIVALENTE DA REGIAO - BRUTA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</si>
  <si>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</si>
  <si>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</si>
  <si>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</si>
  <si>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</si>
  <si>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</si>
  <si>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</si>
  <si>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</si>
  <si>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</si>
  <si>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</si>
  <si>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</si>
  <si>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</si>
  <si>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</si>
  <si>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</si>
  <si>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</si>
  <si>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</si>
  <si>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</si>
  <si>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</si>
  <si>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</si>
  <si>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</si>
  <si>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</si>
  <si>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</si>
  <si>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</si>
  <si>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</si>
  <si>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</si>
  <si>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</si>
  <si>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</si>
  <si>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</si>
  <si>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</si>
  <si>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</si>
  <si>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</si>
  <si>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</si>
  <si>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</si>
  <si>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</si>
  <si>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</si>
  <si>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</si>
  <si>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</si>
  <si>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</si>
  <si>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</si>
  <si>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</si>
  <si>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</si>
  <si>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</si>
  <si>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</si>
  <si>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</si>
  <si>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</si>
  <si>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</si>
  <si>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</si>
  <si>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</si>
  <si>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</si>
  <si>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</si>
  <si>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</si>
  <si>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</si>
  <si>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</si>
  <si>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</si>
  <si>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</si>
  <si>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</si>
  <si>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</si>
  <si>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</si>
  <si>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</si>
  <si>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</si>
  <si>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</si>
  <si>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</si>
  <si>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</si>
  <si>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</si>
  <si>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</si>
  <si>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</si>
  <si>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</si>
  <si>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</si>
  <si>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</si>
  <si>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</si>
  <si>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</si>
  <si>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</si>
  <si>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</si>
  <si>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</si>
  <si>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</si>
  <si>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</si>
  <si>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</si>
  <si>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</si>
  <si>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</si>
  <si>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</si>
  <si>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</si>
  <si>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</si>
  <si>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</si>
  <si>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</si>
  <si>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</si>
  <si>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</si>
  <si>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</si>
  <si>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</si>
  <si>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</si>
  <si>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</si>
  <si>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</si>
  <si>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</si>
  <si>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</si>
  <si>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</si>
  <si>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</si>
  <si>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</si>
  <si>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</si>
  <si>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</si>
  <si>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</si>
  <si>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</si>
  <si>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</si>
  <si>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</si>
  <si>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</si>
  <si>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</si>
  <si>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</si>
  <si>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</si>
  <si>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</si>
  <si>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</si>
  <si>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</si>
  <si>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</si>
  <si>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</si>
  <si>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</si>
  <si>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</si>
  <si>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</si>
  <si>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</si>
  <si>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</si>
  <si>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</si>
  <si>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</si>
  <si>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</si>
  <si>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</si>
  <si>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</si>
  <si>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</si>
  <si>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</si>
  <si>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</si>
  <si>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</si>
  <si>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</si>
  <si>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</si>
  <si>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</si>
  <si>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</si>
  <si>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</si>
  <si>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</si>
  <si>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</si>
  <si>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</si>
  <si>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</si>
  <si>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</si>
  <si>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</si>
  <si>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</si>
  <si>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</si>
  <si>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</si>
  <si>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</si>
  <si>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</si>
  <si>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</si>
  <si>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</si>
  <si>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</si>
  <si>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</si>
  <si>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</si>
  <si>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</si>
  <si>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</si>
  <si>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</si>
  <si>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</si>
  <si>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</si>
  <si>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</si>
  <si>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</si>
  <si>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</si>
  <si>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</si>
  <si>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</si>
  <si>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</si>
  <si>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</si>
  <si>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</si>
  <si>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</si>
  <si>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</si>
  <si>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</si>
  <si>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</si>
  <si>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</si>
  <si>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</si>
  <si>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</si>
  <si>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</si>
  <si>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</si>
  <si>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</si>
  <si>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</si>
  <si>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</si>
  <si>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</si>
  <si>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</si>
  <si>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</si>
  <si>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</si>
  <si>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</si>
  <si>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</si>
  <si>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</si>
  <si>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</si>
  <si>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</si>
  <si>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</si>
  <si>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</si>
  <si>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</si>
  <si>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</si>
  <si>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</si>
  <si>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</si>
  <si>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</si>
  <si>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</si>
  <si>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</si>
  <si>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</si>
  <si>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</si>
  <si>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</si>
  <si>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</si>
  <si>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</si>
  <si>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</si>
  <si>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</si>
  <si>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</si>
  <si>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</si>
  <si>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</si>
  <si>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</si>
  <si>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</si>
  <si>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</si>
  <si>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</si>
  <si>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</si>
  <si>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</si>
  <si>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</si>
  <si>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</si>
  <si>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</si>
  <si>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</si>
  <si>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</si>
  <si>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</si>
  <si>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</si>
  <si>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</si>
  <si>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</si>
  <si>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</si>
  <si>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</si>
  <si>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</si>
  <si>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</si>
  <si>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</si>
  <si>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</si>
  <si>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</si>
  <si>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</si>
  <si>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</si>
  <si>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</si>
  <si>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</si>
  <si>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</si>
  <si>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</si>
  <si>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</si>
  <si>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</si>
  <si>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</si>
  <si>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</si>
  <si>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</si>
  <si>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</si>
  <si>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</si>
  <si>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</si>
  <si>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</si>
  <si>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</si>
  <si>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</si>
  <si>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</si>
  <si>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</si>
  <si>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</si>
  <si>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</si>
  <si>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</si>
  <si>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</si>
  <si>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</si>
  <si>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</si>
  <si>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</si>
  <si>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</si>
  <si>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</si>
  <si>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</si>
  <si>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</si>
  <si>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</si>
  <si>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</si>
  <si>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</si>
  <si>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</si>
  <si>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</si>
  <si>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</si>
  <si>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</si>
  <si>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</si>
  <si>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</si>
  <si>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</si>
  <si>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</si>
  <si>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</si>
  <si>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</si>
  <si>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</si>
  <si>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</si>
  <si>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</si>
  <si>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</si>
  <si>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</si>
  <si>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</si>
  <si>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</si>
  <si>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</si>
  <si>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</si>
  <si>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</si>
  <si>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</si>
  <si>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</si>
  <si>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</si>
  <si>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</si>
  <si>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</si>
  <si>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</si>
  <si>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</si>
  <si>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</si>
  <si>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</si>
  <si>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</si>
  <si>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</si>
  <si>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</si>
  <si>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</si>
  <si>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</si>
  <si>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</si>
  <si>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</si>
  <si>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</si>
  <si>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</si>
  <si>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</si>
  <si>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</si>
  <si>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</si>
  <si>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</si>
  <si>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</si>
  <si>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</si>
  <si>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</si>
  <si>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</si>
  <si>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</si>
  <si>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</si>
  <si>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</si>
  <si>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</si>
  <si>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</si>
  <si>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</si>
  <si>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</si>
  <si>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</si>
  <si>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</si>
  <si>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</si>
  <si>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</si>
  <si>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</si>
  <si>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</si>
  <si>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</si>
  <si>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</si>
  <si>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</si>
  <si>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</si>
  <si>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</si>
  <si>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</si>
  <si>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</si>
  <si>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</si>
  <si>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</si>
  <si>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</si>
  <si>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</si>
  <si>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</si>
  <si>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</si>
  <si>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</si>
  <si>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</si>
  <si>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</si>
  <si>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</si>
  <si>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</si>
  <si>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</si>
  <si>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</si>
  <si>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</si>
  <si>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</si>
  <si>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</si>
  <si>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</si>
  <si>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</si>
  <si>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</si>
  <si>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</si>
  <si>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</si>
  <si>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</si>
  <si>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</si>
  <si>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</si>
  <si>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</si>
  <si>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</si>
  <si>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</si>
  <si>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</si>
  <si>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</si>
  <si>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</si>
  <si>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</si>
  <si>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</si>
  <si>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</si>
  <si>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</si>
  <si>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</si>
  <si>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</si>
  <si>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</si>
  <si>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</si>
  <si>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</si>
  <si>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</si>
  <si>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</si>
  <si>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</si>
  <si>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</si>
  <si>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</si>
  <si>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</si>
  <si>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</si>
  <si>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</si>
  <si>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</si>
  <si>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</si>
  <si>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</si>
  <si>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</si>
  <si>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</si>
  <si>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</si>
  <si>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</si>
  <si>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</si>
  <si>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</si>
  <si>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</si>
  <si>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</si>
  <si>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</si>
  <si>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</si>
  <si>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</si>
  <si>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</si>
  <si>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</si>
  <si>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</si>
  <si>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</si>
  <si>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</si>
  <si>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</si>
  <si>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</si>
  <si>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</si>
  <si>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</si>
  <si>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</si>
  <si>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</si>
  <si>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</si>
  <si>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</si>
  <si>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</si>
  <si>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</si>
  <si>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</si>
  <si>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</si>
  <si>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</si>
  <si>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</si>
  <si>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</si>
  <si>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</si>
  <si>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</si>
  <si>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</si>
  <si>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</si>
  <si>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</si>
  <si>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</si>
  <si>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</si>
  <si>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</si>
  <si>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</si>
  <si>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</si>
  <si>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</si>
  <si>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</si>
  <si>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</si>
  <si>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</si>
  <si>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</si>
  <si>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</si>
  <si>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</si>
  <si>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</si>
  <si>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</si>
  <si>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</si>
  <si>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</si>
  <si>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</si>
  <si>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</si>
  <si>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</si>
  <si>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</si>
  <si>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</si>
  <si>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</si>
  <si>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</si>
  <si>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</si>
  <si>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</si>
  <si>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</si>
  <si>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</si>
  <si>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</si>
  <si>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</si>
  <si>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</si>
  <si>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</si>
  <si>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</si>
  <si>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</si>
  <si>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</si>
  <si>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</si>
  <si>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</si>
  <si>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</si>
  <si>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</si>
  <si>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</si>
  <si>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ELETRICA DE PAREDE, BICA ALTA, PARA COZINHA, 5500 W (110/220 V)</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</si>
  <si>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</si>
  <si>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</si>
  <si>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</si>
  <si>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</si>
  <si>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</si>
  <si>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</si>
  <si>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</si>
  <si>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</si>
  <si>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</si>
  <si>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</si>
  <si>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</si>
  <si>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</si>
  <si>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</si>
  <si>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</si>
  <si>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</si>
  <si>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</si>
  <si>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</si>
  <si>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</si>
  <si>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</si>
  <si>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</si>
  <si>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</si>
  <si>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</si>
  <si>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</si>
  <si>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</si>
  <si>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</si>
  <si>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</si>
  <si>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</si>
  <si>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</si>
  <si>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</si>
  <si>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</si>
  <si>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</si>
  <si>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</si>
  <si>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</si>
  <si>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</si>
  <si>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</si>
  <si>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</si>
  <si>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</si>
  <si>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</si>
  <si>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</si>
  <si>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</si>
  <si>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</si>
  <si>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</si>
  <si>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</si>
  <si>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</si>
  <si>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</si>
  <si>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</si>
  <si>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</si>
  <si>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</si>
  <si>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</si>
  <si>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</si>
  <si>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</si>
  <si>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</si>
  <si>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</si>
  <si>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</si>
  <si>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</si>
  <si>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</si>
  <si>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</si>
  <si>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</si>
  <si>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</si>
  <si>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</si>
  <si>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</si>
  <si>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</si>
  <si>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</si>
  <si>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</si>
  <si>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</si>
  <si>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</si>
  <si>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</si>
  <si>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</si>
  <si>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</si>
  <si>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</si>
  <si>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</si>
  <si>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</si>
  <si>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</si>
  <si>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</si>
  <si>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</si>
  <si>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</si>
  <si>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</si>
  <si>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</si>
  <si>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</si>
  <si>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</si>
  <si>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</si>
  <si>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</si>
  <si>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</si>
  <si>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</si>
  <si>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</si>
  <si>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</si>
  <si>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</si>
  <si>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</si>
  <si>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</si>
  <si>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</si>
  <si>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</si>
  <si>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</si>
  <si>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</si>
  <si>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</si>
  <si>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</si>
  <si>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</si>
  <si>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</si>
  <si>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</si>
  <si>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</si>
  <si>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</si>
  <si>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</si>
  <si>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</si>
  <si>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</si>
  <si>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</si>
  <si>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</si>
  <si>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</si>
  <si>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</si>
  <si>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</si>
  <si>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</si>
  <si>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</si>
  <si>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</si>
  <si>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</si>
  <si>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</si>
  <si>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</si>
  <si>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</si>
  <si>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</si>
  <si>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</si>
  <si>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</si>
  <si>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</si>
  <si>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</si>
  <si>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</si>
  <si>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</si>
  <si>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</si>
  <si>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</si>
  <si>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</si>
  <si>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</si>
  <si>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</si>
  <si>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</si>
  <si>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</si>
  <si>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</si>
  <si>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</si>
  <si>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</si>
  <si>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</si>
  <si>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</si>
  <si>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</si>
  <si>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</si>
  <si>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</si>
  <si>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</si>
  <si>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</si>
  <si>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</si>
  <si>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</si>
  <si>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</si>
  <si>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</si>
  <si>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</si>
  <si>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</si>
  <si>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</si>
  <si>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</si>
  <si>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</si>
  <si>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</si>
  <si>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</si>
  <si>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</si>
  <si>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</si>
  <si>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</si>
  <si>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</si>
  <si>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</si>
  <si>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</si>
  <si>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</si>
  <si>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</si>
  <si>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</si>
  <si>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</si>
  <si>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</si>
  <si>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</si>
  <si>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</si>
  <si>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</si>
  <si>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</si>
  <si>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</si>
  <si>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</si>
  <si>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</si>
  <si>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</si>
  <si>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</si>
  <si>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</si>
  <si>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</si>
  <si>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</si>
  <si>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</si>
  <si>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</si>
  <si>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</si>
  <si>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</si>
  <si>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</si>
  <si>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</si>
  <si>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</si>
  <si>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</si>
  <si>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</si>
  <si>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</si>
  <si>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</si>
  <si>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</si>
  <si>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</si>
  <si>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</si>
  <si>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</si>
  <si>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</si>
  <si>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</si>
  <si>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</si>
  <si>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</si>
  <si>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</si>
  <si>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</si>
  <si>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</si>
  <si>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</si>
  <si>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</si>
  <si>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</si>
  <si>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</si>
  <si>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</si>
  <si>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</si>
  <si>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</si>
  <si>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</si>
  <si>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</si>
  <si>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</si>
  <si>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</si>
  <si>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</si>
  <si>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</si>
  <si>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</si>
  <si>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</si>
  <si>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</si>
  <si>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</si>
  <si>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</si>
  <si>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</si>
  <si>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</si>
  <si>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</si>
  <si>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</si>
  <si>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</si>
  <si>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</si>
  <si>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</si>
  <si>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</si>
  <si>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</si>
  <si>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</si>
  <si>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</si>
  <si>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</si>
  <si>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</si>
  <si>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</si>
  <si>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</si>
  <si>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</si>
  <si>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</si>
  <si>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</si>
  <si>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</si>
  <si>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</si>
  <si>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</si>
  <si>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</si>
  <si>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</si>
  <si>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</si>
  <si>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</si>
  <si>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</si>
  <si>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</si>
  <si>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</si>
  <si>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</si>
  <si>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</si>
  <si>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</si>
  <si>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</si>
  <si>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</si>
  <si>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</si>
  <si>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</si>
  <si>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</si>
  <si>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</si>
  <si>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</si>
  <si>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</si>
  <si>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</si>
  <si>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</si>
  <si>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</si>
  <si>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</si>
  <si>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</si>
  <si>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</si>
  <si>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</si>
  <si>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</si>
  <si>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</si>
  <si>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</si>
  <si>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</si>
  <si>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</si>
  <si>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</si>
  <si>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</si>
  <si>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</si>
  <si>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</si>
  <si>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</si>
  <si>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</si>
  <si>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</si>
  <si>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</si>
  <si>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</si>
  <si>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</si>
  <si>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</si>
  <si>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</si>
  <si>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</si>
  <si>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</si>
  <si>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</si>
  <si>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</si>
  <si>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</si>
  <si>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</si>
  <si>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</si>
  <si>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</si>
  <si>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</si>
  <si>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</si>
  <si>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</si>
  <si>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</si>
  <si>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</si>
  <si>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</si>
  <si>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</si>
  <si>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</si>
  <si>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</si>
  <si>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</si>
  <si>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</si>
  <si>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</si>
  <si>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</si>
  <si>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</si>
  <si>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</si>
  <si>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</si>
  <si>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</si>
  <si>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</si>
  <si>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</si>
  <si>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</si>
  <si>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</si>
  <si>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</si>
  <si>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</si>
  <si>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</si>
  <si>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</si>
  <si>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</si>
  <si>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</si>
  <si>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</si>
  <si>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</si>
  <si>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</si>
  <si>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</si>
  <si>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</si>
  <si>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</si>
  <si>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</si>
  <si>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</si>
  <si>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</si>
  <si>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</si>
  <si>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</si>
  <si>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</si>
  <si>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</si>
  <si>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</si>
  <si>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</si>
  <si>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</si>
  <si>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</si>
  <si>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</si>
  <si>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</si>
  <si>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</si>
  <si>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</si>
  <si>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</si>
  <si>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</si>
  <si>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</si>
  <si>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</si>
  <si>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</si>
  <si>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</si>
  <si>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</si>
  <si>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</si>
  <si>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</si>
  <si>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</si>
  <si>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</si>
  <si>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</si>
  <si>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</si>
  <si>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</si>
  <si>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</si>
  <si>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</si>
  <si>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</si>
  <si>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</si>
  <si>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</si>
  <si>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</si>
  <si>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</si>
  <si>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</si>
  <si>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</si>
  <si>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</si>
  <si>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</si>
  <si>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</si>
  <si>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</si>
  <si>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</si>
  <si>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</si>
  <si>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</si>
  <si>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</si>
  <si>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</si>
  <si>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</si>
  <si>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</si>
  <si>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</si>
  <si>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</si>
  <si>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</si>
  <si>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</si>
  <si>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</si>
  <si>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</si>
  <si>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</si>
  <si>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</si>
  <si>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</si>
  <si>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</si>
  <si>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</si>
  <si>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</si>
  <si>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</si>
  <si>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</si>
  <si>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</si>
  <si>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</si>
  <si>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</si>
  <si>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</si>
  <si>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</si>
  <si>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</si>
  <si>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</si>
  <si>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</si>
  <si>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</si>
  <si>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</si>
  <si>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</si>
  <si>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</si>
  <si>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</si>
  <si>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</si>
  <si>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</si>
  <si>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</si>
  <si>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</si>
  <si>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</si>
  <si>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</si>
  <si>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</si>
  <si>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</si>
  <si>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</si>
  <si>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</si>
  <si>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</si>
  <si>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</si>
  <si>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</si>
  <si>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</si>
  <si>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</si>
  <si>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</si>
  <si>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</si>
  <si>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</si>
  <si>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</si>
  <si>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</si>
  <si>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</si>
  <si>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</si>
  <si>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</si>
  <si>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</si>
  <si>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</si>
  <si>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</si>
  <si>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</si>
  <si>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</si>
  <si>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</si>
  <si>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</si>
  <si>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</si>
  <si>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</si>
  <si>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</si>
  <si>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</si>
  <si>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</si>
  <si>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</si>
  <si>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</si>
  <si>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</si>
  <si>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</si>
  <si>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</si>
  <si>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</si>
  <si>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</si>
  <si>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</si>
  <si>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</si>
  <si>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</si>
  <si>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</si>
  <si>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</si>
  <si>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</si>
  <si>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</si>
  <si>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</si>
  <si>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</si>
  <si>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</si>
  <si>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</si>
  <si>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</si>
  <si>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</si>
  <si>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</si>
  <si>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</si>
  <si>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</si>
  <si>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</si>
  <si>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</si>
  <si>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</si>
  <si>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</si>
  <si>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</si>
  <si>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</si>
  <si>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</si>
  <si>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</si>
  <si>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</si>
  <si>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</si>
  <si>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</si>
  <si>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</si>
  <si>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</si>
  <si>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</si>
  <si>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</si>
  <si>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</si>
  <si>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</si>
  <si>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</si>
  <si>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</si>
  <si>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</si>
  <si>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</si>
  <si>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</si>
  <si>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</si>
  <si>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</si>
  <si>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</si>
  <si>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</si>
  <si>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</si>
  <si>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</si>
  <si>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</si>
  <si>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</si>
  <si>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</si>
  <si>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</si>
  <si>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</si>
  <si>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</si>
  <si>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</si>
  <si>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</si>
  <si>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</si>
  <si>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</si>
  <si>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</si>
  <si>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</si>
  <si>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</si>
  <si>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</si>
  <si>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</si>
  <si>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</si>
  <si>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</si>
  <si>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</si>
  <si>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</si>
  <si>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</si>
  <si>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</si>
  <si>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</si>
  <si>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</si>
  <si>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</si>
  <si>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</si>
  <si>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</si>
  <si>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</si>
  <si>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</si>
  <si>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</si>
  <si>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</si>
  <si>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</si>
  <si>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</si>
  <si>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</si>
  <si>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</si>
  <si>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</si>
  <si>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</si>
  <si>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</si>
  <si>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</si>
  <si>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</si>
  <si>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</si>
  <si>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</si>
  <si>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</si>
  <si>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</si>
  <si>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</si>
  <si>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</si>
  <si>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</si>
  <si>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</si>
  <si>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</si>
  <si>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</si>
  <si>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</si>
  <si>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DE ESCORAMAENTO H20, DE MADEIRA, PESO DE 5,00 A 5,20 KG/M, COM EXTREMIDADES PLASTICAS</t>
  </si>
  <si>
    <t>VIGIA DIURNO</t>
  </si>
  <si>
    <t>VIGIA DIURNO (MENSALISTA)</t>
  </si>
  <si>
    <t>VIGIA NOTURNO, HORA EFETIVAMENTE TRABALHADA DE 22 H AS 5 H (COM ADICIONAL NOTURNO)</t>
  </si>
  <si>
    <t xml:space="preserve">                   </t>
  </si>
  <si>
    <t xml:space="preserve">      </t>
  </si>
  <si>
    <t xml:space="preserve">                </t>
  </si>
  <si>
    <t xml:space="preserve">              </t>
  </si>
  <si>
    <t xml:space="preserve">EXECUÇÃO DE ESCRITÓRIO EM CANTEIRO DE OBRA EM CHAPA DE MADEIRA COMPENSADA, NÃO INCLUSO MOBILIÁRIO E EQUIPAMENTOS. AF_02/2016  </t>
  </si>
  <si>
    <t xml:space="preserve">                                                                                                                              </t>
  </si>
  <si>
    <t xml:space="preserve">PAREDE DE MADEIRA COMPENSADA PARA CONSTRUÇÃO TEMPORÁRIA EM CHAPA SIMPLES, EXTERNA, COM ÁREA LÍQUIDA MAIOR OU IGUAL A 6 M², SEM VÃO. AF_05/2018  </t>
  </si>
  <si>
    <t xml:space="preserve">                    </t>
  </si>
  <si>
    <t xml:space="preserve">PORTA DE MADEIRA PARA PINTURA, SEMI-OCA (LEVE OU MÉDIA), 60X210CM, ESPESSURA DE 3,5CM, INCLUSO DOBRADIÇAS - FORNECIMENTO E INSTALAÇÃO. AF_12/2019  </t>
  </si>
  <si>
    <t xml:space="preserve">PORTA DE MADEIRA PARA PINTURA, SEMI-OCA (LEVE OU MÉDIA), 80X210CM, ESPESSURA DE 3,5CM, INCLUSO DOBRADIÇAS - FORNECIMENTO E INSTALAÇÃO. AF_12/2019  </t>
  </si>
  <si>
    <t xml:space="preserve">PORTA EM ALUMÍNIO DE ABRIR TIPO VENEZIANA COM GUARNIÇÃO, FIXAÇÃO COM PARAFUSOS - FORNECIMENTO E INSTALAÇÃO. AF_12/2019  </t>
  </si>
  <si>
    <t xml:space="preserve">ELETRODUTO RÍGIDO ROSCÁVEL, PVC, DN 20 MM (1/2"), PARA CIRCUITOS TERMINAIS, INSTALADO EM FORRO - FORNECIMENTO E INSTALAÇÃO. AF_12/2015  </t>
  </si>
  <si>
    <t xml:space="preserve">CABO DE COBRE FLEXÍVEL ISOLADO, 2,5 MM², ANTI-CHAMA 450/750 V, PARA CIRCUITOS TERMINAIS - FORNECIMENTO E INSTALAÇÃO. AF_12/2015  </t>
  </si>
  <si>
    <t xml:space="preserve">CABO DE COBRE FLEXÍVEL ISOLADO, 4 MM², ANTI-CHAMA 450/750 V, PARA CIRCUITOS TERMINAIS - FORNECIMENTO E INSTALAÇÃO. AF_12/2015  </t>
  </si>
  <si>
    <t xml:space="preserve">INTERRUPTOR SIMPLES (1 MÓDULO) COM 1 TOMADA DE EMBUTIR 2P+T 10 A,  INCLUINDO SUPORTE E PLACA - FORNECIMENTO E INSTALAÇÃO. AF_12/2015  </t>
  </si>
  <si>
    <t xml:space="preserve">HASTE DE ATERRAMENTO 5/8  PARA SPDA - FORNECIMENTO E INSTALAÇÃO. AF_12/2017  </t>
  </si>
  <si>
    <t xml:space="preserve">CAIXA ENTERRADA ELÉTRICA RETANGULAR, EM ALVENARIA COM TIJOLOS CERÂMICOS MACIÇOS, FUNDO COM BRITA, DIMENSÕES INTERNAS: 0,3X0,3X0,3 M. AF_05/2018  </t>
  </si>
  <si>
    <t xml:space="preserve">TUBO PVC, SERIE NORMAL, ESGOTO PREDIAL, DN 40 MM, FORNECIDO E INSTALADO EM RAMAL DE DESCARGA OU RAMAL DE ESGOTO SANITÁRIO. AF_12/2014  </t>
  </si>
  <si>
    <t xml:space="preserve">TUBO PVC, SERIE NORMAL, ESGOTO PREDIAL, DN 50 MM, FORNECIDO E INSTALADO EM RAMAL DE DESCARGA OU RAMAL DE ESGOTO SANITÁRIO. AF_12/2014  </t>
  </si>
  <si>
    <t xml:space="preserve">TUBO PVC, SERIE NORMAL, ESGOTO PREDIAL, DN 100 MM, FORNECIDO E INSTALADO EM RAMAL DE DESCARGA OU RAMAL DE ESGOTO SANITÁRIO. AF_12/2014  </t>
  </si>
  <si>
    <t xml:space="preserve">JOELHO 45 GRAUS, PVC, SERIE NORMAL, ESGOTO PREDIAL, DN 40 MM, JUNTA SOLDÁVEL, FORNECIDO E INSTALADO EM RAMAL DE DESCARGA OU RAMAL DE ESGOTO SANITÁRIO. AF_12/2014  </t>
  </si>
  <si>
    <t xml:space="preserve">JOELHO 90 GRAUS, PVC, SERIE NORMAL, ESGOTO PREDIAL, DN 50 MM, JUNTA ELÁSTICA, FORNECIDO E INSTALADO EM RAMAL DE DESCARGA OU RAMAL DE ESGOTO SANITÁRIO. AF_12/2014  </t>
  </si>
  <si>
    <t xml:space="preserve">CURVA CURTA 90 GRAUS, PVC, SERIE NORMAL, ESGOTO PREDIAL, DN 100 MM, JUNTA ELÁSTICA, FORNECIDO E INSTALADO EM RAMAL DE DESCARGA OU RAMAL DE ESGOTO SANITÁRIO. AF_12/2014  </t>
  </si>
  <si>
    <t xml:space="preserve">TE, PVC, SERIE NORMAL, ESGOTO PREDIAL, DN 50 X 50 MM, JUNTA ELÁSTICA, FORNECIDO E INSTALADO EM RAMAL DE DESCARGA OU RAMAL DE ESGOTO SANITÁRIO. AF_12/2014  </t>
  </si>
  <si>
    <t xml:space="preserve">ESCAVAÇÃO MANUAL DE VALA COM PROFUNDIDADE MENOR OU IGUAL A 1,30 M. AF_03/2016  </t>
  </si>
  <si>
    <t xml:space="preserve">REATERRO MANUAL APILOADO COM SOQUETE. AF_10/2017  </t>
  </si>
  <si>
    <t xml:space="preserve">(COMPOSIÇÃO REPRESENTATIVA) DO SERVIÇO DE EMBOÇO/MASSA ÚNICA, APLICADO MANUALMENTE, TRAÇO 1:2:8, EM BETONEIRA DE 400L, PAREDES INTERNAS, COM EXECUÇÃO DE TALISCAS, EDIFICAÇÃO HABITACIONAL UNIFAMILIAR (CASAS) E EDIFICAÇÃO PÚBLICA PADRÃO. AF_12/2014  </t>
  </si>
  <si>
    <t xml:space="preserve">EXECUÇÃO DE ALMOXARIFADO EM CANTEIRO DE OBRA EM CHAPA DE MADEIRA COMPENSADA, INCLUSO PRATELEIRAS. AF_02/2016  </t>
  </si>
  <si>
    <t xml:space="preserve">EXECUÇÃO DE DEPÓSITO EM CANTEIRO DE OBRA EM CHAPA DE MADEIRA COMPENSADA, NÃO INCLUSO MOBILIÁRIO. AF_04/2016  </t>
  </si>
  <si>
    <t xml:space="preserve">FORNECIMENTO E EXECUÇÃO DE BAIA COM DUAS DIVISÓRIAS PARA AGREGADOS, DIMENSÕES 4,0X10,0M EM ESTRUTURA DE MADEIRA.  </t>
  </si>
  <si>
    <t xml:space="preserve">SERVENTE COM ENCARGOS COMPLEMENTARES  </t>
  </si>
  <si>
    <t xml:space="preserve">FORNECIMENTO E EXECUÇÃO DE BAIA PARA ARMAZENAMENTO DE AÇO, POR BITOLA, DIMENSÕES 7,0X12M EM ESTRUTURA DE MADEIRA.  </t>
  </si>
  <si>
    <t xml:space="preserve">FORNECIMENTO E EXECUÇÃO DE BAIA PARA ARMAZENAMENTO DE MADEIRA, DIMENSÕES 4,0X7,0M, EM ESTRUTURA DE MADEIRA.  </t>
  </si>
  <si>
    <t xml:space="preserve">EXECUÇÃO DE CENTRAL DE FÔRMAS EM CANTEIRO DE OBRA, NÃO INCLUSO MOBILIÁRIO E EQUIPAMENTOS. AF_04/2016 REF.: 93582 SINAPI AGO/2020  </t>
  </si>
  <si>
    <t xml:space="preserve">EXECUÇÃO DE CENTRAL DE ARMADURA EM CANTEIRO DE OBRA, NÃO INCLUSO MOBILIÁRIO E EQUIPAMENTOS. AF_04/2016  </t>
  </si>
  <si>
    <t xml:space="preserve">EXECUÇÃO DE REFEITÓRIO EM CANTEIRO DE OBRA EM CHAPA DE MADEIRA COMPENSADA, NÃO INCLUSO MOBILIÁRIO E EQUIPAMENTOS. AF_02/2016  </t>
  </si>
  <si>
    <t xml:space="preserve">EXECUÇÃO DE SANITÁRIO E VESTIÁRIO EM CANTEIRO DE OBRA EM CHAPA DE MADEIRA COMPENSADA, NÃO INCLUSO MOBILIÁRIO. AF_02/2016  </t>
  </si>
  <si>
    <t xml:space="preserve">ELETRODUTO RÍGIDO ROSCÁVEL, PVC, DN 25 MM (3/4"), PARA CIRCUITOS TERMINAIS, INSTALADO EM FORRO - FORNECIMENTO E INSTALAÇÃO. AF_12/2015  </t>
  </si>
  <si>
    <t xml:space="preserve">RALO SIFONADO, PVC, DN 100 X 40 MM, JUNTA SOLDÁVEL, FORNECIDO E INSTALADO EM RAMAL DE DESCARGA OU EM RAMAL DE ESGOTO SANITÁRIO. AF_12/2014  </t>
  </si>
  <si>
    <t xml:space="preserve">CHUVEIRO ELÉTRICO COMUM CORPO PLÁSTICO, TIPO DUCHA ? FORNECIMENTO E INSTALAÇÃO. AF_01/2020  </t>
  </si>
  <si>
    <t xml:space="preserve">PISO CIMENTADO, TRAÇO 1:3 (CIMENTO E AREIA), ACABAMENTO LISO, ESPESSURA 2,0 CM, PREPARO MECÂNICO DA ARGAMASSA. AF_06/2018  </t>
  </si>
  <si>
    <t xml:space="preserve">INSTALACAO E LIGACAO PROVISORIA PARA ABASTECIMENTO DE AGUA E ESGOTAMENTO SANITARIO EM CANTEIRO DE OBRAS,INCLUSIVE ESCAVACAO,EXCLUSIVE REPOSICAO DA PAVIMENTACAO DO LOGRADOURO PUBLICO  </t>
  </si>
  <si>
    <t xml:space="preserve">INSTALACAO E LIGACAO PROVISORIA DE ALIMENTACAO DE ENERGIA ELETRICA,EM BAIXA TENSAO,PARA CANTEIRO DE OBRAS,M3-CHAVE 100A,CARGA 3KW,20CV,EXCLUSIVE O FORNECIMENTO DO MEDIDOR  </t>
  </si>
  <si>
    <t xml:space="preserve">TAPUME COM TELHA METÁLICA. AF_05/2018  </t>
  </si>
  <si>
    <t xml:space="preserve">CHP   </t>
  </si>
  <si>
    <t xml:space="preserve">CHI   </t>
  </si>
  <si>
    <t xml:space="preserve">PLACA DE OBRA EM CHAPA AÇO GALVANIZADO, INSTALADA            </t>
  </si>
  <si>
    <t xml:space="preserve">PLACA DE IDENTIFICACAO DE OBRA PUBLICA,INCLUSIVE PINTURA E SUPORTES DE MADEIRA.FORNECIMENTO E COLOCACAO  </t>
  </si>
  <si>
    <t xml:space="preserve">LOCAÇÃO DA OBRA - EXECUÇÃO DE GABARITO  </t>
  </si>
  <si>
    <t xml:space="preserve">LIMPEZA MECANIZADA DE CAMADA VEGETAL, VEGETAÇÃO E PEQUENAS ÁRVORES (DIÂMETRO DE TRONCO MENOR QUE 0,20 M), COM TRATOR DE ESTEIRAS.AF_05/2018  </t>
  </si>
  <si>
    <t xml:space="preserve">TRATOR DE ESTEIRAS, POTÊNCIA 100 HP, PESO OPERACIONAL 9,4 T, COM LÂMINA 2,19 M3 - CHP DIURNO. AF_06/2014  </t>
  </si>
  <si>
    <t xml:space="preserve">ESCAVACAO E CARGA MATERIAL 1A CATEGORIA, UTILIZANDO TRATOR DE ESTEIRAS DE 110 A 160HP COM LAMINA, PESO OPERACIONAL * 13T E PA CARREGADEIRA COM 170 HP.  </t>
  </si>
  <si>
    <t xml:space="preserve">                                                                                                                                                        </t>
  </si>
  <si>
    <t xml:space="preserve">TRATOR DE ESTEIRAS, POTÊNCIA 150 HP, PESO OPERACIONAL 16,7 T, COM RODA MOTRIZ ELEVADA E LÂMINA 3,18 M3 - CHP DIURNO. AF_06/2014  </t>
  </si>
  <si>
    <t xml:space="preserve">PÁ CARREGADEIRA SOBRE RODAS, POTÊNCIA 197 HP, CAPACIDADE DA CAÇAMBA 2,5 A 3,5 M3, PESO OPERACIONAL 18338 KG - CHP DIURNO. AF_06/2014  </t>
  </si>
  <si>
    <t xml:space="preserve">PÁ CARREGADEIRA SOBRE RODAS, POTÊNCIA 197 HP, CAPACIDADE DA CAÇAMBA 2,5 A 3,5 M3, PESO OPERACIONAL 18338 KG - CHI DIURNO. AF_06/2014  </t>
  </si>
  <si>
    <t xml:space="preserve">EXECUÇÃO E COMPACTAÇÃO DE ATERRO COM SOLO PREDOMINANTEMENTE ARGILOSO - INCLUSIVE SOLO, ESCAVAÇÃO, CARGA E TRANSPORTE. AF_11/2019 REF.: 96385 SINAPI AGO/2020  </t>
  </si>
  <si>
    <t xml:space="preserve">                                                                                                                                                              </t>
  </si>
  <si>
    <t xml:space="preserve">CAMINHÃO PIPA 10.000 L TRUCADO, PESO BRUTO TOTAL 23.000 KG, CARGA ÚTIL MÁXIMA 15.935 KG, DISTÂNCIA ENTRE EIXOS 4,8 M, POTÊNCIA 230 CV, INCLUSIVE TANQUE DE AÇO PARA TRANSPORTE DE ÁGUA - CHP DIURNO. AF_06/2014  </t>
  </si>
  <si>
    <t xml:space="preserve">CAMINHÃO PIPA 10.000 L TRUCADO, PESO BRUTO TOTAL 23.000 KG, CARGA ÚTIL MÁXIMA 15.935 KG, DISTÂNCIA ENTRE EIXOS 4,8 M, POTÊNCIA 230 CV, INCLUSIVE TANQUE DE AÇO PARA TRANSPORTE DE ÁGUA - CHI DIURNO. AF_06/2014  </t>
  </si>
  <si>
    <t xml:space="preserve">MOTONIVELADORA POTÊNCIA BÁSICA LÍQUIDA (PRIMEIRA MARCHA) 125 HP, PESO BRUTO 13032 KG, LARGURA DA LÂMINA DE 3,7 M - CHP DIURNO. AF_06/2014  </t>
  </si>
  <si>
    <t xml:space="preserve">MOTONIVELADORA POTÊNCIA BÁSICA LÍQUIDA (PRIMEIRA MARCHA) 125 HP, PESO BRUTO 13032 KG, LARGURA DA LÂMINA DE 3,7 M - CHI DIURNO. AF_06/2014  </t>
  </si>
  <si>
    <t xml:space="preserve">ROLO COMPACTADOR VIBRATÓRIO PÉ DE CARNEIRO PARA SOLOS, POTÊNCIA 80 HP, PESO OPERACIONAL SEM/COM LASTRO 7,4 / 8,8 T, LARGURA DE TRABALHO 1,68 M - CHP DIURNO. AF_02/2016  </t>
  </si>
  <si>
    <t xml:space="preserve">ROLO COMPACTADOR VIBRATÓRIO PÉ DE CARNEIRO PARA SOLOS, POTÊNCIA 80 HP, PESO OPERACIONAL SEM/COM LASTRO 7,4 / 8,8 T, LARGURA DE TRABALHO 1,68 M - CHI DIURNO. AF_02/2016  </t>
  </si>
  <si>
    <t xml:space="preserve">TXKM  </t>
  </si>
  <si>
    <t xml:space="preserve">ESCAVACAO MECANICA CAMPO ABERTO EM SOLO EXCETO ROCHA ATE 2,00M PROFUNDIDADE  </t>
  </si>
  <si>
    <t xml:space="preserve">                                                                             </t>
  </si>
  <si>
    <t xml:space="preserve">REATERRO MANUAL DE VALAS COM COMPACTAÇÃO MECANIZADA. AF_04/2016  </t>
  </si>
  <si>
    <t xml:space="preserve">CARGA, MANOBRA E DESCARGA DE SOLOS E MATERIAIS GRANULARES EM CAMINHÃOBASCULANTE 10 M³ - CARGA COM PÁ CARREGADEIRA (CAÇAMBA DE 1,7 A 2,8 M³/ 128 HP) E DESCARGA LIVRE (UNIDADE: M3). AF_07/2020  </t>
  </si>
  <si>
    <t xml:space="preserve">TRANSPORTE COM CAMINHÃO BASCULANTE DE 14 M3, EM VIA URBANA PAVIMENTADA, DMT ATÉ 30 KM (UNIDADE: TXKM). AF_12/2016  </t>
  </si>
  <si>
    <t xml:space="preserve">ESTACA ESCAVADA MECANICAMENTE, SEM FLUIDO ESTABILIZANTE, COM 40CM DE DIÂMETRO, CONCRETO LANÇADO POR CAMINHÃO BETONEIRA (EXCLUSIVE MOBILIZAÇÃO E DESMOBILIZAÇÃO). AF_01/2020  </t>
  </si>
  <si>
    <t xml:space="preserve">CORTE E DOBRA DE AÇO CA-60, DIÂMETRO DE 5,0 MM, UTILIZADO EM ESTRUTURAS DIVERSAS, EXCETO LAJES. AF_12/2015  </t>
  </si>
  <si>
    <t xml:space="preserve">CORTE E DOBRA DE AÇO CA-50, DIÂMETRO DE 12,5 MM, UTILIZADO EM ESTRUTURAS DIVERSAS, EXCETO LAJES. AF_12/2015  </t>
  </si>
  <si>
    <t xml:space="preserve">ARRASAMENTO MECANICO DE ESTACA DE CONCRETO ARMADO, DIAMETROS DE ATÉ 40 CM. AF_11/2016  </t>
  </si>
  <si>
    <t xml:space="preserve">ARRASAMENTO MECANICO DE ESTACA DE CONCRETO ARMADO, DIAMETROS DE 41 CM A 60 CM. AF_11/2016  </t>
  </si>
  <si>
    <t xml:space="preserve">LASTRO DE CONCRETO MAGRO, APLICADO EM BLOCOS DE COROAMENTO OU SAPATAS, ESPESSURA DE 5 CM. AF_08/2017  </t>
  </si>
  <si>
    <t xml:space="preserve">FABRICAÇÃO, MONTAGEM E DESMONTAGEM DE FÔRMA PARA BLOCO DE COROAMENTO, EM MADEIRA SERRADA, E=25 MM, 2 UTILIZAÇÕES. AF_06/2017  </t>
  </si>
  <si>
    <t xml:space="preserve">CORTE E DOBRA DE AÇO CA-50, DIÂMETRO DE 6,3 MM, UTILIZADO EM ESTRUTURAS DIVERSAS, EXCETO LAJES. AF_12/2015  </t>
  </si>
  <si>
    <t xml:space="preserve">CORTE E DOBRA DE AÇO CA-50, DIÂMETRO DE 8,0 MM, UTILIZADO EM ESTRUTURAS DIVERSAS, EXCETO LAJES. AF_12/2015  </t>
  </si>
  <si>
    <t xml:space="preserve">CORTE E DOBRA DE AÇO CA-50, DIÂMETRO DE 10,0 MM, UTILIZADO EM ESTRUTURAS DIVERSAS, EXCETO LAJES. AF_12/2015  </t>
  </si>
  <si>
    <t xml:space="preserve">CONCRETAGEM DE BLOCOS DE COROAMENTO E VIGAS BALDRAMES, FCK 30 MPA, COM USO DE BOMBA ? LANÇAMENTO, ADENSAMENTO E ACABAMENTO. AF_06/2017  </t>
  </si>
  <si>
    <t xml:space="preserve">IMPERMEABILIZAÇÃO DE SUPERFÍCIE COM EMULSÃO ASFÁLTICA, 2 DEMÃOS AF_06/2018  </t>
  </si>
  <si>
    <t xml:space="preserve">FABRICAÇÃO DE FÔRMA PARA VIGAS, COM MADEIRA SERRADA, E = 25 MM. AF_12/2015  </t>
  </si>
  <si>
    <t xml:space="preserve">CORTE E DOBRA DE AÇO CA-50, DIÂMETRO DE 16,0 MM, UTILIZADO EM ESTRUTURAS DIVERSAS, EXCETO LAJES. AF_12/2015  </t>
  </si>
  <si>
    <t xml:space="preserve">FABRICAÇÃO, MONTAGEM E DESMONTAGEM DE FÔRMA PARA SAPATA, EM MADEIRA SERRADA, E=25 MM, 4 UTILIZAÇÕES. AF_06/2017  </t>
  </si>
  <si>
    <t xml:space="preserve">CONCRETAGEM DE SAPATAS, FCK 30 MPA, COM USO DE BOMBA ? LANÇAMENTO, ADENSAMENTO E ACABAMENTO. AF_11/2016  </t>
  </si>
  <si>
    <t xml:space="preserve">FABRICAÇÃO DE FÔRMA PARA PILARES E ESTRUTURAS SIMILARES, EM CHAPA DE MADEIRA COMPENSADA RESINADA, E = 17 MM. AF_12/2015  </t>
  </si>
  <si>
    <t xml:space="preserve">CONCRETO USINADO BOMBEÁVEL FCK=30 MPA (O.C.)  </t>
  </si>
  <si>
    <t xml:space="preserve">LANÇAMENTO COM USO DE BOMBA, ADENSAMENTO E ACABAMENTO DE CONCRETO EM ESTRUTURAS. AF_12/2015  </t>
  </si>
  <si>
    <t xml:space="preserve">FABRICAÇÃO DE FÔRMA PARA VIGAS, EM CHAPA DE MADEIRA COMPENSADA RESINADA, E = 17 MM. AF_12/2015  </t>
  </si>
  <si>
    <t xml:space="preserve">FORMAS MANUSEÁVEIS PARA PAREDES DE CONCRETO MOLDADAS IN LOCO, DE EDIFICAÇÕES DE PAVIMENTO ÚNICO, EM LAJES. AF_06/2015  </t>
  </si>
  <si>
    <t xml:space="preserve">IMPERMEABILIZAÇÃO DE SUPERFÍCIE COM ARGAMASSA POLIMÉRICA / MEMBRANA ACRÍLICA, 3 DEMÃOS. AF_06/2018  </t>
  </si>
  <si>
    <t xml:space="preserve">FABRICAÇÃO DE FÔRMA PARA LAJES, EM CHAPA DE MADEIRA COMPENSADA RESINADA, E = 17 MM. AF_12/2015  </t>
  </si>
  <si>
    <t xml:space="preserve">CONCRETO USINADO BOMBEÁVEL FCK=25 MPA (O.C.)  </t>
  </si>
  <si>
    <t xml:space="preserve">FORNECIMENTO E EXECUÇÃO DE ESTRUTURA METÁLICA EM AÇO ESTRUTURAL PERFIL "I" CONFORME ESPECIFICADO EM PROJETO.  </t>
  </si>
  <si>
    <t xml:space="preserve">FORNECIMENTO E EXECUÇÃO DE ESTRUTURA METÁLICA EM AÇO ESTRUTURAL PERFIL "U" ENRIJECIDO CONFORME ESPECIFICADO EM PROJETO.  </t>
  </si>
  <si>
    <t xml:space="preserve">PINTURA COM TINTA ALQUÍDICA DE ACABAMENTO (ESMALTE SINTÉTICO ACETINADO) PULVERIZADA SOBRE SUPERFÍCIES METÁLICAS (EXCETO PERFIL) EXECUTADO EM OBRA (02 DEMÃOS). AF_01/2020  </t>
  </si>
  <si>
    <t xml:space="preserve">PINTURA COM TINTA ALQUÍDICA DE FUNDO (TIPO ZARCÃO) PULVERIZADA SOBRE SUPERFÍCIES METÁLICAS (EXCETO PERFIL) EXECUTADO EM OBRA (POR DEMÃO). AF_01/2020  </t>
  </si>
  <si>
    <t xml:space="preserve">(COMPOSIÇÃO REPRESENTATIVA) DO SERVIÇO DE ALVENARIA DE VEDAÇÃO DE BLOCOS VAZADOS DE CONCRETO DE 9X19X39CM (ESPESSURA 9CM), PARA EDIFICAÇÃO HABITACIONAL MULTIFAMILIAR (PRÉDIO). AF_11/2014  </t>
  </si>
  <si>
    <t xml:space="preserve">ALVENARIA DE VEDAÇÃO COM ELEMENTO VAZADO DE CONCRETO (COBOGÓ) DE 7X50X50CM E ARGAMASSA DE ASSENTAMENTO COM PREPARO EM BETONEIRA. AF_05/2020  </t>
  </si>
  <si>
    <t xml:space="preserve">DIVISORIA EM GRANITO BRANCO POLIDO, ESP = 3CM, ASSENTADO COM ARGAMASSA TRACO 1:4, ARREMATE EM CIMENTO BRANCO, EXCLUSIVE FERRAGENS  </t>
  </si>
  <si>
    <t xml:space="preserve">PORTÃO EM TUBO DE FERRO GALVANIZADO COM QUADRO DE DN 1", E VERTICAIS DE DN 1/2"  </t>
  </si>
  <si>
    <t xml:space="preserve">CAIXILHO FIXO DE ALUMINIO ANODIZADO AO NATURAL,SERIE 28,PARA VIDRO.FORNECIMENTO E COLOCACAO  </t>
  </si>
  <si>
    <t xml:space="preserve">JANELA DE ALUMINIO ANODIZADO FOSCO,TIPO GUILHOTINA,PARA VIDRO(EXCLUSIVE ESTE), INCLUSIVE BORBOLETAS,EM PERFIS SERIE 25.FORNECIMENTO E COLOCACAO  </t>
  </si>
  <si>
    <t xml:space="preserve">JANELA DE ALUMÍNIO TIPO MAXIM-AR, COM VIDROS, BATENTE E FERRAGENS. EXCLUSIVE ALIZAR, ACABAMENTO E CONTRAMARCO. FORNECIMENTO E INSTALAÇÃO. AF_12/2019  </t>
  </si>
  <si>
    <t xml:space="preserve">PORTA DE CORRER DE ALUMÍNIO, COM DUAS FOLHAS PARA VIDRO, INCLUSO VIDRO LISO INCOLOR, FECHADURA E PUXADOR, SEM ALIZAR. AF_12/2019  </t>
  </si>
  <si>
    <t xml:space="preserve">PORTA DE MADEIRA TIPO VENEZIANA, 80X210CM, ESPESSURA DE 3CM, INCLUSO DOBRADIÇAS - FORNECIMENTO E INSTALAÇÃO. AF_12/2019  </t>
  </si>
  <si>
    <t xml:space="preserve">KIT DE PORTA DE MADEIRA PARA PINTURA, SEMI-OCA (LEVE OU MÉDIA), PADRÃO MÉDIO, 70X210CM, ESPESSURA DE 3,5CM, ITENS INCLUSOS: DOBRADIÇAS, MONTAGEM E INSTALAÇÃO DO BATENTE, FECHADURA COM EXECUÇÃO DO FURO - FORNECIMENTO E INSTALAÇÃO. AF_12/2019  </t>
  </si>
  <si>
    <t xml:space="preserve">FECHADURA DE EMBUTIR PARA PORTAS INTERNAS, COMPLETA, ACABAMENTO PADRÃO MÉDIO, COM EXECUÇÃO DE FURO - FORNECIMENTO E INSTALAÇÃO. AF_12/2019  </t>
  </si>
  <si>
    <t xml:space="preserve">PORTA EM VIDRO TEMPERADO 10MM, NA COR VERDE, INCLUSIVE FERRAGENS E ACESSÓRIOS E INSTALAÇÃO  </t>
  </si>
  <si>
    <t xml:space="preserve">TARJETA TIPO LIVRE/OCUPADO PARA PORTA DE BANHEIRO. AF_12/2019  </t>
  </si>
  <si>
    <t xml:space="preserve">PUXADOR PARA PCD, FIXADO NA PORTA - FORNECIMENTO E INSTALAÇÃO. AF_01/2020  </t>
  </si>
  <si>
    <t xml:space="preserve">ENCANADOR OU BOMBEIRO HIDRÁULICO COM ENCARGOS COMPLEMENTARES  </t>
  </si>
  <si>
    <t xml:space="preserve">DOBRADIÇA EM AÇO/FERRO, 3" X 21/2", E=1,9 A 2MM, SEN ANEL, CROMADO OU ZINCADO, TAMPA BOLA, COM PARAFUSOS. AF_12/2019  </t>
  </si>
  <si>
    <t xml:space="preserve">VIDRO TEMPERADO INCOLOR, ESPESSURA 6MM, FORNECIMENTO E INSTALACAO, INCLUSIVE MASSA PARA VEDACAO  </t>
  </si>
  <si>
    <t xml:space="preserve">ESPELHO CRISTAL, ESPESSURA 4MM, COM PARAFUSOS DE FIXACAO, SEM MOLDURA  </t>
  </si>
  <si>
    <t xml:space="preserve">TELHAMENTO COM TELHA METÁLICA TERMOACÚSTICA E = 30 MM, COM ATÉ 2 ÁGUAS, INCLUSO IÇAMENTO. AF_07/2019  </t>
  </si>
  <si>
    <t xml:space="preserve">CUMEEIRA PARA TELHA GALVANIZADA TRAPEZOIDAL 0,5 MM  </t>
  </si>
  <si>
    <t xml:space="preserve">EXECUÇÃO DE PASSEIO (CALÇADA) OU PISO DE CONCRETO COM CONCRETO MOLDADO IN LOCO, FEITO EM OBRA, ACABAMENTO CONVENCIONAL, NÃO ARMADO. AF_07/2016  </t>
  </si>
  <si>
    <t xml:space="preserve">PISO PODOTÁTIL, DIRECIONAL OU ALERTA, ASSENTADO SOBRE ARGAMASSA. AF_05/2020  </t>
  </si>
  <si>
    <t xml:space="preserve">REVESTIMENTO CERÂMICO PARA PISO COM PLACAS TIPO ESMALTADA EXTRA DE DIMENSÕES 45X45 CM APLICADA EM AMBIENTES DE ÁREA MAIOR QUE 10 M2. AF_06/2014  </t>
  </si>
  <si>
    <t xml:space="preserve">REVESTIMENTO CERÂMICO PARA PISO COM PLACAS TIPO ESMALTADA EXTRA DE DIMENSÕES 60X60 CM APLICADA EM AMBIENTES DE ÁREA MAIOR QUE 10 M2. AF_06/2014  </t>
  </si>
  <si>
    <t xml:space="preserve">PISO DE BORRACHA CANELADA, ESPESSURA 3,5MM, FIXADO COM COLA  </t>
  </si>
  <si>
    <t xml:space="preserve">PISO TATIL DE BORRACHA,DIRECIONAL,PARA PESSOAS COM NECESSIDADES ESPECIFICAS,25X25CM,ESPESSURA DE 5MM,NA COR PRETA,COLADOSOBRE BASE EXISTENTE.FORNECIMENTO E COLOCACAO  </t>
  </si>
  <si>
    <t xml:space="preserve">PISO TATIL DE BORRACHA,ALERTA,PARA PESSOAS COM NECESSIDADES ESPECIFICAS,25X25CM, ESPESSURA DE 5MM, NA COR PRETA, COLADOSOBRE BASE EXISTENTE.FORNECIMENTO E COLOCACAO  </t>
  </si>
  <si>
    <t xml:space="preserve">PISO VINILICO COM CONTRAPISO (1CI:3ARML) E=2CM E NATA DE CIMENTO  </t>
  </si>
  <si>
    <t xml:space="preserve">CONTRAPISO EM ARGAMASSA TRAÇO 1:4 (CIMENTO E AREIA), PREPARO MECÂNICO COM BETONEIRA 400 L, APLICADO EM ÁREAS MOLHADAS SOBRE IMPERMEABILIZAÇÃO, ESPESSURA 3CM. AF_06/2014  </t>
  </si>
  <si>
    <t xml:space="preserve">REGULARIZAÇÃO E COMPACTAÇÃO DE SUBLEITO DE SOLO PREDOMINANTEMENTE ARGILOSO. AF_11/2019  </t>
  </si>
  <si>
    <t xml:space="preserve">LONA DE POLIETILENO(LONA TERREIRO)COM ESPESSURA DE 0,20MM PARA IMPERMEABILIZACAO DE SOLO,MEDIDA PELA AREA COBERTA,INCLUSIVE PERDAS E TRANSPASSE  </t>
  </si>
  <si>
    <t xml:space="preserve">CHAPISCO APLICADO EM ALVENARIAS E ESTRUTURAS DE CONCRETO INTERNAS, COM COLHER DE PEDREIRO.  ARGAMASSA TRAÇO 1:3 COM PREPARO EM BETONEIRA 400L. AF_06/2014  </t>
  </si>
  <si>
    <t xml:space="preserve">REVESTIMENTO CERÂMICO PARA PAREDES INTERNAS COM PLACAS TIPO ESMALTADA EXTRA  DE DIMENSÕES 33X45 CM APLICADAS EM AMBIENTES DE ÁREA MAIOR QUE 5 M² A MEIA ALTURA DAS PAREDES. AF_06/2014  </t>
  </si>
  <si>
    <t xml:space="preserve">REVESTIMENTO CERÂMICO PARA PISO OU PAREDE, ELIZABETH, LINHA LUX NEVE, DIMENSÕES 10 X 10 CM, APLICADO COM ARGAMASSA INDUSTRIALIZADA  </t>
  </si>
  <si>
    <t xml:space="preserve">FORRO ACÚSTICO EM PLACAS DE FIBRA MINERAL C/PERFIL "T" EM AÇO, TIPO "SONEX" OU SIMILAR, (FORNECIMENTO E MONTAGEM)  </t>
  </si>
  <si>
    <t xml:space="preserve">FORRO DE GESSO ACARTONADO REMOVÍVEL, COR BRANCO, PLACA 1243 X 618MM, GESSOLYNE GYPSUM OU SIMILAR - FORNECIMENTO  </t>
  </si>
  <si>
    <t xml:space="preserve">APLICAÇÃO E LIXAMENTO DE MASSA LÁTEX EM TETO, DUAS DEMÃOS. AF_06/2014  </t>
  </si>
  <si>
    <t xml:space="preserve">APLICAÇÃO E LIXAMENTO DE MASSA LÁTEX EM PAREDES, DUAS DEMÃOS. AF_06/2014  </t>
  </si>
  <si>
    <t xml:space="preserve">APLICAÇÃO MANUAL DE PINTURA COM TINTA LÁTEX ACRÍLICA EM TETO, DUAS DEMÃOS. AF_06/2014  </t>
  </si>
  <si>
    <t xml:space="preserve">APLICAÇÃO MANUAL DE PINTURA COM TINTA LÁTEX ACRÍLICA EM PAREDES, DUAS DEMÃOS. AF_06/2014  </t>
  </si>
  <si>
    <t xml:space="preserve">RODAPE DE PLASTICO P/ PISO VINILICO/BORRACHA  </t>
  </si>
  <si>
    <t xml:space="preserve">SOLEIRA EM GRANITO, LARGURA 15 CM, ESPESSURA 2,0 CM. AF_06/2018  </t>
  </si>
  <si>
    <t xml:space="preserve">RUFO EM CHAPA DE AÇO GALVANIZADO NÚMERO 24, CORTE DE 25 CM, INCLUSO TRANSPORTE VERTICAL. AF_07/2019  </t>
  </si>
  <si>
    <t xml:space="preserve">PEITORIL DE CONCRETO ARMADO COM PINGADEIRA LARGURA 13 CM     </t>
  </si>
  <si>
    <t xml:space="preserve">CALHA EM CHAPA DE AÇO GALVANIZADO NÚMERO 24, DESENVOLVIMENTO DE 33 CM, INCLUSO TRANSPORTE VERTICAL. AF_07/2019  </t>
  </si>
  <si>
    <t xml:space="preserve">BANCADA EM GRANITO CINZA ANDORINHA, E=2CM                    </t>
  </si>
  <si>
    <t xml:space="preserve">BANCADA EM AÇO INOX - 304, L=60CM, PARA CUBAS SIMPLES, CONCRETADA, ACABAMENTO LISO E POLIDO, ASSENTADA COM ARGAMASSA TRAÇO T-1(1:3  </t>
  </si>
  <si>
    <t xml:space="preserve">FAIXA EM MADEIRA DE LEI APARELHADA 10 X 2,5 CM, PARA PROTEÇÃO DE PAREDE  </t>
  </si>
  <si>
    <t xml:space="preserve">TELA MOEDA EM AÇO INOX, FURO D=10MM, ESP=2MM                 </t>
  </si>
  <si>
    <t xml:space="preserve">GANCHO BOLA EM AÇO ZINCADO                                   </t>
  </si>
  <si>
    <t xml:space="preserve">PAPELEIRA DE LOUÇA, DECA A480, 15 X 15CM OU SIMILAR          </t>
  </si>
  <si>
    <t xml:space="preserve">PORTA PAPEL HIGIÊNICO EM LOUÇA - EMBUTIR  </t>
  </si>
  <si>
    <t xml:space="preserve">MEIA SABONETEIRA EM LOUÇA DE EMBUTIR  </t>
  </si>
  <si>
    <t xml:space="preserve">DISPENSER PARA SABONETE LÍQUIDO                              </t>
  </si>
  <si>
    <t xml:space="preserve">BANCO ARTICULADO, EM ACO INOX, PARA PCD, FIXADO NA PAREDE - FORNECIMENTO E INSTALAÇÃO. AF_01/2020  </t>
  </si>
  <si>
    <t xml:space="preserve">BARRA DE APOIO RETA, EM ACO INOX POLIDO, COMPRIMENTO 70 CM,  FIXADA NA PAREDE - FORNECIMENTO E INSTALAÇÃO. AF_01/2020  </t>
  </si>
  <si>
    <t xml:space="preserve">BARRA DE APOIO RETA, EM ACO INOX POLIDO, COMPRIMENTO 80 CM,  FIXADA NA PAREDE - FORNECIMENTO E INSTALAÇÃO. AF_01/2020  </t>
  </si>
  <si>
    <t xml:space="preserve">BARRA DE APOIO, PARA VASO SANITÁRIO, DUPLA, FIXA, DIREITA OU ESQUERDA, EM AÇO INOX, L=80CM, D=1 1/2", JACKWAL OU SIMILAR  </t>
  </si>
  <si>
    <t xml:space="preserve">ALARME BANHEIRO PNE DEFICIENTE FÍSICO CONFORME NBR 9050 COM ACIONADOR  </t>
  </si>
  <si>
    <t xml:space="preserve">PORTA PAPEL HIGIÊNICO EM METAL/ACABAMENTO CROMADO  </t>
  </si>
  <si>
    <t xml:space="preserve">CABIDE DE LOUÇA, DECA A680, BRANCO OU SIMILAR                </t>
  </si>
  <si>
    <t xml:space="preserve">TELA DE NYLON TIPO MOSQUITEIRO COM MOLDURA EM ALUMINIO ANODIZADO NATURAL  </t>
  </si>
  <si>
    <t xml:space="preserve">MOLA FECHA-PORTA,AEREA,COM PINHAO E CREMALHEIRA,EM ALUMINIO, COM PINTURA ELETROSTATICA, COM POTENCIA Nº3 PARA PORTAS DEFERRO DE 0,90 A 1,00M.FORNECIMENTO  </t>
  </si>
  <si>
    <t xml:space="preserve">MASTRO TRIPLO EM TUBO FERRO GALVANIZADO, ALT (ÚTIL)= 6M (3,80M X 2" + 2,20M X 1 1/2"), INCLUSIVE BASE DE CONCRETO CICLÓPICO  </t>
  </si>
  <si>
    <t xml:space="preserve">PLACAS DE IDENTIFICAÇÃO DE DEPENDÊNCIAS, EM CHAPA METÁLICA Nº 18, COM PINTURA ESMALTE, APLICAÇÃO DE DIZERES EM "SILK SCREEN".  </t>
  </si>
  <si>
    <t xml:space="preserve">PLACA DE SINALIZAÇÃO, DIM.: 60 X 80 CM, - "ESTACIONAMENTO RESERVADO - DEFICIENTE/IDOSOS", INCLUSO BARROTE PARA FIXAÇÃO - FORNECIM  </t>
  </si>
  <si>
    <t xml:space="preserve">LETRAS EM AÇO ESCOVADO 40 X 40 CM                            </t>
  </si>
  <si>
    <t xml:space="preserve">QUADRO  AVISO-MADEIRA DE LEI/COMPENS. 10MM/CORTIÇA/FELTRO ( SIMILAR AO TIPO 1)  </t>
  </si>
  <si>
    <t xml:space="preserve">QUADRO ESCOLAR EM FÓRMICA BRANCA COM MOLDURA                 </t>
  </si>
  <si>
    <t xml:space="preserve">BANCO CONCRETO POLIDO BASE EM ALVENARIA TIJOLO APARENTE PINTADA - PADRÃO GOINFRA  </t>
  </si>
  <si>
    <t xml:space="preserve">GRANITO POLIDO E=2cm, CINZA, ARGAMASSA DE CIMENTO E AREIA 1:4, C/ REJUNTAMENTO  </t>
  </si>
  <si>
    <t xml:space="preserve">BICICLETÁRIO EM TUBO FERRO GALVANIZADO DIAM=50MM             </t>
  </si>
  <si>
    <t xml:space="preserve">GRADIL NYLOFOR3D, MALHA 20X5CM, Ø 5MM 250X203 CM, BELGO OU SIMILAR, INCLUSIVE POSTES (SECÇÃO 60X40MM E H=2,60M) E ACESSÓRIOS  </t>
  </si>
  <si>
    <t xml:space="preserve">ALAMBRADO COM TELA DE ARAME GALVANIZADO FIO 12 BWG, MALHA 2", SEM REVESTIMENTO, FIXADA COM TUBOS DE FERRO GALVANIZADO 2", FORMANDO  </t>
  </si>
  <si>
    <t xml:space="preserve">PLANTIO DE ÁRVORE ORNAMENTAL COM ALTURA DE MUDA MENOR OU IGUAL A 2,00 M. AF_05/2018  </t>
  </si>
  <si>
    <t xml:space="preserve">PLANTIO DE GRAMA EM PLACAS. AF_05/2018  </t>
  </si>
  <si>
    <t xml:space="preserve">GUIA (MEIO-FIO) CONCRETO, MOLDADA  IN LOCO  EM TRECHO RETO COM EXTRUSORA, 13 CM BASE X 22 CM ALTURA. AF_06/2016  </t>
  </si>
  <si>
    <t xml:space="preserve">EXECUÇÃO DE VIA EM PISO INTERTRAVADO, COM BLOCO RETANGULAR COR NATURAL DE 20 X 10 CM, ESPESSURA 8 CM. AF_12/2015  </t>
  </si>
  <si>
    <t xml:space="preserve">TUBO, PVC, SOLDÁVEL, DN 25MM, INSTALADO EM RAMAL OU SUB-RAMAL DE ÁGUA - FORNECIMENTO E INSTALAÇÃO. AF_12/2014  </t>
  </si>
  <si>
    <t xml:space="preserve">AUXILIAR DE ENCANADOR OU BOMBEIRO HIDRÁULICO COM ENCARGOS COMPLEMENTARES  </t>
  </si>
  <si>
    <t xml:space="preserve">TUBO, PVC, SOLDÁVEL, DN 32MM, INSTALADO EM RAMAL OU SUB-RAMAL DE ÁGUA - FORNECIMENTO E INSTALAÇÃO. AF_12/2014  </t>
  </si>
  <si>
    <t xml:space="preserve">TUBO, PVC, SOLDÁVEL, DN 50MM, INSTALADO EM PRUMADA DE ÁGUA - FORNECIMENTO E INSTALAÇÃO. AF_12/2014  </t>
  </si>
  <si>
    <t xml:space="preserve">ADAPTADOR CURTO COM BOLSA E ROSCA PARA REGISTRO, PVC, SOLDÁVEL, DN 25MM X 3/4?, INSTALADO EM RAMAL OU SUB-RAMAL DE ÁGUA - FORNECIMENTO E INSTALAÇÃO. AF_12/2014  </t>
  </si>
  <si>
    <t xml:space="preserve">ADAPTADOR CURTO COM BOLSA E ROSCA PARA REGISTRO, PVC, SOLDÁVEL, DN 32MM X 1?, INSTALADO EM RAMAL OU SUB-RAMAL DE ÁGUA - FORNECIMENTO E INSTALAÇÃO. AF_12/2014  </t>
  </si>
  <si>
    <t xml:space="preserve">JOELHO 90 GRAUS, PVC, SOLDÁVEL, DN 25MM, INSTALADO EM RAMAL OU SUB-RAMAL DE ÁGUA - FORNECIMENTO E INSTALAÇÃO. AF_12/2014  </t>
  </si>
  <si>
    <t xml:space="preserve">JOELHO 90 GRAUS, PVC, SOLDÁVEL, DN 32MM, INSTALADO EM RAMAL OU SUB-RAMAL DE ÁGUA - FORNECIMENTO E INSTALAÇÃO. AF_12/2014  </t>
  </si>
  <si>
    <t xml:space="preserve">JOELHO 90 GRAUS, PVC, SOLDÁVEL, DN 50MM, INSTALADO EM PRUMADA DE ÁGUA - FORNECIMENTO E INSTALAÇÃO. AF_12/2014  </t>
  </si>
  <si>
    <t xml:space="preserve">JOELHO 45 GRAUS, PVC, SOLDÁVEL, DN 25MM, INSTALADO EM RAMAL OU SUB-RAMAL DE ÁGUA - FORNECIMENTO E INSTALAÇÃO. AF_12/2014  </t>
  </si>
  <si>
    <t xml:space="preserve">JOELHO 45 GRAUS, PVC, SOLDÁVEL, DN 32MM, INSTALADO EM RAMAL OU SUB-RAMAL DE ÁGUA - FORNECIMENTO E INSTALAÇÃO. AF_12/2014  </t>
  </si>
  <si>
    <t xml:space="preserve">JOELHO 90 GRAUS COM BUCHA DE LATÃO, PVC, SOLDÁVEL, DN 25MM, X 3/4? INSTALADO EM RAMAL OU SUB-RAMAL DE ÁGUA - FORNECIMENTO E INSTALAÇÃO. AF_12/2014  </t>
  </si>
  <si>
    <t xml:space="preserve">TE, PVC, SOLDÁVEL, DN 25MM, INSTALADO EM RAMAL OU SUB-RAMAL DE ÁGUA - FORNECIMENTO E INSTALAÇÃO. AF_12/2014  </t>
  </si>
  <si>
    <t xml:space="preserve">TE, PVC, SOLDÁVEL, DN 32MM, INSTALADO EM RAMAL OU SUB-RAMAL DE ÁGUA - FORNECIMENTO E INSTALAÇÃO. AF_12/2014  </t>
  </si>
  <si>
    <t xml:space="preserve">TE, PVC, SOLDÁVEL, DN 50MM, INSTALADO EM PRUMADA DE ÁGUA - FORNECIMENTO E INSTALAÇÃO. AF_12/2014  </t>
  </si>
  <si>
    <t xml:space="preserve">TÊ DE REDUÇÃO, PVC, SOLDÁVEL, DN 32MM X 25MM, INSTALADO EM RAMAL OU SUB-RAMAL DE ÁGUA - FORNECIMENTO E INSTALAÇÃO. AF_12/2014  </t>
  </si>
  <si>
    <t xml:space="preserve">TÊ DE REDUÇÃO, PVC, SOLDÁVEL, DN 50MM X 25MM, INSTALADO EM PRUMADA DE ÁGUA - FORNECIMENTO E INSTALAÇÃO. AF_12/2014  </t>
  </si>
  <si>
    <t xml:space="preserve">CURVA DE TRANSPOSIÇÃO, PVC, SOLDÁVEL, DN 25MM, INSTALADO EM RAMAL OU SUB-RAMAL DE ÁGUA FORNECIMENTO E INSTALAÇÃO. AF_12/2014  </t>
  </si>
  <si>
    <t xml:space="preserve">TUBO, PVC, SOLDÁVEL, DN 60MM, INSTALADO EM PRUMADA DE ÁGUA - FORNECIMENTO E INSTALAÇÃO. AF_12/2014  </t>
  </si>
  <si>
    <t xml:space="preserve">TUBO, PVC, SOLDÁVEL, DN 75MM, INSTALADO EM PRUMADA DE ÁGUA - FORNECIMENTO E INSTALAÇÃO. AF_12/2014  </t>
  </si>
  <si>
    <t xml:space="preserve">TUBO, PVC, SOLDÁVEL, DN 85MM, INSTALADO EM PRUMADA DE ÁGUA - FORNECIMENTO E INSTALAÇÃO. AF_12/2014  </t>
  </si>
  <si>
    <t xml:space="preserve">TUBO, PVC, SOLDÁVEL, DN 110 MM, INSTALADO EM RESERVAÇÃO DE ÁGUA DE EDIFICAÇÃO QUE POSSUA RESERVATÓRIO DE FIBRA/FIBROCIMENTO FORNECIMENTO E INSTALAÇÃO. AF_06/2016  </t>
  </si>
  <si>
    <t xml:space="preserve">ADAPTADOR CURTO COM BOLSA E ROSCA PARA REGISTRO, PVC, SOLDÁVEL, DN 50MM X 1.1/4?, INSTALADO EM PRUMADA DE ÁGUA - FORNECIMENTO E INSTALAÇÃO. AF_12/2014  </t>
  </si>
  <si>
    <t xml:space="preserve">ADAPTADOR CURTO COM BOLSA E ROSCA PARA REGISTRO, PVC, SOLDÁVEL, DN 50MM X 1.1/2?, INSTALADO EM PRUMADA DE ÁGUA - FORNECIMENTO E INSTALAÇÃO. AF_12/2014  </t>
  </si>
  <si>
    <t xml:space="preserve">BUCHA DE REDUCAO SOLDAVEL LONGA 50 X 25 mm  </t>
  </si>
  <si>
    <t xml:space="preserve">BUCHA DE REDUCAO SOLDAVEL LONGA 60 X 25 mm  </t>
  </si>
  <si>
    <t xml:space="preserve">BUCHA DE REDUCAO SOLD. CURTA 60 X 50 mm  </t>
  </si>
  <si>
    <t xml:space="preserve">BUCHA DE REDUÇÃO SOLDÁVEL LONGA 75 X 50 MM  </t>
  </si>
  <si>
    <t xml:space="preserve">BUCHA DE REDUÇÃO LONGA DE PVC RÍGIDO SOLDÁVEL, MARROM, DIÂM = 85 X 60MM  </t>
  </si>
  <si>
    <t xml:space="preserve">BUCHA DE REDUÇÃO SOLDÁVEL LONGA 110 X 60 MMM  </t>
  </si>
  <si>
    <t xml:space="preserve">BUCHA DE REDUCAO SOLDAVEL CURTA 110 X 85 mm  </t>
  </si>
  <si>
    <t xml:space="preserve">JOELHO 90 GRAUS, PVC, SOLDÁVEL, DN 60MM, INSTALADO EM PRUMADA DE ÁGUA - FORNECIMENTO E INSTALAÇÃO. AF_12/2014  </t>
  </si>
  <si>
    <t xml:space="preserve">JOELHO 90 GRAUS, PVC, SOLDÁVEL, DN 75MM, INSTALADO EM PRUMADA DE ÁGUA - FORNECIMENTO E INSTALAÇÃO. AF_12/2014  </t>
  </si>
  <si>
    <t xml:space="preserve">JOELHO 90 GRAUS, PVC, SOLDÁVEL, DN 85MM, INSTALADO EM PRUMADA DE ÁGUA - FORNECIMENTO E INSTALAÇÃO. AF_12/2014  </t>
  </si>
  <si>
    <t xml:space="preserve">JOELHO 90 GRAUS, PVC, SOLDÁVEL, DN 110 MM INSTALADO EM RESERVAÇÃO DE ÁGUA DE EDIFICAÇÃO QUE POSSUA RESERVATÓRIO DE FIBRA/FIBROCIMENTO FORNECIMENTO E INSTALAÇÃO. AF_06/2016  </t>
  </si>
  <si>
    <t xml:space="preserve">JOELHO 45 GRAUS, PVC, SOLDÁVEL, DN 50MM, INSTALADO EM PRUMADA DE ÁGUA - FORNECIMENTO E INSTALAÇÃO. AF_12/2014  </t>
  </si>
  <si>
    <t xml:space="preserve">JOELHO 45 GRAUS, PVC, SOLDÁVEL, DN 85MM, INSTALADO EM PRUMADA DE ÁGUA - FORNECIMENTO E INSTALAÇÃO. AF_12/2014  </t>
  </si>
  <si>
    <t xml:space="preserve">TE, PVC, SOLDÁVEL, DN 60MM, INSTALADO EM PRUMADA DE ÁGUA - FORNECIMENTO E INSTALAÇÃO. AF_12/2014  </t>
  </si>
  <si>
    <t xml:space="preserve">TÊ, PVC, SOLDÁVEL, DN 110 MM INSTALADO EM RESERVAÇÃO DE ÁGUA DE EDIFICAÇÃO QUE POSSUA RESERVATÓRIO DE FIBRA/FIBROCIMENTO FORNECIMENTO E INSTALAÇÃO. AF_06/2016  </t>
  </si>
  <si>
    <t xml:space="preserve">TE DE REDUÇÃO, PVC, SOLDÁVEL, DN 75MM X 50MM, INSTALADO EM PRUMADA DE ÁGUA - FORNECIMENTO E INSTALAÇÃO. AF_12/2014  </t>
  </si>
  <si>
    <t xml:space="preserve">TÊ DE REDUÇÃO 90º DE PVC RÍGIDO SOLDÁVEL, MARROM DIÂM = 85 X 75MM  </t>
  </si>
  <si>
    <t xml:space="preserve">TUBO, PVC, SOLDÁVEL, DN 40MM, INSTALADO EM PRUMADA DE ÁGUA - FORNECIMENTO E INSTALAÇÃO. AF_12/2014  </t>
  </si>
  <si>
    <t xml:space="preserve">TUBO DE AÇO GALVANIZADO COM COSTURA, CLASSE MÉDIA, DN 50 (2"), CONEXÃO ROSQUEADA, INSTALADO EM PRUMADAS - FORNECIMENTO E INSTALAÇÃO. AF_12/2015  </t>
  </si>
  <si>
    <t xml:space="preserve">ADAPTADOR CURTO COM BOLSA E ROSCA PARA REGISTRO, PVC, SOLDÁVEL, DN 40MM X 1.1/4?, INSTALADO EM PRUMADA DE ÁGUA - FORNECIMENTO E INSTALAÇÃO. AF_12/2014  </t>
  </si>
  <si>
    <t xml:space="preserve">ADAPTADOR COM FLANGES LIVRES, PVC, SOLDÁVEL LONGO, DN 50 MM X 1 1/2 , INSTALADO EM RESERVAÇÃO DE ÁGUA DE EDIFICAÇÃO QUE POSSUA RESERVATÓRIO DE FIBRA/FIBROCIMENTO FORNECIMENTO E INSTALAÇÃO. AF_06/2016  </t>
  </si>
  <si>
    <t xml:space="preserve">FORNECIMENTO E ASSENTAMENTO DE FLANGE SEXTAVADO DE FERRO GALVANIZADO DE 2"  </t>
  </si>
  <si>
    <t xml:space="preserve">JOELHO 90 GRAUS, PVC, SOLDÁVEL, DN 40MM, INSTALADO EM PRUMADA DE ÁGUA - FORNECIMENTO E INSTALAÇÃO. AF_12/2014  </t>
  </si>
  <si>
    <t xml:space="preserve">TE, PVC, SOLDÁVEL, DN 40MM, INSTALADO EM PRUMADA DE ÁGUA - FORNECIMENTO E INSTALAÇÃO. AF_12/2014  </t>
  </si>
  <si>
    <t xml:space="preserve">UNIÃO, PVC, SOLDÁVEL, DN 32MM, INSTALADO EM PRUMADA DE ÁGUA - FORNECIMENTO E INSTALAÇÃO. AF_12/2014  </t>
  </si>
  <si>
    <t xml:space="preserve">UNIÃO, PVC, SOLDÁVEL, DN 40MM, INSTALADO EM PRUMADA DE ÁGUA - FORNECIMENTO E INSTALAÇÃO. AF_12/2014  </t>
  </si>
  <si>
    <t xml:space="preserve">UNIÃO, PVC, SOLDÁVEL, DN 50MM, INSTALADO EM PRUMADA DE ÁGUA - FORNECIMENTO E INSTALAÇÃO. AF_12/2014  </t>
  </si>
  <si>
    <t xml:space="preserve">NÍPEL DE PVC RÍGIDO ROSCÁVEL DIÂM = 1"                       </t>
  </si>
  <si>
    <t xml:space="preserve">NÍPEL DE PVC RÍGIDO ROSCÁVEL DIÂM = 1 1/4"                   </t>
  </si>
  <si>
    <t xml:space="preserve">NÍPEL DE PVC RÍGIDO ROSCÁVEL DIÂM = 1 1/2"                   </t>
  </si>
  <si>
    <t xml:space="preserve">LAVATÓRIO LOUÇA BRANCA SUSPENSO, 29,5 X 39CM OU EQUIVALENTE, PADRÃO POPULAR, INCLUSO SIFÃO TIPO GARRAFA EM PVC, VÁLVULA E ENGATE FLEXÍVEL 30CM EM PLÁSTICO E TORNEIRA CROMADA DE MESA, PADRÃO POPULAR - FORNECIMENTO E INSTALAÇÃO. AF_01/2020  </t>
  </si>
  <si>
    <t xml:space="preserve">ENGATE FLEXÍVEL EM PLÁSTICO BRANCO, 1/2? X 30CM - FORNECIMENTO E INSTALAÇÃO. AF_01/2020  </t>
  </si>
  <si>
    <t xml:space="preserve">LAVATÓRIO LOUÇA DE CANTO (DECA-IZY, REF L-10117 OU SIMILAR) SEM COLUNA, C/ SIFÃO CROMADO, VÁLVULA CROMADA, ENGATE CROMADO, EXCLUSI  </t>
  </si>
  <si>
    <t xml:space="preserve">VASO SANITARIO SIFONADO CONVENCIONAL COM LOUÇA BRANCA, INCLUSO CONJUNTO DE LIGAÇÃO PARA BACIA SANITÁRIA AJUSTÁVEL - FORNECIMENTO E INSTALAÇÃO. AF_10/2016  </t>
  </si>
  <si>
    <t xml:space="preserve">VASO SANITÁRIO INFANTIL LOUÇA BRANCA - FORNECIMENTO E INSTALACAO. AF_01/2020  </t>
  </si>
  <si>
    <t xml:space="preserve">VASO SANITARIO SIFONADO CONVENCIONAL PARA PCD SEM FURO FRONTAL COM LOUÇA BRANCA SEM ASSENTO, INCLUSO CONJUNTO DE LIGAÇÃO PARA BACIA SANITÁRIA AJUSTÁVEL - FORNECIMENTO E INSTALAÇÃO. AF_01/2020  </t>
  </si>
  <si>
    <t xml:space="preserve">ASSENTO SANITÁRIO CONVENCIONAL - FORNECIMENTO E INSTALACAO. AF_01/2020  </t>
  </si>
  <si>
    <t xml:space="preserve">ASSENTO SANITÁRIO INFANTIL - FORNECIMENTO E INSTALACAO. AF_01/2020  </t>
  </si>
  <si>
    <t xml:space="preserve">FORNECIMENTO E ASSENTAMENTO DE BANHEIRA RÍGIDA EM PVC DE EMBUTIR PARA CRIANÇAS COM ATÉ 10KG.  </t>
  </si>
  <si>
    <t xml:space="preserve">BEBEDOURO ELÉTRICO 40 LITROS                                 </t>
  </si>
  <si>
    <t xml:space="preserve">CUBA DE EMBUTIR OVAL EM LOUÇA BRANCA, 35 X 50CM OU EQUIVALENTE - FORNECIMENTO E INSTALAÇÃO. AF_01/2020  </t>
  </si>
  <si>
    <t xml:space="preserve">CUBA INOX 50X40X20CM E=0,7MM-AÇO 304  </t>
  </si>
  <si>
    <t xml:space="preserve">CUBA DE AÇO INOX 304, TERMINOX, RETANGULAR, DIM 80 X 50 X 30 CM, E=0.8 MM, COM VÁLVULA CROMADA, SIFÃO CROMADO (DECA REF C1680), T  </t>
  </si>
  <si>
    <t xml:space="preserve">TANQUE DE LOUÇA BRANCA COM COLUNA, 30L OU EQUIVALENTE, INCLUSO SIFÃO FLEXÍVEL EM PVC, VÁLVULA PLÁSTICA E TORNEIRA DE METAL CROMADO PADRÃO POPULAR - FORNECIMENTO E INSTALAÇÃO. AF_01/2020  </t>
  </si>
  <si>
    <t xml:space="preserve">TORNEIRA CROMADA DE MESA, 1/2? OU 3/4?, PARA LAVATÓRIO, PADRÃO MÉDIO - FORNECIMENTO E INSTALAÇÃO. AF_01/2020  </t>
  </si>
  <si>
    <t xml:space="preserve">FITA VEDA ROSCA EM ROLOS DE 18 MM X 10 M (L X C)  </t>
  </si>
  <si>
    <t xml:space="preserve">TORNEIRA DE MESA PARA P.N.E. COM FECHAMENTO AUTOMÁTICO TEMPORIZADO PARA LAVATÓRIO DIÂMETRO DE 1/2  </t>
  </si>
  <si>
    <t xml:space="preserve">TORNEIRA CROMADA LONGA, DE PAREDE, 1/2? OU 3/4?, PARA PIA DE COZINHA, PADRÃO POPULAR - FORNECIMENTO E INSTALAÇÃO. AF_01/2020  </t>
  </si>
  <si>
    <t xml:space="preserve">TORNEIRA DE BOIA, ROSCÁVEL, 1?, FORNECIDA E INSTALADA EM RESERVAÇÃO DE ÁGUA. AF_06/2016  </t>
  </si>
  <si>
    <t xml:space="preserve">REGISTRO DE PRESSÃO BRUTO, LATÃO, ROSCÁVEL, 3/4", COM ACABAMENTO E CANOPLA CROMADOS. FORNECIDO E INSTALADO EM RAMAL DE ÁGUA. AF_12/2014  </t>
  </si>
  <si>
    <t xml:space="preserve">REGISTRO DE GAVETA C/CANOPLA DIAMETRO 3/4  </t>
  </si>
  <si>
    <t xml:space="preserve">REGISTRO DE GAVETA BRUTO, LATÃO, ROSCÁVEL, 1?, INSTALADO EM RESERVAÇÃO DE ÁGUA DE EDIFICAÇÃO QUE POSSUA RESERVATÓRIO DE FIBRA/FIBROCIMENTO ? FORNECIMENTO E INSTALAÇÃO. AF_06/2016  </t>
  </si>
  <si>
    <t xml:space="preserve">REGISTRO DE GAVETA BRUTO, LATÃO, ROSCÁVEL, 1 1/4?, INSTALADO EM RESERVAÇÃO DE ÁGUA DE EDIFICAÇÃO QUE POSSUA RESERVATÓRIO DE FIBRA/FIBROCIMENTO ? FORNECIMENTO E INSTALAÇÃO. AF_06/2016  </t>
  </si>
  <si>
    <t xml:space="preserve">REGISTRO DE GAVETA BRUTO, LATÃO, ROSCÁVEL, 1 1/2?, INSTALADO EM RESERVAÇÃO DE ÁGUA DE EDIFICAÇÃO QUE POSSUA RESERVATÓRIO DE FIBRA/FIBROCIMENTO ? FORNECIMENTO E INSTALAÇÃO. AF_06/2016  </t>
  </si>
  <si>
    <t xml:space="preserve">ENGATE FLEXÍVEL EM INOX, 1/2 X 30CM - FORNECIMENTO E INSTALAÇÃO. AF_01/2020  </t>
  </si>
  <si>
    <t xml:space="preserve">DUCHA MANUAL, LINHA TRIO, REF. 4896C DA DECA OU SIMILAR      </t>
  </si>
  <si>
    <t xml:space="preserve">VÁLVULA DE DESCARGA METÁLICA, BASE 1 1/2 ", ACABAMENTO METALICO CROMADO - FORNECIMENTO E INSTALAÇÃO. AF_01/2019  </t>
  </si>
  <si>
    <t xml:space="preserve">VÁLVULA DE DESCARGA PARA P.N.E. COM ACABAMENTO CROMADO ANTIVANDALISMO  </t>
  </si>
  <si>
    <t xml:space="preserve">VÁLVULA DE RETENÇÃO VERTICAL, DE BRONZE, ROSCÁVEL, 1 1/4" - FORNECIMENTO E INSTALAÇÃO. AF_01/2019  </t>
  </si>
  <si>
    <t xml:space="preserve">REGISTRO DE ESFERA, PVC, SOLDÁVEL, DN  25 MM, INSTALADO EM RESERVAÇÃO DE ÁGUA DE EDIFICAÇÃO QUE POSSUA RESERVATÓRIO DE FIBRA/FIBROCIMENTO FORNECIMENTO E INSTALAÇÃO. AF_06/2016  </t>
  </si>
  <si>
    <t xml:space="preserve">VÁLVULA DE ESFERA BRUTA, BRONZE, ROSCÁVEL, 1 1/4'', INSTALADO EM RESERVAÇÃO DE ÁGUA DE EDIFICAÇÃO QUE POSSUA RESERVATÓRIO DE FIBRA/FIBROCIMENTO - FORNECIMENTO E INSTALAÇÃO. AF_06/2016  </t>
  </si>
  <si>
    <t xml:space="preserve">BOMBA RECALQUE D'AGUA DE ESTAGIOS TRIFASICA 2,0 HP  </t>
  </si>
  <si>
    <t xml:space="preserve">TUBO PVC, SÉRIE R, ÁGUA PLUVIAL, DN 100 MM, FORNECIDO E INSTALADO EM CONDUTORES VERTICAIS DE ÁGUAS PLUVIAIS. AF_12/2014  </t>
  </si>
  <si>
    <t xml:space="preserve">TUBO PVC, SÉRIE R, ÁGUA PLUVIAL, DN 150 MM, FORNECIDO E INSTALADO EM CONDUTORES VERTICAIS DE ÁGUAS PLUVIAIS. AF_12/2014  </t>
  </si>
  <si>
    <t xml:space="preserve">FORNECIMENTO E ASSENTAMENTO DE TUBO PVC, SÉRIE R, PARA ESGOTO OU ÁGUAS PLUVIAIS, DN 200MM.  </t>
  </si>
  <si>
    <t xml:space="preserve">FORNECIMENTO E ASSENTAMENTO DE TUBO PVC, SÉRIE R, PARA ESGOTO OU ÁGUAS PLUVIAIS, DN 250MM.  </t>
  </si>
  <si>
    <t xml:space="preserve">FORNECIMENTO E ASSENTAMENTO DE TUBO PVC, SÉRIE R, PARA ESGOTO OU ÁGUAS PLUVIAIS, DN 300MM.  </t>
  </si>
  <si>
    <t xml:space="preserve">JOELHO 90 GRAUS, PVC, SERIE R, ÁGUA PLUVIAL, DN 100 MM, JUNTA ELÁSTICA, FORNECIDO E INSTALADO EM RAMAL DE ENCAMINHAMENTO. AF_12/2014  </t>
  </si>
  <si>
    <t xml:space="preserve">RALO HEMISFÉRICO EM PVC, TIPO ABACAXI                        </t>
  </si>
  <si>
    <t xml:space="preserve">CALHA EM ALVENARIA / CONCRETO, IMPERMEABILIZADA C/ MANTA ASFÁLTICA  </t>
  </si>
  <si>
    <t xml:space="preserve">CONJUNTO MOTO-BOMBA SUBMERSÍVEL, SCHNEIDER, MOD. BCS-205, 2CV, TRIFÁSICA, (OU SIMILAR)  </t>
  </si>
  <si>
    <t xml:space="preserve">TUBO PVC, SERIE NORMAL, ESGOTO PREDIAL, DN 75 MM, FORNECIDO E INSTALADO EM RAMAL DE DESCARGA OU RAMAL DE ESGOTO SANITÁRIO. AF_12/2014  </t>
  </si>
  <si>
    <t xml:space="preserve">TERMINAL DE VENTILACAO DIAMETRO 50 MM  </t>
  </si>
  <si>
    <t xml:space="preserve">TERMINAL DE VENTILAÇÃO EM PVC RÍGIDO SOLDÁVEL, PARA ESGOTO PRIMÁRIO, DIÂM = 75MM  </t>
  </si>
  <si>
    <t xml:space="preserve">CURVA CURTA 90 GRAUS, PVC, SERIE NORMAL, ESGOTO PREDIAL, DN 40 MM, JUNTA SOLDÁVEL, FORNECIDO E INSTALADO EM RAMAL DE DESCARGA OU RAMAL DE ESGOTO SANITÁRIO. AF_12/2014  </t>
  </si>
  <si>
    <t xml:space="preserve">CURVA CURTA 90 GRAUS, PVC, SERIE NORMAL, ESGOTO PREDIAL, DN 50 MM, JUNTA ELÁSTICA, FORNECIDO E INSTALADO EM RAMAL DE DESCARGA OU RAMAL DE ESGOTO SANITÁRIO. AF_12/2014  </t>
  </si>
  <si>
    <t xml:space="preserve">CURVA 45° LONGA EM PVC RÍGIDO SOLDÁVEL, DIÂM = 50MM          </t>
  </si>
  <si>
    <t xml:space="preserve">CURVA 45° LONGA EM PVC RÍGIDO SOLDÁVEL, DIÂM = 75MM          </t>
  </si>
  <si>
    <t xml:space="preserve">JOELHO 90 GRAUS, PVC, SERIE NORMAL, ESGOTO PREDIAL, DN 75 MM, JUNTA ELÁSTICA, FORNECIDO E INSTALADO EM RAMAL DE DESCARGA OU RAMAL DE ESGOTO SANITÁRIO. AF_12/2014  </t>
  </si>
  <si>
    <t xml:space="preserve">JOELHO 45 GRAUS, PVC, SERIE NORMAL, ESGOTO PREDIAL, DN 50 MM, JUNTA ELÁSTICA, FORNECIDO E INSTALADO EM RAMAL DE DESCARGA OU RAMAL DE ESGOTO SANITÁRIO. AF_12/2014  </t>
  </si>
  <si>
    <t xml:space="preserve">JUNÇÃO SIMPLES, PVC, SERIE NORMAL, ESGOTO PREDIAL, DN 40 MM, JUNTA SOLDÁVEL, FORNECIDO E INSTALADO EM RAMAL DE DESCARGA OU RAMAL DE ESGOTO SANITÁRIO. AF_12/2014  </t>
  </si>
  <si>
    <t xml:space="preserve">JUNÇÃO SIMPLES, PVC, SERIE NORMAL, ESGOTO PREDIAL, DN 50 X 50 MM, JUNTA ELÁSTICA, FORNECIDO E INSTALADO EM RAMAL DE DESCARGA OU RAMAL DE ESGOTO SANITÁRIO. AF_12/2014  </t>
  </si>
  <si>
    <t xml:space="preserve">JUNCAO SIMPLES DIAM. 75 X 50 MM  </t>
  </si>
  <si>
    <t xml:space="preserve">FORNECIMENTO DE TÊ DE REDUÇÃO 90º DE PVC JUNTA ELÁSTICA, COM BOLSAS, DIAM. = 75 X 50MM  </t>
  </si>
  <si>
    <t xml:space="preserve">FORNECIMENTO DE TÊ DE REDUÇÃO 90º DE PVC, JUNTA ELÁSTICA, COM BOLSAS, DIAM. = 100 X 50MM  </t>
  </si>
  <si>
    <t xml:space="preserve">REDUCAO EXCENTRICA 75 X 50 MM  </t>
  </si>
  <si>
    <t xml:space="preserve">CORPO CX. SIFONADA DIAM. 100 X 100 X 50  </t>
  </si>
  <si>
    <t xml:space="preserve">CORPO CX. SIFONADA DIAM. 150 X 150 X 50  </t>
  </si>
  <si>
    <t xml:space="preserve">GRELHA QUADRADA ACO INOX ROTATIVO DIAM.100 MM  </t>
  </si>
  <si>
    <t xml:space="preserve">GRELHA QUADRADA ACO INOX ROTATIVO DIAM.150 MM  </t>
  </si>
  <si>
    <t xml:space="preserve">PORTA GRELHA QUADRADO P/GREL.QUADRADA DIAM. 100 MM  </t>
  </si>
  <si>
    <t xml:space="preserve">PORTA GRELHA QUADRADO CROMADO DIAM.150 MM  </t>
  </si>
  <si>
    <t xml:space="preserve">CAIXA DE GORDURA PEQUENA (CAPACIDADE: 19 L), CIRCULAR, EM PVC, DIÂMETRO INTERNO= 0,3 M. AF_05/2018  </t>
  </si>
  <si>
    <t xml:space="preserve">CAIXA ENTERRADA HIDRÁULICA RETANGULAR EM ALVENARIA COM TIJOLOS CERÂMICOS MACIÇOS, DIMENSÕES INTERNAS: 0,6X0,6X0,6 M PARA REDE DE ESGOTO. AF_05/2018  </t>
  </si>
  <si>
    <t xml:space="preserve">CAIXA ENTERRADA HIDRÁULICA RETANGULAR EM ALVENARIA COM TIJOLOS CERÂMICOS MACIÇOS, DIMENSÕES INTERNAS: 0,8X0,8X0,6 M PARA REDE DE ESGOTO. AF_05/2018  </t>
  </si>
  <si>
    <t xml:space="preserve">CAIXA DE AREIA 60X60CM FUNDO DE BRITA COM GRELHA METÁLICA FERRO CHATO PADRÃO GOINFRA  </t>
  </si>
  <si>
    <t xml:space="preserve">BASE PARA POÇO DE VISITA RETANGULAR PARA  ESGOTO, EM ALVENARIA COM BLOCOS DE CONCRETO, DIMENSÕES INTERNAS = 1X1 M, PROFUNDIDADE = 1,45 M, EXCLUINDO TAMPÃO. AF_05/2018  </t>
  </si>
  <si>
    <t xml:space="preserve">ACRÉSCIMO PARA POÇO DE VISITA RETANGULAR PARA ESGOTO, EM ALVENARIA COM BLOCOS DE CONCRETO, DIMENSÕES INTERNAS = 1X1 M. AF_05/2018  </t>
  </si>
  <si>
    <t xml:space="preserve">TAMPÃO DE FERRO FUNDIDO PARA POÇO DE VISITA T-60 SIMPLES PARA TRÁFEGO PESADO  </t>
  </si>
  <si>
    <t xml:space="preserve">ESCADA EM FERRO, DEGRAUS EM BARRA REDONDA 3/4" E QUADRO EM BARRA CHATA DE 2" X 5/16"  </t>
  </si>
  <si>
    <t xml:space="preserve">BASE PARA POÇO DE VISITA RETANGULAR PARA DRENAGEM, EM ALVENARIA COM BLOCOS DE CONCRETO, DIMENSÕES INTERNAS = 1X1 M, PROFUNDIDADE = 1,45 M, EXCLUINDO TAMPÃO. AF_05/2018  </t>
  </si>
  <si>
    <t xml:space="preserve">ACRÉSCIMO PARA POÇO DE VISITA RETANGULAR PARA DRENAGEM, EM ALVENARIA COM BLOCOS DE CONCRETO, DIMENSÕES INTERNAS = 1X1 M. AF_05/2018  </t>
  </si>
  <si>
    <t xml:space="preserve">SUBESTAÇÃO AÉREA DE 112,5 KVA/13.800-380/220V COM QUADRO DE MEDIÇÃO E PROTEÇÃO GERAL, INCLUSIVE MALHA DE ATERRAMENTO  </t>
  </si>
  <si>
    <t xml:space="preserve">ELETRODUTO FLEXÍVEL CORRUGADO, PVC, DN 25 MM (3/4"), PARA CIRCUITOS TERMINAIS, INSTALADO EM FORRO - FORNECIMENTO E INSTALAÇÃO. AF_12/2015  </t>
  </si>
  <si>
    <t xml:space="preserve">ELETRODUTO FLEXÍVEL CORRUGADO, PVC, DN 32 MM (1"), PARA CIRCUITOS TERMINAIS, INSTALADO EM FORRO - FORNECIMENTO E INSTALAÇÃO. AF_12/2015  </t>
  </si>
  <si>
    <t xml:space="preserve">ELETRODUTO FLEXÍVEL CORRUGADO, PEAD, DN 40 MM (1 1/4"), PARA CIRCUITOS TERMINAIS, INSTALADO EM PAREDE - FORNECIMENTO E INSTALAÇÃO. AF_12/2015  </t>
  </si>
  <si>
    <t xml:space="preserve">ELETRODUTO FLEXÍVEL CORRUGADO, PEAD, DN 63 (2")  - FORNECIMENTO E INSTALAÇÃO. AF_04/2016  </t>
  </si>
  <si>
    <t xml:space="preserve">ELETRODUTO DE AÇO GALVANIZADO, CLASSE LEVE, DN 20 MM (3/4??), APARENTE, INSTALADO EM TETO - FORNECIMENTO E INSTALAÇÃO. AF_11/2016_P  </t>
  </si>
  <si>
    <t xml:space="preserve">ELETRODUTO DE AÇO GALVANIZADO, CLASSE LEVE, DN 25 MM (1??), APARENTE, INSTALADO EM TETO - FORNECIMENTO E INSTALAÇÃO. AF_11/2016_P  </t>
  </si>
  <si>
    <t xml:space="preserve">LUVA DE EMENDA PARA ELETRODUTO, AÇO GALVANIZADO, DN 25 MM (1''), APARENTE, INSTALADA EM TETO - FORNECIMENTO E INSTALAÇÃO. AF_11/2016_P  </t>
  </si>
  <si>
    <t xml:space="preserve">ABRAÇADEIRA METÁLICA TIPO "D" DE 3/4"                        </t>
  </si>
  <si>
    <t xml:space="preserve">ABRAÇADEIRA EM AÇO INOX, TIPO "D", 1", FORNECIMENTO          </t>
  </si>
  <si>
    <t xml:space="preserve">CABO DE COBRE FLEXÍVEL ISOLADO, 6 MM², ANTI-CHAMA 450/750 V, PARA CIRCUITOS TERMINAIS - FORNECIMENTO E INSTALAÇÃO. AF_12/2015  </t>
  </si>
  <si>
    <t xml:space="preserve">CABO DE COBRE FLEXÍVEL ISOLADO, 10 MM², ANTI-CHAMA 450/750 V, PARA CIRCUITOS TERMINAIS - FORNECIMENTO E INSTALAÇÃO. AF_12/2015  </t>
  </si>
  <si>
    <t xml:space="preserve">CABO DE COBRE FLEXÍVEL ISOLADO, 6 MM², ANTI-CHAMA 0,6/1,0 KV, PARA CIRCUITOS TERMINAIS - FORNECIMENTO E INSTALAÇÃO. AF_12/2015  </t>
  </si>
  <si>
    <t xml:space="preserve">CABO DE COBRE FLEXÍVEL ISOLADO, 25 MM², ANTI-CHAMA 0,6/1,0 KV, PARA DISTRIBUIÇÃO - FORNECIMENTO E INSTALAÇÃO. AF_12/2015  </t>
  </si>
  <si>
    <t xml:space="preserve">CABO DE COBRE FLEXÍVEL ISOLADO, 35 MM², ANTI-CHAMA 0,6/1,0 KV, PARA DISTRIBUIÇÃO - FORNECIMENTO E INSTALAÇÃO. AF_12/2015  </t>
  </si>
  <si>
    <t xml:space="preserve">CABO DE COBRE FLEXÍVEL ISOLADO, 70 MM², ANTI-CHAMA 0,6/1,0 KV, PARA DISTRIBUIÇÃO - FORNECIMENTO E INSTALAÇÃO. AF_12/2015  </t>
  </si>
  <si>
    <t xml:space="preserve">CAIXA RETANGULAR 4" X 2" MÉDIA (1,30 M DO PISO), PVC, INSTALADA EM PAREDE - FORNECIMENTO E INSTALAÇÃO. AF_12/2015  </t>
  </si>
  <si>
    <t xml:space="preserve">CONDULETE DE ALUMÍNIO, TIPO LR, PARA ELETRODUTO DE AÇO GALVANIZADO DN 20 MM (3/4''), APARENTE - FORNECIMENTO E INSTALAÇÃO. AF_11/2016_P  </t>
  </si>
  <si>
    <t xml:space="preserve">CONDULETE DE ALUMÍNIO, TIPO LR, PARA ELETRODUTO DE AÇO GALVANIZADO DN 25 MM (1''), APARENTE - FORNECIMENTO E INSTALAÇÃO. AF_11/2016_P  </t>
  </si>
  <si>
    <t xml:space="preserve">CONDULETE DE ALUMÍNIO, TIPO T, PARA ELETRODUTO DE AÇO GALVANIZADO DN 20 MM (3/4''), APARENTE - FORNECIMENTO E INSTALAÇÃO. AF_11/2016_P  </t>
  </si>
  <si>
    <t xml:space="preserve">CONDULETE DE ALUMÍNIO, TIPO T, PARA ELETRODUTO DE AÇO GALVANIZADO DN 25 MM (1''), APARENTE - FORNECIMENTO E INSTALAÇÃO. AF_11/2016_P  </t>
  </si>
  <si>
    <t xml:space="preserve">CONDULETE DE ALUMÍNIO, TIPO X, PARA ELETRODUTO DE AÇO GALVANIZADO DN 20 MM (3/4''), APARENTE - FORNECIMENTO E INSTALAÇÃO. AF_11/2016_P  </t>
  </si>
  <si>
    <t xml:space="preserve">TAMPA CEGA PARA CONDULETE METÁLICO  </t>
  </si>
  <si>
    <t xml:space="preserve">CAIXA ENTERRADA ELÉTRICA RETANGULAR, EM ALVENARIA COM TIJOLOS CERÂMICOS MACIÇOS, FUNDO COM BRITA, DIMENSÕES INTERNAS: 0,4X0,4X0,4 M. AF_05/2018  </t>
  </si>
  <si>
    <t xml:space="preserve">CURVA 90 GRAUS PARA ELETRODUTO, PVC, ROSCÁVEL, DN 20 MM (1/2"), PARA CIRCUITOS TERMINAIS, INSTALADA EM FORRO - FORNECIMENTO E INSTALAÇÃO. AF_12/2015  </t>
  </si>
  <si>
    <t xml:space="preserve">CURVA 45° PARA ELETRODUTO DE PVC RÍGIDO ROSCÁVEL, DIÂM = 32MM (1")  </t>
  </si>
  <si>
    <t xml:space="preserve">LUVA PARA ELETRODUTO, PVC, ROSCÁVEL, DN 20 MM (1/2"), PARA CIRCUITOS TERMINAIS, INSTALADA EM FORRO - FORNECIMENTO E INSTALAÇÃO. AF_12/2015  </t>
  </si>
  <si>
    <t xml:space="preserve">LUVA PARA ELETRODUTO, PVC, ROSCÁVEL, DN 32 MM (1"), PARA CIRCUITOS TERMINAIS, INSTALADA EM FORRO - FORNECIMENTO E INSTALAÇÃO. AF_12/2015  </t>
  </si>
  <si>
    <t xml:space="preserve">LUVA DE EMENDA PARA ELETRODUTO, AÇO GALVANIZADO, DN 40 MM (1 1/2''), APARENTE, INSTALADA EM TETO - FORNECIMENTO E INSTALAÇÃO. AF_11/2016_P  </t>
  </si>
  <si>
    <t xml:space="preserve">BUJÃO EM AÇO GALV. D=65mm (2 1/2")  À  80mm (3")  </t>
  </si>
  <si>
    <t xml:space="preserve">SAIDA HORIZONTAL PARA ELETRODUTO D=1  </t>
  </si>
  <si>
    <t xml:space="preserve">ARRUELA LISA D=1/4  </t>
  </si>
  <si>
    <t xml:space="preserve">ARRUELA LISA D=5/16  </t>
  </si>
  <si>
    <t xml:space="preserve">BUCHA DE NYLON S-5  </t>
  </si>
  <si>
    <t xml:space="preserve">BUCHA DE NYLON S-6  </t>
  </si>
  <si>
    <t xml:space="preserve">BUCHA DE NYLON S-10  </t>
  </si>
  <si>
    <t xml:space="preserve">FITA ISOLANTE ALTA FUSÃO 19 MM X 10 M - FORNECIMENTO         </t>
  </si>
  <si>
    <t xml:space="preserve">PARAFUSO SEXTAVADO  CABEÇA LENTILHA D = 1/4  X 5/8  </t>
  </si>
  <si>
    <t xml:space="preserve">BARRA ROSCADA ZINCADA D=1/4" X 2,00M                         </t>
  </si>
  <si>
    <t xml:space="preserve">LUMINARIA LED TUBULAR DE SOBREPOR, 2X18W (INCLUSIVE LAMPADAS),CORPO EM CHAPA DE ACO TRATADA E PINTURA ELETROSTATICA BRANCA, REFLETOR EM ALUMINIO DE ALTO BRILHO, COM VISOR ACRILICOTRANSLUCIDO, SEM REATOR. FORNECIMENTO E COLOCACAO  </t>
  </si>
  <si>
    <t xml:space="preserve">LUMINÁRIA DE SOBREPOR USO AO TEMPO (TARTARUGA) - BASE E-27  </t>
  </si>
  <si>
    <t xml:space="preserve">LUMINÁRIA TUBULAR COM LÂMPADA LED DE 2 X 9/10 W / BIVOLT     </t>
  </si>
  <si>
    <t xml:space="preserve">LUMINÁRIA DE EMERGÊNCIA, DE SOBREPOR, TIPO BLOCO AUTÔNOMO, COM AUTONOMIA DE 1H, MODELO LLE-LLEDDF, DA KBR OU SI  </t>
  </si>
  <si>
    <t xml:space="preserve">INTERRUPTOR SIMPLES (1 MÓDULO), 10A/250V, INCLUINDO SUPORTE E PLACA - FORNECIMENTO E INSTALAÇÃO. AF_12/2015  </t>
  </si>
  <si>
    <t xml:space="preserve">INTERRUPTOR PARALELO (1 MÓDULO), 10A/250V, INCLUINDO SUPORTE E PLACA - FORNECIMENTO E INSTALAÇÃO. AF_12/2015  </t>
  </si>
  <si>
    <t xml:space="preserve">INTERRUPTOR PARALELO (1 MÓDULO) COM 1 TOMADA DE EMBUTIR 2P+T 10 A,  INCLUINDO SUPORTE E PLACA - FORNECIMENTO E INSTALAÇÃO. AF_12/2015  </t>
  </si>
  <si>
    <t xml:space="preserve">TOMADA MÉDIA DE EMBUTIR (1 MÓDULO), 2P+T 10 A, INCLUINDO SUPORTE E PLACA - FORNECIMENTO E INSTALAÇÃO. AF_12/2015  </t>
  </si>
  <si>
    <t xml:space="preserve">TOMADA MÉDIA DE EMBUTIR (2 MÓDULOS), 2P+T 10 A, INCLUINDO SUPORTE E PLACA - FORNECIMENTO E INSTALAÇÃO. AF_12/2015  </t>
  </si>
  <si>
    <t xml:space="preserve">TAMPA CEGA PLÁSTICA 4 X2  COM FURO CENTRAL (PARA TV/SOM...)  </t>
  </si>
  <si>
    <t xml:space="preserve">POSTE DE AÇO CONICO CONTÍNUO CURVO SIMPLES, ENGASTADO, H=9M, INCLUSIVE LUMINÁRIA, SEM LÂMPADA - FORNECIMENTO E INSTALACAO. AF_11/2019  </t>
  </si>
  <si>
    <t xml:space="preserve">CAPTOR TIPO FRANKLIN PARA SPDA - FORNECIMENTO E INSTALAÇÃO. AF_12/2017  </t>
  </si>
  <si>
    <t xml:space="preserve">MASTRO 1 ½  PARA SPDA - FORNECIMENTO E INSTALAÇÃO. AF_12/2017  </t>
  </si>
  <si>
    <t xml:space="preserve">TERMINAL AÉREO BASE DUPLA GALVANIZADA 25MM - FORNECIMENTO  </t>
  </si>
  <si>
    <t xml:space="preserve">CAIXA DE EQUIPOTENCIALIZAÇÃO DE TERRA  </t>
  </si>
  <si>
    <t xml:space="preserve">CORDOALHA DE COBRE NU 35 MM², NÃO ENTERRADA, COM ISOLADOR - FORNECIMENTO E INSTALAÇÃO. AF_12/2017  </t>
  </si>
  <si>
    <t xml:space="preserve">CORDOALHA DE COBRE NU 50 MM², ENTERRADA, SEM ISOLADOR - FORNECIMENTO E INSTALAÇÃO. AF_12/2017  </t>
  </si>
  <si>
    <t xml:space="preserve">CORTE E DOBRA DE AÇO CA-25, DIÂMETRO DE 10,0 MM. AF_12/2015  </t>
  </si>
  <si>
    <t xml:space="preserve">FORNECIMENTO E INSTALAÇÃO DE RACK DE PISO 19" X 16U X 570MM (GABINETE)  </t>
  </si>
  <si>
    <t xml:space="preserve">PATCH PANEL 24 PORTAS, CATEGORIA 6 - FORNECIMENTO E INSTALAÇÃO. AF_11/2019  </t>
  </si>
  <si>
    <t xml:space="preserve">SWITCH 24 PORTAS 10/100 MBPS - FORNECIMENTO                  </t>
  </si>
  <si>
    <t xml:space="preserve">ORGANIZADOR DE CABOS (GUIA)  </t>
  </si>
  <si>
    <t xml:space="preserve">CENTRAL PABX, CAPACIDADE 8 LINHAS E 24 RAMAIS, MOD. CORP 8000, INTELBRÁS OU SIMILAR - FORNECIMENTO  </t>
  </si>
  <si>
    <t xml:space="preserve">CABO ELETRÔNICO CATEGORIA 6, INSTALADO EM EDIFICAÇÃO INSTITUCIONAL - FORNECIMENTO E INSTALAÇÃO. AF_11/2019  </t>
  </si>
  <si>
    <t xml:space="preserve">CABO TELEFÔNICO CCI-50 2 PARES, SEM BLINDAGEM, INSTALADO EM DISTRIBUIÇÃO DE EDIFICAÇÃO RESIDENCIAL - FORNECIMENTO E INSTALAÇÃO. AF_11/2019  </t>
  </si>
  <si>
    <t xml:space="preserve">CABO TELEFÔNICO CTP-APL-50 10 PARES INSTALADO EM ENTRADA DE EDIFICAÇÃO - FORNECIMENTO E INSTALAÇÃO. AF_11/2019  </t>
  </si>
  <si>
    <t xml:space="preserve">FORNECIMENTO E INSTALAÇÃO DE CONJUNTO DE TOMADAS RJ45 +RJ11 (PLACA SUPORTE E MÓDULO)  </t>
  </si>
  <si>
    <t xml:space="preserve">TOMADA DUPLA PARA LÓGICA RJ45, 4"X4", EMBUTIR, COMPLETA      </t>
  </si>
  <si>
    <t xml:space="preserve">TOMADA PARA TELEFONE RJ11 - FORNECIMENTO E INSTALAÇÃO. AF_11/2019  </t>
  </si>
  <si>
    <t xml:space="preserve">CAIXA R1, PADRÃO TELEMAR. EM ALVENARIA DE BLOCO CERÂMICO, ESP. = 0,09M, DIM. INT. = 0.60 X 0.35 X 0.40M, COM TAMPÃO DE FERRO FUN  </t>
  </si>
  <si>
    <t xml:space="preserve">QUADRO DE DISTRIBUICAO PARA TELEFONE N.3, 40X40X12CM EM CHAPA METALICA, DE EMBUTIR, SEM ACESSORIOS, PADRAO TELEBRAS, FORNECIMENTO E INSTALAÇÃO. AF_11/2019  </t>
  </si>
  <si>
    <t xml:space="preserve">CAIXA RETANGULAR 4" X 4" MÉDIA (1,30 M DO PISO), PVC, INSTALADA EM PAREDE - FORNECIMENTO E INSTALAÇÃO. AF_12/2015  </t>
  </si>
  <si>
    <t xml:space="preserve">CAIXA DE PASSAGEM METÁLICA DE EMBUTIR 20X20X10 CM  </t>
  </si>
  <si>
    <t xml:space="preserve">Un    </t>
  </si>
  <si>
    <t xml:space="preserve">ELETROCALHA LISA,COM TAMPA,TIPO "U",100X50MM,TRATAMENTO SUPERFICIAL PRE-ZINCADO A QUENTE,INCLUSIVE CONEXOES,ACESSORIOS EFIXACAO SUPERIOR.FORNECIMENTO E COLOCACAO  </t>
  </si>
  <si>
    <t xml:space="preserve">TE HORIZONTAL,90º,PARA ELETROCALHA PERFURADA OU LISA,100X50MM.FORNECIMENTO E COLOCACAO  </t>
  </si>
  <si>
    <t xml:space="preserve">CURVA VERTICAL,EXTERNA,90º,PARA ELETROCALHA PERFURADA OU LISA,100X50MM.FORNECIMENTO E COLOCACAO  </t>
  </si>
  <si>
    <t xml:space="preserve">TERMINAL DE FECHAMENTO LISO,PARA ELETROCALHA PERFURADA OU LISA,100X50MM.FORNECIMENTO E COLOCACAO  </t>
  </si>
  <si>
    <t xml:space="preserve">ELETRODUTO FLEXÍVEL CORRUGADO, PEAD, DN 50 (1 ½?)  - FORNECIMENTO E INSTALAÇÃO. AF_04/2016  </t>
  </si>
  <si>
    <t xml:space="preserve">SAIDA HORIZONTAL PARA ELETRODUTO D=3/4  </t>
  </si>
  <si>
    <t xml:space="preserve">BOX RETO DIAMETRO 1  </t>
  </si>
  <si>
    <t xml:space="preserve">CAIXA DE PASSAGEM TIPO CONDULETE - 2                         </t>
  </si>
  <si>
    <t xml:space="preserve">ACIONADOR MANUAL (BOTOEIRA) TIPO QUEBRA-VIDRO, P/INSTAL. INCENDIO  </t>
  </si>
  <si>
    <t xml:space="preserve">SIRENE AUDIO VISUAL,PARA SISTEMA DE ALARME CONTRA INCENDIO.FORNECIMENTO E COLOCACAO  </t>
  </si>
  <si>
    <t xml:space="preserve">CENTRAL DE ALARME ENDEREÇÁVEL DE INCENDIO COM SISTEMA P/ ATÉ 250 DISPOSITIVOS, MARCAL VERIN OU SIMILAR, MODELO VRE-250 C/ BATERIA  </t>
  </si>
  <si>
    <t xml:space="preserve">CABO BLINDADO PARA ALARME E DETECÇÃO DE INCÊNCIO 3 X 1,5MM2  </t>
  </si>
  <si>
    <t xml:space="preserve">TUBO EM COBRE FLEXÍVEL, DN 3/8", COM ISOLAMENTO, INSTALADO EM RAMAL DE ALIMENTAÇÃO DE AR CONDICIONADO COM CONDENSADORA INDIVIDUAL ? FORNECIMENTO E INSTALAÇÃO. AF_12/2015  </t>
  </si>
  <si>
    <t xml:space="preserve">TUBO EM COBRE FLEXÍVEL, DN 5/8", COM ISOLAMENTO, INSTALADO EM RAMAL DE ALIMENTAÇÃO DE AR CONDICIONADO COM CONDENSADORA INDIVIDUAL ? FORNECIMENTO E INSTALAÇÃO. AF_12/2015  </t>
  </si>
  <si>
    <t xml:space="preserve">TUBO EM COBRE FLEXÍVEL, DN 1/4", COM ISOLAMENTO, INSTALADO EM RAMAL DE ALIMENTAÇÃO DE AR CONDICIONADO COM CONDENSADORA CENTRAL ? FORNECIMENTO E INSTALAÇÃO. AF_12/2015  </t>
  </si>
  <si>
    <t xml:space="preserve">TUBO DE AÇO GALVANIZADO COM COSTURA, CLASSE MÉDIA, CONEXÃO ROSQUEADA, DN 20 (3/4"), INSTALADO EM RAMAIS E SUB-RAMAIS DE GÁS - FORNECIMENTO E INSTALAÇÃO. AF_12/2015  </t>
  </si>
  <si>
    <t xml:space="preserve">MANGUEIRA PARA GÁS GLP D=3/8" X 120CM, EM PVC TRANSPARENTE C/TARJA AMARELA, USO DOMESTICO  </t>
  </si>
  <si>
    <t xml:space="preserve">JOELHO 90 GRAUS, EM FERRO GALVANIZADO, CONEXÃO ROSQUEADA, DN 15 (1/2"), INSTALADO EM RAMAIS E SUB-RAMAIS DE GÁS - FORNECIMENTO E INSTALAÇÃO. AF_12/2015  </t>
  </si>
  <si>
    <t xml:space="preserve">JOELHO 90 GRAUS, EM FERRO GALVANIZADO, CONEXÃO ROSQUEADA, DN 20 (3/4"), INSTALADO EM RAMAIS E SUB-RAMAIS DE GÁS - FORNECIMENTO E INSTALAÇÃO. AF_12/2015  </t>
  </si>
  <si>
    <t xml:space="preserve">NIPLE, EM FERRO GALVANIZADO, CONEXÃO ROSQUEADA, DN 20 (3/4"), INSTALADO EM RAMAIS E SUB-RAMAIS DE GÁS - FORNECIMENTO E INSTALAÇÃO. AF_12/2015  </t>
  </si>
  <si>
    <t xml:space="preserve">NIPLE, EM FERRO GALVANIZADO, CONEXÃO ROSQUEADA, DN 15 (1/2"), INSTALADO EM RAMAIS E SUB-RAMAIS DE GÁS - FORNECIMENTO E INSTALAÇÃO. AF_12/2015  </t>
  </si>
  <si>
    <t xml:space="preserve">FORNECIMENTO E ASSENTAMENTO DE TE DE REDUÇÃO DE FERRO GALVANIZADO DE 3/4" X 1/2"  </t>
  </si>
  <si>
    <t xml:space="preserve">TÊ, EM FERRO GALVANIZADO, CONEXÃO ROSQUEADA, DN 20 (3/4"), INSTALADO EM RAMAIS E SUB-RAMAIS DE GÁS - FORNECIMENTO E INSTALAÇÃO. AF_12/2015  </t>
  </si>
  <si>
    <t xml:space="preserve">UNIÃO, EM FERRO GALVANIZADO, CONEXÃO ROSQUEADA, DN 20 (3/4"), INSTALADO EM RAMAIS E SUB-RAMAIS DE GÁS - FORNECIMENTO E INSTALAÇÃO. AF_12/2015  </t>
  </si>
  <si>
    <t xml:space="preserve">LUVA DE REDUÇÃO, EM FERRO GALVANIZADO, 3/4" X 1/2", CONEXÃO ROSQUEADA, INSTALADO EM RAMAIS E SUB-RAMAIS DE GÁS - FORNECIMENTO E INSTALAÇÃO. AF_12/2015  </t>
  </si>
  <si>
    <t xml:space="preserve">FORNECIMENTO E ASSENTAMENTO DE CAP DE FERRO GALVANIZADO DE 3/4"  </t>
  </si>
  <si>
    <t xml:space="preserve">REGISTRO DE GAVETA BRUTO, LATÃO, ROSCÁVEL, 3/4", FORNECIDO E INSTALADO EM RAMAL DE ÁGUA. AF_12/2014  </t>
  </si>
  <si>
    <t xml:space="preserve">REGISTRO DE FECHO RÁPIDO 1/2" NPT                            </t>
  </si>
  <si>
    <t xml:space="preserve">REGULADOR DE BAIXA PRESSÃO, D=15MM, TIPO FISHER, CLASSE 300, 2º ESTÁGIO (INSTALAÇÃO GÁS)  </t>
  </si>
  <si>
    <t xml:space="preserve">REGULADOR DE ALTA PRESSÃO, D=28MM, TIPO FISHER, CLASSE 300, 1º ESTÁGIO (INSTALAÇÃO GÁS)  </t>
  </si>
  <si>
    <t xml:space="preserve">VÁLVULA DE ESFERA BRUTA, BRONZE, ROSCÁVEL, 1/2  , INSTALADO EM RESERVAÇÃO DE ÁGUA DE EDIFICAÇÃO QUE POSSUA RESERVATÓRIO DE FIBRA/FIBROCIMENTO - FORNECIMENTO E INSTALAÇÃO. AF_06/2016  </t>
  </si>
  <si>
    <t xml:space="preserve">VÁLVULA DE ESFERA BRUTA, BRONZE, ROSCÁVEL, 3/4'', INSTALADO EM RESERVAÇÃO DE ÁGUA DE EDIFICAÇÃO QUE POSSUA RESERVATÓRIO DE FIBRA/FIBROCIMENTO - FORNECIMENTO E INSTALAÇÃO. AF_06/2016  </t>
  </si>
  <si>
    <t xml:space="preserve">MANOMETRO 0 A 200 PSI (0 A 14 KGF/CM2), D = 50MM - FORNECIMENTO E COLOCACAO  </t>
  </si>
  <si>
    <t xml:space="preserve">MANOMETRO COM CAIXA EM ACO PINTADO, ESCALA *10* KGF/CM2 (*10* BAR), DIAMETRO NOMINAL DE *63* MM, CONEXAO DE 1/4"  </t>
  </si>
  <si>
    <t xml:space="preserve">TUBO DE AÇO GALVANIZADO COM COSTURA, CLASSE MÉDIA, CONEXÃO RANHURADA, DN 65 (2 1/2"), INSTALADO EM PRUMADAS - FORNECIMENTO E INSTALAÇÃO. AF_12/2015  </t>
  </si>
  <si>
    <t xml:space="preserve">COTOVELO 90 GRAUS, EM FERRO GALVANIZADO, CONEXÃO ROSQUEADA, DN 65 (2 1/2?), INSTALADO EM RESERVAÇÃO DE ÁGUA DE EDIFICAÇÃO QUE POSSUA RESERVATÓRIO DE FIBRA/FIBROCIMENTO ? FORNECIMENTO E INSTALAÇÃO. AF_06/2016  </t>
  </si>
  <si>
    <t xml:space="preserve">CURVA 90 GRAUS, EM AÇO, CONEXÃO SOLDADA, DN 65 (2 1/2"), INSTALADO EM REDE DE ALIMENTAÇÃO PARA HIDRANTE - FORNECIMENTO E INSTALAÇÃO. AF_12/2015  </t>
  </si>
  <si>
    <t xml:space="preserve">TÊ, EM FERRO GALVANIZADO, CONEXÃO ROSQUEADA, DN 65 (2 1/2"), INSTALADO EM REDE DE ALIMENTAÇÃO PARA HIDRANTE - FORNECIMENTO E INSTALAÇÃO. AF_12/2015  </t>
  </si>
  <si>
    <t xml:space="preserve">NIPLE, EM FERRO GALVANIZADO, DN 65 (2 1/2"), CONEXÃO ROSQUEADA, INSTALADO EM REDE DE ALIMENTAÇÃO PARA HIDRANTE - FORNECIMENTO E INSTALAÇÃO. AF_12/2015  </t>
  </si>
  <si>
    <t xml:space="preserve">ABRIGO PARA HIDRANTE, 75X45X17CM, COM REGISTRO GLOBO ANGULAR 45º 2.1/2", ADAPTADOR STORZ 2.1/2", MANGUEIRA DE INCÊNDIO 15M, REDUÇÃO 2.1/2X1.1/2" E ESGUICHO EM LATÃO 1.1/2" - FORNECIMENTO E INSTALAÇÃO  </t>
  </si>
  <si>
    <t xml:space="preserve">HIDRANTE SUBTERRANEO FERRO FUNDIDO C/ CURVA LONGA E CAIXA DN=75MM  </t>
  </si>
  <si>
    <t xml:space="preserve">TUBO DE AÇO GALVANIZADO COM COSTURA, CLASSE MÉDIA, DN 25 (1"), CONEXÃO ROSQUEADA, INSTALADO EM REDE DE ALIMENTAÇÃO PARA HIDRANTE - FORNECIMENTO E INSTALAÇÃO. AF_12/2015  </t>
  </si>
  <si>
    <t xml:space="preserve">TUBO DE AÇO GALVANIZADO COM COSTURA, CLASSE MÉDIA, DN 32 (1 1/4"), CONEXÃO ROSQUEADA, INSTALADO EM REDE DE ALIMENTAÇÃO PARA HIDRANTE - FORNECIMENTO E INSTALAÇÃO. AF_12/2015  </t>
  </si>
  <si>
    <t xml:space="preserve">TUBO DE AÇO GALVANIZADO COM COSTURA, CLASSE MÉDIA, DN 40 (1 1/2"), CONEXÃO ROSQUEADA, INSTALADO EM REDE DE ALIMENTAÇÃO PARA HIDRANTE - FORNECIMENTO E INSTALAÇÃO. AF_12/2015  </t>
  </si>
  <si>
    <t xml:space="preserve">TUBO DE AÇO GALVANIZADO COM COSTURA, CLASSE MÉDIA, CONEXÃO RANHURADA, DN 80 (3"), INSTALADO EM PRUMADAS - FORNECIMENTO E INSTALAÇÃO. AF_12/2015  </t>
  </si>
  <si>
    <t xml:space="preserve">LUVA DE REDUÇÃO, EM FERRO GALVANIZADO, 1" X 3/4", CONEXÃO ROSQUEADA, INSTALADO EM REDE DE ALIMENTAÇÃO PARA HIDRANTE - FORNECIMENTO E INSTALAÇÃO. AF_12/2015  </t>
  </si>
  <si>
    <t xml:space="preserve">LUVA DE REDUÇÃO, EM FERRO GALVANIZADO, 1 1/4" X 3/4", CONEXÃO ROSQUEADA, INSTALADO EM REDE DE ALIMENTAÇÃO PARA HIDRANTE - FORNECIMENTO E INSTALAÇÃO. AF_12/2015  </t>
  </si>
  <si>
    <t xml:space="preserve">LUVA DE REDUÇÃO, EM FERRO GALVANIZADO, 2 1/2" X 1 1/2", CONEXÃO ROSQUEADA, INSTALADO EM PRUMADAS - FORNECIMENTO E INSTALAÇÃO. AF_12/2015  </t>
  </si>
  <si>
    <t xml:space="preserve">LUVA DE REDUÇÃO, EM FERRO GALVANIZADO, 3" X 2", CONEXÃO ROSQUEADA, INSTALADO EM PRUMADAS - FORNECIMENTO E INSTALAÇÃO. AF_12/2015  </t>
  </si>
  <si>
    <t xml:space="preserve">LUVA DE REDUÇÃO, EM FERRO GALVANIZADO, 3" X 2 1/2", CONEXÃO ROSQUEADA, INSTALADO EM PRUMADAS - FORNECIMENTO E INSTALAÇÃO. AF_12/2015  </t>
  </si>
  <si>
    <t xml:space="preserve">TÊ, EM FERRO GALVANIZADO, DN 65 (2 1/2"), CONEXÃO ROSQUEADA, INSTALADO EM PRUMADAS - FORNECIMENTO E INSTALAÇÃO. AF_12/2015  </t>
  </si>
  <si>
    <t xml:space="preserve">TÊ, EM FERRO GALVANIZADO, DN 80 (3"), CONEXÃO ROSQUEADA, INSTALADO EM PRUMADAS - FORNECIMENTO E INSTALAÇÃO. AF_12/2015  </t>
  </si>
  <si>
    <t xml:space="preserve">FORNECIMENTO E ASSENTAMENTO DE TE DE REDUÇÃO DE FERRO GALVANIZADO DE 1 1/2" X 1"  </t>
  </si>
  <si>
    <t xml:space="preserve">FORNECIMENTO E ASSENTAMENTO DE TE DE REDUÇÃO DE FERRO GALVANIZADO DE 2 1/2" X 1"  </t>
  </si>
  <si>
    <t xml:space="preserve">NIPLE, EM FERRO GALVANIZADO, DN 25 (1"), CONEXÃO ROSQUEADA, INSTALADO EM REDE DE ALIMENTAÇÃO PARA HIDRANTE - FORNECIMENTO E INSTALAÇÃO. AF_12/2015  </t>
  </si>
  <si>
    <t xml:space="preserve">NIPLE, EM FERRO GALVANIZADO, DN 32 (1 1/4"), CONEXÃO ROSQUEADA, INSTALADO EM REDE DE ALIMENTAÇÃO PARA HIDRANTE - FORNECIMENTO E INSTALAÇÃO. AF_12/2015  </t>
  </si>
  <si>
    <t xml:space="preserve">NIPLE, EM FERRO GALVANIZADO, DN 40 (1 1/2"), CONEXÃO ROSQUEADA, INSTALADO EM REDE DE ALIMENTAÇÃO PARA HIDRANTE - FORNECIMENTO E INSTALAÇÃO. AF_12/2015  </t>
  </si>
  <si>
    <t xml:space="preserve">NIPLE, EM FERRO GALVANIZADO, DN 50 (2"), CONEXÃO ROSQUEADA, INSTALADO EM REDE DE ALIMENTAÇÃO PARA HIDRANTE - FORNECIMENTO E INSTALAÇÃO. AF_12/2015  </t>
  </si>
  <si>
    <t xml:space="preserve">NIPLE, EM FERRO GALVANIZADO, DN 65 (2 1/2"), CONEXÃO ROSQUEADA, INSTALADO EM PRUMADAS - FORNECIMENTO E INSTALAÇÃO. AF_12/2015  </t>
  </si>
  <si>
    <t xml:space="preserve">NIPLE, EM FERRO GALVANIZADO, DN 80 (3"), CONEXÃO ROSQUEADA, INSTALADO EM PRUMADAS - FORNECIMENTO E INSTALAÇÃO. AF_12/2015  </t>
  </si>
  <si>
    <t xml:space="preserve">UNIÃO, EM FERRO GALVANIZADO, DN 25 (1"), CONEXÃO ROSQUEADA, INSTALADO EM REDE DE ALIMENTAÇÃO PARA HIDRANTE - FORNECIMENTO E INSTALAÇÃO. AF_12/2015  </t>
  </si>
  <si>
    <t xml:space="preserve">UNIÃO, EM FERRO GALVANIZADO, DN 32 (1 1/4"), CONEXÃO ROSQUEADA, INSTALADO EM REDE DE ALIMENTAÇÃO PARA HIDRANTE - FORNECIMENTO E INSTALAÇÃO. AF_12/2015  </t>
  </si>
  <si>
    <t xml:space="preserve">UNIÃO, EM FERRO GALVANIZADO, DN 65 (2 1/2"), CONEXÃO ROSQUEADA, INSTALADO EM PRUMADAS - FORNECIMENTO E INSTALAÇÃO. AF_12/2015  </t>
  </si>
  <si>
    <t xml:space="preserve">UNIÃO, EM FERRO GALVANIZADO, DN 80 (3"), CONEXÃO ROSQUEADA, INSTALADO EM PRUMADAS - FORNECIMENTO E INSTALAÇÃO. AF_12/2015  </t>
  </si>
  <si>
    <t xml:space="preserve">JOELHO 90 GRAUS, EM FERRO GALVANIZADO, DN 25 (1"), CONEXÃO ROSQUEADA, INSTALADO EM REDE DE ALIMENTAÇÃO PARA HIDRANTE - FORNECIMENTO E INSTALAÇÃO. AF_12/2015  </t>
  </si>
  <si>
    <t xml:space="preserve">JOELHO 90 GRAUS, EM FERRO GALVANIZADO, DN 40 (1 1/2"), CONEXÃO ROSQUEADA, INSTALADO EM REDE DE ALIMENTAÇÃO PARA HIDRANTE - FORNECIMENTO E INSTALAÇÃO. AF_12/2015  </t>
  </si>
  <si>
    <t xml:space="preserve">JOELHO 90 GRAUS, EM FERRO GALVANIZADO, DN 65 (2 1/2"), CONEXÃO ROSQUEADA, INSTALADO EM PRUMADAS - FORNECIMENTO E INSTALAÇÃO. AF_12/2015  </t>
  </si>
  <si>
    <t xml:space="preserve">JOELHO 90 GRAUS, EM FERRO GALVANIZADO, DN 80 (3"), CONEXÃO ROSQUEADA, INSTALADO EM PRUMADAS - FORNECIMENTO E INSTALAÇÃO. AF_12/2015  </t>
  </si>
  <si>
    <t xml:space="preserve">FORNECIMENTO E ASSENTAMENTO DE FLANGE SEXTAVADO DE FERRO GALVANIZADO DE 3"  </t>
  </si>
  <si>
    <t xml:space="preserve">CHAVE DE FLUXO 1  </t>
  </si>
  <si>
    <t xml:space="preserve">TANQUE DE PRESSÃO CAP. 30 LTS.                               </t>
  </si>
  <si>
    <t xml:space="preserve">REGISTRO DE GAVETA BRUTO, LATÃO, ROSCÁVEL, 2 1/2?, INSTALADO EM RESERVAÇÃO DE ÁGUA DE EDIFICAÇÃO QUE POSSUA RESERVATÓRIO DE FIBRA/FIBROCIMENTO ? FORNECIMENTO E INSTALAÇÃO. AF_06/2016  </t>
  </si>
  <si>
    <t xml:space="preserve">REGISTRO DE GAVETA BRUTO, LATÃO, ROSCÁVEL, 3?, INSTALADO EM RESERVAÇÃO DE ÁGUA DE EDIFICAÇÃO QUE POSSUA RESERVATÓRIO DE FIBRA/FIBROCIMENTO ? FORNECIMENTO E INSTALAÇÃO. AF_06/2016  </t>
  </si>
  <si>
    <t xml:space="preserve">VÁLVULA DE ESFERA BRUTA, BRONZE, ROSCÁVEL, 1'', INSTALADO EM RESERVAÇÃO DE ÁGUA DE EDIFICAÇÃO QUE POSSUA RESERVATÓRIO DE FIBRA/FIBROCIMENTO - FORNECIMENTO E INSTALAÇÃO. AF_06/2016  </t>
  </si>
  <si>
    <t xml:space="preserve">VÁLVULA DE RETENÇÃO VERTICAL, DE BRONZE, ROSCÁVEL, 1" - FORNECIMENTO E INSTALAÇÃO. AF_01/2019  </t>
  </si>
  <si>
    <t xml:space="preserve">VÁLVULA DE RETENÇÃO HORIZONTAL, DE BRONZE, ROSCÁVEL, 2 1/2" - FORNECIMENTO E INSTALAÇÃO. AF_01/2019  </t>
  </si>
  <si>
    <t xml:space="preserve">PRESSOSTATO 50 A 80 PSI  </t>
  </si>
  <si>
    <t xml:space="preserve">BOMBA SCHNEIDER MOD BPI ACOPLADA EM MOTOR ELÉTRICO 5 CV  </t>
  </si>
  <si>
    <t xml:space="preserve">BOMBA CENTRIFUGA C/ MOTOR ELETRICO TRIFASICO 1CV  </t>
  </si>
  <si>
    <t xml:space="preserve">PLACA FOTOLUMINESCENTE DE SINALIZACAO DE SEGURANCA CONTRA INCENDIO,PARA INDICACAO CONTINUADA DE ROTA DE FUGA,EM PVC ANTICHAMA,DIMENSOES APROXIMADAS DE (7X20)CM,DE ACORDO COM A NORMA NBR 13434-2.FORNECIMENTO E COLOCACAO  </t>
  </si>
  <si>
    <t xml:space="preserve">PLACA FOTOLUMINESCENTE DE SINALIZACAO BASICA PARA EXTINTOR DE INCENDIO,EM PVC ANTICHAMA,DIMENSOES APROXIMADAS DE (15X15) CM,DE ACORDO COM A NORMA NBR 13434-2.FORNECIMENTO E COLOCACAO  </t>
  </si>
  <si>
    <t xml:space="preserve">PLACA FOTOLUMINESCENTE DE SINALIZACAO DE SEGURANCA CONTRA INCENDIO,PARA INDICACAO DE NUMERO DE PAVIMENTOS,EM PVC ANTICHAMA,DIMENSOES APROXIMADAS DE (10X10)CM,DE ACORDO COM A NORMANBR 13434-2.FORNECIMENTO E COLOCACAO  </t>
  </si>
  <si>
    <t xml:space="preserve">EXTINTOR DE CO2 6KG - FORNECIMENTO E INSTALACAO  </t>
  </si>
  <si>
    <t xml:space="preserve">EXTINTOR INCENDIO TP PO QUIMICO 4KG FORNECIMENTO E COLOCACAO  </t>
  </si>
  <si>
    <t>74151/1</t>
  </si>
  <si>
    <t>260202/AGETOP</t>
  </si>
  <si>
    <t>271307/AGETOP</t>
  </si>
  <si>
    <t>080519/AGETOP</t>
  </si>
  <si>
    <t>071872/AGETOP</t>
  </si>
  <si>
    <t>070646/AGETOP</t>
  </si>
  <si>
    <t>73775/1</t>
  </si>
  <si>
    <t>BDI EDFICAÇÕES</t>
  </si>
  <si>
    <t>COMPOSIÇÃO MÃO DE OBRA MENSAL</t>
  </si>
  <si>
    <t>(ES) Encargos Sociais Desonerados:</t>
  </si>
  <si>
    <t xml:space="preserve">[ES_H] - (Horista) = </t>
  </si>
  <si>
    <t>[ES-M] - (Mensalista) =</t>
  </si>
  <si>
    <t>CÓDIGO</t>
  </si>
  <si>
    <t>DESCRIÇÃO</t>
  </si>
  <si>
    <t>UNID.</t>
  </si>
  <si>
    <t>PREÇO (R$)</t>
  </si>
  <si>
    <t>QUANT.</t>
  </si>
  <si>
    <t>PREÇO TOTAL (R$)</t>
  </si>
  <si>
    <t>VIGIA NOTURNO COM ENCARGOS COMPLEMENTARES (MENSALISTA) ( 2 VIGIAS)</t>
  </si>
  <si>
    <t>MÊS</t>
  </si>
  <si>
    <t>código</t>
  </si>
  <si>
    <t>PREÇO UNIT</t>
  </si>
  <si>
    <t>(1) - Custo por Hora - SINAPI_INSUMOS</t>
  </si>
  <si>
    <t xml:space="preserve">(2) - Custo/hora _SINAPI S/ ENCARGOS </t>
  </si>
  <si>
    <t xml:space="preserve">(2) = (1)  / [ES_H] = </t>
  </si>
  <si>
    <t xml:space="preserve">(3) -  Custo/hora_[mensalista] SINAPI_COM_ENCARGOS </t>
  </si>
  <si>
    <t xml:space="preserve">(3) = (2)  x  [ES_M]  = </t>
  </si>
  <si>
    <t xml:space="preserve">(4) - Horas/DIA </t>
  </si>
  <si>
    <t xml:space="preserve">(5) - Horas/mês </t>
  </si>
  <si>
    <t>(6) - Quantidade de dias/mês</t>
  </si>
  <si>
    <t xml:space="preserve">(5) = (4)  x (6) = </t>
  </si>
  <si>
    <t>(7) - Custo mensal</t>
  </si>
  <si>
    <t>(8) - Quantidade de profissionais</t>
  </si>
  <si>
    <t xml:space="preserve">CUSTO MENSAL SEM ENCARGOS COMPLEMENTARES    (7) = (3)  x (5) x (8) = </t>
  </si>
  <si>
    <t>COMP. 95388-N</t>
  </si>
  <si>
    <t>CURSO DE CAPACITAÇÃO PARA VIGIA NOTURNO (ENCARGOS COMPLEMENTARES) - (MENSALISTA)</t>
  </si>
  <si>
    <t>COEF.</t>
  </si>
  <si>
    <t>41776-MENSAL</t>
  </si>
  <si>
    <t>ALIMENTACAO - MENSALISTA (ENCARGOS COMPLEMENTARES) (COLETADO CAIXA)</t>
  </si>
  <si>
    <t>TRANSPORTE - MENSALISTA (ENCARGOS COMPLEMENTARES) (COLETADO CAIXA)</t>
  </si>
  <si>
    <t>EXAMES - MENSALISTA (ENCARGOS COMPLEMENTARES (COLETADO CAIXA)</t>
  </si>
  <si>
    <t>SEGURO - MENSALISTA (ENCARGOS COMPLEMENTARES) (COLETADO CAIXA)</t>
  </si>
  <si>
    <t xml:space="preserve">CUSTO MENSAL COM ENCARGOS COMPLEMENTARES:  </t>
  </si>
  <si>
    <t>VIGIA DIURNO COM ENCARGOS COMPLEMENTARES (MENSALISTA) (2 VIGIAS)</t>
  </si>
  <si>
    <t>COMP. 95388-D</t>
  </si>
  <si>
    <t>CURSO DE CAPACITAÇÃO PARA VIGIA DIURNO (ENCARGOS COMPLEMENTARES) - (MENSALISTA)</t>
  </si>
  <si>
    <t>ORÇAMENTO :</t>
  </si>
  <si>
    <t>Com Desoneração</t>
  </si>
  <si>
    <t>BDI EQUIPAMENTOS</t>
  </si>
  <si>
    <t xml:space="preserve"> Leis Sociais horistas</t>
  </si>
  <si>
    <t>Leis Sociais mensalistas</t>
  </si>
  <si>
    <t>Data Base</t>
  </si>
  <si>
    <t>Sem Desoneração</t>
  </si>
  <si>
    <t>BDI = 13,26%...........................................................................................................</t>
  </si>
  <si>
    <t>PLANILHA DE CUSTOS (SERVIÇOS)</t>
  </si>
  <si>
    <t>ITEM</t>
  </si>
  <si>
    <t>PREÇO UNIT CUSTO (R$)</t>
  </si>
  <si>
    <t>BDI (%)</t>
  </si>
  <si>
    <t>PREÇO UNIT VENDA (R$)</t>
  </si>
  <si>
    <t>PREÇO TOTAL POR ITEM (R$)</t>
  </si>
  <si>
    <t>MÓDULO 01</t>
  </si>
  <si>
    <t>MÓDULO 02</t>
  </si>
  <si>
    <t>DESCRIÇÃO DOS SERVIÇOS</t>
  </si>
  <si>
    <t>PREÇO UNIT (R$)</t>
  </si>
  <si>
    <t>CUSTO TOTAL SEM BDI  R$</t>
  </si>
  <si>
    <t>BDI %</t>
  </si>
  <si>
    <t>CUSTO TOTAL COM BDI R$</t>
  </si>
  <si>
    <t>PERCENTUAL %</t>
  </si>
  <si>
    <t>PERCENTUAL ACUMULADO%</t>
  </si>
  <si>
    <t>CURVA ABC DE SERVIÇOS (MÓDULO 01)</t>
  </si>
  <si>
    <t>COMPOSIÇÕES DE SERVIÇOS E EQUIPAMENTOS</t>
  </si>
  <si>
    <t>CÓDIGO (COMPOSIÇÃO)</t>
  </si>
  <si>
    <t>CÓDIGO (INSUMO/COMPOSIÇÃO AUXILIAR)</t>
  </si>
  <si>
    <t>DESCRIÇÃO COMPLETA (COMPOSIÇÃO)</t>
  </si>
  <si>
    <t>DESCRIÇÃO COMPLETA (INSUMO/COMPOSIÇÃO AUXILAR)</t>
  </si>
  <si>
    <t>UND (COMPOSIÇÃO)</t>
  </si>
  <si>
    <t>UND (INSUMO/COMPOSIÇÃO AUXILIAR)</t>
  </si>
  <si>
    <t>ÍNDICE ADOTADO</t>
  </si>
  <si>
    <t>PREÇO UNITÁRIO (INSUMO/COMPOSIÇÃO AUXILIAR)</t>
  </si>
  <si>
    <t>PREÇO UNITÁRIO (COMPOSIÇÃO)</t>
  </si>
  <si>
    <t>EQ</t>
  </si>
  <si>
    <t>CRONOGRAMA FISICO FINANCEIRO</t>
  </si>
  <si>
    <t>DISCRIMINAÇÃO DOS SERVIÇOS</t>
  </si>
  <si>
    <t>TOTAL (R$)</t>
  </si>
  <si>
    <t>MESES</t>
  </si>
  <si>
    <t>TOTAL DO ITEM</t>
  </si>
  <si>
    <t>02.00.000</t>
  </si>
  <si>
    <t>03.00.000</t>
  </si>
  <si>
    <t>04.00.000</t>
  </si>
  <si>
    <t>ARQUITETURA E ELEMENTOS DE URBANISMO</t>
  </si>
  <si>
    <t>DIRETOR DE OBRAS SECRETARIA DE ESTADO DE EDUCAÇÃO DO DISTRITO FEDERAL</t>
  </si>
  <si>
    <t>05.00.000</t>
  </si>
  <si>
    <t>INSTALAÇÕES HIDRÁULICAS E SANITÁRIAS</t>
  </si>
  <si>
    <t>06.00.000</t>
  </si>
  <si>
    <t>GERENTE DE OBRAS SECRETARIA DE ESTADO DE EDUCAÇÃO DO DISTRITO FEDERAL</t>
  </si>
  <si>
    <t>07.00.000</t>
  </si>
  <si>
    <t>INSTALAÇOES MECANICAS E DE UTILIDADES</t>
  </si>
  <si>
    <t>08.00.000</t>
  </si>
  <si>
    <t>FISCAL DE OBRAS SECRETARIA DE ESTADO DE EDUCAÇÃO DO DISTRITO FEDERAL</t>
  </si>
  <si>
    <t>09.00.000</t>
  </si>
  <si>
    <t>10.00.000</t>
  </si>
  <si>
    <t>EMPREITEIRO</t>
  </si>
  <si>
    <t xml:space="preserve">TOTAIS GERAIS COM BDI </t>
  </si>
  <si>
    <t xml:space="preserve">TOTAIS GERAIS ACUMULADO </t>
  </si>
  <si>
    <t>PORCENTAGENS EM RELAÇÃO AO VALOR TOTAL DA OBRA (%)</t>
  </si>
  <si>
    <t>PORCENTAGENS ACUMULADOS EM RELAÇÃO AO VALOR TOTAL DA OBRA (%)</t>
  </si>
  <si>
    <t>MOD 1</t>
  </si>
  <si>
    <t>MOD 2</t>
  </si>
  <si>
    <t xml:space="preserve">(COMPOSIÇÃO REPRESENTATIVA) DO SERVIÇO DE ALVENARIA DE VEDAÇÃO DE BLOCOS VAZADOS DE CERÂMICA DE 9X19X19CM (ESPESSURA 9CM), PARA EDIFICAÇÃO HABITACIONAL MULTIFAMILIAR (PRÉDIO). AF_11/2014  </t>
  </si>
  <si>
    <t xml:space="preserve">(COMPOSIÇÃO REPRESENTATIVA) DO SERVIÇO DE ALVENARIA DE VEDAÇÃO DE BLOCOS VAZADOS DE CERÂMICA DE 14X9X19CM (ESPESSURA 14CM, BLOCO DEITADO), PARA EDIFICAÇÃO HABITACIONAL UNIFAMILIAR (CASA) E EDIFICAÇÃO PÚBLICA PADRÃO. AF_12/2014  </t>
  </si>
  <si>
    <t xml:space="preserve">GOVERNO DO DISTRITO FEDERAL </t>
  </si>
  <si>
    <t>SECRETARIA DE ESTADO DE EDUCAÇÃO</t>
  </si>
  <si>
    <t>DIRETORIA DE ARQUITETURA</t>
  </si>
  <si>
    <t>CINNANTI ARQUITETURA E ENGENHARIA LTDA</t>
  </si>
  <si>
    <t xml:space="preserve"> CAPA DA PLANILHA ESTIMATIVA</t>
  </si>
  <si>
    <t>(Conforme Lei 8.666/93, artigo 40, parágrafo  2º, inciso II)</t>
  </si>
  <si>
    <t>TÍTULO:</t>
  </si>
  <si>
    <t>Nº PROJETO:</t>
  </si>
  <si>
    <t>NOME  PROJETO:</t>
  </si>
  <si>
    <t>ENDEREÇO:</t>
  </si>
  <si>
    <t>PRAZO:</t>
  </si>
  <si>
    <t xml:space="preserve">DATA:            </t>
  </si>
  <si>
    <t>ORÇAMENTISTA(S):</t>
  </si>
  <si>
    <t>PROCESSO:</t>
  </si>
  <si>
    <t>080.007145/2016</t>
  </si>
  <si>
    <t>SISOBRAS:</t>
  </si>
  <si>
    <t>OBSERVAÇÕES:</t>
  </si>
  <si>
    <t xml:space="preserve">RESP. CAPA: </t>
  </si>
  <si>
    <t>Eng. Civil Dalmo Blanco Cinnanti</t>
  </si>
  <si>
    <t>SUB TOTAL (SERVIÇOS/MATERIAIS)..................................................................................................................</t>
  </si>
  <si>
    <t>TOTAL MÓDULO 01 .......................................................................................................</t>
  </si>
  <si>
    <t>----------------------------------------------------------------------------------------------------------------------------------------------------------------</t>
  </si>
  <si>
    <t>SUB TOTAL (EQUIPAMENTOS)..................................................................................................................</t>
  </si>
  <si>
    <t>VALOR ESTIMADO COM BDI  .........................................................................................................................</t>
  </si>
  <si>
    <t>NOTAS:</t>
  </si>
  <si>
    <t>*Esta planilha é orientativa. Desta  forma, é de  inteira  responsabilidade do contratado as  quantidades  e  valores  necessários a completa execução da obra.
*Havendo irregularidades neste instrumento, entre em contato com a Ouvidoria de Combate a Corrupção, no telefone 0800-6449060</t>
  </si>
  <si>
    <t>9 MESES (274 DIAS CORRIDOS)</t>
  </si>
  <si>
    <t>CINNANTI ARQUITETURA E ENGENHARIA</t>
  </si>
  <si>
    <t>BDI</t>
  </si>
  <si>
    <t>BENEFÍCIOS E DESPESAS INDIRETAS</t>
  </si>
  <si>
    <r>
      <t>NORMA DE SERVIÇO Nº 01/2017 (</t>
    </r>
    <r>
      <rPr>
        <b/>
        <u/>
        <sz val="11"/>
        <color theme="1"/>
        <rFont val="Calibri"/>
        <family val="2"/>
        <scheme val="minor"/>
      </rPr>
      <t>COM DESONERAÇÃO)</t>
    </r>
  </si>
  <si>
    <r>
      <t>NORMA DE SERVIÇO Nº 01/2017 (</t>
    </r>
    <r>
      <rPr>
        <b/>
        <u/>
        <sz val="11"/>
        <color theme="1"/>
        <rFont val="Calibri"/>
        <family val="2"/>
        <scheme val="minor"/>
      </rPr>
      <t>SEM DESONERAÇÃO)</t>
    </r>
  </si>
  <si>
    <t>II</t>
  </si>
  <si>
    <t xml:space="preserve">PARA ESTIMATIVAS DE OBRAS DE ENGENHARIA  A SEREM LICITADOS PELA SECRETARIA DE ESTADO DE EDUCAÇÃO DO DISTRITO FEDERAL COM DESONERAÇÃO </t>
  </si>
  <si>
    <t>Com a finalidade de regulamentar os procedimentos na elaboração das planilhas orçamentárias de obras/serviços realizados pela coordenação de Infraestrutura/COINF,  a partir da presente data e até disposição em contrário, fica estabelecido que o valor do Beneficio e Despesas Indiretas - BDI será igual a 29,48% do total geral dos custos e despesas, conforme discriminado abaixo:</t>
  </si>
  <si>
    <t>Com a finalidade de regulamentar os procedimentos na elaboração das planilhas orçamentárias de obras/serviçis realizados pela coordenação de Infraestrutura/COINF,  a partir da presente data e até disposição em contrário, fica estabelecido que o valor do Beneficio e Despesas Indiretas - BDI setá igual a 23,31% do total geral dos custos e despesas, conforme discriminado abaixo:</t>
  </si>
  <si>
    <t>COMPONENTE</t>
  </si>
  <si>
    <t>A</t>
  </si>
  <si>
    <t>DESPESAS INDIRETAS</t>
  </si>
  <si>
    <t>INCIDÊNCIA</t>
  </si>
  <si>
    <t>Administração Central</t>
  </si>
  <si>
    <t>Seguros + Garantias</t>
  </si>
  <si>
    <t>Riscos</t>
  </si>
  <si>
    <t>Despesas Financeiras</t>
  </si>
  <si>
    <t>B</t>
  </si>
  <si>
    <t>TRIBUTOS</t>
  </si>
  <si>
    <t>COFINS - Contribuição Financiamento Seguridade Social</t>
  </si>
  <si>
    <t>PIS - Programa de Integração Social</t>
  </si>
  <si>
    <t>ISS - Imposto Sobre Serviço de Qualquer Natureza</t>
  </si>
  <si>
    <t>Contribuição previdenciária Sobre Receita Bruta</t>
  </si>
  <si>
    <t>SUBTOTAL "B"</t>
  </si>
  <si>
    <t>C</t>
  </si>
  <si>
    <t>BONIFICAÇÃO</t>
  </si>
  <si>
    <t>Lucro</t>
  </si>
  <si>
    <t>FORMULA UTILIZADA PARA CÁLCULO DO BDI</t>
  </si>
  <si>
    <t>BDI =</t>
  </si>
  <si>
    <t>[(</t>
  </si>
  <si>
    <t>(1 + (AC + S + R + G)) X ((1 + DF) X (1 + L))</t>
  </si>
  <si>
    <t>)</t>
  </si>
  <si>
    <t>]</t>
  </si>
  <si>
    <t>X 100</t>
  </si>
  <si>
    <t>(1 - I)</t>
  </si>
  <si>
    <t>AC</t>
  </si>
  <si>
    <t>Taxa representativa das despesas de rateio da Administração Central</t>
  </si>
  <si>
    <t>S</t>
  </si>
  <si>
    <t>Taxa Representativa de Seguros</t>
  </si>
  <si>
    <t>R</t>
  </si>
  <si>
    <t>Taxa Representativa de Riscos</t>
  </si>
  <si>
    <t>G</t>
  </si>
  <si>
    <t>Taxa Representativa de Garantias</t>
  </si>
  <si>
    <t>DF</t>
  </si>
  <si>
    <t>Taxa Representativa de Despesas Financeiras</t>
  </si>
  <si>
    <t>Taxa Representativa de Lucro</t>
  </si>
  <si>
    <t>I</t>
  </si>
  <si>
    <t>Taxa Representativa de Incidencia de Impostos</t>
  </si>
  <si>
    <t>Taxa Representativa da Incidênca de Impostos é aplicada sobre o preço de venda da prestação do serviço, enquanto que as demais taxas são aplicadas sobre o custo</t>
  </si>
  <si>
    <t>REFERÊNCIAS:</t>
  </si>
  <si>
    <t>Fórmula de cálculo do BDI: Relatório do Acordão n° 2.622/2013 - TCU / Plenário</t>
  </si>
  <si>
    <t>PARA ESTIMATIVAS DE OBRAS DE ENGENHARIA  A SEREM LICITADOS PELA SECRETARIA DE ESTADO DE EDUCAÇÃO DO DISTRITO FEDERAL</t>
  </si>
  <si>
    <t xml:space="preserve">PARA ESTIMATIVAS DE OBRAS DE ENGENHARIA  A SEREM LICITADOS PELA SECRETARIA DE ESTADO DE EDUCAÇÃO DO DISTRITO FEDERAL SEM DESONERAÇÃO </t>
  </si>
  <si>
    <t>SINAPI - Composição de Encargos Sociais</t>
  </si>
  <si>
    <t>DISTRITO FEDERAL</t>
  </si>
  <si>
    <t>ENCARGOS SOCIAIS SOBRE A MÃO DE OBRA</t>
  </si>
  <si>
    <t>COM DESONERAÇÃO</t>
  </si>
  <si>
    <t>SEM DESONERAÇÃO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</si>
  <si>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</si>
  <si>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</si>
  <si>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</si>
  <si>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</si>
  <si>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</si>
  <si>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</si>
  <si>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</si>
  <si>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</si>
  <si>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</si>
  <si>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</si>
  <si>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</si>
  <si>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</si>
  <si>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</si>
  <si>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</si>
  <si>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</si>
  <si>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</si>
  <si>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</si>
  <si>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</si>
  <si>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</si>
  <si>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</si>
  <si>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</si>
  <si>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TOTAL</t>
  </si>
  <si>
    <t>GRUPO B</t>
  </si>
  <si>
    <t>B1</t>
  </si>
  <si>
    <t>REPOUSO SEMANAL REMUNERADO</t>
  </si>
  <si>
    <t>Não incide</t>
  </si>
  <si>
    <t>B2</t>
  </si>
  <si>
    <t>FERIADOS</t>
  </si>
  <si>
    <t>B3</t>
  </si>
  <si>
    <t>AUXÍLIO ENFERMIDADE</t>
  </si>
  <si>
    <t>B4</t>
  </si>
  <si>
    <t>13º SALÁRIO</t>
  </si>
  <si>
    <t>B5</t>
  </si>
  <si>
    <t>LICENÇA PATERNIDADE</t>
  </si>
  <si>
    <t>B6</t>
  </si>
  <si>
    <t>FALTAS JUSTIFICADAS</t>
  </si>
  <si>
    <t>B7</t>
  </si>
  <si>
    <t>DIAS DE CHUVA</t>
  </si>
  <si>
    <t>B8</t>
  </si>
  <si>
    <t>AUXÍLIO ACIDENTE DE TRABALHO</t>
  </si>
  <si>
    <t>B9</t>
  </si>
  <si>
    <t>FÉRIAS GOZADAS</t>
  </si>
  <si>
    <t>B10</t>
  </si>
  <si>
    <t>SALÁRIO MATERNIDADE</t>
  </si>
  <si>
    <t>GRUPO C</t>
  </si>
  <si>
    <t>C1</t>
  </si>
  <si>
    <t>AVISO PRÉVIO INDENIZADO</t>
  </si>
  <si>
    <t>C2</t>
  </si>
  <si>
    <t>AVISO PRÉVIO TRABALHADO</t>
  </si>
  <si>
    <t>C3</t>
  </si>
  <si>
    <t>FÉRIAS INDENIZADAS</t>
  </si>
  <si>
    <t>C4</t>
  </si>
  <si>
    <t>DEPÓSITO RESCISÃO SEM JUSTA CAUSA</t>
  </si>
  <si>
    <t>C5</t>
  </si>
  <si>
    <t>INDENIZAÇÃO ADICIONAL</t>
  </si>
  <si>
    <t>GRUPO D</t>
  </si>
  <si>
    <t>REINCIDÊNCIA DE GRUPO A SOBRE GRUPO B</t>
  </si>
  <si>
    <t>REINCIDÊNCIA DE GRUPO A SOBRE AVISO PRÉVIO TRABALHADO E REINCIDÊNCIA DO FGTS SOBRE AVISO PRÉVIO INDENIZADO</t>
  </si>
  <si>
    <t>D</t>
  </si>
  <si>
    <t>TOTAL GERAL (A + B +C +D)</t>
  </si>
  <si>
    <t>Fonte: Informação Dias de Chuva - INMET</t>
  </si>
  <si>
    <t xml:space="preserve"> 03. 02.200.112.  3</t>
  </si>
  <si>
    <t xml:space="preserve"> 04. 01.803.100.  1</t>
  </si>
  <si>
    <t xml:space="preserve"> 04. 01.803.200.  1</t>
  </si>
  <si>
    <t xml:space="preserve"> 04. 01.803.200.  2</t>
  </si>
  <si>
    <t xml:space="preserve"> 04. 01.803.200.  3</t>
  </si>
  <si>
    <t xml:space="preserve"> 05. 01.100.201.  4</t>
  </si>
  <si>
    <t xml:space="preserve"> 05. 01.100.203.  1</t>
  </si>
  <si>
    <t>081162/AGETOP</t>
  </si>
  <si>
    <t xml:space="preserve"> 05. 01.100.203.  2</t>
  </si>
  <si>
    <t>081177/AGETOP</t>
  </si>
  <si>
    <t xml:space="preserve"> 05. 01.100.203.  3</t>
  </si>
  <si>
    <t xml:space="preserve"> 05. 01.100.203.  4</t>
  </si>
  <si>
    <t>081180/AGETOP</t>
  </si>
  <si>
    <t>081340/AGETOP</t>
  </si>
  <si>
    <t xml:space="preserve"> 05. 01.100.207.  7</t>
  </si>
  <si>
    <t>081361/AGETOP</t>
  </si>
  <si>
    <t xml:space="preserve"> 05. 01.100.207.  8</t>
  </si>
  <si>
    <t xml:space="preserve"> 05. 01.100.207.  9</t>
  </si>
  <si>
    <t xml:space="preserve"> 05. 01.100.207. 10</t>
  </si>
  <si>
    <t xml:space="preserve"> 05. 01.100.209.  3</t>
  </si>
  <si>
    <t xml:space="preserve"> 05. 01.100.214.  2</t>
  </si>
  <si>
    <t xml:space="preserve"> 05. 01.100.214.  3</t>
  </si>
  <si>
    <t xml:space="preserve"> 05. 01.100.214.  4</t>
  </si>
  <si>
    <t xml:space="preserve"> 05. 01.100.214.  5</t>
  </si>
  <si>
    <t xml:space="preserve"> 05. 01.100.214.  6</t>
  </si>
  <si>
    <t>01181/ORSE</t>
  </si>
  <si>
    <t xml:space="preserve"> 05. 01.100.214.  7</t>
  </si>
  <si>
    <t xml:space="preserve"> 05. 01.100.215.  1</t>
  </si>
  <si>
    <t xml:space="preserve"> 05. 01.200.207. 10</t>
  </si>
  <si>
    <t xml:space="preserve"> 05. 01.200.207. 11</t>
  </si>
  <si>
    <t xml:space="preserve"> 05. 01.200.209.  5</t>
  </si>
  <si>
    <t xml:space="preserve"> 05. 01.200.214.  1</t>
  </si>
  <si>
    <t xml:space="preserve"> 05. 01.200.214.  2</t>
  </si>
  <si>
    <t xml:space="preserve"> 05. 01.200.214.  3</t>
  </si>
  <si>
    <t xml:space="preserve"> 05. 01.200.214.  4</t>
  </si>
  <si>
    <t xml:space="preserve"> 05. 01.200.214.  5</t>
  </si>
  <si>
    <t>01184/ORSE</t>
  </si>
  <si>
    <t>01188/ORSE</t>
  </si>
  <si>
    <t>080811/AGETOP</t>
  </si>
  <si>
    <t>01599/ORSE</t>
  </si>
  <si>
    <t>01537/ORSE</t>
  </si>
  <si>
    <t>01671/ORSE</t>
  </si>
  <si>
    <t>081840/AGETOP</t>
  </si>
  <si>
    <t xml:space="preserve"> 05. 06.301.300.  1</t>
  </si>
  <si>
    <t>07237/ORSE</t>
  </si>
  <si>
    <t xml:space="preserve"> 05. 06.301.300.  2</t>
  </si>
  <si>
    <t xml:space="preserve">GUARDA-CORPO DE AÇO GALVANIZADO DE 1,10M, MONTANTES TUBULARES DE 1.1/4" ESPAÇADOS DE 1,20M, TRAVESSA SUPERIOR DE 1.1/2", GRADIL FORMADO POR TUBOS HORIZONTAIS DE 1" E VERTICAIS DE 3/4", FIXADO COM CHUMBADOR MECÂNICO. AF_04/2019_P  </t>
  </si>
  <si>
    <t xml:space="preserve">BUCHA DE REDUCAO SOLD.CURTA 32 X 25 MM  </t>
  </si>
  <si>
    <t xml:space="preserve">BUCHA DE REDUCAO SOLD.LONGA 40 X 25  </t>
  </si>
  <si>
    <t xml:space="preserve">BUCHA DE REDUCAO SOLDAVEL LONGA 50 X 32 mm  </t>
  </si>
  <si>
    <t xml:space="preserve">JOELHO REDUÇÃO 90º SOLDÁVEL 32 mm X 25 mm  </t>
  </si>
  <si>
    <t xml:space="preserve">JOELHO REDUCAO 90 GRAUS SOLD./ROSCA 25 X 1/2  </t>
  </si>
  <si>
    <t xml:space="preserve">TÊ COM BUCHA DE LATÃO NA BOLSA CENTRAL, PVC, SOLDÁVEL, DN 25MM X 1/2?, INSTALADO EM RAMAL DE DISTRIBUIÇÃO DE ÁGUA - FORNECIMENTO E INSTALAÇÃO. AF_12/2014  </t>
  </si>
  <si>
    <t xml:space="preserve">TÊ COM BUCHA DE LATÃO NA BOLSA CENTRAL, PVC, SOLDÁVEL, DN 25MM X 3/4?, INSTALADO EM RAMAL OU SUB-RAMAL DE ÁGUA - FORNECIMENTO E INSTALAÇÃO. AF_03/2015  </t>
  </si>
  <si>
    <t xml:space="preserve">TÊ DE REDUÇÃO, PVC, SOLDÁVEL, DN 40MM X 32MM, INSTALADO EM PRUMADA DE ÁGUA - FORNECIMENTO E INSTALAÇÃO. AF_12/2014  </t>
  </si>
  <si>
    <t xml:space="preserve">TÊ DE REDUÇÃO 90º DE PVC RÍGIDO SOLDÁVEL, MARROM DIÂM = 50 X 32MM  </t>
  </si>
  <si>
    <t xml:space="preserve">TÊ DE REDUÇÃO, PVC, SOLDÁVEL, DN 50MM X 40MM, INSTALADO EM PRUMADA DE ÁGUA - FORNECIMENTO E INSTALAÇÃO. AF_12/2014  </t>
  </si>
  <si>
    <t xml:space="preserve">JOELHO 45 GRAUS, PVC, SOLDÁVEL, DN 75MM, INSTALADO EM PRUMADA DE ÁGUA - FORNECIMENTO E INSTALAÇÃO. AF_12/2014  </t>
  </si>
  <si>
    <t xml:space="preserve">TE, PVC, SOLDÁVEL, DN 75MM, INSTALADO EM PRUMADA DE ÁGUA - FORNECIMENTO E INSTALAÇÃO. AF_12/2014  </t>
  </si>
  <si>
    <t xml:space="preserve">TÊ DE REDUÇÃO 90º DE PVC RÍGIDO SOLDÁVEL, MARROM DIÂM = 75 X 60MM  </t>
  </si>
  <si>
    <t xml:space="preserve">TÊ DE REDUÇÃO, PVC, SOLDÁVEL, DN 110 MM X 60 MM, INSTALADO EM RESERVAÇÃO DE ÁGUA DE EDIFICAÇÃO QUE POSSUA RESERVATÓRIO DE FIBRA/FIBROCIMENTO FORNECIMENTO E INSTALAÇÃO. AF_06/2016  </t>
  </si>
  <si>
    <t xml:space="preserve">TÊ DE REDUÇÃO 90º DE PVC RÍGIDO SOLDÁVEL, MARROM DIÂM = 110 X 75MM  </t>
  </si>
  <si>
    <t xml:space="preserve">TORNEIRA DE JARDIM COM BICO PARA MANGUEIRA DIÂMETRO DE 1/2 E 3/4  </t>
  </si>
  <si>
    <t xml:space="preserve">JOELHO 45 GRAUS, PVC, SERIE R, ÁGUA PLUVIAL, DN 100 MM, JUNTA ELÁSTICA, FORNECIDO E INSTALADO EM RAMAL DE ENCAMINHAMENTO. AF_12/2014  </t>
  </si>
  <si>
    <t xml:space="preserve">CURVA DE 45° EM PVC RÍGIDO SOLDÁVEL, PARA ESGOTO SECUNDÁRIO, DIÂM = 40MM  </t>
  </si>
  <si>
    <t xml:space="preserve">CURVA 45° CURTA EM PVC RÍGIDO SOLDÁVEL, DIÂM = 100MM         </t>
  </si>
  <si>
    <t xml:space="preserve">JOELHO 45 GRAUS, PVC, SERIE NORMAL, ESGOTO PREDIAL, DN 100 MM, JUNTA ELÁSTICA, FORNECIDO E INSTALADO EM RAMAL DE DESCARGA OU RAMAL DE ESGOTO SANITÁRIO. AF_12/2014  </t>
  </si>
  <si>
    <t xml:space="preserve">JOELHO DE 90° EM PVC RÍGIDO C/ ANÉIS, PARA ESGOTO SECUNDÁRIO, DIÂM = 40MM  </t>
  </si>
  <si>
    <t xml:space="preserve">TAMPA  PARA CAIXA PASSAGEM FERRO FUNDIDO T-33 - TRÁFEGO LEVE  </t>
  </si>
  <si>
    <t xml:space="preserve">CAIXA DE PASSAGEM EM ALVENARIA DE TIJOLOS MACIÇOS ESP. = 0,12M, DIM. INT. = 0.40 X 0.40 X 0.40M  </t>
  </si>
  <si>
    <t xml:space="preserve">BOCA DE LOBO EM ALVENARIA TIJOLO MACICO, REVESTIDA C/ ARGAMASSA DE CIMENTO E AREIA 1:3, SOBRE LASTRO DE CONCRETO 10CM E TAMPA DE CONCRETO ARMADO  </t>
  </si>
  <si>
    <t>BDI = 26,22%...........................................................................................................</t>
  </si>
  <si>
    <t>BDI = 20,26%...........................................................................................................</t>
  </si>
  <si>
    <t>ENDEREÇO: SIA QUADRA 05C, AE 02, LOTE 120, SALA 304 ZONA INDUSTRIAL - GUARÁ DF</t>
  </si>
  <si>
    <t>CNPJ: 03.777.362/0001-81</t>
  </si>
  <si>
    <t>CURVA ABC DE SERVIÇOS E EQUIPAMENTOS (MÓDULO 02)</t>
  </si>
  <si>
    <t>ENCARGOS SOCIAIS (%) HORISTA 113,69  MENSALISTA  73,06</t>
  </si>
  <si>
    <t>VIGÊNCIA A PARTIR DE 10/2020</t>
  </si>
  <si>
    <t>LEIS SOCIAIS HORISTAS: 83,99%</t>
  </si>
  <si>
    <t>LEIS SOCIAIS MENSALISTAS: 48,96%</t>
  </si>
  <si>
    <t>LEIS SOCIAIS HORISTAS: 113,69%</t>
  </si>
  <si>
    <t>LEIS SOCIAIS MENSALISTAS: 73,06%</t>
  </si>
  <si>
    <t>TOTAL MÓDULO 02.......................................................................................................................</t>
  </si>
  <si>
    <t>TOTAL EQUIPAMENTOS.......................................................................................................................</t>
  </si>
  <si>
    <t>TOTAL MÓDULO 02 / EQUIPAMENTOS.......................................................................................................</t>
  </si>
  <si>
    <t xml:space="preserve"> 03. 01.100.425.  5</t>
  </si>
  <si>
    <t xml:space="preserve"> 03. 01.100.425.  6</t>
  </si>
  <si>
    <t xml:space="preserve"> 03. 01.100.503.  2</t>
  </si>
  <si>
    <t xml:space="preserve"> 03. 01.100.503.  3</t>
  </si>
  <si>
    <t xml:space="preserve"> 03. 01.300.503.  2</t>
  </si>
  <si>
    <t xml:space="preserve"> 03. 01.300.503.  3</t>
  </si>
  <si>
    <t xml:space="preserve"> 03. 01.300.503.  4</t>
  </si>
  <si>
    <t xml:space="preserve"> 03. 01.400.101.  1</t>
  </si>
  <si>
    <t xml:space="preserve"> 03. 01.400.103.  1</t>
  </si>
  <si>
    <t xml:space="preserve"> 03. 01.400.104.  1</t>
  </si>
  <si>
    <t xml:space="preserve"> 03. 01.400.104.  2</t>
  </si>
  <si>
    <t xml:space="preserve"> 03. 01.400.425.  1</t>
  </si>
  <si>
    <t xml:space="preserve"> 03. 01.400.425.  2</t>
  </si>
  <si>
    <t xml:space="preserve"> 03. 01.400.425.  3</t>
  </si>
  <si>
    <t xml:space="preserve"> 03. 01.400.425.  4</t>
  </si>
  <si>
    <t xml:space="preserve"> 03. 01.400.501.  1</t>
  </si>
  <si>
    <t xml:space="preserve"> 03. 01.400.502.  1</t>
  </si>
  <si>
    <t xml:space="preserve"> 03. 01.400.503.  1</t>
  </si>
  <si>
    <t xml:space="preserve"> 03. 01.400.503.  2</t>
  </si>
  <si>
    <t xml:space="preserve"> 03. 01.400.503.  3</t>
  </si>
  <si>
    <t xml:space="preserve"> 03. 01.400.504.  1</t>
  </si>
  <si>
    <t xml:space="preserve"> 03. 01.400.505.  1</t>
  </si>
  <si>
    <t xml:space="preserve"> 03. 01.400.601.  1</t>
  </si>
  <si>
    <t xml:space="preserve"> 03. 01.400.602.  1</t>
  </si>
  <si>
    <t xml:space="preserve"> 03. 01.400.603.  1</t>
  </si>
  <si>
    <t xml:space="preserve"> 03. 01.400.603.  2</t>
  </si>
  <si>
    <t xml:space="preserve"> 03. 01.400.604.  1</t>
  </si>
  <si>
    <t xml:space="preserve"> 03. 01.400.605.  1</t>
  </si>
  <si>
    <t xml:space="preserve"> 03. 01.600.503.  2</t>
  </si>
  <si>
    <t xml:space="preserve"> 03. 01.600.503.  3</t>
  </si>
  <si>
    <t xml:space="preserve"> 03. 02.200.142.  5</t>
  </si>
  <si>
    <t xml:space="preserve"> 03. 02.400.111.  1</t>
  </si>
  <si>
    <t xml:space="preserve"> 03. 02.400.112.  1</t>
  </si>
  <si>
    <t xml:space="preserve"> 03. 02.400.112.  2</t>
  </si>
  <si>
    <t xml:space="preserve"> 03. 02.400.113.  1</t>
  </si>
  <si>
    <t xml:space="preserve"> 03. 02.400.113.  2</t>
  </si>
  <si>
    <t xml:space="preserve"> 03. 02.400.121.  1</t>
  </si>
  <si>
    <t xml:space="preserve"> 03. 02.400.122.  1</t>
  </si>
  <si>
    <t xml:space="preserve"> 03. 02.400.122.  2</t>
  </si>
  <si>
    <t xml:space="preserve"> 03. 02.400.122.  3</t>
  </si>
  <si>
    <t xml:space="preserve"> 03. 02.400.122.  4</t>
  </si>
  <si>
    <t xml:space="preserve"> 03. 02.400.122.  5</t>
  </si>
  <si>
    <t xml:space="preserve"> 03. 02.400.123.  1</t>
  </si>
  <si>
    <t xml:space="preserve"> 03. 02.400.123.  2</t>
  </si>
  <si>
    <t xml:space="preserve"> 03. 02.400.131.  1</t>
  </si>
  <si>
    <t xml:space="preserve"> 03. 02.400.132.  1</t>
  </si>
  <si>
    <t xml:space="preserve"> 03. 02.400.132.  2</t>
  </si>
  <si>
    <t xml:space="preserve"> 03. 02.400.132.  3</t>
  </si>
  <si>
    <t xml:space="preserve"> 03. 02.400.133.  1</t>
  </si>
  <si>
    <t xml:space="preserve"> 03. 02.400.133.  2</t>
  </si>
  <si>
    <t xml:space="preserve"> 03. 02.600.112.  3</t>
  </si>
  <si>
    <t xml:space="preserve">PLANTIO DE ARBUSTO OU  CERCA VIVA. AF_05/2018  </t>
  </si>
  <si>
    <t>Especificações referentes aos serviços para urbanização do terreno com área de 4.662,64m² localizado na Quadra 510 conjunto 19 lotes 01/02, RA XV Recanto das Emas-DF, e área construída de 1.637,63m², onde será implantado o projeto padrão de CEPI – Centro de Educação para Primeira Infância – Tipo 1 do programa PROINFÂNCIA – FNDE, constando de estacionamento com vagas reservadas para pessoas com deficiência, idosos, motos e embarque/desembarque, guarita com sanitário, paraciclo, mastro de bandeiras, parquinho, duchas infantis, pátio descoberto, bancos, lixeiras, postes de iluminação, torneiras de jardim, grelhas para captação de água pluvial, castelo d’água, central de gás, hortas, canteiros e área verde com tratamento paisagístico. Contém ainda, fechamentos com gradil e muro, calçadas e desníveis tratados em conformidade com a NBR 9050.
O projeto padrão do FNDE consta de edificação térrea composta por 10 Salas de Atividades para a Educação Infantil, Sala Multiuso, Direção, Secretaria, Sala de Professores, Sala Multiuso, Solários, Solários, Fraldários, Lactário, Sala de Amamentação, Refeitório, Pátio Coberto, Sanitários para alunos e Sanitários para professores/comunidade, Sanitários PCD, Playground, Cozinha, Despensa, Rouparia, Lavanderia, Vestiários e Copa para os funcionários.</t>
  </si>
  <si>
    <t>314-11-CEPI QD 510 CJ 19 - RECANTO DAS EMAS</t>
  </si>
  <si>
    <t>CONSTRUÇÃO DO CENTRO DE ENSINO DE PRIMEIRA INFÂNCIA QD 510 CONJUNTO 19 LOTES 01/02 - RECANTO DAS EMAS</t>
  </si>
  <si>
    <t>QD 510 CONJUNTO 19 LOTES 01/02 - RECANTO DAS EMAS RAXV - BRASÍLIA/DF</t>
  </si>
  <si>
    <t>ÁREA DE CONSTRUÇÃO: 1.637,63m²</t>
  </si>
  <si>
    <t xml:space="preserve">01 - Esta planilha é orientativa. Desta  forma, é de  inteira  responsabilidade do contratado as  quantidades  e  valores  necessários a completa execução da obra                                                     02 - A estimativa teve como referência cotações de mercado de empresas especializadas e o Preço praticado pela SINAPI e outros bancos de dados governamentais; 
03 - O valor estimado informado já inclui todos os impostos, tributos, benefícios e custos administrativos;                                                                                                                                         
04 - Todos os serviços discriminados nesta estimativa incluem os materiais, mão-de-obra, acessórios, ferramentas, insumos e equipamentos necessários para sua boa execução.                                                                                                                                                                                                                                                                                    05 - Para o efeito de licitação, verificar todas as considerações a respeito dos serviços e fazer as alterações do projeto e do caderno de especificações de Arquitetura onde se fizer necessário, afim de compatibiliza-los com as estimativas. </t>
  </si>
  <si>
    <t>CCU.03.0003</t>
  </si>
  <si>
    <t>ESTACA ESCAVADA MECANICAMENTE, SEM FLUIDO ESTABILIZANTE, COM 50CM DE DIÂMETRO, CONCRETO LANÇADO POR CAMINHÃO BETONEIRA (EXCLUSIVE MOBILIZAÇÃO E DESMOBILIZAÇÃO). AF_01/2020</t>
  </si>
  <si>
    <t>ÁREA CONSTRUÇÃO: 1.637,63m²</t>
  </si>
  <si>
    <t xml:space="preserve">CABO DE COBRE FLEXÍVEL ISOLADO, 16 MM², ANTI-CHAMA 0,6/1,0 KV, PARA CIRCUITOS TERMINAIS - FORNECIMENTO E INSTALAÇÃO. AF_12/2015  </t>
  </si>
  <si>
    <t xml:space="preserve">CAIXA DE PASSAGEM / POÇO DE VISITA EM CONCRETO ARMADO FCK=18MPA, INCLUSIVE TAMPA, DIMENSÕES INTERNAS 1,80X1,80X2,40M  </t>
  </si>
  <si>
    <t>02753/ORSE</t>
  </si>
  <si>
    <t xml:space="preserve">TAMPA METÁLICA COM REQUADRO DE 30X30CM                       </t>
  </si>
  <si>
    <t xml:space="preserve">TAMPA PARA CAIXA PASSAGEM FERRO FUNDIDO T-33 - TRÁFEGO PESADO  </t>
  </si>
  <si>
    <t>081823/AGETOP</t>
  </si>
  <si>
    <t xml:space="preserve">FORNECIMENTO E INSTALAÇÃO DE ELETROCALHA PERFURADA 400 X 100 X 3000 MM (REF. MOPA OU SIMILAR)  </t>
  </si>
  <si>
    <t>08100/ORSE</t>
  </si>
  <si>
    <t xml:space="preserve">FORNECIMENTO E INSTALAÇÃO DE ELETROCALHA PERFURADA 500 X 100 X 3000 MM (REF. MOPA OU SIMILAR)  </t>
  </si>
  <si>
    <t>08101/ORSE</t>
  </si>
  <si>
    <t xml:space="preserve">FORNECIMENTO E INSTALAÇÃO DE ELETROCALHA PERFURADA 150 X 100 X 3000 MM (REF. MOPA OU SIMILAR)  </t>
  </si>
  <si>
    <t>08730/ORSE</t>
  </si>
  <si>
    <t xml:space="preserve">ELETROCALHA PERF. GALV. ELETR. CH14 - 250X100MM              </t>
  </si>
  <si>
    <t>55050/SIURB</t>
  </si>
  <si>
    <t xml:space="preserve">TERMINAL DE FECHAMENTO LISO,PARA ELETROCALHA PERFURADA OU LISA,150X100MM.FORNECIMENTO E COLOCACAO  </t>
  </si>
  <si>
    <t>15.018.0953-0/EMOP</t>
  </si>
  <si>
    <t xml:space="preserve">TÊ HORIZONTAL 400 X 100 MM COM BASE LISA PERFURADA PARA ELETROCALHA METÁLICA (REF. MOPA OU SIMILAR)  </t>
  </si>
  <si>
    <t>08112/ORSE</t>
  </si>
  <si>
    <t xml:space="preserve">TALA PLANA PERFURADA 100MM PARA ELETROCALHA METÁLICA (REF.: MOPA OU SIMILAR)  </t>
  </si>
  <si>
    <t>09519/ORSE</t>
  </si>
  <si>
    <t xml:space="preserve">REDUCAO CONCENTRICA,PARA ELETROCALHA PERFURADA OU LISA,400X200MM.FORNECIMENTO E COLOCACAO  </t>
  </si>
  <si>
    <t xml:space="preserve">SUPORTE VERTICAL 200 X 150 MM PARA FIXAÇÃO DE ELETROCALHA METÁLICA ( REF.: MOPA OU SIMILAR)  </t>
  </si>
  <si>
    <t xml:space="preserve">ELETRODUTO FLEXÍVEL CORRUGADO, PEAD, DN 90 (3?) - FORNECIMENTO E INSTALAÇÃO. AF_04/2016  </t>
  </si>
  <si>
    <t>15.018.0887-0/EMOP</t>
  </si>
  <si>
    <t>12574/ORSE</t>
  </si>
  <si>
    <t xml:space="preserve"> 06. 01.304.100.  5</t>
  </si>
  <si>
    <t xml:space="preserve"> 06. 01.304.100.  6</t>
  </si>
  <si>
    <t xml:space="preserve">ELETRODUTO FLEXÍVEL CORRUGADO, PEAD, DN 100 (4?) - FORNECIMENTO E INSTALAÇÃO. AF_04/2016  </t>
  </si>
  <si>
    <t xml:space="preserve"> 06. 01.304.200.  2</t>
  </si>
  <si>
    <t xml:space="preserve"> 06. 01.306.300.  3</t>
  </si>
  <si>
    <t xml:space="preserve"> 06. 01.306.300.  4</t>
  </si>
  <si>
    <t xml:space="preserve"> 06. 01.306.300.  5</t>
  </si>
  <si>
    <t>12554/ORSE</t>
  </si>
  <si>
    <t xml:space="preserve">TALA PARA EMENDA, 75MM, ZINCADA, PARA ELETROCALHA METÁLICA (MOPA OU SIMILAR)  </t>
  </si>
  <si>
    <t>FORNECIMENTO, MONTAGEM E INSTALAÇÃO DE QUADRO ELÉTRICO (QBGT1) CONFORME ESPECÍFICADO EM PROJETO TÉCNICO.</t>
  </si>
  <si>
    <t>CCU.06.0020</t>
  </si>
  <si>
    <t>FORNECIMENTO, MONTAGEM E INSTALAÇÃO DE QUADRO ELÉTRICO (QM-GERAL) CONFORME ESPECÍFICADO EM PROJETO TÉCNICO.</t>
  </si>
  <si>
    <t>CCU.06.0021</t>
  </si>
  <si>
    <t>FORNECIMENTO, MONTAGEM E INSTALAÇÃO DE QUADRO ELÉTRICO (QM-INC) CONFORME ESPECÍFICADO EM PROJETO TÉCNICO.</t>
  </si>
  <si>
    <t>CCU.06.0022</t>
  </si>
  <si>
    <t>FORNECIMENTO, MONTAGEM E INSTALAÇÃO DE QUADRO ELÉTRICO (TR-1) CONFORME ESPECÍFICADO EM PROJETO TÉCNICO.</t>
  </si>
  <si>
    <t>CCU.06.0023</t>
  </si>
  <si>
    <t>FORNECIMENTO, MONTAGEM E INSTALAÇÃO DE QUADRO ELÉTRICO (QDL1) CONFORME ESPECÍFICADO EM PROJETO TÉCNICO.</t>
  </si>
  <si>
    <t>CCU.06.0024</t>
  </si>
  <si>
    <t>FORNECIMENTO, MONTAGEM E INSTALAÇÃO DE QUADRO ELÉTRICO (QDF1) CONFORME ESPECÍFICADO EM PROJETO TÉCNICO.</t>
  </si>
  <si>
    <t>CCU.06.0025</t>
  </si>
  <si>
    <t>FORNECIMENTO, MONTAGEM E INSTALAÇÃO DE QUADRO ELÉTRICO (QDAR1) CONFORME ESPECÍFICADO EM PROJETO TÉCNICO.</t>
  </si>
  <si>
    <t>CCU.06.0026</t>
  </si>
  <si>
    <t>FORNECIMENTO, MONTAGEM E INSTALAÇÃO DE QUADRO ELÉTRICO (QF-COZ1) CONFORME ESPECÍFICADO EM PROJETO TÉCNICO.</t>
  </si>
  <si>
    <t>CCU.06.0027</t>
  </si>
  <si>
    <t>FORNECIMENTO, MONTAGEM E INSTALAÇÃO DE QUADRO ELÉTRICO (QDFL-CAST1) CONFORME ESPECÍFICADO EM PROJETO TÉCNICO.</t>
  </si>
  <si>
    <t>CCU.06.0028</t>
  </si>
  <si>
    <t>FORNECIMENTO, MONTAGEM E INSTALAÇÃO DE QUADRO ELÉTRICO (QDF-INC1) CONFORME ESPECÍFICADO EM PROJETO TÉCNICO.</t>
  </si>
  <si>
    <t>CCU.06.0029</t>
  </si>
  <si>
    <t>FORNECIMENTO, MONTAGEM E INSTALAÇÃO DE QUADRO ELÉTRICO (QDFL-GUARITA1) CONFORME ESPECÍFICADO EM PROJETO TÉCNICO.</t>
  </si>
  <si>
    <t>CCU.06.0030</t>
  </si>
  <si>
    <t>FORNECIMENTO, MONTAGEM E INSTALAÇÃO DE QUADRO ELÉTRICO (QF-BREC1) CONFORME ESPECÍFICADO EM PROJETO TÉCNICO.</t>
  </si>
  <si>
    <t>CCU.06.0031</t>
  </si>
  <si>
    <t>FORNECIMENTO, MONTAGEM E INSTALAÇÃO DE QUADRO ELÉTRICO (QF-ADASA1) CONFORME ESPECÍFICADO EM PROJETO TÉCNICO.</t>
  </si>
  <si>
    <t>CCU.06.0032</t>
  </si>
  <si>
    <t xml:space="preserve"> 06. 01.301.  1</t>
  </si>
  <si>
    <t xml:space="preserve"> 06. 01.301.  2</t>
  </si>
  <si>
    <t xml:space="preserve"> 06. 01.301.  3</t>
  </si>
  <si>
    <t xml:space="preserve"> 06. 01.301.  4</t>
  </si>
  <si>
    <t xml:space="preserve"> 06. 01.301.  5</t>
  </si>
  <si>
    <t xml:space="preserve"> 06. 01.301.  6</t>
  </si>
  <si>
    <t xml:space="preserve"> 06. 01.301.  7</t>
  </si>
  <si>
    <t xml:space="preserve"> 06. 01.301.  8</t>
  </si>
  <si>
    <t xml:space="preserve"> 06. 01.301.  9</t>
  </si>
  <si>
    <t xml:space="preserve"> 06. 01.301.  10</t>
  </si>
  <si>
    <t xml:space="preserve"> 06. 01.301.  11</t>
  </si>
  <si>
    <t xml:space="preserve"> 06. 01.301.  12</t>
  </si>
  <si>
    <t xml:space="preserve"> 06. 01.301.  13</t>
  </si>
  <si>
    <t>10727/ORSE</t>
  </si>
  <si>
    <t>070607/AGETOP</t>
  </si>
  <si>
    <t xml:space="preserve">CABO TELEFONICO CCE-50 2 PARES  </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</si>
  <si>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</si>
  <si>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</si>
  <si>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</si>
  <si>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</si>
  <si>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</si>
  <si>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</si>
  <si>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</si>
  <si>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</si>
  <si>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</si>
  <si>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</si>
  <si>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</si>
  <si>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</si>
  <si>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</si>
  <si>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</si>
  <si>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</si>
  <si>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</si>
  <si>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</si>
  <si>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</si>
  <si>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</si>
  <si>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</si>
  <si>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</si>
  <si>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</si>
  <si>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</si>
  <si>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</si>
  <si>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</si>
  <si>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</si>
  <si>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</si>
  <si>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</si>
  <si>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</si>
  <si>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</si>
  <si>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</si>
  <si>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</si>
  <si>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</si>
  <si>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</si>
  <si>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</si>
  <si>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</si>
  <si>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</si>
  <si>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</si>
  <si>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</si>
  <si>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</si>
  <si>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</si>
  <si>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</si>
  <si>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</si>
  <si>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</si>
  <si>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</si>
  <si>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</si>
  <si>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</si>
  <si>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</si>
  <si>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</si>
  <si>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</si>
  <si>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</si>
  <si>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</si>
  <si>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</si>
  <si>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</si>
  <si>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</si>
  <si>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</si>
  <si>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</si>
  <si>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</si>
  <si>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</si>
  <si>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</si>
  <si>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</si>
  <si>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</si>
  <si>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TELHAMENTO COM TELHA ESTRUTURAL DE FIBROCIMENTO E= 8 MM, COM ATÉ 2 ÁGUAS, INCLUSO IÇAMENTO. AF_07/2019_P</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</si>
  <si>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</si>
  <si>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</si>
  <si>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</si>
  <si>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</si>
  <si>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</si>
  <si>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</si>
  <si>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</si>
  <si>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</si>
  <si>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</si>
  <si>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</si>
  <si>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</si>
  <si>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</si>
  <si>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</si>
  <si>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</si>
  <si>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</si>
  <si>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</si>
  <si>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</si>
  <si>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</si>
  <si>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</si>
  <si>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</si>
  <si>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</si>
  <si>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</si>
  <si>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</si>
  <si>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</si>
  <si>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</si>
  <si>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</si>
  <si>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</si>
  <si>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</si>
  <si>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</si>
  <si>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</si>
  <si>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</si>
  <si>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</si>
  <si>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</si>
  <si>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</si>
  <si>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</si>
  <si>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</si>
  <si>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</si>
  <si>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</si>
  <si>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</si>
  <si>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</si>
  <si>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</si>
  <si>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</si>
  <si>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</si>
  <si>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</si>
  <si>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</si>
  <si>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</si>
  <si>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</si>
  <si>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</si>
  <si>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</si>
  <si>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</si>
  <si>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</si>
  <si>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</si>
  <si>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</si>
  <si>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</si>
  <si>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</si>
  <si>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</si>
  <si>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</si>
  <si>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</si>
  <si>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</si>
  <si>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</si>
  <si>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</si>
  <si>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</si>
  <si>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</si>
  <si>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</si>
  <si>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</si>
  <si>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</si>
  <si>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</si>
  <si>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</si>
  <si>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</si>
  <si>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</si>
  <si>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</si>
  <si>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</si>
  <si>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</si>
  <si>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</si>
  <si>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</si>
  <si>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</si>
  <si>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</si>
  <si>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</si>
  <si>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</si>
  <si>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</si>
  <si>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</si>
  <si>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</si>
  <si>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</si>
  <si>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</si>
  <si>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</si>
  <si>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</si>
  <si>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</si>
  <si>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</si>
  <si>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</si>
  <si>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</si>
  <si>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</si>
  <si>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</si>
  <si>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</si>
  <si>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</si>
  <si>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</si>
  <si>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</si>
  <si>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</si>
  <si>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</si>
  <si>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</si>
  <si>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</si>
  <si>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</si>
  <si>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</si>
  <si>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</si>
  <si>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</si>
  <si>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</si>
  <si>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</si>
  <si>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</si>
  <si>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</si>
  <si>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</si>
  <si>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</si>
  <si>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</si>
  <si>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</si>
  <si>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</si>
  <si>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</si>
  <si>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</si>
  <si>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</si>
  <si>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</si>
  <si>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</si>
  <si>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</si>
  <si>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</si>
  <si>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</si>
  <si>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</si>
  <si>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</si>
  <si>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</si>
  <si>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</si>
  <si>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</si>
  <si>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</si>
  <si>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</si>
  <si>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</si>
  <si>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</si>
  <si>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</si>
  <si>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</si>
  <si>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</si>
  <si>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</si>
  <si>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</si>
  <si>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</si>
  <si>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</si>
  <si>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</si>
  <si>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</si>
  <si>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</si>
  <si>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</si>
  <si>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</si>
  <si>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</si>
  <si>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</si>
  <si>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</si>
  <si>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</si>
  <si>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</si>
  <si>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</si>
  <si>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</si>
  <si>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</si>
  <si>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</si>
  <si>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</si>
  <si>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</si>
  <si>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</si>
  <si>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</si>
  <si>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</si>
  <si>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</si>
  <si>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</si>
  <si>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</si>
  <si>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</si>
  <si>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</si>
  <si>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</si>
  <si>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</si>
  <si>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</si>
  <si>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</si>
  <si>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</si>
  <si>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</si>
  <si>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</si>
  <si>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</si>
  <si>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</si>
  <si>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</si>
  <si>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</si>
  <si>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</si>
  <si>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</si>
  <si>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</si>
  <si>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</si>
  <si>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</si>
  <si>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BASE PARA POÇO DE VISITA CIRCULAR PARA DRENAGEM, EM CONCRETO PRÉ-MOLDADO, DIÂMETRO INTERNO = 1,2 M, PROFUNDIDADE = 1,45 M, EXCLUINDO TAMPÃO. AF_05/2021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</si>
  <si>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</si>
  <si>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</si>
  <si>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</si>
  <si>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</si>
  <si>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</si>
  <si>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</si>
  <si>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</si>
  <si>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</si>
  <si>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</si>
  <si>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</si>
  <si>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</si>
  <si>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</si>
  <si>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</si>
  <si>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</si>
  <si>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</si>
  <si>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</si>
  <si>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</si>
  <si>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</si>
  <si>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</si>
  <si>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</si>
  <si>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</si>
  <si>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</si>
  <si>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</si>
  <si>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</si>
  <si>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</si>
  <si>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</si>
  <si>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</si>
  <si>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</si>
  <si>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</si>
  <si>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</si>
  <si>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</si>
  <si>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</si>
  <si>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</si>
  <si>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</si>
  <si>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</si>
  <si>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</si>
  <si>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</si>
  <si>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</si>
  <si>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</si>
  <si>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</si>
  <si>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</si>
  <si>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</si>
  <si>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</si>
  <si>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</si>
  <si>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</si>
  <si>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</si>
  <si>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</si>
  <si>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</si>
  <si>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</si>
  <si>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</si>
  <si>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</si>
  <si>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</si>
  <si>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</si>
  <si>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</si>
  <si>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</si>
  <si>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</si>
  <si>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</si>
  <si>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</si>
  <si>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</si>
  <si>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</si>
  <si>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</si>
  <si>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</si>
  <si>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</si>
  <si>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</si>
  <si>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</si>
  <si>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</si>
  <si>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</si>
  <si>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</si>
  <si>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</si>
  <si>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</si>
  <si>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</si>
  <si>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</si>
  <si>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</si>
  <si>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</si>
  <si>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</si>
  <si>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</si>
  <si>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</si>
  <si>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</si>
  <si>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</si>
  <si>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</si>
  <si>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</si>
  <si>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</si>
  <si>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</si>
  <si>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</si>
  <si>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</si>
  <si>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</si>
  <si>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</si>
  <si>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</si>
  <si>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</si>
  <si>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</si>
  <si>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</si>
  <si>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</si>
  <si>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</si>
  <si>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</si>
  <si>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</si>
  <si>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</si>
  <si>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</si>
  <si>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</si>
  <si>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</si>
  <si>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</si>
  <si>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</si>
  <si>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</si>
  <si>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</si>
  <si>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</si>
  <si>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</si>
  <si>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</si>
  <si>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</si>
  <si>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</si>
  <si>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</si>
  <si>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</si>
  <si>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</si>
  <si>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</si>
  <si>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</si>
  <si>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</si>
  <si>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</si>
  <si>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</si>
  <si>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</si>
  <si>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</si>
  <si>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</si>
  <si>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</si>
  <si>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</si>
  <si>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</si>
  <si>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</si>
  <si>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</si>
  <si>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</si>
  <si>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</si>
  <si>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</si>
  <si>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</si>
  <si>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</si>
  <si>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</si>
  <si>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</si>
  <si>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</si>
  <si>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</si>
  <si>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</si>
  <si>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</si>
  <si>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</si>
  <si>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</si>
  <si>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</si>
  <si>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</si>
  <si>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</si>
  <si>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</si>
  <si>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</si>
  <si>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</si>
  <si>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</si>
  <si>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</si>
  <si>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</si>
  <si>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</si>
  <si>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</si>
  <si>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</si>
  <si>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</si>
  <si>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</si>
  <si>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</si>
  <si>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</si>
  <si>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</si>
  <si>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</si>
  <si>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</si>
  <si>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</si>
  <si>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</si>
  <si>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</si>
  <si>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</si>
  <si>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</si>
  <si>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</si>
  <si>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</si>
  <si>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</si>
  <si>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</si>
  <si>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</si>
  <si>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</si>
  <si>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</si>
  <si>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</si>
  <si>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</si>
  <si>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</si>
  <si>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</si>
  <si>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</si>
  <si>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</si>
  <si>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</si>
  <si>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</si>
  <si>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</si>
  <si>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</si>
  <si>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</si>
  <si>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</si>
  <si>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</si>
  <si>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</si>
  <si>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</si>
  <si>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</si>
  <si>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</si>
  <si>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</si>
  <si>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</si>
  <si>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</si>
  <si>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</si>
  <si>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</si>
  <si>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</si>
  <si>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</si>
  <si>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</si>
  <si>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</si>
  <si>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</si>
  <si>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</si>
  <si>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</si>
  <si>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</si>
  <si>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</si>
  <si>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</si>
  <si>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</si>
  <si>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</si>
  <si>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</si>
  <si>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</si>
  <si>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</si>
  <si>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</si>
  <si>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</si>
  <si>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</si>
  <si>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</si>
  <si>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</si>
  <si>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</si>
  <si>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</si>
  <si>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</si>
  <si>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</si>
  <si>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</si>
  <si>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</si>
  <si>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</si>
  <si>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</si>
  <si>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</si>
  <si>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</si>
  <si>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TUBO DE AÇO PRETO SEM COSTURA, CLASSE MÉDIA, CONEXÃO SOLDADA, DN 25 (1"), INSTALADO EM RAMAIS  E SUB-RAMAIS DE GÁS - FORNECIMENTO E INSTALAÇÃO. AF_10/2020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</si>
  <si>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</si>
  <si>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</si>
  <si>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</si>
  <si>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</si>
  <si>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</si>
  <si>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</si>
  <si>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</si>
  <si>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</si>
  <si>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</si>
  <si>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</si>
  <si>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</si>
  <si>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</si>
  <si>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</si>
  <si>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</si>
  <si>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</si>
  <si>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</si>
  <si>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</si>
  <si>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</si>
  <si>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</si>
  <si>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</si>
  <si>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</si>
  <si>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</si>
  <si>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</si>
  <si>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</si>
  <si>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</si>
  <si>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</si>
  <si>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</si>
  <si>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</si>
  <si>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</si>
  <si>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</si>
  <si>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</si>
  <si>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</si>
  <si>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</si>
  <si>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</si>
  <si>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</si>
  <si>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</si>
  <si>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</si>
  <si>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</si>
  <si>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</si>
  <si>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</si>
  <si>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</si>
  <si>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</si>
  <si>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</si>
  <si>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</si>
  <si>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</si>
  <si>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</si>
  <si>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</si>
  <si>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</si>
  <si>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</si>
  <si>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</si>
  <si>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</si>
  <si>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</si>
  <si>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</si>
  <si>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</si>
  <si>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</si>
  <si>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</si>
  <si>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</si>
  <si>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</si>
  <si>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</si>
  <si>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</si>
  <si>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</si>
  <si>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</si>
  <si>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</si>
  <si>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</si>
  <si>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</si>
  <si>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</si>
  <si>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</si>
  <si>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</si>
  <si>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</si>
  <si>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</si>
  <si>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</si>
  <si>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</si>
  <si>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</si>
  <si>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</si>
  <si>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</si>
  <si>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</si>
  <si>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</si>
  <si>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</si>
  <si>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</si>
  <si>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</si>
  <si>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</si>
  <si>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</si>
  <si>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</si>
  <si>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</si>
  <si>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</si>
  <si>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</si>
  <si>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</si>
  <si>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</si>
  <si>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</si>
  <si>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</si>
  <si>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</si>
  <si>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KIT CAVALETE PARA MEDIÇÃO DE ÁGUA - ENTRADA PRINCIPAL, EM AÇO GALVANIZADO DN 25 (1 )   FORNECIMENTO E INSTALAÇÃO (EXCLUSIVE HIDRÔMETRO). AF_11/2016</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</si>
  <si>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</si>
  <si>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</si>
  <si>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</si>
  <si>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</si>
  <si>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</si>
  <si>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</si>
  <si>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</si>
  <si>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</si>
  <si>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</si>
  <si>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</si>
  <si>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</si>
  <si>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</si>
  <si>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</si>
  <si>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</si>
  <si>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</si>
  <si>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</si>
  <si>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</si>
  <si>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</si>
  <si>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</si>
  <si>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</si>
  <si>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</si>
  <si>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</si>
  <si>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</si>
  <si>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</si>
  <si>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</si>
  <si>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</si>
  <si>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</si>
  <si>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</si>
  <si>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</si>
  <si>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</si>
  <si>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</si>
  <si>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</si>
  <si>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</si>
  <si>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</si>
  <si>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</si>
  <si>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</si>
  <si>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</si>
  <si>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</si>
  <si>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</si>
  <si>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</si>
  <si>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</si>
  <si>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</si>
  <si>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</si>
  <si>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</si>
  <si>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</si>
  <si>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</si>
  <si>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</si>
  <si>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</si>
  <si>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</si>
  <si>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</si>
  <si>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</si>
  <si>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</si>
  <si>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</si>
  <si>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</si>
  <si>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</si>
  <si>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</si>
  <si>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</si>
  <si>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</si>
  <si>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</si>
  <si>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</si>
  <si>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</si>
  <si>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</si>
  <si>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</si>
  <si>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</si>
  <si>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</si>
  <si>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</si>
  <si>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</si>
  <si>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</si>
  <si>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</si>
  <si>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</si>
  <si>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</si>
  <si>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</si>
  <si>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</si>
  <si>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</si>
  <si>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</si>
  <si>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</si>
  <si>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</si>
  <si>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</si>
  <si>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</si>
  <si>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</si>
  <si>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</si>
  <si>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</si>
  <si>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</si>
  <si>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</si>
  <si>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</si>
  <si>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</si>
  <si>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</si>
  <si>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</si>
  <si>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</si>
  <si>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</si>
  <si>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</si>
  <si>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</si>
  <si>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</si>
  <si>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</si>
  <si>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</si>
  <si>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</si>
  <si>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</si>
  <si>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</si>
  <si>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</si>
  <si>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</si>
  <si>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</si>
  <si>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</si>
  <si>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</si>
  <si>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</si>
  <si>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</si>
  <si>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</si>
  <si>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</si>
  <si>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</si>
  <si>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</si>
  <si>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</si>
  <si>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</si>
  <si>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</si>
  <si>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</si>
  <si>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</si>
  <si>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</si>
  <si>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</si>
  <si>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</si>
  <si>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</si>
  <si>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</si>
  <si>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</si>
  <si>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(60/40) COM CIMENTO (TEOR DE 4%) - INCLUSO RETIRADA E COLOCAÇÃO DO MATERIAL. AF_12/2020</t>
  </si>
  <si>
    <t>RECOMPOSIÇÃO DE BASE E OU SUB-BASE PARA REMENDO PROFUNDO DE SOLO BRITA (60/40) COM CIMENTO (TEOR DE 6%) - INCLUSO RETIRADA E COLOCAÇÃO DO MATERIAL. AF_12/2020</t>
  </si>
  <si>
    <t>RECOMPOSIÇÃO DE BASE E OU SUB-BASE PARA REMENDO PROFUNDO DE SOLO BRITA (60/40)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</si>
  <si>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</si>
  <si>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</si>
  <si>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</si>
  <si>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</si>
  <si>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</si>
  <si>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</si>
  <si>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</si>
  <si>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</si>
  <si>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</si>
  <si>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</si>
  <si>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</si>
  <si>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(60/40) COM CIMENTO (TEOR DE 4%) - INCLUSO RETIRADA E COLOCAÇÃO DO MATERIAL. AF_12/2020</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</si>
  <si>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</si>
  <si>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</si>
  <si>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</si>
  <si>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</si>
  <si>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</si>
  <si>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</si>
  <si>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</si>
  <si>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</si>
  <si>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</si>
  <si>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</si>
  <si>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</si>
  <si>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</si>
  <si>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</si>
  <si>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</si>
  <si>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</si>
  <si>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</si>
  <si>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</si>
  <si>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</si>
  <si>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</si>
  <si>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</si>
  <si>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</si>
  <si>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</si>
  <si>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</si>
  <si>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</si>
  <si>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</si>
  <si>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</si>
  <si>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</si>
  <si>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</si>
  <si>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</si>
  <si>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</si>
  <si>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</si>
  <si>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</si>
  <si>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</si>
  <si>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</si>
  <si>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</si>
  <si>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</si>
  <si>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</si>
  <si>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</si>
  <si>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</si>
  <si>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</si>
  <si>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</si>
  <si>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</si>
  <si>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</si>
  <si>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</si>
  <si>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</si>
  <si>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</si>
  <si>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</si>
  <si>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</si>
  <si>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</si>
  <si>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</si>
  <si>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</si>
  <si>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</si>
  <si>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</si>
  <si>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</si>
  <si>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</si>
  <si>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</si>
  <si>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</si>
  <si>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</si>
  <si>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</si>
  <si>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</si>
  <si>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</si>
  <si>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</si>
  <si>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</si>
  <si>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</si>
  <si>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</si>
  <si>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</si>
  <si>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</si>
  <si>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</si>
  <si>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</si>
  <si>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</si>
  <si>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</si>
  <si>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</si>
  <si>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</si>
  <si>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</si>
  <si>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</si>
  <si>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</si>
  <si>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</si>
  <si>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</si>
  <si>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</si>
  <si>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</si>
  <si>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</si>
  <si>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</si>
  <si>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</si>
  <si>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</si>
  <si>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</si>
  <si>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</si>
  <si>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</si>
  <si>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</si>
  <si>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</si>
  <si>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</si>
  <si>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</si>
  <si>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</si>
  <si>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</si>
  <si>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</si>
  <si>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</si>
  <si>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</si>
  <si>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</si>
  <si>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</si>
  <si>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</si>
  <si>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</si>
  <si>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</si>
  <si>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</si>
  <si>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</si>
  <si>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</si>
  <si>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</si>
  <si>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</si>
  <si>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</si>
  <si>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</si>
  <si>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</si>
  <si>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</si>
  <si>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</si>
  <si>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</si>
  <si>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</si>
  <si>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</si>
  <si>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</si>
  <si>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</si>
  <si>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</si>
  <si>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</si>
  <si>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</si>
  <si>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</si>
  <si>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BARRA ANTIPANICO DUPLA, CEGA EM LADO OPOSTO, COR CINZA</t>
  </si>
  <si>
    <t>BARRA ANTIPANICO SIMPLES, CEGA EM LADO OPOSTO, COR CINZA</t>
  </si>
  <si>
    <t>BORBOLETA PARA JANELA TIPO GUILHOTINA, EM ZAMAC CROMADO</t>
  </si>
  <si>
    <t>BUCHA DE REDUCAO, PVC, LONGA, SERIE R, DN 50 X 40 MM, PARA ESGOTO OU AGUAS PLUVIAIS PREDIAIS</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</si>
  <si>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</si>
  <si>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</si>
  <si>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</si>
  <si>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</si>
  <si>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</si>
  <si>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</si>
  <si>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</si>
  <si>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</si>
  <si>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CAP PVC, SERIE R, DN 100 MM, PARA ESGOTO OU AGUAS PLUVIAIS PREDIAIS</t>
  </si>
  <si>
    <t>CAP PVC, SERIE R, DN 150 MM, PARA ESGOTO OU AGUAS PLUVIAIS PREDIAIS</t>
  </si>
  <si>
    <t>CAP PVC, SERIE R, DN 75 MM, PARA ESGOTO OU AGUAS PLUVIAIS PREDIAIS</t>
  </si>
  <si>
    <t>CIMENTO PORTLAND DE ALTO FORNO (AF) CP III-40</t>
  </si>
  <si>
    <t>CONJ. DE FERRAGENS PARA PORTA DE VIDRO TEMPERADO, EM ZAMAC CROMADO, CONTEMPLANDO: DOBRADICA INF.; DOBRADICA SUP.; PIVO PARA DOBRADICA INF.; PIVO PARA DOBRADICA SUP.; FECHADURA CENTRAL EM ZAMC CROMADO; CONTRA FECHADURA DE PRESSAO</t>
  </si>
  <si>
    <t>CREMONA RETANGULAR INJETADA LISA COM CHAVE, COM CASTANHA / ALCA, EM LATAO, COM ACABAMENTO CROMADO, DE SOBREPOR / EMBUTIR</t>
  </si>
  <si>
    <t>CREMONA RETANGULAR INJETADA LISA, COM CASTANHA / ALCA, EM LATAO, COM ACABAMENTO CROMADO, DE SOBREPOR / EMBUTIR</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</si>
  <si>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</si>
  <si>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</si>
  <si>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</si>
  <si>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</si>
  <si>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</si>
  <si>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</si>
  <si>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</si>
  <si>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</si>
  <si>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</si>
  <si>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</si>
  <si>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</si>
  <si>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</si>
  <si>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</si>
  <si>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</si>
  <si>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</si>
  <si>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</si>
  <si>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</si>
  <si>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</si>
  <si>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</si>
  <si>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</si>
  <si>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</si>
  <si>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</si>
  <si>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</si>
  <si>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</si>
  <si>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</si>
  <si>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</si>
  <si>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</si>
  <si>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</si>
  <si>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</si>
  <si>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</si>
  <si>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</si>
  <si>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</si>
  <si>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</si>
  <si>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</si>
  <si>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</si>
  <si>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</si>
  <si>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</si>
  <si>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</si>
  <si>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</si>
  <si>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</si>
  <si>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</si>
  <si>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</si>
  <si>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</si>
  <si>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</si>
  <si>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</si>
  <si>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</si>
  <si>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</si>
  <si>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</si>
  <si>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</si>
  <si>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</si>
  <si>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</si>
  <si>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</si>
  <si>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</si>
  <si>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</si>
  <si>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</si>
  <si>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</si>
  <si>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</si>
  <si>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</si>
  <si>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</si>
  <si>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</si>
  <si>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</si>
  <si>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</si>
  <si>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</si>
  <si>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</si>
  <si>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</si>
  <si>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</si>
  <si>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</si>
  <si>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</si>
  <si>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</si>
  <si>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</si>
  <si>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</si>
  <si>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</si>
  <si>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</si>
  <si>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</si>
  <si>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</si>
  <si>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</si>
  <si>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</si>
  <si>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</si>
  <si>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</si>
  <si>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</si>
  <si>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</si>
  <si>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</si>
  <si>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</si>
  <si>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</si>
  <si>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</si>
  <si>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</si>
  <si>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</si>
  <si>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</si>
  <si>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</si>
  <si>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</si>
  <si>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LAVADORA DE ALTA PRESSAO (LAVA - JATO) PARA AGUA FRIA, PRESSAO DE OPERACAO ENTRE 1400 E 1900 LIB/POL2, VAZAO MAXIMA ENTRE  400 E 700 L/H, POTENCIA DE OPERACAO ENTRE 2,50 E 3,00 CV</t>
  </si>
  <si>
    <t>LOCACAO DE ANDAIME METALICO TUBULAR DE ENCAIXE, TIPO DE TORRE, COM LARGURA DE 1 ATE 1,5 M E ALTURA DE *1,00* M (INCLUSO SAPATAS FIXAS OU RODIZIOS)</t>
  </si>
  <si>
    <t>LOCACAO DE GRUPO GERADOR *80 A 125* KVA, MOTOR DIESEL, REBOCAVEL, ACIONAMENTO MANUAL</t>
  </si>
  <si>
    <t>LOCACAO DE GRUPO GERADOR ACIMA DE * 125 ATE 180* KVA, MOTOR DIESEL, REBOCAVEL, ACIONAMENTO MANUAL</t>
  </si>
  <si>
    <t>LOCACAO DE GRUPO GERADOR DE *260* KVA, DIESEL REBOCAVEL, ACIONAMENTO MANUAL</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</si>
  <si>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</si>
  <si>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</si>
  <si>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</si>
  <si>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</si>
  <si>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</si>
  <si>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</si>
  <si>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</si>
  <si>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</si>
  <si>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MACANETA ALAVANCA RETA OCA, EM ZAMAC COM ACABAMENTO CROMADO, COMPRIMENTO APROX DE 15 CM</t>
  </si>
  <si>
    <t>MACANETA BOLA, EM ZAMAC COM ACABAMENTO CROMADO, DIAMETRO DE APROX 2 1/2"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</si>
  <si>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</si>
  <si>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</si>
  <si>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</si>
  <si>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</si>
  <si>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</si>
  <si>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</si>
  <si>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</si>
  <si>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</si>
  <si>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</si>
  <si>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</si>
  <si>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</si>
  <si>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</si>
  <si>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</si>
  <si>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PARALELEPIPEDO GRANITICO OU BASALTICO, PARA PAVIMENTACAO, SEM FRETE (VARIACAO REGIONAL DE PECAS POR M2)</t>
  </si>
  <si>
    <t>PERFIL U DE ABAS IGUAIS, EM ALUMINIO, 1/2" (1,27 X 1,27 CM), PARA PORTA OU JANELA DE CORRER</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</si>
  <si>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</si>
  <si>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</si>
  <si>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</si>
  <si>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PINO GUIA RETO, EM LATAO, CHAPA COM 3 MM DE ESPESSURA E GUIA COM ROLETE DE 9 MM</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</si>
  <si>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</si>
  <si>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</si>
  <si>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</si>
  <si>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</si>
  <si>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</si>
  <si>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</si>
  <si>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PORCA OLHAL M 16,  EM ACO GALVANIZADO, DIAMETRO = 16 MM</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</si>
  <si>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</si>
  <si>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</si>
  <si>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</si>
  <si>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</si>
  <si>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</si>
  <si>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</si>
  <si>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</si>
  <si>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</si>
  <si>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</si>
  <si>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</si>
  <si>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</si>
  <si>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</si>
  <si>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</si>
  <si>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</si>
  <si>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</si>
  <si>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</si>
  <si>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</si>
  <si>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</si>
  <si>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</si>
  <si>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</si>
  <si>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</si>
  <si>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</si>
  <si>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</si>
  <si>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</si>
  <si>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</si>
  <si>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</si>
  <si>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</si>
  <si>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</si>
  <si>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</si>
  <si>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</si>
  <si>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</si>
  <si>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</si>
  <si>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</si>
  <si>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</si>
  <si>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</si>
  <si>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</si>
  <si>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</si>
  <si>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</si>
  <si>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RIPA  APARELHADA *1,5 X 5* CM, EM MACARANDUBA, ANGELIM OU EQUIVALENTE DA REGIAO</t>
  </si>
  <si>
    <t>RIPA NAO APARELHADA  *1 X 3* CM, EM MACARANDUBA, ANGELIM OU EQUIVALENTE DA REGIAO - BRUTA</t>
  </si>
  <si>
    <t>RIPA NAO APARELHADA,  *1,5 X 5* CM, EM MACARANDUBA, ANGELIM OU EQUIVALENTE DA REGIAO -  BRUTA</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</si>
  <si>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</si>
  <si>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</si>
  <si>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</si>
  <si>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</si>
  <si>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</si>
  <si>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</si>
  <si>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</si>
  <si>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</si>
  <si>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</si>
  <si>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</si>
  <si>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</si>
  <si>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</si>
  <si>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</si>
  <si>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TARJETA LIVRE / OCUPADO PARA PORTA DE BANHEIRO, CORPO EM ZAMAC E ESPELHO EM LATAO</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</si>
  <si>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</si>
  <si>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</si>
  <si>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</si>
  <si>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</si>
  <si>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</si>
  <si>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</si>
  <si>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</si>
  <si>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</si>
  <si>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DE BARRO / CERAMICA, NAO ESMALTADA, TIPO ROMANA, AMERICANA, PORTUGUESA, FRANCESA, COMPRIMENTO DE *41* CM,  RENDIMENTO DE *16* TELHAS/M2</t>
  </si>
  <si>
    <t>TELHA TERMOISOLANTE REVESTIDA EM ACO GALVALUME, FACE SUPERIOR TRAPEZOIDAL E FACE INFERIOR PLANA (NAO INCLUI ACESSORIOS DE FIXACAO), REVEST COM ESPESSURA DE 0,50 MM, COM PRE-PINTURA DE COR BRANCA NAS DUAS FACES, NUCLEO EM POLIIOCIANURATO (PIR) COM ESPESSURA DE 50 MM</t>
  </si>
  <si>
    <t>TESTE</t>
  </si>
  <si>
    <t xml:space="preserve">CX    </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</si>
  <si>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</si>
  <si>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</si>
  <si>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</si>
  <si>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</si>
  <si>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</si>
  <si>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</si>
  <si>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</si>
  <si>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</si>
  <si>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</si>
  <si>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</si>
  <si>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</si>
  <si>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</si>
  <si>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</si>
  <si>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</si>
  <si>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</si>
  <si>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</si>
  <si>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</si>
  <si>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</si>
  <si>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VARA FINA PARA CREMONA, EM FERRO ZINCADO BRANCO, COM DIAMETRO DE APROX 10 MM E COMPRIMENTO DE 1,20 M</t>
  </si>
  <si>
    <t>VARA FINA PARA CREMONA, EM FERRO ZINCADO BRANCO, COM DIAMETRO DE APROX 10 MM E COMPRIMENTO DE 1,50 M</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</si>
  <si>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</si>
  <si>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</si>
  <si>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</si>
  <si>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</si>
  <si>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</si>
  <si>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</si>
  <si>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02.015.0001-0/EMOP</t>
  </si>
  <si>
    <t>02.016.0001-0/EMOP</t>
  </si>
  <si>
    <t>02.020.0001-0/EMOP</t>
  </si>
  <si>
    <t>072397/AGETOP</t>
  </si>
  <si>
    <t>59040/SIURB</t>
  </si>
  <si>
    <t xml:space="preserve">PAREDE DE MADEIRA COMPENSADA PARA CONSTRUÇÃO TEMPORÁRIA EM CHAPA SIMPLES, EXTERNA, COM ÁREA LÍQUIDA MENOR QUE 6 M², SEM VÃO. AF_05/2018  </t>
  </si>
  <si>
    <t xml:space="preserve">PAREDE DE MADEIRA COMPENSADA PARA CONSTRUÇÃO TEMPORÁRIA EM CHAPA SIMPLES, INTERNA, COM ÁREA LÍQUIDA MAIOR OU IGUAL A 6 M², SEM VÃO. AF_05/2018  </t>
  </si>
  <si>
    <t xml:space="preserve">PAREDE DE MADEIRA COMPENSADA PARA CONSTRUÇÃO TEMPORÁRIA EM CHAPA SIMPLES, INTERNA, COM ÁREA LÍQUIDA MENOR QUE 6 M², SEM VÃO. AF_05/2018  </t>
  </si>
  <si>
    <t xml:space="preserve">PAREDE DE MADEIRA COMPENSADA PARA CONSTRUÇÃO TEMPORÁRIA EM CHAPA SIMPLES, EXTERNA, COM ÁREA LÍQUIDA MAIOR OU IGUAL A 6 M², COM VÃO. AF_05/2018  </t>
  </si>
  <si>
    <t xml:space="preserve">PAREDE DE MADEIRA COMPENSADA PARA CONSTRUÇÃO TEMPORÁRIA EM CHAPA SIMPLES, EXTERNA, COM ÁREA LÍQUIDA MENOR QUE 6 M², COM VÃO. AF_05/2018  </t>
  </si>
  <si>
    <t xml:space="preserve">PAREDE DE MADEIRA COMPENSADA PARA CONSTRUÇÃO TEMPORÁRIA EM CHAPA SIMPLES, INTERNA, COM ÁREA LÍQUIDA MAIOR OU IGUAL A 6 M², COM VÃO. AF_05/2018  </t>
  </si>
  <si>
    <t xml:space="preserve">PAREDE DE MADEIRA COMPENSADA PARA CONSTRUÇÃO TEMPORÁRIA EM CHAPA SIMPLES, INTERNA, COM ÁREA LÍQUIDA MENOR QUE 6 M², COM VÃO. AF_05/2018  </t>
  </si>
  <si>
    <t xml:space="preserve">TRAMA DE MADEIRA COMPOSTA POR TERÇAS PARA TELHADOS DE ATÉ 2 ÁGUAS PARA TELHA ONDULADA DE FIBROCIMENTO, METÁLICA, PLÁSTICA OU TERMOACÚSTICA, INCLUSO TRANSPORTE VERTICAL. AF_07/2019  </t>
  </si>
  <si>
    <t xml:space="preserve">TELHAMENTO COM TELHA ONDULADA DE FIBROCIMENTO E = 6 MM, COM RECOBRIMENTO LATERAL DE 1 1/4 DE ONDA PARA TELHADO COM INCLINAÇÃO MÁXIMA DE 10°, COM ATÉ 2 ÁGUAS, INCLUSO IÇAMENTO. AF_07/2019  </t>
  </si>
  <si>
    <t xml:space="preserve">JANELA DE AÇO TIPO BASCULANTE PARA VIDROS, COM BATENTE, FERRAGENS E PINTURA ANTICORROSIVA. EXCLUSIVE VIDROS, ACABAMENTO, ALIZAR E CONTRAMARCO. FORNECIMENTO E INSTALAÇÃO. AF_12/2019  </t>
  </si>
  <si>
    <t xml:space="preserve">JANELA DE MADEIRA - CEDRINHO/ANGELIM OU EQUIVALENTE DA REGIÃO - DE ABRIR COM 4 FOLHAS (2 VENEZIANAS E 2 GUILHOTINAS PARA VIDRO), COM BATENTE, ALIZAR E FERRAGENS. EXCLUSIVE VIDROS, ACABAMENTO E CONTRAMARCO. FORNECIMENTO E INSTALAÇÃO. AF_12/2019  </t>
  </si>
  <si>
    <t xml:space="preserve">LASTRO DE CONCRETO MAGRO, APLICADO EM PISOS OU RADIERS, ESPESSURA DE 3 CM. AF_07/2016  </t>
  </si>
  <si>
    <t xml:space="preserve">LASTRO DE CONCRETO MAGRO, APLICADO EM PISOS OU RADIERS, ESPESSURA DE 5 CM. AF_07/2016  </t>
  </si>
  <si>
    <t xml:space="preserve">ALVENARIA DE EMBASAMENTO COM BLOCO ESTRUTURAL DE CONCRETO, DE 14X19X29CM E ARGAMASSA DE ASSENTAMENTO COM PREPARO EM BETONEIRA. AF_05/2020  </t>
  </si>
  <si>
    <t xml:space="preserve">ELETRODUTO RÍGIDO ROSCÁVEL, PVC, DN 20 MM (1/2"), PARA CIRCUITOS TERMINAIS, INSTALADO EM PAREDE - FORNECIMENTO E INSTALAÇÃO. AF_12/2015  </t>
  </si>
  <si>
    <t xml:space="preserve">CURVA 90 GRAUS PARA ELETRODUTO, PVC, ROSCÁVEL, DN 20 MM (1/2"), PARA CIRCUITOS TERMINAIS, INSTALADA EM PAREDE - FORNECIMENTO E INSTALAÇÃO. AF_12/2015  </t>
  </si>
  <si>
    <t xml:space="preserve">CABO DE COBRE FLEXÍVEL ISOLADO, 1,5 MM², ANTI-CHAMA 450/750 V, PARA CIRCUITOS TERMINAIS - FORNECIMENTO E INSTALAÇÃO. AF_12/2015  </t>
  </si>
  <si>
    <t xml:space="preserve">CAIXA OCTOGONAL 3" X 3", PVC, INSTALADA EM LAJE - FORNECIMENTO E INSTALAÇÃO. AF_12/2015  </t>
  </si>
  <si>
    <t xml:space="preserve">SUPORTE PARAFUSADO COM PLACA DE ENCAIXE 4" X 2" ALTO (2,00 M DO PISO) PARA PONTO ELÉTRICO - FORNECIMENTO E INSTALAÇÃO. AF_12/2015  </t>
  </si>
  <si>
    <t xml:space="preserve">TOMADA BAIXA DE EMBUTIR (1 MÓDULO), 2P+T 10 A, INCLUINDO SUPORTE E PLACA - FORNECIMENTO E INSTALAÇÃO. AF_12/2015  </t>
  </si>
  <si>
    <t xml:space="preserve">TOMADA BAIXA DE EMBUTIR (2 MÓDULOS), 2P+T 10 A, INCLUINDO SUPORTE E PLACA - FORNECIMENTO E INSTALAÇÃO. AF_12/2015  </t>
  </si>
  <si>
    <t xml:space="preserve">CABO DE COBRE FLEXÍVEL ISOLADO, 16 MM², ANTI-CHAMA 450/750 V, PARA DISTRIBUIÇÃO - FORNECIMENTO E INSTALAÇÃO. AF_12/2015  </t>
  </si>
  <si>
    <t xml:space="preserve">CONDULETE DE PVC, TIPO B, PARA ELETRODUTO DE PVC SOLDÁVEL DN 25 MM (3/4''), APARENTE - FORNECIMENTO E INSTALAÇÃO. AF_11/2016  </t>
  </si>
  <si>
    <t xml:space="preserve">CONDULETE DE PVC, TIPO LB, PARA ELETRODUTO DE PVC SOLDÁVEL DN 25 MM (3/4''), APARENTE - FORNECIMENTO E INSTALAÇÃO. AF_11/2016  </t>
  </si>
  <si>
    <t xml:space="preserve">LUMINÁRIA TIPO CALHA, DE SOBREPOR, COM 2 LÂMPADAS TUBULARES FLUORESCENTES DE 36 W, COM REATOR DE PARTIDA RÁPIDA - FORNECIMENTO E INSTALAÇÃO. AF_02/2020  </t>
  </si>
  <si>
    <t xml:space="preserve">LUMINÁRIA TIPO SPOT, DE SOBREPOR, COM 1 LÂMPADA FLUORESCENTE DE 15 W, SEM REATOR - FORNECIMENTO E INSTALAÇÃO. AF_02/2020  </t>
  </si>
  <si>
    <t xml:space="preserve">LÂMPADA COMPACTA FLUORESCENTE DE 15 W, BASE E27 - FORNECIMENTO E INSTALAÇÃO. AF_02/2020  </t>
  </si>
  <si>
    <t xml:space="preserve">LÂMPADA COMPACTA FLUORESCENTE DE 20 W, BASE E27 - FORNECIMENTO E INSTALAÇÃO. AF_02/2020  </t>
  </si>
  <si>
    <t xml:space="preserve">CABO TELEFÔNICO CCI-50 4 PARES, SEM BLINDAGEM, INSTALADO EM DISTRIBUIÇÃO DE EDIFICAÇÃO RESIDENCIAL - FORNECIMENTO E INSTALAÇÃO. AF_11/2019  </t>
  </si>
  <si>
    <t xml:space="preserve">CAIXA DE PASSAGEM PARA TELEFONE 15X15X10CM (SOBREPOR), FORNECIMENTO E INSTALACAO. AF_11/2019  </t>
  </si>
  <si>
    <t xml:space="preserve">VASO SANITÁRIO SIFONADO COM CAIXA ACOPLADA LOUÇA BRANCA - FORNECIMENTO E INSTALAÇÃO. AF_01/2020  </t>
  </si>
  <si>
    <t xml:space="preserve">BANCADA DE MÁRMORE SINTÉTICO 120 X 60CM, COM CUBA INTEGRADA, INCLUSO SIFÃO TIPO FLEXÍVEL EM PVC, VÁLVULA EM PLÁSTICO CROMADO TIPO AMERICANA E TORNEIRA CROMADA LONGA, DE PAREDE, PADRÃO POPULAR - FORNECIMENTO E INSTALAÇÃO. AF_01/2020  </t>
  </si>
  <si>
    <t xml:space="preserve">LAVATÓRIO LOUÇA BRANCA SUSPENSO, 29,5 X 39CM OU EQUIVALENTE, PADRÃO POPULAR, INCLUSO SIFÃO FLEXÍVEL EM PVC, VÁLVULA E ENGATE FLEXÍVEL 30CM EM PLÁSTICO E TORNEIRA CROMADA DE MESA, PADRÃO POPULAR - FORNECIMENTO E INSTALAÇÃO. AF_01/2020  </t>
  </si>
  <si>
    <t xml:space="preserve">JOELHO 90 GRAUS, PVC, SERIE NORMAL, ESGOTO PREDIAL, DN 40 MM, JUNTA SOLDÁVEL, FORNECIDO E INSTALADO EM RAMAL DE DESCARGA OU RAMAL DE ESGOTO SANITÁRIO. AF_12/2014  </t>
  </si>
  <si>
    <t xml:space="preserve">TE, PVC, SERIE NORMAL, ESGOTO PREDIAL, DN 100 X 100 MM, JUNTA ELÁSTICA, FORNECIDO E INSTALADO EM RAMAL DE DESCARGA OU RAMAL DE ESGOTO SANITÁRIO. AF_12/2014  </t>
  </si>
  <si>
    <t xml:space="preserve">CAIXA SIFONADA, PVC, DN 100 X 100 X 50 MM, FORNECIDA E INSTALADA EM RAMAIS DE ENCAMINHAMENTO DE ÁGUA PLUVIAL. AF_12/2014  </t>
  </si>
  <si>
    <t xml:space="preserve">PONTO DE CONSUMO TERMINAL DE ÁGUA FRIA (SUBRAMAL) COM TUBULAÇÃO DE PVC, DN 25 MM, INSTALADO EM RAMAL DE ÁGUA, INCLUSOS RASGO E CHUMBAMENTO EM ALVENARIA. AF_12/2014  </t>
  </si>
  <si>
    <t xml:space="preserve">CHUMBAMENTO LINEAR EM ALVENARIA PARA RAMAIS/DISTRIBUIÇÃO COM DIÂMETROS MENORES OU IGUAIS A 40 MM. AF_05/2015  </t>
  </si>
  <si>
    <t xml:space="preserve">FIXAÇÃO DE TUBOS HORIZONTAIS DE PVC, CPVC OU COBRE DIÂMETROS MENORES OU IGUAIS A 40 MM OU ELETROCALHAS ATÉ 150MM DE LARGURA, COM ABRAÇADEIRA METÁLICA RÍGIDA TIPO D 1/2?, FIXADA EM PERFILADO EM LAJE. AF_05/2015  </t>
  </si>
  <si>
    <t xml:space="preserve">FIXAÇÃO DE TUBOS VERTICAIS DE PPR DIÂMETROS MENORES OU IGUAIS A 40 MM COM ABRAÇADEIRA METÁLICA RÍGIDA TIPO D 1/2", FIXADA EM PERFILADO EM ALVENARIA. AF_05/2015  </t>
  </si>
  <si>
    <t xml:space="preserve">RASGO EM ALVENARIA PARA RAMAIS/ DISTRIBUIÇÃO COM DIAMETROS MENORES OU IGUAIS A 40 MM. AF_05/2015  </t>
  </si>
  <si>
    <t xml:space="preserve">CAIXA ENTERRADA HIDRÁULICA RETANGULAR, EM ALVENARIA COM BLOCOS DE CONCRETO, DIMENSÕES INTERNAS: 0,6X0,6X0,6 M PARA REDE DE ESGOTO. AF_05/2018  </t>
  </si>
  <si>
    <t xml:space="preserve">(COMPOSIÇÃO REPRESENTATIVA) DO SERVIÇO DE ALVENARIA DE VEDAÇÃO DE BLOCOS VAZADOS DE CERÂMICA DE 9X19X19CM (ESPESSURA 9CM), PARA EDIFICAÇÃO HABITACIONAL UNIFAMILIAR (CASA) E EDIFICAÇÃO PÚBLICA PADRÃO. AF_11/2014  </t>
  </si>
  <si>
    <t xml:space="preserve">(COMPOSIÇÃO REPRESENTATIVA) DO SERVIÇO DE REVESTIMENTO CERÂMICO PARA PISO COM PLACAS TIPO GRÉS DE DIMENSÕES 35X35 CM, PARA EDIFICAÇÃO HABITACIONAL UNIFAMILIAR (CASA) E EDIFICAÇÃO PÚBLICA PADRÃO. AF_11/2014  </t>
  </si>
  <si>
    <t xml:space="preserve">MASSA ÚNICA, PARA RECEBIMENTO DE PINTURA, EM ARGAMASSA TRAÇO 1:2:8, PREPARO MANUAL, APLICADA MANUALMENTE EM FACES INTERNAS DE PAREDES, ESPESSURA DE 10MM, COM EXECUÇÃO DE TALISCAS. AF_06/2014  </t>
  </si>
  <si>
    <t xml:space="preserve">CHAPISCO APLICADO EM ALVENARIAS E ESTRUTURAS DE CONCRETO INTERNAS, COM ROLO PARA TEXTURA ACRÍLICA. ARGAMASSA INDUSTRIALIZADA COM PREPARO EM MISTURADOR 300 KG. AF_06/2014  </t>
  </si>
  <si>
    <t xml:space="preserve">QUADRO DE DISTRIBUIÇÃO DE ENERGIA EM CHAPA DE AÇO GALVANIZADO, DE EMBUTIR, COM BARRAMENTO TRIFÁSICO, PARA 12 DISJUNTORES DIN 100A - FORNECIMENTO E INSTALAÇÃO. AF_10/2020  </t>
  </si>
  <si>
    <t xml:space="preserve">DISJUNTOR MONOPOLAR TIPO NEMA, CORRENTE NOMINAL DE 35 ATÉ 50A - FORNECIMENTO E INSTALAÇÃO. AF_10/2020  </t>
  </si>
  <si>
    <t xml:space="preserve">EXTINTOR DE INCENDIO PORTATIL COM CARGA DE AGUA PRESSURIZADA DE 10 L, CLASSE A  </t>
  </si>
  <si>
    <t xml:space="preserve">EXTINTOR DE INCENDIO PORTATIL COM CARGA DE PO QUIMICO SECO (PQS) DE 4 KG, CLASSE BC  </t>
  </si>
  <si>
    <t xml:space="preserve">FECHADURA DE EMBUTIR PARA PORTA EXTERNA / ENTRADA, MAQUINA 40 MM, COM CILINDRO, MACANETA ALAVANCA E ESPELHO EM METAL CROMADO - NIVEL SEGURANCA MEDIO - COMPLETA  </t>
  </si>
  <si>
    <t xml:space="preserve">FECHADURA DE EMBUTIR PARA PORTA DE BANHEIRO, TIPO TRANQUETA, MAQUINA 40 MM, MACANETAS ALAVANCA E ROSETAS REDONDAS EM METAL CROMADO - NIVEL SEGURANCA MEDIO - COMPLETA  </t>
  </si>
  <si>
    <t xml:space="preserve">FORRO DE PVC LISO, BRANCO, REGUA DE 10 CM, ESPESSURA DE 8 MM A 10 MM (COM COLOCACAO / SEM ESTRUTURA METALICA)  </t>
  </si>
  <si>
    <t xml:space="preserve">                                                                                                              </t>
  </si>
  <si>
    <t xml:space="preserve">INTERRUPTOR SIMPLES (1 MÓDULO) COM 2 TOMADAS DE EMBUTIR 2P+T 10 A,  INCLUINDO SUPORTE E PLACA - FORNECIMENTO E INSTALAÇÃO. AF_12/2015  </t>
  </si>
  <si>
    <t xml:space="preserve">CARPINTEIRO DE FORMAS COM ENCARGOS COMPLEMENTARES  </t>
  </si>
  <si>
    <t xml:space="preserve">QUADRO DE DISTRIBUIÇÃO DE ENERGIA EM PVC, DE EMBUTIR, SEM BARRAMENTO,PARA 6 DISJUNTORES - FORNECIMENTO E INSTALAÇÃO. AF_10/2020  </t>
  </si>
  <si>
    <t xml:space="preserve">FECHO / TRINCO / FERROLHO FIO REDONDO, DE SOBREPOR, 8", EM ACO GALVANIZADO / ZINCADO  </t>
  </si>
  <si>
    <t xml:space="preserve">CAIBRO DE MADEIRA NAO APARELHADA 5 X 5 CM (2 X 2 ") PINUS, MISTA OU EQUIVALENTE DA REGIAO  </t>
  </si>
  <si>
    <t xml:space="preserve">TABUA DE MADEIRA NAO APARELHADA *2,5 X 20* CM, CEDRINHO OU EQUIVALENTE DA REGIAO  </t>
  </si>
  <si>
    <t xml:space="preserve">                                                                                                             </t>
  </si>
  <si>
    <t xml:space="preserve">ELETRODUTO FLEXÍVEL CORRUGADO, PVC, DN 20 MM (1/2"), PARA CIRCUITOS TERMINAIS, INSTALADO EM PAREDE - FORNECIMENTO E INSTALAÇÃO. AF_12/2015  </t>
  </si>
  <si>
    <t xml:space="preserve">                                                                                                                  </t>
  </si>
  <si>
    <t xml:space="preserve">CAIBRO DE MADEIRA NAO APARELHADA *5 X 6* CM, MACARANDUBA, ANGELIM OU EQUIVALENTE DA REGIAO  </t>
  </si>
  <si>
    <t xml:space="preserve">PREGO DE ACO POLIDO COM CABECA 17 X 21 (2 X 11)  </t>
  </si>
  <si>
    <t xml:space="preserve">TABUA DE MADEIRA NAO APARELHADA *2,5 X 30 CM (1 X 12 ") PINUS, MISTA OU EQUIVALENTE DA REGIAO  </t>
  </si>
  <si>
    <t xml:space="preserve">                                                                                                                   </t>
  </si>
  <si>
    <t xml:space="preserve">                                                                                                                                  </t>
  </si>
  <si>
    <t xml:space="preserve">74130/001          </t>
  </si>
  <si>
    <t xml:space="preserve">DISJUNTOR TERMOMAGNETICO MONOPOLAR PADRAO NEMA (AMERICANO) 10 A 30A 240V, FORNECIMENTO E INSTALACAO  </t>
  </si>
  <si>
    <t xml:space="preserve">QUADRO DE DISTRIBUICAO DE ENERGIA P/ 6 DISJUNTORES TERMOMAGNETICOS MONOPOLARES SEM BARRAMENTO, DE EMBUTIR, EM CHAPA METALICA - FORNECIMENTO E INSTALACAO  </t>
  </si>
  <si>
    <t xml:space="preserve">INTERRUPTOR SIMPLES (2 MÓDULOS), 10A/250V, INCLUINDO SUPORTE E PLACA - FORNECIMENTO E INSTALAÇÃO. AF_12/2015  </t>
  </si>
  <si>
    <t xml:space="preserve">TOMADA BAIXA DE EMBUTIR (1 MÓDULO), 2P+T 20 A, INCLUINDO SUPORTE E PLACA - FORNECIMENTO E INSTALAÇÃO. AF_12/2015  </t>
  </si>
  <si>
    <t xml:space="preserve">APLICAÇÃO MANUAL DE PINTURA COM TINTA LÁTEX PVA EM PAREDES, DUAS DEMÃOS. AF_06/2014  </t>
  </si>
  <si>
    <t xml:space="preserve">                                                                                                        </t>
  </si>
  <si>
    <t xml:space="preserve">CAIXA DE GORDURA SIMPLES, CIRCULAR, EM CONCRETO PRÉ-MOLDADO, DIÂMETRO INTERNO = 0,4 M, ALTURA INTERNA = 0,4 M. AF_05/2018  </t>
  </si>
  <si>
    <t xml:space="preserve">TELA PLASTICA TECIDA LISTRADA BRANCA E LARANJA, TIPO GUARDA CORPO, EM POLIETILENO MONOFILADO, ROLO 1,20 X 50 M (L X C)  </t>
  </si>
  <si>
    <t xml:space="preserve">                                                                                                                          </t>
  </si>
  <si>
    <t xml:space="preserve">FECHADURA DE EMBUTIR PARA PORTA DE BANHEIRO, COMPLETA, ACABAMENTO PADRÃO POPULAR, INCLUSO EXECUÇÃO DE FURO - FORNECIMENTO E INSTALAÇÃO. AF_12/2019  </t>
  </si>
  <si>
    <t xml:space="preserve">ELETRODUTO RÍGIDO ROSCÁVEL, PVC, DN 25 MM (3/4"), PARA CIRCUITOS TERMINAIS, INSTALADO EM PAREDE - FORNECIMENTO E INSTALAÇÃO. AF_12/2015  </t>
  </si>
  <si>
    <t xml:space="preserve">LUVA PARA ELETRODUTO, PVC, ROSCÁVEL, DN 25 MM (3/4"), PARA CIRCUITOS TERMINAIS, INSTALADA EM FORRO - FORNECIMENTO E INSTALAÇÃO. AF_12/2015  </t>
  </si>
  <si>
    <t xml:space="preserve">LUVA PARA ELETRODUTO, PVC, ROSCÁVEL, DN 20 MM (1/2"), PARA CIRCUITOS TERMINAIS, INSTALADA EM PAREDE - FORNECIMENTO E INSTALAÇÃO. AF_12/2015  </t>
  </si>
  <si>
    <t xml:space="preserve">CURVA 90 GRAUS PARA ELETRODUTO, PVC, ROSCÁVEL, DN 25 MM (3/4"), PARA CIRCUITOS TERMINAIS, INSTALADA EM FORRO - FORNECIMENTO E INSTALAÇÃO. AF_12/2015  </t>
  </si>
  <si>
    <t xml:space="preserve">INTERRUPTOR SIMPLES (3 MÓDULOS), 10A/250V, INCLUINDO SUPORTE E PLACA - FORNECIMENTO E INSTALAÇÃO. AF_12/2015  </t>
  </si>
  <si>
    <t xml:space="preserve">KIT DE REGISTRO DE PRESSÃO BRUTO DE LATÃO ¾", INCLUSIVE CONEXÕES, ROSCÁVEL, INSTALADO EM RAMAL DE ÁGUA FRIA - FORNECIMENTO E INSTALAÇÃO. AF_12/2014  </t>
  </si>
  <si>
    <t xml:space="preserve">EMBOÇO OU MASSA ÚNICA EM ARGAMASSA TRAÇO 1:2:8, PREPARO MANUAL, APLICADA MANUALMENTE EM PANOS DE FACHADA COM PRESENÇA DE VÃOS, ESPESSURA DE 25 MM. AF_06/2014  </t>
  </si>
  <si>
    <t xml:space="preserve">CHAPISCO APLICADO EM ALVENARIA (COM PRESENÇA DE VÃOS) E ESTRUTURAS DE CONCRETO DE FACHADA, COM ROLO PARA TEXTURA ACRÍLICA.  ARGAMASSA INDUSTRIALIZADA COM PREPARO EM MISTURADOR 300 KG. AF_06/2014  </t>
  </si>
  <si>
    <t xml:space="preserve">CAIXA SIFONADA PVC, 150 X 150 X 50 MM, COM GRELHA QUADRADA BRANCA (NBR 5688)  </t>
  </si>
  <si>
    <t xml:space="preserve">JUNCAO SIMPLES, PVC, 45 GRAUS, DN 100 X 100 MM, SERIE NORMAL PARA ESGOTO PREDIAL  </t>
  </si>
  <si>
    <t xml:space="preserve">JUNCAO SIMPLES, PVC, DN 100 X 50 MM, SERIE NORMAL PARA ESGOTO PREDIAL  </t>
  </si>
  <si>
    <t xml:space="preserve">MICTORIO COLETIVO ACO INOX (AISI 304), E = 0,8 MM, DE *100 X 40 X 30* CM (C X A X P)  </t>
  </si>
  <si>
    <t xml:space="preserve">VALVULA DE DESCARGA EM METAL CROMADO PARA MICTORIO COM ACIONAMENTO POR PRESSAO E FECHAMENTO AUTOMATICO  </t>
  </si>
  <si>
    <t xml:space="preserve">PORTA DE MADEIRA, FOLHA LEVE (NBR 15930), DE 600 X 2100 MM, E = 35 MM, NUCLEO COLMEIA, CAPA LISA EM HDF, ACABAMENTO MELAMINICO EM PADRAO MADEIRA  </t>
  </si>
  <si>
    <t xml:space="preserve">                                                                                                                                                                                       </t>
  </si>
  <si>
    <t xml:space="preserve">PEDREIRO COM ENCARGOS COMPLEMENTARES  </t>
  </si>
  <si>
    <t xml:space="preserve">07.002.0025-1      </t>
  </si>
  <si>
    <t xml:space="preserve">ARGAMASSA DE CIMENTO E AREIA,NO TRACO 1:3,PREPARO MECANICO  </t>
  </si>
  <si>
    <t xml:space="preserve">15.071.0012-1      </t>
  </si>
  <si>
    <t xml:space="preserve">LIGACAO DE AGUAS PLUVIAIS OU DOMICILIARES SERVIDAS A REDE PUBLICA,NO CASO DESTA ESTAR LOCALIZADA SOB O PASSEIO  </t>
  </si>
  <si>
    <t xml:space="preserve">59.003.0010-1      </t>
  </si>
  <si>
    <t xml:space="preserve">PINUS,PECA 1" X 12" E 1" X 9".  </t>
  </si>
  <si>
    <t xml:space="preserve">TUBO DE ACO GALVANIZADO, C/COSTURA (PARAAGUA), DE 3/4"  </t>
  </si>
  <si>
    <t xml:space="preserve">PINUS, EM PECAS DE 3"x3"  </t>
  </si>
  <si>
    <t xml:space="preserve">PREGO COM OU SEM CABECA, EM CAIXAS DE 50KG, OU QUANTIDADES EQUIVALENTES, Nº12X12A 18X30  </t>
  </si>
  <si>
    <t xml:space="preserve">TIJOLO CERAMICO, FURADO, DE (10X20X20)CM  </t>
  </si>
  <si>
    <t xml:space="preserve">LIGACAO DE AGUA CEDAE, PARA INSTALACAO NO PASSEIO, DE 3/4", VAZAO DE 3,0M3/H (VALOR TOTAL)  </t>
  </si>
  <si>
    <t xml:space="preserve">REGISTRO DE GAVETA DE BRONZE, DE 1ª QUALIDADE COM ROSCA DE AMBOS OS LADOS, DE 3/4"  </t>
  </si>
  <si>
    <t xml:space="preserve">CAIXA D'AGUA DE FIBRA DE VIDRO OU POLIETILENO, COM CAPACIDADE DE 1000 LITROS  </t>
  </si>
  <si>
    <t xml:space="preserve">TUBO CERAMICO, ESGOTO SANITARIO, DE 100MM E COM COMPRIMENTO DE 1,00M  </t>
  </si>
  <si>
    <t xml:space="preserve">CURVA 45º OU 90º DE CERAMICA PARA ESGOTOCOM JUNTA ARGAMASSA, DE 0100MM  </t>
  </si>
  <si>
    <t xml:space="preserve">                                                                                                                                                                            </t>
  </si>
  <si>
    <t xml:space="preserve">ELETRICISTA COM ENCARGOS COMPLEMENTARES  </t>
  </si>
  <si>
    <t xml:space="preserve">TUBO DE ACO GALVANIZADO, C/COSTURA (PARAAGUA), DE 2.1/2"  </t>
  </si>
  <si>
    <t xml:space="preserve">CABO COM ISOLAMENTO TERMOPLASTICO, DE 0750V, DE 016MM2  </t>
  </si>
  <si>
    <t xml:space="preserve">ELETRODUTO DE PVC PRETO,RIGIDO ROSQUEAVEL,COM ROSCA EM AMBAS EXTREMIDADES,EM BARRAS DE 3 METROS,DE 1/2"  </t>
  </si>
  <si>
    <t xml:space="preserve">FUSIVEL FACA, DE 250V, DE 100A  </t>
  </si>
  <si>
    <t xml:space="preserve">CURVA 90º DE PVC RIGIDO, ROSQUEAVEL, PARA ELETRODUTO, DE 1.1/2"  </t>
  </si>
  <si>
    <t xml:space="preserve">DISJUNTOR TRIFASICO 250V, DE 060 A 100A  </t>
  </si>
  <si>
    <t xml:space="preserve">CONDUITE FLEXIVEL, GALVANIZADO DE 1.1/2"  </t>
  </si>
  <si>
    <t xml:space="preserve">MACARANDUBA EM PECAS, DE 3"X6"  </t>
  </si>
  <si>
    <t xml:space="preserve">ISOLADOR TIPO CARRETILHA, MARROM, DE (72X72)MM  </t>
  </si>
  <si>
    <t xml:space="preserve">ISOLADOR DE PINO "HI-TOP", CLASSE 15KV  </t>
  </si>
  <si>
    <t xml:space="preserve">ABRACADEIRA TIPO COPO, DE 1/2"  </t>
  </si>
  <si>
    <t xml:space="preserve">                                       </t>
  </si>
  <si>
    <t xml:space="preserve">CONCRETO MAGRO PARA LASTRO, TRAÇO 1:4,5:4,5 (CIMENTO/ AREIA MÉDIA/ BRITA 1)  - PREPARO MANUAL. AF_07/2016  </t>
  </si>
  <si>
    <t xml:space="preserve">AJUDANTE DE CARPINTEIRO COM ENCARGOS COMPLEMENTARES  </t>
  </si>
  <si>
    <t xml:space="preserve">SERRA CIRCULAR DE BANCADA COM MOTOR ELÉTRICO POTÊNCIA DE 5HP, COM COIFA PARA DISCO 10" - CHP DIURNO. AF_08/2015  </t>
  </si>
  <si>
    <t xml:space="preserve">SERRA CIRCULAR DE BANCADA COM MOTOR ELÉTRICO POTÊNCIA DE 5HP, COM COIFA PARA DISCO 10" - CHI DIURNO. AF_08/2015  </t>
  </si>
  <si>
    <t xml:space="preserve">PECA DE MADEIRA NAO APARELHADA *7,5 X 7,5* CM (3 X 3 ") MACARANDUBA, ANGELIM OU EQUIVALENTE DA REGIAO  </t>
  </si>
  <si>
    <t xml:space="preserve">PREGO DE ACO POLIDO COM CABECA 18 X 27 (2 1/2 X 10)  </t>
  </si>
  <si>
    <t xml:space="preserve">TABUA DE MADEIRA APARELHADA *2,5 X 30* CM, MACARANDUBA, ANGELIM OU EQUIVALENTE DA REGIAO  </t>
  </si>
  <si>
    <t xml:space="preserve">TELHA TRAPEZOIDAL EM ACO ZINCADO, SEM PINTURA, ALTURA DE APROXIMADAMENTE 40 MM, ESPESSURA DE 0,50 MM E LARGURA UTIL DE 980 MM  </t>
  </si>
  <si>
    <t xml:space="preserve">                                                            </t>
  </si>
  <si>
    <t xml:space="preserve">                                                             </t>
  </si>
  <si>
    <t xml:space="preserve">01569/ORSE         </t>
  </si>
  <si>
    <t xml:space="preserve">MADEIRA MISTA SERRADA (BARROTE) 6 X 6CM - 0,0036 M3/M (ANGELIM, LOURO)  </t>
  </si>
  <si>
    <t xml:space="preserve">01776/ORSE         </t>
  </si>
  <si>
    <t xml:space="preserve">PLACA DE OBRA EM CHAPA GALVANIZADA 26                       </t>
  </si>
  <si>
    <t xml:space="preserve">06995/ORSE         </t>
  </si>
  <si>
    <t xml:space="preserve">MADEIRA MISTA SERRADA (SARRAFO) 2,2 X 5,5CM - 0,00121 M³/M  </t>
  </si>
  <si>
    <t xml:space="preserve">PREGO POLIDO COM CABECA 18 X 30  </t>
  </si>
  <si>
    <t xml:space="preserve">                                                                                                         </t>
  </si>
  <si>
    <t xml:space="preserve">PINTOR COM ENCARGOS COMPLEMENTARES  </t>
  </si>
  <si>
    <t xml:space="preserve">19.004.0001-2      </t>
  </si>
  <si>
    <t xml:space="preserve">CAMINHAO COM CARROCERIA FIXA,NO TOCO,CAPACICADE DE 3,5T,INCLUSIVE MOTORISTA  </t>
  </si>
  <si>
    <t xml:space="preserve">CHAPA DE ACO CARBONO, GALVANIZADA, PARAUSOS GERAIS, TAMANHO PADRAO, PRECO DE REVENDEDOR, COM ESPESSURA DE 0,5MM  </t>
  </si>
  <si>
    <t xml:space="preserve">TINTA A OLEO BRILHANTE, P/USO GERAL, EMINTERIORES E EXTERIORES  </t>
  </si>
  <si>
    <t xml:space="preserve">                                        </t>
  </si>
  <si>
    <t xml:space="preserve">I0101              </t>
  </si>
  <si>
    <t xml:space="preserve">ARAME GALVANIZADO N.16 BWG  </t>
  </si>
  <si>
    <t xml:space="preserve">I1691              </t>
  </si>
  <si>
    <t xml:space="preserve">PONTALETE / BARROTE DE 3"x3"  </t>
  </si>
  <si>
    <t xml:space="preserve">I1724              </t>
  </si>
  <si>
    <t xml:space="preserve">PREGO  </t>
  </si>
  <si>
    <t xml:space="preserve">I2429              </t>
  </si>
  <si>
    <t xml:space="preserve">TABUA DE VIROLA DE 12"x 1"  </t>
  </si>
  <si>
    <t xml:space="preserve">                                                                                                                                             </t>
  </si>
  <si>
    <t xml:space="preserve">JARDINEIRO COM ENCARGOS COMPLEMENTARES  </t>
  </si>
  <si>
    <t xml:space="preserve">TRATOR DE ESTEIRAS, POTÊNCIA 100 HP, PESO OPERACIONAL 9,4 T, COM LÂMINA 2,19 M3 - CHI DIURNO. AF_06/2014  </t>
  </si>
  <si>
    <t xml:space="preserve">ARGILA OU BARRO PARA ATERRO/REATERRO (COM TRANSPORTE ATE 10 KM)  </t>
  </si>
  <si>
    <t xml:space="preserve">CARGA, MANOBRA E DESCARGA DE SOLOS E MATERIAIS GRANULARES EM CAMINHÃOBASCULANTE 14 M³ - CARGA COM PÁ CARREGADEIRA (CAÇAMBA DE 1,7 A 2,8 M³/ 128 HP) E DESCARGA LIVRE (UNIDADE: M3). AF_07/2020  </t>
  </si>
  <si>
    <t xml:space="preserve">                                                                                                                                                                                                </t>
  </si>
  <si>
    <t xml:space="preserve">PÁ CARREGADEIRA SOBRE RODAS, POTÊNCIA LÍQUIDA 128 HP, CAPACIDADE DA CAÇAMBA 1,7 A 2,8 M3, PESO OPERACIONAL 11632 KG - CHP DIURNO. AF_06/2014  </t>
  </si>
  <si>
    <t xml:space="preserve">PÁ CARREGADEIRA SOBRE RODAS, POTÊNCIA LÍQUIDA 128 HP, CAPACIDADE DA CAÇAMBA 1,7 A 2,8 M3, PESO OPERACIONAL 11632 KG - CHI DIURNO. AF_06/2014  </t>
  </si>
  <si>
    <t xml:space="preserve">CAMINHÃO BASCULANTE 14 M3, COM CAVALO MECÂNICO DE CAPACIDADE MÁXIMA DE TRAÇÃO COMBINADO DE 36000 KG, POTÊNCIA 286 CV, INCLUSIVE SEMIREBOQUE COM CAÇAMBA METÁLICA - CHP DIURNO. AF_12/2014  </t>
  </si>
  <si>
    <t xml:space="preserve">CAMINHÃO BASCULANTE 14 M3, COM CAVALO MECÂNICO DE CAPACIDADE MÁXIMA DE TRAÇÃO COMBINADO DE 36000 KG, POTÊNCIA 286 CV, INCLUSIVE SEMIREBOQUE COM CAÇAMBA METÁLICA - CHI DIURNO. AF_12/2014  </t>
  </si>
  <si>
    <t xml:space="preserve">TRANSPORTE COM CAMINHÃO BASCULANTE DE 10 M3, (MASSA ESPECÍFICA SOLTA DE MATERIAL DE 1ª CATEGORIA =1,5T/M3 - FONTE: DNIT - MANUAL DE CUSTROS DE INFRAESTRUTURA DE TRANSPORTES VOLUME 10 - CONTEÚDO 11 "TRANSPORTES" - TABELA 07 "MASSAS ESPECÍFICAS REFERENCIAIS DOS SOLOS E AGREGADOS" - DMT 33,6KM) EM VIA URBANA PAVIMENTADA, DMT ACIMA DE 30 KM (UNIDADE: TXKM). AF_12/2016 REF.: 95879 SINAPI AGO/2020  </t>
  </si>
  <si>
    <t xml:space="preserve">                                                                                                                                                                                                                                                                                                                                                                                                            </t>
  </si>
  <si>
    <t xml:space="preserve">                                                                 </t>
  </si>
  <si>
    <t xml:space="preserve">UMIDIFICAÇÃO DE MATERIAL PARA VALAS COM CAMINHÃO PIPA 10000L. AF_11/2016  </t>
  </si>
  <si>
    <t xml:space="preserve">COMPACTADOR DE SOLOS DE PERCUSSÃO (SOQUETE) COM MOTOR A GASOLINA 4 TEMPOS, POTÊNCIA 4 CV - CHP DIURNO. AF_08/2015  </t>
  </si>
  <si>
    <t xml:space="preserve">COMPACTADOR DE SOLOS DE PERCUSSÃO (SOQUETE) COM MOTOR A GASOLINA 4 TEMPOS, POTÊNCIA 4 CV - CHI DIURNO. AF_08/2015  </t>
  </si>
  <si>
    <t xml:space="preserve">CAMINHÃO BASCULANTE 10 M3, TRUCADO CABINE SIMPLES, PESO BRUTO TOTAL 23.000 KG, CARGA ÚTIL MÁXIMA 15.935 KG, DISTÂNCIA ENTRE EIXOS 4,80 M, POTÊNCIA 230 CV INCLUSIVE CAÇAMBA METÁLICA - CHP DIURNO. AF_06/2014  </t>
  </si>
  <si>
    <t xml:space="preserve">CAMINHÃO BASCULANTE 10 M3, TRUCADO CABINE SIMPLES, PESO BRUTO TOTAL 23.000 KG, CARGA ÚTIL MÁXIMA 15.935 KG, DISTÂNCIA ENTRE EIXOS 4,80 M, POTÊNCIA 230 CV INCLUSIVE CAÇAMBA METÁLICA - CHI DIURNO. AF_06/2014  </t>
  </si>
  <si>
    <t xml:space="preserve">                                                                                                                                                                             </t>
  </si>
  <si>
    <t xml:space="preserve">MONTAGEM DE ARMADURA LONGITUDINAL DE ESTACAS DE SEÇÃO CIRCULAR, DIÂMETRO = 16,0 MM. AF_11/2016  </t>
  </si>
  <si>
    <t xml:space="preserve">TRANSPORTE COM CAMINHÃO BASCULANTE DE 6 M3, EM VIA URBANA EM REVESTIMENTO PRIMÁRIO (UNIDADE: M3XKM). AF_01/2018  </t>
  </si>
  <si>
    <t xml:space="preserve">M3XKM </t>
  </si>
  <si>
    <t xml:space="preserve">ENGENHEIRO CIVIL DE OBRA PLENO COM ENCARGOS COMPLEMENTARES  </t>
  </si>
  <si>
    <t xml:space="preserve">CARGA, MANOBRA E DESCARGA DE SOLOS E MATERIAIS GRANULARES EM CAMINHÃOBASCULANTE 6 M³ - CARGA COM PÁ CARREGADEIRA (CAÇAMBA DE 1,7 A 2,8 M³ /128 HP) E DESCARGA LIVRE (UNIDADE: M3). AF_07/2020  </t>
  </si>
  <si>
    <t xml:space="preserve">PERFURATRIZ HIDRÁULICA SOBRE CAMINHÃO COM TRADO CURTO ACOPLADO, PROFUNDIDADE MÁXIMA DE 20 M, DIÂMETRO MÁXIMO DE 1500 MM, POTÊNCIA INSTALADA DE 137 HP, MESA ROTATIVA COM TORQUE MÁXIMO DE 30 KNM - CHI DIURNO. AF_06/2015  </t>
  </si>
  <si>
    <t xml:space="preserve">PERFURATRIZ HIDRÁULICA SOBRE CAMINHÃO COM TRADO CURTO ACOPLADO, PROFUNDIDADE MÁXIMA DE 20 M, DIÂMETRO MÁXIMO DE 1500 MM, POTÊNCIA INSTALADA DE 137 HP, MESA ROTATIVA COM TORQUE MÁXIMO DE 30 KNM - CHP DIURNO. AF_06/2015  </t>
  </si>
  <si>
    <t xml:space="preserve">CONCRETO USINADO BOMBEAVEL, CLASSE DE RESISTENCIA C25, COM BRITA 0 E 1, SLUMP = 130 +/- 20 MM, EXCLUI SERVICO DE BOMBEAMENTO (NBR 8953)  </t>
  </si>
  <si>
    <t xml:space="preserve">ESTACA ESCAVADA MECANICAMENTE, SEM FLUIDO ESTABILIZANTE, COM 50CM DE DIÂMETRO, CONCRETO LANÇADO POR CAMINHÃO BETONEIRA (EXCLUSIVE MOBILIZAÇÃO E DESMOBILIZAÇÃO). AF_01/2020  </t>
  </si>
  <si>
    <t xml:space="preserve">MONTAGEM DE ARMADURA TRANSVERSAL DE ESTACAS DE SEÇÃO CIRCULAR, DIÂMETRO = 6,3 MM. AF_11/2016  </t>
  </si>
  <si>
    <t xml:space="preserve">                                                                                              </t>
  </si>
  <si>
    <t xml:space="preserve">CORTE E DOBRA DE AÇO CA-50, DIÂMETRO DE 6,3 MM, UTILIZADO EM ESTRIBO CONTÍNUO HELICOIDAL. AF_10/2016  </t>
  </si>
  <si>
    <t xml:space="preserve">AJUDANTE DE ARMADOR COM ENCARGOS COMPLEMENTARES  </t>
  </si>
  <si>
    <t xml:space="preserve">ARMADOR COM ENCARGOS COMPLEMENTARES  </t>
  </si>
  <si>
    <t xml:space="preserve">ARAME RECOZIDO 16 BWG, D = 1,60 MM (0,016 KG/M) OU 18 BWG, D = 1,25 MM (0,01 KG/M)  </t>
  </si>
  <si>
    <t xml:space="preserve">MONTAGEM DE ARMADURA LONGITUDINAL/TRANSVERSAL DE ESTACAS DE SEÇÃO CIRCULAR, DIÂMETRO = 12,5 MM. AF_11/2016  </t>
  </si>
  <si>
    <t xml:space="preserve">                                                                                                            </t>
  </si>
  <si>
    <t xml:space="preserve">                                                                                       </t>
  </si>
  <si>
    <t xml:space="preserve">MARTELO DEMOLIDOR ELÉTRICO, COM POTÊNCIA DE 2.000 W, 1.000 IMPACTOS POR MINUTO, PESO DE 30 KG - CHP DIURNO. AF_01/2021  </t>
  </si>
  <si>
    <t xml:space="preserve">MARTELO DEMOLIDOR ELÉTRICO, COM POTÊNCIA DE 2.000 W, 1.000 IMPACTOS POR MINUTO, PESO DE 30 KG - CHI DIURNO. AF_01/2021  </t>
  </si>
  <si>
    <t xml:space="preserve">                                                                                           </t>
  </si>
  <si>
    <t xml:space="preserve">                                                                                                      </t>
  </si>
  <si>
    <t xml:space="preserve">CONCRETO MAGRO PARA LASTRO, TRAÇO 1:4,5:4,5 (CIMENTO/ AREIA MÉDIA/ BRITA 1)  - PREPARO MECÂNICO COM BETONEIRA 600 L. AF_07/2016  </t>
  </si>
  <si>
    <t xml:space="preserve">DESMOLDANTE PROTETOR PARA FORMAS DE MADEIRA, DE BASE OLEOSA EMULSIONADA EM AGUA  </t>
  </si>
  <si>
    <t xml:space="preserve">SARRAFO DE MADEIRA NAO APARELHADA *2,5 X 7,5* CM (1 X 3 ") PINUS, MISTA OU EQUIVALENTE DA REGIAO  </t>
  </si>
  <si>
    <t xml:space="preserve">PONTALETE DE MADEIRA NAO APARELHADA *7,5 X 7,5* CM (3 X 3 ") PINUS, MISTA OU EQUIVALENTE DA REGIAO  </t>
  </si>
  <si>
    <t xml:space="preserve">PREGO DE ACO POLIDO COM CABECA 15 X 18 (1 1/2 X 13)  </t>
  </si>
  <si>
    <t xml:space="preserve">TABUA DE MADEIRA NAO APARELHADA *2,5 X 30* CM, CEDRINHO OU EQUIVALENTE DA REGIAO  </t>
  </si>
  <si>
    <t xml:space="preserve">PREGO DE ACO POLIDO COM CABECA DUPLA 17 X 27 (2 1/2 X 11)  </t>
  </si>
  <si>
    <t xml:space="preserve">ARMAÇÃO DE BLOCO, VIGA BALDRAME OU SAPATA UTILIZANDO AÇO CA-50 DE 6,3 MM - MONTAGEM. AF_06/2017  </t>
  </si>
  <si>
    <t xml:space="preserve">                                                                                                 </t>
  </si>
  <si>
    <t xml:space="preserve">ESPACADOR / DISTANCIADOR CIRCULAR COM ENTRADA LATERAL, EM PLASTICO, PARA VERGALHAO *4,2 A 12,5* MM, COBRIMENTO 20 MM  </t>
  </si>
  <si>
    <t xml:space="preserve">ARMAÇÃO DE BLOCO, VIGA BALDRAME OU SAPATA UTILIZANDO AÇO CA-50 DE 8 MM - MONTAGEM. AF_06/2017  </t>
  </si>
  <si>
    <t xml:space="preserve">                                                                                               </t>
  </si>
  <si>
    <t xml:space="preserve">ARMAÇÃO DE BLOCO, VIGA BALDRAME OU SAPATA UTILIZANDO AÇO CA-50 DE 10 MM - MONTAGEM. AF_06/2017  </t>
  </si>
  <si>
    <t xml:space="preserve">                                                                                                </t>
  </si>
  <si>
    <t xml:space="preserve">                                                                                                                                        </t>
  </si>
  <si>
    <t xml:space="preserve">VIBRADOR DE IMERSÃO, DIÂMETRO DE PONTEIRA 45MM, MOTOR ELÉTRICO TRIFÁSICO POTÊNCIA DE 2 CV - CHP DIURNO. AF_06/2015  </t>
  </si>
  <si>
    <t xml:space="preserve">VIBRADOR DE IMERSÃO, DIÂMETRO DE PONTEIRA 45MM, MOTOR ELÉTRICO TRIFÁSICO POTÊNCIA DE 2 CV - CHI DIURNO. AF_06/2015  </t>
  </si>
  <si>
    <t xml:space="preserve">CONCRETO USINADO BOMBEAVEL, CLASSE DE RESISTENCIA C30, COM BRITA 0 E 1, SLUMP = 100 +/- 20 MM, INCLUI SERVICO DE BOMBEAMENTO (NBR 8953)  </t>
  </si>
  <si>
    <t xml:space="preserve">                                                                            </t>
  </si>
  <si>
    <t xml:space="preserve">AJUDANTE ESPECIALIZADO COM ENCARGOS COMPLEMENTARES  </t>
  </si>
  <si>
    <t xml:space="preserve">IMPERMEABILIZADOR COM ENCARGOS COMPLEMENTARES  </t>
  </si>
  <si>
    <t xml:space="preserve">MANTA LIQUIDA DE BASE ASFALTICA MODIFICADA COM A ADICAO DE ELASTOMEROS DILUIDOS EM SOLVENTE ORGANICO, APLICACAO A FRIO (MEMBRANA IMPERMEABILIZANTE ASFASTICA)  </t>
  </si>
  <si>
    <t xml:space="preserve">ARMAÇÃO DE BLOCO, VIGA BALDRAME E SAPATA UTILIZANDO AÇO CA-60 DE 5 MM - MONTAGEM. AF_06/2017  </t>
  </si>
  <si>
    <t xml:space="preserve">ARMAÇÃO DE BLOCO, VIGA BALDRAME OU SAPATA UTILIZANDO AÇO CA-50 DE 12,5 MM - MONTAGEM. AF_06/2017  </t>
  </si>
  <si>
    <t xml:space="preserve">                                                                                                  </t>
  </si>
  <si>
    <t xml:space="preserve">ARMAÇÃO DE BLOCO, VIGA BALDRAME OU SAPATA UTILIZANDO AÇO CA-50 DE 16 MM - MONTAGEM. AF_06/2017  </t>
  </si>
  <si>
    <t xml:space="preserve">MONTAGEM DE ARMADURA LONGITUDINAL DE ESTACAS DE SEÇÃO CIRCULAR, DIÂMETRO = 10,0 MM. AF_11/2016  </t>
  </si>
  <si>
    <t xml:space="preserve">                                                                                                                 </t>
  </si>
  <si>
    <t xml:space="preserve">PREGO DE ACO POLIDO COM CABECA 17 X 24 (2 1/4 X 11)  </t>
  </si>
  <si>
    <t xml:space="preserve">MONTAGEM DE ARMADURA TRANSVERSAL DE ESTACAS DE SEÇÃO CIRCULAR, DIÂMETRO = 5,0 MM. AF_11/2016  </t>
  </si>
  <si>
    <t xml:space="preserve">CORTE E DOBRA DE AÇO CA-60, DIÂMETRO DE 5,0 MM, UTILIZADO EM ESTRIBO CONTÍNUO HELICOIDAL. AF_10/2016  </t>
  </si>
  <si>
    <t xml:space="preserve">                                                                                                                         </t>
  </si>
  <si>
    <t xml:space="preserve">CHAPA DE MADEIRA COMPENSADA RESINADA PARA FORMA DE CONCRETO, DE *2,2 X 1,1* M, E = 17 MM  </t>
  </si>
  <si>
    <t xml:space="preserve">ARMAÇÃO DE PILAR OU VIGA DE UMA ESTRUTURA CONVENCIONAL DE CONCRETO ARMADO EM UM EDIFÍCIO DE MÚLTIPLOS PAVIMENTOS UTILIZANDO AÇO CA-60 DE 5,0 MM - MONTAGEM. AF_12/2015  </t>
  </si>
  <si>
    <t xml:space="preserve">                                                                                                                                                                        </t>
  </si>
  <si>
    <t xml:space="preserve">ARMAÇÃO DE PILAR OU VIGA DE UMA ESTRUTURA CONVENCIONAL DE CONCRETO ARMADO EM UM EDIFÍCIO DE MÚLTIPLOS PAVIMENTOS UTILIZANDO AÇO CA-50 DE 10,0 MM - MONTAGEM. AF_12/2015  </t>
  </si>
  <si>
    <t xml:space="preserve">                                                                                                                                                                         </t>
  </si>
  <si>
    <t xml:space="preserve">ARMAÇÃO DE PILAR OU VIGA DE UMA ESTRUTURA CONVENCIONAL DE CONCRETO ARMADO EM UM EDIFÍCIO DE MÚLTIPLOS PAVIMENTOS UTILIZANDO AÇO CA-50 DE 12,5 MM - MONTAGEM. AF_12/2015  </t>
  </si>
  <si>
    <t xml:space="preserve">ARMAÇÃO DE PILAR OU VIGA DE UMA ESTRUTURA CONVENCIONAL DE CONCRETO ARMADO EM UM EDIFÍCIO DE MÚLTIPLOS PAVIMENTOS UTILIZANDO AÇO CA-50 DE 16,0 MM - MONTAGEM. AF_12/2015  </t>
  </si>
  <si>
    <t xml:space="preserve">                                              </t>
  </si>
  <si>
    <t xml:space="preserve">CONCRETO USINADO BOMBEAVEL FCK=30 MPA  </t>
  </si>
  <si>
    <t xml:space="preserve">m3    </t>
  </si>
  <si>
    <t xml:space="preserve">                                                                                             </t>
  </si>
  <si>
    <t xml:space="preserve">ARMAÇÃO DE PILAR OU VIGA DE UMA ESTRUTURA CONVENCIONAL DE CONCRETO ARMADO EM UM EDIFÍCIO DE MÚLTIPLOS PAVIMENTOS UTILIZANDO AÇO CA-50 DE 6,3 MM - MONTAGEM. AF_12/2015  </t>
  </si>
  <si>
    <t xml:space="preserve">ARMAÇÃO DE PILAR OU VIGA DE UMA ESTRUTURA CONVENCIONAL DE CONCRETO ARMADO EM UM EDIFÍCIO DE MÚLTIPLOS PAVIMENTOS UTILIZANDO AÇO CA-50 DE 8,0 MM - MONTAGEM. AF_12/2015  </t>
  </si>
  <si>
    <t xml:space="preserve">ARMAÇÃO DE PILAR OU VIGA DE UMA ESTRUTURA CONVENCIONAL DE CONCRETO ARMADO EM UMA EDIFICAÇÃO TÉRREA OU SOBRADO UTILIZANDO AÇO CA-60 DE 5,0 MM - MONTAGEM. AF_12/2015  </t>
  </si>
  <si>
    <t xml:space="preserve">                                                                                                                                                                     </t>
  </si>
  <si>
    <t xml:space="preserve">ARMAÇÃO DE PILAR OU VIGA DE UMA ESTRUTURA CONVENCIONAL DE CONCRETO ARMADO EM UMA EDIFICAÇÃO TÉRREA OU SOBRADO UTILIZANDO AÇO CA-50 DE 10,0 MM - MONTAGEM. AF_12/2015  </t>
  </si>
  <si>
    <t xml:space="preserve">                                                                                                                                                                      </t>
  </si>
  <si>
    <t xml:space="preserve">ARMAÇÃO DE PILAR OU VIGA DE UMA ESTRUTURA CONVENCIONAL DE CONCRETO ARMADO EM UMA EDIFICAÇÃO TÉRREA OU SOBRADO UTILIZANDO AÇO CA-50 DE 12,5 MM - MONTAGEM. AF_12/2015  </t>
  </si>
  <si>
    <t xml:space="preserve">ARMAÇÃO DE PILAR OU VIGA DE UMA ESTRUTURA CONVENCIONAL DE CONCRETO ARMADO EM UMA EDIFICAÇÃO TÉRREA OU SOBRADO UTILIZANDO AÇO CA-50 DE 6,3 MM - MONTAGEM. AF_12/2015  </t>
  </si>
  <si>
    <t xml:space="preserve">ARMAÇÃO DE PILAR OU VIGA DE UMA ESTRUTURA CONVENCIONAL DE CONCRETO ARMADO EM UMA EDIFICAÇÃO TÉRREA OU SOBRADO UTILIZANDO AÇO CA-50 DE 8,0 MM - MONTAGEM. AF_12/2015  </t>
  </si>
  <si>
    <t xml:space="preserve">ARMAÇÃO DE PILAR OU VIGA DE UMA ESTRUTURA CONVENCIONAL DE CONCRETO ARMADO EM UMA EDIFICAÇÃO TÉRREA OU SOBRADO UTILIZANDO AÇO CA-50 DE 16,0 MM - MONTAGEM. AF_12/2015  </t>
  </si>
  <si>
    <t xml:space="preserve">                                                                                                                       </t>
  </si>
  <si>
    <t xml:space="preserve">SISTEMA DE FORMAS MANUSEAVEIS DE ALUMINIO, PARA EDIF. RESID. UNIFAMILIAR COM PAREDES DE CONCRETO MOLDADAS IN LOCO, UNIDADE HABITACIONAL TERREA COM 38 M2, COM SALA, CIRCULACAO, 2 QUARTOS, BANHEIRO, COZINHA E TANQUE EXTERNO (SEM COBERTURA) (COLETADO CAIXA)  </t>
  </si>
  <si>
    <t xml:space="preserve">DESMOLDANTE PARA FORMAS METALICAS A BASE DE OLEO VEGETAL  </t>
  </si>
  <si>
    <t xml:space="preserve">ARMAÇÃO DE ESTRUTURAS DE CONCRETO ARMADO, EXCETO VIGAS, PILARES, LAJES E FUNDAÇÕES, UTILIZANDO AÇO CA-60 DE 5,0 MM - MONTAGEM. AF_12/2015  </t>
  </si>
  <si>
    <t xml:space="preserve">                                                                                                                                           </t>
  </si>
  <si>
    <t xml:space="preserve">ARMAÇÃO DE ESTRUTURAS DE CONCRETO ARMADO, EXCETO VIGAS, PILARES, LAJES E FUNDAÇÕES, UTILIZANDO AÇO CA-50 DE 6,3 MM - MONTAGEM. AF_12/2015  </t>
  </si>
  <si>
    <t xml:space="preserve">ARMAÇÃO DE ESTRUTURAS DE CONCRETO ARMADO, EXCETO VIGAS, PILARES, LAJES E FUNDAÇÕES, UTILIZANDO AÇO CA-50 DE 8,0 MM - MONTAGEM. AF_12/2015  </t>
  </si>
  <si>
    <t xml:space="preserve">ARMAÇÃO DE ESTRUTURAS DE CONCRETO ARMADO, EXCETO VIGAS, PILARES, LAJES E FUNDAÇÕES, UTILIZANDO AÇO CA-50 DE 10,0 MM - MONTAGEM. AF_12/2015  </t>
  </si>
  <si>
    <t xml:space="preserve">                                                                                                                                            </t>
  </si>
  <si>
    <t xml:space="preserve">ARMAÇÃO DE ESTRUTURAS DE CONCRETO ARMADO, EXCETO VIGAS, PILARES, LAJES E FUNDAÇÕES, UTILIZANDO AÇO CA-50 DE 12,5 MM - MONTAGEM. AF_12/2015  </t>
  </si>
  <si>
    <t xml:space="preserve">                                                                                                    </t>
  </si>
  <si>
    <t xml:space="preserve">ARGAMASSA POLIMERICA IMPERMEABILIZANTE SEMIFLEXIVEL, BICOMPONENTE (MEMBRANA IMPERMEABILIZANTE ACRILICA)  </t>
  </si>
  <si>
    <t xml:space="preserve">ARMAÇÃO DE LAJE DE UMA ESTRUTURA CONVENCIONAL DE CONCRETO ARMADO EM UMA EDIFICAÇÃO TÉRREA OU SOBRADO UTILIZANDO AÇO CA-50 DE 6,3 MM - MONTAGEM. AF_12/2015  </t>
  </si>
  <si>
    <t xml:space="preserve">                                                                                                                                                            </t>
  </si>
  <si>
    <t xml:space="preserve">CORTE E DOBRA DE AÇO CA-50, DIÂMETRO DE 6,3 MM, UTILIZADO EM LAJE. AF_12/2015  </t>
  </si>
  <si>
    <t xml:space="preserve">ARMAÇÃO DE LAJE DE UMA ESTRUTURA CONVENCIONAL DE CONCRETO ARMADO EM UMA EDIFICAÇÃO TÉRREA OU SOBRADO UTILIZANDO AÇO CA-50 DE 8,0 MM - MONTAGEM. AF_12/2015  </t>
  </si>
  <si>
    <t xml:space="preserve">CORTE E DOBRA DE AÇO CA-50, DIÂMETRO DE 8,0 MM, UTILIZADO EM LAJE. AF_12/2015  </t>
  </si>
  <si>
    <t xml:space="preserve">ARMAÇÃO DE LAJE DE UMA ESTRUTURA CONVENCIONAL DE CONCRETO ARMADO EM UMA EDIFICAÇÃO TÉRREA OU SOBRADO UTILIZANDO AÇO CA-50 DE 10,0 MM - MONTAGEM. AF_12/2015  </t>
  </si>
  <si>
    <t xml:space="preserve">                                                                                                                                                             </t>
  </si>
  <si>
    <t xml:space="preserve">CORTE E DOBRA DE AÇO CA-50, DIÂMETRO DE 10,0 MM, UTILIZADO EM LAJE. AF_12/2015  </t>
  </si>
  <si>
    <t xml:space="preserve">ARMAÇÃO DE LAJE DE UMA ESTRUTURA CONVENCIONAL DE CONCRETO ARMADO EM UMA EDIFICAÇÃO TÉRREA OU SOBRADO UTILIZANDO AÇO CA-50 DE 12,5 MM - MONTAGEM. AF_12/2015  </t>
  </si>
  <si>
    <t xml:space="preserve">CORTE E DOBRA DE AÇO CA-50, DIÂMETRO DE 12,5 MM, UTILIZADO EM LAJE. AF_12/2015  </t>
  </si>
  <si>
    <t xml:space="preserve">ARMAÇÃO DE LAJE DE UMA ESTRUTURA CONVENCIONAL DE CONCRETO ARMADO EM UMA EDIFICAÇÃO TÉRREA OU SOBRADO UTILIZANDO AÇO CA-50 DE 16,0 MM - MONTAGEM. AF_12/2015  </t>
  </si>
  <si>
    <t xml:space="preserve">CORTE E DOBRA DE AÇO CA-50, DIÂMETRO DE 16,0 MM, UTILIZADO EM LAJE. AF_12/2015  </t>
  </si>
  <si>
    <t xml:space="preserve">ARMAÇÃO DE ESTRUTURAS DE CONCRETO ARMADO, EXCETO VIGAS, PILARES, LAJES E FUNDAÇÕES, UTILIZANDO AÇO CA-50 DE 16,0 MM - MONTAGEM. AF_12/2015  </t>
  </si>
  <si>
    <t xml:space="preserve">CONCRETO USINADO BOMBEAVEL FCK=25 MPA  </t>
  </si>
  <si>
    <t xml:space="preserve">FABRICAÇÃO DE FÔRMA PARA ESCADAS, COM 2 LANCES, EM CHAPA DE MADEIRA COMPENSADA PLASTIFICADA, E=18 MM. AF_01/2017  </t>
  </si>
  <si>
    <t xml:space="preserve">CHAPA DE MADEIRA COMPENSADA PLASTIFICADA PARA FORMA DE CONCRETO, DE 2,20 x 1,10 M, E = 18 MM  </t>
  </si>
  <si>
    <t xml:space="preserve">PREGO DE ACO POLIDO COM CABECA 15 X 15 (1 1/4 X 13)  </t>
  </si>
  <si>
    <t xml:space="preserve">ARMAÇÃO DE ESCADA, COM 2 LANCES, DE UMA ESTRUTURA CONVENCIONAL DE CONCRETO ARMADO UTILIZANDO AÇO CA-50 DE 6,3 MM - MONTAGEM. AF_01/2017  </t>
  </si>
  <si>
    <t xml:space="preserve">                                                                                                                                         </t>
  </si>
  <si>
    <t xml:space="preserve">SOLDA DE TOPO EM CHAPA/PERFIL/TUBO DE AÇO CHANFRADO, ESPESSURA=1/4''. AF_06/2018  </t>
  </si>
  <si>
    <t xml:space="preserve">SERRALHEIRO COM ENCARGOS COMPLEMENTARES  </t>
  </si>
  <si>
    <t xml:space="preserve">PERFIL "I" DE ACO LAMINADO, ABAS INCLINADAS, "I" 152 X 22  </t>
  </si>
  <si>
    <t xml:space="preserve">PERFIL UDC ("U" DOBRADO DE CHAPA) SIMPLES DE ACO LAMINADO, GALVANIZADO, ASTM A36, 127 X 50 MM, E= 3 MM  </t>
  </si>
  <si>
    <t xml:space="preserve">                                                                                                                                                                           </t>
  </si>
  <si>
    <t xml:space="preserve">SOLVENTE DILUENTE A BASE DE AGUARRAS  </t>
  </si>
  <si>
    <t xml:space="preserve">TINTA ESMALTE SINTETICO PREMIUM ACETINADO  </t>
  </si>
  <si>
    <t xml:space="preserve">                                                                                                                                                      </t>
  </si>
  <si>
    <t xml:space="preserve">FUNDO ANTICORROSIVO PARA METAIS FERROSOS (ZARCAO)  </t>
  </si>
  <si>
    <t xml:space="preserve">                                                                                                                                                                                            </t>
  </si>
  <si>
    <t xml:space="preserve">ALVENARIA DE VEDAÇÃO DE BLOCOS CERÂMICOS FURADOS NA HORIZONTAL DE 9X19X19CM (ESPESSURA 9CM) DE PAREDES COM ÁREA LÍQUIDA MENOR QUE 6M² SEM VÃOS E ARGAMASSA DE ASSENTAMENTO COM PREPARO EM BETONEIRA. AF_06/2014  </t>
  </si>
  <si>
    <t xml:space="preserve">ALVENARIA DE VEDAÇÃO DE BLOCOS CERÂMICOS FURADOS NA HORIZONTAL DE 9X19X19CM (ESPESSURA 9CM) DE PAREDES COM ÁREA LÍQUIDA MAIOR OU IGUAL A 6M² SEM VÃOS E ARGAMASSA DE ASSENTAMENTO COM PREPARO EM BETONEIRA. AF_06/2014  </t>
  </si>
  <si>
    <t xml:space="preserve">ALVENARIA DE VEDAÇÃO DE BLOCOS CERÂMICOS FURADOS NA HORIZONTAL DE 9X19X19CM (ESPESSURA 9CM) DE PAREDES COM ÁREA LÍQUIDA MENOR QUE 6M² COM VÃOS E ARGAMASSA DE ASSENTAMENTO COM PREPARO EM BETONEIRA. AF_06/2014  </t>
  </si>
  <si>
    <t xml:space="preserve">ALVENARIA DE VEDAÇÃO DE BLOCOS CERÂMICOS FURADOS NA HORIZONTAL DE 9X19X19CM (ESPESSURA 9CM) DE PAREDES COM ÁREA LÍQUIDA MAIOR OU IGUAL A 6M² COM VÃOS E ARGAMASSA DE ASSENTAMENTO COM PREPARO EM BETONEIRA. AF_06/2014  </t>
  </si>
  <si>
    <t xml:space="preserve">                                                                                                                                                                                                                                    </t>
  </si>
  <si>
    <t xml:space="preserve">ALVENARIA DE VEDAÇÃO DE BLOCOS CERÂMICOS FURADOS NA HORIZONTAL DE 14X9X19CM (ESPESSURA 14CM, BLOCO DEITADO) DE PAREDES COM ÁREA LÍQUIDA MENOR QUE 6M² SEM VÃOS E ARGAMASSA DE ASSENTAMENTO COM PREPARO EM BETONEIRA. AF_06/2014  </t>
  </si>
  <si>
    <t xml:space="preserve">ALVENARIA DE VEDAÇÃO DE BLOCOS CERÂMICOS FURADOS NA HORIZONTAL DE 14X9X19CM (ESPESSURA 14CM, BLOCO DEITADO) DE PAREDES COM ÁREA LÍQUIDA MAIOR OU IGUAL A 6M² SEM VÃOS E ARGAMASSA DE ASSENTAMENTO COM PREPARO EM BETONEIRA. AF_06/2014  </t>
  </si>
  <si>
    <t xml:space="preserve">ALVENARIA DE VEDAÇÃO DE BLOCOS CERÂMICOS FURADOS NA HORIZONTAL DE 14X9X19CM (ESPESSURA 14CM, BLOCO DEITADO) DE PAREDES COM ÁREA LÍQUIDA MENOR QUE 6M² COM VÃOS E ARGAMASSA DE ASSENTAMENTO COM PREPARO EM BETONEIRA. AF_06/2014  </t>
  </si>
  <si>
    <t xml:space="preserve">ALVENARIA DE VEDAÇÃO DE BLOCOS CERÂMICOS FURADOS NA HORIZONTAL DE 14X9X19CM (ESPESSURA 14CM, BLOCO DEITADO) DE PAREDES COM ÁREA LÍQUIDA MAIOR OU IGUAL A 6M² COM VÃOS E ARGAMASSA DE ASSENTAMENTO COM PREPARO EM BETONEIRA. AF_06/2014  </t>
  </si>
  <si>
    <t xml:space="preserve">ALVENARIA DE VEDAÇÃO DE BLOCOS VAZADOS DE CONCRETO DE 9X19X39CM (ESPESSURA 9CM) DE PAREDES COM ÁREA LÍQUIDA MENOR QUE 6M² SEM VÃOS E ARGAMASSA DE ASSENTAMENTO COM PREPARO EM BETONEIRA. AF_06/2014  </t>
  </si>
  <si>
    <t xml:space="preserve">ALVENARIA DE VEDAÇÃO DE BLOCOS VAZADOS DE CONCRETO DE 9X19X39CM (ESPESSURA 9CM) DE PAREDES COM ÁREA LÍQUIDA MAIOR OU IGUAL A 6M² SEM VÃOS E ARGAMASSA DE ASSENTAMENTO COM PREPARO EM BETONEIRA. AF_06/2014  </t>
  </si>
  <si>
    <t xml:space="preserve">ALVENARIA DE VEDAÇÃO DE BLOCOS VAZADOS DE CONCRETO DE 9X19X39CM (ESPESSURA 9CM) DE PAREDES COM ÁREA LÍQUIDA MENOR QUE 6M² COM VÃOS E ARGAMASSA DE ASSENTAMENTO COM PREPARO EM BETONEIRA. AF_06/2014  </t>
  </si>
  <si>
    <t xml:space="preserve">ALVENARIA DE VEDAÇÃO DE BLOCOS VAZADOS DE CONCRETO DE 9X19X39CM (ESPESSURA 9CM) DE PAREDES COM ÁREA LÍQUIDA MAIOR OU IGUAL A 6M² COM VÃOS E ARGAMASSA DE ASSENTAMENTO COM PREPARO EM BETONEIRA. AF_06/2014  </t>
  </si>
  <si>
    <t xml:space="preserve">ARGAMASSA TRAÇO 1:3 (EM VOLUME DE CIMENTO E AREIA MÉDIA ÚMIDA), PREPARO MECÂNICO COM BETONEIRA 600 L. AF_08/2019  </t>
  </si>
  <si>
    <t xml:space="preserve">ELEMENTO VAZADO DE CONCRETO, QUADRICULADO, 16 FUROS *50 X 50 X 7* CM  </t>
  </si>
  <si>
    <t xml:space="preserve">                                                                                                                                   </t>
  </si>
  <si>
    <t xml:space="preserve">MARMORISTA/GRANITEIRO COM ENCARGOS COMPLEMENTARES  </t>
  </si>
  <si>
    <t xml:space="preserve">ARGAMASSA TRAÇO 1:4 (EM VOLUME DE CIMENTO E AREIA MÉDIA ÚMIDA), PREPARO MANUAL. AF_08/2019  </t>
  </si>
  <si>
    <t xml:space="preserve">CIMENTO BRANCO  </t>
  </si>
  <si>
    <t xml:space="preserve">DIVISORIA EM GRANITO, COM DUAS FACES POLIDAS, TIPO ANDORINHA/ QUARTZ/ CASTELO/ CORUMBA OU OUTROS EQUIVALENTES DA REGIAO, E=  *3,0* CM  </t>
  </si>
  <si>
    <t xml:space="preserve">                                                                                 </t>
  </si>
  <si>
    <t xml:space="preserve">SOLDADOR COM ENCARGOS COMPLEMENTARES  </t>
  </si>
  <si>
    <t xml:space="preserve">02311/ORSE         </t>
  </si>
  <si>
    <t xml:space="preserve">TUBO DE AÇO GALVANIZADO LEVE C/ COSTURA C/ ROSCA BSP Ø = 21,3MM (1/2"), E =2,25MM, L = 6000MM NBR 5580  </t>
  </si>
  <si>
    <t xml:space="preserve">02310/ORSE         </t>
  </si>
  <si>
    <t xml:space="preserve">TUBO DE AÇO GALVANIZADO LEVE C/ COSTURA C/ ROSCA BSP Ø = 33,7MM (1"), E = 2,25MM, L = 6000MM NBR 5580  </t>
  </si>
  <si>
    <t xml:space="preserve">CAL HIDRATADA, DE 1A. QUALIDADE, PARA ARGAMASSA  </t>
  </si>
  <si>
    <t xml:space="preserve">AREIA FINA - POSTO JAZIDA / FORNECEDOR (SEM FRETE)  </t>
  </si>
  <si>
    <t xml:space="preserve">ELETRODO AWS E-7018 (OK 48.04 WI 718) D=4MM (SOLDA ELETRICA)  </t>
  </si>
  <si>
    <t xml:space="preserve">ALUMINIO EM PERFIL TUBULAR EXTRUDADO, LIGA COMUM  </t>
  </si>
  <si>
    <t xml:space="preserve">                                                                                                                                                 </t>
  </si>
  <si>
    <t xml:space="preserve">PARAFUSO DE ACO ZINCADO COM ROSCA SOBERBA, CABECA CHATA E FENDA SIMPLES, DIAMETRO 4,2 MM, COMPRIMENTO * 32 * MM  </t>
  </si>
  <si>
    <t xml:space="preserve">JANELA MAXIM AR EM ALUMINIO, 80 X 60 CM (A X L), BATENTE/REQUADRO DE 4 A 14 CM, COM VIDRO, SEM GUARNICAO/ALIZAR  </t>
  </si>
  <si>
    <t xml:space="preserve">SILICONE ACETICO USO GERAL INCOLOR 280 G  </t>
  </si>
  <si>
    <t xml:space="preserve">BUCHA DE NYLON SEM ABA S10, COM PARAFUSO DE 6,10 X 65 MM EM ACO ZINCADO COM ROSCA SOBERBA, CABECA CHATA E FENDA PHILLIPS  </t>
  </si>
  <si>
    <t xml:space="preserve">PORTA DE CORRER EM ALUMINIO, DUAS FOLHAS MOVEIS COM VIDRO, FECHADURA E PUXADOR EMBUTIDO, ACABAMENTO ANODIZADO NATURAL, SEM GUARNICAO/ALIZAR/VISTA  </t>
  </si>
  <si>
    <t xml:space="preserve">SELANTE ELASTICO MONOCOMPONENTE A BASE DE POLIURETANO (PU) PARA JUNTAS DIVERSAS  </t>
  </si>
  <si>
    <t xml:space="preserve">GUARNICAO/MOLDURA DE ACABAMENTO PARA ESQUADRIA DE ALUMINIO ANODIZADO NATURAL, PARA 1 FACE  </t>
  </si>
  <si>
    <t xml:space="preserve">                                                                                                                        </t>
  </si>
  <si>
    <t xml:space="preserve">PORTA DE ABRIR EM ALUMINIO TIPO VENEZIANA, ACABAMENTO ANODIZADO NATURAL, SEM GUARNICAO/ALIZAR/VISTA, 87 X 210 CM  </t>
  </si>
  <si>
    <t xml:space="preserve">                                                                                                                                                   </t>
  </si>
  <si>
    <t xml:space="preserve">CARPINTEIRO DE ESQUADRIA COM ENCARGOS COMPLEMENTARES  </t>
  </si>
  <si>
    <t xml:space="preserve">DOBRADICA EM ACO/FERRO, 3 1/2" X  3", E= 1,9  A 2 MM, COM ANEL,  CROMADO OU ZINCADO, TAMPA BOLA, COM PARAFUSOS  </t>
  </si>
  <si>
    <t xml:space="preserve">PARAFUSO ROSCA SOBERBA ZINCADO CABECA CHATA FENDA SIMPLES 3,5 X 25 MM (1 ")  </t>
  </si>
  <si>
    <t xml:space="preserve">PORTA DE MADEIRA, FOLHA MEDIA (NBR 15930) DE 80 X 210 CM, E = 35 MM, NUCLEO SARRAFEADO, CAPA LISA EM HDF, ACABAMENTO EM PRIMER PARA PINTURA  </t>
  </si>
  <si>
    <t xml:space="preserve">PORTA DE MADEIRA-DE-LEI TIPO VENEZIANA (ANGELIM OU EQUIVALENTE REGIONAL), E = *3,5* CM  </t>
  </si>
  <si>
    <t xml:space="preserve">                                                                                                                                                                                                                                                  </t>
  </si>
  <si>
    <t xml:space="preserve">BATENTE PARA PORTA DE MADEIRA, FIXAÇÃO COM ARGAMASSA, PADRÃO MÉDIO - FORNECIMENTO E INSTALAÇÃO. AF_12/2019_P  </t>
  </si>
  <si>
    <t xml:space="preserve">PORTA DE MADEIRA PARA PINTURA, SEMI-OCA (LEVE OU MÉDIA), 70X210CM, ESPESSURA DE 3,5CM, INCLUSO DOBRADIÇAS - FORNECIMENTO E INSTALAÇÃO. AF_12/2019  </t>
  </si>
  <si>
    <t xml:space="preserve">ALIZAR DE 5X1,5CM PARA PORTA FIXADO COM PREGOS, PADRÃO MÉDIO - FORNECIMENTO E INSTALAÇÃO. AF_12/2019  </t>
  </si>
  <si>
    <t xml:space="preserve">PORTA DE MADEIRA, FOLHA MEDIA (NBR 15930) DE 60 X 210 CM, E = 35 MM, NUCLEO SARRAFEADO, CAPA LISA EM HDF, ACABAMENTO EM PRIMER PARA PINTURA  </t>
  </si>
  <si>
    <t xml:space="preserve">                                                                                            </t>
  </si>
  <si>
    <t xml:space="preserve">09900/ORSE         </t>
  </si>
  <si>
    <t xml:space="preserve">PORTA EM VIDRO TEMPERADO 10MM, NA COR VERDE, INCLUSIVE FERRAGENS E ACESSÓRIOSE INSTALAÇÃO  </t>
  </si>
  <si>
    <t xml:space="preserve">FECHADURA DE EMBUTIR PARA PORTA INTERNA, TIPO GORGES (CHAVE GRANDE), MAQUINA 55 MM, MACANETAS ALAVANCA E ROSETAS REDONDAS EM METAL CROMADO - NIVEL SEGURANCA MEDIO - COMPLETA  </t>
  </si>
  <si>
    <t xml:space="preserve">                                                               </t>
  </si>
  <si>
    <t xml:space="preserve">TARJETA TIPO LIVRE / OCUPADO, CROMADA, PARA PORTA DE BANHEIRO  </t>
  </si>
  <si>
    <t xml:space="preserve">                                                                           </t>
  </si>
  <si>
    <t xml:space="preserve">PARAFUSO NIQUELADO 3 1/2" COM ACABAMENTO CROMADO PARA FIXAR PECA SANITARIA, INCLUI PORCA CEGA, ARRUELA E BUCHA DE NYLON TAMANHO S-8  </t>
  </si>
  <si>
    <t xml:space="preserve">BARRA DE APOIO RETA, EM ACO INOX POLIDO, COMPRIMENTO 60CM, DIAMETRO MINIMO 3 CM  </t>
  </si>
  <si>
    <t xml:space="preserve">                                                                                                                      </t>
  </si>
  <si>
    <t xml:space="preserve">DOBRADICA EM ACO/FERRO, 3" X 2 1/2", E= 1,9 A 2 MM, SEM ANEL, CROMADO OU ZINCADO, TAMPA BOLA, COM PARAFUSOS  </t>
  </si>
  <si>
    <t xml:space="preserve">VIDRACEIRO COM ENCARGOS COMPLEMENTARES  </t>
  </si>
  <si>
    <t xml:space="preserve">MASSA PARA VIDRO  </t>
  </si>
  <si>
    <t xml:space="preserve">VIDRO TEMPERADO INCOLOR E = 6 MM, SEM COLOCACAO  </t>
  </si>
  <si>
    <t xml:space="preserve">                                                                       </t>
  </si>
  <si>
    <t xml:space="preserve">ESPELHO CRISTAL E = 4 MM  </t>
  </si>
  <si>
    <t xml:space="preserve">PARAFUSO FRANCES M16 EM ACO GALVANIZADO, COMPRIMENTO = 45 MM, DIAMETRO = 16 MM, CABECA ABAULADA  </t>
  </si>
  <si>
    <t xml:space="preserve">TELHADISTA COM ENCARGOS COMPLEMENTARES  </t>
  </si>
  <si>
    <t xml:space="preserve">GUINCHO ELÉTRICO DE COLUNA, CAPACIDADE 400 KG, COM MOTO FREIO, MOTOR TRIFÁSICO DE 1,25 CV - CHP DIURNO. AF_03/2016  </t>
  </si>
  <si>
    <t xml:space="preserve">GUINCHO ELÉTRICO DE COLUNA, CAPACIDADE 400 KG, COM MOTO FREIO, MOTOR TRIFÁSICO DE 1,25 CV - CHI DIURNO. AF_03/2016  </t>
  </si>
  <si>
    <t xml:space="preserve">HASTE RETA PARA GANCHO DE FERRO GALVANIZADO, COM ROSCA 1/4 " X 30 CM PARA FIXACAO DE TELHA METALICA, INCLUI PORCA E ARRUELAS DE VEDACAO  </t>
  </si>
  <si>
    <t xml:space="preserve">TELHA GALVALUME COM ISOLAMENTO TERMOACUSTICO EM ESPUMA RIGIDA DE POLIURETANO (PU) INJETADO, ESPESSURA DE 30 MM, DENSIDADE DE 35 KG/M3, COM DUAS FACES TRAPEZOIDAIS, ACABAMENTO NATURAL (NAO INCLUI ACESSORIOS DE FIXACAO)  </t>
  </si>
  <si>
    <t xml:space="preserve">                                                    </t>
  </si>
  <si>
    <t xml:space="preserve">CUMEEIRA PARA TELHA GALVANIZADA TRAPEZOIDAL 0,5MM  </t>
  </si>
  <si>
    <t xml:space="preserve">ml    </t>
  </si>
  <si>
    <t xml:space="preserve">                                                                                                                                                </t>
  </si>
  <si>
    <t xml:space="preserve">CONCRETO FCK = 20MPA, TRAÇO 1:2,7:3 (CIMENTO/ AREIA MÉDIA/ BRITA 1)  - PREPARO MECÂNICO COM BETONEIRA 400 L. AF_07/2016  </t>
  </si>
  <si>
    <t xml:space="preserve">SARRAFO DE MADEIRA NAO APARELHADA *2,5 X 10 CM, MACARANDUBA, ANGELIM OU EQUIVALENTE DA REGIAO  </t>
  </si>
  <si>
    <t xml:space="preserve">                                                                                                                           </t>
  </si>
  <si>
    <t xml:space="preserve">ARGAMASSA TRAÇO 1:3 (EM VOLUME DE CIMENTO E AREIA MÉDIA ÚMIDA) PARA CONTRAPISO, PREPARO MECÂNICO COM BETONEIRA 400 L. AF_08/2019  </t>
  </si>
  <si>
    <t xml:space="preserve">CIMENTO PORTLAND COMPOSTO CP II-32  </t>
  </si>
  <si>
    <t xml:space="preserve">JUNTA PLASTICA DE DILATACAO PARA PISOS, COR CINZA, 17 X 3 MM (ALTURA X ESPESSURA)  </t>
  </si>
  <si>
    <t xml:space="preserve">ARGAMASSA COLANTE TIPO ACIII  </t>
  </si>
  <si>
    <t xml:space="preserve">PISO TATIL DE ALERTA OU DIRECIONAL, DE BORRACHA, COLORIDO, 25 X 25 CM, E = 12 MM, PARA ARGAMASSA  </t>
  </si>
  <si>
    <t xml:space="preserve">AZULEJISTA OU LADRILHISTA COM ENCARGOS COMPLEMENTARES  </t>
  </si>
  <si>
    <t xml:space="preserve">ARGAMASSA COLANTE AC I PARA CERAMICAS  </t>
  </si>
  <si>
    <t xml:space="preserve">PISO EM CERAMICA ESMALTADA EXTRA, PEI MAIOR OU IGUAL A 4, FORMATO MENOR OU IGUAL A 2025 CM2  </t>
  </si>
  <si>
    <t xml:space="preserve">REJUNTE COLORIDO, CIMENTICIO  </t>
  </si>
  <si>
    <t xml:space="preserve">PISO EM CERAMICA ESMALTADA EXTRA, PEI MAIOR OU IGUAL A 4, FORMATO MAIOR QUE 2025 CM2  </t>
  </si>
  <si>
    <t xml:space="preserve">ADESIVO ACRILICO/COLA DE CONTATO  </t>
  </si>
  <si>
    <t xml:space="preserve">PISO DE BORRACHA CANELADO EM PLACAS 50 X 50 CM, E = *3,5* MM, PARA COLA  </t>
  </si>
  <si>
    <t xml:space="preserve">                                                                                                                                                                       </t>
  </si>
  <si>
    <t xml:space="preserve">COLA PARA PISOS DE BORRACHA  </t>
  </si>
  <si>
    <t xml:space="preserve">PISO TATIL OU BORRACHA DIRECIONAL, 25X25CM, ESP.5MM, NA COR PRETA, PARA PESSOASDE NECESSIDADES ESPECIAIS  </t>
  </si>
  <si>
    <t xml:space="preserve">PISO TATIL BORRACHA ALERTA, 25X25CM, ESPESSURA DE 5MM, NA COR PRETA, PARA PESSOAS DE NECESSIDADES ESPECIAIS  </t>
  </si>
  <si>
    <t xml:space="preserve">                                                                  </t>
  </si>
  <si>
    <t xml:space="preserve">AREIA MEDIA  </t>
  </si>
  <si>
    <t xml:space="preserve">CIMENTO PORTLAND C.P. 32  </t>
  </si>
  <si>
    <t xml:space="preserve">Kg    </t>
  </si>
  <si>
    <t xml:space="preserve">PAVIFLEX INTENSITY OU EQUIVALENTE PARA PISO COLOCADO  </t>
  </si>
  <si>
    <t xml:space="preserve">m2    </t>
  </si>
  <si>
    <t xml:space="preserve">                                                                                                                                                                          </t>
  </si>
  <si>
    <t xml:space="preserve">ARGAMASSA TRAÇO 1:4 (EM VOLUME DE CIMENTO E AREIA MÉDIA ÚMIDA) PARA CONTRAPISO, PREPARO MECÂNICO COM BETONEIRA 400 L. AF_08/2019  </t>
  </si>
  <si>
    <t xml:space="preserve">                                                                                        </t>
  </si>
  <si>
    <t xml:space="preserve">LONA DE POLIETILENO, (LONA DE TERREIRO),ESPESSURA DE 0,20MM  </t>
  </si>
  <si>
    <t xml:space="preserve">                                                                                                                                                           </t>
  </si>
  <si>
    <t xml:space="preserve">ARGAMASSA TRAÇO 1:3 (EM VOLUME DE CIMENTO E AREIA GROSSA ÚMIDA) PARA CHAPISCO CONVENCIONAL, PREPARO MECÂNICO COM BETONEIRA 400 L. AF_08/2019  </t>
  </si>
  <si>
    <t xml:space="preserve">                                                                                                                                                                                                                                                        </t>
  </si>
  <si>
    <t xml:space="preserve">EMBOÇO, PARA RECEBIMENTO DE CERÂMICA, EM ARGAMASSA TRAÇO 1:2:8, PREPARO MECÂNICO COM BETONEIRA 400L, APLICADO MANUALMENTE EM FACES INTERNAS DE PAREDES, PARA AMBIENTE COM ÁREA MENOR QUE 5M2, ESPESSURA DE 20MM, COM EXECUÇÃO DE TALISCAS. AF_06/2014  </t>
  </si>
  <si>
    <t xml:space="preserve">MASSA ÚNICA, PARA RECEBIMENTO DE PINTURA, EM ARGAMASSA TRAÇO 1:2:8, PREPARO MECÂNICO COM BETONEIRA 400L, APLICADA MANUALMENTE EM FACES INTERNAS DE PAREDES, ESPESSURA DE 20MM, COM EXECUÇÃO DE TALISCAS. AF_06/2014  </t>
  </si>
  <si>
    <t xml:space="preserve">EMBOÇO, PARA RECEBIMENTO DE CERÂMICA, EM ARGAMASSA TRAÇO 1:2:8, PREPARO MECÂNICO COM BETONEIRA 400L, APLICADO MANUALMENTE EM FACES INTERNAS DE PAREDES, PARA AMBIENTE COM ÁREA ENTRE 5M2 E 10M2, ESPESSURA DE 20MM, COM EXECUÇÃO DE TALISCAS. AF_06/2014  </t>
  </si>
  <si>
    <t xml:space="preserve">                                                                                                                                                                                        </t>
  </si>
  <si>
    <t xml:space="preserve">REVESTIMENTO EM CERAMICA ESMALTADA EXTRA, PEI MENOR OU IGUAL A 3, FORMATO MENOR OU IGUAL A 2025 CM2  </t>
  </si>
  <si>
    <t xml:space="preserve">                                                                                                                                    </t>
  </si>
  <si>
    <t xml:space="preserve">02684/ORSE         </t>
  </si>
  <si>
    <t xml:space="preserve">ARGAMASSA INDUSTRIALIZADA VOTOMASSA, AC-II OU SIMILAR       </t>
  </si>
  <si>
    <t xml:space="preserve">02540/ORSE         </t>
  </si>
  <si>
    <t xml:space="preserve">REJUNTE COLORIDO FLEXIVEL PARA REVESTIMENTOS CERÂMICOS      </t>
  </si>
  <si>
    <t xml:space="preserve">03964/ORSE         </t>
  </si>
  <si>
    <t xml:space="preserve">CERÂMICA 10 X 10 CM, ELIZABETH, LINHA LUX NEVE OU SIMILAR  </t>
  </si>
  <si>
    <t xml:space="preserve">09369/ORSE         </t>
  </si>
  <si>
    <t xml:space="preserve">11338/ORSE         </t>
  </si>
  <si>
    <t xml:space="preserve">FORRO DE GESSO ACARTONADO REMOVÍVEL, COR BRANCO, PLACA 1243 X 618MM, GESSOLYNE GYPSUM OU SIMILAR - FOR  </t>
  </si>
  <si>
    <t xml:space="preserve">M²    </t>
  </si>
  <si>
    <t xml:space="preserve">LIXA EM FOLHA PARA PAREDE OU MADEIRA, NUMERO 120 (COR VERMELHA)  </t>
  </si>
  <si>
    <t xml:space="preserve">MASSA CORRIDA PVA PARA PAREDES INTERNAS  </t>
  </si>
  <si>
    <t xml:space="preserve">                                                                          </t>
  </si>
  <si>
    <t xml:space="preserve">TINTA ACRILICA PREMIUM, COR BRANCO FOSCO  </t>
  </si>
  <si>
    <t xml:space="preserve">                                                                                          </t>
  </si>
  <si>
    <t xml:space="preserve">CAIACAO DUAS DEMAOS MUROS E PAREDES - (OB.C.)  </t>
  </si>
  <si>
    <t xml:space="preserve">                                               </t>
  </si>
  <si>
    <t xml:space="preserve">CAL PARA PINTURA  </t>
  </si>
  <si>
    <t xml:space="preserve">OLEO DE LINHACA  </t>
  </si>
  <si>
    <t xml:space="preserve">LT    </t>
  </si>
  <si>
    <t xml:space="preserve">RODAPE DE PLASTICO COLOCADO  </t>
  </si>
  <si>
    <t xml:space="preserve">SOLEIRA EM GRANITO, POLIDO, TIPO ANDORINHA/ QUARTZ/ CASTELO/ CORUMBA OU OUTROS EQUIVALENTES DA REGIAO, L= *15* CM, E=  *2,0* CM  </t>
  </si>
  <si>
    <t xml:space="preserve">                                                                                                     </t>
  </si>
  <si>
    <t xml:space="preserve">REBITE DE ALUMINIO VAZADO DE REPUXO, 3,2 X 8 MM (1KG = 1025 UNIDADES)  </t>
  </si>
  <si>
    <t xml:space="preserve">SOLDA EM BARRA DE ESTANHO-CHUMBO 50/50  </t>
  </si>
  <si>
    <t xml:space="preserve">RUFO INTERNO/EXTERNO DE CHAPA DE ACO GALVANIZADA NUM 24, CORTE 25 CM  </t>
  </si>
  <si>
    <t xml:space="preserve">00082/ORSE         </t>
  </si>
  <si>
    <t xml:space="preserve">AÇO CA-60 4,2 A 9,5 MM                                      </t>
  </si>
  <si>
    <t xml:space="preserve">SERVICO DE BOMBEAMENTO DE CONCRETO COM CONSUMO MINIMO DE 40M3  </t>
  </si>
  <si>
    <t xml:space="preserve">CONCRETO USINADO BOMBEAVEL COM BRITA 0 E 1, SLUMP = 100 MM +/- 20 MM, FCK = 20 MPA (EXCLUI SERVICO DE  </t>
  </si>
  <si>
    <t xml:space="preserve">CHAPA DE MADEIRA COMPENSADA PLASTIFICADA PARA FORMA DE CONCRETO, DE *2,44 X 1,22* M, E = 10 MM  </t>
  </si>
  <si>
    <t xml:space="preserve">PECA DE MADEIRA 3A QUALIDADE 2,5 X 10CM NAO APARELHADA      </t>
  </si>
  <si>
    <t xml:space="preserve">PREGO DE ACO POLIDO COM CABECA 17 X 21 (2 X 11)             </t>
  </si>
  <si>
    <t xml:space="preserve">PREGO DE ACO POLIDO COM CABECA 17 X 27 (2 1/2 X 11)         </t>
  </si>
  <si>
    <t xml:space="preserve">TABUA MADEIRA 2A QUALIDADE 2,5 X 20,0CM (1 X 8") NAO APARELHADA  </t>
  </si>
  <si>
    <t xml:space="preserve">ESPACADOR / DISTANCIADOR CIRCULAR COM ENTRADA LATERAL, EM PLASTICO, PARA VERGALHAO *4,2 A 12,5* MM, CO  </t>
  </si>
  <si>
    <t xml:space="preserve">ESPACADOR / DISTANCIADOR TIPO GARRA DUPLA, EM PLASTICO, COBRIMENTO *20* MM, PARA FERRAGENS DE LAJES E  </t>
  </si>
  <si>
    <t xml:space="preserve">ARAME GALVANIZADO 12 BWG, D = 2,76 MM (0,048 KG/M) OU 14 BWG, D = 2,11 MM (0,026 KG/M)  </t>
  </si>
  <si>
    <t xml:space="preserve">                                                                                                                </t>
  </si>
  <si>
    <t xml:space="preserve">CALHA QUADRADA DE CHAPA DE ACO GALVANIZADA NUM 24, CORTE 33 CM  </t>
  </si>
  <si>
    <t xml:space="preserve">02585/ORSE         </t>
  </si>
  <si>
    <t xml:space="preserve">TAMPO DE GRANITO CINZA ANDORINHA, ESPESSURA = 2CM           </t>
  </si>
  <si>
    <t xml:space="preserve">03116/ORSE         </t>
  </si>
  <si>
    <t xml:space="preserve">CANTONEIRA ALUMÍNIO ANODIZADO NATURAL, 1" X 1/8" - VARA COM 6M  </t>
  </si>
  <si>
    <t xml:space="preserve">AREIA MEDIA - POSTO JAZIDA / FORNECEDOR (SEM FRETE)  </t>
  </si>
  <si>
    <t xml:space="preserve">AREIA GROSSA - POSTO JAZIDA / FORNECEDOR (SEM FRETE)  </t>
  </si>
  <si>
    <t xml:space="preserve">PEDRA BRITADA N. 2 - POSTO PEDREIRA / FORNECEDOR (SEM FRETE)  </t>
  </si>
  <si>
    <t xml:space="preserve">PEDRA BRITADA N. 1 - POSTO PEDREIRA / FORNECEDOR (SEM FRETE)  </t>
  </si>
  <si>
    <t xml:space="preserve">BANCA ACO INOX L=60 CM  </t>
  </si>
  <si>
    <t xml:space="preserve">                                                                         </t>
  </si>
  <si>
    <t xml:space="preserve">01560/ORSE         </t>
  </si>
  <si>
    <t xml:space="preserve">FAIXA DE MADEIRA DE LEI (MUIRACATIARA) APARELHADA 10 X 2,5CM (0,0025 M³/M)  </t>
  </si>
  <si>
    <t xml:space="preserve">01689/ORSE         </t>
  </si>
  <si>
    <t xml:space="preserve">PARAFUSO DE FIXAÇÃO COM BUCHA PLÁSTICA 8 MM                 </t>
  </si>
  <si>
    <t xml:space="preserve">02984/ORSE         </t>
  </si>
  <si>
    <t xml:space="preserve">TELA EM AÇO INOXIDÁVEL, PADRÃO MOEDA, MARCA BELINOX, DIM.: 1,0M X ROLO, 3,5KG/M2 OU SIMILAR  </t>
  </si>
  <si>
    <t xml:space="preserve">                                                                                                                                                                                                                                      </t>
  </si>
  <si>
    <t xml:space="preserve">AUXILIAR DE SERRALHEIRO COM ENCARGOS COMPLEMENTARES  </t>
  </si>
  <si>
    <t xml:space="preserve">CHAPA DE ACO GROSSA, ASTM A36, E = 3/8 " (9,53 MM) 74,69 KG/M2  </t>
  </si>
  <si>
    <t xml:space="preserve">ELETRODO REVESTIDO AWS - E6013, DIAMETRO IGUAL A 2,50 MM  </t>
  </si>
  <si>
    <t xml:space="preserve">PARAFUSO DE ACO TIPO CHUMBADOR PARABOLT, DIAMETRO 3/8", COMPRIMENTO 75 MM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</si>
  <si>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</si>
  <si>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</si>
  <si>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</si>
  <si>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</si>
  <si>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12234/ORSE         </t>
  </si>
  <si>
    <t xml:space="preserve">GANCHO BOLA EM AÇO ZINCADO                                  </t>
  </si>
  <si>
    <t xml:space="preserve">01662/ORSE         </t>
  </si>
  <si>
    <t xml:space="preserve">PAPELEIRA DE LOUÇA, DECA A480, 15 X 15CM OU SIMILAR         </t>
  </si>
  <si>
    <t xml:space="preserve">                                          </t>
  </si>
  <si>
    <t xml:space="preserve">H191               </t>
  </si>
  <si>
    <t xml:space="preserve">PORTA PAPEL HIGIÊNICO DE LOUÇA - EMBUTIR  </t>
  </si>
  <si>
    <t xml:space="preserve">un    </t>
  </si>
  <si>
    <t xml:space="preserve">                                      </t>
  </si>
  <si>
    <t xml:space="preserve">H210               </t>
  </si>
  <si>
    <t xml:space="preserve">MEIA SABONETEIRA LOUCA EMBUTIR  </t>
  </si>
  <si>
    <t xml:space="preserve">03357/ORSE         </t>
  </si>
  <si>
    <t xml:space="preserve">DISPENSER PARA SABONETE LÍQUIDO                             </t>
  </si>
  <si>
    <t xml:space="preserve">                                                                                                   </t>
  </si>
  <si>
    <t xml:space="preserve">BANCO ARTICULADO PARA BANHO, EM ACO INOX POLIDO, 70* CM X 45* CM  </t>
  </si>
  <si>
    <t xml:space="preserve">BARRA DE APOIO RETA, EM ACO INOX POLIDO, COMPRIMENTO 70CM, DIAMETRO MINIMO 3 CM  </t>
  </si>
  <si>
    <t xml:space="preserve">BARRA DE APOIO RETA, EM ACO INOX POLIDO, COMPRIMENTO 80CM, DIAMETRO MINIMO 3 CM  </t>
  </si>
  <si>
    <t xml:space="preserve">12970/ORSE         </t>
  </si>
  <si>
    <t xml:space="preserve">BARRA DE APOIO DUPLA, PARA VASO SANITÁRIO, FIXA, DIREITA OU ESQUERDA, EM AÇO INOX, L=80CM, D=1 1/2"  </t>
  </si>
  <si>
    <t xml:space="preserve">12838/ORSE         </t>
  </si>
  <si>
    <t xml:space="preserve">                                                   </t>
  </si>
  <si>
    <t xml:space="preserve">H546               </t>
  </si>
  <si>
    <t xml:space="preserve">PORTA PAPEL HIGIENICO EM METAL/ACABAMENTO CROMADO C/BUCHAS/PARAFUSOS  </t>
  </si>
  <si>
    <t xml:space="preserve">00389/ORSE         </t>
  </si>
  <si>
    <t xml:space="preserve">CABIDE DE LOUÇA, BRANCO, REF: A680, DECA OU SIMILAR         </t>
  </si>
  <si>
    <t xml:space="preserve">TELA DE NYLON OU PLÁSTICA COM MALHA DE 5 MM, TIPO FACHADEIRA, PARA PROTEÇÃO DE OBRAS EM EDIFÍCIOS  </t>
  </si>
  <si>
    <t xml:space="preserve">MOLA FECHA-PORTA P/PORTA DE FERRO DE 0,90 A 1,00M, AEREA, C/PINHAO E CREMALHEIRA, EM ALUM., C/TINTA ELETROST.POTENC.Nº3  </t>
  </si>
  <si>
    <t xml:space="preserve">                                                                                                                             </t>
  </si>
  <si>
    <t xml:space="preserve">OPERADOR DE BETONEIRA ESTACIONÁRIA/MISTURADOR COM ENCARGOS COMPLEMENTARES  </t>
  </si>
  <si>
    <t xml:space="preserve">00630/ORSE         </t>
  </si>
  <si>
    <t xml:space="preserve">COMPENSADO RESINADO 12MM - MADEIRIT OU SIMILAR              </t>
  </si>
  <si>
    <t xml:space="preserve">PREGO POLIDO COM CABECA 16 X 24  </t>
  </si>
  <si>
    <t xml:space="preserve">PEDRA-DE-MÃO OU PEDRA RACHÃO P/ MURO ARRIMO/FUNDAÇÃO/ENROCAMENTO ETC - POSTO PEDREIRA / FORNECEDOR (SE  </t>
  </si>
  <si>
    <t xml:space="preserve">TUBO ACO GALV C/ COSTURA NBR 5580 CLASSE LEVE DN 40MM ( 1.1/2  ) E = 3,00MM - 3,48KG/M  </t>
  </si>
  <si>
    <t xml:space="preserve">TUBO ACO GALV C/ COSTURA NBR 5580 CLASSE LEVE DN 50MM ( 2 ) E = 3,00MM - 4,40KG/M  </t>
  </si>
  <si>
    <t xml:space="preserve">13424/ORSE         </t>
  </si>
  <si>
    <t xml:space="preserve">ROLDANA DE AÇO, COM ROLAMENTO, Ø =30MM                      </t>
  </si>
  <si>
    <t xml:space="preserve">                                                                                                                               </t>
  </si>
  <si>
    <t xml:space="preserve">PINTOR DE LETREIROS COM ENCARGOS COMPLEMENTARES  </t>
  </si>
  <si>
    <t xml:space="preserve">BUCHA DE NYLON SEM ABA S6, COM PARAFUSO DE 4,20 X 40 MM EM ACO ZINCADO COM ROSCA SOBERBA, CABECA CHATA E FENDA PHILLIPS  </t>
  </si>
  <si>
    <t xml:space="preserve">CHAPA DE ACO FINA A QUENTE BITOLA MSG 18, E = 1,20 MM (9,60 KG/M2)  </t>
  </si>
  <si>
    <t xml:space="preserve">TINTA ESMALTE SINTETICO PREMIUM FOSCO  </t>
  </si>
  <si>
    <t xml:space="preserve">13329/ORSE         </t>
  </si>
  <si>
    <t xml:space="preserve">PLACA DE SINALIZAÇÃO, DIM.: 60 X 80 CM, - "ESTACIONAMENTO RESERVADO - DEFICIENTE/IDOSOS", INCLUSO BAR  </t>
  </si>
  <si>
    <t xml:space="preserve">07550/ORSE         </t>
  </si>
  <si>
    <t xml:space="preserve">LETRAS AÇO ESCOVADO 40 X 40CM                               </t>
  </si>
  <si>
    <t xml:space="preserve">                                                                                </t>
  </si>
  <si>
    <t xml:space="preserve">MADEIRA DE LEI PARA TELHADO (ANGELIM VERMELHO)  </t>
  </si>
  <si>
    <t xml:space="preserve">COLA BRANCA ( 1L = 1,2 KG)  </t>
  </si>
  <si>
    <t xml:space="preserve">LIXA P/MADEIRA No.220  </t>
  </si>
  <si>
    <t xml:space="preserve">AGUARRÁS MINERAL OU EQUIVALENTE  </t>
  </si>
  <si>
    <t xml:space="preserve">PREGO 12x12"  </t>
  </si>
  <si>
    <t xml:space="preserve">COLA FORMICA ( 1L = 0,83KG)  </t>
  </si>
  <si>
    <t xml:space="preserve">PARAFUSO COM BUCHA S-8  </t>
  </si>
  <si>
    <t xml:space="preserve">COMPENSADO 10 MM MOVELEIRO COLA BRANCA-VIROLINHA OU EQUIVALENTE 2,2X1,60  </t>
  </si>
  <si>
    <t xml:space="preserve">CORTICA 60X90CMX6MM  </t>
  </si>
  <si>
    <t xml:space="preserve">FELTRO  </t>
  </si>
  <si>
    <t xml:space="preserve">LIXA P/MADEIRA No.240  </t>
  </si>
  <si>
    <t xml:space="preserve">TINTA A BASE VERNIZ POLIURET.  </t>
  </si>
  <si>
    <t xml:space="preserve">02424/ORSE         </t>
  </si>
  <si>
    <t xml:space="preserve">VERNIZ POLIURETANO                                          </t>
  </si>
  <si>
    <t xml:space="preserve">00632/ORSE         </t>
  </si>
  <si>
    <t xml:space="preserve">COMPENSADO RESINADO 20MM - MADEIRIT OU SIMILAR              </t>
  </si>
  <si>
    <t xml:space="preserve">01623/ORSE         </t>
  </si>
  <si>
    <t xml:space="preserve">MOLDURA DE MADEIRA 10 X 1.5 CM                              </t>
  </si>
  <si>
    <t xml:space="preserve">LIXA P/ PAREDE OU MADEIRA  </t>
  </si>
  <si>
    <t xml:space="preserve">CHAPA DE LAMINADO MELAMINICO, LISO BRILHANTE, DE *1,25 X 3,08* M, E = 0,8 MM  </t>
  </si>
  <si>
    <t xml:space="preserve">COLA A BASE DE RESINA SINTETICA PARA CHAPA DE LAMINADO MELAMINICO  </t>
  </si>
  <si>
    <t xml:space="preserve">                                                                                  </t>
  </si>
  <si>
    <t xml:space="preserve">PONTALETE 3x3"  </t>
  </si>
  <si>
    <t xml:space="preserve">TABUA PARA FORMA(30CM)  </t>
  </si>
  <si>
    <t xml:space="preserve">BRITA No. 01  </t>
  </si>
  <si>
    <t xml:space="preserve">PREGO 18x24  </t>
  </si>
  <si>
    <t xml:space="preserve">ARAME GALVANIZADO No. 12 BWG  </t>
  </si>
  <si>
    <t xml:space="preserve">ARAME RECOZIDO 18  </t>
  </si>
  <si>
    <t xml:space="preserve">CAL HIDRATADA  </t>
  </si>
  <si>
    <t xml:space="preserve">ACO CA-60 B - 5,0 MM  </t>
  </si>
  <si>
    <t xml:space="preserve">AREIA GROSSA  </t>
  </si>
  <si>
    <t xml:space="preserve">BRITA No.02  </t>
  </si>
  <si>
    <t xml:space="preserve">ACO CA-50 - 8,0 MM (5/16")  </t>
  </si>
  <si>
    <t xml:space="preserve">TIJOLO LAMINADO 21 FUROS 5X11X24 CM  </t>
  </si>
  <si>
    <t xml:space="preserve">POLIMENTO DE PISO GRANITINA/CONCRETO/ASSOALHO ( COM POLITRIZ)  </t>
  </si>
  <si>
    <t xml:space="preserve">TINTA A BASE DE SILICONE  </t>
  </si>
  <si>
    <t xml:space="preserve">C0171              </t>
  </si>
  <si>
    <t xml:space="preserve">ARGAMASSA DE CIMENTO E AREIA S/PEN. TRAÇO 1:4  </t>
  </si>
  <si>
    <t xml:space="preserve">I0805              </t>
  </si>
  <si>
    <t xml:space="preserve">CIMENTO PORTLAND  </t>
  </si>
  <si>
    <t xml:space="preserve">I1659              </t>
  </si>
  <si>
    <t xml:space="preserve">GRANITO POLIDO CINZA E=2cm  </t>
  </si>
  <si>
    <t xml:space="preserve">I7890              </t>
  </si>
  <si>
    <t xml:space="preserve">REJUNTE PARA GRANITO  </t>
  </si>
  <si>
    <t xml:space="preserve">02313/ORSE         </t>
  </si>
  <si>
    <t xml:space="preserve">TUBO DE AÇO GALVANIZADO LEVE C/ COSTURA C/ ROSCA BSP Ø = 60,30MM ( 2" ), E =2,65MM, L = 6000MM NBR 5580  </t>
  </si>
  <si>
    <t xml:space="preserve">TABUA MADEIRA 2A QUALIDADE 2,5 X 30,0CM (1 X 12 ) NAO APARELHADA  </t>
  </si>
  <si>
    <t xml:space="preserve">CURVA FERRO GALVANIZADO 90G ROSCA MACHO/FEMEA REF. 2  </t>
  </si>
  <si>
    <t xml:space="preserve">TE FERRO GALVANIZADO 90G 2  </t>
  </si>
  <si>
    <t xml:space="preserve">11707/ORSE         </t>
  </si>
  <si>
    <t xml:space="preserve">GRADIL NYLOFOR3D, MALHA 20X5CM, Ø 5MM 250X203 CM, BELGO OU SIMILAR  </t>
  </si>
  <si>
    <t xml:space="preserve">PÇ    </t>
  </si>
  <si>
    <t xml:space="preserve">11708/ORSE         </t>
  </si>
  <si>
    <t xml:space="preserve">POSTE DE GRADIL NYLOFOR 3D, H=2,60M, SEÇÃO DE 40X60MM, BELGO OU SIMILAR  </t>
  </si>
  <si>
    <t xml:space="preserve">12678/ORSE         </t>
  </si>
  <si>
    <t xml:space="preserve">FIXADOR POLIAMIDA 40 X 60MM, PARA POSTE NYLOFOR, BELGO OU SIMILAR  </t>
  </si>
  <si>
    <t xml:space="preserve">12679/ORSE         </t>
  </si>
  <si>
    <t xml:space="preserve">TAMPA PARA POSTE NYLOFOR 60 X 40MM, BELGO OU SIMILAR        </t>
  </si>
  <si>
    <t xml:space="preserve">00634/ORSE         </t>
  </si>
  <si>
    <t xml:space="preserve">CONCRETO USINADO BOMBEAVEL B0-B1 FCK=15MPA                  </t>
  </si>
  <si>
    <t xml:space="preserve">PECA DE MADEIRA ROLICA TRATADA (EUCALIPTO OU REGIONAL EQUIVALENTE) D=8 A 11 CM (P/CERCA/CAIBRO)  </t>
  </si>
  <si>
    <t xml:space="preserve">TELA DE ARAME GALVANIZADO, DIÂMETRO DO FIO = 2,77 MM (12 BWG), ESPAÇAMENTO DA MALHA 5 X 5 CM, H=2M PA  </t>
  </si>
  <si>
    <t xml:space="preserve">                                                                                     </t>
  </si>
  <si>
    <t xml:space="preserve">MUDA DE ARVORE ORNAMENTAL, OITI/AROEIRA SALSA/ANGICO/IPE/JACARANDA OU EQUIVALENTE  DA REGIAO, H= *1* M  </t>
  </si>
  <si>
    <t xml:space="preserve">MUDA DE ARBUSTO FOLHAGEM, SANSAO-DO-CAMPO OU EQUIVALENTE DA REGIAO, H= *50 A 70* CM  </t>
  </si>
  <si>
    <t xml:space="preserve">GRAMA BATATAIS EM PLACAS, SEM PLANTIO  </t>
  </si>
  <si>
    <t xml:space="preserve">MÁQUINA EXTRUSORA DE CONCRETO PARA GUIAS E SARJETAS, MOTOR A DIESEL, POTÊNCIA 14 CV - CHP DIURNO. AF_12/2015  </t>
  </si>
  <si>
    <t xml:space="preserve">MÁQUINA EXTRUSORA DE CONCRETO PARA GUIAS E SARJETAS, MOTOR A DIESEL, POTÊNCIA 14 CV - CHI DIURNO. AF_12/2015  </t>
  </si>
  <si>
    <t xml:space="preserve">AREIA MEDIA - POSTO JAZIDA/FORNECEDOR (RETIRADO NA JAZIDA, SEM TRANSPORTE)  </t>
  </si>
  <si>
    <t xml:space="preserve">CONCRETO USINADO BOMBEAVEL, CLASSE DE RESISTENCIA C20, COM BRITA 0 E 1, SLUMP = 100 +/- 20 MM, EXCLUI SERVICO DE BOMBEAMENTO (NBR 8953)  </t>
  </si>
  <si>
    <t xml:space="preserve">CALCETEIRO COM ENCARGOS COMPLEMENTARES  </t>
  </si>
  <si>
    <t xml:space="preserve">PLACA VIBRATÓRIA REVERSÍVEL COM MOTOR 4 TEMPOS A GASOLINA, FORÇA CENTRÍFUGA DE 25 KN (2500 KGF), POTÊNCIA 5,5 CV - CHP DIURNO. AF_08/2015  </t>
  </si>
  <si>
    <t xml:space="preserve">PLACA VIBRATÓRIA REVERSÍVEL COM MOTOR 4 TEMPOS A GASOLINA, FORÇA CENTRÍFUGA DE 25 KN (2500 KGF), POTÊNCIA 5,5 CV - CHI DIURNO. AF_08/2015  </t>
  </si>
  <si>
    <t xml:space="preserve">CORTADORA DE PISO COM MOTOR 4 TEMPOS A GASOLINA, POTÊNCIA DE 13 HP, COM DISCO DE CORTE DIAMANTADO SEGMENTADO PARA CONCRETO, DIÂMETRO DE 350 MM, FURO DE 1" (14 X 1") - CHP DIURNO. AF_08/2015  </t>
  </si>
  <si>
    <t xml:space="preserve">CORTADORA DE PISO COM MOTOR 4 TEMPOS A GASOLINA, POTÊNCIA DE 13 HP, COM DISCO DE CORTE DIAMANTADO SEGMENTADO PARA CONCRETO, DIÂMETRO DE 350 MM, FURO DE 1" (14 X 1") - CHI DIURNO. AF_08/2015  </t>
  </si>
  <si>
    <t xml:space="preserve">PO DE PEDRA (POSTO PEDREIRA/FORNECEDOR, SEM FRETE)  </t>
  </si>
  <si>
    <t xml:space="preserve">BLOQUETE/PISO INTERTRAVADO DE CONCRETO - MODELO ONDA/16 FACES/RETANGULAR/TIJOLINHO/PAV ER/HOLANDES/PARALELEPIPEDO, *22 CM X 11* CM, E = 8 CM, RESISTENCIA DE 35 MPA (NBR 9781), COR NATURAL  </t>
  </si>
  <si>
    <t xml:space="preserve">EXECUÇÃO DE PASSEIO (CALÇADA) OU PISO DE CONCRETO COM CONCRETO MOLDADO IN LOCO, USINADO, ACABAMENTO CONVENCIONAL, ESPESSURA 8 CM, ARMADO. AF_07/2016  </t>
  </si>
  <si>
    <t xml:space="preserve">LONA PLASTICA PRETA, E= 150 MICRA  </t>
  </si>
  <si>
    <t xml:space="preserve">TELA DE ACO SOLDADA NERVURADA, CA-60, Q-196, (3,11 KG/M2), DIAMETRO DO FIO = 5,0 MM, LARGURA = 2,45 M, ESPACAMENTO DA MALHA = 10 X 10 CM  </t>
  </si>
  <si>
    <t xml:space="preserve">                                                                                                               </t>
  </si>
  <si>
    <t xml:space="preserve">TUBO PVC, SOLDAVEL, DN 25 MM, AGUA FRIA (NBR-5648)  </t>
  </si>
  <si>
    <t xml:space="preserve">LIXA D'AGUA EM FOLHA, GRAO 100  </t>
  </si>
  <si>
    <t xml:space="preserve">TUBO PVC, SOLDAVEL, DN 32 MM, AGUA FRIA (NBR-5648)  </t>
  </si>
  <si>
    <t xml:space="preserve">TUBO PVC, SOLDAVEL, DN 40 MM, AGUA FRIA (NBR-5648)  </t>
  </si>
  <si>
    <t xml:space="preserve">TUBO PVC, SOLDAVEL, DN 50 MM, PARA AGUA FRIA (NBR-5648)  </t>
  </si>
  <si>
    <t xml:space="preserve">                                                                                                                                                                 </t>
  </si>
  <si>
    <t xml:space="preserve">ADAPTADOR PVC SOLDAVEL CURTO COM BOLSA E ROSCA, 25 MM X 3/4", PARA AGUA FRIA  </t>
  </si>
  <si>
    <t xml:space="preserve">ADESIVO PLASTICO PARA PVC, FRASCO COM 850 GR  </t>
  </si>
  <si>
    <t xml:space="preserve">SOLUCAO LIMPADORA PARA PVC, FRASCO COM 1000 CM3  </t>
  </si>
  <si>
    <t xml:space="preserve">                                                                                                                                                               </t>
  </si>
  <si>
    <t xml:space="preserve">ADAPTADOR PVC SOLDAVEL CURTO COM BOLSA E ROSCA, 32 MM X 1", PARA AGUA FRIA  </t>
  </si>
  <si>
    <t xml:space="preserve">H134               </t>
  </si>
  <si>
    <t xml:space="preserve">BUCHA DE REDUCAO SOLDAVEL CURTA 32 X 25 MM  </t>
  </si>
  <si>
    <t xml:space="preserve">                                     </t>
  </si>
  <si>
    <t xml:space="preserve">H130               </t>
  </si>
  <si>
    <t xml:space="preserve">BUCHA DE REDUCAO SOLDAVEL LONGA DIAM. 40 X 25 MM  </t>
  </si>
  <si>
    <t xml:space="preserve">                                            </t>
  </si>
  <si>
    <t xml:space="preserve">H129               </t>
  </si>
  <si>
    <t xml:space="preserve">BUCHA DE REDUCAO SOLDAVEL LONGA DE 50 X 25 MM  </t>
  </si>
  <si>
    <t xml:space="preserve">H118               </t>
  </si>
  <si>
    <t xml:space="preserve">BUCHA DE REDUCAO SOLDAVEL LONGA DIAM. 50 X 32 MM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</si>
  <si>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</si>
  <si>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</si>
  <si>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</si>
  <si>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</si>
  <si>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                                           </t>
  </si>
  <si>
    <t xml:space="preserve">H444               </t>
  </si>
  <si>
    <t xml:space="preserve">JOELHO DE REDUÇÃO 90º SOLDAVEL 32 mm X 25 mm  </t>
  </si>
  <si>
    <t xml:space="preserve">                                                                                                                                                    </t>
  </si>
  <si>
    <t xml:space="preserve">JOELHO PVC, SOLDAVEL, COM BUCHA DE LATAO, 90 GRAUS, 25 MM X 3/4", PARA AGUA FRIA PREDIAL  </t>
  </si>
  <si>
    <t xml:space="preserve">H689               </t>
  </si>
  <si>
    <t xml:space="preserve">FITA VEDAROSCA 12 MM  </t>
  </si>
  <si>
    <t xml:space="preserve">m     </t>
  </si>
  <si>
    <t xml:space="preserve">H174               </t>
  </si>
  <si>
    <t xml:space="preserve">JOELHO DE REDUCAO 90 GRAUS,SOLDAVEL/ROSCA DIAM.25X1/2"  </t>
  </si>
  <si>
    <t xml:space="preserve">JOELHO, PVC SOLDAVEL, 45 GRAUS, 25 MM, PARA AGUA FRIA PREDIAL  </t>
  </si>
  <si>
    <t xml:space="preserve">JOELHO, PVC SOLDAVEL, 45 GRAUS, 32 MM, PARA AGUA FRIA PREDIAL  </t>
  </si>
  <si>
    <t xml:space="preserve">JOELHO, PVC SOLDAVEL, 45 GRAUS, 50 MM, PARA AGUA FRIA PREDIAL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</si>
  <si>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</si>
  <si>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</si>
  <si>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</si>
  <si>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GRAUS,50 MM, PARA AGUA FRIA PREDIAL (NBR 5648)  </t>
  </si>
  <si>
    <t xml:space="preserve">TE PVC, SOLDAVEL, COM BUCHA DE LATAO NA BOLSA CENTRAL, 90 GRAUS, 25 MM X 1/2", PARA AGUA FRIA PREDIAL  </t>
  </si>
  <si>
    <t xml:space="preserve">TE PVC, SOLDAVEL, COM BUCHA DE LATAO NA BOLSA CENTRAL, 90 GRAUS, 25 MM X 3/4", PARA AGUA FRIA PREDIAL  </t>
  </si>
  <si>
    <t xml:space="preserve">TE DE REDUCAO, PVC, SOLDAVEL, 90 GRAUS, 32 MM X 25 MM, PARA AGUA FRIA PREDIAL  </t>
  </si>
  <si>
    <t xml:space="preserve">                                                                                                                    </t>
  </si>
  <si>
    <t xml:space="preserve">TE DE REDUCAO, PVC, SOLDAVEL, 90 GRAUS, 40 MM X 32 MM, PARA AGUA FRIA PREDIAL  </t>
  </si>
  <si>
    <t xml:space="preserve">TE DE REDUCAO, PVC, SOLDAVEL, 90 GRAUS, 50 MM X 25 MM, PARA AGUA FRIA PREDIAL  </t>
  </si>
  <si>
    <t xml:space="preserve">                                                                   </t>
  </si>
  <si>
    <t xml:space="preserve">00138/ORSE         </t>
  </si>
  <si>
    <t xml:space="preserve">ADESIVO PVC                                                 </t>
  </si>
  <si>
    <t xml:space="preserve">02036/ORSE         </t>
  </si>
  <si>
    <t xml:space="preserve">SOLUCAO LIMPADORA PVC                                       </t>
  </si>
  <si>
    <t xml:space="preserve">TE REDUCAO PVC SOLD 90G P/ AGUA FRIA PREDIAL 50 MM X 32 MM  </t>
  </si>
  <si>
    <t xml:space="preserve">TE DE REDUCAO, PVC, SOLDAVEL, 90 GRAUS, 50 MM X 40 MM, PARA AGUA FRIA PREDIAL  </t>
  </si>
  <si>
    <t xml:space="preserve">CURVA DE TRANSPOSICAO, PVC, SOLDAVEL, 25 MM, PARA AGUA FRIA PREDIAL  </t>
  </si>
  <si>
    <t xml:space="preserve">TUBO PVC, SOLDAVEL, DN 60 MM, AGUA FRIA (NBR-5648)  </t>
  </si>
  <si>
    <t xml:space="preserve">TUBO PVC, SOLDAVEL, DN 75 MM, AGUA FRIA (NBR-5648)  </t>
  </si>
  <si>
    <t xml:space="preserve">TUBO PVC, SOLDAVEL, DN 85 MM, AGUA FRIA (NBR-5648)  </t>
  </si>
  <si>
    <t xml:space="preserve">                                                                                                                                                                   </t>
  </si>
  <si>
    <t xml:space="preserve">TUBO PVC, SOLDAVEL, DN 110 MM, AGUA FRIA (NBR-5648)  </t>
  </si>
  <si>
    <t xml:space="preserve">ADAPTADOR PVC SOLDAVEL CURTO COM BOLSA E ROSCA, 50 MM X 1 1/4", PARA AGUA FRIA  </t>
  </si>
  <si>
    <t xml:space="preserve">ADAPTADOR PVC SOLDAVEL CURTO COM BOLSA E ROSCA, 50 MM X1 1/2", PARA AGUA FRIA  </t>
  </si>
  <si>
    <t xml:space="preserve">H119               </t>
  </si>
  <si>
    <t xml:space="preserve">BUCHA DE REDUCAO SOLDAVEL LONGA DIAM. 60 X 25 MM  </t>
  </si>
  <si>
    <t xml:space="preserve">                                         </t>
  </si>
  <si>
    <t xml:space="preserve">H124               </t>
  </si>
  <si>
    <t xml:space="preserve">BUCHA DE REDUCAO SOLDAVEL CURTA DIAM. 60 X 50 MM  </t>
  </si>
  <si>
    <t xml:space="preserve">H595               </t>
  </si>
  <si>
    <t xml:space="preserve">BUCHA DE REDUÇÃO SOLDAVEL LONGA 75 X 50 MM  </t>
  </si>
  <si>
    <t xml:space="preserve">BUCHA REDUCAO PVC SOLD LONGA P/ AGUA FRIA PRED 85MM X 60MM  </t>
  </si>
  <si>
    <t xml:space="preserve">H639               </t>
  </si>
  <si>
    <t xml:space="preserve">BUCHA DE REDUÇÃO SOLDAVEL LONGA 110 X 60 MM  </t>
  </si>
  <si>
    <t xml:space="preserve">                                             </t>
  </si>
  <si>
    <t xml:space="preserve">H127               </t>
  </si>
  <si>
    <t xml:space="preserve">BUCHA DE REDUCAO SOLDAVEL CURTA DIAMETRO 110 X 85 MM  </t>
  </si>
  <si>
    <t xml:space="preserve">JOELHO PVC, SOLDAVEL, 90 GRAUS, 60 MM, PARA AGUA FRIA PREDIAL  </t>
  </si>
  <si>
    <t xml:space="preserve">JOELHO, PVC SOLDAVEL, 90 GRAUS, 75 MM, PARA AGUA FRIA PREDIAL  </t>
  </si>
  <si>
    <t xml:space="preserve">JOELHO PVC, SOLDAVEL, 90 GRAUS, 85 MM, PARA AGUA FRIA PREDIAL  </t>
  </si>
  <si>
    <t xml:space="preserve">ADESIVO PLASTICO PARA PVC, FRASCO COM 175 GR  </t>
  </si>
  <si>
    <t xml:space="preserve">JOELHO PVC, SOLDAVEL, 90 GRAUS, 110 MM, PARA AGUA FRIA PREDIAL  </t>
  </si>
  <si>
    <t xml:space="preserve">JOELHO, PVC SOLDAVEL, 45 GRAUS, 75 MM, PARA AGUA FRIA PREDIAL  </t>
  </si>
  <si>
    <t xml:space="preserve">JOELHO, PVC SOLDAVEL, 45 GRAUS, 85 MM, PARA AGUA FRIA PREDIAL  </t>
  </si>
  <si>
    <t xml:space="preserve">TE SOLDAVEL, PVC, 90 GRAUS, 60 MM, PARA AGUA FRIA PREDIAL (NBR 5648)  </t>
  </si>
  <si>
    <t xml:space="preserve">TE SOLDAVEL, PVC, 90 GRAUS, 75 MM, PARA AGUA FRIA PREDIAL (NBR 5648)  </t>
  </si>
  <si>
    <t xml:space="preserve">                                                                                                                                                                </t>
  </si>
  <si>
    <t xml:space="preserve">TE SOLDAVEL, PVC, 90 GRAUS, 110 MM, PARA AGUA FRIA PREDIAL (NBR 5648)  </t>
  </si>
  <si>
    <t xml:space="preserve">TE DE REDUCAO, PVC, SOLDAVEL, 90 GRAUS, 75 MM X 50 MM, PARA AGUA FRIA PREDIAL  </t>
  </si>
  <si>
    <t xml:space="preserve">02160/ORSE         </t>
  </si>
  <si>
    <t xml:space="preserve">TE 90° REDUCAO PVC RIGIDO SOLDAVEL, MARROM, D= 75 X 60MM    </t>
  </si>
  <si>
    <t xml:space="preserve">02162/ORSE         </t>
  </si>
  <si>
    <t xml:space="preserve">TE 90° REDUCAO PVC RIGIDO SOLDAVEL, MARROM, D= 85 X 75MM    </t>
  </si>
  <si>
    <t xml:space="preserve">                                                                                                                                                                                    </t>
  </si>
  <si>
    <t xml:space="preserve">TE DE REDUCAO, PVC, SOLDAVEL, 90 GRAUS, 110 MM X 60 MM, PARA AGUA FRIA PREDIAL  </t>
  </si>
  <si>
    <t xml:space="preserve">                                                                    </t>
  </si>
  <si>
    <t xml:space="preserve">02164/ORSE         </t>
  </si>
  <si>
    <t xml:space="preserve">TE 90° REDUCAO PVC RIGIDO SOLDAVEL, MARROM, D= 110 X 75MM  </t>
  </si>
  <si>
    <t xml:space="preserve">TUBO ACO GALVANIZADO COM COSTURA, CLASSE MEDIA, DN 2", E = *3,65* MM, PESO *5,10* KG/M (NBR 5580)  </t>
  </si>
  <si>
    <t xml:space="preserve">ADAPTADOR PVC SOLDAVEL CURTO COM BOLSA E ROSCA, 40 MM X 1 1/4", PARA AGUA FRIA  </t>
  </si>
  <si>
    <t xml:space="preserve">                                                                                                                                                                                                         </t>
  </si>
  <si>
    <t xml:space="preserve">ADAPTADOR PVC SOLDAVEL, LONGO, COM FLANGE LIVRE,  50 MM X 1 1/2", PARA CAIXA D' AGUA  </t>
  </si>
  <si>
    <t xml:space="preserve">FLANGE SEXTAVADO FERRO GALV ROSCA REF. 2  </t>
  </si>
  <si>
    <t xml:space="preserve">UNIAO PVC, SOLDAVEL, 32 MM, PARA AGUA FRIA PREDIAL  </t>
  </si>
  <si>
    <t xml:space="preserve">UNIAO PVC, SOLDAVEL, 40 MM, PARA AGUA FRIA PREDIAL  </t>
  </si>
  <si>
    <t xml:space="preserve">UNIAO PVC, SOLDAVEL, 50 MM, PARA AGUA FRIA PREDIAL  </t>
  </si>
  <si>
    <t xml:space="preserve">00981/ORSE         </t>
  </si>
  <si>
    <t xml:space="preserve">FITA VEDA ROSCA 18MM                                        </t>
  </si>
  <si>
    <t xml:space="preserve">NIPEL PVC C/ C/ ROSCA P/ AGUA FRIA PREDIAL 1  </t>
  </si>
  <si>
    <t xml:space="preserve">NIPEL PVC C/ C/ ROSCA P/ AGUA FRIA PREDIAL 1.1/4  </t>
  </si>
  <si>
    <t xml:space="preserve">NIPEL PVC C/ C/ ROSCA P/ AGUA FRIA PREDIAL 1.1/2  </t>
  </si>
  <si>
    <t xml:space="preserve">                                                                                                                                                                                                                                               </t>
  </si>
  <si>
    <t xml:space="preserve">VÁLVULA EM PLÁSTICO 1? PARA PIA, TANQUE OU LAVATÓRIO, COM OU SEM LADRÃO - FORNECIMENTO E INSTALAÇÃO. AF_01/2020  </t>
  </si>
  <si>
    <t xml:space="preserve">SIFÃO DO TIPO GARRAFA/COPO EM PVC 1.1/4  X 1.1/2? - FORNECIMENTO E INSTALAÇÃO. AF_01/2020  </t>
  </si>
  <si>
    <t xml:space="preserve">LAVATÓRIO LOUÇA BRANCA SUSPENSO, 29,5 X 39CM OU EQUIVALENTE, PADRÃO POPULAR - FORNECIMENTO E INSTALAÇÃO. AF_01/2020  </t>
  </si>
  <si>
    <t xml:space="preserve">TORNEIRA CROMADA DE MESA, 1/2? OU 3/4?, PARA LAVATÓRIO, PADRÃO POPULAR - FORNECIMENTO E INSTALAÇÃO. AF_01/2020  </t>
  </si>
  <si>
    <t xml:space="preserve">00982/ORSE         </t>
  </si>
  <si>
    <t xml:space="preserve">FIXAÇÃO P/ LAVATÓRIO - PARAFUSOS (DECA - REF: SP-7 OU SIMILAR)  </t>
  </si>
  <si>
    <t xml:space="preserve">02384/ORSE         </t>
  </si>
  <si>
    <t xml:space="preserve">VÁLVULA DE ESCOAMENTO PARA LAVATÓRIO, DECA 1602C OU SIMILAR  </t>
  </si>
  <si>
    <t xml:space="preserve">06969/ORSE         </t>
  </si>
  <si>
    <t xml:space="preserve">LAVATÓRIO LOUÇA, DE CANTO, LINHA IZY, REF. 10117, DECA OU SIMILAR  </t>
  </si>
  <si>
    <t xml:space="preserve">SIFAO EM METAL CROMADO PARA LAVATORIO, DE 1  X 1 1/2  </t>
  </si>
  <si>
    <t xml:space="preserve">ENGATE OU RABICHO FLEXIVEL EM METAL CROMADO 1/2  X 30CM  </t>
  </si>
  <si>
    <t xml:space="preserve">VASO SANITARIO SIFONADO CONVENCIONAL COM  LOUÇA BRANCA - FORNECIMENTO E INSTALAÇÃO. AF_01/2020  </t>
  </si>
  <si>
    <t xml:space="preserve">CONJUNTO DE LIGACAO PARA BACIA SANITARIA AJUSTAVEL, EM PLASTICO BRANCO, COM TUBO, CANOPLA E ESPUDE  </t>
  </si>
  <si>
    <t xml:space="preserve">                                                                              </t>
  </si>
  <si>
    <t xml:space="preserve">PARAFUSO NIQUELADO COM ACABAMENTO CROMADO PARA FIXAR PECA SANITARIA, INCLUI PORCA CEGA, ARRUELA E BUCHA DE NYLON TAMANHO S-10  </t>
  </si>
  <si>
    <t xml:space="preserve">VASO SANITARIO SIFONADO INFANTIL LOUCA BRANCA  </t>
  </si>
  <si>
    <t xml:space="preserve">VEDACAO PVC, 100 MM, PARA SAIDA VASO SANITARIO  </t>
  </si>
  <si>
    <t xml:space="preserve">REJUNTE EPOXI BRANCO  </t>
  </si>
  <si>
    <t xml:space="preserve">                                                                                                                                                                                                 </t>
  </si>
  <si>
    <t xml:space="preserve">VASO SANITARIO SIFONADO CONVENCIONAL PARA PCD SEM FURO FRONTAL COM  LOUÇA BRANCA SEM ASSENTO -  FORNECIMENTO E INSTALAÇÃO. AF_01/2020  </t>
  </si>
  <si>
    <t xml:space="preserve">                                                                        </t>
  </si>
  <si>
    <t xml:space="preserve">ASSENTO SANITARIO DE PLASTICO, TIPO CONVENCIONAL  </t>
  </si>
  <si>
    <t xml:space="preserve">ASSENTO  VASO SANITARIO INFANTIL EM PLASTICO BRANCO  </t>
  </si>
  <si>
    <t xml:space="preserve">COT.05.0007        </t>
  </si>
  <si>
    <t xml:space="preserve">FORNECIMENTO DE BANHEIRA RÍGIDA EM PVC DE EMBUTIR PARA CRIANÇAS COM ATÉ 10KG  </t>
  </si>
  <si>
    <t xml:space="preserve">00277/ORSE         </t>
  </si>
  <si>
    <t xml:space="preserve">BEBEDOURO ELÉTRICO DE PRESSÃO 40 LITROS INOX 110V, MASTERFRIO OU SIMILAR  </t>
  </si>
  <si>
    <t xml:space="preserve">MASSA PLASTICA PARA MARMORE/GRANITO  </t>
  </si>
  <si>
    <t xml:space="preserve">LAVATORIO/CUBA DE EMBUTIR OVAL LOUCA BRANCA SEM LADRAO *50 X 35* CM  </t>
  </si>
  <si>
    <t xml:space="preserve">H554               </t>
  </si>
  <si>
    <t xml:space="preserve">02016/ORSE         </t>
  </si>
  <si>
    <t xml:space="preserve">SIFÃO PARA PIA DE COZINHA, DECA 1680, ACABAMENTO CROMADO 1 1/2 X 1 1/2 OU SIMILAR  </t>
  </si>
  <si>
    <t xml:space="preserve">03869/ORSE         </t>
  </si>
  <si>
    <t xml:space="preserve">CUBA DE AÇO INOX 304, TERMINOX OU SIMILAR, RETANGULAR, COM VÁLVULA, DIM 80 X50 X 30 CM, E=0,8 MM, PARA PIA DE COZINHA  </t>
  </si>
  <si>
    <t xml:space="preserve">ENGATE OU RABICHO FLEXIVEL PLASTICO (PVC OU ABS) BRANCO 1/2  X 30CM  </t>
  </si>
  <si>
    <t xml:space="preserve">TORNEIRA CROMADA 1/2  OU 3/4 REF 1157 P/ PIA COZ - C/ AREJADOR - PADRAO MEDIO  </t>
  </si>
  <si>
    <t xml:space="preserve">                                                                                                                                                                                           </t>
  </si>
  <si>
    <t xml:space="preserve">TANQUE DE LOUÇA BRANCA COM COLUNA, 30L OU EQUIVALENTE - FORNECIMENTO E INSTALAÇÃO. AF_01/2020  </t>
  </si>
  <si>
    <t xml:space="preserve">SIFÃO DO TIPO FLEXÍVEL EM PVC 1  X 1.1/2  - FORNECIMENTO E INSTALAÇÃO. AF_01/2020  </t>
  </si>
  <si>
    <t xml:space="preserve">TORNEIRA CROMADA 1/2? OU 3/4? PARA TANQUE, PADRÃO POPULAR - FORNECIMENTO E INSTALAÇÃO. AF_01/2020  </t>
  </si>
  <si>
    <t xml:space="preserve">TORNEIRA CROMADA DE MESA PARA LAVATORIO, BICA ALTA (REF 1195)  </t>
  </si>
  <si>
    <t xml:space="preserve">H713               </t>
  </si>
  <si>
    <t xml:space="preserve">TORNEIRA DE MESA PARA P.N.E. COM FECHAMENTO AUTOMÁTICO TEMPORIZADO PARALAVATÓRIO DIÂMETRO DE 1/2"  </t>
  </si>
  <si>
    <t xml:space="preserve">TORNEIRA CROMADA DE PAREDE PARA COZINHA SEM AREJADOR, PADRAO POPULAR, 1/2 " OU 3/4 " (REF 1158)  </t>
  </si>
  <si>
    <t xml:space="preserve">H484               </t>
  </si>
  <si>
    <t xml:space="preserve">TORNEIRA DE JARDIM DIAMETRO 1/2 E 3/4" C/BICO  </t>
  </si>
  <si>
    <t xml:space="preserve">                                                                                         </t>
  </si>
  <si>
    <t xml:space="preserve">FITA VEDA ROSCA EM ROLOS DE 18 MM X 50 M (L X C)  </t>
  </si>
  <si>
    <t xml:space="preserve">TORNEIRA DE BOIA CONVENCIONAL PARA CAIXA D'AGUA, 1", COM HASTE E TORNEIRA METALICOS E BALAO PLASTICO  </t>
  </si>
  <si>
    <t xml:space="preserve">REGISTRO PRESSAO COM ACABAMENTO E CANOPLA CROMADA, SIMPLES, BITOLA 3/4 " (REF 1416)  </t>
  </si>
  <si>
    <t xml:space="preserve">H200               </t>
  </si>
  <si>
    <t xml:space="preserve">REGISTRO DE GAVETA C/CANOPLA DIAM.3/4" -  C-50  </t>
  </si>
  <si>
    <t xml:space="preserve">REGISTRO GAVETA BRUTO EM LATAO FORJADO, BITOLA 1 " (REF 1509)  </t>
  </si>
  <si>
    <t xml:space="preserve">REGISTRO GAVETA BRUTO EM LATAO FORJADO, BITOLA 1 1/4 " (REF 1509)  </t>
  </si>
  <si>
    <t xml:space="preserve">REGISTRO GAVETA BRUTO EM LATAO FORJADO, BITOLA 1 1/2 " (REF 1509)  </t>
  </si>
  <si>
    <t xml:space="preserve">ENGATE/RABICHO FLEXIVEL PLASTICO (PVC OU ABS) BRANCO 1/2 " X 30 CM  </t>
  </si>
  <si>
    <t xml:space="preserve">ENGATE / RABICHO FLEXIVEL INOX 1/2 " X 30 CM  </t>
  </si>
  <si>
    <t xml:space="preserve">CHUVEIRO COMUM EM PLASTICO BRANCO, COM CANO, 3 TEMPERATURAS, 5500 W (110/220 V)  </t>
  </si>
  <si>
    <t xml:space="preserve">08293/ORSE         </t>
  </si>
  <si>
    <t xml:space="preserve">DUCHA MANUAL, LINHA TRIO, REF. 4896C DA DECA OU SIMILAR     </t>
  </si>
  <si>
    <t xml:space="preserve">VALVULA DE DESCARGA METALICA, BASE 1 1/2 " E ACABAMENTO METALICO CROMADO  </t>
  </si>
  <si>
    <t xml:space="preserve">H710               </t>
  </si>
  <si>
    <t xml:space="preserve">VÁLVULA DE DESCARGA HIDRA/DOCOL ( BASE E ACABAMENTO CROMADOANTIVANDALISMO PARA P.N.E.)  </t>
  </si>
  <si>
    <t xml:space="preserve">VALVULA DE RETENCAO VERTICAL, DE BRONZE (PN-16), 1", 200 PSI, EXTREMIDADES COM ROSCA  </t>
  </si>
  <si>
    <t xml:space="preserve">VALVULA DE RETENCAO VERTICAL, DE BRONZE (PN-16), 1 1/4", 200 PSI, EXTREMIDADES COM ROSCA  </t>
  </si>
  <si>
    <t xml:space="preserve">                                                                                                                                                                                 </t>
  </si>
  <si>
    <t xml:space="preserve">REGISTRO DE ESFERA, PVC, COM VOLANTE, VS, SOLDAVEL, DN 25 MM, COM CORPO DIVIDIDO  </t>
  </si>
  <si>
    <t xml:space="preserve">                                                                                                                                                                                         </t>
  </si>
  <si>
    <t xml:space="preserve">VALVULA DE ESFERA BRUTA EM BRONZE, BITOLA 1 1/4 " (REF 1552-B)  </t>
  </si>
  <si>
    <t xml:space="preserve">MONTADOR ELETROMECÃNICO COM ENCARGOS COMPLEMENTARES  </t>
  </si>
  <si>
    <t xml:space="preserve">BOMBA CENTRIFUGA  MOTOR ELETRICO TRIFASICO 1,48HP DIAMETRO DE SUCCAO X ELEVACAO 1" X 1", 4 ESTAGIOS, DIAMETRO DOS ROTORES 3 X 107 MM + 1 X 100 MM, HM/Q: 10 M / 5,3 M3/H A 70 M / 1,8 M3/H  </t>
  </si>
  <si>
    <t xml:space="preserve">FILTRO CENTRAL EM AÇO INOX 304 VAZÃO DE 3.000 L/H / INSTALADO  </t>
  </si>
  <si>
    <t xml:space="preserve">H662               </t>
  </si>
  <si>
    <t xml:space="preserve">FILTRO CENTRAL  AÇO INOX 304 VAZÃO 3.000 LITROS/HORA  </t>
  </si>
  <si>
    <t xml:space="preserve">TUBO PVC, SERIE R, DN 100 MM, PARA ESGOTO OU AGUAS PLUVIAIS PREDIAL (NBR 5688)  </t>
  </si>
  <si>
    <t xml:space="preserve">TUBO PVC, SERIE R, DN 150 MM, PARA ESGOTO OU AGUAS PLUVIAIS PREDIAL (NBR 5688)  </t>
  </si>
  <si>
    <t xml:space="preserve">COT.05.0003        </t>
  </si>
  <si>
    <t xml:space="preserve">TUBO PVC, SERIE R, DN 200 MM, PARA ESGOTO OU AGUAS PLUVIAIS PREDIAL (NBR 5688)  </t>
  </si>
  <si>
    <t xml:space="preserve">COT.05.0004        </t>
  </si>
  <si>
    <t xml:space="preserve">TUBO PVC, SERIE R, DN 250 MM, PARA ESGOTO OU AGUAS PLUVIAIS PREDIAL (NBR 5688)  </t>
  </si>
  <si>
    <t xml:space="preserve">COT.05.0005        </t>
  </si>
  <si>
    <t xml:space="preserve">TUBO PVC, SERIE R, DN 300 MM, PARA ESGOTO OU AGUAS PLUVIAIS PREDIAL (NBR 5688)  </t>
  </si>
  <si>
    <t xml:space="preserve">                                                                                                                                      </t>
  </si>
  <si>
    <t xml:space="preserve">ANEL BORRACHA PARA TUBO ESGOTO PREDIAL, DN 100 MM (NBR 5688)  </t>
  </si>
  <si>
    <t xml:space="preserve">JOELHO, PVC SERIE R, 90 GRAUS, DN 100 MM, PARA ESGOTO PREDIAL  </t>
  </si>
  <si>
    <t xml:space="preserve">PASTA LUBRIFICANTE PARA TUBOS E CONEXOES COM JUNTA ELASTICA (USO EM PVC, ACO, POLIETILENO E OUTROS) ( DE *400* G)  </t>
  </si>
  <si>
    <t xml:space="preserve">JOELHO, PVC SERIE R, 45 GRAUS, DN 100 MM, PARA ESGOTO PREDIAL  </t>
  </si>
  <si>
    <t xml:space="preserve">RALO SEMI-ESFERICO FOFO TP ABACAXI D = 100MM P/ LAJES, CALHAS ETC  </t>
  </si>
  <si>
    <t xml:space="preserve">00081/ORSE         </t>
  </si>
  <si>
    <t xml:space="preserve">AÇO CA-50 6,3 A 12,5 MM                                     </t>
  </si>
  <si>
    <t xml:space="preserve">02212/ORSE         </t>
  </si>
  <si>
    <t xml:space="preserve">TIJOLO MACIÇO 4 X 9 X 17CM                                  </t>
  </si>
  <si>
    <t xml:space="preserve">MANTA IMPERMEABILIZANTE A BASE DE ASFALTO MODIFICADO C/ POLIMEROS DE APP TIPO TORODIM APP 3MM VIAPOL O  </t>
  </si>
  <si>
    <t xml:space="preserve">PRIMER PARA MANTA ASFALTICA A BASE DE ASFALTO MODIFICADO DILUIDO EM SOLVENTE, APLICACAO A FRIO  </t>
  </si>
  <si>
    <t xml:space="preserve">00591/ORSE         </t>
  </si>
  <si>
    <t xml:space="preserve">CHAVE MAGNÉTICA P/MOTOR 3CV-220V                            </t>
  </si>
  <si>
    <t xml:space="preserve">11099/ORSE         </t>
  </si>
  <si>
    <t xml:space="preserve">                                                                                                                                       </t>
  </si>
  <si>
    <t xml:space="preserve">TUBO PVC  SERIE NORMAL, DN 40 MM, PARA ESGOTO  PREDIAL (NBR 5688)  </t>
  </si>
  <si>
    <t xml:space="preserve">TUBO PVC SERIE NORMAL, DN 50 MM, PARA ESGOTO PREDIAL (NBR 5688)  </t>
  </si>
  <si>
    <t xml:space="preserve">TUBO PVC SERIE NORMAL, DN 75 MM, PARA ESGOTO PREDIAL (NBR 5688)  </t>
  </si>
  <si>
    <t xml:space="preserve">TUBO PVC  SERIE NORMAL, DN 100 MM, PARA ESGOTO  PREDIAL (NBR 5688)  </t>
  </si>
  <si>
    <t xml:space="preserve">H410               </t>
  </si>
  <si>
    <t xml:space="preserve">TERMINAL DE VENTILACAO DIAMETRO 50 mm - (ESGOTO)  </t>
  </si>
  <si>
    <t xml:space="preserve">03770/ORSE         </t>
  </si>
  <si>
    <t xml:space="preserve">TERMINAL DE VENTILAÇÃO PVC RIGIDO D= 75MM                   </t>
  </si>
  <si>
    <t xml:space="preserve">CURVA PVC CURTA 90 GRAUS, DN 40 MM, PARA ESGOTO PREDIAL  </t>
  </si>
  <si>
    <t xml:space="preserve">ANEL BORRACHA PARA TUBO ESGOTO PREDIAL DN 50 MM (NBR 5688)  </t>
  </si>
  <si>
    <t xml:space="preserve">CURVA PVC CURTA 90 G, DN 50 MM, PARA ESGOTO PREDIAL  </t>
  </si>
  <si>
    <t xml:space="preserve">CURVA PVC CURTA 90 GRAUS, 100 MM, PARA ESGOTO PREDIAL  </t>
  </si>
  <si>
    <t xml:space="preserve">CURVA PVC SOLD 45G P/ AGUA FRIA PREDIAL 40 MM  </t>
  </si>
  <si>
    <t xml:space="preserve">CURVA PVC LONGA 45G P/ ESG PREDIAL DN 50MM  </t>
  </si>
  <si>
    <t xml:space="preserve">CURVA PVC LONGA 45G P/ ESG PREDIAL DN 75MM  </t>
  </si>
  <si>
    <t xml:space="preserve">00795/ORSE         </t>
  </si>
  <si>
    <t xml:space="preserve">CURVA 45 CURTA PVC SANITARIO D= 100MM                       </t>
  </si>
  <si>
    <t xml:space="preserve">JOELHO PVC, SOLDAVEL, PB, 90 GRAUS, DN 50 MM, PARA ESGOTO PREDIAL  </t>
  </si>
  <si>
    <t xml:space="preserve">ANEL BORRACHA PARA TUBO ESGOTO PREDIAL DN 75 MM (NBR 5688)  </t>
  </si>
  <si>
    <t xml:space="preserve">JOELHO PVC, SOLDAVEL, PB, 90 GRAUS, DN 75 MM, PARA ESGOTO PREDIAL  </t>
  </si>
  <si>
    <t xml:space="preserve">JOELHO PVC, SOLDAVEL, BB, 45 GRAUS, DN 40 MM, PARA ESGOTO PREDIAL  </t>
  </si>
  <si>
    <t xml:space="preserve">JOELHO PVC, SOLDAVEL, PB, 45 GRAUS, DN 50 MM, PARA ESGOTO PREDIAL  </t>
  </si>
  <si>
    <t xml:space="preserve">                                                                                                                                                                    </t>
  </si>
  <si>
    <t xml:space="preserve">JOELHO PVC, SOLDAVEL, PB, 45 GRAUS, DN 100 MM, PARA ESGOTO PREDIAL  </t>
  </si>
  <si>
    <t xml:space="preserve">01703/ORSE         </t>
  </si>
  <si>
    <t xml:space="preserve">PASTA LUBRIFICANTE P/ PVC JE                                </t>
  </si>
  <si>
    <t xml:space="preserve">ANEL BORRACHA P/ TUBO ESGOTO PREDIAL EB 608 DN 40MM  </t>
  </si>
  <si>
    <t xml:space="preserve">JOELHO PVC SOLD 90G BB P/ ESG PREDIAL DN 40MM  </t>
  </si>
  <si>
    <t xml:space="preserve">                                                                                                                                                                  </t>
  </si>
  <si>
    <t xml:space="preserve">JUNCAO SIMPLES, PVC, 45 GRAUS, DN 40 X 40 MM, SERIE NORMAL PARA ESGOTO PREDIAL  </t>
  </si>
  <si>
    <t xml:space="preserve">JUNCAO SIMPLES, PVC, DN 50 X 50 MM, SERIE NORMAL PARA ESGOTO PREDIAL  </t>
  </si>
  <si>
    <t xml:space="preserve">                                 </t>
  </si>
  <si>
    <t xml:space="preserve">H388               </t>
  </si>
  <si>
    <t xml:space="preserve">JUNCAO SIMPLES DIAMETRO 75 X 50 mm - (ESGOTO)  </t>
  </si>
  <si>
    <t xml:space="preserve">TE SANITARIO, PVC, DN 50 X 50 MM, SERIE NORMAL, PARA ESGOTO PREDIAL  </t>
  </si>
  <si>
    <t xml:space="preserve">05169/ORSE         </t>
  </si>
  <si>
    <t xml:space="preserve">ANEL DE BORRACHA P/ TUBO OU CONEXÃO DE PVC JE, D= 50MM      </t>
  </si>
  <si>
    <t xml:space="preserve">05170/ORSE         </t>
  </si>
  <si>
    <t xml:space="preserve">ANEL DE BORRACHA P/ TUBO OU CONEXÃO DE PVC JE, D= 75MM      </t>
  </si>
  <si>
    <t xml:space="preserve">05668/ORSE         </t>
  </si>
  <si>
    <t xml:space="preserve">TÊ 90º REDUÇÃO PVC JE, BBB, PBA, D= 75 X 50MM               </t>
  </si>
  <si>
    <t xml:space="preserve">05669/ORSE         </t>
  </si>
  <si>
    <t xml:space="preserve">TÊ 90º REDUÇÃO PVC, JE, BBB, PBA, D= 100 X 50MM             </t>
  </si>
  <si>
    <t xml:space="preserve">05171/ORSE         </t>
  </si>
  <si>
    <t xml:space="preserve">ANEL DE BORRACHA P/ TUBO OU CONEXÃO DE PVC JE, D= 100MM     </t>
  </si>
  <si>
    <t xml:space="preserve">                               </t>
  </si>
  <si>
    <t xml:space="preserve">H395               </t>
  </si>
  <si>
    <t xml:space="preserve">REDUCAO EXCENTRICA DIAMETRO 75 X 50 mm - (ESGOTO)  </t>
  </si>
  <si>
    <t xml:space="preserve">H334               </t>
  </si>
  <si>
    <t xml:space="preserve">CORPO CAIXA SIFONADA 100 X 100 X 50  </t>
  </si>
  <si>
    <t xml:space="preserve">H336               </t>
  </si>
  <si>
    <t xml:space="preserve">CORPO CAIXA SIFONADA 150 X 150 X 50  </t>
  </si>
  <si>
    <t xml:space="preserve">H366               </t>
  </si>
  <si>
    <t xml:space="preserve">GRELHA QUADRADA ACO INOX ROTATIVA 100 mm (ESGOTO)  </t>
  </si>
  <si>
    <t xml:space="preserve">H368               </t>
  </si>
  <si>
    <t xml:space="preserve">GRELHA QUADRADA ACO INOX ROTATIVA 150 mm (ESGOTO)  </t>
  </si>
  <si>
    <t xml:space="preserve">H400               </t>
  </si>
  <si>
    <t xml:space="preserve">PORTA GRELHA QUAD.P/GRELHA QUAD.CROM. 100 mm (ESGOTO)  </t>
  </si>
  <si>
    <t xml:space="preserve">H399               </t>
  </si>
  <si>
    <t xml:space="preserve">PORTA GRELHA QUADRADO CROMADO DIAM. 150 mm (ESGOTO)  </t>
  </si>
  <si>
    <t xml:space="preserve">RALO SIFONADO PVC CILINDRICO, 100 X 40 MM,  COM GRELHA REDONDA BRANCA  </t>
  </si>
  <si>
    <t xml:space="preserve">PREPARO DE FUNDO DE VALA COM LARGURA MENOR QUE 1,5 M, COM CAMADA DE AREIA, LANÇAMENTO MANUAL. AF_08/2020  </t>
  </si>
  <si>
    <t xml:space="preserve">CAIXA DE GORDURA EM PVC, DIAMETRO MINIMO 300 MM, DIAMETRO DE SAIDA 100 MM, CAPACIDADE  APROXIMADA 18 LITROS, COM TAMPA  </t>
  </si>
  <si>
    <t xml:space="preserve">                                                                               </t>
  </si>
  <si>
    <t xml:space="preserve">                                                  </t>
  </si>
  <si>
    <t xml:space="preserve">                                                                                                                                                     </t>
  </si>
  <si>
    <t xml:space="preserve">CONCRETO FCK = 20MPA, TRAÇO 1:2,7:3 (CIMENTO/ AREIA MÉDIA/ BRITA 1)  - PREPARO MECÂNICO COM BETONEIRA 600 L. AF_07/2016  </t>
  </si>
  <si>
    <t xml:space="preserve">PEÇA RETANGULAR PRÉ-MOLDADA, VOLUME DE CONCRETO DE 30 A 100 LITROS, TAXA DE AÇO APROXIMADA DE 30KG/M³. AF_01/2018  </t>
  </si>
  <si>
    <t xml:space="preserve">RETROESCAVADEIRA SOBRE RODAS COM CARREGADEIRA, TRAÇÃO 4X4, POTÊNCIA LÍQ. 88 HP, CAÇAMBA CARREG. CAP. MÍN. 1 M3, CAÇAMBA RETRO CAP. 0,26 M3, PESO OPERACIONAL MÍN. 6.674 KG, PROFUNDIDADE ESCAVAÇÃO MÁX. 4,37 M - CHP DIURNO. AF_06/2014  </t>
  </si>
  <si>
    <t xml:space="preserve">RETROESCAVADEIRA SOBRE RODAS COM CARREGADEIRA, TRAÇÃO 4X4, POTÊNCIA LÍQ. 88 HP, CAÇAMBA CARREG. CAP. MÍN. 1 M3, CAÇAMBA RETRO CAP. 0,26 M3, PESO OPERACIONAL MÍN. 6.674 KG, PROFUNDIDADE ESCAVAÇÃO MÁX. 4,37 M - CHI DIURNO. AF_06/2014  </t>
  </si>
  <si>
    <t xml:space="preserve">ARGAMASSA TRAÇO 1:4 (EM VOLUME DE CIMENTO E AREIA GROSSA ÚMIDA) PARA CHAPISCO CONVENCIONAL, PREPARO MECÂNICO COM BETONEIRA 400 L. AF_08/2019  </t>
  </si>
  <si>
    <t xml:space="preserve">ARGAMASSA TRAÇO 1:3 (EM VOLUME DE CIMENTO E AREIA MÉDIA ÚMIDA) COM ADIÇÃO DE IMPERMEABILIZANTE, PREPARO MECÂNICO COM BETONEIRA 400 L. AF_08/2019  </t>
  </si>
  <si>
    <t xml:space="preserve">PREPARO DE FUNDO DE VALA COM LARGURA MENOR QUE 1,5 M (ACERTO DO SOLO NATURAL). AF_08/2020  </t>
  </si>
  <si>
    <t xml:space="preserve">TIJOLO CERAMICO MACICO *5 X 10 X 20* CM  </t>
  </si>
  <si>
    <t xml:space="preserve">PREPARO DE FUNDO DE VALA COM LARGURA MAIOR OU IGUAL A 1,5 M E MENOR QUE 2,5 M (ACERTO DO SOLO NATURAL). AF_08/2020  </t>
  </si>
  <si>
    <t xml:space="preserve">                                                                                      </t>
  </si>
  <si>
    <t xml:space="preserve">DISCO DE CORTE DIAM. 5/8"- 10"  </t>
  </si>
  <si>
    <t xml:space="preserve">LIXA PARA FERRO ( NÚMERO 100 )  </t>
  </si>
  <si>
    <t xml:space="preserve">SIKA 1 / VEDACIT (D=1,00) OU EQUIVALENTE  </t>
  </si>
  <si>
    <t xml:space="preserve">TIJOLO COMUM MACIÇO (4,5x9x19cm)  </t>
  </si>
  <si>
    <t xml:space="preserve">BRITA No. 0  </t>
  </si>
  <si>
    <t xml:space="preserve">COMPENSADO RESINADO COLA FENÓLICA 12 MM 2,2X1,1  </t>
  </si>
  <si>
    <t xml:space="preserve">DISCO DE DESBASTE 7/8" P/ CONC./FERRO (1/4" X 7")  </t>
  </si>
  <si>
    <t xml:space="preserve">FERRO CANTONEIRA 1/8" X 3/4"  </t>
  </si>
  <si>
    <t xml:space="preserve">FERRO CANTONEIRA 1/8" X 7/8"  </t>
  </si>
  <si>
    <t xml:space="preserve">ELETRODO 2.5 OK  </t>
  </si>
  <si>
    <t xml:space="preserve">MASSA PLASTICA  </t>
  </si>
  <si>
    <t xml:space="preserve">CHAPA DE FERRO DOBRADA No.11  </t>
  </si>
  <si>
    <t xml:space="preserve">FABRICAÇÃO / MONTAGEM  </t>
  </si>
  <si>
    <t xml:space="preserve">                                                              </t>
  </si>
  <si>
    <t xml:space="preserve">H548               </t>
  </si>
  <si>
    <t xml:space="preserve">TAMPA DE FERRO FUNDIDO T-33 - TRÁFEGO LEVE  </t>
  </si>
  <si>
    <t xml:space="preserve">ARMAÇÃO VERTICAL DE ALVENARIA ESTRUTURAL  DIÂMETRO DE 10,0 MM. AF_01/2015  </t>
  </si>
  <si>
    <t xml:space="preserve">ARMAÇÃO DE CINTA DE ALVENARIA ESTRUTURAL  DIÂMETRO DE 10,0 MM. AF_01/2015  </t>
  </si>
  <si>
    <t xml:space="preserve">GRAUTEAMENTO VERTICAL EM ALVENARIA ESTRUTURAL. AF_01/2015  </t>
  </si>
  <si>
    <t xml:space="preserve">GRAUTEAMENTO DE CINTA SUPERIOR OU DE VERGA EM ALVENARIA ESTRUTURAL. AF_01/2015  </t>
  </si>
  <si>
    <t xml:space="preserve">ARMAÇÃO DE LAJE DE UMA ESTRUTURA CONVENCIONAL DE CONCRETO ARMADO EM UMA EDIFICAÇÃO TÉRREA OU SOBRADO UTILIZANDO AÇO CA-60 DE 4,2 MM - MONTAGEM. AF_12/2015  </t>
  </si>
  <si>
    <t xml:space="preserve">PEÇA RETANGULAR PRÉ-MOLDADA, VOLUME DE CONCRETO ACIMA DE 100 LITROS, TAXA DE AÇO APROXIMADA DE 30KG/M³. AF_01/2018  </t>
  </si>
  <si>
    <t xml:space="preserve">PEÇA CIRCULAR PRÉ-MOLDADA, VOLUME DE CONCRETO DE 10 A 30 LITROS, TAXA DE FIBRA DE POLIPROPILENO APROXIMADA DE 6 KG/M³. AF_01/2018_P  </t>
  </si>
  <si>
    <t xml:space="preserve">PREPARO DE FUNDO DE VALA COM LARGURA MAIOR OU IGUAL A 1,5 M E MENOR QUE 2,5 M, COM CAMADA DE AREIA, LANÇAMENTO MECANIZADO. AF_08/2020  </t>
  </si>
  <si>
    <t xml:space="preserve">BLOCO CONCRETO ESTRUTURAL 19 X 19 X 39 CM, FBK 4,5 MPA (NBR 6136)  </t>
  </si>
  <si>
    <t xml:space="preserve">CANALETA CONCRETO 19 X 19 X 19 CM (CLASSE C - NBR 6136)  </t>
  </si>
  <si>
    <t xml:space="preserve">PREGO DE ACO POLIDO COM CABECA 17 X 27 (2 1/2 X 11)  </t>
  </si>
  <si>
    <t xml:space="preserve">H567               </t>
  </si>
  <si>
    <t xml:space="preserve">TAMPAO DE FERRO FUNDIDO T-60 SIMPLES TRÁFEGO PESADO  </t>
  </si>
  <si>
    <t xml:space="preserve">03359/ORSE         </t>
  </si>
  <si>
    <t xml:space="preserve">BARRA REDONDA DE AÇO MECANICA LAMINADA 3/4" (2,24 KG/M)     </t>
  </si>
  <si>
    <t xml:space="preserve">BARRA FERRO RETANGULAR CHATA 2 X 5/16  - (3,162KG/M)  </t>
  </si>
  <si>
    <t xml:space="preserve">ARGAMASSA TRAÇO 1:3 (EM VOLUME DE CIMENTO E AREIA MÉDIA ÚMIDA), PREPARO MECÂNICO COM BETONEIRA 400 L. AF_08/2019  </t>
  </si>
  <si>
    <t xml:space="preserve">                                                                                                                                     </t>
  </si>
  <si>
    <t xml:space="preserve">                                                                                                                                                  </t>
  </si>
  <si>
    <t xml:space="preserve">ACO CA-50, 10,0 MM, VERGALHAO  </t>
  </si>
  <si>
    <t xml:space="preserve">AREIA GROSSA - POSTO JAZIDA/FORNECEDOR (RETIRADO NA JAZIDA, SEM TRANSPORTE)  </t>
  </si>
  <si>
    <t xml:space="preserve">CAL HIDRATADA CH-I PARA ARGAMASSAS  </t>
  </si>
  <si>
    <t xml:space="preserve">CHAPA DE MADEIRA COMPENSADA RESINADA PARA FORMA DE CONCRETO, DE *2,2 X 1,1* M, E = 10 MM  </t>
  </si>
  <si>
    <t xml:space="preserve">PEDRA BRITADA N. 1 (9,5 a 19 MM) POSTO PEDREIRA/FORNECEDOR, SEM FRETE  </t>
  </si>
  <si>
    <t xml:space="preserve">PEDRA BRITADA N. 2 (19 A 38 MM) POSTO PEDREIRA/FORNECEDOR, SEM FRETE  </t>
  </si>
  <si>
    <t xml:space="preserve">AUXILIAR DE ELETRICISTA COM ENCARGOS COMPLEMENTARES  </t>
  </si>
  <si>
    <t xml:space="preserve">ELETROTÉCNICO COM ENCARGOS COMPLEMENTARES  </t>
  </si>
  <si>
    <t xml:space="preserve">C1606              </t>
  </si>
  <si>
    <t xml:space="preserve">LASTRO DE BRITA ESP.= 10CM, P/CAIXA EM ALVENARIA  </t>
  </si>
  <si>
    <t xml:space="preserve">C0521              </t>
  </si>
  <si>
    <t xml:space="preserve">CABO COBRE NU 50MM2  </t>
  </si>
  <si>
    <t xml:space="preserve">C0550              </t>
  </si>
  <si>
    <t xml:space="preserve">CABO EM PVC 1000V  16MM2  </t>
  </si>
  <si>
    <t xml:space="preserve">C0557              </t>
  </si>
  <si>
    <t xml:space="preserve">CABO EM PVC 1000V  95MM2  </t>
  </si>
  <si>
    <t xml:space="preserve">C0592              </t>
  </si>
  <si>
    <t xml:space="preserve">CAIXA ALVENARIA/REBOCO C/TAMPA CONCRETO FUNDO BRITA 80x80x80cm  </t>
  </si>
  <si>
    <t xml:space="preserve">C0859              </t>
  </si>
  <si>
    <t xml:space="preserve">CONECTOR SPLIT - BOLT P/ CABOS ATE 16MM2  </t>
  </si>
  <si>
    <t xml:space="preserve">C0860              </t>
  </si>
  <si>
    <t xml:space="preserve">CONECTOR SPLIT - BOLT P/ CABOS ATE 35MM2  </t>
  </si>
  <si>
    <t xml:space="preserve">C1021              </t>
  </si>
  <si>
    <t xml:space="preserve">CURVA P/ELETRODUTO PVC ROSC. D= 32mm (1")  </t>
  </si>
  <si>
    <t xml:space="preserve">C1026              </t>
  </si>
  <si>
    <t xml:space="preserve">CURVA P/ELETRODUTO PVC ROSC. D= 85mm (3")  </t>
  </si>
  <si>
    <t xml:space="preserve">C1187              </t>
  </si>
  <si>
    <t xml:space="preserve">ELETRODUTO PVC ROSC. D= 32mm (1")  </t>
  </si>
  <si>
    <t xml:space="preserve">C1192              </t>
  </si>
  <si>
    <t xml:space="preserve">ELETRODUTO PVC ROSC. D= 85mm (3")  </t>
  </si>
  <si>
    <t xml:space="preserve">C1710              </t>
  </si>
  <si>
    <t xml:space="preserve">LUVA P/ELETRODUTO PVC ROSC. D= 32mm (1")  </t>
  </si>
  <si>
    <t xml:space="preserve">C1715              </t>
  </si>
  <si>
    <t xml:space="preserve">LUVA P/ELETRODUTO PVC ROSC. D= 85mm (3")  </t>
  </si>
  <si>
    <t xml:space="preserve">C2454              </t>
  </si>
  <si>
    <t xml:space="preserve">TERMINAL DE PRESSÃO P/ CABOS ATÉ 120MM2  </t>
  </si>
  <si>
    <t xml:space="preserve">C3504              </t>
  </si>
  <si>
    <t xml:space="preserve">CAIXA ALVENARIA / REBOCO / C/ TAMPA CONCRETO S/ FUNDO DI=30x30x50 cm  </t>
  </si>
  <si>
    <t xml:space="preserve">C3909              </t>
  </si>
  <si>
    <t xml:space="preserve">SOLDA EXOTÉRMICA  </t>
  </si>
  <si>
    <t xml:space="preserve">C4816              </t>
  </si>
  <si>
    <t xml:space="preserve">DISJUNTOR TERMOMAGNÉTICO TRIPOLAR 175 A, COM CAIXA MOLDADA 10 KA  </t>
  </si>
  <si>
    <t xml:space="preserve">C4933              </t>
  </si>
  <si>
    <t xml:space="preserve">HASTE DE ATERRAMENTO COPPERWELD 5/8"X 2.40M  </t>
  </si>
  <si>
    <t xml:space="preserve">I0584              </t>
  </si>
  <si>
    <t xml:space="preserve">CAMINHÃO COMERC. EQUIP. C/GUINDASTE (CHI)  </t>
  </si>
  <si>
    <t xml:space="preserve">I0705              </t>
  </si>
  <si>
    <t xml:space="preserve">CAMINHÃO COMERC. EQUIP. C/GUINDASTE (CHP)  </t>
  </si>
  <si>
    <t xml:space="preserve">I0338              </t>
  </si>
  <si>
    <t xml:space="preserve">CABO COBRE NU 25MM2  </t>
  </si>
  <si>
    <t xml:space="preserve">I0549              </t>
  </si>
  <si>
    <t xml:space="preserve">CHAVE FUSIVEL INDICADORA 15KV/50A-RUPTURA 1200A  </t>
  </si>
  <si>
    <t xml:space="preserve">I0914              </t>
  </si>
  <si>
    <t xml:space="preserve">CRUZETA EM CONCRETO ARMADO-PADRÃO COELCE  </t>
  </si>
  <si>
    <t xml:space="preserve">I1272              </t>
  </si>
  <si>
    <t xml:space="preserve">ISOLADOR TIPO DISCO 175MM DE VIDRO  </t>
  </si>
  <si>
    <t xml:space="preserve">I1549              </t>
  </si>
  <si>
    <t xml:space="preserve">OLHAL PARA PARAFUSO DE 5/8''  </t>
  </si>
  <si>
    <t xml:space="preserve">I1563              </t>
  </si>
  <si>
    <t xml:space="preserve">PARA-RAIOS TIPO CRISTAL VALVER  </t>
  </si>
  <si>
    <t xml:space="preserve">I1768              </t>
  </si>
  <si>
    <t xml:space="preserve">QUADRO P/ MEDIÇÃO PRIMÁRIA 15KV  </t>
  </si>
  <si>
    <t xml:space="preserve">I2144              </t>
  </si>
  <si>
    <t xml:space="preserve">TRANSFORMADOR DE DISTRIBUIÇÃO A ÓLEO MINERAL, 112,5 KVA/13.800-380/220V, USO EM POSTE  </t>
  </si>
  <si>
    <t xml:space="preserve">I2389              </t>
  </si>
  <si>
    <t xml:space="preserve">PARAFUSO MAQUINA ZINCADO 5/8 x 14" C/ ARRUELAS/PORCA  </t>
  </si>
  <si>
    <t xml:space="preserve">I2390              </t>
  </si>
  <si>
    <t xml:space="preserve">PARAFUSO MAQUINA ZINCADO 5/8 x 16" C/ ARRUELAS/PORCA  </t>
  </si>
  <si>
    <t xml:space="preserve">I6472              </t>
  </si>
  <si>
    <t xml:space="preserve">ABRAÇADEIRA PARA POSTE DE CONCRETO DUPLO "T"  </t>
  </si>
  <si>
    <t xml:space="preserve">I7477              </t>
  </si>
  <si>
    <t xml:space="preserve">QUADRO METÁLICO (600 x 400 x 400)mm INSTALADO  </t>
  </si>
  <si>
    <t xml:space="preserve">I8072              </t>
  </si>
  <si>
    <t xml:space="preserve">PORCA QUADRADA PARA PARAFUSO M16 x 2  </t>
  </si>
  <si>
    <t xml:space="preserve">I8076              </t>
  </si>
  <si>
    <t xml:space="preserve">GANCHO OLHAL  </t>
  </si>
  <si>
    <t xml:space="preserve">I8077              </t>
  </si>
  <si>
    <t xml:space="preserve">MANILHA SAPATILHA PARA ALÇA PREFORMADA  </t>
  </si>
  <si>
    <t xml:space="preserve">I8213              </t>
  </si>
  <si>
    <t xml:space="preserve">ALÇA PREFORMADA DE DISTRIBUIÇÃO PARA CONDUTOR DE COBRE 2,0 AWG  </t>
  </si>
  <si>
    <t xml:space="preserve">I9066              </t>
  </si>
  <si>
    <t xml:space="preserve">ELO FUSIVEL  </t>
  </si>
  <si>
    <t xml:space="preserve">I9067              </t>
  </si>
  <si>
    <t xml:space="preserve">ISOLADOR DE PINO PARA DISTRIBUIÇÃO 15KV  </t>
  </si>
  <si>
    <t xml:space="preserve">I9421              </t>
  </si>
  <si>
    <t xml:space="preserve">POSTE DE CONCRETO DUPLO T, RESISTÊNCIA NOMINAL  600KG, H=12,00M, PESO APROXIMADO 1.330KG  </t>
  </si>
  <si>
    <t xml:space="preserve">                                                                                                                            </t>
  </si>
  <si>
    <t xml:space="preserve">ELETRODUTO PVC FLEXIVEL CORRUGADO, COR AMARELA, DE 25 MM  </t>
  </si>
  <si>
    <t xml:space="preserve">ELETRODUTO PVC FLEXIVEL CORRUGADO, COR AMARELA, DE 32 MM  </t>
  </si>
  <si>
    <t xml:space="preserve">                                                                                                                                               </t>
  </si>
  <si>
    <t xml:space="preserve">ELETRODUTODUTO PEAD FLEXIVEL PAREDE SIMPLES, CORRUGACAO HELICOIDAL, COR PRETA, SEM ROSCA, DE 1 1/4",  PARA CABEAMENTO SUBTERRANEO (NBR 15715)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</si>
  <si>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</si>
  <si>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</si>
  <si>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4",  PARA CABEAMENTO SUBTERRANEO (NBR 15715)  </t>
  </si>
  <si>
    <t xml:space="preserve">ELETRODUTO DE PVC RIGIDO ROSCAVEL DE 1/2 ", SEM LUVA  </t>
  </si>
  <si>
    <t xml:space="preserve">ELETRODUTO DE PVC RIGIDO ROSCAVEL DE 3/4 ", SEM LUVA  </t>
  </si>
  <si>
    <t xml:space="preserve">LUVA DE EMENDA PARA ELETRODUTO, AÇO GALVANIZADO, DN 20 MM (3/4  ), APARENTE, INSTALADA EM TETO - FORNECIMENTO E INSTALAÇÃO. AF_11/2016_P  </t>
  </si>
  <si>
    <t xml:space="preserve">ELETRODUTO EM ACO GALVANIZADO ELETROLITICO, LEVE, DIAMETRO 3/4", PAREDE DE 0,90 MM  </t>
  </si>
  <si>
    <t xml:space="preserve">ELETRODUTO EM ACO GALVANIZADO ELETROLITICO, LEVE, DIAMETRO 1", PAREDE DE 0,90 MM  </t>
  </si>
  <si>
    <t xml:space="preserve">ABRACADEIRA TIPO D 3/4  C/ PARAFUSO  </t>
  </si>
  <si>
    <t xml:space="preserve">03309/ORSE         </t>
  </si>
  <si>
    <t xml:space="preserve">ABRAÇADEIRA EM AÇO INOX, TIPO "D", 1"                       </t>
  </si>
  <si>
    <t xml:space="preserve">                                                                                                                                 </t>
  </si>
  <si>
    <t xml:space="preserve">CABO DE COBRE, FLEXIVEL, CLASSE 4 OU 5, ISOLACAO EM PVC/A, ANTICHAMA BWF-B, 1 CONDUTOR, 450/750 V, SECAO NOMINAL 2,5 MM2  </t>
  </si>
  <si>
    <t xml:space="preserve">FITA ISOLANTE ADESIVA ANTICHAMA, USO ATE 750 V, EM ROLO DE 19 MM X 5 M  </t>
  </si>
  <si>
    <t xml:space="preserve">CABO DE COBRE, FLEXIVEL, CLASSE 4 OU 5, ISOLACAO EM PVC/A, ANTICHAMA BWF-B, 1 CONDUTOR, 450/750 V, SECAO NOMINAL 4 MM2  </t>
  </si>
  <si>
    <t xml:space="preserve">CABO DE COBRE, FLEXIVEL, CLASSE 4 OU 5, ISOLACAO EM PVC/A, ANTICHAMA BWF-B, 1 CONDUTOR, 450/750 V, SECAO NOMINAL 6 MM2  </t>
  </si>
  <si>
    <t xml:space="preserve">                                                                                                                                </t>
  </si>
  <si>
    <t xml:space="preserve">CABO DE COBRE, FLEXIVEL, CLASSE 4 OU 5, ISOLACAO EM PVC/A, ANTICHAMA BWF-B, COBERTURA PVC-ST1, ANTICHAMA BWF-B, 1 CONDUTOR, 0,6/1 KV, SECAO NOMINAL 6 MM2  </t>
  </si>
  <si>
    <t xml:space="preserve">CABO DE COBRE, FLEXIVEL, CLASSE 4 OU 5, ISOLACAO EM PVC/A, ANTICHAMA BWF-B, 1 CONDUTOR, 450/750 V, SECAO NOMINAL 10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</si>
  <si>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</si>
  <si>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</si>
  <si>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</si>
  <si>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70 MM2  </t>
  </si>
  <si>
    <t xml:space="preserve">ARGAMASSA TRAÇO 1:3 (EM VOLUME DE CIMENTO E AREIA MÉDIA ÚMIDA), PREPARO MANUAL. AF_08/2019  </t>
  </si>
  <si>
    <t xml:space="preserve">CAIXA DE PASSAGEM, EM PVC, DE 4" X 2", PARA ELETRODUTO FLEXIVEL CORRUGADO  </t>
  </si>
  <si>
    <t xml:space="preserve">CONDULETE DE ALUMINIO TIPO LR, PARA ELETRODUTO ROSCAVEL DE 3/4", COM TAMPA CEGA  </t>
  </si>
  <si>
    <t xml:space="preserve">CONDULETE DE ALUMINIO TIPO LR, PARA ELETRODUTO ROSCAVEL DE 1", COM TAMPA CEGA  </t>
  </si>
  <si>
    <t xml:space="preserve">CONDULETE DE ALUMINIO TIPO T, PARA ELETRODUTO ROSCAVEL DE 3/4", COM TAMPA CEGA  </t>
  </si>
  <si>
    <t xml:space="preserve">CONDULETE DE ALUMINIO TIPO T, PARA ELETRODUTO ROSCAVEL DE 1", COM TAMPA CEGA  </t>
  </si>
  <si>
    <t xml:space="preserve">CONDULETE DE ALUMINIO TIPO X, PARA ELETRODUTO ROSCAVEL DE 3/4", COM TAMPA CEGA  </t>
  </si>
  <si>
    <t xml:space="preserve">                                    </t>
  </si>
  <si>
    <t xml:space="preserve">PEÇA RETANGULAR PRÉ-MOLDADA, VOLUME DE CONCRETO DE 10 A 30 LITROS, TAXA DE AÇO APROXIMADA DE 30KG/M³. AF_01/2018  </t>
  </si>
  <si>
    <t xml:space="preserve">PREPARO DE FUNDO DE VALA COM LARGURA MENOR QUE 1,5 M, COM CAMADA DE BRITA, LANÇAMENTO MANUAL. AF_08/2020  </t>
  </si>
  <si>
    <t xml:space="preserve">00262/ORSE         </t>
  </si>
  <si>
    <t xml:space="preserve">BARRA QUADRADA DE FERRO 3/4"                                </t>
  </si>
  <si>
    <t xml:space="preserve">H685               </t>
  </si>
  <si>
    <t xml:space="preserve">TAMPA DE FERRO FUNDIDO T33 - TRÁFEGO PESADO  </t>
  </si>
  <si>
    <t xml:space="preserve">03458/ORSE         </t>
  </si>
  <si>
    <t xml:space="preserve">ELETROCALHA METÁLICA PERFURADA 150 X 100 X 3000 MM (REF. VL 3.01 GE VALEMAM OU SIMILAR)  </t>
  </si>
  <si>
    <t xml:space="preserve">08193/ORSE         </t>
  </si>
  <si>
    <t xml:space="preserve">ELETROCALHA METÁLICA PERFURADA 400 X 100 X 3000 MM (REF. MOPA OU SIMILAR)  </t>
  </si>
  <si>
    <t xml:space="preserve">08194/ORSE         </t>
  </si>
  <si>
    <t xml:space="preserve">ELETROCALHA METÁLICA PERFURADA 500 X 100 X 3000 MM (REF. MOPA OU SIMILAR)  </t>
  </si>
  <si>
    <t xml:space="preserve">CURVA 90 GRAUS, LONGA, DE PVC RIGIDO ROSCAVEL, DE 1/2", PARA ELETRODUTO  </t>
  </si>
  <si>
    <t xml:space="preserve">12134/ORSE         </t>
  </si>
  <si>
    <t xml:space="preserve">CURVA 45° ELETRODUTO PVC ROSCÁVEL, D=1 "                    </t>
  </si>
  <si>
    <t xml:space="preserve">LUVA EM PVC RIGIDO ROSCAVEL, DE 1/2", PARA ELETRODUTO  </t>
  </si>
  <si>
    <t xml:space="preserve">                                                                                                                                          </t>
  </si>
  <si>
    <t xml:space="preserve">LUVA EM PVC RIGIDO ROSCAVEL, DE 1", PARA ELETRODUTO  </t>
  </si>
  <si>
    <t xml:space="preserve">LUVA PARA ELETRODUTO, EM ACO GALVANIZADO ELETROLITICO, DIAMETRO DE 25 MM (1")  </t>
  </si>
  <si>
    <t xml:space="preserve">LUVA PARA ELETRODUTO, EM ACO GALVANIZADO ELETROLITICO, DIAMETRO DE 40 MM (1 1/2")  </t>
  </si>
  <si>
    <t xml:space="preserve">I0328              </t>
  </si>
  <si>
    <t xml:space="preserve">BUJÃO AÇO GALVANIZADO 2 1/2''  </t>
  </si>
  <si>
    <t xml:space="preserve">SAIDA HORIZONTAL P/ELETRODUTO D=1"  </t>
  </si>
  <si>
    <t xml:space="preserve">REDUCAO CONCENTRICA, PARA ELETROCALHA PERFURADA OU LISA, 400X200MM, PRE-ZINCADA  </t>
  </si>
  <si>
    <t xml:space="preserve">13377/ORSE         </t>
  </si>
  <si>
    <t xml:space="preserve">04102/ORSE         </t>
  </si>
  <si>
    <t xml:space="preserve">TÊ HORIZONTAL 400 X 100MM PARA ELETROCALHA METÁLICA (REF. MOPA OU SIMILAR)  </t>
  </si>
  <si>
    <t xml:space="preserve">13366/ORSE         </t>
  </si>
  <si>
    <t xml:space="preserve">09704/ORSE         </t>
  </si>
  <si>
    <t xml:space="preserve">TALA PLANA PERFURADA 100MM                                  </t>
  </si>
  <si>
    <t xml:space="preserve">TERMINAL DE FECHAMENTO LISO, PARA ELETROCALHA PERFURADA OU LISA, 150X100MM, PRE-ZINCADA  </t>
  </si>
  <si>
    <t xml:space="preserve">ARRUELA LISA D = 1/4"  </t>
  </si>
  <si>
    <t xml:space="preserve">                     </t>
  </si>
  <si>
    <t xml:space="preserve">ARRUELA LISA D=5/16"  </t>
  </si>
  <si>
    <t xml:space="preserve">02643/ORSE         </t>
  </si>
  <si>
    <t xml:space="preserve">FITA ELETR. AUTO FUSÃO 19 MM X 10 M                         </t>
  </si>
  <si>
    <t xml:space="preserve">PARAFUSO SEXTAVADO CABEÇA LENTILHA D = 1/4" X 5/8"  </t>
  </si>
  <si>
    <t xml:space="preserve">07551/ORSE         </t>
  </si>
  <si>
    <t xml:space="preserve">BARRA ROSCADA ZINCADA Ø 1/4"                                </t>
  </si>
  <si>
    <t xml:space="preserve">LUMINARIA FLUORESC. TUBULAR SOBREPOR, C/VISOR ACRIL.TRANSL.P/LAMP.2X32W, C/LAMP.APAR.CORPO CHAPA ACO TRAT.PINT.ELET.BRAN  </t>
  </si>
  <si>
    <t xml:space="preserve">LAMPADA LED, TUBULAR, TBDH-18W, 100/240V  </t>
  </si>
  <si>
    <t xml:space="preserve">02052/ORSE         </t>
  </si>
  <si>
    <t xml:space="preserve">SUPORTE ( RECEPTÁCULO) P/ LÂMPADA FLUORESCENTE              </t>
  </si>
  <si>
    <t xml:space="preserve">01344/ORSE         </t>
  </si>
  <si>
    <t xml:space="preserve">LUMINÁRIA (CALHA) P/ LAMPADA FLUORESCENTE 2 X 20W           </t>
  </si>
  <si>
    <t xml:space="preserve">LAMPADA LED TUBULAR BIVOLT 18/20 W, BASE G13                </t>
  </si>
  <si>
    <t xml:space="preserve">12700/ORSE         </t>
  </si>
  <si>
    <t xml:space="preserve">LUMINÁRIA DE EMERGÊNCIA, DE SOBREPOR, TIPO BLOCO AUTÔNOMO, COM AUTONOMIA DE 1H, MODELO LLE-LLEDDF, DA  </t>
  </si>
  <si>
    <t xml:space="preserve">LUMINÁRIA DE LED PARA ILUMINAÇÃO PÚBLICA, DE 98 W ATÉ 137 W - FORNECIMENTO E INSTALAÇÃO. AF_08/2020  </t>
  </si>
  <si>
    <t xml:space="preserve">GUINDAUTO HIDRÁULICO, CAPACIDADE MÁXIMA DE CARGA 6200 KG, MOMENTO MÁXIMO DE CARGA 11,7 TM, ALCANCE MÁXIMO HORIZONTAL 9,70 M, INCLUSIVE CAMINHÃO TOCO PBT 16.000 KG, POTÊNCIA DE 189 CV - CHP DIURNO. AF_06/2014  </t>
  </si>
  <si>
    <t xml:space="preserve">LUMINARIA DE LED PARA ILUMINACAO PUBLICA, DE 98 W ATE 137 W, INVOLUCRO EM ALUMINIO OU ACO INOX  </t>
  </si>
  <si>
    <t xml:space="preserve">SUPORTE PARAFUSADO COM PLACA DE ENCAIXE 4" X 2" MÉDIO (1,30 M DO PISO) PARA PONTO ELÉTRICO - FORNECIMENTO E INSTALAÇÃO. AF_12/2015  </t>
  </si>
  <si>
    <t xml:space="preserve">INTERRUPTOR SIMPLES (1 MÓDULO), 10A/250V, SEM SUPORTE E SEM PLACA - FORNECIMENTO E INSTALAÇÃO. AF_12/2015  </t>
  </si>
  <si>
    <t xml:space="preserve">INTERRUPTOR PARALELO (1 MÓDULO), 10A/250V, SEM SUPORTE E SEM PLACA - FORNECIMENTO E INSTALAÇÃO. AF_12/2015  </t>
  </si>
  <si>
    <t xml:space="preserve">INTERRUPTOR SIMPLES (1 MÓDULO) COM 1 TOMADA DE EMBUTIR 2P+T 10 A,  SEM SUPORTE E SEM PLACA - FORNECIMENTO E INSTALAÇÃO. AF_12/2015  </t>
  </si>
  <si>
    <t xml:space="preserve">INTERRUPTOR PARALELO (1 MÓDULO) COM 1 TOMADA DE EMBUTIR 2P+T 10 A,  SEM SUPORTE E SEM PLACA - FORNECIMENTO E INSTALAÇÃO. AF_12/2015  </t>
  </si>
  <si>
    <t xml:space="preserve">TOMADA MÉDIA DE EMBUTIR (1 MÓDULO), 2P+T 10 A, SEM SUPORTE E SEM PLACA - FORNECIMENTO E INSTALAÇÃO. AF_12/2015  </t>
  </si>
  <si>
    <t xml:space="preserve">TOMADA MÉDIA DE EMBUTIR (2 MÓDULOS), 2P+T 10 A, SEM SUPORTE E SEM PLACA - FORNECIMENTO E INSTALAÇÃO. AF_12/2015  </t>
  </si>
  <si>
    <t xml:space="preserve">TAMPA CEGA PLÁSTICA 4"X2" COM FURO CENTRAL (PARA TV/SOM...)  </t>
  </si>
  <si>
    <t xml:space="preserve">CABO DE COBRE NU 35 MM2 MEIO-DURO  </t>
  </si>
  <si>
    <t xml:space="preserve">LUMINARIA ABERTA P/ ILUMINACAO PUBLICA, TIPO X-57 PETERCO OU EQUIV  </t>
  </si>
  <si>
    <t xml:space="preserve">POSTE CONICO CONTINUO EM ACO GALVANIZADO, CURVO, BRACO SIMPLES, ENGASTADO,  H = 9 M, DIAMETRO INFERIOR = *135* MM  </t>
  </si>
  <si>
    <t xml:space="preserve">PARA-RAIOS TIPO FRANKLIN 350 MM, EM LATAO CROMADO, DUAS DESCIDAS, PARA PROTECAO DE EDIFICACOES CONTRA DESCARGAS ATMOSFERICAS  </t>
  </si>
  <si>
    <t xml:space="preserve">MASTRO SIMPLES GALVANIZADO DIAMETRO NOMINAL 1 1/2"  </t>
  </si>
  <si>
    <t xml:space="preserve">                                                           </t>
  </si>
  <si>
    <t xml:space="preserve">11052/ORSE         </t>
  </si>
  <si>
    <t xml:space="preserve">TERMINAL AÉREO BASE DUPLA GALVANIZADA 25MM                  </t>
  </si>
  <si>
    <t xml:space="preserve">I9160              </t>
  </si>
  <si>
    <t xml:space="preserve">CAIXA DE EQUIPOTENCIALIZAÇÃO 40X40X15, COM BARRAMENTO PARA NEUTRO  </t>
  </si>
  <si>
    <t xml:space="preserve">HASTE DE ATERRAMENTO EM ACO COM 3,00 M DE COMPRIMENTO E DN = 5/8", REVESTIDA COM BAIXA CAMADA DE COBRE, SEM CONECTOR  </t>
  </si>
  <si>
    <t xml:space="preserve">SUPORTE ISOLADOR PARA CORDOALHA DE COBRE - FORNECIMENTO E INSTALAÇÃO. AF_12/2017  </t>
  </si>
  <si>
    <t xml:space="preserve">CABO DE COBRE NU 50 MM2 MEIO-DURO  </t>
  </si>
  <si>
    <t xml:space="preserve">ACO CA-25, 10,0 MM, OU 12,5 MM, OU 16,0 MM, OU 20,0 MM, OU 25,0 MM, VERGALHAO  </t>
  </si>
  <si>
    <t xml:space="preserve">01902/ORSE         </t>
  </si>
  <si>
    <t xml:space="preserve">RACK DE PISO 19" X 16 U X 570MM (GABINETE) PARA MODEMS E SOM C/PORTA DE VIDRO  </t>
  </si>
  <si>
    <t xml:space="preserve">PATCH PANEL, 24 PORTAS, CATEGORIA 6, COM RACKS DE 19" E 1 U DE ALTURA  </t>
  </si>
  <si>
    <t xml:space="preserve">07615/ORSE         </t>
  </si>
  <si>
    <t xml:space="preserve">SWITCH 24 PORTAS 10/100 MBPS                                </t>
  </si>
  <si>
    <t xml:space="preserve">                             </t>
  </si>
  <si>
    <t xml:space="preserve">08841/ORSE         </t>
  </si>
  <si>
    <t xml:space="preserve">CENTRAL PABX, CAPACIDADE 8 LINHAS E 24 RAMAIS, MOD.CORP 8000, INTELBRÁS OU SIMILAR  </t>
  </si>
  <si>
    <t xml:space="preserve">FORNECIMENTO E INSTALAÇÃO DE VOICE PANEL 24 PORTAS CAT 6     </t>
  </si>
  <si>
    <t xml:space="preserve">11482/ORSE         </t>
  </si>
  <si>
    <t xml:space="preserve">VOICE PANEL 24 PORTAS CAT 6                                 </t>
  </si>
  <si>
    <t xml:space="preserve">CABO DE PAR TRANCADO UTP, 4 PARES, CATEGORIA 6  </t>
  </si>
  <si>
    <t xml:space="preserve">CABO TELEFONICO CCI 50, 2 PARES, USO INTERNO, SEM BLINDAGEM  </t>
  </si>
  <si>
    <t xml:space="preserve">CABO TELEFONICO CTP - APL - 50, 10 PARES, USO EXTERNO  </t>
  </si>
  <si>
    <t xml:space="preserve">                                </t>
  </si>
  <si>
    <t xml:space="preserve">CABO TELEFONICO CCE-50-2 PARES  </t>
  </si>
  <si>
    <t xml:space="preserve">TOMADA RJ11, 2 FIOS (APENAS MODULO)  </t>
  </si>
  <si>
    <t xml:space="preserve">TOMADA TIPO RJ45, DE EMBUTIR, COMPLETA,PARA LOGICA  </t>
  </si>
  <si>
    <t xml:space="preserve">07485/ORSE         </t>
  </si>
  <si>
    <t xml:space="preserve">TOMADA DUPLA PARA LÓGICA RJ45, 4"X4", EMBUTIR, COMPLETA     </t>
  </si>
  <si>
    <t xml:space="preserve">TOMADA RJ11, 2 FIOS, CONJUNTO MONTADO PARA EMBUTIR 4" X 2" (PLACA + SUPORTE + MODULO)  </t>
  </si>
  <si>
    <t xml:space="preserve">02657/ORSE         </t>
  </si>
  <si>
    <t xml:space="preserve">BLOCO CERÂMICO 6 FUROS 9 X 19 X 24 CM                       </t>
  </si>
  <si>
    <t xml:space="preserve">TAMPA FOFO TP R1 PADRAO TELEBRAS 385 X 630MM 25KG CARGA MAX1500KG P/ CAIXA TELEFONE  </t>
  </si>
  <si>
    <t xml:space="preserve">ARGAMASSA TRAÇO 1:1:6 (EM VOLUME DE CIMENTO, CAL E AREIA MÉDIA ÚMIDA) PARA EMBOÇO/MASSA ÚNICA/ASSENTAMENTO DE ALVENARIA DE VEDAÇÃO, PREPARO MANUAL. AF_08/2019  </t>
  </si>
  <si>
    <t xml:space="preserve">CAIXA DE PASSAGEM/ LUZ / TELEFONIA, DE EMBUTIR,  EM CHAPA DE ACO GALVANIZADO, DIMENSOES 40 X 40 X *12* CM (PADRAO CONCESSIONARIA LOCAL)  </t>
  </si>
  <si>
    <t xml:space="preserve">CAIXA DE PASSAGEM, EM PVC, DE 4" X 4", PARA ELETRODUTO FLEXIVEL CORRUGADO  </t>
  </si>
  <si>
    <t xml:space="preserve">CAIXA DE PASSAGEM METALICA DE EMBUTIR 20X20X10 CM  </t>
  </si>
  <si>
    <t xml:space="preserve">PINO COM ROSCA, EM CAIXAS COM 100 PECAS,NO DIAMETRO DE 1/4", DE (30X20)MM  </t>
  </si>
  <si>
    <t xml:space="preserve">PORCA ALTA, DE 1/4"  </t>
  </si>
  <si>
    <t xml:space="preserve">TIRANTE ROSQUEADO, DE 1/4"X3000MM  </t>
  </si>
  <si>
    <t xml:space="preserve">PROLONGADOR PARA TIRANTE ROSQUEADO, DE 1/4"  </t>
  </si>
  <si>
    <t xml:space="preserve">ARRUELA LISA DE DIAMETRO INTERNO, DE 1/4"  </t>
  </si>
  <si>
    <t xml:space="preserve">ELETROCALHA LISA, SEM VIROLA, MED. (100X50X3000)MM, PRE-ZINCADA, SEM TAMPA  </t>
  </si>
  <si>
    <t xml:space="preserve">SUPORTE SUSPENSAO OMEGA P/ELETROCALHA PERFURADA OU LISA 100X50MM (LARGURA X ABA)  </t>
  </si>
  <si>
    <t xml:space="preserve">TAMPA DE ENCAIXE PARA ELETROCALHA PERFURADA OU LISA, 100X3000MM  </t>
  </si>
  <si>
    <t xml:space="preserve">TE HORIZONTAL 90°, PARA ELETROCALHA PERFURADA OU LISA, 100X50MM, PRE-ZINCADA  </t>
  </si>
  <si>
    <t xml:space="preserve">CURVA VERTICAL EXTERNA 90º, PARA ELETROCALHA PERFURADA OU LISA, 100X50MM, PRE-ZINCADA  </t>
  </si>
  <si>
    <t xml:space="preserve">TERMINAL DE FECHAMENTO LISO, PARA ELETROCALHA PERFURADA OU LISA, 100X50MM, PRE-ZINCADA  </t>
  </si>
  <si>
    <t xml:space="preserve">ELETRODUTODUTO PEAD FLEXIVEL PAREDE SIMPLES, CORRUGACAO HELICOIDAL, COR PRETA, SEM ROSCA, DE 1 1/2",  PARA CABEAMENTO SUBTERRANEO (NBR 15715)  </t>
  </si>
  <si>
    <t xml:space="preserve">SAIDA HORIZONTAL PARA ELETRODUTO D=3/4"  </t>
  </si>
  <si>
    <t xml:space="preserve">BOX RETO DIAMETRO 1"  </t>
  </si>
  <si>
    <t xml:space="preserve">CONDULETE DE ALUMÍNIO TIPO C COM TAMPA - 2                  </t>
  </si>
  <si>
    <t xml:space="preserve">07611/ORSE         </t>
  </si>
  <si>
    <t xml:space="preserve">ACIONADOR MANUAL (BOTOEIRA) TIPO QUEBRA-VIDRO, P/INCENDIO   </t>
  </si>
  <si>
    <t xml:space="preserve">SIRENE AUDIO VISUAL, P/SISTEMA DE ALARMECONTRA INCENDIO  </t>
  </si>
  <si>
    <t xml:space="preserve">12660/ORSE         </t>
  </si>
  <si>
    <t xml:space="preserve">CENTRAL DE ALARME ENDEREÇÁVEL DE INCENDIO COM SISTEMA P/ ATÉ 250 DISPOSITIVOS, MARCAL VERIN OU SIMILAR  </t>
  </si>
  <si>
    <t xml:space="preserve">12685/ORSE         </t>
  </si>
  <si>
    <t xml:space="preserve">TUBO DE COBRE FLEXIVEL, D = 3/8 ", E = 0,79 MM, PARA AR-CONDICIONADO/ INSTALACOES GAS RESIDENCIAIS E COMERCIAIS  </t>
  </si>
  <si>
    <t xml:space="preserve">TUBO DE BORRACHA ELASTOMERICA FLEXIVEL, PRETA, PARA ISOLAMENTO TERMICO DE TUBULACAO, DN 3/8" (10 MM), E= 19 MM, COEFICIENTE DE CONDUTIVIDADE TERMICA 0,036W/mK, VAPOR DE AGUA MAIOR OU IGUAL A 10.000  </t>
  </si>
  <si>
    <t xml:space="preserve">TUBO DE COBRE FLEXIVEL, D = 5/8 ", E = 0,79 MM, PARA AR-CONDICIONADO/ INSTALACOES GAS RESIDENCIAIS E COMERCIAIS  </t>
  </si>
  <si>
    <t xml:space="preserve">TUBO DE BORRACHA ELASTOMERICA FLEXIVEL, PRETA, PARA ISOLAMENTO TERMICO DE TUBULACAO, DN 5/8" (15 MM), E= 19 MM, COEFICIENTE DE CONDUTIVIDADE TERMICA 0,036W/MK, VAPOR DE AGUA MAIOR OU IGUAL A 10.000  </t>
  </si>
  <si>
    <t xml:space="preserve">TUBO DE COBRE FLEXIVEL, D = 1/4 ", E = 0,79 MM, PARA AR-CONDICIONADO/ INSTALACOES GAS RESIDENCIAIS E COMERCIAIS  </t>
  </si>
  <si>
    <t xml:space="preserve">TUBO DE BORRACHA ELASTOMERICA FLEXIVEL, PRETA, PARA ISOLAMENTO TERMICO DE TUBULACAO, DN 1/4" (6 MM), E= 9 MM, COEFICIENTE DE CONDUTIVIDADE TERMICA 0,036W/mK, VAPOR DE AGUA MAIOR OU IGUAL A 10.000  </t>
  </si>
  <si>
    <t xml:space="preserve">CONDICIONADOR DE AR TIPO SPLIT 9000 BTU'S COMPREENDENDO 1 CONDENSADOR E 1 EVAPORADOR(VIDE INSTALACAO,ASSENTAMENTO E INTERLIGACOES FAMILIA 15.005).FORNECIMENTO  </t>
  </si>
  <si>
    <t xml:space="preserve">CONDICIONADOR DE AR TIPO SPLIT, DE 09.000BTU`S, COM 1 CONDENSADOR E 1 EVAPORADOR  </t>
  </si>
  <si>
    <t xml:space="preserve">CONDICIONADOR DE AR TIPO SPLIT 24000 BTU'S COMPREENDENDO 1 CONDENSADOR E 1 EVAPORADOR(VIDE INSTALACAO,ASSENTAMENTO E INTERLIGACOES FAMILIA 15.005).FORNECIMENTO  </t>
  </si>
  <si>
    <t xml:space="preserve">CONDICIONADOR DE AR TIPO SPLIT, DE 24.000BTU`S, COM 1 CONDENSADOR E 1 EVAPORADOR  </t>
  </si>
  <si>
    <t xml:space="preserve">CONDICIONADOR DE AR TIPO SPLIT 30000 BTU'S COMPREENDENDO 1 CONDENSADOR E 1 EVAPORADOR(VIDE INSTALACAO,ASSENTAMENTO E INTERLIGACOES FAMILIA 15.005).FORNECIMENTO  </t>
  </si>
  <si>
    <t xml:space="preserve">CONDICIONADOR DE AR TIPO SPLIT, DE 30.000BTU`S, COM 1 CONDENSADOR E 1 EVAPORADOR  </t>
  </si>
  <si>
    <t xml:space="preserve">INSTALAÇÃO DE CONDICIONADOR DE AR TIPO SPLIT HIGH WALL, 9000 BTU  </t>
  </si>
  <si>
    <t xml:space="preserve">04133/ORSE         </t>
  </si>
  <si>
    <t xml:space="preserve">INSTALAÇÃO DE CONDICIONADOR DE AR TIPO SPLIT HIGH WALL, 24000 BTU  </t>
  </si>
  <si>
    <t xml:space="preserve">04138/ORSE         </t>
  </si>
  <si>
    <t xml:space="preserve">INSTALAÇÃO DE CONDICIONADOR DE AR TIPO SPLIT HIGH WALL,24000 BTU  </t>
  </si>
  <si>
    <t xml:space="preserve">INSTALAÇÃO DE CONDICIONADOR DE AR TIPO SPLIT HIGH WALL, 30000 BTU  </t>
  </si>
  <si>
    <t xml:space="preserve">04141/ORSE         </t>
  </si>
  <si>
    <t xml:space="preserve">INSTALAÇÃO DE CONDICIONADOR DE AR TIPO SPLIT HIGH WALL,30000 BTU  </t>
  </si>
  <si>
    <t xml:space="preserve">TUBO ACO GALVANIZADO COM COSTURA, CLASSE MEDIA, DN 3/4", E = *2,65* MM, PESO *1,58* KG/M (NBR 5580)  </t>
  </si>
  <si>
    <t xml:space="preserve">09088/ORSE         </t>
  </si>
  <si>
    <t xml:space="preserve">MANGUEIRA PARA GÁS GLP D=3/8" X 120CM, EM PVC TRANSPARENTE C/TARJA AMARELA, USO DOMESTICO, ALIANÇA OU SIMILAR  </t>
  </si>
  <si>
    <t xml:space="preserve">                                                                                                                                                         </t>
  </si>
  <si>
    <t xml:space="preserve">COTOVELO 90 GRAUS DE FERRO GALVANIZADO, COM ROSCA BSP, DE 1/2"  </t>
  </si>
  <si>
    <t xml:space="preserve">COTOVELO 90 GRAUS DE FERRO GALVANIZADO, COM ROSCA BSP, DE 3/4"  </t>
  </si>
  <si>
    <t xml:space="preserve">NIPLE DE FERRO GALVANIZADO, COM ROSCA BSP, DE 3/4"  </t>
  </si>
  <si>
    <t xml:space="preserve">NIPLE DE FERRO GALVANIZADO, COM ROSCA BSP, DE 1/2"  </t>
  </si>
  <si>
    <t xml:space="preserve">TE REDUCAO FERRO GALV 90G ROSCA 3/4  X 1/2  </t>
  </si>
  <si>
    <t xml:space="preserve">TE DE FERRO GALVANIZADO, DE 3/4"  </t>
  </si>
  <si>
    <t xml:space="preserve">UNIAO DE FERRO GALVANIZADO, COM ROSCA BSP, COM ASSENTO PLANO, DE 3/4"  </t>
  </si>
  <si>
    <t xml:space="preserve">LUVA DE REDUCAO DE FERRO GALVANIZADO, COM ROSCA BSP, DE 3/4" X 1/2"  </t>
  </si>
  <si>
    <t xml:space="preserve">CAP OU TAMPAO FERRO GALV ROSCA 3/4  </t>
  </si>
  <si>
    <t xml:space="preserve">REGISTRO GAVETA BRUTO EM LATAO FORJADO, BITOLA 3/4 " (REF 1509)  </t>
  </si>
  <si>
    <t xml:space="preserve">11112/ORSE         </t>
  </si>
  <si>
    <t xml:space="preserve">REGISTRO DE FECHO RÁPIDO 1/2" NPT                           </t>
  </si>
  <si>
    <t xml:space="preserve">09377/ORSE         </t>
  </si>
  <si>
    <t xml:space="preserve">REGULADOR BAIXA PRESSÃO TIPO FISHER, 15MM, CLASSE 300, 2º ESTAGIO  </t>
  </si>
  <si>
    <t xml:space="preserve">09376/ORSE         </t>
  </si>
  <si>
    <t xml:space="preserve">REGULADOR ALTA PRESSÃO TIPO FISHER, 28MM, CLASSE 300, 1º ESTAGIO  </t>
  </si>
  <si>
    <t xml:space="preserve">VALVULA DE ESFERA BRUTA EM BRONZE, BITOLA 1/2 " (REF 1552-B)  </t>
  </si>
  <si>
    <t xml:space="preserve">VALVULA DE ESFERA BRUTA EM BRONZE, BITOLA 3/4 " (REF 1552-B)  </t>
  </si>
  <si>
    <t xml:space="preserve">BOTIJAO DE GAS ENGARRAFADO(GLP),CAPACIDADE PARA 45KG.O CUSTO INCLUI O BOTIJAO E O GAS.FORNECIMENTO  </t>
  </si>
  <si>
    <t xml:space="preserve">BOTIJAO GAS ENGARRAFADO, DE 45KG  </t>
  </si>
  <si>
    <t xml:space="preserve">TUBO ACO GALVANIZADO COM COSTURA, CLASSE MEDIA, DN 2.1/2", E = *3,65* MM, PESO *6,51* KG/M (NBR 5580)  </t>
  </si>
  <si>
    <t xml:space="preserve">                                                                                                                                                                                                                 </t>
  </si>
  <si>
    <t xml:space="preserve">COTOVELO 90 GRAUS DE FERRO GALVANIZADO, COM ROSCA BSP, DE 2 1/2"  </t>
  </si>
  <si>
    <t xml:space="preserve">CURVA 90 GRAUS EM ACO CARBONO, RAIO CURTO, SOLDAVEL, PRESSAO 3.000 LBS, DN 2 1/2"  </t>
  </si>
  <si>
    <t xml:space="preserve">TE DE FERRO GALVANIZADO, DE 2 1/2"  </t>
  </si>
  <si>
    <t xml:space="preserve">NIPLE DE FERRO GALVANIZADO, COM ROSCA BSP, DE 2 1/2"  </t>
  </si>
  <si>
    <t xml:space="preserve">ADAPTADOR, EM LATAO, ENGATE RAPIDO 2 1/2" X ROSCA INTERNA 5 FIOS 2 1/2",  PARA INSTALACAO PREDIAL DE COMBATE A INCENDIO  </t>
  </si>
  <si>
    <t xml:space="preserve">CAIXA DE INCENDIO/ABRIGO PARA MANGUEIRA, DE EMBUTIR/INTERNA, COM 75 X 45 X 17 CM, EM CHAPA DE ACO, PORTA COM VENTILACAO, VISOR COM A INSCRICAO "INCENDIO", SUPORTE/CESTA INTERNA PARA A MANGUEIRA, PINTURA ELETROSTATICA VERMELHA  </t>
  </si>
  <si>
    <t xml:space="preserve">ESGUICHO TIPO JATO SOLIDO, EM LATAO, ENGATE RAPIDO 1 1/2" X 13 MM, PARA MANGUEIRA EM INSTALACAO PREDIAL COMBATE A INCENDIO  </t>
  </si>
  <si>
    <t xml:space="preserve">MANGUEIRA DE INCENDIO, TIPO 1, DE 1 1/2", COMPRIMENTO = 15 M, TECIDO EM FIO DE POLIESTER E TUBO INTERNO EM BORRACHA SINTETICA, COM UNIOES ENGATE RAPIDO  </t>
  </si>
  <si>
    <t xml:space="preserve">REDUCAO FIXA TIPO STORZ, ENGATE RAPIDO 2.1/2" X 1.1/2", EM LATAO, PARA INSTALACAO PREDIAL COMBATE A INCENDIO PREDIAL  </t>
  </si>
  <si>
    <t xml:space="preserve">REGISTRO OU VALVULA GLOBO ANGULAR EM LATAO, PARA HIDRANTES EM INSTALACAO PREDIAL DE INCENDIO, 45 GRAUS, DIAMETRO DE 2 1/2", COM VOLANTE, CLASSE DE PRESSAO DE ATE 200 PSI  </t>
  </si>
  <si>
    <t xml:space="preserve">HIDRANTE SUBTERRANEO, EM FERRO FUNDIDO, COM CURVA LONGA E CAIXA, DN 75 MM  </t>
  </si>
  <si>
    <t xml:space="preserve">TUBO ACO GALVANIZADO COM COSTURA, CLASSE MEDIA, DN 1", E = 3,38 MM, PESO 2,50 KG/M (NBR 5580)  </t>
  </si>
  <si>
    <t xml:space="preserve">                                                                                                                                                                              </t>
  </si>
  <si>
    <t xml:space="preserve">TUBO ACO GALVANIZADO COM COSTURA, CLASSE MEDIA, DN 1.1/4", E = *3,25* MM, PESO *3,14* KG/M (NBR 5580)  </t>
  </si>
  <si>
    <t xml:space="preserve">TUBO ACO GALVANIZADO COM COSTURA, CLASSE MEDIA, DN 1.1/2", E = *3,25* MM, PESO *3,61* KG/M (NBR 5580)  </t>
  </si>
  <si>
    <t xml:space="preserve">TUBO ACO GALVANIZADO COM COSTURA, CLASSE MEDIA, DN 3", E = *4,05* MM, PESO *8,47* KG/M (NBR 5580)  </t>
  </si>
  <si>
    <t xml:space="preserve">LUVA DE REDUCAO DE FERRO GALVANIZADO, COM ROSCA BSP, DE 1" X 3/4"  </t>
  </si>
  <si>
    <t xml:space="preserve">LUVA DE REDUCAO DE FERRO GALVANIZADO, COM ROSCA BSP, DE 1 1/4" X 3/4"  </t>
  </si>
  <si>
    <t xml:space="preserve">LUVA DE REDUCAO DE FERRO GALVANIZADO, COM ROSCA BSP, DE 2 1/2" X 1 1/2"  </t>
  </si>
  <si>
    <t xml:space="preserve">LUVA DE REDUCAO DE FERRO GALVANIZADO, COM ROSCA BSP, DE 3" X 2"  </t>
  </si>
  <si>
    <t xml:space="preserve">LUVA DE REDUCAO DE FERRO GALVANIZADO, COM ROSCA BSP, DE 3" X 2 1/2"  </t>
  </si>
  <si>
    <t xml:space="preserve">TE DE FERRO GALVANIZADO, DE 3"  </t>
  </si>
  <si>
    <t xml:space="preserve">TE REDUCAO FERRO GALV 90G ROSCA 1.1/2  X 1  </t>
  </si>
  <si>
    <t xml:space="preserve">11290/ORSE         </t>
  </si>
  <si>
    <t xml:space="preserve">TÊ REDUÇÃO FERRO GALVANIZADO D=2 1/2 X 1"                   </t>
  </si>
  <si>
    <t xml:space="preserve">NIPLE DE FERRO GALVANIZADO, COM ROSCA BSP, DE 1"  </t>
  </si>
  <si>
    <t xml:space="preserve">NIPLE DE FERRO GALVANIZADO, COM ROSCA BSP, DE 1 1/4"  </t>
  </si>
  <si>
    <t xml:space="preserve">NIPLE DE FERRO GALVANIZADO, COM ROSCA BSP, DE 1 1/2"  </t>
  </si>
  <si>
    <t xml:space="preserve">NIPLE DE FERRO GALVANIZADO, COM ROSCA BSP, DE 2"  </t>
  </si>
  <si>
    <t xml:space="preserve">NIPLE DE FERRO GALVANIZADO, COM ROSCA BSP, DE 3"  </t>
  </si>
  <si>
    <t xml:space="preserve">UNIAO DE FERRO GALVANIZADO, COM ROSCA BSP, COM ASSENTO PLANO, DE 1"  </t>
  </si>
  <si>
    <t xml:space="preserve">UNIAO DE FERRO GALVANIZADO, COM ROSCA BSP, COM ASSENTO PLANO, DE 1 1/4"  </t>
  </si>
  <si>
    <t xml:space="preserve">UNIAO DE FERRO GALVANIZADO, COM ROSCA BSP, COM ASSENTO PLANO, DE 2 1/2"  </t>
  </si>
  <si>
    <t xml:space="preserve">UNIAO DE FERRO GALVANIZADO, COM ROSCA BSP, COM ASSENTO PLANO, DE 3"  </t>
  </si>
  <si>
    <t xml:space="preserve">COTOVELO 90 GRAUS DE FERRO GALVANIZADO, COM ROSCA BSP, DE 1"  </t>
  </si>
  <si>
    <t xml:space="preserve">COTOVELO 90 GRAUS DE FERRO GALVANIZADO, COM ROSCA BSP, DE 1 1/2"  </t>
  </si>
  <si>
    <t xml:space="preserve">COTOVELO 90 GRAUS DE FERRO GALVANIZADO, COM ROSCA BSP, DE 3"  </t>
  </si>
  <si>
    <t xml:space="preserve">FLANGE SEXTAVADO FERRO GALV ROSCA REF. 3  </t>
  </si>
  <si>
    <t xml:space="preserve">                  </t>
  </si>
  <si>
    <t xml:space="preserve">H604               </t>
  </si>
  <si>
    <t xml:space="preserve">CHAVE DE FLUXO 1"  </t>
  </si>
  <si>
    <t xml:space="preserve">10341/ORSE         </t>
  </si>
  <si>
    <t xml:space="preserve">TANQUE DE PRESSÃO CAP. 30 LTS.                              </t>
  </si>
  <si>
    <t xml:space="preserve">REGISTRO GAVETA BRUTO EM LATAO FORJADO, BITOLA 2 1/2 " (REF 1509)  </t>
  </si>
  <si>
    <t xml:space="preserve">REGISTRO GAVETA BRUTO EM LATAO FORJADO, BITOLA 3 " (REF 1509)  </t>
  </si>
  <si>
    <t xml:space="preserve">                                                                                                                                                                                     </t>
  </si>
  <si>
    <t xml:space="preserve">VALVULA DE ESFERA BRUTA EM BRONZE, BITOLA 1 " (REF 1552-B)  </t>
  </si>
  <si>
    <t xml:space="preserve">VALVULA DE RETENCAO HORIZONTAL, DE BRONZE (PN-25), 2 1/2", 400 PSI, TAMPA DE PORCA DE UNIAO, EXTREMIDADES COM ROSCA  </t>
  </si>
  <si>
    <t xml:space="preserve">                         </t>
  </si>
  <si>
    <t xml:space="preserve">H624               </t>
  </si>
  <si>
    <t xml:space="preserve">                                                         </t>
  </si>
  <si>
    <t xml:space="preserve">07616/ORSE         </t>
  </si>
  <si>
    <t xml:space="preserve">BOMBA SCHNEIDER MOD BPI, 5CV, C/MOTOR ELÉTRICO, SUCÇÃO E RECALQUE D=2 1/2" (FAMAC OU SIMILAR)  </t>
  </si>
  <si>
    <t xml:space="preserve">BOMBA CENTRIFUGA MOTOR ELETRICO TRIFASICO 0,99HP DIAMETRO DE SUCCAO X ELEVACAO 1" X 1", DIAMETRO DO ROTOR 145 MM, HM/Q: 14 M / 8,4 M3/H A 40 M / 0,60 M3/H  </t>
  </si>
  <si>
    <t xml:space="preserve">                                                                                                                                                                                                                            </t>
  </si>
  <si>
    <t xml:space="preserve">PLACA LUMINESCENTE SINALIZACAO SEG.INCENDIO,INDICACAO CONTINUADA ROTA DE FUGA, APROX. (7X20) NBR 13434-2  </t>
  </si>
  <si>
    <t xml:space="preserve">PLACA DE SINALIZACAO BASICA PARA SAIDA DE EMERGENCIA, EM PVC ANTICHAMA,DIMENSOES APROX. (15X15)CM, NBR 13434-2  </t>
  </si>
  <si>
    <t xml:space="preserve">                                                                                                                                                                                                                         </t>
  </si>
  <si>
    <t xml:space="preserve">PLACA FOTOLUMINESCENTE SINALIZACAO SEG. INCENDIO, INDIC. NUM. PAVIMENTOS APROX. (10X10) NBR 13434-2  </t>
  </si>
  <si>
    <t xml:space="preserve">                                                 </t>
  </si>
  <si>
    <t xml:space="preserve">BUCHA DE NYLON, DIAMETRO DO FURO 8 MM, COMPRIMENTO 40 MM, COM PARAFUSO DE ROSCA SOBERBA, CABECA CHATA, FENDA SIMPLES, 4,8 X 50 MM  </t>
  </si>
  <si>
    <t xml:space="preserve">EXTINTOR DE INCENDIO PORTATIL COM CARGA DE GAS CARBONICO CO2 DE 6 KG, CLASSE BC  </t>
  </si>
  <si>
    <t xml:space="preserve">CONTROLE TECNOLOGICO DE OBRAS EM CONCRETO ARMADO CONSIDERANDO APENAS O CONTROLE DO CONCRETO E CONSTANDO DE COLETA,MOLDAGEM E CAPEAMENTO DE CORPOS DE PROVA,TRANSPORTE ATE 50KM,ENSAIOS DE RESISTENCIA A COMPRESSAO AOS 28 DIAS E"SLUMP TEST",MEDIDO POR M3 DE CONCRETO COLOCADO NAS FORMAS  </t>
  </si>
  <si>
    <t xml:space="preserve">                                                                                                                                                                                                                                                                                            </t>
  </si>
  <si>
    <t xml:space="preserve">55.100.0002-1      </t>
  </si>
  <si>
    <t xml:space="preserve">COMPOSICAO BASICA - ENSAIO DE LABORATORIO  </t>
  </si>
  <si>
    <t xml:space="preserve">58.002.0331-1      </t>
  </si>
  <si>
    <t xml:space="preserve">MOLDAGEM E COLETA DE CORPO DE PROVA DE CONCRETO,EXEC.POR FIR  </t>
  </si>
  <si>
    <t xml:space="preserve">TESTE DE RESISTÊNCIA DE ATERRAMENTO (LAUDO SPDA)  </t>
  </si>
  <si>
    <t xml:space="preserve">COT.09.0001        </t>
  </si>
  <si>
    <t xml:space="preserve">TESTE DE CONTINUIDADE ELÉTRICA (LAUDO SPDA)  </t>
  </si>
  <si>
    <t xml:space="preserve">COT.09.0002        </t>
  </si>
  <si>
    <t xml:space="preserve">LIMPEZA GERAL                                                </t>
  </si>
  <si>
    <t xml:space="preserve">01997/ORSE         </t>
  </si>
  <si>
    <t xml:space="preserve">SABÃO EM PÓ                                                 </t>
  </si>
  <si>
    <t xml:space="preserve">02414/ORSE         </t>
  </si>
  <si>
    <t xml:space="preserve">VASSOURA PIAÇAVA                                            </t>
  </si>
  <si>
    <t xml:space="preserve">MESTRE DE OBRAS COM ENCARGOS COMPLEMENTARES  </t>
  </si>
  <si>
    <t xml:space="preserve">CURSO DE CAPACITAÇÃO PARA MESTRE DE OBRAS (ENCARGOS COMPLEMENTARES) - MENSALISTA  </t>
  </si>
  <si>
    <t xml:space="preserve">MESTRE DE OBRAS (MENSALISTA)  </t>
  </si>
  <si>
    <t xml:space="preserve">EXAMES - MENSALISTA (ENCARGOS COMPLEMENTARES (COLETADO CAIXA)  </t>
  </si>
  <si>
    <t xml:space="preserve">SEGURO - MENSALISTA (ENCARGOS COMPLEMENTARES) (COLETADO CAIXA)  </t>
  </si>
  <si>
    <t xml:space="preserve">EPI - FAMILIA ENCARREGADO GERAL - MENSALISTA (ENCARGOS COMPLEMENTARES - COLETADO CAIXA)  </t>
  </si>
  <si>
    <t xml:space="preserve">FERRAMENTAS - FAMILIA ENCARREGADO GERAL - MENSALISTA (ENCARGOS COMPLEMENTARES - COLETADO CAIXA)  </t>
  </si>
  <si>
    <t xml:space="preserve">ENGENHEIRO CIVIL DE OBRA JUNIOR COM ENCARGOS COMPLEMENTARES  </t>
  </si>
  <si>
    <t xml:space="preserve">CURSO DE CAPACITAÇÃO PARA ENGENHEIRO CIVIL DE OBRA JÚNIOR (ENCARGOS COMPLEMENTARES) - MENSALISTA  </t>
  </si>
  <si>
    <t xml:space="preserve">ENGENHEIRO CIVIL DE OBRA JUNIOR (MENSALISTA)  </t>
  </si>
  <si>
    <t xml:space="preserve">EPI - FAMILIA ENGENHEIRO CIVIL - MENSALISTA (ENCARGOS COMPLEMENTARES - COLETADO CAIXA)  </t>
  </si>
  <si>
    <t xml:space="preserve">FERRAMENTAS - FAMILIA ENGENHEIRO CIVIL - MENSALISTA (ENCARGOS COMPLEMENTARES - COLETADO CAIXA)  </t>
  </si>
  <si>
    <t xml:space="preserve">TÉCNICO EM SEGURANÇA DO TRABALHO COM ENCARGOS COMPLEMENTARES  </t>
  </si>
  <si>
    <t xml:space="preserve">CURSO DE CAPACITAÇÃO PARA TÉCNICO EM SEGURANÇA DO TRABALHO (ENCARGOS COMPLEMENTARES) - MENSALISTA  </t>
  </si>
  <si>
    <t xml:space="preserve">TECNICO EM SEGURANCA DO TRABALHO (MENSALISTA)  </t>
  </si>
  <si>
    <t xml:space="preserve">EPI - FAMILIA ALMOXARIFE - MENSALISTA (ENCARGOS COMPLEMENTARES - COLETADO CAIXA)  </t>
  </si>
  <si>
    <t xml:space="preserve">FERRAMENTAS - FAMILIA ALMOXARIFE - MENSALISTA (ENCARGOS COMPLEMENTARES - COLETADO CAIXA)  </t>
  </si>
  <si>
    <t>14.003.0163-0/EMOP</t>
  </si>
  <si>
    <t>14.003.0153-0/EMOP</t>
  </si>
  <si>
    <t>13.416.0010-0/EMOP</t>
  </si>
  <si>
    <t>13.416.0015-0/EMOP</t>
  </si>
  <si>
    <t>05.058.0020-0/EMOP</t>
  </si>
  <si>
    <t>14.007.0313-0/EMOP</t>
  </si>
  <si>
    <t>18.027.0496-0/EMOP</t>
  </si>
  <si>
    <t>15.018.0550-0/EMOP</t>
  </si>
  <si>
    <t>15.018.0750-0/EMOP</t>
  </si>
  <si>
    <t>15.018.0670-0/EMOP</t>
  </si>
  <si>
    <t>15.018.0940-0/EMOP</t>
  </si>
  <si>
    <t>18.038.0030-0/EMOP</t>
  </si>
  <si>
    <t>18.030.0001-0/EMOP</t>
  </si>
  <si>
    <t>18.030.0005-0/EMOP</t>
  </si>
  <si>
    <t>18.030.0007-0/EMOP</t>
  </si>
  <si>
    <t>18.033.0015-0/EMOP</t>
  </si>
  <si>
    <t>05.054.0104-0/EMOP</t>
  </si>
  <si>
    <t>05.054.0105-0/EMOP</t>
  </si>
  <si>
    <t>05.054.0103-0/EMOP</t>
  </si>
  <si>
    <t>01.001.0150-0/EMOP</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</si>
  <si>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</si>
  <si>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</si>
  <si>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</si>
  <si>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</si>
  <si>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</si>
  <si>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</si>
  <si>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</si>
  <si>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</si>
  <si>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</si>
  <si>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</si>
  <si>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</si>
  <si>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</si>
  <si>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</si>
  <si>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</si>
  <si>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</si>
  <si>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</si>
  <si>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</si>
  <si>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</si>
  <si>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</si>
  <si>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</si>
  <si>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</si>
  <si>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</si>
  <si>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</si>
  <si>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</si>
  <si>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</si>
  <si>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</si>
  <si>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</si>
  <si>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</si>
  <si>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</si>
  <si>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</si>
  <si>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</si>
  <si>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</si>
  <si>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</si>
  <si>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</si>
  <si>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</si>
  <si>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</si>
  <si>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</si>
  <si>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</si>
  <si>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</si>
  <si>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</si>
  <si>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</si>
  <si>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</si>
  <si>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</si>
  <si>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</si>
  <si>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</si>
  <si>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</si>
  <si>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</si>
  <si>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</si>
  <si>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</si>
  <si>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</si>
  <si>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</si>
  <si>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</si>
  <si>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</si>
  <si>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</si>
  <si>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</si>
  <si>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</si>
  <si>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</si>
  <si>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</si>
  <si>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</si>
  <si>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</si>
  <si>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</si>
  <si>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</si>
  <si>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</si>
  <si>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</si>
  <si>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</si>
  <si>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</si>
  <si>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</si>
  <si>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</si>
  <si>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</si>
  <si>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</si>
  <si>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</si>
  <si>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</si>
  <si>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</si>
  <si>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</si>
  <si>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</si>
  <si>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</si>
  <si>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</si>
  <si>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</si>
  <si>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</si>
  <si>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</si>
  <si>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</si>
  <si>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</si>
  <si>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</si>
  <si>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</si>
  <si>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</si>
  <si>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</si>
  <si>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</si>
  <si>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</si>
  <si>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</si>
  <si>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</si>
  <si>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</si>
  <si>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</si>
  <si>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</si>
  <si>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</si>
  <si>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</si>
  <si>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</si>
  <si>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</si>
  <si>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</si>
  <si>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</si>
  <si>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</si>
  <si>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</si>
  <si>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</si>
  <si>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</si>
  <si>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</si>
  <si>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</si>
  <si>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</si>
  <si>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</si>
  <si>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</si>
  <si>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</si>
  <si>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</si>
  <si>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</si>
  <si>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</si>
  <si>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</si>
  <si>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</si>
  <si>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</si>
  <si>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</si>
  <si>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</si>
  <si>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</si>
  <si>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</si>
  <si>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</si>
  <si>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</si>
  <si>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</si>
  <si>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</si>
  <si>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</si>
  <si>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</si>
  <si>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</si>
  <si>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</si>
  <si>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</si>
  <si>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</si>
  <si>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</si>
  <si>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</si>
  <si>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</si>
  <si>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</si>
  <si>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</si>
  <si>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</si>
  <si>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</si>
  <si>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</si>
  <si>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</si>
  <si>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</si>
  <si>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</si>
  <si>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</si>
  <si>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</si>
  <si>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</si>
  <si>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</si>
  <si>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</si>
  <si>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</si>
  <si>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</si>
  <si>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</si>
  <si>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</si>
  <si>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</si>
  <si>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</si>
  <si>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</si>
  <si>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</si>
  <si>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</si>
  <si>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</si>
  <si>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</si>
  <si>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</si>
  <si>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</si>
  <si>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</si>
  <si>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</si>
  <si>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</si>
  <si>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</si>
  <si>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</si>
  <si>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</si>
  <si>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</si>
  <si>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</si>
  <si>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</si>
  <si>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</si>
  <si>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</si>
  <si>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</si>
  <si>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</si>
  <si>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</si>
  <si>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</si>
  <si>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</si>
  <si>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</si>
  <si>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</si>
  <si>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</si>
  <si>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</si>
  <si>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</si>
  <si>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</si>
  <si>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</si>
  <si>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</si>
  <si>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</si>
  <si>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</si>
  <si>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</si>
  <si>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</si>
  <si>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</si>
  <si>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</si>
  <si>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</si>
  <si>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</si>
  <si>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</si>
  <si>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</si>
  <si>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</si>
  <si>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</si>
  <si>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</si>
  <si>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</si>
  <si>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</si>
  <si>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</si>
  <si>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</si>
  <si>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</si>
  <si>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</si>
  <si>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</si>
  <si>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</si>
  <si>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</si>
  <si>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</si>
  <si>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</si>
  <si>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</si>
  <si>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</si>
  <si>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</si>
  <si>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</si>
  <si>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</si>
  <si>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</si>
  <si>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</si>
  <si>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</si>
  <si>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</si>
  <si>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</si>
  <si>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</si>
  <si>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</si>
  <si>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</si>
  <si>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</si>
  <si>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</si>
  <si>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</si>
  <si>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</si>
  <si>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</si>
  <si>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</si>
  <si>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</si>
  <si>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</si>
  <si>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</si>
  <si>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</si>
  <si>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</si>
  <si>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CORTE E DOBRA DE AÇO CA-60, DIÂMETRO DE 5,0 MM, UTILIZADO EM ESTRIBO CONTÍNUO HELICOIDAL. AF_09/2021</t>
  </si>
  <si>
    <t>CORTE E DOBRA DE AÇO CA-50, DIÂMETRO DE 6,3 MM, UTILIZADO EM ESTRIBO CONTÍNUO HELICOIDAL. AF_09/2021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</si>
  <si>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</si>
  <si>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</si>
  <si>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</si>
  <si>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</si>
  <si>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</si>
  <si>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</si>
  <si>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</si>
  <si>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</si>
  <si>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</si>
  <si>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</si>
  <si>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</si>
  <si>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</si>
  <si>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</si>
  <si>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</si>
  <si>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</si>
  <si>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</si>
  <si>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</si>
  <si>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</si>
  <si>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</si>
  <si>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</si>
  <si>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</si>
  <si>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</si>
  <si>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</si>
  <si>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</si>
  <si>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</si>
  <si>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</si>
  <si>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</si>
  <si>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TRATAMENTO DE JUNTA DE DILATAÇÃO, COM TARUGO DE POLIETILENO E SELANTE PU, INCLUSO PREENCHIMENTO COM ESPUMA EXPANSIVA PU. AF_06/2018</t>
  </si>
  <si>
    <t>TRATAMENTO DE JUNTA SERRADA, COM TARUGO DE POLIETILENO E SELANTE À BASE DE SILICONE. AF_06/2018</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</si>
  <si>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</si>
  <si>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</si>
  <si>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</si>
  <si>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</si>
  <si>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</si>
  <si>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</si>
  <si>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</si>
  <si>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</si>
  <si>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</si>
  <si>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</si>
  <si>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</si>
  <si>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</si>
  <si>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</si>
  <si>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</si>
  <si>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</si>
  <si>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</si>
  <si>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</si>
  <si>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</si>
  <si>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</si>
  <si>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</si>
  <si>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</si>
  <si>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</si>
  <si>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</si>
  <si>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</si>
  <si>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</si>
  <si>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</si>
  <si>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</si>
  <si>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</si>
  <si>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</si>
  <si>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</si>
  <si>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</si>
  <si>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</si>
  <si>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</si>
  <si>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</si>
  <si>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</si>
  <si>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</si>
  <si>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</si>
  <si>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</si>
  <si>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</si>
  <si>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</si>
  <si>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</si>
  <si>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</si>
  <si>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</si>
  <si>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</si>
  <si>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</si>
  <si>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</si>
  <si>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</si>
  <si>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</si>
  <si>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</si>
  <si>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</si>
  <si>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</si>
  <si>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</si>
  <si>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</si>
  <si>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</si>
  <si>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</si>
  <si>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</si>
  <si>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</si>
  <si>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</si>
  <si>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</si>
  <si>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</si>
  <si>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</si>
  <si>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</si>
  <si>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</si>
  <si>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</si>
  <si>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</si>
  <si>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</si>
  <si>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</si>
  <si>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</si>
  <si>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</si>
  <si>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</si>
  <si>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</si>
  <si>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</si>
  <si>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</si>
  <si>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</si>
  <si>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</si>
  <si>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</si>
  <si>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</si>
  <si>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</si>
  <si>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</si>
  <si>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</si>
  <si>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</si>
  <si>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</si>
  <si>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</si>
  <si>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</si>
  <si>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</si>
  <si>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</si>
  <si>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</si>
  <si>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</si>
  <si>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</si>
  <si>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</si>
  <si>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</si>
  <si>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</si>
  <si>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</si>
  <si>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</si>
  <si>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</si>
  <si>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</si>
  <si>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</si>
  <si>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</si>
  <si>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</si>
  <si>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</si>
  <si>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</si>
  <si>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</si>
  <si>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</si>
  <si>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</si>
  <si>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</si>
  <si>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</si>
  <si>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</si>
  <si>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</si>
  <si>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</si>
  <si>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</si>
  <si>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</si>
  <si>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</si>
  <si>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</si>
  <si>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</si>
  <si>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</si>
  <si>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</si>
  <si>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</si>
  <si>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</si>
  <si>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SUPORTE PARA ELETROCALHA LISA OU PERFURADA EM AÇO GALVANIZADO, LARGURA 500 OU 800 MM E ALTURA 50 MM, ESPAÇADO A CADA 1,5 M, EM PERFILADO DE SEÇÃO 38X76 MM, POR METRO DE ELETROCALHA FIXADA. AF_07/2017</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</si>
  <si>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</si>
  <si>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</si>
  <si>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</si>
  <si>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</si>
  <si>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</si>
  <si>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</si>
  <si>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</si>
  <si>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</si>
  <si>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ESCAVAÇÃO MECANIZADA DE VALA COM PROF. ATÉ 1,5 M (MÉDIA ENTRE MONTANTE E JUSANTE/UMA COMPOSIÇÃO POR TRECHO), COM ESCAVADEIRA HIDRÁULICA (0,8 M3/111 HP), LARG. MENOR QUE 1,5 M, EM SOLO DE 1A CATEGORIA, EM LOCAIS COM ALTO NÍVEL DE INTERFERÊNCIA. AF_02/2021</t>
  </si>
  <si>
    <t>RECOMPOSIÇÃO DE PAVIMENTO EM PISO INTERTRAVADO, COM REAPROVEITAMENTO DOS BLOCOS INTERTRAVADOS, PARA FECHAMENTO DE VALAS - INCLUSO RETIRADA E COLOCAÇÃO DO MATERIAL. AF_12/2020</t>
  </si>
  <si>
    <t>PINTURA COM TINTA ALQUÍDICA DE FUNDO E ACABAMENTO (ESMALTE SINTÉTICO GRAFITE) PULVERIZADA SOBRE PERFIL METÁLICO EXECUTADO EM FÁBRICA (POR DEMÃO). AF_01/2020_P</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</si>
  <si>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</si>
  <si>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</si>
  <si>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</si>
  <si>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</si>
  <si>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</si>
  <si>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</si>
  <si>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</si>
  <si>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</si>
  <si>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</si>
  <si>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</si>
  <si>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</si>
  <si>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</si>
  <si>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</si>
  <si>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</si>
  <si>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</si>
  <si>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</si>
  <si>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</si>
  <si>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</si>
  <si>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</si>
  <si>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</si>
  <si>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</si>
  <si>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</si>
  <si>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</si>
  <si>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</si>
  <si>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</si>
  <si>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</si>
  <si>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</si>
  <si>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</si>
  <si>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</si>
  <si>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</si>
  <si>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</si>
  <si>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</si>
  <si>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</si>
  <si>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</si>
  <si>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</si>
  <si>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</si>
  <si>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</si>
  <si>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</si>
  <si>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</si>
  <si>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</si>
  <si>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</si>
  <si>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</si>
  <si>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</si>
  <si>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</si>
  <si>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</si>
  <si>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</si>
  <si>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</si>
  <si>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</si>
  <si>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</si>
  <si>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</si>
  <si>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</si>
  <si>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</si>
  <si>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</si>
  <si>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</si>
  <si>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</si>
  <si>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</si>
  <si>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</si>
  <si>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</si>
  <si>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</si>
  <si>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</si>
  <si>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</si>
  <si>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</si>
  <si>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</si>
  <si>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</si>
  <si>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</si>
  <si>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</si>
  <si>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</si>
  <si>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</si>
  <si>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</si>
  <si>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</si>
  <si>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</si>
  <si>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</si>
  <si>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</si>
  <si>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</si>
  <si>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MES DE COLETA: 09/2021</t>
  </si>
  <si>
    <t>ACABAMENTO CROMADO PARA REGISTRO PEQUENO, DE PAREDE, 1/2 " OU 3/4 "</t>
  </si>
  <si>
    <t>ACIDO CLORIDRICO / ACIDO MURIATICO, DILUICAO 10% A 12% PARA USO EM LIMPEZA</t>
  </si>
  <si>
    <t>ADESIVO / COLA DE CONTATO LIQUIDO, A BASE DE RESINAS, PARA COLAGEM DE ESPUMA PARA ISOLAMENTO TERMICO FLEXIVEL</t>
  </si>
  <si>
    <t>ADESIVO / COLA PARA EPS (ISOPOR) E OUTROS MATERIAIS</t>
  </si>
  <si>
    <t>ADESIVO ACRILICO DE BASE AQUOSA / COLA DE CONTATO</t>
  </si>
  <si>
    <t>ADESIVO PLASTICO PARA PVC, FRASCO COM *850* GR</t>
  </si>
  <si>
    <t>ANEL DE VEDACAO, PVC FLEXIVEL, 100 MM, PARA SAIDA DE BACIA / VASO SANITARIO</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</si>
  <si>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</si>
  <si>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</si>
  <si>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</si>
  <si>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</si>
  <si>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</si>
  <si>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</si>
  <si>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</si>
  <si>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</si>
  <si>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</si>
  <si>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</si>
  <si>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</si>
  <si>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</si>
  <si>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BASE DE MISTURADOR MONOCOMANDO PARA CHUVEIRO, DE PAREDE (NAO INCLUI ACABAMENTOS)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</si>
  <si>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</si>
  <si>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</si>
  <si>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</si>
  <si>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</si>
  <si>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BLOCO / TIJOLO DE VIDRO INCOLOR, CANELADO / ONDULADO, *19 X 19 X 8* CM (A X L X E)</t>
  </si>
  <si>
    <t>BLOCO / TIJOLO DE VIDRO INCOLOR, XADREZ, *20 X 20 X 10* CM (A X L X E)</t>
  </si>
  <si>
    <t>BLOCO DE VIDRO / ELEMENTO VAZADO, INCOLOR, VENEZIANA, *20 X 20 X 6* CM (A X L X E)</t>
  </si>
  <si>
    <t>BLOCO DE VIDRO / ELEMENTO VAZADO, INCOLOR, VENEZIANA, DE *20 X 10 X 8* CM (A X L X E)</t>
  </si>
  <si>
    <t>BRACO OU HASTE RETA COM CANOPLA PLASTICA, 1/2 ", PARA CHUVEIRO ELETRICO</t>
  </si>
  <si>
    <t>CAIXA DE GORDURA EM PVC, DIAMETRO MINIMO 300 MM, DIAMETRO DE SAIDA 100 MM, CAPACIDADE  APROXIMADA 18 LITROS, COM TAMPA E CESTO</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</si>
  <si>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</si>
  <si>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</si>
  <si>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</si>
  <si>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</si>
  <si>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</si>
  <si>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</si>
  <si>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</si>
  <si>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</si>
  <si>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</si>
  <si>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</si>
  <si>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</si>
  <si>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</si>
  <si>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</si>
  <si>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</si>
  <si>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CERA LIQUIDA INCOLOR MULTIPISO</t>
  </si>
  <si>
    <t>COLA PARA TUBOS E MANTAS ELASTOMERICAS, A BASE DE SOLVENTE</t>
  </si>
  <si>
    <t>DESINFETANTE PRONTO USO</t>
  </si>
  <si>
    <t>DETERGENTE NEUTRO USO GERAL, CONCENTRADO</t>
  </si>
  <si>
    <t>DILUENTE AGUARRAS</t>
  </si>
  <si>
    <t>DUCHA / CHUVEIRO METALICO, DE PAREDE, ARTICULAVEL, COM BRACO/CANO, SEM DESVIADOR</t>
  </si>
  <si>
    <t>DUCHA / CHUVEIRO METALICO, DE PAREDE, ARTICULAVEL, COM DESVIADOR E DUCHA MANUAL</t>
  </si>
  <si>
    <t>DUCHA / CHUVEIRO PLASTICO SIMPLES, 5 '', BRANCO, PARA ACOPLAR EM HASTE 1/2 ", AGUA FRIA</t>
  </si>
  <si>
    <t>FECHADURA AUXILIAR DE SEGURANCA PARA PORTA EXTERNA, EM ACO INOX, BROCA DE 45 A 55 MM, LINGUETA COM 3 AVANCOS, INCLUINDO 2 CHAVES TIPO CILINDRO</t>
  </si>
  <si>
    <t>FECHADURA ESPELHO PARA PORTA DE BANHEIRO, EM ACO INOX (MAQUINA, TESTA E CONTRA-TESTA) E EM ZAMAC (MACANETA, LINGUETA E TRINCOS) COM ACABAMENTO CROMADO, MAQUINA DE 55 MM, INCLUINDO CHAVE TIPO TRANQUETA  (CONJUNTO DE FECHADURAS)</t>
  </si>
  <si>
    <t>FECHADURA ROSETA REDONDA PARA PORTA INTERNA, EM ACO INOX (MAQUINA, TESTA E CONTRA-TESTA) E EM ZAMAC (MACANETA, LINGUETA E TRINCOS) COM ACABAMENTO CROMADO, MAQUINA DE 40 MM, INCLUINDO CHAVE TIPO INTERNA (CONJUNTO DE FECHADURAS)</t>
  </si>
  <si>
    <t>FITA / CINTA AUTOADESIVA ELASTOMERICA PARA VEDACAO, L= 50 MM, E = 3 MM</t>
  </si>
  <si>
    <t>GONZO DE EMBUTIR, EM LATAO / ZAMAC, *20 X 48* MM, PARA JANELA BASCULANTE / PIVOTANTE, JOGO COM 4 PECAS (PAR)  - INCLUI PARAFUSOS</t>
  </si>
  <si>
    <t>GRELHA FIXA, EM PVC BRANCA, QUADRADA, 150 X 150 MM, PARA RALOS E CAIXAS</t>
  </si>
  <si>
    <t>GRELHA FIXA, PVC CROMADA, REDONDA, 150 MM, PARA RALOS E CAIXAS</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</si>
  <si>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</si>
  <si>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</si>
  <si>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</si>
  <si>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GUARNICAO/ALIZAR/VISTA, E = *1,3* CM, L = *5,0* CM HASTE REGULAVEL = *35* MM, EM MDF/PVC WOOD/ POLIESTIRENO OU MADEIRA LAMINADA, PRIMER BRANCO (JOGO PARA 1 FACE)</t>
  </si>
  <si>
    <t>GUARNICAO/ALIZAR/VISTA, E = *1,3* CM, L = *7,0* CM, EM POLIESTIRENO, BRANCO (JOGO PARA 1 FACE)</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</si>
  <si>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</si>
  <si>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</si>
  <si>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</si>
  <si>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</si>
  <si>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</si>
  <si>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</si>
  <si>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</si>
  <si>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</si>
  <si>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</si>
  <si>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</si>
  <si>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</si>
  <si>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LIMPA VIDROS COM PULVERIZADOR</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</si>
  <si>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</si>
  <si>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</si>
  <si>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</si>
  <si>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</si>
  <si>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</si>
  <si>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</si>
  <si>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</si>
  <si>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MICTORIO INDICUDUAL, SIFONADO, LOUCA BRANCA, SEM COMPLEMENTOS</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</si>
  <si>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</si>
  <si>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</si>
  <si>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</si>
  <si>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</si>
  <si>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</si>
  <si>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</si>
  <si>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</si>
  <si>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</si>
  <si>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</si>
  <si>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MISTURADOR CROMADO DE MESA, BICA BAIXA, PARA LAVATORIO (REF 1875)</t>
  </si>
  <si>
    <t>MISTURADOR CROMADO DE PAREDE PARA LAVATORIO (REF 1878)</t>
  </si>
  <si>
    <t>MISTURADOR DE PAREDE, CROMADO, PARA COZINHA, BICA ALTA MOVEL, COM AREJADOR ARTICULADO (REF 1258)</t>
  </si>
  <si>
    <t>MISTURADOR MONOCOMANDO PARA CHUVEIRO, BASE BRUTA, ACABAMENTO CROMADO</t>
  </si>
  <si>
    <t>MISTURADOR, BASE PARA CHUVEIRO/BANHEIRA, 1/2 " OU 3/4 ", SOLDAVEL OU ROSCAVEL (NAO INCLUI ACABAMENTOS)</t>
  </si>
  <si>
    <t>PASTA LUBRIFICANTE PARA TUBOS E CONEXOES COM JUNTA ELASTICA, EMBALAGEM DE *400* GR (USO EM PVC, ACO, POLIETILENO E OUTROS)</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</si>
  <si>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</si>
  <si>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</si>
  <si>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</si>
  <si>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</si>
  <si>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</si>
  <si>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PISO FULGET (GRANITO LAVADO) EM PLACAS DE *40 X 40* CM, E = 2,0 CM (SEM COLOCACAO)</t>
  </si>
  <si>
    <t>PISO FULGET (GRANITO LAVADO) EM PLACAS DE *75 X 75* CM, E = 2,0 CM (SEM COLOCACAO)</t>
  </si>
  <si>
    <t>PLACA DE OBRA (PARA CONSTRUCAO CIVIL) EM CHAPA GALVANIZADA *N. 22*, ADESIVADA, DE *2,0 X 1,125* M (SEM POSTES PARA FIXACAO)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</si>
  <si>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</si>
  <si>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</si>
  <si>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</si>
  <si>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</si>
  <si>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PRIMER DE POLIURETANO</t>
  </si>
  <si>
    <t>PRIMER EPOXI / EPOXIDICO</t>
  </si>
  <si>
    <t>PROLONGAMENTO / PROLONGADOR PARA CAIXA SIFONADA, PVC, 100 MM X 200 MM (NBR 5688)</t>
  </si>
  <si>
    <t>PROLONGAMENTO / PROLONGADOR PARA CAIXA SIFONADA, PVC, 150 MM X 150 MM (NBR 5688)</t>
  </si>
  <si>
    <t>PROLONGAMENTO / PROLONGADOR PARA CAIXA SIFONADA, PVC, 150 MM X 200 MM (NBR 5688)</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</si>
  <si>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</si>
  <si>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</si>
  <si>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</si>
  <si>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</si>
  <si>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</si>
  <si>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</si>
  <si>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SELADOR ACRILICO OPACO PREMIUM INTERIOR/EXTERIOR</t>
  </si>
  <si>
    <t>SOLUCAO PREPARADORA / LIMPADORA PARA PVC, FRASCO COM 1000 CM3</t>
  </si>
  <si>
    <t>TANQUE DE LOUCA BRANCA, COM COLUNA, *30* L</t>
  </si>
  <si>
    <t>TANQUE DE LOUCA BRANCA, SUSPENSO, *20* L</t>
  </si>
  <si>
    <t>TARUGO DELIMITADOR DE PROFUNDIDADE EM ESPUMA DE POLIETILENO DE BAIXA DENSIDADE 10 MM, CINZA</t>
  </si>
  <si>
    <t>TINTA A BASE DE RESINA ACRILICA EMULSIONADA EM AGUA, PARA SINALIZACAO HORIZONTAL VIARIA (NBR 13699:2012)</t>
  </si>
  <si>
    <t>TINTA ACRILICA A BASE DE SOLVENTE, PARA SINALIZACAO HORIZONTAL VIARIA (NBR 11862)</t>
  </si>
  <si>
    <t>TINTA BORRACHA CLORADA, ACABAMENTO SEMIBRILHO, QUALQUER COR</t>
  </si>
  <si>
    <t>TORNEIRA CROMADA CANO CURTO, SEM BICO, SEM AREJADOR, DE PAREDE, PARA TANQUE E USO GERAL, 1/2 " OU 3/4 " (REF 1143)</t>
  </si>
  <si>
    <t>TORNEIRA CROMADA DE MESA PARA LAVATORIO, BICA ALTA, COM AREJADOR (REF 1195)</t>
  </si>
  <si>
    <t>TORNEIRA CROMADA DE MESA PARA LAVATORIO, COM SENSOR DE PRESENCA A PILHA, COM AREJADOR EMBUTIDO</t>
  </si>
  <si>
    <t>TORNEIRA CROMADA DE MESA PARA LAVATORIO, MISTURADOR MONOCOMANDO, BICA BAIXA (REF 2875)</t>
  </si>
  <si>
    <t>TORNEIRA CROMADA DE MESA, PARA COZINHA, BICA MOVEL, COM AREJADOR, 1/2 " OU 3/4 " (REF 1167 / 1168)</t>
  </si>
  <si>
    <t>TORNEIRA CROMADA DE MESA, PARA LAVATORIO, TEMPORIZADA PRESSAO FECHAMENTO AUTOMATICO, BICA BAIXA</t>
  </si>
  <si>
    <t>TORNEIRA CROMADA DE PAREDE LONGA PARA LAVATORIO, COM AREJADOR, ACIONAMENTO ALAVANCA, 1/4 DE VOLTA (REF 1178)</t>
  </si>
  <si>
    <t>TORNEIRA CROMADA DE PAREDE, PARA COZINHA, BICA MOVEL, COM AREJADOR, 1/2 " OU 3/4 " (REF 1167 / 1168)</t>
  </si>
  <si>
    <t>TORNEIRA CROMADA PARA JARDIM / TANQUE, COM BICO PLASTICO, CANO LONGO, DE PAREDE, PADRAO POPULAR / USO GERAL , 1/2 " OU 3/4 " (REF 1153 / 1130)</t>
  </si>
  <si>
    <t>TORNEIRA CROMADA PARA TANQUE / JARDIM, SEM BICO , CANO LONGO, DE PAREDE, PADRAO POPULAR / USO GERAL, 1/2 " OU 3/4 " (REF 1126)</t>
  </si>
  <si>
    <t>TORNEIRA CROMADA, CANO CURTO, COM AREJADOR, SEM BICO PLASTICO, DE PAREDE, PARA USO GERAL,  1/2 " OU 3/4 " (REF 1152 / 1154)</t>
  </si>
  <si>
    <t>TORNEIRA CROMADA, RETA, DE PAREDE, PARA COZINHA, COM AREJADOR, PADRAO POPULAR, 1/2 " OU 3/4 " (REF 1159 / 1160)</t>
  </si>
  <si>
    <t>TORNEIRA CROMADA, RETA, DE PAREDE, PARA COZINHA, SEM BICO, SEM AREJADOR, PADRAO POPULAR, 1/2 " OU 3/4 " (REF 1158)</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</si>
  <si>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</si>
  <si>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</si>
  <si>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</si>
  <si>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</si>
  <si>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</si>
  <si>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</si>
  <si>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</si>
  <si>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</si>
  <si>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</si>
  <si>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</si>
  <si>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</si>
  <si>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CROMADA PARA LAVATORIO COM SENSOR DE APROXIMACAO ELETRICO, BIVOLT</t>
  </si>
  <si>
    <t>TORNEIRA DE MESA PARA LAVATORIO, FIXA,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</si>
  <si>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</si>
  <si>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</si>
  <si>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PLASTICA DE BOIA CONVENCIONAL PARA CAIXA DE AGUA, AGUA FRIA, 3/4 ", COM HASTE METALICA E COM TORNEIRA E BALAO PLASTICOS (PADRAO POPULAR)</t>
  </si>
  <si>
    <t>TUBO DE DESCARGA, TIPO BENGALA, PARA LIGACAO CAIXA DE DESCARGA - EMBUTIR, PVC, 40 MM X 150 CM</t>
  </si>
  <si>
    <t>VALVULA DE ESCOAMENTO PARA TANQUE, EM METAL CROMADO, 1.1/2 ", SEM LADRAO, COM TAMPAO PLASTICO</t>
  </si>
  <si>
    <t>TOTAL DE INSUMOS : 5205</t>
  </si>
  <si>
    <t>368/EMOP</t>
  </si>
  <si>
    <t>559/EMOP</t>
  </si>
  <si>
    <t>788/EMOP</t>
  </si>
  <si>
    <t>2376/EMOP</t>
  </si>
  <si>
    <t>2379/EMOP</t>
  </si>
  <si>
    <t>2501/EMOP</t>
  </si>
  <si>
    <t>4210/EMOP</t>
  </si>
  <si>
    <t>135/EMOP</t>
  </si>
  <si>
    <t>11962/EMOP</t>
  </si>
  <si>
    <t>7776/EMOP</t>
  </si>
  <si>
    <t>2666/AGETOP</t>
  </si>
  <si>
    <t>104/AGETOP</t>
  </si>
  <si>
    <t>1805/AGETOP</t>
  </si>
  <si>
    <t>1966/AGETOP</t>
  </si>
  <si>
    <t>1858/AGETOP</t>
  </si>
  <si>
    <t>2386/AGETOP</t>
  </si>
  <si>
    <t>102/AGETOP</t>
  </si>
  <si>
    <t>2438/AGETOP</t>
  </si>
  <si>
    <t>1896/AGETOP</t>
  </si>
  <si>
    <t>1334/AGETOP</t>
  </si>
  <si>
    <t>3446/AGETOP</t>
  </si>
  <si>
    <t>3909/AGETOP</t>
  </si>
  <si>
    <t>12748/EMOP</t>
  </si>
  <si>
    <t xml:space="preserve"> 02. 01.000.</t>
  </si>
  <si>
    <t>CANTEIRO DE OBRAS</t>
  </si>
  <si>
    <t xml:space="preserve"> 02. 01.100.</t>
  </si>
  <si>
    <t>CONSTRUÇÕES PROVISÓRIAS</t>
  </si>
  <si>
    <t xml:space="preserve"> 02. 01.101.</t>
  </si>
  <si>
    <t>ESCRITÓRIOS</t>
  </si>
  <si>
    <t xml:space="preserve"> 02. 01.101.  1.</t>
  </si>
  <si>
    <t xml:space="preserve"> 02. 01.102.</t>
  </si>
  <si>
    <t>DEPÓSITOS E BAIAS</t>
  </si>
  <si>
    <t xml:space="preserve"> 02. 01.102.  1.</t>
  </si>
  <si>
    <t xml:space="preserve"> 02. 01.102.  2.</t>
  </si>
  <si>
    <t xml:space="preserve"> 02. 01.102.  3.</t>
  </si>
  <si>
    <t>FORNECIMENTO E EXECUÇÃO DE BAIA COM DUAS DIVISÓRIAS PARA AGREGADOS, DIMENSÕES 4,0X10,0M EM ESTRUTURA DE MADEIRA.</t>
  </si>
  <si>
    <t xml:space="preserve"> 02. 01.102.  4.</t>
  </si>
  <si>
    <t>FORNECIMENTO E EXECUÇÃO DE BAIA PARA ARMAZENAMENTO DE AÇO, POR BITOLA, DIMENSÕES 7,0X12M EM ESTRUTURA DE MADEIRA.</t>
  </si>
  <si>
    <t xml:space="preserve"> 02. 01.102.  5.</t>
  </si>
  <si>
    <t>FORNECIMENTO E EXECUÇÃO DE BAIA PARA ARMAZENAMENTO DE MADEIRA, DIMENSÕES 4,0X7,0M, EM ESTRUTURA DE MADEIRA.</t>
  </si>
  <si>
    <t xml:space="preserve"> 02. 01.103.</t>
  </si>
  <si>
    <t>OFICINAS</t>
  </si>
  <si>
    <t xml:space="preserve"> 02. 01.103.  1.</t>
  </si>
  <si>
    <t>EXECUÇÃO DE CENTRAL DE FÔRMAS EM CANTEIRO DE OBRA, NÃO INCLUSO MOBILIÁRIO E EQUIPAMENTOS. AF_04/2016 REF.: 93582 SINAPI AGO/2020</t>
  </si>
  <si>
    <t xml:space="preserve"> 02. 01.103.  2.</t>
  </si>
  <si>
    <t xml:space="preserve"> 02. 01.104.</t>
  </si>
  <si>
    <t>REFEITÓRIOS</t>
  </si>
  <si>
    <t xml:space="preserve"> 02. 01.104.  1.</t>
  </si>
  <si>
    <t xml:space="preserve"> 02. 01.105.</t>
  </si>
  <si>
    <t>VESTIÁRIOS E SANITÁRIOS</t>
  </si>
  <si>
    <t xml:space="preserve"> 02. 01.105.  1.</t>
  </si>
  <si>
    <t xml:space="preserve"> 02. 01.200.</t>
  </si>
  <si>
    <t>LIGAÇÕES PROVISÓRIAS</t>
  </si>
  <si>
    <t xml:space="preserve"> 02. 01.201.</t>
  </si>
  <si>
    <t>ÁGUA</t>
  </si>
  <si>
    <t xml:space="preserve"> 02. 01.201.  1.</t>
  </si>
  <si>
    <t>INSTALACAO E LIGACAO PROVISORIA PARA ABASTECIMENTO DE AGUA E ESGOTAMENTO SANITARIO EM CANTEIRO DE OBRAS,INCLUSIVE ESCAVACAO,EXCLUSIVE REPOSICAO DA PAVIMENTACAO DO LOGRADOURO PUBLICO</t>
  </si>
  <si>
    <t xml:space="preserve"> 02. 01.202.</t>
  </si>
  <si>
    <t>ENERGIA ELÉTRICA</t>
  </si>
  <si>
    <t xml:space="preserve"> 02. 01.202.  1.</t>
  </si>
  <si>
    <t>INSTALACAO E LIGACAO PROVISORIA DE ALIMENTACAO DE ENERGIA ELETRICA,EM BAIXA TENSAO,PARA CANTEIRO DE OBRAS,M3-CHAVE 100A,CARGA 3KW,20CV,EXCLUSIVE O FORNECIMENTO DO MEDIDOR</t>
  </si>
  <si>
    <t xml:space="preserve"> 02. 01.400.</t>
  </si>
  <si>
    <t>PROTEÇÃO E SINALIZAÇÃO</t>
  </si>
  <si>
    <t xml:space="preserve"> 02. 01.401.</t>
  </si>
  <si>
    <t>TAPUMES</t>
  </si>
  <si>
    <t xml:space="preserve"> 02. 01.401.  1.</t>
  </si>
  <si>
    <t xml:space="preserve"> 02. 01.404.</t>
  </si>
  <si>
    <t>PLACAS</t>
  </si>
  <si>
    <t xml:space="preserve"> 02. 01.404.  1.</t>
  </si>
  <si>
    <t>PLACA DE OBRA EM CHAPA AÇO GALVANIZADO, INSTALADA</t>
  </si>
  <si>
    <t xml:space="preserve"> 02. 01.404.  2.</t>
  </si>
  <si>
    <t>PLACA DE IDENTIFICACAO DE OBRA PUBLICA,INCLUSIVE PINTURA E SUPORTES DE MADEIRA.FORNECIMENTO E COLOCACAO</t>
  </si>
  <si>
    <t xml:space="preserve"> 02. 03.000.</t>
  </si>
  <si>
    <t>LOCAÇÃO DE OBRAS</t>
  </si>
  <si>
    <t xml:space="preserve"> 02. 03.100.</t>
  </si>
  <si>
    <t>DE EDIFICAÇÕES</t>
  </si>
  <si>
    <t xml:space="preserve"> 02. 03.101.</t>
  </si>
  <si>
    <t xml:space="preserve"> 02. 03.101.  1.</t>
  </si>
  <si>
    <t>LOCAÇÃO DA OBRA - EXECUÇÃO DE GABARITO</t>
  </si>
  <si>
    <t xml:space="preserve"> 02. 03.102.</t>
  </si>
  <si>
    <t>RESERVATÓRIOS</t>
  </si>
  <si>
    <t xml:space="preserve"> 02. 03.102.  1.</t>
  </si>
  <si>
    <t xml:space="preserve"> 02. 03.103.</t>
  </si>
  <si>
    <t>GUARITA</t>
  </si>
  <si>
    <t xml:space="preserve"> 02. 03.103.  1.</t>
  </si>
  <si>
    <t xml:space="preserve"> 02. 04.103.</t>
  </si>
  <si>
    <t>LIMPEZA MECANIZADA DE CAMADA VEGETAL</t>
  </si>
  <si>
    <t xml:space="preserve"> 02. 04.103.  1.</t>
  </si>
  <si>
    <t xml:space="preserve"> 02. 04.200.</t>
  </si>
  <si>
    <t>CORTES DE SOLO</t>
  </si>
  <si>
    <t xml:space="preserve"> 02. 04.201.</t>
  </si>
  <si>
    <t>EM MATERIAL DE 1ª CATEGORIA</t>
  </si>
  <si>
    <t xml:space="preserve"> 02. 04.201.  1.</t>
  </si>
  <si>
    <t>ESCAVACAO E CARGA MATERIAL 1A CATEGORIA, UTILIZANDO TRATOR DE ESTEIRAS DE 110 A 160HP COM LAMINA, PESO OPERACIONAL * 13T E PA CARREGADEIRA COM 170 HP.</t>
  </si>
  <si>
    <t xml:space="preserve"> 02. 04.300.</t>
  </si>
  <si>
    <t>ATERROS COMPACTADOS</t>
  </si>
  <si>
    <t xml:space="preserve"> 02. 04.300.  1.</t>
  </si>
  <si>
    <t>EXECUÇÃO E COMPACTAÇÃO DE ATERRO COM SOLO PREDOMINANTEMENTE ARGILOSO - INCLUSIVE SOLO, ESCAVAÇÃO, CARGA E TRANSPORTE. AF_11/2019 REF.: 96385 SINAPI AGO/2020</t>
  </si>
  <si>
    <t xml:space="preserve"> 02. 04.400.</t>
  </si>
  <si>
    <t>TRANSPORTE, LANÇAMENTO E ESPALHAMENTO</t>
  </si>
  <si>
    <t xml:space="preserve"> 02. 04.400.  1.</t>
  </si>
  <si>
    <t>CARGA, MANOBRA E DESCARGA DE SOLOS E MATERIAIS GRANULARES EM CAMINHÃOBASCULANTE 14 M³ - CARGA COM PÁ CARREGADEIRA (CAÇAMBA DE 1,7 A 2,8 M³/ 128 HP) E DESCARGA LIVRE (UNIDADE: M3). AF_07/2020</t>
  </si>
  <si>
    <t xml:space="preserve"> 02. 04.400.  2.</t>
  </si>
  <si>
    <t>TRANSPORTE COM CAMINHÃO BASCULANTE DE 10 M3, (MASSA ESPECÍFICA SOLTA DE MATERIAL DE 1ª CATEGORIA =1,5T/M3 - FONTE: DNIT - MANUAL DE CUSTROS DE INFRAESTRUTURA DE TRANSPORTES VOLUME 10 - CONTEÚDO 11 "TRANSPORTES" - TABELA 07 "MASSAS ESPECÍFICAS REFERENCIAIS DOS SOLOS E AGREGADOS" - DMT 33,6KM) EM VIA URBANA PAVIMENTADA, DMT ACIMA DE 30 KM (UNIDADE: TXKM). AF_12/2016 REF.: 95879 SINAPI AGO/2020</t>
  </si>
  <si>
    <t xml:space="preserve"> 03. 01.100.400.</t>
  </si>
  <si>
    <t>FUNDAÇÕES PROFUNDAS</t>
  </si>
  <si>
    <t xml:space="preserve"> 03. 01.100.420.</t>
  </si>
  <si>
    <t>ESTACAS MOLDADAS NO LOCAL</t>
  </si>
  <si>
    <t xml:space="preserve"> 03. 01.100.425.</t>
  </si>
  <si>
    <t>TIPO ESCAVADAS MECANICAMENTE</t>
  </si>
  <si>
    <t>ARRASAMENTO MECANICO DE ESTACA DE CONCRETO ARMADO, DIAMETROS DE ATÉ 40 CM. AF_11/2016</t>
  </si>
  <si>
    <t>ARRASAMENTO MECANICO DE ESTACA DE CONCRETO ARMADO, DIAMETROS DE 41 CM A 60 CM. AF_11/2016</t>
  </si>
  <si>
    <t xml:space="preserve"> 03. 01.100.500.</t>
  </si>
  <si>
    <t>BLOCOS DE FUNDAÇÃO</t>
  </si>
  <si>
    <t xml:space="preserve"> 03. 01.100.501.</t>
  </si>
  <si>
    <t>LASTRO</t>
  </si>
  <si>
    <t xml:space="preserve"> 03. 01.100.502.</t>
  </si>
  <si>
    <t>FÔRMAS</t>
  </si>
  <si>
    <t xml:space="preserve"> 03. 01.100.503.</t>
  </si>
  <si>
    <t>ARMADURA</t>
  </si>
  <si>
    <t xml:space="preserve"> 03. 01.100.504.</t>
  </si>
  <si>
    <t>CONCRETO</t>
  </si>
  <si>
    <t>CONCRETAGEM DE BLOCOS DE COROAMENTO E VIGAS BALDRAMES, FCK 30 MPA, COM USO DE BOMBA ? LANÇAMENTO, ADENSAMENTO E ACABAMENTO. AF_06/2017</t>
  </si>
  <si>
    <t xml:space="preserve"> 03. 01.100.505.</t>
  </si>
  <si>
    <t>IMPERMEABILIZAÇÃO</t>
  </si>
  <si>
    <t xml:space="preserve"> 03. 01.100.600.</t>
  </si>
  <si>
    <t>VIGAS BALDRAME</t>
  </si>
  <si>
    <t xml:space="preserve"> 03. 01.100.601.</t>
  </si>
  <si>
    <t xml:space="preserve"> 03. 01.100.602.</t>
  </si>
  <si>
    <t>FABRICAÇÃO DE FÔRMA PARA VIGAS, COM MADEIRA SERRADA, E = 25 MM. AF_12/2015</t>
  </si>
  <si>
    <t xml:space="preserve"> 03. 01.100.603.</t>
  </si>
  <si>
    <t xml:space="preserve"> 03. 01.100.604.</t>
  </si>
  <si>
    <t xml:space="preserve"> 03. 01.100.605.</t>
  </si>
  <si>
    <t xml:space="preserve"> 03. 01.200.400.</t>
  </si>
  <si>
    <t xml:space="preserve"> 03. 01.200.420.</t>
  </si>
  <si>
    <t xml:space="preserve"> 03. 01.200.425.</t>
  </si>
  <si>
    <t xml:space="preserve"> 03. 01.200.500.</t>
  </si>
  <si>
    <t xml:space="preserve"> 03. 01.200.501.</t>
  </si>
  <si>
    <t xml:space="preserve"> 03. 01.200.502.</t>
  </si>
  <si>
    <t xml:space="preserve"> 03. 01.200.503.</t>
  </si>
  <si>
    <t xml:space="preserve"> 03. 01.200.504.</t>
  </si>
  <si>
    <t xml:space="preserve"> 03. 01.200.505.</t>
  </si>
  <si>
    <t xml:space="preserve"> 03. 01.300.400.</t>
  </si>
  <si>
    <t xml:space="preserve"> 03. 01.300.420.</t>
  </si>
  <si>
    <t xml:space="preserve"> 03. 01.300.425.</t>
  </si>
  <si>
    <t xml:space="preserve"> 03. 01.300.500.</t>
  </si>
  <si>
    <t xml:space="preserve"> 03. 01.300.501.</t>
  </si>
  <si>
    <t xml:space="preserve"> 03. 01.300.502.</t>
  </si>
  <si>
    <t xml:space="preserve"> 03. 01.300.503.</t>
  </si>
  <si>
    <t xml:space="preserve"> 03. 01.300.504.</t>
  </si>
  <si>
    <t xml:space="preserve"> 03. 01.300.505.</t>
  </si>
  <si>
    <t xml:space="preserve"> 03. 01.400.</t>
  </si>
  <si>
    <t xml:space="preserve"> 03. 01.400.100.</t>
  </si>
  <si>
    <t xml:space="preserve"> 03. 01.400.101.</t>
  </si>
  <si>
    <t xml:space="preserve"> 03. 01.400.103.</t>
  </si>
  <si>
    <t xml:space="preserve"> 03. 01.400.104.</t>
  </si>
  <si>
    <t xml:space="preserve"> 03. 01.400.400.</t>
  </si>
  <si>
    <t xml:space="preserve"> 03. 01.400.420.</t>
  </si>
  <si>
    <t xml:space="preserve"> 03. 01.400.425.</t>
  </si>
  <si>
    <t xml:space="preserve"> 03. 01.400.500.</t>
  </si>
  <si>
    <t xml:space="preserve"> 03. 01.400.501.</t>
  </si>
  <si>
    <t xml:space="preserve"> 03. 01.400.502.</t>
  </si>
  <si>
    <t xml:space="preserve"> 03. 01.400.503.</t>
  </si>
  <si>
    <t xml:space="preserve"> 03. 01.400.504.</t>
  </si>
  <si>
    <t xml:space="preserve"> 03. 01.400.505.</t>
  </si>
  <si>
    <t xml:space="preserve"> 03. 01.400.600.</t>
  </si>
  <si>
    <t xml:space="preserve"> 03. 01.400.601.</t>
  </si>
  <si>
    <t xml:space="preserve"> 03. 01.400.602.</t>
  </si>
  <si>
    <t xml:space="preserve"> 03. 01.400.603.</t>
  </si>
  <si>
    <t xml:space="preserve"> 03. 01.400.604.</t>
  </si>
  <si>
    <t xml:space="preserve"> 03. 01.400.605.</t>
  </si>
  <si>
    <t xml:space="preserve"> 03. 01.500.300.</t>
  </si>
  <si>
    <t>FUNDAÇÕES DIRETAS</t>
  </si>
  <si>
    <t xml:space="preserve"> 03. 01.500.340.</t>
  </si>
  <si>
    <t>SAPATAS ISOLADAS</t>
  </si>
  <si>
    <t xml:space="preserve"> 03. 01.500.342.</t>
  </si>
  <si>
    <t xml:space="preserve"> 03. 01.500.343.</t>
  </si>
  <si>
    <t xml:space="preserve"> 03. 01.500.344.</t>
  </si>
  <si>
    <t xml:space="preserve"> 03. 01.500.344.  2</t>
  </si>
  <si>
    <t xml:space="preserve"> 03. 01.500.344.  3</t>
  </si>
  <si>
    <t xml:space="preserve"> 03. 01.500.345.</t>
  </si>
  <si>
    <t>CONCRETAGEM DE SAPATAS, FCK 30 MPA, COM USO DE BOMBA ? LANÇAMENTO, ADENSAMENTO E ACABAMENTO. AF_11/2016</t>
  </si>
  <si>
    <t xml:space="preserve"> 03. 01.600.</t>
  </si>
  <si>
    <t>MURO E CONTENÇÕES</t>
  </si>
  <si>
    <t xml:space="preserve"> 03. 01.600.100.</t>
  </si>
  <si>
    <t xml:space="preserve"> 03. 01.600.101.</t>
  </si>
  <si>
    <t xml:space="preserve"> 03. 01.600.103.</t>
  </si>
  <si>
    <t xml:space="preserve"> 03. 01.600.104.</t>
  </si>
  <si>
    <t xml:space="preserve"> 03. 01.600.400.</t>
  </si>
  <si>
    <t xml:space="preserve"> 03. 01.600.420.</t>
  </si>
  <si>
    <t xml:space="preserve"> 03. 01.600.425.</t>
  </si>
  <si>
    <t xml:space="preserve"> 03. 01.600.500.</t>
  </si>
  <si>
    <t xml:space="preserve"> 03. 01.600.501.</t>
  </si>
  <si>
    <t xml:space="preserve"> 03. 01.600.502.</t>
  </si>
  <si>
    <t xml:space="preserve"> 03. 01.600.503.</t>
  </si>
  <si>
    <t xml:space="preserve"> 03. 01.600.504.</t>
  </si>
  <si>
    <t xml:space="preserve"> 03. 01.600.505.</t>
  </si>
  <si>
    <t xml:space="preserve"> 03. 01.600.600.</t>
  </si>
  <si>
    <t xml:space="preserve"> 03. 01.600.601.</t>
  </si>
  <si>
    <t xml:space="preserve"> 03. 01.600.602.</t>
  </si>
  <si>
    <t xml:space="preserve"> 03. 01.600.603.</t>
  </si>
  <si>
    <t xml:space="preserve"> 03. 01.600.604.</t>
  </si>
  <si>
    <t xml:space="preserve"> 03. 01.600.605.</t>
  </si>
  <si>
    <t xml:space="preserve"> 03. 01.700.</t>
  </si>
  <si>
    <t>RAMPAS E ESCADAS EXTERNAS</t>
  </si>
  <si>
    <t xml:space="preserve"> 03. 01.700.100.</t>
  </si>
  <si>
    <t xml:space="preserve"> 03. 01.700.101.</t>
  </si>
  <si>
    <t xml:space="preserve"> 03. 01.700.101.  1</t>
  </si>
  <si>
    <t xml:space="preserve"> 03. 01.700.103.</t>
  </si>
  <si>
    <t xml:space="preserve"> 03. 01.700.103.  1</t>
  </si>
  <si>
    <t xml:space="preserve"> 03. 01.700.104.</t>
  </si>
  <si>
    <t xml:space="preserve"> 03. 01.700.104.  1</t>
  </si>
  <si>
    <t xml:space="preserve"> 03. 01.700.104.  2</t>
  </si>
  <si>
    <t xml:space="preserve"> 03. 01.700.500.</t>
  </si>
  <si>
    <t xml:space="preserve"> 03. 01.700.501.</t>
  </si>
  <si>
    <t xml:space="preserve"> 03. 01.700.501.  1</t>
  </si>
  <si>
    <t xml:space="preserve"> 03. 01.700.502.</t>
  </si>
  <si>
    <t xml:space="preserve"> 03. 01.700.502.  1</t>
  </si>
  <si>
    <t xml:space="preserve"> 03. 01.700.503.</t>
  </si>
  <si>
    <t xml:space="preserve"> 03. 01.700.503.  1</t>
  </si>
  <si>
    <t xml:space="preserve"> 03. 01.700.504.</t>
  </si>
  <si>
    <t xml:space="preserve"> 03. 01.700.504.  1</t>
  </si>
  <si>
    <t xml:space="preserve"> 03. 01.700.505.</t>
  </si>
  <si>
    <t xml:space="preserve"> 03. 01.700.505.  1</t>
  </si>
  <si>
    <t xml:space="preserve"> 03. 02.000.</t>
  </si>
  <si>
    <t>ESTRUTURAS DE CONCRETO</t>
  </si>
  <si>
    <t xml:space="preserve"> 03. 02.100.</t>
  </si>
  <si>
    <t xml:space="preserve"> 03. 02.100.110.</t>
  </si>
  <si>
    <t>PILARES</t>
  </si>
  <si>
    <t xml:space="preserve"> 03. 02.100.111.</t>
  </si>
  <si>
    <t>FABRICAÇÃO DE FÔRMA PARA PILARES E ESTRUTURAS SIMILARES, EM CHAPA DE MADEIRA COMPENSADA RESINADA, E = 17 MM. AF_12/2015</t>
  </si>
  <si>
    <t xml:space="preserve"> 03. 02.100.112.</t>
  </si>
  <si>
    <t xml:space="preserve"> 03. 02.100.113.</t>
  </si>
  <si>
    <t>CONCRETO USINADO BOMBEÁVEL FCK=30 MPA (O.C.)</t>
  </si>
  <si>
    <t xml:space="preserve"> 03. 02.100.120.</t>
  </si>
  <si>
    <t>VIGAS</t>
  </si>
  <si>
    <t xml:space="preserve"> 03. 02.100.121.</t>
  </si>
  <si>
    <t>FABRICAÇÃO DE FÔRMA PARA VIGAS, EM CHAPA DE MADEIRA COMPENSADA RESINADA, E = 17 MM. AF_12/2015</t>
  </si>
  <si>
    <t xml:space="preserve"> 03. 02.100.122.</t>
  </si>
  <si>
    <t xml:space="preserve"> 03. 02.100.123.</t>
  </si>
  <si>
    <t xml:space="preserve"> 03. 02.200.</t>
  </si>
  <si>
    <t xml:space="preserve"> 03. 02.200.110.</t>
  </si>
  <si>
    <t xml:space="preserve"> 03. 02.200.111.</t>
  </si>
  <si>
    <t xml:space="preserve"> 03. 02.200.112.</t>
  </si>
  <si>
    <t xml:space="preserve"> 03. 02.200.113.</t>
  </si>
  <si>
    <t xml:space="preserve"> 03. 02.200.120.</t>
  </si>
  <si>
    <t>VIGAS E BALDRAMES</t>
  </si>
  <si>
    <t xml:space="preserve"> 03. 02.200.121.</t>
  </si>
  <si>
    <t xml:space="preserve"> 03. 02.200.122.</t>
  </si>
  <si>
    <t xml:space="preserve"> 03. 02.200.123.</t>
  </si>
  <si>
    <t xml:space="preserve"> 03. 02.200.124.</t>
  </si>
  <si>
    <t xml:space="preserve"> 03. 02.200.140.</t>
  </si>
  <si>
    <t>RESERVATÓRIO</t>
  </si>
  <si>
    <t xml:space="preserve"> 03. 02.200.141.</t>
  </si>
  <si>
    <t xml:space="preserve"> 03. 02.200.142.</t>
  </si>
  <si>
    <t xml:space="preserve"> 03. 02.200.143.</t>
  </si>
  <si>
    <t xml:space="preserve"> 03. 02.200.144.</t>
  </si>
  <si>
    <t>IMPERMERABILIZAÇÃO</t>
  </si>
  <si>
    <t xml:space="preserve"> 03. 02.300.</t>
  </si>
  <si>
    <t xml:space="preserve"> 03. 02.300.110.</t>
  </si>
  <si>
    <t xml:space="preserve"> 03. 02.300.111.</t>
  </si>
  <si>
    <t xml:space="preserve"> 03. 02.300.112.</t>
  </si>
  <si>
    <t xml:space="preserve"> 03. 02.300.113.</t>
  </si>
  <si>
    <t xml:space="preserve"> 03. 02.300.120.</t>
  </si>
  <si>
    <t xml:space="preserve"> 03. 02.300.121.</t>
  </si>
  <si>
    <t xml:space="preserve"> 03. 02.300.122.</t>
  </si>
  <si>
    <t xml:space="preserve"> 03. 02.300.123.</t>
  </si>
  <si>
    <t xml:space="preserve"> 03. 02.300.130.</t>
  </si>
  <si>
    <t>LAJES (OBS.: AS FÔRMAS E O CONCRETO ESTÃO SOMADOS AOS DO ITEM SUBSEQUENTE "PAREDES")</t>
  </si>
  <si>
    <t xml:space="preserve"> 03. 02.300.132.</t>
  </si>
  <si>
    <t xml:space="preserve"> 03. 02.300.140.</t>
  </si>
  <si>
    <t>PAREDES</t>
  </si>
  <si>
    <t xml:space="preserve"> 03. 02.300.141.</t>
  </si>
  <si>
    <t xml:space="preserve"> 03. 02.300.142.</t>
  </si>
  <si>
    <t xml:space="preserve"> 03. 02.300.143.</t>
  </si>
  <si>
    <t xml:space="preserve"> 03. 02.300.144.</t>
  </si>
  <si>
    <t>IMPERMEABILIZAÇÃO INTERNA</t>
  </si>
  <si>
    <t xml:space="preserve"> 03. 02.300.145.</t>
  </si>
  <si>
    <t>IMPERMEABILIZAÇÃO EXTERNA</t>
  </si>
  <si>
    <t xml:space="preserve"> 03. 02.400.</t>
  </si>
  <si>
    <t xml:space="preserve"> 03. 02.400.110.</t>
  </si>
  <si>
    <t xml:space="preserve"> 03. 02.400.111.</t>
  </si>
  <si>
    <t xml:space="preserve"> 03. 02.400.112.</t>
  </si>
  <si>
    <t xml:space="preserve"> 03. 02.400.113.</t>
  </si>
  <si>
    <t xml:space="preserve"> 03. 02.400.120.</t>
  </si>
  <si>
    <t xml:space="preserve"> 03. 02.400.121.</t>
  </si>
  <si>
    <t xml:space="preserve"> 03. 02.400.122.</t>
  </si>
  <si>
    <t xml:space="preserve"> 03. 02.400.123.</t>
  </si>
  <si>
    <t xml:space="preserve"> 03. 02.400.130.</t>
  </si>
  <si>
    <t>LAJES</t>
  </si>
  <si>
    <t xml:space="preserve"> 03. 02.400.131.</t>
  </si>
  <si>
    <t>FABRICAÇÃO DE FÔRMA PARA LAJES, EM CHAPA DE MADEIRA COMPENSADA RESINADA, E = 17 MM. AF_12/2015</t>
  </si>
  <si>
    <t xml:space="preserve"> 03. 02.400.132.</t>
  </si>
  <si>
    <t xml:space="preserve"> 03. 02.400.133.</t>
  </si>
  <si>
    <t xml:space="preserve"> 03. 02.500.</t>
  </si>
  <si>
    <t xml:space="preserve"> 03. 02.500.110.</t>
  </si>
  <si>
    <t xml:space="preserve"> 03. 02.500.111.</t>
  </si>
  <si>
    <t xml:space="preserve"> 03. 02.500.112.</t>
  </si>
  <si>
    <t xml:space="preserve"> 03. 02.500.113.</t>
  </si>
  <si>
    <t>CONCRETO USINADO BOMBEÁVEL FCK=25 MPA (O.C.)</t>
  </si>
  <si>
    <t xml:space="preserve"> 03. 02.500.120.</t>
  </si>
  <si>
    <t xml:space="preserve"> 03. 02.500.121.</t>
  </si>
  <si>
    <t xml:space="preserve"> 03. 02.500.122.</t>
  </si>
  <si>
    <t xml:space="preserve"> 03. 02.500.123.</t>
  </si>
  <si>
    <t xml:space="preserve"> 03. 02.500.130.</t>
  </si>
  <si>
    <t xml:space="preserve"> 03. 02.500.131.</t>
  </si>
  <si>
    <t xml:space="preserve"> 03. 02.500.132.</t>
  </si>
  <si>
    <t xml:space="preserve"> 03. 02.500.133.</t>
  </si>
  <si>
    <t xml:space="preserve"> 03. 02.600.</t>
  </si>
  <si>
    <t xml:space="preserve"> 03. 02.600.110.</t>
  </si>
  <si>
    <t xml:space="preserve"> 03. 02.600.111.</t>
  </si>
  <si>
    <t xml:space="preserve"> 03. 02.600.112.</t>
  </si>
  <si>
    <t xml:space="preserve"> 03. 02.600.113.</t>
  </si>
  <si>
    <t xml:space="preserve"> 03. 02.600.120.</t>
  </si>
  <si>
    <t xml:space="preserve"> 03. 02.600.121.</t>
  </si>
  <si>
    <t xml:space="preserve"> 03. 02.600.122.</t>
  </si>
  <si>
    <t xml:space="preserve"> 03. 02.600.123.</t>
  </si>
  <si>
    <t xml:space="preserve"> 03. 02.700.</t>
  </si>
  <si>
    <t xml:space="preserve"> 03. 02.700.110.</t>
  </si>
  <si>
    <t xml:space="preserve"> 03. 02.700.111.</t>
  </si>
  <si>
    <t xml:space="preserve"> 03. 02.700.111.  1</t>
  </si>
  <si>
    <t xml:space="preserve"> 03. 02.700.112.</t>
  </si>
  <si>
    <t xml:space="preserve"> 03. 02.700.112.  1</t>
  </si>
  <si>
    <t xml:space="preserve"> 03. 02.700.112.  2</t>
  </si>
  <si>
    <t xml:space="preserve"> 03. 02.700.113.</t>
  </si>
  <si>
    <t xml:space="preserve"> 03. 02.700.113.  1</t>
  </si>
  <si>
    <t xml:space="preserve"> 03. 02.700.113.  2</t>
  </si>
  <si>
    <t xml:space="preserve"> 03. 02.700.120.</t>
  </si>
  <si>
    <t xml:space="preserve"> 03. 02.700.121.</t>
  </si>
  <si>
    <t xml:space="preserve"> 03. 02.700.121.  1</t>
  </si>
  <si>
    <t xml:space="preserve"> 03. 02.700.122.</t>
  </si>
  <si>
    <t xml:space="preserve"> 03. 02.700.122.  1</t>
  </si>
  <si>
    <t xml:space="preserve"> 03. 02.700.123.</t>
  </si>
  <si>
    <t xml:space="preserve"> 03. 02.700.123.  1</t>
  </si>
  <si>
    <t xml:space="preserve"> 03. 02.700.123.  2</t>
  </si>
  <si>
    <t xml:space="preserve"> 03. 02.700.124.</t>
  </si>
  <si>
    <t xml:space="preserve"> 03. 02.700.124.  1</t>
  </si>
  <si>
    <t xml:space="preserve"> 03. 02.700.124.  2</t>
  </si>
  <si>
    <t xml:space="preserve"> 03. 02.700.125.</t>
  </si>
  <si>
    <t xml:space="preserve"> 03. 02.700.125.  1</t>
  </si>
  <si>
    <t xml:space="preserve"> 03. 02.700.131.</t>
  </si>
  <si>
    <t xml:space="preserve"> 03. 02.700.132.</t>
  </si>
  <si>
    <t xml:space="preserve"> 03. 02.700.132.  1</t>
  </si>
  <si>
    <t xml:space="preserve"> 03. 02.700.133.</t>
  </si>
  <si>
    <t xml:space="preserve"> 03. 02.700.133.  1</t>
  </si>
  <si>
    <t xml:space="preserve"> 03. 02.700.133.  2</t>
  </si>
  <si>
    <t xml:space="preserve"> 03. 02.700.133.  3</t>
  </si>
  <si>
    <t xml:space="preserve"> 03. 02.700.134.</t>
  </si>
  <si>
    <t xml:space="preserve"> 03. 02.700.134.  1</t>
  </si>
  <si>
    <t xml:space="preserve"> 03. 02.700.134.  2</t>
  </si>
  <si>
    <t xml:space="preserve"> 03. 02.700.141.</t>
  </si>
  <si>
    <t>ESCADA</t>
  </si>
  <si>
    <t xml:space="preserve"> 03. 02.700.142.</t>
  </si>
  <si>
    <t xml:space="preserve"> 03. 02.700.142.  1</t>
  </si>
  <si>
    <t>FABRICAÇÃO DE FÔRMA PARA ESCADAS, COM 2 LANCES, EM CHAPA DE MADEIRA COMPENSADA PLASTIFICADA, E=18 MM. AF_01/2017</t>
  </si>
  <si>
    <t xml:space="preserve"> 03. 02.700.143.</t>
  </si>
  <si>
    <t xml:space="preserve"> 03. 02.700.143.  1</t>
  </si>
  <si>
    <t>ARMAÇÃO DE ESCADA, COM 2 LANCES, DE UMA ESTRUTURA CONVENCIONAL DE CONCRETO ARMADO UTILIZANDO AÇO CA-50 DE 6,3 MM - MONTAGEM. AF_01/2017</t>
  </si>
  <si>
    <t xml:space="preserve"> 03. 02.700.144.</t>
  </si>
  <si>
    <t xml:space="preserve"> 03. 02.700.144.  1</t>
  </si>
  <si>
    <t xml:space="preserve"> 03. 02.700.144.  2</t>
  </si>
  <si>
    <t xml:space="preserve"> 03. 03.000.</t>
  </si>
  <si>
    <t>ESTRUTURAS METÁLICAS</t>
  </si>
  <si>
    <t xml:space="preserve"> 03. 03.200.</t>
  </si>
  <si>
    <t>PEÇAS PRINCIPAIS</t>
  </si>
  <si>
    <t xml:space="preserve"> 03. 03.201.</t>
  </si>
  <si>
    <t>PERFIS LAMINADOS</t>
  </si>
  <si>
    <t xml:space="preserve"> 03. 03.201.  1.</t>
  </si>
  <si>
    <t>FORNECIMENTO E EXECUÇÃO DE ESTRUTURA METÁLICA EM AÇO ESTRUTURAL PERFIL "I" CONFORME ESPECIFICADO EM PROJETO.</t>
  </si>
  <si>
    <t xml:space="preserve"> 03. 03.203.</t>
  </si>
  <si>
    <t>PERFIS LEVES CONSTITUÍDOS DE CHAPAS DOBRADAS</t>
  </si>
  <si>
    <t xml:space="preserve"> 03. 03.203.  1.</t>
  </si>
  <si>
    <t>FORNECIMENTO E EXECUÇÃO DE ESTRUTURA METÁLICA EM AÇO ESTRUTURAL PERFIL "U" ENRIJECIDO CONFORME ESPECIFICADO EM PROJETO.</t>
  </si>
  <si>
    <t xml:space="preserve"> 03. 03.600.</t>
  </si>
  <si>
    <t>PINTURA DE ACABAMENTO</t>
  </si>
  <si>
    <t xml:space="preserve"> 03. 03.600.  1.</t>
  </si>
  <si>
    <t>PINTURA COM TINTA ALQUÍDICA DE ACABAMENTO (ESMALTE SINTÉTICO ACETINADO) PULVERIZADA SOBRE SUPERFÍCIES METÁLICAS (EXCETO PERFIL) EXECUTADO EM OBRA (02 DEMÃOS). AF_01/2020</t>
  </si>
  <si>
    <t xml:space="preserve"> 03. 03.600.  2.</t>
  </si>
  <si>
    <t>PINTURA COM TINTA ALQUÍDICA DE FUNDO (TIPO ZARCÃO) PULVERIZADA SOBRE SUPERFÍCIES METÁLICAS (EXCETO PERFIL) EXECUTADO EM OBRA (POR DEMÃO). AF_01/2020</t>
  </si>
  <si>
    <t xml:space="preserve"> 04. 01.100.</t>
  </si>
  <si>
    <t xml:space="preserve"> 04. 01.102.</t>
  </si>
  <si>
    <t>ALVENARIA DE TIJOLOS FURADOS DE BARRO</t>
  </si>
  <si>
    <t xml:space="preserve"> 04. 01.102.  1.</t>
  </si>
  <si>
    <t xml:space="preserve"> 04. 01.102.  2.</t>
  </si>
  <si>
    <t xml:space="preserve"> 04. 01.105.</t>
  </si>
  <si>
    <t>DE ALVENARIA DE BLOCOS DE CONCRETO</t>
  </si>
  <si>
    <t xml:space="preserve"> 04. 01.105.  1.</t>
  </si>
  <si>
    <t xml:space="preserve"> 04. 01.113.</t>
  </si>
  <si>
    <t>DE ALVENARIA DE ELEMENTOS VAZADOS DE CONCRETO</t>
  </si>
  <si>
    <t xml:space="preserve"> 04. 01.113.  1.</t>
  </si>
  <si>
    <t xml:space="preserve"> 04. 01.120.</t>
  </si>
  <si>
    <t>DE DIVISÓRIA DE GRANITO</t>
  </si>
  <si>
    <t xml:space="preserve"> 04. 01.120.  1.</t>
  </si>
  <si>
    <t>DIVISORIA EM GRANITO BRANCO POLIDO, ESP = 3CM, ASSENTADO COM ARGAMASSA TRACO 1:4, ARREMATE EM CIMENTO BRANCO, EXCLUSIVE FERRAGENS</t>
  </si>
  <si>
    <t xml:space="preserve"> 04. 01.200.</t>
  </si>
  <si>
    <t>ESQUADRIAS</t>
  </si>
  <si>
    <t xml:space="preserve"> 04. 01.204.</t>
  </si>
  <si>
    <t>PORTÃO DE FERRO EM TELA METÁLICA</t>
  </si>
  <si>
    <t xml:space="preserve"> 04. 01.204.  1.</t>
  </si>
  <si>
    <t>PORTÃO EM TUBO DE FERRO GALVANIZADO COM QUADRO DE DN 1", E VERTICAIS DE DN 1/2"</t>
  </si>
  <si>
    <t xml:space="preserve"> 04. 01.212.</t>
  </si>
  <si>
    <t>CAIXILHO FIXO DE ALUMÍNIO ANODIZADO</t>
  </si>
  <si>
    <t xml:space="preserve"> 04. 01.212.  1.</t>
  </si>
  <si>
    <t>CAIXILHO FIXO DE ALUMINIO ANODIZADO AO NATURAL,SERIE 28,PARA VIDRO.FORNECIMENTO E COLOCACAO</t>
  </si>
  <si>
    <t xml:space="preserve"> 04. 01.214.</t>
  </si>
  <si>
    <t>CAIXILHO MÓVEL DE ALUMINÍNIO ANODIZADO</t>
  </si>
  <si>
    <t xml:space="preserve"> 04. 01.214.  1.</t>
  </si>
  <si>
    <t>JANELA DE ALUMINIO ANODIZADO FOSCO,TIPO GUILHOTINA,PARA VIDRO(EXCLUSIVE ESTE), INCLUSIVE BORBOLETAS,EM PERFIS SERIE 25.FORNECIMENTO E COLOCACAO</t>
  </si>
  <si>
    <t xml:space="preserve"> 04. 01.214.  2.</t>
  </si>
  <si>
    <t xml:space="preserve"> 04. 01.218.</t>
  </si>
  <si>
    <t>PORTA DE ALUMÍNIO EM CHAPA MACIÇA</t>
  </si>
  <si>
    <t xml:space="preserve"> 04. 01.218.  1.</t>
  </si>
  <si>
    <t xml:space="preserve"> 04. 01.220.</t>
  </si>
  <si>
    <t>PORTA DE ALUMÍNIO EM VENEZIANA</t>
  </si>
  <si>
    <t xml:space="preserve"> 04. 01.220.  1.</t>
  </si>
  <si>
    <t xml:space="preserve"> 04. 01.229.</t>
  </si>
  <si>
    <t xml:space="preserve"> 04. 01.229.  1.</t>
  </si>
  <si>
    <t xml:space="preserve"> 04. 01.229.  2.</t>
  </si>
  <si>
    <t xml:space="preserve"> 04. 01.229.  3.</t>
  </si>
  <si>
    <t xml:space="preserve"> 04. 01.229.  4.</t>
  </si>
  <si>
    <t xml:space="preserve"> 04. 01.240.</t>
  </si>
  <si>
    <t>PORTAS DE VIDRO</t>
  </si>
  <si>
    <t xml:space="preserve"> 04. 01.240.  1.</t>
  </si>
  <si>
    <t>PORTA EM VIDRO TEMPERADO 10MM, NA COR VERDE, INCLUSIVE FERRAGENS E ACESSÓRIOS E INSTALAÇÃO</t>
  </si>
  <si>
    <t xml:space="preserve"> 04. 01.242.</t>
  </si>
  <si>
    <t>FECHADURAS</t>
  </si>
  <si>
    <t xml:space="preserve"> 04. 01.242.  1.</t>
  </si>
  <si>
    <t xml:space="preserve"> 04. 01.243.</t>
  </si>
  <si>
    <t>TARJETA</t>
  </si>
  <si>
    <t xml:space="preserve"> 04. 01.243.  1.</t>
  </si>
  <si>
    <t xml:space="preserve"> 04. 01.247.</t>
  </si>
  <si>
    <t>PUXADORES</t>
  </si>
  <si>
    <t xml:space="preserve"> 04. 01.247.  1.</t>
  </si>
  <si>
    <t xml:space="preserve"> 04. 01.248.</t>
  </si>
  <si>
    <t>DOBRADIÇAS</t>
  </si>
  <si>
    <t xml:space="preserve"> 04. 01.248.  1.</t>
  </si>
  <si>
    <t xml:space="preserve"> 04. 01.300.</t>
  </si>
  <si>
    <t>VIDROS E PLÁSTICOS</t>
  </si>
  <si>
    <t xml:space="preserve"> 04. 01.303.</t>
  </si>
  <si>
    <t>VIDRO TEMPERADO LISO</t>
  </si>
  <si>
    <t xml:space="preserve"> 04. 01.303.  1.</t>
  </si>
  <si>
    <t>VIDRO TEMPERADO INCOLOR, ESPESSURA 6MM, FORNECIMENTO E INSTALACAO, INCLUSIVE MASSA PARA VEDACAO</t>
  </si>
  <si>
    <t xml:space="preserve"> 04. 01.312.</t>
  </si>
  <si>
    <t>ESPELHOS DE CRISTAL</t>
  </si>
  <si>
    <t xml:space="preserve"> 04. 01.312.  1.</t>
  </si>
  <si>
    <t>ESPELHO CRISTAL, ESPESSURA 4MM, COM PARAFUSOS DE FIXACAO, SEM MOLDURA</t>
  </si>
  <si>
    <t xml:space="preserve"> 04. 01.407.</t>
  </si>
  <si>
    <t xml:space="preserve"> 04. 01.407.  1.</t>
  </si>
  <si>
    <t xml:space="preserve"> 04. 01.415.</t>
  </si>
  <si>
    <t>PEÇAS COMPLEMENTARES DE AÇO</t>
  </si>
  <si>
    <t xml:space="preserve"> 04. 01.415.  1.</t>
  </si>
  <si>
    <t>CUMEEIRA PARA TELHA GALVANIZADA TRAPEZOIDAL 0,5 MM</t>
  </si>
  <si>
    <t xml:space="preserve"> 04. 01.510.</t>
  </si>
  <si>
    <t>REVESTIMENTOS DE PISOS</t>
  </si>
  <si>
    <t xml:space="preserve"> 04. 01.511.</t>
  </si>
  <si>
    <t>CIMENTADOS</t>
  </si>
  <si>
    <t xml:space="preserve"> 04. 01.511.  1.</t>
  </si>
  <si>
    <t xml:space="preserve"> 04. 01.511.  2.</t>
  </si>
  <si>
    <t>PISO CIMENTADO, TRAÇO 1:3 (CIMENTO E AREIA), ACABAMENTO LISO, ESPESSURA 2,0 CM, PREPARO MECÂNICO DA ARGAMASSA. AF_06/2018</t>
  </si>
  <si>
    <t xml:space="preserve"> 04. 01.511.  3.</t>
  </si>
  <si>
    <t xml:space="preserve"> 04. 01.512.</t>
  </si>
  <si>
    <t>CERÂMICOS</t>
  </si>
  <si>
    <t xml:space="preserve"> 04. 01.512.  1.</t>
  </si>
  <si>
    <t xml:space="preserve"> 04. 01.512.  2.</t>
  </si>
  <si>
    <t xml:space="preserve"> 04. 01.520.</t>
  </si>
  <si>
    <t>DE BORRACHA</t>
  </si>
  <si>
    <t xml:space="preserve"> 04. 01.520.  1.</t>
  </si>
  <si>
    <t>PISO DE BORRACHA CANELADA, ESPESSURA 3,5MM, FIXADO COM COLA</t>
  </si>
  <si>
    <t xml:space="preserve"> 04. 01.520.  2.</t>
  </si>
  <si>
    <t>PISO TATIL DE BORRACHA,DIRECIONAL,PARA PESSOAS COM NECESSIDADES ESPECIFICAS,25X25CM,ESPESSURA DE 5MM,NA COR PRETA,COLADOSOBRE BASE EXISTENTE.FORNECIMENTO E COLOCACAO</t>
  </si>
  <si>
    <t xml:space="preserve"> 04. 01.520.  3.</t>
  </si>
  <si>
    <t>PISO TATIL DE BORRACHA,ALERTA,PARA PESSOAS COM NECESSIDADES ESPECIFICAS,25X25CM, ESPESSURA DE 5MM, NA COR PRETA, COLADOSOBRE BASE EXISTENTE.FORNECIMENTO E COLOCACAO</t>
  </si>
  <si>
    <t xml:space="preserve"> 04. 01.521.</t>
  </si>
  <si>
    <t>VINÍLICOS</t>
  </si>
  <si>
    <t xml:space="preserve"> 04. 01.521.  1.</t>
  </si>
  <si>
    <t>PISO VINILICO COM CONTRAPISO (1CI:3ARML) E=2CM E NATA DE CIMENTO</t>
  </si>
  <si>
    <t xml:space="preserve"> 04. 01.528.</t>
  </si>
  <si>
    <t>CONTRAPISO E REGULARIZAÇÃO DA BASE</t>
  </si>
  <si>
    <t xml:space="preserve"> 04. 01.528.  1.</t>
  </si>
  <si>
    <t xml:space="preserve"> 04. 01.528.  2.</t>
  </si>
  <si>
    <t>REGULARIZAÇÃO E COMPACTAÇÃO DE SUBLEITO DE SOLO PREDOMINANTEMENTE ARGILOSO. AF_11/2019</t>
  </si>
  <si>
    <t xml:space="preserve"> 04. 01.528.  3.</t>
  </si>
  <si>
    <t>LONA DE POLIETILENO(LONA TERREIRO)COM ESPESSURA DE 0,20MM PARA IMPERMEABILIZACAO DE SOLO,MEDIDA PELA AREA COBERTA,INCLUSIVE PERDAS E TRANSPASSE</t>
  </si>
  <si>
    <t xml:space="preserve"> 04. 01.531.</t>
  </si>
  <si>
    <t>CHAPISCO</t>
  </si>
  <si>
    <t xml:space="preserve"> 04. 01.531.  1.</t>
  </si>
  <si>
    <t xml:space="preserve"> 04. 01.532.</t>
  </si>
  <si>
    <t>EMBOÇO</t>
  </si>
  <si>
    <t xml:space="preserve"> 04. 01.532.  1.</t>
  </si>
  <si>
    <t xml:space="preserve"> 04. 01.534.</t>
  </si>
  <si>
    <t>CERÂMICAS</t>
  </si>
  <si>
    <t xml:space="preserve"> 04. 01.534.  1.</t>
  </si>
  <si>
    <t xml:space="preserve"> 04. 01.534.  2.</t>
  </si>
  <si>
    <t>REVESTIMENTO CERÂMICO PARA PISO OU PAREDE, ELIZABETH, LINHA LUX NEVE, DIMENSÕES 10 X 10 CM, APLICADO COM ARGAMASSA INDUSTRIALIZADA</t>
  </si>
  <si>
    <t xml:space="preserve"> 04. 01.550.</t>
  </si>
  <si>
    <t>REVESTIMENTOS DE FORRO</t>
  </si>
  <si>
    <t xml:space="preserve"> 04. 01.553.</t>
  </si>
  <si>
    <t>AGLOMERADO E DE FIBRAS</t>
  </si>
  <si>
    <t xml:space="preserve"> 04. 01.553.  1.</t>
  </si>
  <si>
    <t>FORRO ACÚSTICO EM PLACAS DE FIBRA MINERAL C/PERFIL "T" EM AÇO, TIPO "SONEX" OU SIMILAR, (FORNECIMENTO E MONTAGEM)</t>
  </si>
  <si>
    <t xml:space="preserve"> 04. 01.554.</t>
  </si>
  <si>
    <t>GESSO AUTOPORTANTE ACARTONADO</t>
  </si>
  <si>
    <t xml:space="preserve"> 04. 01.554.  1.</t>
  </si>
  <si>
    <t>FORRO DE GESSO ACARTONADO REMOVÍVEL, COR BRANCO, PLACA 1243 X 618MM, GESSOLYNE GYPSUM OU SIMILAR - FORNECIMENTO</t>
  </si>
  <si>
    <t xml:space="preserve"> 04. 01.561.</t>
  </si>
  <si>
    <t>MASSA CORRIDA</t>
  </si>
  <si>
    <t xml:space="preserve"> 04. 01.561.  1.</t>
  </si>
  <si>
    <t xml:space="preserve"> 04. 01.561.  2.</t>
  </si>
  <si>
    <t xml:space="preserve"> 04. 01.569.</t>
  </si>
  <si>
    <t>COM TINTA ACRÍLICA</t>
  </si>
  <si>
    <t xml:space="preserve"> 04. 01.569.  1.</t>
  </si>
  <si>
    <t xml:space="preserve"> 04. 01.569.  2.</t>
  </si>
  <si>
    <t xml:space="preserve"> 04. 01.600.</t>
  </si>
  <si>
    <t>IMPERMEABILIZAÇÕES</t>
  </si>
  <si>
    <t xml:space="preserve"> 04. 01.600.  1.</t>
  </si>
  <si>
    <t xml:space="preserve"> 04. 01.700.</t>
  </si>
  <si>
    <t>ACABAMENTOS E ARREMATES</t>
  </si>
  <si>
    <t xml:space="preserve"> 04. 01.701.</t>
  </si>
  <si>
    <t>RODAPÉS</t>
  </si>
  <si>
    <t xml:space="preserve"> 04. 01.701.  1.</t>
  </si>
  <si>
    <t>RODAPE DE PLASTICO P/ PISO VINILICO/BORRACHA</t>
  </si>
  <si>
    <t xml:space="preserve"> 04. 01.702.</t>
  </si>
  <si>
    <t>SOLEIRAS</t>
  </si>
  <si>
    <t xml:space="preserve"> 04. 01.702.  1.</t>
  </si>
  <si>
    <t>SOLEIRA EM GRANITO, LARGURA 15 CM, ESPESSURA 2,0 CM. AF_06/2018</t>
  </si>
  <si>
    <t xml:space="preserve"> 04. 01.706.</t>
  </si>
  <si>
    <t>RUFOS</t>
  </si>
  <si>
    <t xml:space="preserve"> 04. 01.706.  1.</t>
  </si>
  <si>
    <t xml:space="preserve"> 04. 01.707.</t>
  </si>
  <si>
    <t>PINGADEIRAS</t>
  </si>
  <si>
    <t xml:space="preserve"> 04. 01.707.  1.</t>
  </si>
  <si>
    <t>PEITORIL DE CONCRETO ARMADO COM PINGADEIRA LARGURA 13 CM</t>
  </si>
  <si>
    <t xml:space="preserve"> 04. 01.708.</t>
  </si>
  <si>
    <t>CALHAS</t>
  </si>
  <si>
    <t xml:space="preserve"> 04. 01.708.  1.</t>
  </si>
  <si>
    <t xml:space="preserve"> 04. 01.710.</t>
  </si>
  <si>
    <t>BANCADAS</t>
  </si>
  <si>
    <t xml:space="preserve"> 04. 01.710.  1.</t>
  </si>
  <si>
    <t>BANCADA EM GRANITO CINZA ANDORINHA, E=2CM</t>
  </si>
  <si>
    <t xml:space="preserve"> 04. 01.710.  2.</t>
  </si>
  <si>
    <t>BANCADA EM AÇO INOX - 304, L=60CM, PARA CUBAS SIMPLES, CONCRETADA, ACABAMENTO LISO E POLIDO, ASSENTADA COM ARGAMASSA TRAÇO T-1(1:3</t>
  </si>
  <si>
    <t xml:space="preserve"> 04. 01.711.</t>
  </si>
  <si>
    <t>RODAMEIO</t>
  </si>
  <si>
    <t xml:space="preserve"> 04. 01.711.  1.</t>
  </si>
  <si>
    <t>FAIXA EM MADEIRA DE LEI APARELHADA 10 X 2,5 CM, PARA PROTEÇÃO DE PAREDE</t>
  </si>
  <si>
    <t xml:space="preserve"> 04. 01.712.</t>
  </si>
  <si>
    <t>CHAPAS DE FECHAMENTO</t>
  </si>
  <si>
    <t xml:space="preserve"> 04. 01.712.  1.</t>
  </si>
  <si>
    <t>TELA MOEDA EM AÇO INOX, FURO D=10MM, ESP=2MM</t>
  </si>
  <si>
    <t xml:space="preserve"> 04. 01.800.</t>
  </si>
  <si>
    <t xml:space="preserve"> 04. 01.803.</t>
  </si>
  <si>
    <t>GUARDA-CORPO</t>
  </si>
  <si>
    <t xml:space="preserve"> 04. 01.803.100.</t>
  </si>
  <si>
    <t>METÁLICO</t>
  </si>
  <si>
    <t xml:space="preserve"> 04. 01.803.200.</t>
  </si>
  <si>
    <t>EM ALVENARIA</t>
  </si>
  <si>
    <t xml:space="preserve"> 04. 01.808.</t>
  </si>
  <si>
    <t>GANCHOS PARA MOCHILA</t>
  </si>
  <si>
    <t xml:space="preserve"> 04. 01.808.  1.</t>
  </si>
  <si>
    <t>GANCHO BOLA EM AÇO ZINCADO</t>
  </si>
  <si>
    <t xml:space="preserve"> 04. 01.810.</t>
  </si>
  <si>
    <t>DE SANITÁRIOS</t>
  </si>
  <si>
    <t xml:space="preserve"> 04. 01.810.100.</t>
  </si>
  <si>
    <t>CONVENCIONAL</t>
  </si>
  <si>
    <t>PAPELEIRA DE LOUÇA, DECA A480, 15 X 15CM OU SIMILAR</t>
  </si>
  <si>
    <t>PORTA PAPEL HIGIÊNICO EM LOUÇA - EMBUTIR</t>
  </si>
  <si>
    <t>MEIA SABONETEIRA EM LOUÇA DE EMBUTIR</t>
  </si>
  <si>
    <t>DISPENSER PARA SABONETE LÍQUIDO</t>
  </si>
  <si>
    <t xml:space="preserve"> 04. 01.810.200.</t>
  </si>
  <si>
    <t>P.N.E</t>
  </si>
  <si>
    <t>BARRA DE APOIO, PARA VASO SANITÁRIO, DUPLA, FIXA, DIREITA OU ESQUERDA, EM AÇO INOX, L=80CM, D=1 1/2", JACKWAL OU SIMILAR</t>
  </si>
  <si>
    <t>ALARME BANHEIRO PNE DEFICIENTE FÍSICO CONFORME NBR 9050 COM ACIONADOR</t>
  </si>
  <si>
    <t>PORTA PAPEL HIGIÊNICO EM METAL/ACABAMENTO CROMADO</t>
  </si>
  <si>
    <t>CABIDE DE LOUÇA, DECA A680, BRANCO OU SIMILAR</t>
  </si>
  <si>
    <t xml:space="preserve"> 04. 01.880.</t>
  </si>
  <si>
    <t>DE PORTAS E ESQUADRIAS</t>
  </si>
  <si>
    <t xml:space="preserve"> 04. 01.880.  1.</t>
  </si>
  <si>
    <t>TELA DE NYLON TIPO MOSQUITEIRO COM MOLDURA EM ALUMINIO ANODIZADO NATURAL</t>
  </si>
  <si>
    <t xml:space="preserve"> 04. 01.880.  2.</t>
  </si>
  <si>
    <t>MOLA FECHA-PORTA,AEREA,COM PINHAO E CREMALHEIRA,EM ALUMINIO, COM PINTURA ELETROSTATICA, COM POTENCIA Nº3 PARA PORTAS DEFERRO DE 0,90 A 1,00M.FORNECIMENTO</t>
  </si>
  <si>
    <t xml:space="preserve"> 04. 02.000.</t>
  </si>
  <si>
    <t>COMUNICAÇÃO VISUAL</t>
  </si>
  <si>
    <t xml:space="preserve"> 04. 02.100.</t>
  </si>
  <si>
    <t>APLICAÇÕES E EQUIPAMENTOS</t>
  </si>
  <si>
    <t xml:space="preserve"> 04. 02.101.</t>
  </si>
  <si>
    <t>POSTES</t>
  </si>
  <si>
    <t xml:space="preserve"> 04. 02.101.  1.</t>
  </si>
  <si>
    <t>MASTRO TRIPLO EM TUBO FERRO GALVANIZADO, ALT (ÚTIL)= 6M (3,80M X 2" + 2,20M X 1 1/2"), INCLUSIVE BASE DE CONCRETO CICLÓPICO</t>
  </si>
  <si>
    <t xml:space="preserve"> 04. 02.102.</t>
  </si>
  <si>
    <t>PLACAS E QUADROS</t>
  </si>
  <si>
    <t xml:space="preserve"> 04. 02.102.  1.</t>
  </si>
  <si>
    <t>PLACAS DE IDENTIFICAÇÃO DE DEPENDÊNCIAS, EM CHAPA METÁLICA Nº 18, COM PINTURA ESMALTE, APLICAÇÃO DE DIZERES EM "SILK SCREEN".</t>
  </si>
  <si>
    <t xml:space="preserve"> 04. 02.102.  2.</t>
  </si>
  <si>
    <t>PLACA DE SINALIZAÇÃO, DIM.: 60 X 80 CM, - "ESTACIONAMENTO RESERVADO - DEFICIENTE/IDOSOS", INCLUSO BARROTE PARA FIXAÇÃO - FORNECIM</t>
  </si>
  <si>
    <t xml:space="preserve"> 04. 02.102.  3.</t>
  </si>
  <si>
    <t>LETRAS EM AÇO ESCOVADO 40 X 40 CM</t>
  </si>
  <si>
    <t xml:space="preserve"> 04. 02.102.  4.</t>
  </si>
  <si>
    <t>QUADRO  AVISO-MADEIRA DE LEI/COMPENS. 10MM/CORTIÇA/FELTRO ( SIMILAR AO TIPO 1)</t>
  </si>
  <si>
    <t xml:space="preserve"> 04. 02.102.  5.</t>
  </si>
  <si>
    <t>QUADRO ESCOLAR EM FÓRMICA BRANCA COM MOLDURA</t>
  </si>
  <si>
    <t xml:space="preserve"> 04. 04.102.</t>
  </si>
  <si>
    <t>DEOBILIÁRIO URBANO (BANCOS, LIXEIRAS E OUTROS)</t>
  </si>
  <si>
    <t xml:space="preserve"> 04. 04.102.  1.</t>
  </si>
  <si>
    <t>BANCO CONCRETO POLIDO BASE EM ALVENARIA TIJOLO APARENTE PINTADA - PADRÃO GOINFRA</t>
  </si>
  <si>
    <t xml:space="preserve"> 04. 04.102.  2.</t>
  </si>
  <si>
    <t>GRANITO POLIDO E=2cm, CINZA, ARGAMASSA DE CIMENTO E AREIA 1:4, C/ REJUNTAMENTO</t>
  </si>
  <si>
    <t xml:space="preserve"> 04. 04.102.  3.</t>
  </si>
  <si>
    <t>BICICLETÁRIO EM TUBO FERRO GALVANIZADO DIAM=50MM</t>
  </si>
  <si>
    <t xml:space="preserve"> 04. 04.103.  1.</t>
  </si>
  <si>
    <t>GRADIL NYLOFOR3D, MALHA 20X5CM, Ø 5MM 250X203 CM, BELGO OU SIMILAR, INCLUSIVE POSTES (SECÇÃO 60X40MM E H=2,60M) E ACESSÓRIOS</t>
  </si>
  <si>
    <t xml:space="preserve"> 04. 04.103.  2.</t>
  </si>
  <si>
    <t>ALAMBRADO COM TELA DE ARAME GALVANIZADO FIO 12 BWG, MALHA 2", SEM REVESTIMENTO, FIXADA COM TUBOS DE FERRO GALVANIZADO 2", FORMANDO</t>
  </si>
  <si>
    <t xml:space="preserve"> 04. 04.103.  3.</t>
  </si>
  <si>
    <t xml:space="preserve"> 04. 04.300.</t>
  </si>
  <si>
    <t>VEGETAÇÃO</t>
  </si>
  <si>
    <t xml:space="preserve"> 04. 04.301.</t>
  </si>
  <si>
    <t>ÁRVORES</t>
  </si>
  <si>
    <t xml:space="preserve"> 04. 04.301.  1.</t>
  </si>
  <si>
    <t xml:space="preserve"> 04. 04.301.  2.</t>
  </si>
  <si>
    <t xml:space="preserve"> 04. 04.304.</t>
  </si>
  <si>
    <t>ERVAS E GRAMAS</t>
  </si>
  <si>
    <t xml:space="preserve"> 04. 04.304.  1.</t>
  </si>
  <si>
    <t xml:space="preserve"> 04. 05.000.</t>
  </si>
  <si>
    <t>PAVIMENTAÇÃO</t>
  </si>
  <si>
    <t xml:space="preserve"> 04. 05.100.</t>
  </si>
  <si>
    <t xml:space="preserve"> 04. 05.103.</t>
  </si>
  <si>
    <t>GUIAS</t>
  </si>
  <si>
    <t xml:space="preserve"> 04. 05.103.  1.</t>
  </si>
  <si>
    <t xml:space="preserve"> 04. 05.600.</t>
  </si>
  <si>
    <t xml:space="preserve"> 04. 05.603.</t>
  </si>
  <si>
    <t>PAVIMENTO ARTICULADO DE CONCRETO</t>
  </si>
  <si>
    <t xml:space="preserve"> 04. 05.603.  1.</t>
  </si>
  <si>
    <t xml:space="preserve"> 04. 05.603.  2.</t>
  </si>
  <si>
    <t xml:space="preserve"> 05. 01.100.</t>
  </si>
  <si>
    <t>ÁGUA POTÁVEL</t>
  </si>
  <si>
    <t xml:space="preserve"> 05. 01.100.200.</t>
  </si>
  <si>
    <t>TUBULAÇÕES E CONEXÕES DE PVC RÍGIDO</t>
  </si>
  <si>
    <t xml:space="preserve"> 05. 01.100.201.</t>
  </si>
  <si>
    <t>TUBO</t>
  </si>
  <si>
    <t xml:space="preserve"> 05. 01.100.202.</t>
  </si>
  <si>
    <t>ADAPTADOR</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</si>
  <si>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</si>
  <si>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</si>
  <si>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 xml:space="preserve"> 05. 01.100.203.</t>
  </si>
  <si>
    <t>BUCHA DE REDUÇÃO</t>
  </si>
  <si>
    <t>BUCHA DE REDUCAO SOLD.CURTA 32 X 25 MM</t>
  </si>
  <si>
    <t>BUCHA DE REDUCAO SOLD.LONGA 40 X 25</t>
  </si>
  <si>
    <t>BUCHA DE REDUCAO SOLDAVEL LONGA 50 X 25 mm</t>
  </si>
  <si>
    <t>BUCHA DE REDUCAO SOLDAVEL LONGA 50 X 32 mm</t>
  </si>
  <si>
    <t xml:space="preserve"> 05. 01.100.207.</t>
  </si>
  <si>
    <t>JOELHO</t>
  </si>
  <si>
    <t>JOELHO REDUÇÃO 90º SOLDÁVEL 32 mm X 25 mm</t>
  </si>
  <si>
    <t>JOELHO 90 GRAUS COM BUCHA DE LATÃO, PVC, SOLDÁVEL, DN 25MM, X 3/4? INSTALADO EM RAMAL OU SUB-RAMAL DE ÁGUA - FORNECIMENTO E INSTALAÇÃO. AF_12/2014</t>
  </si>
  <si>
    <t>JOELHO REDUCAO 90 GRAUS SOLD./ROSCA 25 X 1/2</t>
  </si>
  <si>
    <t xml:space="preserve"> 05. 01.100.209.</t>
  </si>
  <si>
    <t>TÊ</t>
  </si>
  <si>
    <t xml:space="preserve"> 05. 01.100.214.</t>
  </si>
  <si>
    <t>TÊ DE REDUÇÃO</t>
  </si>
  <si>
    <t>TÊ COM BUCHA DE LATÃO NA BOLSA CENTRAL, PVC, SOLDÁVEL, DN 25MM X 1/2?, INSTALADO EM RAMAL DE DISTRIBUIÇÃO DE ÁGUA - FORNECIMENTO E INSTALAÇÃO. AF_12/2014</t>
  </si>
  <si>
    <t>TÊ COM BUCHA DE LATÃO NA BOLSA CENTRAL, PVC, SOLDÁVEL, DN 25MM X 3/4?, INSTALADO EM RAMAL OU SUB-RAMAL DE ÁGUA - FORNECIMENTO E INSTALAÇÃO. AF_03/2015</t>
  </si>
  <si>
    <t>TÊ DE REDUÇÃO 90º DE PVC RÍGIDO SOLDÁVEL, MARROM DIÂM = 50 X 32MM</t>
  </si>
  <si>
    <t xml:space="preserve"> 05. 01.100.215.</t>
  </si>
  <si>
    <t>CURVA DE TRANSPOSIÇÃO</t>
  </si>
  <si>
    <t>CURVA DE TRANSPOSIÇÃO, PVC, SOLDÁVEL, DN 25MM, INSTALADO EM RAMAL OU SUB-RAMAL DE ÁGUA FORNECIMENTO E INSTALAÇÃO. AF_12/2014</t>
  </si>
  <si>
    <t xml:space="preserve"> 05. 01.200.</t>
  </si>
  <si>
    <t>ÁGUA DE REÚSO</t>
  </si>
  <si>
    <t xml:space="preserve"> 05. 01.200.200.</t>
  </si>
  <si>
    <t xml:space="preserve"> 05. 01.200.201.</t>
  </si>
  <si>
    <t>TUBO, PVC, SOLDÁVEL, DN 110 MM, INSTALADO EM RESERVAÇÃO DE ÁGUA DE EDIFICAÇÃO QUE POSSUA RESERVATÓRIO DE FIBRA/FIBROCIMENTO FORNECIMENTO E INSTALAÇÃO. AF_06/2016</t>
  </si>
  <si>
    <t xml:space="preserve"> 05. 01.200.202.</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</si>
  <si>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</si>
  <si>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</si>
  <si>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 xml:space="preserve"> 05. 01.200.203.</t>
  </si>
  <si>
    <t>BUCHA DE REDUCAO SOLDAVEL LONGA 60 X 25 mm</t>
  </si>
  <si>
    <t>BUCHA DE REDUCAO SOLD. CURTA 60 X 50 mm</t>
  </si>
  <si>
    <t>BUCHA DE REDUÇÃO SOLDÁVEL LONGA 75 X 50 MM</t>
  </si>
  <si>
    <t>BUCHA DE REDUÇÃO LONGA DE PVC RÍGIDO SOLDÁVEL, MARROM, DIÂM = 85 X 60MM</t>
  </si>
  <si>
    <t>BUCHA DE REDUÇÃO SOLDÁVEL LONGA 110 X 60 MMM</t>
  </si>
  <si>
    <t>BUCHA DE REDUCAO SOLDAVEL CURTA 110 X 85 mm</t>
  </si>
  <si>
    <t xml:space="preserve"> 05. 01.200.207.</t>
  </si>
  <si>
    <t>JOELHO 90 GRAUS, PVC, SOLDÁVEL, DN 110 MM INSTALADO EM RESERVAÇÃO DE ÁGUA DE EDIFICAÇÃO QUE POSSUA RESERVATÓRIO DE FIBRA/FIBROCIMENTO FORNECIMENTO E INSTALAÇÃO. AF_06/2016</t>
  </si>
  <si>
    <t xml:space="preserve"> 05. 01.200.209.</t>
  </si>
  <si>
    <t>TÊ, PVC, SOLDÁVEL, DN 110 MM INSTALADO EM RESERVAÇÃO DE ÁGUA DE EDIFICAÇÃO QUE POSSUA RESERVATÓRIO DE FIBRA/FIBROCIMENTO FORNECIMENTO E INSTALAÇÃO. AF_06/2016</t>
  </si>
  <si>
    <t xml:space="preserve"> 05. 01.200.214.</t>
  </si>
  <si>
    <t>TÊ DE REDUÇÃO 90º DE PVC RÍGIDO SOLDÁVEL, MARROM DIÂM = 75 X 60MM</t>
  </si>
  <si>
    <t>TÊ DE REDUÇÃO 90º DE PVC RÍGIDO SOLDÁVEL, MARROM DIÂM = 85 X 75MM</t>
  </si>
  <si>
    <t>TÊ DE REDUÇÃO, PVC, SOLDÁVEL, DN 110 MM X 60 MM, INSTALADO EM RESERVAÇÃO DE ÁGUA DE EDIFICAÇÃO QUE POSSUA RESERVATÓRIO DE FIBRA/FIBROCIMENTO FORNECIMENTO E INSTALAÇÃO. AF_06/2016</t>
  </si>
  <si>
    <t>TÊ DE REDUÇÃO 90º DE PVC RÍGIDO SOLDÁVEL, MARROM DIÂM = 110 X 75MM</t>
  </si>
  <si>
    <t xml:space="preserve"> 05. 01.300.</t>
  </si>
  <si>
    <t xml:space="preserve"> 05. 01.300.200.</t>
  </si>
  <si>
    <t>TUBULAÇÕES E CONEXÕES RÍGIDO</t>
  </si>
  <si>
    <t xml:space="preserve"> 05. 01.300.201.</t>
  </si>
  <si>
    <t>TUBO DE AÇO GALVANIZADO COM COSTURA, CLASSE MÉDIA, DN 50 (2"), CONEXÃO ROSQUEADA, INSTALADO EM PRUMADAS - FORNECIMENTO E INSTALAÇÃO. AF_12/2015</t>
  </si>
  <si>
    <t xml:space="preserve"> 05. 01.300.202.</t>
  </si>
  <si>
    <t>ADAPTADOR CURTO COM BOLSA E ROSCA PARA REGISTRO, PVC, SOLDÁVEL, DN 40MM X 1.1/4?, INSTALADO EM PRUMADA DE ÁGUA - FORNECIMENTO E INSTALAÇÃO. AF_12/2014</t>
  </si>
  <si>
    <t>ADAPTADOR COM FLANGES LIVRES, PVC, SOLDÁVEL LONGO, DN 50 MM X 1 1/2 , INSTALADO EM RESERVAÇÃO DE ÁGUA DE EDIFICAÇÃO QUE POSSUA RESERVATÓRIO DE FIBRA/FIBROCIMENTO FORNECIMENTO E INSTALAÇÃO. AF_06/2016</t>
  </si>
  <si>
    <t>FORNECIMENTO E ASSENTAMENTO DE FLANGE SEXTAVADO DE FERRO GALVANIZADO DE 2"</t>
  </si>
  <si>
    <t xml:space="preserve"> 05. 01.300.207.</t>
  </si>
  <si>
    <t xml:space="preserve"> 05. 01.300.209.</t>
  </si>
  <si>
    <t xml:space="preserve"> 05. 01.300.210.</t>
  </si>
  <si>
    <t>UNIÃO</t>
  </si>
  <si>
    <t xml:space="preserve"> 05. 01.300.212.</t>
  </si>
  <si>
    <t>NIPLE</t>
  </si>
  <si>
    <t>NÍPEL DE PVC RÍGIDO ROSCÁVEL DIÂM = 1"</t>
  </si>
  <si>
    <t>NÍPEL DE PVC RÍGIDO ROSCÁVEL DIÂM = 1 1/4"</t>
  </si>
  <si>
    <t>NÍPEL DE PVC RÍGIDO ROSCÁVEL DIÂM = 1 1/2"</t>
  </si>
  <si>
    <t xml:space="preserve"> 05. 01.500.</t>
  </si>
  <si>
    <t>APARELHOS E ACESSÓRIOS SANITÁRIOS</t>
  </si>
  <si>
    <t xml:space="preserve"> 05. 01.501.</t>
  </si>
  <si>
    <t>LAVATÓRIO INDIVIDUAL</t>
  </si>
  <si>
    <t xml:space="preserve"> 05. 01.501.  1.</t>
  </si>
  <si>
    <t xml:space="preserve"> 05. 01.501.  2.</t>
  </si>
  <si>
    <t>LAVATÓRIO LOUÇA DE CANTO (DECA-IZY, REF L-10117 OU SIMILAR) SEM COLUNA, C/ SIFÃO CROMADO, VÁLVULA CROMADA, ENGATE CROMADO, EXCLUSI</t>
  </si>
  <si>
    <t xml:space="preserve"> 05. 01.503.</t>
  </si>
  <si>
    <t>BACIA SIFONADA</t>
  </si>
  <si>
    <t xml:space="preserve"> 05. 01.503.  1.</t>
  </si>
  <si>
    <t xml:space="preserve"> 05. 01.503.  2.</t>
  </si>
  <si>
    <t xml:space="preserve"> 05. 01.503.  3.</t>
  </si>
  <si>
    <t xml:space="preserve"> 05. 01.503.  4.</t>
  </si>
  <si>
    <t xml:space="preserve"> 05. 01.503.  5.</t>
  </si>
  <si>
    <t xml:space="preserve"> 05. 01.505.</t>
  </si>
  <si>
    <t>BANHEIRA</t>
  </si>
  <si>
    <t xml:space="preserve"> 05. 01.505.  1.</t>
  </si>
  <si>
    <t>FORNECIMENTO E ASSENTAMENTO DE BANHEIRA RÍGIDA EM PVC DE EMBUTIR PARA CRIANÇAS COM ATÉ 10KG.</t>
  </si>
  <si>
    <t xml:space="preserve"> 05. 01.506.</t>
  </si>
  <si>
    <t>BEBEDOURO</t>
  </si>
  <si>
    <t xml:space="preserve"> 05. 01.506.  1.</t>
  </si>
  <si>
    <t>BEBEDOURO ELÉTRICO 40 LITROS</t>
  </si>
  <si>
    <t xml:space="preserve"> 05. 01.510.</t>
  </si>
  <si>
    <t>PIA</t>
  </si>
  <si>
    <t xml:space="preserve"> 05. 01.510.  1.</t>
  </si>
  <si>
    <t xml:space="preserve"> 05. 01.510.  2.</t>
  </si>
  <si>
    <t>CUBA INOX 50X40X20CM E=0,7MM-AÇO 304</t>
  </si>
  <si>
    <t xml:space="preserve"> 05. 01.510.  3.</t>
  </si>
  <si>
    <t>CUBA DE AÇO INOX 304, TERMINOX, RETANGULAR, DIM 80 X 50 X 30 CM, E=0.8 MM, COM VÁLVULA CROMADA, SIFÃO CROMADO (DECA REF C1680), T</t>
  </si>
  <si>
    <t xml:space="preserve"> 05. 01.511.</t>
  </si>
  <si>
    <t>TANQUE</t>
  </si>
  <si>
    <t xml:space="preserve"> 05. 01.511.  1.</t>
  </si>
  <si>
    <t xml:space="preserve"> 05. 01.512.</t>
  </si>
  <si>
    <t>TORNEIRA</t>
  </si>
  <si>
    <t xml:space="preserve"> 05. 01.512.  1.</t>
  </si>
  <si>
    <t>TORNEIRA CROMADA DE MESA, 1/2? OU 3/4?, PARA LAVATÓRIO, PADRÃO MÉDIO - FORNECIMENTO E INSTALAÇÃO. AF_01/2020</t>
  </si>
  <si>
    <t xml:space="preserve"> 05. 01.512.  2.</t>
  </si>
  <si>
    <t>TORNEIRA DE MESA PARA P.N.E. COM FECHAMENTO AUTOMÁTICO TEMPORIZADO PARA LAVATÓRIO DIÂMETRO DE 1/2</t>
  </si>
  <si>
    <t xml:space="preserve"> 05. 01.512.  3.</t>
  </si>
  <si>
    <t>TORNEIRA CROMADA LONGA, DE PAREDE, 1/2? OU 3/4?, PARA PIA DE COZINHA, PADRÃO POPULAR - FORNECIMENTO E INSTALAÇÃO. AF_01/2020</t>
  </si>
  <si>
    <t xml:space="preserve"> 05. 01.512.  4.</t>
  </si>
  <si>
    <t>TORNEIRA DE JARDIM COM BICO PARA MANGUEIRA DIÂMETRO DE 1/2 E 3/4</t>
  </si>
  <si>
    <t xml:space="preserve"> 05. 01.513.</t>
  </si>
  <si>
    <t>TORNEIRA DE BÓIA</t>
  </si>
  <si>
    <t xml:space="preserve"> 05. 01.513.  1.</t>
  </si>
  <si>
    <t>TORNEIRA DE BOIA, ROSCÁVEL, 1?, FORNECIDA E INSTALADA EM RESERVAÇÃO DE ÁGUA. AF_06/2016</t>
  </si>
  <si>
    <t xml:space="preserve"> 05. 01.515.</t>
  </si>
  <si>
    <t>REGISTRO DE PRESSÃO</t>
  </si>
  <si>
    <t xml:space="preserve"> 05. 01.515.  1.</t>
  </si>
  <si>
    <t xml:space="preserve"> 05. 01.516.</t>
  </si>
  <si>
    <t>REGISTRO DE GAVETA</t>
  </si>
  <si>
    <t xml:space="preserve"> 05. 01.516.  1.</t>
  </si>
  <si>
    <t>REGISTRO DE GAVETA C/CANOPLA DIAMETRO 3/4</t>
  </si>
  <si>
    <t xml:space="preserve"> 05. 01.516.  2.</t>
  </si>
  <si>
    <t>REGISTRO DE GAVETA BRUTO, LATÃO, ROSCÁVEL, 1?, INSTALADO EM RESERVAÇÃO DE ÁGUA DE EDIFICAÇÃO QUE POSSUA RESERVATÓRIO DE FIBRA/FIBROCIMENTO ? FORNECIMENTO E INSTALAÇÃO. AF_06/2016</t>
  </si>
  <si>
    <t xml:space="preserve"> 05. 01.516.  3.</t>
  </si>
  <si>
    <t>REGISTRO DE GAVETA BRUTO, LATÃO, ROSCÁVEL, 1 1/4?, INSTALADO EM RESERVAÇÃO DE ÁGUA DE EDIFICAÇÃO QUE POSSUA RESERVATÓRIO DE FIBRA/FIBROCIMENTO ? FORNECIMENTO E INSTALAÇÃO. AF_06/2016</t>
  </si>
  <si>
    <t xml:space="preserve"> 05. 01.516.  4.</t>
  </si>
  <si>
    <t>REGISTRO DE GAVETA BRUTO, LATÃO, ROSCÁVEL, 1 1/2?, INSTALADO EM RESERVAÇÃO DE ÁGUA DE EDIFICAÇÃO QUE POSSUA RESERVATÓRIO DE FIBRA/FIBROCIMENTO ? FORNECIMENTO E INSTALAÇÃO. AF_06/2016</t>
  </si>
  <si>
    <t xml:space="preserve"> 05. 01.517.</t>
  </si>
  <si>
    <t>LIGAÇÃO FLEXÍVEL</t>
  </si>
  <si>
    <t xml:space="preserve"> 05. 01.517.  1.</t>
  </si>
  <si>
    <t>ENGATE FLEXÍVEL EM PLÁSTICO BRANCO, 1/2? X 30CM - FORNECIMENTO E INSTALAÇÃO. AF_01/2020</t>
  </si>
  <si>
    <t xml:space="preserve"> 05. 01.517.  2.</t>
  </si>
  <si>
    <t>ENGATE FLEXÍVEL EM INOX, 1/2 X 30CM - FORNECIMENTO E INSTALAÇÃO. AF_01/2020</t>
  </si>
  <si>
    <t xml:space="preserve"> 05. 01.518.</t>
  </si>
  <si>
    <t>CHUVEIROS E DUCHAS HIGIÊNICAS</t>
  </si>
  <si>
    <t xml:space="preserve"> 05. 01.518.  1.</t>
  </si>
  <si>
    <t>CHUVEIRO ELÉTRICO COMUM CORPO PLÁSTICO, TIPO DUCHA ? FORNECIMENTO E INSTALAÇÃO. AF_01/2020</t>
  </si>
  <si>
    <t xml:space="preserve"> 05. 01.518.  2.</t>
  </si>
  <si>
    <t>DUCHA MANUAL, LINHA TRIO, REF. 4896C DA DECA OU SIMILAR</t>
  </si>
  <si>
    <t xml:space="preserve"> 05. 01.519.</t>
  </si>
  <si>
    <t>VÁLVULA DE DESCARGA</t>
  </si>
  <si>
    <t xml:space="preserve"> 05. 01.519.  1.</t>
  </si>
  <si>
    <t xml:space="preserve"> 05. 01.519.  2.</t>
  </si>
  <si>
    <t>VÁLVULA DE DESCARGA PARA P.N.E. COM ACABAMENTO CROMADO ANTIVANDALISMO</t>
  </si>
  <si>
    <t xml:space="preserve"> 05. 01.527.</t>
  </si>
  <si>
    <t>VÁLVULA DE RETENÇÃO</t>
  </si>
  <si>
    <t xml:space="preserve"> 05. 01.527.  1.</t>
  </si>
  <si>
    <t xml:space="preserve"> 05. 01.527.  2.</t>
  </si>
  <si>
    <t xml:space="preserve"> 05. 01.531.</t>
  </si>
  <si>
    <t>REGISTRO DE ESFERA</t>
  </si>
  <si>
    <t xml:space="preserve"> 05. 01.531.  1.</t>
  </si>
  <si>
    <t>REGISTRO DE ESFERA, PVC, SOLDÁVEL, DN  25 MM, INSTALADO EM RESERVAÇÃO DE ÁGUA DE EDIFICAÇÃO QUE POSSUA RESERVATÓRIO DE FIBRA/FIBROCIMENTO FORNECIMENTO E INSTALAÇÃO. AF_06/2016</t>
  </si>
  <si>
    <t xml:space="preserve"> 05. 01.531.  2.</t>
  </si>
  <si>
    <t>VÁLVULA DE ESFERA BRUTA, BRONZE, ROSCÁVEL, 1 1/4'', INSTALADO EM RESERVAÇÃO DE ÁGUA DE EDIFICAÇÃO QUE POSSUA RESERVATÓRIO DE FIBRA/FIBROCIMENTO - FORNECIMENTO E INSTALAÇÃO. AF_06/2016</t>
  </si>
  <si>
    <t xml:space="preserve"> 05. 01.601.</t>
  </si>
  <si>
    <t>BOMBA HIDRÁULICA COM ACIONADOR</t>
  </si>
  <si>
    <t xml:space="preserve"> 05. 01.601.  1.</t>
  </si>
  <si>
    <t>BOMBA RECALQUE D'AGUA DE ESTAGIOS TRIFASICA 2,0 HP</t>
  </si>
  <si>
    <t xml:space="preserve"> 05. 03.000.</t>
  </si>
  <si>
    <t>DRENAGEM DE ÁGUAS PLUVIAIS</t>
  </si>
  <si>
    <t xml:space="preserve"> 05. 03.300.</t>
  </si>
  <si>
    <t>TUBULAÇÕES E CONEXÕES DE PVC</t>
  </si>
  <si>
    <t xml:space="preserve"> 05. 03.301.</t>
  </si>
  <si>
    <t xml:space="preserve"> 05. 03.301.  1.</t>
  </si>
  <si>
    <t xml:space="preserve"> 05. 03.301.  2.</t>
  </si>
  <si>
    <t xml:space="preserve"> 05. 03.301.  3.</t>
  </si>
  <si>
    <t>FORNECIMENTO E ASSENTAMENTO DE TUBO PVC, SÉRIE R, PARA ESGOTO OU ÁGUAS PLUVIAIS, DN 200MM.</t>
  </si>
  <si>
    <t xml:space="preserve"> 05. 03.301.  4.</t>
  </si>
  <si>
    <t>FORNECIMENTO E ASSENTAMENTO DE TUBO PVC, SÉRIE R, PARA ESGOTO OU ÁGUAS PLUVIAIS, DN 250MM.</t>
  </si>
  <si>
    <t xml:space="preserve"> 05. 03.301.  5.</t>
  </si>
  <si>
    <t>FORNECIMENTO E ASSENTAMENTO DE TUBO PVC, SÉRIE R, PARA ESGOTO OU ÁGUAS PLUVIAIS, DN 300MM.</t>
  </si>
  <si>
    <t xml:space="preserve"> 05. 03.305.</t>
  </si>
  <si>
    <t xml:space="preserve"> 05. 03.305.  1.</t>
  </si>
  <si>
    <t xml:space="preserve"> 05. 03.305.  2.</t>
  </si>
  <si>
    <t xml:space="preserve"> 05. 03.311.</t>
  </si>
  <si>
    <t>RALO</t>
  </si>
  <si>
    <t xml:space="preserve"> 05. 03.311.  1.</t>
  </si>
  <si>
    <t>RALO HEMISFÉRICO EM PVC, TIPO ABACAXI</t>
  </si>
  <si>
    <t xml:space="preserve"> 05. 03.500.</t>
  </si>
  <si>
    <t>TUBULAÇÕES DE CONCRETO</t>
  </si>
  <si>
    <t xml:space="preserve"> 05. 03.504.</t>
  </si>
  <si>
    <t>CALHA</t>
  </si>
  <si>
    <t xml:space="preserve"> 05. 03.504.  1.</t>
  </si>
  <si>
    <t>CALHA EM ALVENARIA / CONCRETO, IMPERMEABILIZADA C/ MANTA ASFÁLTICA</t>
  </si>
  <si>
    <t xml:space="preserve"> 05. 03.800.</t>
  </si>
  <si>
    <t>INSTALAÇÃO ELEVATÓRIA</t>
  </si>
  <si>
    <t xml:space="preserve"> 05. 03.801.</t>
  </si>
  <si>
    <t xml:space="preserve"> 05. 03.801.  1.</t>
  </si>
  <si>
    <t>CONJUNTO MOTO-BOMBA SUBMERSÍVEL, SCHNEIDER, MOD. BCS-205, 2CV, TRIFÁSICA, (OU SIMILAR)</t>
  </si>
  <si>
    <t xml:space="preserve"> 05. 04.000.</t>
  </si>
  <si>
    <t>ESGOTOS SANITÁRIOS</t>
  </si>
  <si>
    <t xml:space="preserve"> 05. 04.300.</t>
  </si>
  <si>
    <t xml:space="preserve"> 05. 04.301.</t>
  </si>
  <si>
    <t>TUBOS</t>
  </si>
  <si>
    <t xml:space="preserve"> 05. 04.301.  1.</t>
  </si>
  <si>
    <t xml:space="preserve"> 05. 04.301.  2.</t>
  </si>
  <si>
    <t xml:space="preserve"> 05. 04.301.  3.</t>
  </si>
  <si>
    <t xml:space="preserve"> 05. 04.301.  4.</t>
  </si>
  <si>
    <t xml:space="preserve"> 05. 04.302.</t>
  </si>
  <si>
    <t>CAP E TERMINAL DE VENTILAÇÃO</t>
  </si>
  <si>
    <t xml:space="preserve"> 05. 04.302.  1.</t>
  </si>
  <si>
    <t>TERMINAL DE VENTILACAO DIAMETRO 50 MM</t>
  </si>
  <si>
    <t xml:space="preserve"> 05. 04.302.  2.</t>
  </si>
  <si>
    <t>TERMINAL DE VENTILAÇÃO EM PVC RÍGIDO SOLDÁVEL, PARA ESGOTO PRIMÁRIO, DIÂM = 75MM</t>
  </si>
  <si>
    <t xml:space="preserve"> 05. 04.304.</t>
  </si>
  <si>
    <t>CURVA</t>
  </si>
  <si>
    <t xml:space="preserve"> 05. 04.304.  1.</t>
  </si>
  <si>
    <t xml:space="preserve"> 05. 04.304.  2.</t>
  </si>
  <si>
    <t xml:space="preserve"> 05. 04.304.  3.</t>
  </si>
  <si>
    <t xml:space="preserve"> 05. 04.304.  4.</t>
  </si>
  <si>
    <t>CURVA DE 45° EM PVC RÍGIDO SOLDÁVEL, PARA ESGOTO SECUNDÁRIO, DIÂM = 40MM</t>
  </si>
  <si>
    <t xml:space="preserve"> 05. 04.304.  5.</t>
  </si>
  <si>
    <t>CURVA 45° LONGA EM PVC RÍGIDO SOLDÁVEL, DIÂM = 50MM</t>
  </si>
  <si>
    <t xml:space="preserve"> 05. 04.304.  6.</t>
  </si>
  <si>
    <t>CURVA 45° LONGA EM PVC RÍGIDO SOLDÁVEL, DIÂM = 75MM</t>
  </si>
  <si>
    <t xml:space="preserve"> 05. 04.304.  7.</t>
  </si>
  <si>
    <t>CURVA 45° CURTA EM PVC RÍGIDO SOLDÁVEL, DIÂM = 100MM</t>
  </si>
  <si>
    <t xml:space="preserve"> 05. 04.305.</t>
  </si>
  <si>
    <t xml:space="preserve"> 05. 04.305.  1.</t>
  </si>
  <si>
    <t xml:space="preserve"> 05. 04.305.  2.</t>
  </si>
  <si>
    <t xml:space="preserve"> 05. 04.305.  3.</t>
  </si>
  <si>
    <t xml:space="preserve"> 05. 04.305.  4.</t>
  </si>
  <si>
    <t xml:space="preserve"> 05. 04.305.  5.</t>
  </si>
  <si>
    <t xml:space="preserve"> 05. 04.305.  6.</t>
  </si>
  <si>
    <t>JOELHO DE 90° EM PVC RÍGIDO C/ ANÉIS, PARA ESGOTO SECUNDÁRIO, DIÂM = 40MM</t>
  </si>
  <si>
    <t xml:space="preserve"> 05. 04.306.</t>
  </si>
  <si>
    <t>JUNÇÃO</t>
  </si>
  <si>
    <t xml:space="preserve"> 05. 04.306.  1.</t>
  </si>
  <si>
    <t xml:space="preserve"> 05. 04.306.  2.</t>
  </si>
  <si>
    <t xml:space="preserve"> 05. 04.306.  3.</t>
  </si>
  <si>
    <t>JUNCAO SIMPLES DIAM. 75 X 50 MM</t>
  </si>
  <si>
    <t xml:space="preserve"> 05. 04.306.  4.</t>
  </si>
  <si>
    <t xml:space="preserve"> 05. 04.306.  5.</t>
  </si>
  <si>
    <t>FORNECIMENTO DE TÊ DE REDUÇÃO 90º DE PVC JUNTA ELÁSTICA, COM BOLSAS, DIAM. = 75 X 50MM</t>
  </si>
  <si>
    <t xml:space="preserve"> 05. 04.306.  6.</t>
  </si>
  <si>
    <t>FORNECIMENTO DE TÊ DE REDUÇÃO 90º DE PVC, JUNTA ELÁSTICA, COM BOLSAS, DIAM. = 100 X 50MM</t>
  </si>
  <si>
    <t xml:space="preserve"> 05. 04.309.</t>
  </si>
  <si>
    <t>REDUÇÃO</t>
  </si>
  <si>
    <t xml:space="preserve"> 05. 04.309.  1.</t>
  </si>
  <si>
    <t>REDUCAO EXCENTRICA 75 X 50 MM</t>
  </si>
  <si>
    <t xml:space="preserve"> 05. 04.800.</t>
  </si>
  <si>
    <t>ACESSÓRIOS</t>
  </si>
  <si>
    <t xml:space="preserve"> 05. 04.801.</t>
  </si>
  <si>
    <t>CAIXA SIFONADA</t>
  </si>
  <si>
    <t xml:space="preserve"> 05. 04.801.  1.</t>
  </si>
  <si>
    <t>CORPO CX. SIFONADA DIAM. 100 X 100 X 50</t>
  </si>
  <si>
    <t xml:space="preserve"> 05. 04.801.  2.</t>
  </si>
  <si>
    <t>CORPO CX. SIFONADA DIAM. 150 X 150 X 50</t>
  </si>
  <si>
    <t xml:space="preserve"> 05. 04.801.  3.</t>
  </si>
  <si>
    <t>GRELHA QUADRADA ACO INOX ROTATIVO DIAM.100 MM</t>
  </si>
  <si>
    <t xml:space="preserve"> 05. 04.801.  4.</t>
  </si>
  <si>
    <t>GRELHA QUADRADA ACO INOX ROTATIVO DIAM.150 MM</t>
  </si>
  <si>
    <t xml:space="preserve"> 05. 04.801.  5.</t>
  </si>
  <si>
    <t>PORTA GRELHA QUADRADO P/GREL.QUADRADA DIAM. 100 MM</t>
  </si>
  <si>
    <t xml:space="preserve"> 05. 04.801.  6.</t>
  </si>
  <si>
    <t>PORTA GRELHA QUADRADO CROMADO DIAM.150 MM</t>
  </si>
  <si>
    <t xml:space="preserve"> 05. 04.803.</t>
  </si>
  <si>
    <t>RALO SIFONADO</t>
  </si>
  <si>
    <t xml:space="preserve"> 05. 04.803.  1.</t>
  </si>
  <si>
    <t xml:space="preserve"> 05. 04.805.</t>
  </si>
  <si>
    <t>CAIXA DE GORDURA</t>
  </si>
  <si>
    <t xml:space="preserve"> 05. 04.805.  1.</t>
  </si>
  <si>
    <t>CAIXA DE GORDURA PEQUENA (CAPACIDADE: 19 L), CIRCULAR, EM PVC, DIÂMETRO INTERNO= 0,3 M. AF_05/2018</t>
  </si>
  <si>
    <t xml:space="preserve"> 05. 06.000.</t>
  </si>
  <si>
    <t>SERVIÇOS DIVERSOS</t>
  </si>
  <si>
    <t xml:space="preserve"> 05. 06.100.</t>
  </si>
  <si>
    <t>ESCAVAÇÃO DE VALAS</t>
  </si>
  <si>
    <t xml:space="preserve"> 05. 06.101.</t>
  </si>
  <si>
    <t>MANUAL</t>
  </si>
  <si>
    <t xml:space="preserve"> 05. 06.101.  1.</t>
  </si>
  <si>
    <t>ESCAVAÇÃO MANUAL DE VALA COM PROFUNDIDADE MENOR OU IGUAL A 1,30 M. AF_03/2016</t>
  </si>
  <si>
    <t xml:space="preserve"> 05. 06.103.</t>
  </si>
  <si>
    <t xml:space="preserve"> 05. 06.103.  1.</t>
  </si>
  <si>
    <t xml:space="preserve"> 05. 06.300.</t>
  </si>
  <si>
    <t>CAIXAS DE PASSAGEM</t>
  </si>
  <si>
    <t xml:space="preserve"> 05. 06.301.</t>
  </si>
  <si>
    <t xml:space="preserve"> 05. 06.301.100.</t>
  </si>
  <si>
    <t>DE ESGOTOS SANITÁRIOS</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</si>
  <si>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</si>
  <si>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</si>
  <si>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 xml:space="preserve"> 05. 06.301.200.</t>
  </si>
  <si>
    <t>DE DRENAGEM DE ÁGUAS PLUVIAIS</t>
  </si>
  <si>
    <t>CAIXA DE AREIA 60X60CM FUNDO DE BRITA COM GRELHA METÁLICA FERRO CHATO PADRÃO GOINFRA</t>
  </si>
  <si>
    <t xml:space="preserve"> 05. 06.301.300.</t>
  </si>
  <si>
    <t>TORNEIRAS DE JARDIM</t>
  </si>
  <si>
    <t>CAIXA DE PASSAGEM EM ALVENARIA DE TIJOLOS MACIÇOS ESP. = 0,12M, DIM. INT. = 0.40 X 0.40 X 0.40M</t>
  </si>
  <si>
    <t>TAMPA  PARA CAIXA PASSAGEM FERRO FUNDIDO T-33 - TRÁFEGO LEVE</t>
  </si>
  <si>
    <t xml:space="preserve"> 05. 06.400.</t>
  </si>
  <si>
    <t>POÇOS DE VISITA</t>
  </si>
  <si>
    <t xml:space="preserve"> 05. 06.401.</t>
  </si>
  <si>
    <t xml:space="preserve"> 05. 06.401.100.</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</si>
  <si>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</si>
  <si>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</si>
  <si>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TAMPÃO DE FERRO FUNDIDO PARA POÇO DE VISITA T-60 SIMPLES PARA TRÁFEGO PESADO</t>
  </si>
  <si>
    <t>ESCADA EM FERRO, DEGRAUS EM BARRA REDONDA 3/4" E QUADRO EM BARRA CHATA DE 2" X 5/16"</t>
  </si>
  <si>
    <t xml:space="preserve"> 05. 06.401.200.</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</si>
  <si>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</si>
  <si>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</si>
  <si>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 xml:space="preserve"> 05. 06.500.</t>
  </si>
  <si>
    <t>BOCAS DE LOBO</t>
  </si>
  <si>
    <t xml:space="preserve"> 05. 06.500.  1.</t>
  </si>
  <si>
    <t>BOCA DE LOBO EM ALVENARIA TIJOLO MACICO, REVESTIDA C/ ARGAMASSA DE CIMENTO E AREIA 1:3, SOBRE LASTRO DE CONCRETO 10CM E TAMPA DE CONCRETO ARMADO</t>
  </si>
  <si>
    <t xml:space="preserve"> 06. 00.000.</t>
  </si>
  <si>
    <t xml:space="preserve"> 06. 01.000.</t>
  </si>
  <si>
    <t>INSTALAÇÕES ELÉTRICAS</t>
  </si>
  <si>
    <t xml:space="preserve"> 06. 01.200.</t>
  </si>
  <si>
    <t>ENTRADA E MEDIÇÃO DE ENERGIA EM MT E AT</t>
  </si>
  <si>
    <t xml:space="preserve"> 06. 01.200.  1.</t>
  </si>
  <si>
    <t>SUBESTAÇÃO AÉREA DE 112,5 KVA/13.800-380/220V COM QUADRO DE MEDIÇÃO E PROTEÇÃO GERAL, INCLUSIVE MALHA DE ATERRAMENTO</t>
  </si>
  <si>
    <t xml:space="preserve"> 06. 01.300.</t>
  </si>
  <si>
    <t>REDES EM MÉDIA E BAIXA TENSÃO</t>
  </si>
  <si>
    <t xml:space="preserve"> 06. 01.301.</t>
  </si>
  <si>
    <t>QUADRO GERAL DE BAIXA TENSÃO</t>
  </si>
  <si>
    <t xml:space="preserve"> 06. 01.304.</t>
  </si>
  <si>
    <t>ELETRODUTOS</t>
  </si>
  <si>
    <t xml:space="preserve"> 06. 01.304.100.</t>
  </si>
  <si>
    <t>PVC FLEXÍVEL</t>
  </si>
  <si>
    <t>ELETRODUTO FLEXÍVEL CORRUGADO, PEAD, DN 90 (3?) - FORNECIMENTO E INSTALAÇÃO. AF_04/2016</t>
  </si>
  <si>
    <t>ELETRODUTO FLEXÍVEL CORRUGADO, PEAD, DN 100 (4?) - FORNECIMENTO E INSTALAÇÃO. AF_04/2016</t>
  </si>
  <si>
    <t xml:space="preserve"> 06. 01.304.200.</t>
  </si>
  <si>
    <t>PVC RÍGIDO ROSCÁVEL</t>
  </si>
  <si>
    <t xml:space="preserve"> 06. 01.304.300.</t>
  </si>
  <si>
    <t>ELETRODUTO DE AÇO GALVANIZADO, CLASSE LEVE, DN 20 MM (3/4??), APARENTE, INSTALADO EM TETO - FORNECIMENTO E INSTALAÇÃO. AF_11/2016_P</t>
  </si>
  <si>
    <t>ELETRODUTO DE AÇO GALVANIZADO, CLASSE LEVE, DN 25 MM (1??), APARENTE, INSTALADO EM TETO - FORNECIMENTO E INSTALAÇÃO. AF_11/2016_P</t>
  </si>
  <si>
    <t>ABRAÇADEIRA METÁLICA TIPO "D" DE 3/4"</t>
  </si>
  <si>
    <t>ABRAÇADEIRA EM AÇO INOX, TIPO "D", 1", FORNECIMENTO</t>
  </si>
  <si>
    <t xml:space="preserve"> 06. 01.305.</t>
  </si>
  <si>
    <t>CABOS E FIOS(CONDUTORES)</t>
  </si>
  <si>
    <t xml:space="preserve"> 06. 01.305.  1.</t>
  </si>
  <si>
    <t xml:space="preserve"> 06. 01.305.  2.</t>
  </si>
  <si>
    <t xml:space="preserve"> 06. 01.305.  3.</t>
  </si>
  <si>
    <t xml:space="preserve"> 06. 01.305.  4.</t>
  </si>
  <si>
    <t xml:space="preserve"> 06. 01.305.  5.</t>
  </si>
  <si>
    <t xml:space="preserve"> 06. 01.305.  6.</t>
  </si>
  <si>
    <t xml:space="preserve"> 06. 01.305.  7.</t>
  </si>
  <si>
    <t xml:space="preserve"> 06. 01.305.  8.</t>
  </si>
  <si>
    <t xml:space="preserve"> 06. 01.305.  9.</t>
  </si>
  <si>
    <t xml:space="preserve"> 06. 01.306.</t>
  </si>
  <si>
    <t xml:space="preserve"> 06. 01.306.100.</t>
  </si>
  <si>
    <t>EM PVC</t>
  </si>
  <si>
    <t xml:space="preserve"> 06. 01.306.200.</t>
  </si>
  <si>
    <t>EM METAL</t>
  </si>
  <si>
    <t>TAMPA CEGA PARA CONDULETE METÁLICO</t>
  </si>
  <si>
    <t xml:space="preserve"> 06. 01.306.300.</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</si>
  <si>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</si>
  <si>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</si>
  <si>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DE PASSAGEM / POÇO DE VISITA EM CONCRETO ARMADO FCK=18MPA, INCLUSIVE TAMPA, DIMENSÕES INTERNAS 1,80X1,80X2,40M</t>
  </si>
  <si>
    <t>TAMPA METÁLICA COM REQUADRO DE 30X30CM</t>
  </si>
  <si>
    <t>TAMPA PARA CAIXA PASSAGEM FERRO FUNDIDO T-33 - TRÁFEGO PESADO</t>
  </si>
  <si>
    <t xml:space="preserve"> 06. 01.312.</t>
  </si>
  <si>
    <t>ELETROCALHAS</t>
  </si>
  <si>
    <t xml:space="preserve"> 06. 01.312.  1.</t>
  </si>
  <si>
    <t>FORNECIMENTO E INSTALAÇÃO DE ELETROCALHA PERFURADA 150 X 100 X 3000 MM (REF. MOPA OU SIMILAR)</t>
  </si>
  <si>
    <t xml:space="preserve"> 06. 01.312.  2.</t>
  </si>
  <si>
    <t>ELETROCALHA PERF. GALV. ELETR. CH14 - 250X100MM</t>
  </si>
  <si>
    <t xml:space="preserve"> 06. 01.312.  3.</t>
  </si>
  <si>
    <t>FORNECIMENTO E INSTALAÇÃO DE ELETROCALHA PERFURADA 400 X 100 X 3000 MM (REF. MOPA OU SIMILAR)</t>
  </si>
  <si>
    <t xml:space="preserve"> 06. 01.312.  4.</t>
  </si>
  <si>
    <t>FORNECIMENTO E INSTALAÇÃO DE ELETROCALHA PERFURADA 500 X 100 X 3000 MM (REF. MOPA OU SIMILAR)</t>
  </si>
  <si>
    <t xml:space="preserve"> 06. 01.313.</t>
  </si>
  <si>
    <t>CONEXÕES E ACESSÓRIOS PARA ELETRODUTOS</t>
  </si>
  <si>
    <t xml:space="preserve"> 06. 01.313.  1.</t>
  </si>
  <si>
    <t xml:space="preserve"> 06. 01.313.  2.</t>
  </si>
  <si>
    <t>CURVA 45° PARA ELETRODUTO DE PVC RÍGIDO ROSCÁVEL, DIÂM = 32MM (1")</t>
  </si>
  <si>
    <t xml:space="preserve"> 06. 01.313.  3.</t>
  </si>
  <si>
    <t xml:space="preserve"> 06. 01.313.  4.</t>
  </si>
  <si>
    <t xml:space="preserve"> 06. 01.313.  5.</t>
  </si>
  <si>
    <t xml:space="preserve"> 06. 01.313.  6.</t>
  </si>
  <si>
    <t xml:space="preserve"> 06. 01.313.  7.</t>
  </si>
  <si>
    <t>BUJÃO EM AÇO GALV. D=65mm (2 1/2")  À  80mm (3")</t>
  </si>
  <si>
    <t xml:space="preserve"> 06. 01.314.</t>
  </si>
  <si>
    <t>CONEXÕES E ACESSÓRIOS PARA ELETROCALHAS</t>
  </si>
  <si>
    <t xml:space="preserve"> 06. 01.314.  1.</t>
  </si>
  <si>
    <t>SAIDA HORIZONTAL PARA ELETRODUTO D=1</t>
  </si>
  <si>
    <t xml:space="preserve"> 06. 01.314.  2.</t>
  </si>
  <si>
    <t>REDUCAO CONCENTRICA,PARA ELETROCALHA PERFURADA OU LISA,400X200MM.FORNECIMENTO E COLOCACAO</t>
  </si>
  <si>
    <t xml:space="preserve"> 06. 01.314.  3.</t>
  </si>
  <si>
    <t>SUPORTE VERTICAL 200 X 150 MM PARA FIXAÇÃO DE ELETROCALHA METÁLICA ( REF.: MOPA OU SIMILAR)</t>
  </si>
  <si>
    <t xml:space="preserve"> 06. 01.314.  4.</t>
  </si>
  <si>
    <t>TÊ HORIZONTAL 400 X 100 MM COM BASE LISA PERFURADA PARA ELETROCALHA METÁLICA (REF. MOPA OU SIMILAR)</t>
  </si>
  <si>
    <t xml:space="preserve"> 06. 01.314.  5.</t>
  </si>
  <si>
    <t>TALA PARA EMENDA, 75MM, ZINCADA, PARA ELETROCALHA METÁLICA (MOPA OU SIMILAR)</t>
  </si>
  <si>
    <t xml:space="preserve"> 06. 01.314.  6.</t>
  </si>
  <si>
    <t>TALA PLANA PERFURADA 100MM PARA ELETROCALHA METÁLICA (REF.: MOPA OU SIMILAR)</t>
  </si>
  <si>
    <t xml:space="preserve"> 06. 01.314.  7.</t>
  </si>
  <si>
    <t>TERMINAL DE FECHAMENTO LISO,PARA ELETROCALHA PERFURADA OU LISA,150X100MM.FORNECIMENTO E COLOCACAO</t>
  </si>
  <si>
    <t xml:space="preserve"> 06. 01.315.</t>
  </si>
  <si>
    <t>ACESSÓRIOS DE USO GERAL</t>
  </si>
  <si>
    <t xml:space="preserve"> 06. 01.315.  1.</t>
  </si>
  <si>
    <t>ARRUELA LISA D=1/4</t>
  </si>
  <si>
    <t xml:space="preserve"> 06. 01.315.  2.</t>
  </si>
  <si>
    <t>ARRUELA LISA D=5/16</t>
  </si>
  <si>
    <t xml:space="preserve"> 06. 01.315.  3.</t>
  </si>
  <si>
    <t>BUCHA DE NYLON S-5</t>
  </si>
  <si>
    <t xml:space="preserve"> 06. 01.315.  4.</t>
  </si>
  <si>
    <t>BUCHA DE NYLON S-6</t>
  </si>
  <si>
    <t xml:space="preserve"> 06. 01.315.  5.</t>
  </si>
  <si>
    <t>BUCHA DE NYLON S-10</t>
  </si>
  <si>
    <t xml:space="preserve"> 06. 01.315.  6.</t>
  </si>
  <si>
    <t>FITA ISOLANTE ALTA FUSÃO 19 MM X 10 M - FORNECIMENTO</t>
  </si>
  <si>
    <t xml:space="preserve"> 06. 01.315.  7.</t>
  </si>
  <si>
    <t>PARAFUSO SEXTAVADO  CABEÇA LENTILHA D = 1/4  X 5/8</t>
  </si>
  <si>
    <t xml:space="preserve"> 06. 01.315.  8.</t>
  </si>
  <si>
    <t>BARRA ROSCADA ZINCADA D=1/4" X 2,00M</t>
  </si>
  <si>
    <t xml:space="preserve"> 06. 01.400.</t>
  </si>
  <si>
    <t>ILUMINAÇÃO E TOMADAS</t>
  </si>
  <si>
    <t xml:space="preserve"> 06. 01.401.</t>
  </si>
  <si>
    <t>LUMINÁRIAS</t>
  </si>
  <si>
    <t xml:space="preserve"> 06. 01.401.  1.</t>
  </si>
  <si>
    <t>LUMINARIA LED TUBULAR DE SOBREPOR, 2X18W (INCLUSIVE LAMPADAS),CORPO EM CHAPA DE ACO TRATADA E PINTURA ELETROSTATICA BRANCA, REFLETOR EM ALUMINIO DE ALTO BRILHO, COM VISOR ACRILICOTRANSLUCIDO, SEM REATOR. FORNECIMENTO E COLOCACAO</t>
  </si>
  <si>
    <t xml:space="preserve"> 06. 01.401.  2.</t>
  </si>
  <si>
    <t>LUMINÁRIA DE SOBREPOR USO AO TEMPO (TARTARUGA) - BASE E-27</t>
  </si>
  <si>
    <t xml:space="preserve"> 06. 01.401.  3.</t>
  </si>
  <si>
    <t>LUMINÁRIA TUBULAR COM LÂMPADA LED DE 2 X 9/10 W / BIVOLT</t>
  </si>
  <si>
    <t xml:space="preserve"> 06. 01.401.  4.</t>
  </si>
  <si>
    <t>LUMINÁRIA DE EMERGÊNCIA, DE SOBREPOR, TIPO BLOCO AUTÔNOMO, COM AUTONOMIA DE 1H, MODELO LLE-LLEDDF, DA KBR OU SI</t>
  </si>
  <si>
    <t xml:space="preserve"> 06. 01.401.  5.</t>
  </si>
  <si>
    <t xml:space="preserve"> 06. 01.403.</t>
  </si>
  <si>
    <t>INTERRUPTORES</t>
  </si>
  <si>
    <t xml:space="preserve"> 06. 01.403.  1.</t>
  </si>
  <si>
    <t xml:space="preserve"> 06. 01.403.  2.</t>
  </si>
  <si>
    <t xml:space="preserve"> 06. 01.403.  3.</t>
  </si>
  <si>
    <t xml:space="preserve"> 06. 01.403.  4.</t>
  </si>
  <si>
    <t xml:space="preserve"> 06. 01.404.</t>
  </si>
  <si>
    <t>TOMADAS</t>
  </si>
  <si>
    <t xml:space="preserve"> 06. 01.404.  1.</t>
  </si>
  <si>
    <t xml:space="preserve"> 06. 01.404.  2.</t>
  </si>
  <si>
    <t xml:space="preserve"> 06. 01.404.  3.</t>
  </si>
  <si>
    <t>TAMPA CEGA PLÁSTICA 4 X2  COM FURO CENTRAL (PARA TV/SOM...)</t>
  </si>
  <si>
    <t xml:space="preserve"> 06. 01.405.</t>
  </si>
  <si>
    <t>POSTES E BRAÇOS</t>
  </si>
  <si>
    <t xml:space="preserve"> 06. 01.405.  1.</t>
  </si>
  <si>
    <t xml:space="preserve"> 06. 01.500.</t>
  </si>
  <si>
    <t>ATERRAMENTO E PROTEÇÃO CONTRA DESCARGAS ATMOSFÉRICAS</t>
  </si>
  <si>
    <t xml:space="preserve"> 06. 01.501.</t>
  </si>
  <si>
    <t>CAPTOR</t>
  </si>
  <si>
    <t xml:space="preserve"> 06. 01.501.  1.</t>
  </si>
  <si>
    <t xml:space="preserve"> 06. 01.501.  2.</t>
  </si>
  <si>
    <t xml:space="preserve"> 06. 01.501.  3.</t>
  </si>
  <si>
    <t>TERMINAL AÉREO BASE DUPLA GALVANIZADA 25MM - FORNECIMENTO</t>
  </si>
  <si>
    <t xml:space="preserve"> 06. 01.503.</t>
  </si>
  <si>
    <t>ISOLADORES</t>
  </si>
  <si>
    <t xml:space="preserve"> 06. 01.503.  1.</t>
  </si>
  <si>
    <t>CAIXA DE EQUIPOTENCIALIZAÇÃO DE TERRA</t>
  </si>
  <si>
    <t xml:space="preserve"> 06. 01.503.  2.</t>
  </si>
  <si>
    <t xml:space="preserve"> 06. 01.504.</t>
  </si>
  <si>
    <t>CABOS DE DESCIDA</t>
  </si>
  <si>
    <t xml:space="preserve"> 06. 01.504.  1.</t>
  </si>
  <si>
    <t xml:space="preserve"> 06. 01.504.  2.</t>
  </si>
  <si>
    <t xml:space="preserve"> 06. 01.504.  3.</t>
  </si>
  <si>
    <t xml:space="preserve"> 06. 02.000.</t>
  </si>
  <si>
    <t>TELEFONIA</t>
  </si>
  <si>
    <t xml:space="preserve"> 06. 02.002.</t>
  </si>
  <si>
    <t>PAINEL DE DISTRIBUIÇÃO</t>
  </si>
  <si>
    <t xml:space="preserve"> 06. 02.002.  1.</t>
  </si>
  <si>
    <t>FORNECIMENTO E INSTALAÇÃO DE RACK DE PISO 19" X 16U X 570MM (GABINETE)</t>
  </si>
  <si>
    <t xml:space="preserve"> 06. 02.002.  2.</t>
  </si>
  <si>
    <t xml:space="preserve"> 06. 02.002.  3.</t>
  </si>
  <si>
    <t>SWITCH 24 PORTAS 10/100 MBPS - FORNECIMENTO</t>
  </si>
  <si>
    <t xml:space="preserve"> 06. 02.002.  4.</t>
  </si>
  <si>
    <t>ORGANIZADOR DE CABOS (GUIA)</t>
  </si>
  <si>
    <t xml:space="preserve"> 06. 02.002.  5.</t>
  </si>
  <si>
    <t>CENTRAL PABX, CAPACIDADE 8 LINHAS E 24 RAMAIS, MOD. CORP 8000, INTELBRÁS OU SIMILAR - FORNECIMENTO</t>
  </si>
  <si>
    <t xml:space="preserve"> 06. 02.002.  6.</t>
  </si>
  <si>
    <t>FORNECIMENTO E INSTALAÇÃO DE VOICE PANEL 24 PORTAS CAT 6</t>
  </si>
  <si>
    <t xml:space="preserve"> 06. 02.006.</t>
  </si>
  <si>
    <t>CABOS DE CONEXÃO</t>
  </si>
  <si>
    <t xml:space="preserve"> 06. 02.006.  1.</t>
  </si>
  <si>
    <t xml:space="preserve"> 06. 02.006.  2.</t>
  </si>
  <si>
    <t xml:space="preserve"> 06. 02.006.  3.</t>
  </si>
  <si>
    <t xml:space="preserve"> 06. 02.006.  4.</t>
  </si>
  <si>
    <t>CABO TELEFONICO CCE-50 2 PARES</t>
  </si>
  <si>
    <t xml:space="preserve"> 06. 02.007.</t>
  </si>
  <si>
    <t xml:space="preserve"> 06. 02.007.  1.</t>
  </si>
  <si>
    <t>FORNECIMENTO E INSTALAÇÃO DE CONJUNTO DE TOMADAS RJ45 +RJ11 (PLACA SUPORTE E MÓDULO)</t>
  </si>
  <si>
    <t xml:space="preserve"> 06. 02.007.  2.</t>
  </si>
  <si>
    <t>TOMADA DUPLA PARA LÓGICA RJ45, 4"X4", EMBUTIR, COMPLETA</t>
  </si>
  <si>
    <t xml:space="preserve"> 06. 02.007.  3.</t>
  </si>
  <si>
    <t xml:space="preserve"> 06. 02.008.</t>
  </si>
  <si>
    <t>CAIXAS PARA TOMADAS</t>
  </si>
  <si>
    <t xml:space="preserve"> 06. 02.008.  1.</t>
  </si>
  <si>
    <t>CAIXA R1, PADRÃO TELEMAR. EM ALVENARIA DE BLOCO CERÂMICO, ESP. = 0,09M, DIM. INT. = 0.60 X 0.35 X 0.40M, COM TAMPÃO DE FERRO FUN</t>
  </si>
  <si>
    <t xml:space="preserve"> 06. 02.008.  2.</t>
  </si>
  <si>
    <t xml:space="preserve"> 06. 02.008.  3.</t>
  </si>
  <si>
    <t xml:space="preserve"> 06. 02.008.  4.</t>
  </si>
  <si>
    <t xml:space="preserve"> 06. 02.008.  5.</t>
  </si>
  <si>
    <t>CAIXA DE PASSAGEM METÁLICA DE EMBUTIR 20X20X10 CM</t>
  </si>
  <si>
    <t xml:space="preserve"> 06. 02.009.</t>
  </si>
  <si>
    <t>ELETROCALHAS (INCLUSIVE ACESSÓRIOS DE CONEXÃO, SUPORTE E FIXAÇÃO)</t>
  </si>
  <si>
    <t xml:space="preserve"> 06. 02.009.100.</t>
  </si>
  <si>
    <t>LEITOS</t>
  </si>
  <si>
    <t>ELETROCALHA LISA,COM TAMPA,TIPO "U",100X50MM,TRATAMENTO SUPERFICIAL PRE-ZINCADO A QUENTE,INCLUSIVE CONEXOES,ACESSORIOS EFIXACAO SUPERIOR.FORNECIMENTO E COLOCACAO</t>
  </si>
  <si>
    <t xml:space="preserve"> 06. 02.009.200.</t>
  </si>
  <si>
    <t>CONEXÕES</t>
  </si>
  <si>
    <t>TE HORIZONTAL,90º,PARA ELETROCALHA PERFURADA OU LISA,100X50MM.FORNECIMENTO E COLOCACAO</t>
  </si>
  <si>
    <t>CURVA VERTICAL,EXTERNA,90º,PARA ELETROCALHA PERFURADA OU LISA,100X50MM.FORNECIMENTO E COLOCACAO</t>
  </si>
  <si>
    <t>TERMINAL DE FECHAMENTO LISO,PARA ELETROCALHA PERFURADA OU LISA,100X50MM.FORNECIMENTO E COLOCACAO</t>
  </si>
  <si>
    <t xml:space="preserve"> 06. 02.010.</t>
  </si>
  <si>
    <t>ELETRODUTOS (INCLUSIVE ACESSÓRIOS DE CONEXÃO</t>
  </si>
  <si>
    <t xml:space="preserve"> 06. 02.010.100.</t>
  </si>
  <si>
    <t xml:space="preserve"> 06. 02.010.110.</t>
  </si>
  <si>
    <t>FLEXÍVEL</t>
  </si>
  <si>
    <t>ELETRODUTO FLEXÍVEL CORRUGADO, PEAD, DN 50 (1 ½?)  - FORNECIMENTO E INSTALAÇÃO. AF_04/2016</t>
  </si>
  <si>
    <t xml:space="preserve"> 06. 02.010.120.</t>
  </si>
  <si>
    <t>RÍGIDO</t>
  </si>
  <si>
    <t xml:space="preserve"> 06. 02.010.200.</t>
  </si>
  <si>
    <t>SAIDA HORIZONTAL PARA ELETRODUTO D=3/4</t>
  </si>
  <si>
    <t>BOX RETO DIAMETRO 1</t>
  </si>
  <si>
    <t xml:space="preserve"> 06. 02.010.300.</t>
  </si>
  <si>
    <t>CONDULETES</t>
  </si>
  <si>
    <t>CAIXA DE PASSAGEM TIPO CONDULETE - 2</t>
  </si>
  <si>
    <t xml:space="preserve"> 06. 03.000.</t>
  </si>
  <si>
    <t>DETECÇÃO E ALARME DE INCÊNDIO</t>
  </si>
  <si>
    <t xml:space="preserve"> 06. 03.200.</t>
  </si>
  <si>
    <t>EQUIPAMENTOS DE DETECÇÃO</t>
  </si>
  <si>
    <t xml:space="preserve"> 06. 03.200.  1.</t>
  </si>
  <si>
    <t>ACIONADOR MANUAL (BOTOEIRA) TIPO QUEBRA-VIDRO, P/INSTAL. INCENDIO</t>
  </si>
  <si>
    <t xml:space="preserve"> 06. 03.200.  2.</t>
  </si>
  <si>
    <t>SIRENE AUDIO VISUAL,PARA SISTEMA DE ALARME CONTRA INCENDIO.FORNECIMENTO E COLOCACAO</t>
  </si>
  <si>
    <t xml:space="preserve"> 06. 03.200.  3.</t>
  </si>
  <si>
    <t>CENTRAL DE ALARME ENDEREÇÁVEL DE INCENDIO COM SISTEMA P/ ATÉ 250 DISPOSITIVOS, MARCAL VERIN OU SIMILAR, MODELO VRE-250 C/ BATERIA</t>
  </si>
  <si>
    <t xml:space="preserve"> 06. 03.300.</t>
  </si>
  <si>
    <t>ELETRODUTOS (INCLUSIVE ACESSÓRIOS DE CONEXÃO, SUPORTE E FIXAÇÃO)</t>
  </si>
  <si>
    <t xml:space="preserve"> 06. 03.300.  1.</t>
  </si>
  <si>
    <t xml:space="preserve"> 06. 03.400.</t>
  </si>
  <si>
    <t>CABOS E FIOS</t>
  </si>
  <si>
    <t xml:space="preserve"> 06. 03.400.  1.</t>
  </si>
  <si>
    <t xml:space="preserve"> 06. 03.400.  2.</t>
  </si>
  <si>
    <t>CABO BLINDADO PARA ALARME E DETECÇÃO DE INCÊNCIO 3 X 1,5MM2</t>
  </si>
  <si>
    <t xml:space="preserve"> 06. 03.600.</t>
  </si>
  <si>
    <t xml:space="preserve"> 06. 03.600.100.</t>
  </si>
  <si>
    <t>CONDULETES METÁLICOS</t>
  </si>
  <si>
    <t xml:space="preserve"> 06. 03.600.200.</t>
  </si>
  <si>
    <t>DE PVC</t>
  </si>
  <si>
    <t xml:space="preserve">TOTAL ITEM:  06   </t>
  </si>
  <si>
    <t xml:space="preserve"> 07. 02.100.</t>
  </si>
  <si>
    <t>INFRAESTRUTURA</t>
  </si>
  <si>
    <t xml:space="preserve"> 07. 02.100.100.</t>
  </si>
  <si>
    <t>TUBULAÇÕES</t>
  </si>
  <si>
    <t xml:space="preserve"> 07. 02.100.110.</t>
  </si>
  <si>
    <t>EM COBRE</t>
  </si>
  <si>
    <t>TUBO EM COBRE FLEXÍVEL, DN 3/8",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</si>
  <si>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</si>
  <si>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</si>
  <si>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 xml:space="preserve"> 07. 02.100.120.</t>
  </si>
  <si>
    <t xml:space="preserve"> 07. 02.100.200.</t>
  </si>
  <si>
    <t xml:space="preserve"> 07. 07.100.</t>
  </si>
  <si>
    <t xml:space="preserve"> 07. 07.100.  1.</t>
  </si>
  <si>
    <t>TUBO DE AÇO GALVANIZADO COM COSTURA, CLASSE MÉDIA, CONEXÃO ROSQUEADA, DN 20 (3/4"), INSTALADO EM RAMAIS E SUB-RAMAIS DE GÁS - FORNECIMENTO E INSTALAÇÃO. AF_12/2015</t>
  </si>
  <si>
    <t xml:space="preserve"> 07. 07.100.  2.</t>
  </si>
  <si>
    <t>MANGUEIRA PARA GÁS GLP D=3/8" X 120CM, EM PVC TRANSPARENTE C/TARJA AMARELA, USO DOMESTICO</t>
  </si>
  <si>
    <t xml:space="preserve"> 07. 07.200.</t>
  </si>
  <si>
    <t xml:space="preserve"> 07. 07.200.100.</t>
  </si>
  <si>
    <t>COTOVELOS</t>
  </si>
  <si>
    <t>JOELHO 90 GRAUS, EM FERRO GALVANIZADO, CONEXÃO ROSQUEADA, DN 15 (1/2"), INSTALADO EM RAMAIS E SUB-RAMAIS DE GÁS - FORNECIMENTO E INSTALAÇÃO. AF_12/2015</t>
  </si>
  <si>
    <t>JOELHO 90 GRAUS, EM FERRO GALVANIZADO, CONEXÃO ROSQUEADA, DN 20 (3/4"), INSTALADO EM RAMAIS E SUB-RAMAIS DE GÁS - FORNECIMENTO E INSTALAÇÃO. AF_12/2015</t>
  </si>
  <si>
    <t xml:space="preserve"> 07. 07.200.200.</t>
  </si>
  <si>
    <t>NIPLE, EM FERRO GALVANIZADO, CONEXÃO ROSQUEADA, DN 20 (3/4"), INSTALADO EM RAMAIS E SUB-RAMAIS DE GÁS - FORNECIMENTO E INSTALAÇÃO. AF_12/2015</t>
  </si>
  <si>
    <t>NIPLE, EM FERRO GALVANIZADO, CONEXÃO ROSQUEADA, DN 15 (1/2"), INSTALADO EM RAMAIS E SUB-RAMAIS DE GÁS - FORNECIMENTO E INSTALAÇÃO. AF_12/2015</t>
  </si>
  <si>
    <t xml:space="preserve"> 07. 07.200.300.</t>
  </si>
  <si>
    <t>FORNECIMENTO E ASSENTAMENTO DE TE DE REDUÇÃO DE FERRO GALVANIZADO DE 3/4" X 1/2"</t>
  </si>
  <si>
    <t>TÊ, EM FERRO GALVANIZADO, CONEXÃO ROSQUEADA, DN 20 (3/4"), INSTALADO EM RAMAIS E SUB-RAMAIS DE GÁS - FORNECIMENTO E INSTALAÇÃO. AF_12/2015</t>
  </si>
  <si>
    <t xml:space="preserve"> 07. 07.200.400.</t>
  </si>
  <si>
    <t>UNIÃO, EM FERRO GALVANIZADO, CONEXÃO ROSQUEADA, DN 20 (3/4"), INSTALADO EM RAMAIS E SUB-RAMAIS DE GÁS - FORNECIMENTO E INSTALAÇÃO. AF_12/2015</t>
  </si>
  <si>
    <t xml:space="preserve"> 07. 07.200.500.</t>
  </si>
  <si>
    <t>LUVA</t>
  </si>
  <si>
    <t>LUVA DE REDUÇÃO, EM FERRO GALVANIZADO, 3/4" X 1/2", CONEXÃO ROSQUEADA, INSTALADO EM RAMAIS E SUB-RAMAIS DE GÁS - FORNECIMENTO E INSTALAÇÃO. AF_12/2015</t>
  </si>
  <si>
    <t xml:space="preserve"> 07. 07.200.600.</t>
  </si>
  <si>
    <t>TAMPÃO (CAP)</t>
  </si>
  <si>
    <t>FORNECIMENTO E ASSENTAMENTO DE CAP DE FERRO GALVANIZADO DE 3/4"</t>
  </si>
  <si>
    <t xml:space="preserve"> 07. 07.300.</t>
  </si>
  <si>
    <t>REGISTROS, REGULADORES E VÁLVULAS</t>
  </si>
  <si>
    <t xml:space="preserve"> 07. 07.300.  1.</t>
  </si>
  <si>
    <t xml:space="preserve"> 07. 07.300.  2.</t>
  </si>
  <si>
    <t>REGISTRO DE FECHO RÁPIDO 1/2" NPT</t>
  </si>
  <si>
    <t xml:space="preserve"> 07. 07.300.  3.</t>
  </si>
  <si>
    <t>REGULADOR DE BAIXA PRESSÃO, D=15MM, TIPO FISHER, CLASSE 300, 2º ESTÁGIO (INSTALAÇÃO GÁS)</t>
  </si>
  <si>
    <t xml:space="preserve"> 07. 07.300.  4.</t>
  </si>
  <si>
    <t>REGULADOR DE ALTA PRESSÃO, D=28MM, TIPO FISHER, CLASSE 300, 1º ESTÁGIO (INSTALAÇÃO GÁS)</t>
  </si>
  <si>
    <t xml:space="preserve"> 07. 07.300.  5.</t>
  </si>
  <si>
    <t xml:space="preserve"> 07. 07.300.  6.</t>
  </si>
  <si>
    <t xml:space="preserve"> 08. 00.000.</t>
  </si>
  <si>
    <t xml:space="preserve"> 08. 01.000.</t>
  </si>
  <si>
    <t>PREVENÇÃO E COMBATE A INCÊNDIO</t>
  </si>
  <si>
    <t xml:space="preserve"> 08. 01.100.</t>
  </si>
  <si>
    <t>TUBOS E CONEXÕES</t>
  </si>
  <si>
    <t xml:space="preserve"> 08. 01.101.</t>
  </si>
  <si>
    <t xml:space="preserve"> 08. 01.101.  1.</t>
  </si>
  <si>
    <t>TUBO DE AÇO GALVANIZADO COM COSTURA, CLASSE MÉDIA, CONEXÃO RANHURADA, DN 65 (2 1/2"), INSTALADO EM PRUMADAS - FORNECIMENTO E INSTALAÇÃO. AF_12/2015</t>
  </si>
  <si>
    <t xml:space="preserve"> 08. 01.102.</t>
  </si>
  <si>
    <t xml:space="preserve"> 08. 01.103.</t>
  </si>
  <si>
    <t>COTOVELOS E CURVAS</t>
  </si>
  <si>
    <t xml:space="preserve"> 08. 01.103.  1.</t>
  </si>
  <si>
    <t>COTOVELO 90 GRAUS, EM FERRO GALVANIZADO, CONEXÃO ROSQUEADA, DN 65 (2 1/2?), INSTALADO EM RESERVAÇÃO DE ÁGUA DE EDIFICAÇÃO QUE POSSUA RESERVATÓRIO DE FIBRA/FIBROCIMENTO ? FORNECIMENTO E INSTALAÇÃO. AF_06/2016</t>
  </si>
  <si>
    <t xml:space="preserve"> 08. 01.103.  2.</t>
  </si>
  <si>
    <t>CURVA 90 GRAUS, EM AÇO, CONEXÃO SOLDADA, DN 65 (2 1/2"), INSTALADO EM REDE DE ALIMENTAÇÃO PARA HIDRANTE - FORNECIMENTO E INSTALAÇÃO. AF_12/2015</t>
  </si>
  <si>
    <t xml:space="preserve"> 08. 01.104.</t>
  </si>
  <si>
    <t xml:space="preserve"> 08. 01.104.  1.</t>
  </si>
  <si>
    <t>TÊ, EM FERRO GALVANIZADO, CONEXÃO ROSQUEADA, DN 65 (2 1/2"), INSTALADO EM REDE DE ALIMENTAÇÃO PARA HIDRANTE - FORNECIMENTO E INSTALAÇÃO. AF_12/2015</t>
  </si>
  <si>
    <t xml:space="preserve"> 08. 01.108.</t>
  </si>
  <si>
    <t xml:space="preserve"> 08. 01.108.  1.</t>
  </si>
  <si>
    <t>NIPLE, EM FERRO GALVANIZADO, DN 65 (2 1/2"), CONEXÃO ROSQUEADA, INSTALADO EM REDE DE ALIMENTAÇÃO PARA HIDRANTE - FORNECIMENTO E INSTALAÇÃO. AF_12/2015</t>
  </si>
  <si>
    <t xml:space="preserve"> 08. 01.200.</t>
  </si>
  <si>
    <t>HIDRANTES</t>
  </si>
  <si>
    <t xml:space="preserve"> 08. 01.200.  1.</t>
  </si>
  <si>
    <t>ABRIGO PARA HIDRANTE, 75X45X17CM, COM REGISTRO GLOBO ANGULAR 45º 2.1/2", ADAPTADOR STORZ 2.1/2", MANGUEIRA DE INCÊNDIO 15M, REDUÇÃO 2.1/2X1.1/2" E ESGUICHO EM LATÃO 1.1/2" - FORNECIMENTO E INSTALAÇÃO</t>
  </si>
  <si>
    <t xml:space="preserve"> 08. 01.200.  2.</t>
  </si>
  <si>
    <t>HIDRANTE SUBTERRANEO FERRO FUNDIDO C/ CURVA LONGA E CAIXA DN=75MM</t>
  </si>
  <si>
    <t xml:space="preserve"> 08. 01.300.</t>
  </si>
  <si>
    <t>BARRILHETE</t>
  </si>
  <si>
    <t xml:space="preserve"> 08. 01.300.100.</t>
  </si>
  <si>
    <t>TUBO DE AÇO GALVANIZADO COM COSTURA, CLASSE MÉDIA, DN 25 (1"), CONEXÃO ROSQUEADA,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</si>
  <si>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</si>
  <si>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</si>
  <si>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CONEXÃO RANHURADA, DN 80 (3"), INSTALADO EM PRUMADAS - FORNECIMENTO E INSTALAÇÃO. AF_12/2015</t>
  </si>
  <si>
    <t xml:space="preserve"> 08. 01.300.200.</t>
  </si>
  <si>
    <t xml:space="preserve"> 08. 01.300.201.</t>
  </si>
  <si>
    <t>LUVAS DE REDUÇÃO</t>
  </si>
  <si>
    <t>LUVA DE REDUÇÃO, EM FERRO GALVANIZADO, 1" X 3/4",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</si>
  <si>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</si>
  <si>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1/2" X 1 1/2", CONEXÃO ROSQUEADA, INSTALADO EM PRUMADAS - FORNECIMENTO E INSTALAÇÃO. AF_12/2015</t>
  </si>
  <si>
    <t>LUVA DE REDUÇÃO, EM FERRO GALVANIZADO, 3" X 2", CONEXÃO ROSQUEADA, INSTALADO EM PRUMADAS - FORNECIMENTO E INSTALAÇÃO. AF_12/2015</t>
  </si>
  <si>
    <t>LUVA DE REDUÇÃO, EM FERRO GALVANIZADO, 3" X 2 1/2", CONEXÃO ROSQUEADA, INSTALADO EM PRUMADAS - FORNECIMENTO E INSTALAÇÃO. AF_12/2015</t>
  </si>
  <si>
    <t xml:space="preserve"> 08. 01.300.202.</t>
  </si>
  <si>
    <t>TÊ, EM FERRO GALVANIZADO, DN 65 (2 1/2"), CONEXÃO ROSQUEADA, INSTALADO EM PRUMADAS - FORNECIMENTO E INSTALAÇÃO. AF_12/2015</t>
  </si>
  <si>
    <t>TÊ, EM FERRO GALVANIZADO, DN 80 (3"), CONEXÃO ROSQUEADA, INSTALADO EM PRUMADAS - FORNECIMENTO E INSTALAÇÃO. AF_12/2015</t>
  </si>
  <si>
    <t>FORNECIMENTO E ASSENTAMENTO DE TE DE REDUÇÃO DE FERRO GALVANIZADO DE 1 1/2" X 1"</t>
  </si>
  <si>
    <t>FORNECIMENTO E ASSENTAMENTO DE TE DE REDUÇÃO DE FERRO GALVANIZADO DE 2 1/2" X 1"</t>
  </si>
  <si>
    <t xml:space="preserve"> 08. 01.300.203.</t>
  </si>
  <si>
    <t>NIPLE,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</si>
  <si>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</si>
  <si>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</si>
  <si>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</si>
  <si>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NIPLE, EM FERRO GALVANIZADO, DN 65 (2 1/2"), CONEXÃO ROSQUEADA, INSTALADO EM PRUMADAS - FORNECIMENTO E INSTALAÇÃO. AF_12/2015</t>
  </si>
  <si>
    <t>NIPLE, EM FERRO GALVANIZADO, DN 80 (3"), CONEXÃO ROSQUEADA, INSTALADO EM PRUMADAS - FORNECIMENTO E INSTALAÇÃO. AF_12/2015</t>
  </si>
  <si>
    <t xml:space="preserve"> 08. 01.300.204.</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</si>
  <si>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</si>
  <si>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</si>
  <si>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</si>
  <si>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</si>
  <si>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 xml:space="preserve"> 08. 01.300.205.</t>
  </si>
  <si>
    <t>COTOVELO</t>
  </si>
  <si>
    <t>JOELHO 90 GRAUS, EM FERRO GALVANIZADO, DN 25 (1"),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</si>
  <si>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</si>
  <si>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90 GRAUS, EM FERRO GALVANIZADO, DN 65 (2 1/2"), CONEXÃO ROSQUEADA, INSTALADO EM PRUMADAS - FORNECIMENTO E INSTALAÇÃO. AF_12/2015</t>
  </si>
  <si>
    <t>JOELHO 90 GRAUS, EM FERRO GALVANIZADO, DN 80 (3"), CONEXÃO ROSQUEADA, INSTALADO EM PRUMADAS - FORNECIMENTO E INSTALAÇÃO. AF_12/2015</t>
  </si>
  <si>
    <t xml:space="preserve"> 08. 01.300.206.</t>
  </si>
  <si>
    <t>ADAPTADORES</t>
  </si>
  <si>
    <t>FORNECIMENTO E ASSENTAMENTO DE FLANGE SEXTAVADO DE FERRO GALVANIZADO DE 3"</t>
  </si>
  <si>
    <t xml:space="preserve"> 08. 01.300.300.</t>
  </si>
  <si>
    <t>REGISTROS E ACESSÓRIOS</t>
  </si>
  <si>
    <t>CHAVE DE FLUXO 1</t>
  </si>
  <si>
    <t>TANQUE DE PRESSÃO CAP. 30 LTS.</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</si>
  <si>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</si>
  <si>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</si>
  <si>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</si>
  <si>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 xml:space="preserve"> 08. 01.300.400.</t>
  </si>
  <si>
    <t>EQUIPAMENTOS ELÉTRICOS</t>
  </si>
  <si>
    <t>PRESSOSTATO 50 A 80 PSI</t>
  </si>
  <si>
    <t xml:space="preserve"> 08. 01.300.500.</t>
  </si>
  <si>
    <t>BOMBAS</t>
  </si>
  <si>
    <t>BOMBA SCHNEIDER MOD BPI ACOPLADA EM MOTOR ELÉTRICO 5 CV</t>
  </si>
  <si>
    <t>BOMBA CENTRIFUGA C/ MOTOR ELETRICO TRIFASICO 1CV</t>
  </si>
  <si>
    <t xml:space="preserve"> 08. 01.400.</t>
  </si>
  <si>
    <t>SINALIZAÇÃO DE EMERGÊNCIA</t>
  </si>
  <si>
    <t xml:space="preserve"> 08. 01.400.  1.</t>
  </si>
  <si>
    <t>PLACA FOTOLUMINESCENTE DE SINALIZACAO DE SEGURANCA CONTRA INCENDIO,PARA INDICACAO CONTINUADA DE ROTA DE FUGA,EM PVC ANTICHAMA,DIMENSOES APROXIMADAS DE (7X20)CM,DE ACORDO COM A NORMA NBR 13434-2.FORNECIMENTO E COLOCACAO</t>
  </si>
  <si>
    <t xml:space="preserve"> 08. 01.400.  2.</t>
  </si>
  <si>
    <t>PLACA FOTOLUMINESCENTE DE SINALIZACAO BASICA PARA EXTINTOR DE INCENDIO,EM PVC ANTICHAMA,DIMENSOES APROXIMADAS DE (15X15) CM,DE ACORDO COM A NORMA NBR 13434-2.FORNECIMENTO E COLOCACAO</t>
  </si>
  <si>
    <t xml:space="preserve"> 08. 01.400.  3.</t>
  </si>
  <si>
    <t>PLACA FOTOLUMINESCENTE DE SINALIZACAO DE SEGURANCA CONTRA INCENDIO,PARA INDICACAO DE NUMERO DE PAVIMENTOS,EM PVC ANTICHAMA,DIMENSOES APROXIMADAS DE (10X10)CM,DE ACORDO COM A NORMANBR 13434-2.FORNECIMENTO E COLOCACAO</t>
  </si>
  <si>
    <t xml:space="preserve"> 08. 01.500.</t>
  </si>
  <si>
    <t>EXTINTORES PORTÁTEIS</t>
  </si>
  <si>
    <t xml:space="preserve"> 08. 01.500.  1.</t>
  </si>
  <si>
    <t>EXTINTOR DE CO2 6KG - FORNECIMENTO E INSTALACAO</t>
  </si>
  <si>
    <t xml:space="preserve"> 08. 01.500.  2.</t>
  </si>
  <si>
    <t>EXTINTOR INCENDIO TP PO QUIMICO 4KG FORNECIMENTO E COLOCACAO</t>
  </si>
  <si>
    <t xml:space="preserve">TOTAL ITEM:  08   </t>
  </si>
  <si>
    <t>11130/ORSE</t>
  </si>
  <si>
    <t>CHUMBAMENTO DE QUADRO ELÉTRICO DE EMBUTIR</t>
  </si>
  <si>
    <t>10066/ORSE</t>
  </si>
  <si>
    <t>DISJUNTOR TERMOMAGNÉTICO TRIPOLAR 160 A COM CAIXA MOLDADA 10 KA</t>
  </si>
  <si>
    <t>11859/EMOP</t>
  </si>
  <si>
    <t>QUADRO P/DISJUNTORES,C/PORTA E BARRAMENTO NEUTRO E TRIFASICO, P/INST.18 DISJ.C/DISPOSITIVO P/CHAVE GERAL</t>
  </si>
  <si>
    <t>I0193</t>
  </si>
  <si>
    <t>BARRAMENTO NEUTRO P/ BAIXA TENSÃO</t>
  </si>
  <si>
    <t>I0194</t>
  </si>
  <si>
    <t>BARRAMENTO PRINCIPAL P/ BAIXA TENSÃO</t>
  </si>
  <si>
    <t>3421/AGETOP</t>
  </si>
  <si>
    <t>QUADRO DE DISTRIBUICAO DE EMBUTIR METÁLICO CB-56E - 225A</t>
  </si>
  <si>
    <t>un</t>
  </si>
  <si>
    <t>Observações:</t>
  </si>
  <si>
    <t>DMT = 29,70 Km</t>
  </si>
  <si>
    <t>MASSA ESPECÍFICA ADOTADA PARA OS SOLOS = 1,5T/M3</t>
  </si>
  <si>
    <t>*PARA O CÁLCULO DOS QUATITATIVOS DE TRANSPORTE DE SOLO FOI SEGUIDO O "MANUAL DE CUSTOS DE INFRAESTRUTURA DE TRANSPORTES - VOLUME 10", CONTEÚDO 11 "TRANSPORTES", TABELA 07 "MASSAS ESPECÍFICAS REFERENCIAIS DOS SOLOS E AGREGADOS" - FONTE: DNIT</t>
  </si>
  <si>
    <t>PORTA DE MADEIRA MACIÇA</t>
  </si>
  <si>
    <t>TELHAS DE CHAPA METÁLICA</t>
  </si>
  <si>
    <t>TABELA DE REFERÊNCIA:. SINAPI - SETEMBRO DE 2021 COM DESONERAÇÃO</t>
  </si>
  <si>
    <t>TABELA DE REFERÊNCIA:. SINAPI - SETEMBRO DE 2021 SEM DESONERAÇÃO</t>
  </si>
  <si>
    <t>Data: 03/11/2021</t>
  </si>
  <si>
    <t>Dalmo Blanco Cinnanti   CREA 7.962/D-DF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</si>
</sst>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4" formatCode="_-&quot;R$&quot;\ * #,##0.00_-;\-&quot;R$&quot;\ * #,##0.00_-;_-&quot;R$&quot;\ * &quot;-&quot;??_-;_-@_-"/>
    <numFmt numFmtId="43" formatCode="_-* #,##0.00_-;\-* #,##0.00_-;_-* &quot;-&quot;??_-;_-@_-"/>
    <numFmt numFmtId="164" formatCode="&quot;R$&quot;\ #,##0.00"/>
    <numFmt numFmtId="165" formatCode="0.00000"/>
    <numFmt numFmtId="166" formatCode="_-[$R$-416]\ * #,##0.00_-;\-[$R$-416]\ * #,##0.00_-;_-[$R$-416]\ * &quot;-&quot;????_-;_-@_-"/>
    <numFmt numFmtId="167" formatCode="_-[$R$-416]\ * #,##0.0000_-;\-[$R$-416]\ * #,##0.0000_-;_-[$R$-416]\ * &quot;-&quot;????_-;_-@_-"/>
    <numFmt numFmtId="168" formatCode="0.00\ &quot;H/dia&quot;"/>
    <numFmt numFmtId="169" formatCode="0.00\ &quot;H/mês&quot;"/>
    <numFmt numFmtId="170" formatCode="0.0\ &quot;dias/mês&quot;"/>
    <numFmt numFmtId="171" formatCode="_-[$R$-416]\ * #,##0.00_-;\-[$R$-416]\ * #,##0.00_-;_-[$R$-416]\ * &quot;-&quot;??_-;_-@_-"/>
    <numFmt numFmtId="172" formatCode="0.000%"/>
    <numFmt numFmtId="173" formatCode="0.0000%"/>
    <numFmt numFmtId="174" formatCode="_(* #,##0.00_);_(* \(#,##0.00\);_(* &quot;-&quot;??_);_(@_)"/>
    <numFmt numFmtId="175" formatCode="#,##0.00_ ;\-#,##0.00\ "/>
    <numFmt numFmtId="176" formatCode="0.000000%"/>
    <numFmt numFmtId="177" formatCode="_(&quot;R$&quot;* #,##0.00_);_(&quot;R$&quot;* \(#,##0.00\);_(&quot;R$&quot;* &quot;-&quot;??_);_(@_)"/>
    <numFmt numFmtId="178" formatCode="0.00000%"/>
    <numFmt numFmtId="179" formatCode="#,##0.00;[Red]#,##0.00"/>
    <numFmt numFmtId="180" formatCode="00"/>
    <numFmt numFmtId="181" formatCode="_-&quot;R$&quot;\ * #,##0.0000_-;\-&quot;R$&quot;\ * #,##0.0000_-;_-&quot;R$&quot;\ * &quot;-&quot;??_-;_-@_-"/>
    <numFmt numFmtId="182" formatCode="###,###,##0.00"/>
  </numFmts>
  <fonts count="7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name val="Courier New"/>
      <family val="3"/>
    </font>
    <font>
      <sz val="11"/>
      <color theme="0" tint="-4.9989318521683403E-2"/>
      <name val="Calibri"/>
      <family val="2"/>
      <scheme val="minor"/>
    </font>
    <font>
      <b/>
      <sz val="14"/>
      <color theme="0"/>
      <name val="Calibri"/>
      <family val="2"/>
      <scheme val="minor"/>
    </font>
    <font>
      <sz val="10"/>
      <color theme="1"/>
      <name val="Calibri"/>
      <family val="2"/>
      <scheme val="minor"/>
    </font>
    <font>
      <b/>
      <sz val="10"/>
      <color theme="0"/>
      <name val="Calibri"/>
      <family val="2"/>
      <scheme val="minor"/>
    </font>
    <font>
      <b/>
      <sz val="10"/>
      <color rgb="FF000000"/>
      <name val="Calibri"/>
      <family val="2"/>
      <scheme val="minor"/>
    </font>
    <font>
      <b/>
      <sz val="10"/>
      <name val="Calibri"/>
      <family val="2"/>
      <scheme val="minor"/>
    </font>
    <font>
      <sz val="10"/>
      <name val="Calibri"/>
      <family val="2"/>
      <scheme val="minor"/>
    </font>
    <font>
      <b/>
      <sz val="10"/>
      <color theme="1"/>
      <name val="Calibri"/>
      <family val="2"/>
      <scheme val="minor"/>
    </font>
    <font>
      <sz val="11"/>
      <color rgb="FF000000"/>
      <name val="Calibri"/>
      <family val="2"/>
    </font>
    <font>
      <b/>
      <sz val="12"/>
      <name val="Calibri"/>
      <family val="2"/>
      <scheme val="minor"/>
    </font>
    <font>
      <b/>
      <sz val="12"/>
      <color theme="0"/>
      <name val="Calibri"/>
      <family val="2"/>
      <scheme val="minor"/>
    </font>
    <font>
      <i/>
      <sz val="10"/>
      <name val="Calibri"/>
      <family val="2"/>
      <scheme val="minor"/>
    </font>
    <font>
      <b/>
      <sz val="10"/>
      <name val="Calibri"/>
      <family val="2"/>
    </font>
    <font>
      <b/>
      <sz val="10"/>
      <color rgb="FF000000"/>
      <name val="Calibri"/>
      <family val="2"/>
    </font>
    <font>
      <sz val="11"/>
      <color rgb="FF000000"/>
      <name val="Calibri"/>
      <family val="2"/>
      <scheme val="minor"/>
    </font>
    <font>
      <sz val="10"/>
      <name val="Calibri"/>
      <family val="2"/>
    </font>
    <font>
      <sz val="10"/>
      <color rgb="FF000000"/>
      <name val="Calibri"/>
      <family val="2"/>
    </font>
    <font>
      <sz val="12"/>
      <color theme="1"/>
      <name val="Calibri"/>
      <family val="2"/>
      <scheme val="minor"/>
    </font>
    <font>
      <b/>
      <sz val="18"/>
      <color theme="1"/>
      <name val="Calibri"/>
      <family val="2"/>
      <scheme val="minor"/>
    </font>
    <font>
      <b/>
      <sz val="12"/>
      <color rgb="FF0070C0"/>
      <name val="Calibri"/>
      <family val="2"/>
      <scheme val="minor"/>
    </font>
    <font>
      <b/>
      <sz val="12"/>
      <color rgb="FFC00000"/>
      <name val="Calibri"/>
      <family val="2"/>
      <scheme val="minor"/>
    </font>
    <font>
      <b/>
      <sz val="18"/>
      <color theme="0"/>
      <name val="Calibri"/>
      <family val="2"/>
      <scheme val="minor"/>
    </font>
    <font>
      <sz val="10"/>
      <color rgb="FFFF0000"/>
      <name val="Calibri"/>
      <family val="2"/>
      <scheme val="minor"/>
    </font>
    <font>
      <sz val="10"/>
      <color indexed="24"/>
      <name val="Calibri"/>
      <family val="2"/>
      <scheme val="minor"/>
    </font>
    <font>
      <sz val="8"/>
      <name val="Calibri"/>
      <family val="2"/>
      <scheme val="minor"/>
    </font>
    <font>
      <b/>
      <sz val="16"/>
      <color rgb="FF92D050"/>
      <name val="Calibri"/>
      <family val="2"/>
      <scheme val="minor"/>
    </font>
    <font>
      <b/>
      <sz val="15"/>
      <name val="Calibri"/>
      <family val="2"/>
      <scheme val="minor"/>
    </font>
    <font>
      <sz val="12"/>
      <name val="Calibri"/>
      <family val="2"/>
      <scheme val="minor"/>
    </font>
    <font>
      <b/>
      <u/>
      <sz val="15"/>
      <name val="Calibri"/>
      <family val="2"/>
      <scheme val="minor"/>
    </font>
    <font>
      <b/>
      <sz val="14"/>
      <name val="Times New Roman"/>
      <family val="1"/>
    </font>
    <font>
      <b/>
      <sz val="12"/>
      <name val="Times New Roman"/>
      <family val="1"/>
    </font>
    <font>
      <b/>
      <sz val="10"/>
      <name val="Times New Roman"/>
      <family val="1"/>
    </font>
    <font>
      <b/>
      <sz val="10"/>
      <color rgb="FFFF0000"/>
      <name val="Calibri"/>
      <family val="2"/>
      <scheme val="minor"/>
    </font>
    <font>
      <b/>
      <sz val="10"/>
      <name val="Arial"/>
      <family val="2"/>
    </font>
    <font>
      <i/>
      <sz val="11"/>
      <name val="Calibri"/>
      <family val="2"/>
      <scheme val="minor"/>
    </font>
    <font>
      <b/>
      <i/>
      <sz val="13"/>
      <name val="Calibri"/>
      <family val="2"/>
      <scheme val="minor"/>
    </font>
    <font>
      <sz val="13"/>
      <name val="Arial"/>
      <family val="2"/>
    </font>
    <font>
      <b/>
      <sz val="13"/>
      <name val="Arial"/>
      <family val="2"/>
    </font>
    <font>
      <b/>
      <i/>
      <sz val="12"/>
      <name val="Calibri"/>
      <family val="2"/>
      <scheme val="minor"/>
    </font>
    <font>
      <b/>
      <i/>
      <sz val="9"/>
      <name val="Calibri"/>
      <family val="2"/>
      <scheme val="minor"/>
    </font>
    <font>
      <i/>
      <sz val="9"/>
      <color theme="1"/>
      <name val="Calibri"/>
      <family val="2"/>
      <scheme val="minor"/>
    </font>
    <font>
      <b/>
      <sz val="14"/>
      <name val="Calibri"/>
      <family val="2"/>
      <scheme val="minor"/>
    </font>
    <font>
      <b/>
      <sz val="11"/>
      <color rgb="FFFF0000"/>
      <name val="Calibri"/>
      <family val="2"/>
      <scheme val="minor"/>
    </font>
    <font>
      <b/>
      <u/>
      <sz val="11"/>
      <color theme="1"/>
      <name val="Calibri"/>
      <family val="2"/>
      <scheme val="minor"/>
    </font>
    <font>
      <sz val="28"/>
      <color theme="1"/>
      <name val="Calibri"/>
      <family val="2"/>
      <scheme val="minor"/>
    </font>
    <font>
      <u/>
      <sz val="11"/>
      <color theme="1"/>
      <name val="Calibri"/>
      <family val="2"/>
      <scheme val="minor"/>
    </font>
    <font>
      <sz val="10"/>
      <name val="Times New Roman"/>
      <family val="1"/>
    </font>
    <font>
      <b/>
      <sz val="18"/>
      <color theme="0" tint="-4.9989318521683403E-2"/>
      <name val="Calibri"/>
      <family val="2"/>
      <scheme val="minor"/>
    </font>
    <font>
      <b/>
      <i/>
      <sz val="10"/>
      <name val="Calibri"/>
      <family val="2"/>
      <scheme val="minor"/>
    </font>
    <font>
      <sz val="10"/>
      <name val="Arial"/>
      <family val="2"/>
    </font>
    <font>
      <b/>
      <sz val="11"/>
      <name val="Calibri"/>
      <family val="2"/>
      <scheme val="minor"/>
    </font>
    <font>
      <b/>
      <sz val="11"/>
      <color theme="0" tint="-4.9989318521683403E-2"/>
      <name val="Calibri"/>
      <family val="2"/>
      <scheme val="minor"/>
    </font>
  </fonts>
  <fills count="4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rgb="FFA6A6A6"/>
        <bgColor rgb="FF000000"/>
      </patternFill>
    </fill>
    <fill>
      <patternFill patternType="solid">
        <fgColor rgb="FFD0CECE"/>
        <bgColor rgb="FF000000"/>
      </patternFill>
    </fill>
    <fill>
      <patternFill patternType="solid">
        <fgColor rgb="FFFFFFFF"/>
        <bgColor rgb="FF000000"/>
      </patternFill>
    </fill>
    <fill>
      <patternFill patternType="solid">
        <fgColor rgb="FFDDEBF7"/>
        <bgColor rgb="FF000000"/>
      </patternFill>
    </fill>
    <fill>
      <patternFill patternType="solid">
        <fgColor rgb="FFD9D9D9"/>
        <bgColor rgb="FF000000"/>
      </patternFill>
    </fill>
    <fill>
      <patternFill patternType="solid">
        <fgColor rgb="FF808080"/>
        <bgColor rgb="FF000000"/>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0.499984740745262"/>
        <bgColor indexed="64"/>
      </patternFill>
    </fill>
    <fill>
      <patternFill patternType="solid">
        <fgColor theme="4"/>
        <bgColor indexed="64"/>
      </patternFill>
    </fill>
    <fill>
      <patternFill patternType="solid">
        <fgColor theme="4" tint="0.59999389629810485"/>
        <bgColor indexed="64"/>
      </patternFill>
    </fill>
    <fill>
      <patternFill patternType="solid">
        <fgColor theme="6" tint="0.39997558519241921"/>
        <bgColor indexed="64"/>
      </patternFill>
    </fill>
  </fills>
  <borders count="6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thin">
        <color rgb="FFC00000"/>
      </bottom>
      <diagonal/>
    </border>
    <border>
      <left/>
      <right/>
      <top/>
      <bottom style="thin">
        <color rgb="FFC00000"/>
      </bottom>
      <diagonal/>
    </border>
    <border>
      <left/>
      <right style="thin">
        <color indexed="64"/>
      </right>
      <top/>
      <bottom style="thin">
        <color rgb="FFC00000"/>
      </bottom>
      <diagonal/>
    </border>
    <border>
      <left style="thin">
        <color indexed="64"/>
      </left>
      <right/>
      <top style="thin">
        <color rgb="FFC00000"/>
      </top>
      <bottom style="thin">
        <color rgb="FFC00000"/>
      </bottom>
      <diagonal/>
    </border>
    <border>
      <left/>
      <right style="thin">
        <color rgb="FFC00000"/>
      </right>
      <top style="thin">
        <color rgb="FFC00000"/>
      </top>
      <bottom style="thin">
        <color rgb="FFC00000"/>
      </bottom>
      <diagonal/>
    </border>
    <border>
      <left style="thin">
        <color rgb="FFC00000"/>
      </left>
      <right style="thin">
        <color rgb="FFC00000"/>
      </right>
      <top style="thin">
        <color rgb="FFC00000"/>
      </top>
      <bottom style="thin">
        <color rgb="FFC00000"/>
      </bottom>
      <diagonal/>
    </border>
    <border>
      <left style="thin">
        <color rgb="FFC00000"/>
      </left>
      <right/>
      <top style="thin">
        <color rgb="FFC00000"/>
      </top>
      <bottom style="thin">
        <color rgb="FFC00000"/>
      </bottom>
      <diagonal/>
    </border>
    <border>
      <left/>
      <right style="thin">
        <color indexed="64"/>
      </right>
      <top style="thin">
        <color rgb="FFC00000"/>
      </top>
      <bottom style="thin">
        <color rgb="FFC00000"/>
      </bottom>
      <diagonal/>
    </border>
    <border>
      <left style="thin">
        <color rgb="FFC00000"/>
      </left>
      <right/>
      <top/>
      <bottom style="thin">
        <color rgb="FFC00000"/>
      </bottom>
      <diagonal/>
    </border>
    <border>
      <left style="thin">
        <color rgb="FFFFFFFF"/>
      </left>
      <right style="thin">
        <color rgb="FFFFFFFF"/>
      </right>
      <top/>
      <bottom style="thin">
        <color rgb="FFFFFFF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rgb="FFC00000"/>
      </right>
      <top/>
      <bottom style="thin">
        <color rgb="FFC00000"/>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right/>
      <top style="thin">
        <color rgb="FFC00000"/>
      </top>
      <bottom style="thin">
        <color rgb="FFC00000"/>
      </bottom>
      <diagonal/>
    </border>
    <border>
      <left style="thin">
        <color indexed="64"/>
      </left>
      <right style="thin">
        <color rgb="FFC00000"/>
      </right>
      <top style="thin">
        <color rgb="FFC00000"/>
      </top>
      <bottom/>
      <diagonal/>
    </border>
    <border>
      <left style="thin">
        <color rgb="FFC00000"/>
      </left>
      <right style="thin">
        <color rgb="FFC00000"/>
      </right>
      <top style="thin">
        <color rgb="FFC00000"/>
      </top>
      <bottom/>
      <diagonal/>
    </border>
    <border>
      <left style="thin">
        <color rgb="FFC00000"/>
      </left>
      <right style="thin">
        <color indexed="64"/>
      </right>
      <top style="thin">
        <color rgb="FFC00000"/>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rgb="FFC00000"/>
      </left>
      <right style="thin">
        <color rgb="FFC00000"/>
      </right>
      <top/>
      <bottom style="thin">
        <color rgb="FFC00000"/>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right/>
      <top/>
      <bottom style="medium">
        <color theme="4"/>
      </bottom>
      <diagonal/>
    </border>
    <border>
      <left style="thin">
        <color theme="4"/>
      </left>
      <right style="thin">
        <color theme="4"/>
      </right>
      <top style="thin">
        <color theme="4"/>
      </top>
      <bottom style="thin">
        <color theme="4"/>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s>
  <cellStyleXfs count="6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8" fillId="0" borderId="0"/>
    <xf numFmtId="43" fontId="1" fillId="0" borderId="0" applyFont="0" applyFill="0" applyBorder="0" applyAlignment="0" applyProtection="0"/>
    <xf numFmtId="0" fontId="1" fillId="0" borderId="0"/>
    <xf numFmtId="0" fontId="34" fillId="0" borderId="0"/>
    <xf numFmtId="9" fontId="28" fillId="0" borderId="0" applyFont="0" applyFill="0" applyBorder="0" applyAlignment="0" applyProtection="0"/>
    <xf numFmtId="0" fontId="18" fillId="0" borderId="0"/>
    <xf numFmtId="9" fontId="1" fillId="0" borderId="0" applyFont="0" applyFill="0" applyBorder="0" applyAlignment="0" applyProtection="0"/>
    <xf numFmtId="174" fontId="18" fillId="0" borderId="0" applyNumberFormat="0" applyFill="0" applyBorder="0" applyAlignment="0" applyProtection="0"/>
    <xf numFmtId="177" fontId="18" fillId="0" borderId="0" applyFont="0" applyFill="0" applyBorder="0" applyAlignment="0" applyProtection="0"/>
    <xf numFmtId="0" fontId="18" fillId="0" borderId="0"/>
    <xf numFmtId="0" fontId="66" fillId="0" borderId="0"/>
    <xf numFmtId="0" fontId="18" fillId="0" borderId="0"/>
    <xf numFmtId="0" fontId="1" fillId="0" borderId="0"/>
    <xf numFmtId="9" fontId="18"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69" fillId="0" borderId="0"/>
  </cellStyleXfs>
  <cellXfs count="628">
    <xf numFmtId="0" fontId="0" fillId="0" borderId="0" xfId="0"/>
    <xf numFmtId="0" fontId="0" fillId="0" borderId="0" xfId="0"/>
    <xf numFmtId="0" fontId="22" fillId="0" borderId="0" xfId="0" applyFont="1" applyAlignment="1">
      <alignment vertical="center"/>
    </xf>
    <xf numFmtId="0" fontId="0" fillId="0" borderId="0" xfId="0"/>
    <xf numFmtId="0" fontId="22" fillId="0" borderId="0" xfId="0" applyFont="1" applyAlignment="1">
      <alignment horizontal="center" vertical="center"/>
    </xf>
    <xf numFmtId="44" fontId="0" fillId="0" borderId="0" xfId="44" applyFont="1"/>
    <xf numFmtId="0" fontId="0" fillId="0" borderId="0" xfId="0" applyNumberFormat="1"/>
    <xf numFmtId="0" fontId="26" fillId="0" borderId="0" xfId="0" applyFont="1" applyAlignment="1">
      <alignment horizontal="center" vertical="center"/>
    </xf>
    <xf numFmtId="0" fontId="22" fillId="0" borderId="0" xfId="0" applyFont="1"/>
    <xf numFmtId="0" fontId="22" fillId="0" borderId="0" xfId="0" applyFont="1" applyAlignment="1">
      <alignment horizontal="center"/>
    </xf>
    <xf numFmtId="10" fontId="31" fillId="35" borderId="21" xfId="45" applyNumberFormat="1" applyFont="1" applyFill="1" applyBorder="1" applyAlignment="1">
      <alignment horizontal="right" vertical="center" wrapText="1"/>
    </xf>
    <xf numFmtId="165" fontId="31" fillId="36" borderId="20" xfId="44" applyNumberFormat="1" applyFont="1" applyFill="1" applyBorder="1" applyAlignment="1">
      <alignment horizontal="center" vertical="center" wrapText="1"/>
    </xf>
    <xf numFmtId="165" fontId="22" fillId="0" borderId="0" xfId="0" applyNumberFormat="1" applyFont="1" applyAlignment="1">
      <alignment horizontal="center"/>
    </xf>
    <xf numFmtId="10" fontId="31" fillId="35" borderId="20" xfId="45" applyNumberFormat="1" applyFont="1" applyFill="1" applyBorder="1" applyAlignment="1">
      <alignment horizontal="right" vertical="center" wrapText="1"/>
    </xf>
    <xf numFmtId="164" fontId="23" fillId="33" borderId="15" xfId="44" applyNumberFormat="1" applyFont="1" applyFill="1" applyBorder="1" applyAlignment="1">
      <alignment horizontal="center" vertical="center" wrapText="1"/>
    </xf>
    <xf numFmtId="0" fontId="32" fillId="37" borderId="19" xfId="43" applyNumberFormat="1" applyFont="1" applyFill="1" applyBorder="1" applyAlignment="1">
      <alignment horizontal="center" vertical="center" wrapText="1"/>
    </xf>
    <xf numFmtId="0" fontId="33" fillId="37" borderId="19" xfId="0" applyFont="1" applyFill="1" applyBorder="1" applyAlignment="1">
      <alignment vertical="center"/>
    </xf>
    <xf numFmtId="0" fontId="33" fillId="37" borderId="19" xfId="0" applyFont="1" applyFill="1" applyBorder="1" applyAlignment="1">
      <alignment vertical="center" wrapText="1"/>
    </xf>
    <xf numFmtId="164" fontId="33" fillId="37" borderId="19" xfId="44" applyNumberFormat="1" applyFont="1" applyFill="1" applyBorder="1" applyAlignment="1">
      <alignment horizontal="center" vertical="center" wrapText="1"/>
    </xf>
    <xf numFmtId="1" fontId="33" fillId="37" borderId="19" xfId="44" applyNumberFormat="1" applyFont="1" applyFill="1" applyBorder="1" applyAlignment="1">
      <alignment horizontal="center" vertical="center" wrapText="1"/>
    </xf>
    <xf numFmtId="164" fontId="33" fillId="37" borderId="19" xfId="0" applyNumberFormat="1" applyFont="1" applyFill="1" applyBorder="1" applyAlignment="1">
      <alignment vertical="center" wrapText="1"/>
    </xf>
    <xf numFmtId="0" fontId="22" fillId="0" borderId="0" xfId="48" applyFont="1" applyAlignment="1">
      <alignment vertical="center"/>
    </xf>
    <xf numFmtId="0" fontId="33" fillId="0" borderId="23" xfId="49" applyFont="1" applyBorder="1" applyAlignment="1">
      <alignment horizontal="center" vertical="center" wrapText="1"/>
    </xf>
    <xf numFmtId="0" fontId="35" fillId="38" borderId="23" xfId="0" applyFont="1" applyFill="1" applyBorder="1" applyAlignment="1">
      <alignment vertical="center" wrapText="1"/>
    </xf>
    <xf numFmtId="166" fontId="35" fillId="38" borderId="23" xfId="0" applyNumberFormat="1" applyFont="1" applyFill="1" applyBorder="1" applyAlignment="1" applyProtection="1">
      <alignment horizontal="center" vertical="center" wrapText="1"/>
      <protection locked="0"/>
    </xf>
    <xf numFmtId="166" fontId="35" fillId="38" borderId="23" xfId="0" applyNumberFormat="1" applyFont="1" applyFill="1" applyBorder="1" applyAlignment="1" applyProtection="1">
      <alignment horizontal="right" vertical="center" wrapText="1"/>
      <protection locked="0"/>
    </xf>
    <xf numFmtId="0" fontId="22" fillId="0" borderId="0" xfId="48" applyFont="1"/>
    <xf numFmtId="0" fontId="36" fillId="0" borderId="23" xfId="48" applyFont="1" applyBorder="1"/>
    <xf numFmtId="0" fontId="35" fillId="39" borderId="23" xfId="48" applyFont="1" applyFill="1" applyBorder="1" applyAlignment="1">
      <alignment horizontal="right" vertical="center" wrapText="1"/>
    </xf>
    <xf numFmtId="0" fontId="35" fillId="40" borderId="23" xfId="0" applyFont="1" applyFill="1" applyBorder="1" applyAlignment="1">
      <alignment vertical="center" wrapText="1"/>
    </xf>
    <xf numFmtId="166" fontId="35" fillId="40" borderId="23" xfId="0" applyNumberFormat="1" applyFont="1" applyFill="1" applyBorder="1" applyAlignment="1" applyProtection="1">
      <alignment horizontal="center" vertical="center" wrapText="1"/>
      <protection locked="0"/>
    </xf>
    <xf numFmtId="0" fontId="35" fillId="0" borderId="23" xfId="48" applyFont="1" applyBorder="1" applyAlignment="1">
      <alignment horizontal="right" vertical="center" wrapText="1"/>
    </xf>
    <xf numFmtId="0" fontId="35" fillId="0" borderId="23" xfId="0" applyFont="1" applyBorder="1" applyAlignment="1">
      <alignment horizontal="left" vertical="center" wrapText="1"/>
    </xf>
    <xf numFmtId="0" fontId="35" fillId="0" borderId="23" xfId="0" applyFont="1" applyBorder="1" applyAlignment="1">
      <alignment vertical="center" wrapText="1"/>
    </xf>
    <xf numFmtId="166" fontId="35" fillId="0" borderId="23" xfId="0" applyNumberFormat="1" applyFont="1" applyBorder="1" applyAlignment="1" applyProtection="1">
      <alignment horizontal="center" vertical="center" wrapText="1"/>
      <protection locked="0"/>
    </xf>
    <xf numFmtId="166" fontId="35" fillId="0" borderId="23" xfId="0" applyNumberFormat="1" applyFont="1" applyBorder="1" applyAlignment="1" applyProtection="1">
      <alignment horizontal="right" vertical="center" wrapText="1"/>
      <protection locked="0"/>
    </xf>
    <xf numFmtId="167" fontId="35" fillId="40" borderId="23" xfId="0" applyNumberFormat="1" applyFont="1" applyFill="1" applyBorder="1" applyAlignment="1" applyProtection="1">
      <alignment horizontal="right" vertical="center" wrapText="1"/>
      <protection locked="0"/>
    </xf>
    <xf numFmtId="166" fontId="35" fillId="40" borderId="23" xfId="0" applyNumberFormat="1" applyFont="1" applyFill="1" applyBorder="1" applyAlignment="1">
      <alignment horizontal="right" vertical="top" wrapText="1"/>
    </xf>
    <xf numFmtId="167" fontId="35" fillId="40" borderId="23" xfId="0" applyNumberFormat="1" applyFont="1" applyFill="1" applyBorder="1" applyAlignment="1">
      <alignment horizontal="right" vertical="center" wrapText="1"/>
    </xf>
    <xf numFmtId="0" fontId="36" fillId="0" borderId="23" xfId="49" applyFont="1" applyBorder="1" applyAlignment="1">
      <alignment horizontal="left" vertical="top" wrapText="1"/>
    </xf>
    <xf numFmtId="0" fontId="36" fillId="0" borderId="23" xfId="49" applyFont="1" applyBorder="1" applyAlignment="1">
      <alignment horizontal="center" vertical="top" wrapText="1"/>
    </xf>
    <xf numFmtId="0" fontId="32" fillId="41" borderId="19" xfId="43" applyNumberFormat="1" applyFont="1" applyFill="1" applyBorder="1" applyAlignment="1">
      <alignment horizontal="center" vertical="center" wrapText="1"/>
    </xf>
    <xf numFmtId="0" fontId="33" fillId="41" borderId="19" xfId="0" applyFont="1" applyFill="1" applyBorder="1" applyAlignment="1">
      <alignment vertical="center" wrapText="1"/>
    </xf>
    <xf numFmtId="164" fontId="33" fillId="41" borderId="19" xfId="44" applyNumberFormat="1" applyFont="1" applyFill="1" applyBorder="1" applyAlignment="1">
      <alignment horizontal="center" vertical="center" wrapText="1"/>
    </xf>
    <xf numFmtId="1" fontId="33" fillId="41" borderId="19" xfId="44" applyNumberFormat="1" applyFont="1" applyFill="1" applyBorder="1" applyAlignment="1">
      <alignment horizontal="center" vertical="center" wrapText="1"/>
    </xf>
    <xf numFmtId="164" fontId="33" fillId="41" borderId="19" xfId="0" applyNumberFormat="1" applyFont="1" applyFill="1" applyBorder="1" applyAlignment="1">
      <alignment vertical="center" wrapText="1"/>
    </xf>
    <xf numFmtId="0" fontId="32" fillId="38" borderId="23" xfId="0" applyFont="1" applyFill="1" applyBorder="1" applyAlignment="1">
      <alignment vertical="center" wrapText="1"/>
    </xf>
    <xf numFmtId="166" fontId="32" fillId="38" borderId="23" xfId="0" applyNumberFormat="1" applyFont="1" applyFill="1" applyBorder="1" applyAlignment="1" applyProtection="1">
      <alignment horizontal="center" vertical="center" wrapText="1"/>
      <protection locked="0"/>
    </xf>
    <xf numFmtId="166" fontId="32" fillId="38" borderId="23" xfId="0" applyNumberFormat="1" applyFont="1" applyFill="1" applyBorder="1" applyAlignment="1" applyProtection="1">
      <alignment horizontal="right" vertical="center" wrapText="1"/>
      <protection locked="0"/>
    </xf>
    <xf numFmtId="165" fontId="35" fillId="40" borderId="23" xfId="0" applyNumberFormat="1" applyFont="1" applyFill="1" applyBorder="1" applyAlignment="1" applyProtection="1">
      <alignment horizontal="center" vertical="center" wrapText="1"/>
      <protection locked="0"/>
    </xf>
    <xf numFmtId="166" fontId="35" fillId="40" borderId="23" xfId="0" applyNumberFormat="1" applyFont="1" applyFill="1" applyBorder="1" applyAlignment="1" applyProtection="1">
      <alignment horizontal="right" vertical="center" wrapText="1"/>
      <protection locked="0"/>
    </xf>
    <xf numFmtId="0" fontId="36" fillId="0" borderId="23" xfId="49" applyFont="1" applyBorder="1" applyAlignment="1">
      <alignment horizontal="left" vertical="top"/>
    </xf>
    <xf numFmtId="44" fontId="35" fillId="40" borderId="23" xfId="44" applyFont="1" applyFill="1" applyBorder="1" applyAlignment="1" applyProtection="1">
      <alignment horizontal="right" vertical="center" wrapText="1"/>
      <protection locked="0"/>
    </xf>
    <xf numFmtId="171" fontId="22" fillId="0" borderId="0" xfId="0" applyNumberFormat="1" applyFont="1" applyAlignment="1">
      <alignment vertical="center"/>
    </xf>
    <xf numFmtId="0" fontId="36" fillId="0" borderId="0" xfId="0" applyFont="1"/>
    <xf numFmtId="166" fontId="22" fillId="0" borderId="0" xfId="0" applyNumberFormat="1" applyFont="1" applyAlignment="1">
      <alignment vertical="center"/>
    </xf>
    <xf numFmtId="0" fontId="25" fillId="36" borderId="0" xfId="0" applyFont="1" applyFill="1" applyAlignment="1">
      <alignment vertical="center"/>
    </xf>
    <xf numFmtId="0" fontId="37" fillId="0" borderId="0" xfId="0" applyFont="1" applyAlignment="1">
      <alignment horizontal="center" vertical="center"/>
    </xf>
    <xf numFmtId="164" fontId="37" fillId="0" borderId="20" xfId="0" applyNumberFormat="1" applyFont="1" applyBorder="1" applyAlignment="1">
      <alignment horizontal="center" vertical="center"/>
    </xf>
    <xf numFmtId="0" fontId="38" fillId="0" borderId="30" xfId="0" applyFont="1" applyBorder="1" applyAlignment="1">
      <alignment horizontal="center" vertical="center"/>
    </xf>
    <xf numFmtId="0" fontId="38" fillId="0" borderId="0" xfId="0" applyFont="1" applyAlignment="1">
      <alignment horizontal="center" vertical="center"/>
    </xf>
    <xf numFmtId="0" fontId="30" fillId="33" borderId="31" xfId="46" applyFont="1" applyFill="1" applyBorder="1" applyAlignment="1">
      <alignment horizontal="center" vertical="center"/>
    </xf>
    <xf numFmtId="0" fontId="39" fillId="0" borderId="31" xfId="0" applyFont="1" applyBorder="1" applyAlignment="1">
      <alignment horizontal="center" vertical="center"/>
    </xf>
    <xf numFmtId="10" fontId="39" fillId="0" borderId="31" xfId="45" applyNumberFormat="1" applyFont="1" applyFill="1" applyBorder="1" applyAlignment="1">
      <alignment horizontal="center" vertical="center"/>
    </xf>
    <xf numFmtId="10" fontId="37" fillId="0" borderId="0" xfId="0" applyNumberFormat="1" applyFont="1" applyAlignment="1">
      <alignment horizontal="center" vertical="center"/>
    </xf>
    <xf numFmtId="0" fontId="40" fillId="0" borderId="31" xfId="0" applyFont="1" applyBorder="1" applyAlignment="1">
      <alignment horizontal="center" vertical="center"/>
    </xf>
    <xf numFmtId="10" fontId="40" fillId="0" borderId="31" xfId="45" applyNumberFormat="1" applyFont="1" applyFill="1" applyBorder="1" applyAlignment="1">
      <alignment horizontal="center" vertical="center"/>
    </xf>
    <xf numFmtId="0" fontId="29" fillId="0" borderId="20" xfId="0" applyFont="1" applyBorder="1" applyAlignment="1">
      <alignment vertical="center"/>
    </xf>
    <xf numFmtId="44" fontId="37" fillId="0" borderId="0" xfId="0" applyNumberFormat="1" applyFont="1" applyAlignment="1">
      <alignment horizontal="center" vertical="center"/>
    </xf>
    <xf numFmtId="44" fontId="0" fillId="0" borderId="0" xfId="0" applyNumberFormat="1"/>
    <xf numFmtId="0" fontId="23" fillId="33" borderId="33" xfId="0" applyFont="1" applyFill="1" applyBorder="1" applyAlignment="1">
      <alignment horizontal="center" vertical="center" wrapText="1"/>
    </xf>
    <xf numFmtId="0" fontId="23" fillId="33" borderId="34" xfId="0" applyFont="1" applyFill="1" applyBorder="1" applyAlignment="1">
      <alignment horizontal="center" vertical="center" wrapText="1"/>
    </xf>
    <xf numFmtId="4" fontId="23" fillId="33" borderId="34" xfId="43" applyNumberFormat="1" applyFont="1" applyFill="1" applyBorder="1" applyAlignment="1">
      <alignment horizontal="center" vertical="center" wrapText="1"/>
    </xf>
    <xf numFmtId="44" fontId="23" fillId="33" borderId="34" xfId="44" applyFont="1" applyFill="1" applyBorder="1" applyAlignment="1">
      <alignment horizontal="center" vertical="center" wrapText="1"/>
    </xf>
    <xf numFmtId="44" fontId="23" fillId="33" borderId="35" xfId="44" applyFont="1" applyFill="1" applyBorder="1" applyAlignment="1">
      <alignment horizontal="center" vertical="center" wrapText="1"/>
    </xf>
    <xf numFmtId="44" fontId="0" fillId="0" borderId="20" xfId="44" applyFont="1" applyBorder="1"/>
    <xf numFmtId="0" fontId="0" fillId="0" borderId="0" xfId="0" applyAlignment="1">
      <alignment vertical="center"/>
    </xf>
    <xf numFmtId="0" fontId="16" fillId="43" borderId="37" xfId="0" applyFont="1" applyFill="1" applyBorder="1" applyAlignment="1">
      <alignment horizontal="left" vertical="center"/>
    </xf>
    <xf numFmtId="0" fontId="16" fillId="43" borderId="38" xfId="0" applyFont="1" applyFill="1" applyBorder="1" applyAlignment="1">
      <alignment horizontal="left" vertical="center"/>
    </xf>
    <xf numFmtId="0" fontId="16" fillId="43" borderId="38" xfId="0" applyFont="1" applyFill="1" applyBorder="1" applyAlignment="1">
      <alignment vertical="center" wrapText="1"/>
    </xf>
    <xf numFmtId="0" fontId="16" fillId="43" borderId="38" xfId="0" applyFont="1" applyFill="1" applyBorder="1" applyAlignment="1">
      <alignment horizontal="center" vertical="center"/>
    </xf>
    <xf numFmtId="43" fontId="16" fillId="43" borderId="38" xfId="43" applyFont="1" applyFill="1" applyBorder="1" applyAlignment="1">
      <alignment vertical="center"/>
    </xf>
    <xf numFmtId="44" fontId="16" fillId="43" borderId="38" xfId="44" applyFont="1" applyFill="1" applyBorder="1" applyAlignment="1">
      <alignment vertical="center"/>
    </xf>
    <xf numFmtId="44" fontId="16" fillId="43" borderId="39" xfId="44" applyFont="1" applyFill="1" applyBorder="1" applyAlignment="1">
      <alignment vertical="center"/>
    </xf>
    <xf numFmtId="0" fontId="16" fillId="43" borderId="40" xfId="0" applyFont="1" applyFill="1" applyBorder="1" applyAlignment="1">
      <alignment horizontal="left" vertical="center"/>
    </xf>
    <xf numFmtId="0" fontId="16" fillId="43" borderId="0" xfId="0" applyFont="1" applyFill="1" applyBorder="1" applyAlignment="1">
      <alignment horizontal="left" vertical="center"/>
    </xf>
    <xf numFmtId="0" fontId="16" fillId="43" borderId="0" xfId="0" applyFont="1" applyFill="1" applyBorder="1" applyAlignment="1">
      <alignment vertical="center" wrapText="1"/>
    </xf>
    <xf numFmtId="0" fontId="16" fillId="43" borderId="0" xfId="0" applyFont="1" applyFill="1" applyBorder="1" applyAlignment="1">
      <alignment horizontal="center" vertical="center"/>
    </xf>
    <xf numFmtId="43" fontId="16" fillId="43" borderId="0" xfId="43" applyFont="1" applyFill="1" applyBorder="1" applyAlignment="1">
      <alignment vertical="center"/>
    </xf>
    <xf numFmtId="44" fontId="16" fillId="43" borderId="0" xfId="44" applyFont="1" applyFill="1" applyBorder="1" applyAlignment="1">
      <alignment vertical="center"/>
    </xf>
    <xf numFmtId="44" fontId="16" fillId="43" borderId="41" xfId="44" applyFont="1" applyFill="1" applyBorder="1" applyAlignment="1">
      <alignment vertical="center"/>
    </xf>
    <xf numFmtId="0" fontId="16" fillId="43" borderId="42" xfId="0" applyFont="1" applyFill="1" applyBorder="1" applyAlignment="1">
      <alignment horizontal="left" vertical="center"/>
    </xf>
    <xf numFmtId="0" fontId="16" fillId="43" borderId="43" xfId="0" applyFont="1" applyFill="1" applyBorder="1" applyAlignment="1">
      <alignment horizontal="left" vertical="center"/>
    </xf>
    <xf numFmtId="0" fontId="16" fillId="43" borderId="43" xfId="0" applyFont="1" applyFill="1" applyBorder="1" applyAlignment="1">
      <alignment vertical="center" wrapText="1"/>
    </xf>
    <xf numFmtId="0" fontId="16" fillId="43" borderId="43" xfId="0" applyFont="1" applyFill="1" applyBorder="1" applyAlignment="1">
      <alignment horizontal="center" vertical="center"/>
    </xf>
    <xf numFmtId="43" fontId="16" fillId="43" borderId="43" xfId="43" applyFont="1" applyFill="1" applyBorder="1" applyAlignment="1">
      <alignment vertical="center"/>
    </xf>
    <xf numFmtId="44" fontId="16" fillId="43" borderId="43" xfId="44" applyFont="1" applyFill="1" applyBorder="1" applyAlignment="1">
      <alignment vertical="center"/>
    </xf>
    <xf numFmtId="44" fontId="16" fillId="43" borderId="44" xfId="44" applyFont="1" applyFill="1" applyBorder="1" applyAlignment="1">
      <alignment vertical="center"/>
    </xf>
    <xf numFmtId="0" fontId="0" fillId="0" borderId="36" xfId="0" applyBorder="1" applyAlignment="1">
      <alignment horizontal="left" vertical="center"/>
    </xf>
    <xf numFmtId="0" fontId="0" fillId="0" borderId="36" xfId="0" applyBorder="1" applyAlignment="1">
      <alignment vertical="center" wrapText="1"/>
    </xf>
    <xf numFmtId="0" fontId="0" fillId="0" borderId="36" xfId="0" applyBorder="1" applyAlignment="1">
      <alignment horizontal="center" vertical="center"/>
    </xf>
    <xf numFmtId="43" fontId="0" fillId="0" borderId="36" xfId="43" applyFont="1" applyBorder="1" applyAlignment="1">
      <alignment vertical="center"/>
    </xf>
    <xf numFmtId="44" fontId="0" fillId="0" borderId="36" xfId="44" applyFont="1" applyBorder="1" applyAlignment="1">
      <alignment vertical="center"/>
    </xf>
    <xf numFmtId="0" fontId="0" fillId="0" borderId="20" xfId="0" applyBorder="1" applyAlignment="1">
      <alignment horizontal="left" vertical="center"/>
    </xf>
    <xf numFmtId="0" fontId="0" fillId="0" borderId="20" xfId="0" applyBorder="1" applyAlignment="1">
      <alignment vertical="center" wrapText="1"/>
    </xf>
    <xf numFmtId="0" fontId="0" fillId="0" borderId="20" xfId="0" applyBorder="1" applyAlignment="1">
      <alignment horizontal="center" vertical="center"/>
    </xf>
    <xf numFmtId="43" fontId="0" fillId="0" borderId="20" xfId="43" applyFont="1" applyBorder="1" applyAlignment="1">
      <alignment vertical="center"/>
    </xf>
    <xf numFmtId="44" fontId="0" fillId="0" borderId="20" xfId="44" applyFont="1" applyBorder="1" applyAlignment="1">
      <alignment vertical="center"/>
    </xf>
    <xf numFmtId="0" fontId="0" fillId="0" borderId="37" xfId="0" applyBorder="1" applyAlignment="1">
      <alignment horizontal="left" vertical="center"/>
    </xf>
    <xf numFmtId="0" fontId="0" fillId="0" borderId="38" xfId="0" applyBorder="1" applyAlignment="1">
      <alignment horizontal="left" vertical="center"/>
    </xf>
    <xf numFmtId="0" fontId="0" fillId="0" borderId="38" xfId="0" applyBorder="1" applyAlignment="1">
      <alignment vertical="center" wrapText="1"/>
    </xf>
    <xf numFmtId="0" fontId="0" fillId="0" borderId="38" xfId="0" applyBorder="1" applyAlignment="1">
      <alignment horizontal="center" vertical="center"/>
    </xf>
    <xf numFmtId="43" fontId="0" fillId="0" borderId="38" xfId="43" applyFont="1" applyBorder="1" applyAlignment="1">
      <alignment vertical="center"/>
    </xf>
    <xf numFmtId="44" fontId="0" fillId="0" borderId="38" xfId="44" applyFont="1" applyBorder="1" applyAlignment="1">
      <alignment vertical="center"/>
    </xf>
    <xf numFmtId="44" fontId="0" fillId="0" borderId="39" xfId="44" applyFont="1" applyBorder="1" applyAlignment="1">
      <alignment vertical="center"/>
    </xf>
    <xf numFmtId="0" fontId="13" fillId="33" borderId="16" xfId="0" applyFont="1" applyFill="1" applyBorder="1" applyAlignment="1">
      <alignment horizontal="left" vertical="center"/>
    </xf>
    <xf numFmtId="0" fontId="13" fillId="33" borderId="32" xfId="0" applyFont="1" applyFill="1" applyBorder="1" applyAlignment="1">
      <alignment horizontal="left" vertical="center"/>
    </xf>
    <xf numFmtId="0" fontId="13" fillId="33" borderId="32" xfId="0" applyFont="1" applyFill="1" applyBorder="1" applyAlignment="1">
      <alignment vertical="center" wrapText="1"/>
    </xf>
    <xf numFmtId="0" fontId="13" fillId="33" borderId="32" xfId="0" applyFont="1" applyFill="1" applyBorder="1" applyAlignment="1">
      <alignment horizontal="center" vertical="center"/>
    </xf>
    <xf numFmtId="43" fontId="13" fillId="33" borderId="32" xfId="43" applyFont="1" applyFill="1" applyBorder="1" applyAlignment="1">
      <alignment vertical="center"/>
    </xf>
    <xf numFmtId="44" fontId="13" fillId="33" borderId="32" xfId="44" applyFont="1" applyFill="1" applyBorder="1" applyAlignment="1">
      <alignment vertical="center"/>
    </xf>
    <xf numFmtId="44" fontId="13" fillId="33" borderId="14" xfId="44" applyFont="1" applyFill="1" applyBorder="1" applyAlignment="1">
      <alignment vertical="center"/>
    </xf>
    <xf numFmtId="0" fontId="0" fillId="0" borderId="42" xfId="0" applyBorder="1" applyAlignment="1">
      <alignment horizontal="left" vertical="center"/>
    </xf>
    <xf numFmtId="0" fontId="0" fillId="0" borderId="43" xfId="0" applyBorder="1" applyAlignment="1">
      <alignment horizontal="left" vertical="center"/>
    </xf>
    <xf numFmtId="0" fontId="0" fillId="0" borderId="43" xfId="0" applyBorder="1" applyAlignment="1">
      <alignment vertical="center" wrapText="1"/>
    </xf>
    <xf numFmtId="0" fontId="0" fillId="0" borderId="43" xfId="0" applyBorder="1" applyAlignment="1">
      <alignment horizontal="center" vertical="center"/>
    </xf>
    <xf numFmtId="43" fontId="0" fillId="0" borderId="43" xfId="43" applyFont="1" applyBorder="1" applyAlignment="1">
      <alignment vertical="center"/>
    </xf>
    <xf numFmtId="44" fontId="0" fillId="0" borderId="43" xfId="44" applyFont="1" applyBorder="1" applyAlignment="1">
      <alignment vertical="center"/>
    </xf>
    <xf numFmtId="44" fontId="0" fillId="0" borderId="44" xfId="44" applyFont="1" applyBorder="1" applyAlignment="1">
      <alignment vertical="center"/>
    </xf>
    <xf numFmtId="0" fontId="0" fillId="0" borderId="0" xfId="0" applyAlignment="1">
      <alignment horizontal="left" vertical="center"/>
    </xf>
    <xf numFmtId="0" fontId="0" fillId="0" borderId="0" xfId="0" applyAlignment="1">
      <alignment vertical="center" wrapText="1"/>
    </xf>
    <xf numFmtId="0" fontId="0" fillId="0" borderId="0" xfId="0" applyAlignment="1">
      <alignment horizontal="center" vertical="center"/>
    </xf>
    <xf numFmtId="43" fontId="0" fillId="0" borderId="0" xfId="43" applyFont="1" applyAlignment="1">
      <alignment vertical="center"/>
    </xf>
    <xf numFmtId="44" fontId="0" fillId="0" borderId="0" xfId="44" applyFont="1" applyAlignment="1">
      <alignment vertical="center"/>
    </xf>
    <xf numFmtId="0" fontId="0" fillId="0" borderId="21" xfId="0" applyBorder="1" applyAlignment="1">
      <alignment horizontal="left" vertical="center"/>
    </xf>
    <xf numFmtId="0" fontId="0" fillId="0" borderId="21" xfId="0" applyBorder="1" applyAlignment="1">
      <alignment vertical="center" wrapText="1"/>
    </xf>
    <xf numFmtId="0" fontId="0" fillId="0" borderId="21" xfId="0" applyBorder="1" applyAlignment="1">
      <alignment horizontal="center" vertical="center"/>
    </xf>
    <xf numFmtId="43" fontId="0" fillId="0" borderId="21" xfId="43" applyFont="1" applyBorder="1" applyAlignment="1">
      <alignment vertical="center"/>
    </xf>
    <xf numFmtId="44" fontId="0" fillId="0" borderId="21" xfId="44" applyFont="1" applyBorder="1" applyAlignment="1">
      <alignment vertical="center"/>
    </xf>
    <xf numFmtId="10" fontId="0" fillId="0" borderId="21" xfId="44" applyNumberFormat="1" applyFont="1" applyBorder="1" applyAlignment="1">
      <alignment vertical="center"/>
    </xf>
    <xf numFmtId="0" fontId="0" fillId="0" borderId="20" xfId="0" applyBorder="1" applyAlignment="1">
      <alignment vertical="center"/>
    </xf>
    <xf numFmtId="164" fontId="23" fillId="33" borderId="33" xfId="44" applyNumberFormat="1" applyFont="1" applyFill="1" applyBorder="1" applyAlignment="1">
      <alignment horizontal="left" vertical="center" wrapText="1"/>
    </xf>
    <xf numFmtId="164" fontId="23" fillId="33" borderId="34" xfId="44" applyNumberFormat="1" applyFont="1" applyFill="1" applyBorder="1" applyAlignment="1">
      <alignment horizontal="center" vertical="center" wrapText="1"/>
    </xf>
    <xf numFmtId="4" fontId="23" fillId="33" borderId="34" xfId="44" applyNumberFormat="1" applyFont="1" applyFill="1" applyBorder="1" applyAlignment="1">
      <alignment horizontal="center" vertical="center" wrapText="1"/>
    </xf>
    <xf numFmtId="172" fontId="23" fillId="33" borderId="35" xfId="44" applyNumberFormat="1" applyFont="1" applyFill="1" applyBorder="1" applyAlignment="1">
      <alignment horizontal="center" vertical="center" wrapText="1"/>
    </xf>
    <xf numFmtId="4" fontId="0" fillId="0" borderId="36" xfId="0" applyNumberFormat="1" applyBorder="1" applyAlignment="1">
      <alignment vertical="center"/>
    </xf>
    <xf numFmtId="10" fontId="0" fillId="0" borderId="36" xfId="45" applyNumberFormat="1" applyFont="1" applyBorder="1" applyAlignment="1">
      <alignment vertical="center"/>
    </xf>
    <xf numFmtId="173" fontId="0" fillId="0" borderId="36" xfId="45" applyNumberFormat="1" applyFont="1" applyBorder="1" applyAlignment="1">
      <alignment vertical="center"/>
    </xf>
    <xf numFmtId="4" fontId="0" fillId="0" borderId="20" xfId="0" applyNumberFormat="1" applyBorder="1" applyAlignment="1">
      <alignment vertical="center"/>
    </xf>
    <xf numFmtId="0" fontId="13" fillId="33" borderId="34" xfId="0" applyFont="1" applyFill="1" applyBorder="1" applyAlignment="1">
      <alignment horizontal="center" vertical="center" wrapText="1"/>
    </xf>
    <xf numFmtId="44" fontId="13" fillId="33" borderId="34" xfId="44" applyFont="1" applyFill="1" applyBorder="1" applyAlignment="1">
      <alignment horizontal="center" vertical="center" wrapText="1"/>
    </xf>
    <xf numFmtId="0" fontId="20" fillId="0" borderId="0" xfId="0" applyFont="1" applyAlignment="1">
      <alignment horizontal="left" vertical="center"/>
    </xf>
    <xf numFmtId="0" fontId="16" fillId="0" borderId="20" xfId="0" applyFont="1" applyBorder="1" applyAlignment="1">
      <alignment horizontal="center"/>
    </xf>
    <xf numFmtId="0" fontId="23" fillId="33" borderId="15" xfId="44" applyNumberFormat="1" applyFont="1" applyFill="1" applyBorder="1" applyAlignment="1">
      <alignment horizontal="center" vertical="center" wrapText="1"/>
    </xf>
    <xf numFmtId="10" fontId="25" fillId="0" borderId="21" xfId="52" applyNumberFormat="1" applyFont="1" applyFill="1" applyBorder="1" applyAlignment="1">
      <alignment horizontal="center" vertical="center" wrapText="1"/>
    </xf>
    <xf numFmtId="0" fontId="24" fillId="0" borderId="21" xfId="0" applyFont="1" applyBorder="1" applyAlignment="1">
      <alignment horizontal="left" vertical="center" wrapText="1"/>
    </xf>
    <xf numFmtId="174" fontId="24" fillId="0" borderId="48" xfId="43" applyNumberFormat="1" applyFont="1" applyFill="1" applyBorder="1" applyAlignment="1">
      <alignment horizontal="center" vertical="center" wrapText="1"/>
    </xf>
    <xf numFmtId="10" fontId="25" fillId="34" borderId="21" xfId="52" applyNumberFormat="1" applyFont="1" applyFill="1" applyBorder="1" applyAlignment="1">
      <alignment horizontal="center" vertical="center" wrapText="1"/>
    </xf>
    <xf numFmtId="10" fontId="25" fillId="0" borderId="20" xfId="0" applyNumberFormat="1" applyFont="1" applyBorder="1" applyAlignment="1">
      <alignment horizontal="center" vertical="center" wrapText="1"/>
    </xf>
    <xf numFmtId="0" fontId="25" fillId="0" borderId="20" xfId="0" applyFont="1" applyBorder="1" applyAlignment="1">
      <alignment horizontal="center" vertical="center" wrapText="1"/>
    </xf>
    <xf numFmtId="0" fontId="25" fillId="0" borderId="45" xfId="0" applyFont="1" applyBorder="1" applyAlignment="1">
      <alignment horizontal="center" vertical="center" wrapText="1"/>
    </xf>
    <xf numFmtId="174" fontId="25" fillId="0" borderId="20" xfId="43" applyNumberFormat="1" applyFont="1" applyFill="1" applyBorder="1" applyAlignment="1">
      <alignment horizontal="center" vertical="center" wrapText="1"/>
    </xf>
    <xf numFmtId="174" fontId="25" fillId="0" borderId="20" xfId="0" applyNumberFormat="1" applyFont="1" applyBorder="1" applyAlignment="1">
      <alignment horizontal="center" vertical="center" wrapText="1"/>
    </xf>
    <xf numFmtId="174" fontId="26" fillId="0" borderId="20" xfId="0" applyNumberFormat="1" applyFont="1" applyBorder="1" applyAlignment="1">
      <alignment horizontal="center" vertical="center" wrapText="1"/>
    </xf>
    <xf numFmtId="174" fontId="25" fillId="0" borderId="21" xfId="0" applyNumberFormat="1" applyFont="1" applyBorder="1" applyAlignment="1">
      <alignment horizontal="center" vertical="center" wrapText="1"/>
    </xf>
    <xf numFmtId="0" fontId="25" fillId="0" borderId="45" xfId="0" applyFont="1" applyBorder="1" applyAlignment="1">
      <alignment horizontal="left" vertical="center" wrapText="1"/>
    </xf>
    <xf numFmtId="10" fontId="25" fillId="0" borderId="20" xfId="52" applyNumberFormat="1" applyFont="1" applyFill="1" applyBorder="1" applyAlignment="1">
      <alignment horizontal="center" vertical="center" wrapText="1"/>
    </xf>
    <xf numFmtId="10" fontId="25" fillId="0" borderId="45" xfId="52" applyNumberFormat="1" applyFont="1" applyFill="1" applyBorder="1" applyAlignment="1">
      <alignment horizontal="left" vertical="center" wrapText="1"/>
    </xf>
    <xf numFmtId="43" fontId="27" fillId="0" borderId="0" xfId="0" applyNumberFormat="1" applyFont="1"/>
    <xf numFmtId="0" fontId="27" fillId="0" borderId="0" xfId="0" applyFont="1"/>
    <xf numFmtId="0" fontId="24" fillId="0" borderId="20" xfId="0" applyFont="1" applyBorder="1" applyAlignment="1">
      <alignment horizontal="left" vertical="center" wrapText="1"/>
    </xf>
    <xf numFmtId="0" fontId="25" fillId="0" borderId="20" xfId="0" applyFont="1" applyBorder="1" applyAlignment="1">
      <alignment horizontal="left" vertical="center" wrapText="1"/>
    </xf>
    <xf numFmtId="0" fontId="42" fillId="0" borderId="20" xfId="0" applyFont="1" applyBorder="1"/>
    <xf numFmtId="0" fontId="22" fillId="0" borderId="20" xfId="0" applyFont="1" applyBorder="1"/>
    <xf numFmtId="0" fontId="25" fillId="0" borderId="36" xfId="0" applyFont="1" applyBorder="1" applyAlignment="1">
      <alignment horizontal="center" vertical="center" wrapText="1"/>
    </xf>
    <xf numFmtId="0" fontId="25" fillId="0" borderId="50" xfId="0" applyFont="1" applyBorder="1" applyAlignment="1">
      <alignment horizontal="left" vertical="center" wrapText="1"/>
    </xf>
    <xf numFmtId="174" fontId="25" fillId="0" borderId="36" xfId="43" applyNumberFormat="1" applyFont="1" applyFill="1" applyBorder="1" applyAlignment="1">
      <alignment horizontal="center" vertical="center" wrapText="1"/>
    </xf>
    <xf numFmtId="174" fontId="25" fillId="0" borderId="51" xfId="43" applyNumberFormat="1" applyFont="1" applyFill="1" applyBorder="1" applyAlignment="1">
      <alignment horizontal="center" vertical="center" wrapText="1"/>
    </xf>
    <xf numFmtId="39" fontId="25" fillId="34" borderId="51" xfId="53" applyNumberFormat="1" applyFont="1" applyFill="1" applyBorder="1" applyAlignment="1">
      <alignment horizontal="right" vertical="center" wrapText="1"/>
    </xf>
    <xf numFmtId="4" fontId="25" fillId="0" borderId="20" xfId="0" applyNumberFormat="1" applyFont="1" applyBorder="1" applyAlignment="1">
      <alignment horizontal="center" vertical="center" wrapText="1"/>
    </xf>
    <xf numFmtId="39" fontId="25" fillId="34" borderId="20" xfId="53" applyNumberFormat="1" applyFont="1" applyFill="1" applyBorder="1" applyAlignment="1">
      <alignment horizontal="right" vertical="center" wrapText="1"/>
    </xf>
    <xf numFmtId="39" fontId="22" fillId="0" borderId="0" xfId="0" applyNumberFormat="1" applyFont="1"/>
    <xf numFmtId="10" fontId="25" fillId="34" borderId="20" xfId="0" applyNumberFormat="1" applyFont="1" applyFill="1" applyBorder="1" applyAlignment="1">
      <alignment horizontal="center" vertical="center" wrapText="1"/>
    </xf>
    <xf numFmtId="10" fontId="25" fillId="34" borderId="20" xfId="43" applyNumberFormat="1" applyFont="1" applyFill="1" applyBorder="1" applyAlignment="1">
      <alignment horizontal="right" vertical="center" wrapText="1"/>
    </xf>
    <xf numFmtId="0" fontId="43" fillId="0" borderId="0" xfId="0" applyFont="1" applyAlignment="1" applyProtection="1">
      <alignment vertical="center" wrapText="1"/>
      <protection locked="0"/>
    </xf>
    <xf numFmtId="0" fontId="43" fillId="0" borderId="0" xfId="0" applyFont="1" applyAlignment="1" applyProtection="1">
      <alignment horizontal="center" vertical="center" wrapText="1"/>
      <protection locked="0"/>
    </xf>
    <xf numFmtId="0" fontId="25" fillId="36" borderId="0" xfId="0" applyFont="1" applyFill="1" applyAlignment="1">
      <alignment horizontal="center" vertical="center"/>
    </xf>
    <xf numFmtId="0" fontId="25" fillId="36" borderId="0" xfId="0" applyFont="1" applyFill="1" applyAlignment="1">
      <alignment vertical="center" wrapText="1"/>
    </xf>
    <xf numFmtId="0" fontId="24" fillId="0" borderId="0" xfId="0" applyFont="1" applyAlignment="1">
      <alignment vertical="center"/>
    </xf>
    <xf numFmtId="175" fontId="22" fillId="0" borderId="0" xfId="0" applyNumberFormat="1" applyFont="1"/>
    <xf numFmtId="43" fontId="22" fillId="0" borderId="0" xfId="0" applyNumberFormat="1" applyFont="1"/>
    <xf numFmtId="164" fontId="23" fillId="33" borderId="34" xfId="44" applyNumberFormat="1" applyFont="1" applyFill="1" applyBorder="1" applyAlignment="1">
      <alignment horizontal="center" vertical="center" wrapText="1"/>
    </xf>
    <xf numFmtId="0" fontId="0" fillId="0" borderId="37" xfId="0" applyBorder="1"/>
    <xf numFmtId="0" fontId="25" fillId="0" borderId="37" xfId="0" applyFont="1" applyBorder="1" applyAlignment="1">
      <alignment horizontal="left"/>
    </xf>
    <xf numFmtId="0" fontId="0" fillId="0" borderId="38" xfId="0" applyBorder="1"/>
    <xf numFmtId="0" fontId="0" fillId="0" borderId="39" xfId="0" applyBorder="1"/>
    <xf numFmtId="0" fontId="0" fillId="0" borderId="41" xfId="0" applyBorder="1"/>
    <xf numFmtId="0" fontId="49" fillId="0" borderId="41" xfId="0" applyFont="1" applyBorder="1" applyAlignment="1">
      <alignment horizontal="center"/>
    </xf>
    <xf numFmtId="0" fontId="18" fillId="0" borderId="0" xfId="0" applyFont="1"/>
    <xf numFmtId="0" fontId="25" fillId="0" borderId="40" xfId="0" applyFont="1" applyBorder="1" applyAlignment="1">
      <alignment horizontal="left"/>
    </xf>
    <xf numFmtId="0" fontId="46" fillId="0" borderId="0" xfId="0" applyFont="1" applyAlignment="1">
      <alignment horizontal="center"/>
    </xf>
    <xf numFmtId="0" fontId="46" fillId="0" borderId="41" xfId="0" applyFont="1" applyBorder="1" applyAlignment="1">
      <alignment horizontal="center"/>
    </xf>
    <xf numFmtId="0" fontId="0" fillId="0" borderId="40" xfId="0" applyBorder="1"/>
    <xf numFmtId="0" fontId="50" fillId="0" borderId="0" xfId="0" applyFont="1" applyAlignment="1">
      <alignment horizontal="left"/>
    </xf>
    <xf numFmtId="0" fontId="51" fillId="0" borderId="41" xfId="0" applyFont="1" applyBorder="1" applyAlignment="1">
      <alignment horizontal="left"/>
    </xf>
    <xf numFmtId="0" fontId="0" fillId="0" borderId="0" xfId="0" applyAlignment="1">
      <alignment wrapText="1"/>
    </xf>
    <xf numFmtId="0" fontId="46" fillId="0" borderId="40" xfId="0" applyFont="1" applyBorder="1" applyAlignment="1">
      <alignment horizontal="center"/>
    </xf>
    <xf numFmtId="0" fontId="25" fillId="0" borderId="40" xfId="0" applyFont="1" applyBorder="1" applyAlignment="1">
      <alignment horizontal="left" vertical="center" wrapText="1"/>
    </xf>
    <xf numFmtId="0" fontId="18" fillId="0" borderId="40" xfId="0" applyFont="1" applyBorder="1"/>
    <xf numFmtId="0" fontId="0" fillId="0" borderId="0" xfId="0"/>
    <xf numFmtId="0" fontId="25" fillId="0" borderId="40" xfId="0" applyFont="1" applyBorder="1" applyAlignment="1">
      <alignment horizontal="left" vertical="center"/>
    </xf>
    <xf numFmtId="0" fontId="51" fillId="0" borderId="41" xfId="0" applyFont="1" applyBorder="1" applyAlignment="1">
      <alignment horizontal="center" wrapText="1"/>
    </xf>
    <xf numFmtId="1" fontId="0" fillId="0" borderId="0" xfId="0" applyNumberFormat="1"/>
    <xf numFmtId="0" fontId="18" fillId="0" borderId="41" xfId="0" applyFont="1" applyBorder="1"/>
    <xf numFmtId="0" fontId="25" fillId="0" borderId="40" xfId="0" applyFont="1" applyBorder="1" applyAlignment="1">
      <alignment horizontal="left" vertical="top"/>
    </xf>
    <xf numFmtId="17" fontId="26" fillId="0" borderId="0" xfId="0" applyNumberFormat="1" applyFont="1" applyAlignment="1">
      <alignment horizontal="left" vertical="top"/>
    </xf>
    <xf numFmtId="0" fontId="26" fillId="0" borderId="41" xfId="0" applyFont="1" applyBorder="1" applyAlignment="1">
      <alignment vertical="top"/>
    </xf>
    <xf numFmtId="0" fontId="26" fillId="0" borderId="41" xfId="0" applyFont="1" applyBorder="1" applyAlignment="1">
      <alignment horizontal="left" vertical="top"/>
    </xf>
    <xf numFmtId="0" fontId="52" fillId="0" borderId="40" xfId="0" applyFont="1" applyBorder="1" applyAlignment="1">
      <alignment horizontal="left"/>
    </xf>
    <xf numFmtId="0" fontId="42" fillId="0" borderId="0" xfId="51" applyFont="1" applyAlignment="1">
      <alignment vertical="top"/>
    </xf>
    <xf numFmtId="0" fontId="26" fillId="0" borderId="41" xfId="51" applyFont="1" applyBorder="1" applyAlignment="1">
      <alignment vertical="top"/>
    </xf>
    <xf numFmtId="0" fontId="25" fillId="0" borderId="40" xfId="0" applyFont="1" applyBorder="1" applyAlignment="1">
      <alignment vertical="top"/>
    </xf>
    <xf numFmtId="0" fontId="18" fillId="0" borderId="40" xfId="0" applyFont="1" applyBorder="1" applyAlignment="1">
      <alignment vertical="top"/>
    </xf>
    <xf numFmtId="0" fontId="25" fillId="0" borderId="42" xfId="0" applyFont="1" applyBorder="1" applyAlignment="1">
      <alignment horizontal="left" vertical="top"/>
    </xf>
    <xf numFmtId="0" fontId="18" fillId="0" borderId="41" xfId="0" applyFont="1" applyBorder="1" applyAlignment="1">
      <alignment vertical="top"/>
    </xf>
    <xf numFmtId="0" fontId="18" fillId="0" borderId="0" xfId="0" applyFont="1" applyAlignment="1">
      <alignment vertical="top"/>
    </xf>
    <xf numFmtId="0" fontId="53" fillId="0" borderId="0" xfId="0" applyFont="1"/>
    <xf numFmtId="0" fontId="53" fillId="0" borderId="0" xfId="0" applyFont="1" applyAlignment="1">
      <alignment horizontal="left"/>
    </xf>
    <xf numFmtId="176" fontId="0" fillId="0" borderId="0" xfId="45" applyNumberFormat="1" applyFont="1"/>
    <xf numFmtId="0" fontId="56" fillId="0" borderId="40" xfId="0" applyFont="1" applyBorder="1"/>
    <xf numFmtId="0" fontId="29" fillId="0" borderId="40" xfId="0" applyFont="1" applyBorder="1" applyAlignment="1">
      <alignment vertical="center"/>
    </xf>
    <xf numFmtId="0" fontId="29" fillId="0" borderId="0" xfId="0" applyFont="1" applyAlignment="1">
      <alignment vertical="center"/>
    </xf>
    <xf numFmtId="177" fontId="29" fillId="0" borderId="41" xfId="54" applyFont="1" applyFill="1" applyBorder="1" applyAlignment="1" applyProtection="1">
      <alignment vertical="center"/>
    </xf>
    <xf numFmtId="0" fontId="56" fillId="0" borderId="41" xfId="0" applyFont="1" applyBorder="1"/>
    <xf numFmtId="0" fontId="56" fillId="0" borderId="0" xfId="0" applyFont="1"/>
    <xf numFmtId="10" fontId="0" fillId="0" borderId="0" xfId="45" applyNumberFormat="1" applyFont="1"/>
    <xf numFmtId="0" fontId="57" fillId="0" borderId="40" xfId="0" applyFont="1" applyBorder="1"/>
    <xf numFmtId="10" fontId="0" fillId="0" borderId="0" xfId="0" applyNumberFormat="1"/>
    <xf numFmtId="0" fontId="58" fillId="0" borderId="40" xfId="0" applyFont="1" applyBorder="1" applyAlignment="1">
      <alignment vertical="center"/>
    </xf>
    <xf numFmtId="0" fontId="57" fillId="0" borderId="41" xfId="0" applyFont="1" applyBorder="1"/>
    <xf numFmtId="0" fontId="57" fillId="0" borderId="0" xfId="0" applyFont="1"/>
    <xf numFmtId="0" fontId="56" fillId="0" borderId="48" xfId="0" applyFont="1" applyBorder="1"/>
    <xf numFmtId="0" fontId="57" fillId="0" borderId="48" xfId="0" applyFont="1" applyBorder="1"/>
    <xf numFmtId="178" fontId="0" fillId="0" borderId="0" xfId="45" applyNumberFormat="1" applyFont="1"/>
    <xf numFmtId="4" fontId="0" fillId="0" borderId="0" xfId="0" applyNumberFormat="1"/>
    <xf numFmtId="44" fontId="60" fillId="0" borderId="0" xfId="44" applyFont="1" applyAlignment="1">
      <alignment horizontal="center" vertical="center"/>
    </xf>
    <xf numFmtId="0" fontId="60" fillId="0" borderId="0" xfId="0" applyFont="1" applyAlignment="1">
      <alignment horizontal="center" vertical="center"/>
    </xf>
    <xf numFmtId="4" fontId="60" fillId="0" borderId="0" xfId="0" applyNumberFormat="1" applyFont="1" applyAlignment="1">
      <alignment horizontal="center" vertical="center"/>
    </xf>
    <xf numFmtId="44" fontId="14" fillId="0" borderId="0" xfId="0" applyNumberFormat="1" applyFont="1"/>
    <xf numFmtId="0" fontId="18" fillId="0" borderId="48" xfId="0" applyFont="1" applyBorder="1"/>
    <xf numFmtId="0" fontId="58" fillId="0" borderId="0" xfId="0" applyFont="1" applyAlignment="1">
      <alignment vertical="center"/>
    </xf>
    <xf numFmtId="0" fontId="61" fillId="0" borderId="0" xfId="0" applyFont="1" applyAlignment="1">
      <alignment vertical="center"/>
    </xf>
    <xf numFmtId="177" fontId="61" fillId="0" borderId="41" xfId="54" applyFont="1" applyFill="1" applyBorder="1" applyAlignment="1" applyProtection="1">
      <alignment vertical="center"/>
    </xf>
    <xf numFmtId="39" fontId="0" fillId="0" borderId="0" xfId="0" applyNumberFormat="1"/>
    <xf numFmtId="177" fontId="29" fillId="0" borderId="44" xfId="54" applyFont="1" applyFill="1" applyBorder="1" applyAlignment="1" applyProtection="1">
      <alignment vertical="center"/>
    </xf>
    <xf numFmtId="179" fontId="0" fillId="0" borderId="0" xfId="0" applyNumberFormat="1"/>
    <xf numFmtId="177" fontId="18" fillId="0" borderId="0" xfId="54" applyFont="1" applyBorder="1" applyProtection="1"/>
    <xf numFmtId="0" fontId="25" fillId="0" borderId="45" xfId="0" applyFont="1" applyBorder="1" applyAlignment="1">
      <alignment horizontal="left" vertical="top"/>
    </xf>
    <xf numFmtId="0" fontId="18" fillId="0" borderId="42" xfId="0" applyFont="1" applyBorder="1"/>
    <xf numFmtId="0" fontId="18" fillId="0" borderId="43" xfId="0" applyFont="1" applyBorder="1"/>
    <xf numFmtId="0" fontId="18" fillId="0" borderId="44" xfId="0" applyFont="1" applyBorder="1"/>
    <xf numFmtId="4" fontId="0" fillId="0" borderId="0" xfId="0" applyNumberFormat="1" applyAlignment="1">
      <alignment vertical="top" wrapText="1"/>
    </xf>
    <xf numFmtId="179" fontId="62" fillId="0" borderId="0" xfId="0" applyNumberFormat="1" applyFont="1"/>
    <xf numFmtId="0" fontId="0" fillId="36" borderId="0" xfId="0" applyFill="1"/>
    <xf numFmtId="0" fontId="16" fillId="36" borderId="20" xfId="0" applyFont="1" applyFill="1" applyBorder="1" applyAlignment="1">
      <alignment horizontal="center"/>
    </xf>
    <xf numFmtId="0" fontId="16" fillId="36" borderId="20" xfId="0" applyFont="1" applyFill="1" applyBorder="1"/>
    <xf numFmtId="0" fontId="16" fillId="36" borderId="20" xfId="0" applyFont="1" applyFill="1" applyBorder="1" applyAlignment="1">
      <alignment horizontal="center" vertical="center"/>
    </xf>
    <xf numFmtId="0" fontId="0" fillId="36" borderId="20" xfId="0" applyFill="1" applyBorder="1" applyAlignment="1">
      <alignment horizontal="center" wrapText="1"/>
    </xf>
    <xf numFmtId="0" fontId="16" fillId="44" borderId="20" xfId="0" applyFont="1" applyFill="1" applyBorder="1" applyAlignment="1">
      <alignment horizontal="center"/>
    </xf>
    <xf numFmtId="0" fontId="0" fillId="44" borderId="20" xfId="0" applyFill="1" applyBorder="1" applyAlignment="1">
      <alignment horizontal="center"/>
    </xf>
    <xf numFmtId="0" fontId="0" fillId="36" borderId="20" xfId="0" applyFill="1" applyBorder="1" applyAlignment="1">
      <alignment horizontal="center"/>
    </xf>
    <xf numFmtId="10" fontId="1" fillId="36" borderId="20" xfId="45" applyNumberFormat="1" applyFont="1" applyFill="1" applyBorder="1" applyAlignment="1">
      <alignment horizontal="center"/>
    </xf>
    <xf numFmtId="10" fontId="16" fillId="44" borderId="20" xfId="0" applyNumberFormat="1" applyFont="1" applyFill="1" applyBorder="1" applyAlignment="1">
      <alignment horizontal="center"/>
    </xf>
    <xf numFmtId="0" fontId="0" fillId="36" borderId="20" xfId="0" applyFill="1" applyBorder="1"/>
    <xf numFmtId="0" fontId="0" fillId="44" borderId="20" xfId="0" applyFill="1" applyBorder="1"/>
    <xf numFmtId="10" fontId="16" fillId="44" borderId="20" xfId="45" applyNumberFormat="1" applyFont="1" applyFill="1" applyBorder="1" applyAlignment="1">
      <alignment horizontal="center"/>
    </xf>
    <xf numFmtId="0" fontId="65" fillId="36" borderId="38" xfId="0" applyFont="1" applyFill="1" applyBorder="1" applyAlignment="1">
      <alignment horizontal="center"/>
    </xf>
    <xf numFmtId="0" fontId="0" fillId="36" borderId="43" xfId="0" applyFill="1" applyBorder="1" applyAlignment="1">
      <alignment horizontal="center"/>
    </xf>
    <xf numFmtId="0" fontId="0" fillId="36" borderId="0" xfId="0" applyFill="1" applyAlignment="1">
      <alignment horizontal="left"/>
    </xf>
    <xf numFmtId="0" fontId="0" fillId="36" borderId="20" xfId="0" applyFill="1" applyBorder="1" applyAlignment="1">
      <alignment horizontal="left"/>
    </xf>
    <xf numFmtId="0" fontId="0" fillId="0" borderId="0" xfId="0" applyAlignment="1">
      <alignment horizontal="left"/>
    </xf>
    <xf numFmtId="10" fontId="0" fillId="36" borderId="20" xfId="45" applyNumberFormat="1" applyFont="1" applyFill="1" applyBorder="1" applyAlignment="1">
      <alignment horizontal="center"/>
    </xf>
    <xf numFmtId="0" fontId="27" fillId="0" borderId="53" xfId="0" applyFont="1" applyBorder="1" applyAlignment="1">
      <alignment vertical="center"/>
    </xf>
    <xf numFmtId="0" fontId="27" fillId="0" borderId="54" xfId="0" applyFont="1" applyBorder="1" applyAlignment="1">
      <alignment vertical="center"/>
    </xf>
    <xf numFmtId="0" fontId="27" fillId="0" borderId="55" xfId="0" applyFont="1" applyBorder="1" applyAlignment="1">
      <alignment vertical="center"/>
    </xf>
    <xf numFmtId="0" fontId="27" fillId="0" borderId="0" xfId="0" applyFont="1" applyAlignment="1">
      <alignment vertical="center"/>
    </xf>
    <xf numFmtId="0" fontId="27" fillId="0" borderId="56" xfId="0" applyFont="1" applyBorder="1" applyAlignment="1">
      <alignment vertical="center"/>
    </xf>
    <xf numFmtId="0" fontId="27" fillId="0" borderId="57" xfId="0" applyFont="1" applyBorder="1" applyAlignment="1">
      <alignment vertical="center"/>
    </xf>
    <xf numFmtId="0" fontId="27" fillId="0" borderId="58" xfId="0" applyFont="1" applyBorder="1" applyAlignment="1">
      <alignment vertical="center"/>
    </xf>
    <xf numFmtId="0" fontId="30" fillId="45" borderId="0" xfId="0" applyFont="1" applyFill="1" applyAlignment="1">
      <alignment vertical="center"/>
    </xf>
    <xf numFmtId="0" fontId="13" fillId="45" borderId="0" xfId="0" applyFont="1" applyFill="1" applyAlignment="1">
      <alignment horizontal="right" vertical="center"/>
    </xf>
    <xf numFmtId="0" fontId="27" fillId="0" borderId="0" xfId="0" applyFont="1" applyAlignment="1">
      <alignment horizontal="right" vertical="center"/>
    </xf>
    <xf numFmtId="0" fontId="25" fillId="0" borderId="0" xfId="55" applyFont="1" applyAlignment="1">
      <alignment horizontal="left" vertical="center"/>
    </xf>
    <xf numFmtId="0" fontId="25" fillId="0" borderId="0" xfId="56" applyFont="1" applyAlignment="1">
      <alignment vertical="center" wrapText="1"/>
    </xf>
    <xf numFmtId="0" fontId="30" fillId="46" borderId="59" xfId="57" applyFont="1" applyFill="1" applyBorder="1" applyAlignment="1">
      <alignment horizontal="center" vertical="center" wrapText="1"/>
    </xf>
    <xf numFmtId="0" fontId="30" fillId="46" borderId="59" xfId="57" applyFont="1" applyFill="1" applyBorder="1" applyAlignment="1">
      <alignment horizontal="center" vertical="center"/>
    </xf>
    <xf numFmtId="0" fontId="25" fillId="0" borderId="59" xfId="58" applyFont="1" applyBorder="1" applyAlignment="1">
      <alignment horizontal="center" vertical="center"/>
    </xf>
    <xf numFmtId="4" fontId="13" fillId="45" borderId="59" xfId="58" applyNumberFormat="1" applyFont="1" applyFill="1" applyBorder="1" applyAlignment="1">
      <alignment horizontal="center" vertical="center"/>
    </xf>
    <xf numFmtId="4" fontId="25" fillId="0" borderId="59" xfId="58" applyNumberFormat="1" applyFont="1" applyBorder="1" applyAlignment="1">
      <alignment horizontal="center" vertical="center"/>
    </xf>
    <xf numFmtId="180" fontId="30" fillId="46" borderId="59" xfId="58" applyNumberFormat="1" applyFont="1" applyFill="1" applyBorder="1" applyAlignment="1">
      <alignment horizontal="center" vertical="center"/>
    </xf>
    <xf numFmtId="180" fontId="25" fillId="0" borderId="59" xfId="58" applyNumberFormat="1" applyFont="1" applyBorder="1" applyAlignment="1">
      <alignment horizontal="center" vertical="center" wrapText="1"/>
    </xf>
    <xf numFmtId="0" fontId="25" fillId="0" borderId="59" xfId="58" applyFont="1" applyBorder="1" applyAlignment="1">
      <alignment horizontal="justify" vertical="center" wrapText="1"/>
    </xf>
    <xf numFmtId="10" fontId="25" fillId="0" borderId="59" xfId="59" applyNumberFormat="1" applyFont="1" applyFill="1" applyBorder="1" applyAlignment="1">
      <alignment horizontal="center" vertical="center"/>
    </xf>
    <xf numFmtId="180" fontId="25" fillId="47" borderId="59" xfId="58" applyNumberFormat="1" applyFont="1" applyFill="1" applyBorder="1" applyAlignment="1">
      <alignment horizontal="center" vertical="center" wrapText="1"/>
    </xf>
    <xf numFmtId="0" fontId="25" fillId="47" borderId="59" xfId="58" applyFont="1" applyFill="1" applyBorder="1" applyAlignment="1">
      <alignment horizontal="justify" vertical="center" wrapText="1"/>
    </xf>
    <xf numFmtId="10" fontId="25" fillId="47" borderId="59" xfId="59" applyNumberFormat="1" applyFont="1" applyFill="1" applyBorder="1" applyAlignment="1">
      <alignment horizontal="center" vertical="center"/>
    </xf>
    <xf numFmtId="0" fontId="25" fillId="0" borderId="59" xfId="58" applyFont="1" applyBorder="1" applyAlignment="1">
      <alignment horizontal="center" vertical="center" wrapText="1"/>
    </xf>
    <xf numFmtId="0" fontId="25" fillId="47" borderId="59" xfId="58" applyFont="1" applyFill="1" applyBorder="1" applyAlignment="1">
      <alignment horizontal="center" vertical="center" wrapText="1"/>
    </xf>
    <xf numFmtId="0" fontId="30" fillId="46" borderId="59" xfId="58" applyFont="1" applyFill="1" applyBorder="1" applyAlignment="1">
      <alignment horizontal="center" vertical="center"/>
    </xf>
    <xf numFmtId="10" fontId="30" fillId="46" borderId="59" xfId="59" applyNumberFormat="1" applyFont="1" applyFill="1" applyBorder="1" applyAlignment="1">
      <alignment horizontal="center" vertical="center"/>
    </xf>
    <xf numFmtId="4" fontId="0" fillId="0" borderId="0" xfId="0" applyNumberFormat="1" applyAlignment="1">
      <alignment vertical="center"/>
    </xf>
    <xf numFmtId="181" fontId="0" fillId="0" borderId="0" xfId="0" applyNumberFormat="1"/>
    <xf numFmtId="173" fontId="0" fillId="0" borderId="20" xfId="45" applyNumberFormat="1" applyFont="1" applyBorder="1" applyAlignment="1">
      <alignment vertical="center"/>
    </xf>
    <xf numFmtId="0" fontId="0" fillId="0" borderId="0" xfId="0"/>
    <xf numFmtId="10" fontId="0" fillId="0" borderId="20" xfId="45" applyNumberFormat="1" applyFont="1" applyBorder="1" applyAlignment="1">
      <alignment vertical="center"/>
    </xf>
    <xf numFmtId="0" fontId="0" fillId="0" borderId="0" xfId="0"/>
    <xf numFmtId="4" fontId="22" fillId="0" borderId="0" xfId="0" applyNumberFormat="1" applyFont="1" applyAlignment="1">
      <alignment vertical="center"/>
    </xf>
    <xf numFmtId="0" fontId="26" fillId="0" borderId="0" xfId="48" applyFont="1" applyAlignment="1">
      <alignment horizontal="left" vertical="center"/>
    </xf>
    <xf numFmtId="0" fontId="26" fillId="0" borderId="0" xfId="48" applyFont="1" applyAlignment="1">
      <alignment horizontal="left" vertical="center" wrapText="1"/>
    </xf>
    <xf numFmtId="0" fontId="26" fillId="0" borderId="0" xfId="48" applyFont="1" applyAlignment="1">
      <alignment horizontal="center" vertical="center"/>
    </xf>
    <xf numFmtId="10" fontId="25" fillId="0" borderId="15" xfId="60" applyNumberFormat="1" applyFont="1" applyFill="1" applyBorder="1" applyAlignment="1">
      <alignment horizontal="right" vertical="center"/>
    </xf>
    <xf numFmtId="0" fontId="27" fillId="0" borderId="0" xfId="48" applyFont="1" applyAlignment="1">
      <alignment vertical="center"/>
    </xf>
    <xf numFmtId="0" fontId="1" fillId="0" borderId="0" xfId="48"/>
    <xf numFmtId="4" fontId="68" fillId="0" borderId="0" xfId="48" applyNumberFormat="1" applyFont="1" applyAlignment="1">
      <alignment horizontal="left" vertical="center" wrapText="1"/>
    </xf>
    <xf numFmtId="4" fontId="68" fillId="0" borderId="0" xfId="48" applyNumberFormat="1" applyFont="1" applyAlignment="1">
      <alignment horizontal="center" vertical="center" wrapText="1"/>
    </xf>
    <xf numFmtId="4" fontId="22" fillId="0" borderId="0" xfId="48" applyNumberFormat="1" applyFont="1" applyAlignment="1">
      <alignment horizontal="center" vertical="center"/>
    </xf>
    <xf numFmtId="4" fontId="68" fillId="0" borderId="0" xfId="48" applyNumberFormat="1" applyFont="1" applyAlignment="1">
      <alignment horizontal="right" vertical="center" wrapText="1"/>
    </xf>
    <xf numFmtId="164" fontId="68" fillId="0" borderId="0" xfId="61" applyNumberFormat="1" applyFont="1" applyFill="1" applyBorder="1" applyAlignment="1">
      <alignment horizontal="right" vertical="center" wrapText="1"/>
    </xf>
    <xf numFmtId="4" fontId="25" fillId="0" borderId="0" xfId="48" applyNumberFormat="1" applyFont="1" applyAlignment="1">
      <alignment horizontal="left" vertical="center" wrapText="1"/>
    </xf>
    <xf numFmtId="4" fontId="25" fillId="0" borderId="0" xfId="48" applyNumberFormat="1" applyFont="1" applyAlignment="1">
      <alignment horizontal="center" vertical="center" wrapText="1"/>
    </xf>
    <xf numFmtId="4" fontId="25" fillId="0" borderId="0" xfId="48" applyNumberFormat="1" applyFont="1" applyAlignment="1">
      <alignment horizontal="right" vertical="center" wrapText="1"/>
    </xf>
    <xf numFmtId="164" fontId="25" fillId="0" borderId="0" xfId="61" applyNumberFormat="1" applyFont="1" applyFill="1" applyBorder="1" applyAlignment="1" applyProtection="1">
      <alignment horizontal="right" vertical="center" wrapText="1"/>
    </xf>
    <xf numFmtId="49" fontId="25" fillId="0" borderId="0" xfId="46" applyNumberFormat="1" applyFont="1" applyAlignment="1">
      <alignment horizontal="left" vertical="center"/>
    </xf>
    <xf numFmtId="0" fontId="25" fillId="0" borderId="0" xfId="48" applyFont="1" applyAlignment="1">
      <alignment horizontal="left" vertical="center" wrapText="1"/>
    </xf>
    <xf numFmtId="0" fontId="25" fillId="0" borderId="0" xfId="48" applyFont="1" applyAlignment="1">
      <alignment horizontal="center" vertical="center" wrapText="1"/>
    </xf>
    <xf numFmtId="4" fontId="22" fillId="0" borderId="0" xfId="48" applyNumberFormat="1" applyFont="1" applyAlignment="1">
      <alignment horizontal="right" vertical="center"/>
    </xf>
    <xf numFmtId="164" fontId="22" fillId="0" borderId="0" xfId="61" applyNumberFormat="1" applyFont="1" applyAlignment="1">
      <alignment horizontal="right" vertical="center"/>
    </xf>
    <xf numFmtId="164" fontId="25" fillId="0" borderId="19" xfId="61" applyNumberFormat="1" applyFont="1" applyFill="1" applyBorder="1" applyAlignment="1" applyProtection="1">
      <alignment horizontal="right" vertical="center"/>
    </xf>
    <xf numFmtId="164" fontId="22" fillId="0" borderId="0" xfId="61" applyNumberFormat="1" applyFont="1" applyAlignment="1">
      <alignment vertical="center"/>
    </xf>
    <xf numFmtId="164" fontId="25" fillId="0" borderId="0" xfId="61" applyNumberFormat="1" applyFont="1" applyFill="1" applyBorder="1" applyAlignment="1" applyProtection="1">
      <alignment horizontal="right" vertical="center"/>
    </xf>
    <xf numFmtId="4" fontId="25" fillId="0" borderId="0" xfId="46" applyNumberFormat="1" applyFont="1" applyAlignment="1">
      <alignment horizontal="left" vertical="center"/>
    </xf>
    <xf numFmtId="10" fontId="25" fillId="0" borderId="0" xfId="61" applyNumberFormat="1" applyFont="1" applyFill="1" applyBorder="1" applyAlignment="1" applyProtection="1">
      <alignment horizontal="right" vertical="center"/>
    </xf>
    <xf numFmtId="4" fontId="25" fillId="0" borderId="0" xfId="48" applyNumberFormat="1" applyFont="1" applyAlignment="1">
      <alignment horizontal="right" vertical="center"/>
    </xf>
    <xf numFmtId="0" fontId="69" fillId="0" borderId="0" xfId="62"/>
    <xf numFmtId="0" fontId="0" fillId="0" borderId="20" xfId="0" quotePrefix="1" applyNumberFormat="1" applyBorder="1" applyAlignment="1">
      <alignment horizontal="left" vertical="center"/>
    </xf>
    <xf numFmtId="182" fontId="0" fillId="0" borderId="20" xfId="0" applyNumberFormat="1" applyBorder="1" applyAlignment="1">
      <alignment vertical="center"/>
    </xf>
    <xf numFmtId="0" fontId="0" fillId="0" borderId="36" xfId="0" applyBorder="1" applyAlignment="1">
      <alignment vertical="center"/>
    </xf>
    <xf numFmtId="0" fontId="0" fillId="0" borderId="36" xfId="0" applyNumberFormat="1" applyBorder="1" applyAlignment="1">
      <alignment horizontal="left" vertical="center"/>
    </xf>
    <xf numFmtId="0" fontId="0" fillId="0" borderId="0" xfId="0"/>
    <xf numFmtId="0" fontId="0" fillId="0" borderId="20" xfId="0" applyNumberFormat="1" applyBorder="1" applyAlignment="1">
      <alignment horizontal="left" vertical="center"/>
    </xf>
    <xf numFmtId="182" fontId="22" fillId="0" borderId="0" xfId="48" applyNumberFormat="1" applyFont="1" applyAlignment="1">
      <alignment vertical="center"/>
    </xf>
    <xf numFmtId="182" fontId="68" fillId="0" borderId="0" xfId="48" applyNumberFormat="1" applyFont="1" applyAlignment="1">
      <alignment horizontal="right" vertical="center" wrapText="1"/>
    </xf>
    <xf numFmtId="182" fontId="25" fillId="0" borderId="0" xfId="48" applyNumberFormat="1" applyFont="1" applyAlignment="1">
      <alignment horizontal="right" vertical="center" wrapText="1"/>
    </xf>
    <xf numFmtId="182" fontId="22" fillId="0" borderId="0" xfId="48" applyNumberFormat="1" applyFont="1" applyAlignment="1">
      <alignment horizontal="right" vertical="center"/>
    </xf>
    <xf numFmtId="182" fontId="25" fillId="0" borderId="0" xfId="48" applyNumberFormat="1" applyFont="1" applyAlignment="1">
      <alignment horizontal="right" vertical="center"/>
    </xf>
    <xf numFmtId="182" fontId="23" fillId="33" borderId="34" xfId="43" applyNumberFormat="1" applyFont="1" applyFill="1" applyBorder="1" applyAlignment="1">
      <alignment horizontal="center" vertical="center" wrapText="1"/>
    </xf>
    <xf numFmtId="182" fontId="0" fillId="0" borderId="0" xfId="43" applyNumberFormat="1" applyFont="1" applyAlignment="1">
      <alignment vertical="center"/>
    </xf>
    <xf numFmtId="0" fontId="0" fillId="0" borderId="20" xfId="0" applyBorder="1"/>
    <xf numFmtId="0" fontId="0" fillId="0" borderId="36" xfId="0" applyBorder="1"/>
    <xf numFmtId="44" fontId="22" fillId="0" borderId="0" xfId="44" applyFont="1" applyAlignment="1">
      <alignment vertical="center"/>
    </xf>
    <xf numFmtId="0" fontId="19" fillId="0" borderId="0" xfId="0" applyFont="1" applyAlignment="1">
      <alignment horizontal="left"/>
    </xf>
    <xf numFmtId="0" fontId="19" fillId="0" borderId="0" xfId="0" applyFont="1" applyAlignment="1">
      <alignment horizontal="right"/>
    </xf>
    <xf numFmtId="4" fontId="19" fillId="0" borderId="0" xfId="0" applyNumberFormat="1" applyFont="1" applyAlignment="1">
      <alignment horizontal="right"/>
    </xf>
    <xf numFmtId="0" fontId="0" fillId="0" borderId="0" xfId="0"/>
    <xf numFmtId="0" fontId="0" fillId="0" borderId="0" xfId="0"/>
    <xf numFmtId="44" fontId="70" fillId="48" borderId="39" xfId="44" applyFont="1" applyFill="1" applyBorder="1" applyAlignment="1">
      <alignment vertical="center"/>
    </xf>
    <xf numFmtId="44" fontId="70" fillId="48" borderId="44" xfId="44" applyFont="1" applyFill="1" applyBorder="1" applyAlignment="1">
      <alignment vertical="center"/>
    </xf>
    <xf numFmtId="0" fontId="70" fillId="48" borderId="0" xfId="0" applyFont="1" applyFill="1" applyBorder="1" applyAlignment="1">
      <alignment horizontal="left" vertical="center"/>
    </xf>
    <xf numFmtId="0" fontId="70" fillId="48" borderId="0" xfId="0" applyFont="1" applyFill="1" applyBorder="1" applyAlignment="1">
      <alignment vertical="center" wrapText="1"/>
    </xf>
    <xf numFmtId="0" fontId="70" fillId="48" borderId="0" xfId="0" applyFont="1" applyFill="1" applyBorder="1" applyAlignment="1">
      <alignment horizontal="center" vertical="center"/>
    </xf>
    <xf numFmtId="0" fontId="70" fillId="48" borderId="0" xfId="0" applyFont="1" applyFill="1" applyBorder="1" applyAlignment="1">
      <alignment vertical="center"/>
    </xf>
    <xf numFmtId="44" fontId="70" fillId="48" borderId="0" xfId="44" applyFont="1" applyFill="1" applyBorder="1" applyAlignment="1">
      <alignment vertical="center"/>
    </xf>
    <xf numFmtId="0" fontId="70" fillId="48" borderId="0" xfId="0" applyFont="1" applyFill="1" applyBorder="1" applyAlignment="1">
      <alignment horizontal="left"/>
    </xf>
    <xf numFmtId="0" fontId="70" fillId="48" borderId="0" xfId="0" applyFont="1" applyFill="1" applyBorder="1" applyAlignment="1">
      <alignment wrapText="1"/>
    </xf>
    <xf numFmtId="0" fontId="70" fillId="48" borderId="0" xfId="0" applyFont="1" applyFill="1" applyBorder="1"/>
    <xf numFmtId="44" fontId="70" fillId="48" borderId="41" xfId="44" applyFont="1" applyFill="1" applyBorder="1" applyAlignment="1">
      <alignment vertical="center"/>
    </xf>
    <xf numFmtId="0" fontId="70" fillId="48" borderId="40" xfId="0" applyFont="1" applyFill="1" applyBorder="1" applyAlignment="1">
      <alignment horizontal="left" vertical="center"/>
    </xf>
    <xf numFmtId="0" fontId="0" fillId="0" borderId="47" xfId="0" applyBorder="1" applyAlignment="1">
      <alignment horizontal="left" vertical="center"/>
    </xf>
    <xf numFmtId="0" fontId="71" fillId="0" borderId="20" xfId="0" applyFont="1" applyFill="1" applyBorder="1" applyAlignment="1">
      <alignment horizontal="left" vertical="center"/>
    </xf>
    <xf numFmtId="0" fontId="0" fillId="0" borderId="0" xfId="0"/>
    <xf numFmtId="0" fontId="18" fillId="0" borderId="0" xfId="42"/>
    <xf numFmtId="0" fontId="18" fillId="0" borderId="0" xfId="42" applyAlignment="1">
      <alignment horizontal="right"/>
    </xf>
    <xf numFmtId="4" fontId="18" fillId="0" borderId="0" xfId="42" applyNumberFormat="1" applyAlignment="1">
      <alignment horizontal="right"/>
    </xf>
    <xf numFmtId="0" fontId="19" fillId="0" borderId="0" xfId="42" applyFont="1" applyAlignment="1">
      <alignment horizontal="left"/>
    </xf>
    <xf numFmtId="0" fontId="19" fillId="0" borderId="0" xfId="42" applyFont="1" applyAlignment="1">
      <alignment horizontal="right"/>
    </xf>
    <xf numFmtId="4" fontId="19" fillId="0" borderId="0" xfId="42" applyNumberFormat="1" applyFont="1" applyAlignment="1">
      <alignment horizontal="right"/>
    </xf>
    <xf numFmtId="182" fontId="70" fillId="48" borderId="0" xfId="0" applyNumberFormat="1" applyFont="1" applyFill="1" applyBorder="1" applyAlignment="1">
      <alignment vertical="center"/>
    </xf>
    <xf numFmtId="0" fontId="70" fillId="48" borderId="0" xfId="0" quotePrefix="1" applyNumberFormat="1" applyFont="1" applyFill="1" applyBorder="1" applyAlignment="1">
      <alignment horizontal="left" vertical="center"/>
    </xf>
    <xf numFmtId="10" fontId="70" fillId="48" borderId="0" xfId="45" applyNumberFormat="1" applyFont="1" applyFill="1" applyBorder="1" applyAlignment="1">
      <alignment vertical="center"/>
    </xf>
    <xf numFmtId="0" fontId="70" fillId="48" borderId="40" xfId="0" applyFont="1" applyFill="1" applyBorder="1" applyAlignment="1">
      <alignment vertical="center"/>
    </xf>
    <xf numFmtId="0" fontId="70" fillId="48" borderId="42" xfId="0" applyFont="1" applyFill="1" applyBorder="1" applyAlignment="1">
      <alignment vertical="center"/>
    </xf>
    <xf numFmtId="0" fontId="70" fillId="48" borderId="43" xfId="0" applyFont="1" applyFill="1" applyBorder="1" applyAlignment="1">
      <alignment vertical="center" wrapText="1"/>
    </xf>
    <xf numFmtId="0" fontId="70" fillId="48" borderId="43" xfId="0" applyFont="1" applyFill="1" applyBorder="1" applyAlignment="1">
      <alignment horizontal="center" vertical="center"/>
    </xf>
    <xf numFmtId="182" fontId="70" fillId="48" borderId="43" xfId="0" applyNumberFormat="1" applyFont="1" applyFill="1" applyBorder="1" applyAlignment="1">
      <alignment vertical="center"/>
    </xf>
    <xf numFmtId="0" fontId="70" fillId="48" borderId="37" xfId="0" applyFont="1" applyFill="1" applyBorder="1" applyAlignment="1">
      <alignment horizontal="left"/>
    </xf>
    <xf numFmtId="0" fontId="70" fillId="48" borderId="38" xfId="0" applyFont="1" applyFill="1" applyBorder="1" applyAlignment="1">
      <alignment horizontal="left"/>
    </xf>
    <xf numFmtId="0" fontId="70" fillId="48" borderId="38" xfId="0" applyFont="1" applyFill="1" applyBorder="1" applyAlignment="1">
      <alignment wrapText="1"/>
    </xf>
    <xf numFmtId="0" fontId="70" fillId="48" borderId="38" xfId="0" applyFont="1" applyFill="1" applyBorder="1"/>
    <xf numFmtId="0" fontId="70" fillId="48" borderId="40" xfId="0" applyFont="1" applyFill="1" applyBorder="1" applyAlignment="1">
      <alignment horizontal="left"/>
    </xf>
    <xf numFmtId="0" fontId="70" fillId="48" borderId="42" xfId="0" applyFont="1" applyFill="1" applyBorder="1" applyAlignment="1">
      <alignment horizontal="left"/>
    </xf>
    <xf numFmtId="0" fontId="70" fillId="48" borderId="43" xfId="0" applyFont="1" applyFill="1" applyBorder="1" applyAlignment="1">
      <alignment horizontal="left"/>
    </xf>
    <xf numFmtId="0" fontId="70" fillId="48" borderId="43" xfId="0" applyFont="1" applyFill="1" applyBorder="1" applyAlignment="1">
      <alignment wrapText="1"/>
    </xf>
    <xf numFmtId="0" fontId="70" fillId="48" borderId="43" xfId="0" applyFont="1" applyFill="1" applyBorder="1"/>
    <xf numFmtId="0" fontId="70" fillId="48" borderId="43" xfId="0" quotePrefix="1" applyNumberFormat="1" applyFont="1" applyFill="1" applyBorder="1" applyAlignment="1">
      <alignment horizontal="left" vertical="center"/>
    </xf>
    <xf numFmtId="44" fontId="70" fillId="48" borderId="43" xfId="44" applyFont="1" applyFill="1" applyBorder="1" applyAlignment="1">
      <alignment vertical="center"/>
    </xf>
    <xf numFmtId="10" fontId="70" fillId="48" borderId="43" xfId="45" applyNumberFormat="1" applyFont="1" applyFill="1" applyBorder="1" applyAlignment="1">
      <alignment vertical="center"/>
    </xf>
    <xf numFmtId="0" fontId="0" fillId="0" borderId="0" xfId="0" applyFill="1" applyBorder="1" applyAlignment="1">
      <alignment vertical="center"/>
    </xf>
    <xf numFmtId="0" fontId="0" fillId="0" borderId="0" xfId="0" quotePrefix="1" applyNumberFormat="1" applyFill="1" applyBorder="1" applyAlignment="1">
      <alignment horizontal="left" vertical="center"/>
    </xf>
    <xf numFmtId="0" fontId="0" fillId="0" borderId="0" xfId="0" applyFill="1" applyBorder="1" applyAlignment="1">
      <alignment vertical="center" wrapText="1"/>
    </xf>
    <xf numFmtId="0" fontId="0" fillId="0" borderId="0" xfId="0" applyFill="1" applyBorder="1" applyAlignment="1">
      <alignment horizontal="center" vertical="center"/>
    </xf>
    <xf numFmtId="182" fontId="0" fillId="0" borderId="0" xfId="0" applyNumberFormat="1" applyFill="1" applyBorder="1" applyAlignment="1">
      <alignment vertical="center"/>
    </xf>
    <xf numFmtId="44" fontId="0" fillId="0" borderId="0" xfId="44" applyFont="1" applyFill="1" applyBorder="1" applyAlignment="1">
      <alignment vertical="center"/>
    </xf>
    <xf numFmtId="10" fontId="0" fillId="0" borderId="0" xfId="45" applyNumberFormat="1" applyFont="1" applyFill="1" applyBorder="1" applyAlignment="1">
      <alignment vertical="center"/>
    </xf>
    <xf numFmtId="0" fontId="0" fillId="0" borderId="0" xfId="0" applyFill="1" applyBorder="1" applyAlignment="1">
      <alignment horizontal="left"/>
    </xf>
    <xf numFmtId="0" fontId="0" fillId="0" borderId="0" xfId="0" applyFill="1" applyBorder="1" applyAlignment="1">
      <alignment wrapText="1"/>
    </xf>
    <xf numFmtId="0" fontId="0" fillId="0" borderId="0" xfId="0" applyFill="1" applyBorder="1"/>
    <xf numFmtId="0" fontId="13" fillId="33" borderId="60" xfId="0" applyFont="1" applyFill="1" applyBorder="1" applyAlignment="1">
      <alignment vertical="center"/>
    </xf>
    <xf numFmtId="0" fontId="13" fillId="33" borderId="61" xfId="0" quotePrefix="1" applyNumberFormat="1" applyFont="1" applyFill="1" applyBorder="1" applyAlignment="1">
      <alignment horizontal="left" vertical="center"/>
    </xf>
    <xf numFmtId="0" fontId="13" fillId="33" borderId="61" xfId="0" applyFont="1" applyFill="1" applyBorder="1" applyAlignment="1">
      <alignment vertical="center" wrapText="1"/>
    </xf>
    <xf numFmtId="0" fontId="13" fillId="33" borderId="61" xfId="0" applyFont="1" applyFill="1" applyBorder="1" applyAlignment="1">
      <alignment horizontal="center" vertical="center"/>
    </xf>
    <xf numFmtId="182" fontId="13" fillId="33" borderId="61" xfId="0" applyNumberFormat="1" applyFont="1" applyFill="1" applyBorder="1" applyAlignment="1">
      <alignment vertical="center"/>
    </xf>
    <xf numFmtId="44" fontId="13" fillId="33" borderId="61" xfId="44" applyFont="1" applyFill="1" applyBorder="1" applyAlignment="1">
      <alignment vertical="center"/>
    </xf>
    <xf numFmtId="10" fontId="13" fillId="33" borderId="61" xfId="45" applyNumberFormat="1" applyFont="1" applyFill="1" applyBorder="1" applyAlignment="1">
      <alignment vertical="center"/>
    </xf>
    <xf numFmtId="44" fontId="70" fillId="48" borderId="39" xfId="44" applyFont="1" applyFill="1" applyBorder="1"/>
    <xf numFmtId="44" fontId="70" fillId="48" borderId="41" xfId="44" applyFont="1" applyFill="1" applyBorder="1"/>
    <xf numFmtId="44" fontId="70" fillId="48" borderId="44" xfId="44" applyFont="1" applyFill="1" applyBorder="1"/>
    <xf numFmtId="44" fontId="13" fillId="33" borderId="62" xfId="44" applyFont="1" applyFill="1" applyBorder="1" applyAlignment="1">
      <alignment vertical="center"/>
    </xf>
    <xf numFmtId="44" fontId="0" fillId="0" borderId="0" xfId="44" applyFont="1" applyFill="1" applyBorder="1"/>
    <xf numFmtId="0" fontId="20" fillId="0" borderId="0" xfId="0" applyFont="1"/>
    <xf numFmtId="182" fontId="0" fillId="0" borderId="0" xfId="0" applyNumberFormat="1" applyAlignment="1">
      <alignment vertical="center"/>
    </xf>
    <xf numFmtId="182" fontId="0" fillId="0" borderId="0" xfId="0" applyNumberFormat="1"/>
    <xf numFmtId="0" fontId="0" fillId="0" borderId="36" xfId="0" quotePrefix="1" applyNumberFormat="1" applyBorder="1" applyAlignment="1">
      <alignment horizontal="left" vertical="center"/>
    </xf>
    <xf numFmtId="182" fontId="0" fillId="0" borderId="36" xfId="0" applyNumberFormat="1" applyBorder="1" applyAlignment="1">
      <alignment vertical="center"/>
    </xf>
    <xf numFmtId="0" fontId="0" fillId="0" borderId="48" xfId="0" applyBorder="1" applyAlignment="1">
      <alignment vertical="center"/>
    </xf>
    <xf numFmtId="0" fontId="0" fillId="0" borderId="48" xfId="0" quotePrefix="1" applyNumberFormat="1" applyBorder="1" applyAlignment="1">
      <alignment horizontal="left" vertical="center"/>
    </xf>
    <xf numFmtId="0" fontId="0" fillId="0" borderId="48" xfId="0" applyBorder="1" applyAlignment="1">
      <alignment vertical="center" wrapText="1"/>
    </xf>
    <xf numFmtId="0" fontId="0" fillId="0" borderId="48" xfId="0" applyBorder="1" applyAlignment="1">
      <alignment horizontal="center" vertical="center"/>
    </xf>
    <xf numFmtId="182" fontId="0" fillId="0" borderId="48" xfId="0" applyNumberFormat="1" applyBorder="1" applyAlignment="1">
      <alignment vertical="center"/>
    </xf>
    <xf numFmtId="44" fontId="0" fillId="0" borderId="48" xfId="44" applyFont="1" applyBorder="1" applyAlignment="1">
      <alignment vertical="center"/>
    </xf>
    <xf numFmtId="10" fontId="0" fillId="0" borderId="48" xfId="45" applyNumberFormat="1" applyFont="1" applyBorder="1" applyAlignment="1">
      <alignment vertical="center"/>
    </xf>
    <xf numFmtId="0" fontId="0" fillId="0" borderId="21" xfId="0" applyBorder="1" applyAlignment="1">
      <alignment vertical="center"/>
    </xf>
    <xf numFmtId="0" fontId="0" fillId="0" borderId="21" xfId="0" quotePrefix="1" applyNumberFormat="1" applyBorder="1" applyAlignment="1">
      <alignment horizontal="left" vertical="center"/>
    </xf>
    <xf numFmtId="182" fontId="0" fillId="0" borderId="21" xfId="0" applyNumberFormat="1" applyBorder="1" applyAlignment="1">
      <alignment vertical="center"/>
    </xf>
    <xf numFmtId="10" fontId="0" fillId="0" borderId="21" xfId="45" applyNumberFormat="1" applyFont="1" applyBorder="1" applyAlignment="1">
      <alignment vertical="center"/>
    </xf>
    <xf numFmtId="0" fontId="70" fillId="48" borderId="45" xfId="0" applyFont="1" applyFill="1" applyBorder="1" applyAlignment="1">
      <alignment vertical="center"/>
    </xf>
    <xf numFmtId="0" fontId="70" fillId="48" borderId="46" xfId="0" quotePrefix="1" applyNumberFormat="1" applyFont="1" applyFill="1" applyBorder="1" applyAlignment="1">
      <alignment horizontal="left" vertical="center"/>
    </xf>
    <xf numFmtId="0" fontId="70" fillId="48" borderId="46" xfId="0" applyFont="1" applyFill="1" applyBorder="1" applyAlignment="1">
      <alignment vertical="center" wrapText="1"/>
    </xf>
    <xf numFmtId="0" fontId="70" fillId="48" borderId="46" xfId="0" applyFont="1" applyFill="1" applyBorder="1" applyAlignment="1">
      <alignment horizontal="center" vertical="center"/>
    </xf>
    <xf numFmtId="182" fontId="70" fillId="48" borderId="46" xfId="0" applyNumberFormat="1" applyFont="1" applyFill="1" applyBorder="1" applyAlignment="1">
      <alignment vertical="center"/>
    </xf>
    <xf numFmtId="44" fontId="70" fillId="48" borderId="46" xfId="44" applyFont="1" applyFill="1" applyBorder="1" applyAlignment="1">
      <alignment vertical="center"/>
    </xf>
    <xf numFmtId="10" fontId="70" fillId="48" borderId="46" xfId="45" applyNumberFormat="1" applyFont="1" applyFill="1" applyBorder="1" applyAlignment="1">
      <alignment vertical="center"/>
    </xf>
    <xf numFmtId="44" fontId="70" fillId="48" borderId="47" xfId="44" applyFont="1" applyFill="1" applyBorder="1" applyAlignment="1">
      <alignment vertical="center"/>
    </xf>
    <xf numFmtId="0" fontId="70" fillId="48" borderId="37" xfId="0" applyFont="1" applyFill="1" applyBorder="1" applyAlignment="1">
      <alignment vertical="center"/>
    </xf>
    <xf numFmtId="0" fontId="70" fillId="48" borderId="38" xfId="0" quotePrefix="1" applyNumberFormat="1" applyFont="1" applyFill="1" applyBorder="1" applyAlignment="1">
      <alignment horizontal="left" vertical="center"/>
    </xf>
    <xf numFmtId="0" fontId="70" fillId="48" borderId="38" xfId="0" applyFont="1" applyFill="1" applyBorder="1" applyAlignment="1">
      <alignment vertical="center" wrapText="1"/>
    </xf>
    <xf numFmtId="0" fontId="70" fillId="48" borderId="38" xfId="0" applyFont="1" applyFill="1" applyBorder="1" applyAlignment="1">
      <alignment horizontal="center" vertical="center"/>
    </xf>
    <xf numFmtId="182" fontId="70" fillId="48" borderId="38" xfId="0" applyNumberFormat="1" applyFont="1" applyFill="1" applyBorder="1" applyAlignment="1">
      <alignment vertical="center"/>
    </xf>
    <xf numFmtId="44" fontId="70" fillId="48" borderId="38" xfId="44" applyFont="1" applyFill="1" applyBorder="1" applyAlignment="1">
      <alignment vertical="center"/>
    </xf>
    <xf numFmtId="10" fontId="70" fillId="48" borderId="38" xfId="45" applyNumberFormat="1" applyFont="1" applyFill="1" applyBorder="1" applyAlignment="1">
      <alignment vertical="center"/>
    </xf>
    <xf numFmtId="0" fontId="38" fillId="0" borderId="27" xfId="0" applyFont="1" applyBorder="1" applyAlignment="1">
      <alignment horizontal="center" vertical="center"/>
    </xf>
    <xf numFmtId="0" fontId="38" fillId="0" borderId="28" xfId="0" applyFont="1" applyBorder="1" applyAlignment="1">
      <alignment horizontal="center" vertical="center"/>
    </xf>
    <xf numFmtId="0" fontId="38" fillId="0" borderId="29" xfId="0" applyFont="1" applyBorder="1" applyAlignment="1">
      <alignment horizontal="center" vertical="center"/>
    </xf>
    <xf numFmtId="0" fontId="30" fillId="33" borderId="27" xfId="46" applyFont="1" applyFill="1" applyBorder="1" applyAlignment="1">
      <alignment horizontal="center" vertical="center"/>
    </xf>
    <xf numFmtId="0" fontId="30" fillId="33" borderId="29" xfId="46" applyFont="1" applyFill="1" applyBorder="1" applyAlignment="1">
      <alignment horizontal="center" vertical="center"/>
    </xf>
    <xf numFmtId="0" fontId="0" fillId="36" borderId="0" xfId="0" applyFill="1" applyAlignment="1">
      <alignment horizontal="center"/>
    </xf>
    <xf numFmtId="0" fontId="16" fillId="36" borderId="43" xfId="0" applyFont="1" applyFill="1" applyBorder="1" applyAlignment="1">
      <alignment horizontal="center" vertical="top" wrapText="1"/>
    </xf>
    <xf numFmtId="0" fontId="16" fillId="36" borderId="43" xfId="0" applyFont="1" applyFill="1" applyBorder="1" applyAlignment="1">
      <alignment horizontal="center" vertical="top"/>
    </xf>
    <xf numFmtId="0" fontId="16" fillId="36" borderId="45" xfId="0" applyFont="1" applyFill="1" applyBorder="1" applyAlignment="1">
      <alignment horizontal="center"/>
    </xf>
    <xf numFmtId="0" fontId="16" fillId="36" borderId="46" xfId="0" applyFont="1" applyFill="1" applyBorder="1" applyAlignment="1">
      <alignment horizontal="center"/>
    </xf>
    <xf numFmtId="0" fontId="16" fillId="36" borderId="47" xfId="0" applyFont="1" applyFill="1" applyBorder="1" applyAlignment="1">
      <alignment horizontal="center"/>
    </xf>
    <xf numFmtId="0" fontId="0" fillId="36" borderId="20" xfId="0" applyFill="1" applyBorder="1" applyAlignment="1">
      <alignment vertical="center" wrapText="1"/>
    </xf>
    <xf numFmtId="0" fontId="16" fillId="36" borderId="38" xfId="0" applyFont="1" applyFill="1" applyBorder="1" applyAlignment="1">
      <alignment horizontal="center"/>
    </xf>
    <xf numFmtId="0" fontId="0" fillId="36" borderId="20" xfId="0" applyFill="1" applyBorder="1" applyAlignment="1">
      <alignment horizontal="center"/>
    </xf>
    <xf numFmtId="0" fontId="16" fillId="44" borderId="45" xfId="0" applyFont="1" applyFill="1" applyBorder="1" applyAlignment="1">
      <alignment horizontal="center"/>
    </xf>
    <xf numFmtId="0" fontId="16" fillId="44" borderId="46" xfId="0" applyFont="1" applyFill="1" applyBorder="1" applyAlignment="1">
      <alignment horizontal="center"/>
    </xf>
    <xf numFmtId="0" fontId="16" fillId="44" borderId="47" xfId="0" applyFont="1" applyFill="1" applyBorder="1" applyAlignment="1">
      <alignment horizontal="center"/>
    </xf>
    <xf numFmtId="0" fontId="0" fillId="36" borderId="45" xfId="0" applyFill="1" applyBorder="1" applyAlignment="1">
      <alignment horizontal="left"/>
    </xf>
    <xf numFmtId="0" fontId="0" fillId="36" borderId="46" xfId="0" applyFill="1" applyBorder="1" applyAlignment="1">
      <alignment horizontal="left"/>
    </xf>
    <xf numFmtId="0" fontId="0" fillId="36" borderId="47" xfId="0" applyFill="1" applyBorder="1" applyAlignment="1">
      <alignment horizontal="left"/>
    </xf>
    <xf numFmtId="0" fontId="0" fillId="44" borderId="45" xfId="0" applyFill="1" applyBorder="1" applyAlignment="1">
      <alignment horizontal="center"/>
    </xf>
    <xf numFmtId="0" fontId="0" fillId="44" borderId="46" xfId="0" applyFill="1" applyBorder="1" applyAlignment="1">
      <alignment horizontal="center"/>
    </xf>
    <xf numFmtId="0" fontId="0" fillId="44" borderId="47" xfId="0" applyFill="1" applyBorder="1" applyAlignment="1">
      <alignment horizontal="center"/>
    </xf>
    <xf numFmtId="0" fontId="0" fillId="36" borderId="45" xfId="0" applyFill="1" applyBorder="1" applyAlignment="1">
      <alignment horizontal="center"/>
    </xf>
    <xf numFmtId="0" fontId="0" fillId="36" borderId="46" xfId="0" applyFill="1" applyBorder="1" applyAlignment="1">
      <alignment horizontal="center"/>
    </xf>
    <xf numFmtId="0" fontId="0" fillId="36" borderId="47" xfId="0" applyFill="1" applyBorder="1" applyAlignment="1">
      <alignment horizontal="center"/>
    </xf>
    <xf numFmtId="0" fontId="0" fillId="36" borderId="38" xfId="0" applyFill="1" applyBorder="1" applyAlignment="1">
      <alignment horizontal="center"/>
    </xf>
    <xf numFmtId="0" fontId="16" fillId="36" borderId="20" xfId="0" applyFont="1" applyFill="1" applyBorder="1" applyAlignment="1">
      <alignment horizontal="center"/>
    </xf>
    <xf numFmtId="0" fontId="0" fillId="36" borderId="37" xfId="0" applyFill="1" applyBorder="1" applyAlignment="1">
      <alignment horizontal="right" vertical="center"/>
    </xf>
    <xf numFmtId="0" fontId="0" fillId="36" borderId="42" xfId="0" applyFill="1" applyBorder="1" applyAlignment="1">
      <alignment horizontal="right" vertical="center"/>
    </xf>
    <xf numFmtId="0" fontId="64" fillId="36" borderId="38" xfId="0" applyFont="1" applyFill="1" applyBorder="1" applyAlignment="1">
      <alignment horizontal="right" vertical="center"/>
    </xf>
    <xf numFmtId="0" fontId="64" fillId="36" borderId="43" xfId="0" applyFont="1" applyFill="1" applyBorder="1" applyAlignment="1">
      <alignment horizontal="right" vertical="center"/>
    </xf>
    <xf numFmtId="0" fontId="64" fillId="36" borderId="38" xfId="0" applyFont="1" applyFill="1" applyBorder="1" applyAlignment="1">
      <alignment vertical="center"/>
    </xf>
    <xf numFmtId="0" fontId="64" fillId="36" borderId="43" xfId="0" applyFont="1" applyFill="1" applyBorder="1" applyAlignment="1">
      <alignment vertical="center"/>
    </xf>
    <xf numFmtId="0" fontId="0" fillId="36" borderId="38" xfId="0" applyFill="1" applyBorder="1" applyAlignment="1">
      <alignment horizontal="center" vertical="center"/>
    </xf>
    <xf numFmtId="0" fontId="0" fillId="36" borderId="43" xfId="0" applyFill="1" applyBorder="1" applyAlignment="1">
      <alignment horizontal="center" vertical="center"/>
    </xf>
    <xf numFmtId="0" fontId="64" fillId="36" borderId="38" xfId="0" applyFont="1" applyFill="1" applyBorder="1" applyAlignment="1">
      <alignment horizontal="left" vertical="center"/>
    </xf>
    <xf numFmtId="0" fontId="64" fillId="36" borderId="43" xfId="0" applyFont="1" applyFill="1" applyBorder="1" applyAlignment="1">
      <alignment horizontal="left" vertical="center"/>
    </xf>
    <xf numFmtId="0" fontId="0" fillId="36" borderId="39" xfId="0" applyFill="1" applyBorder="1" applyAlignment="1">
      <alignment horizontal="left" vertical="center"/>
    </xf>
    <xf numFmtId="0" fontId="0" fillId="36" borderId="44" xfId="0" applyFill="1" applyBorder="1" applyAlignment="1">
      <alignment horizontal="left" vertical="center"/>
    </xf>
    <xf numFmtId="0" fontId="0" fillId="36" borderId="20" xfId="0" applyFill="1" applyBorder="1" applyAlignment="1">
      <alignment horizontal="left"/>
    </xf>
    <xf numFmtId="0" fontId="0" fillId="36" borderId="20" xfId="0" applyFill="1" applyBorder="1" applyAlignment="1">
      <alignment horizontal="left" wrapText="1"/>
    </xf>
    <xf numFmtId="0" fontId="0" fillId="0" borderId="45" xfId="0" applyBorder="1" applyAlignment="1">
      <alignment horizontal="center" vertical="center" wrapText="1"/>
    </xf>
    <xf numFmtId="0" fontId="0" fillId="0" borderId="46" xfId="0" applyBorder="1" applyAlignment="1">
      <alignment horizontal="center" vertical="center" wrapText="1"/>
    </xf>
    <xf numFmtId="0" fontId="0" fillId="0" borderId="47" xfId="0" applyBorder="1" applyAlignment="1">
      <alignment horizontal="center" vertical="center" wrapText="1"/>
    </xf>
    <xf numFmtId="0" fontId="48" fillId="0" borderId="40" xfId="0" applyFont="1" applyBorder="1" applyAlignment="1">
      <alignment horizontal="center"/>
    </xf>
    <xf numFmtId="0" fontId="48" fillId="0" borderId="0" xfId="0" applyFont="1" applyAlignment="1">
      <alignment horizontal="center"/>
    </xf>
    <xf numFmtId="0" fontId="48" fillId="0" borderId="41" xfId="0" applyFont="1" applyBorder="1" applyAlignment="1">
      <alignment horizontal="center"/>
    </xf>
    <xf numFmtId="0" fontId="45" fillId="0" borderId="0" xfId="0" applyFont="1" applyAlignment="1">
      <alignment horizontal="center" vertical="center" wrapText="1"/>
    </xf>
    <xf numFmtId="0" fontId="29" fillId="0" borderId="40" xfId="49" applyFont="1" applyBorder="1" applyAlignment="1">
      <alignment horizontal="center"/>
    </xf>
    <xf numFmtId="0" fontId="29" fillId="0" borderId="0" xfId="49" applyFont="1" applyAlignment="1">
      <alignment horizontal="center"/>
    </xf>
    <xf numFmtId="0" fontId="29" fillId="0" borderId="41" xfId="49" applyFont="1" applyBorder="1" applyAlignment="1">
      <alignment horizontal="center"/>
    </xf>
    <xf numFmtId="0" fontId="46" fillId="0" borderId="40" xfId="0" applyFont="1" applyBorder="1" applyAlignment="1">
      <alignment horizontal="center"/>
    </xf>
    <xf numFmtId="0" fontId="46" fillId="0" borderId="0" xfId="0" applyFont="1" applyAlignment="1">
      <alignment horizontal="center"/>
    </xf>
    <xf numFmtId="0" fontId="46" fillId="0" borderId="41" xfId="0" applyFont="1" applyBorder="1" applyAlignment="1">
      <alignment horizontal="center"/>
    </xf>
    <xf numFmtId="0" fontId="47" fillId="0" borderId="40" xfId="0" applyFont="1" applyBorder="1" applyAlignment="1">
      <alignment horizontal="center"/>
    </xf>
    <xf numFmtId="0" fontId="47" fillId="0" borderId="0" xfId="0" applyFont="1" applyAlignment="1">
      <alignment horizontal="center"/>
    </xf>
    <xf numFmtId="0" fontId="47" fillId="0" borderId="41" xfId="0" applyFont="1" applyBorder="1" applyAlignment="1">
      <alignment horizontal="center"/>
    </xf>
    <xf numFmtId="0" fontId="25" fillId="0" borderId="43" xfId="0" applyFont="1" applyBorder="1" applyAlignment="1">
      <alignment horizontal="left" vertical="top"/>
    </xf>
    <xf numFmtId="0" fontId="25" fillId="0" borderId="44" xfId="0" applyFont="1" applyBorder="1" applyAlignment="1">
      <alignment horizontal="left" vertical="top"/>
    </xf>
    <xf numFmtId="0" fontId="0" fillId="0" borderId="42" xfId="0" applyBorder="1" applyAlignment="1">
      <alignment horizontal="center"/>
    </xf>
    <xf numFmtId="0" fontId="0" fillId="0" borderId="43" xfId="0" applyBorder="1" applyAlignment="1">
      <alignment horizontal="center"/>
    </xf>
    <xf numFmtId="0" fontId="0" fillId="0" borderId="44" xfId="0" applyBorder="1" applyAlignment="1">
      <alignment horizontal="center"/>
    </xf>
    <xf numFmtId="49" fontId="26" fillId="0" borderId="38" xfId="0" applyNumberFormat="1" applyFont="1" applyBorder="1" applyAlignment="1">
      <alignment horizontal="left" vertical="top"/>
    </xf>
    <xf numFmtId="49" fontId="26" fillId="0" borderId="39" xfId="0" applyNumberFormat="1" applyFont="1" applyBorder="1" applyAlignment="1">
      <alignment horizontal="left" vertical="top"/>
    </xf>
    <xf numFmtId="49" fontId="26" fillId="0" borderId="0" xfId="0" applyNumberFormat="1" applyFont="1" applyAlignment="1">
      <alignment horizontal="justify" vertical="top" wrapText="1"/>
    </xf>
    <xf numFmtId="49" fontId="26" fillId="0" borderId="41" xfId="0" applyNumberFormat="1" applyFont="1" applyBorder="1" applyAlignment="1">
      <alignment horizontal="justify" vertical="top" wrapText="1"/>
    </xf>
    <xf numFmtId="49" fontId="26" fillId="0" borderId="0" xfId="0" applyNumberFormat="1" applyFont="1" applyAlignment="1">
      <alignment horizontal="left" vertical="top"/>
    </xf>
    <xf numFmtId="49" fontId="26" fillId="0" borderId="41" xfId="0" applyNumberFormat="1" applyFont="1" applyBorder="1" applyAlignment="1">
      <alignment horizontal="left" vertical="top"/>
    </xf>
    <xf numFmtId="49" fontId="26" fillId="0" borderId="0" xfId="0" applyNumberFormat="1" applyFont="1" applyAlignment="1">
      <alignment horizontal="left" vertical="top" wrapText="1"/>
    </xf>
    <xf numFmtId="49" fontId="26" fillId="0" borderId="41" xfId="0" applyNumberFormat="1" applyFont="1" applyBorder="1" applyAlignment="1">
      <alignment horizontal="left" vertical="top" wrapText="1"/>
    </xf>
    <xf numFmtId="14" fontId="26" fillId="0" borderId="0" xfId="0" applyNumberFormat="1" applyFont="1" applyAlignment="1">
      <alignment horizontal="left" vertical="top"/>
    </xf>
    <xf numFmtId="14" fontId="26" fillId="0" borderId="41" xfId="0" applyNumberFormat="1" applyFont="1" applyBorder="1" applyAlignment="1">
      <alignment horizontal="left" vertical="top"/>
    </xf>
    <xf numFmtId="0" fontId="26" fillId="0" borderId="0" xfId="0" applyFont="1" applyAlignment="1">
      <alignment horizontal="left" vertical="top" wrapText="1"/>
    </xf>
    <xf numFmtId="0" fontId="26" fillId="0" borderId="41" xfId="0" applyFont="1" applyBorder="1" applyAlignment="1">
      <alignment horizontal="left" vertical="top" wrapText="1"/>
    </xf>
    <xf numFmtId="0" fontId="26" fillId="0" borderId="0" xfId="0" applyFont="1" applyAlignment="1">
      <alignment horizontal="left" vertical="top"/>
    </xf>
    <xf numFmtId="0" fontId="26" fillId="0" borderId="41" xfId="0" applyFont="1" applyBorder="1" applyAlignment="1">
      <alignment horizontal="left" vertical="top"/>
    </xf>
    <xf numFmtId="0" fontId="26" fillId="0" borderId="0" xfId="0" applyFont="1" applyAlignment="1">
      <alignment horizontal="justify" vertical="top" wrapText="1"/>
    </xf>
    <xf numFmtId="0" fontId="26" fillId="0" borderId="41" xfId="0" applyFont="1" applyBorder="1" applyAlignment="1">
      <alignment horizontal="justify" vertical="top" wrapText="1"/>
    </xf>
    <xf numFmtId="0" fontId="26" fillId="0" borderId="46" xfId="0" applyFont="1" applyBorder="1" applyAlignment="1">
      <alignment horizontal="justify" vertical="center" wrapText="1"/>
    </xf>
    <xf numFmtId="0" fontId="26" fillId="0" borderId="47" xfId="0" applyFont="1" applyBorder="1" applyAlignment="1">
      <alignment horizontal="justify" vertical="center" wrapText="1"/>
    </xf>
    <xf numFmtId="0" fontId="54" fillId="0" borderId="37" xfId="0" applyFont="1" applyBorder="1" applyAlignment="1">
      <alignment horizontal="left" vertical="center"/>
    </xf>
    <xf numFmtId="0" fontId="55" fillId="0" borderId="38" xfId="0" applyFont="1" applyBorder="1" applyAlignment="1">
      <alignment horizontal="left" vertical="center"/>
    </xf>
    <xf numFmtId="0" fontId="55" fillId="0" borderId="39" xfId="0" applyFont="1" applyBorder="1" applyAlignment="1">
      <alignment horizontal="left" vertical="center"/>
    </xf>
    <xf numFmtId="0" fontId="59" fillId="0" borderId="0" xfId="0" quotePrefix="1" applyFont="1" applyAlignment="1">
      <alignment horizontal="center" vertical="center"/>
    </xf>
    <xf numFmtId="0" fontId="59" fillId="0" borderId="41" xfId="0" quotePrefix="1" applyFont="1" applyBorder="1" applyAlignment="1">
      <alignment horizontal="center" vertical="center"/>
    </xf>
    <xf numFmtId="0" fontId="54" fillId="0" borderId="0" xfId="0" applyFont="1" applyAlignment="1">
      <alignment horizontal="left" vertical="center"/>
    </xf>
    <xf numFmtId="0" fontId="55" fillId="0" borderId="0" xfId="0" applyFont="1" applyAlignment="1">
      <alignment horizontal="left" vertical="center"/>
    </xf>
    <xf numFmtId="0" fontId="55" fillId="0" borderId="41" xfId="0" applyFont="1" applyBorder="1" applyAlignment="1">
      <alignment horizontal="left" vertical="center"/>
    </xf>
    <xf numFmtId="0" fontId="29" fillId="0" borderId="43" xfId="0" applyFont="1" applyBorder="1" applyAlignment="1">
      <alignment horizontal="left" vertical="center"/>
    </xf>
    <xf numFmtId="0" fontId="23" fillId="33" borderId="16" xfId="46" applyFont="1" applyFill="1" applyBorder="1" applyAlignment="1">
      <alignment horizontal="center" vertical="center"/>
    </xf>
    <xf numFmtId="0" fontId="23" fillId="33" borderId="14" xfId="46" applyFont="1" applyFill="1" applyBorder="1" applyAlignment="1">
      <alignment horizontal="center" vertical="center"/>
    </xf>
    <xf numFmtId="0" fontId="25" fillId="0" borderId="20" xfId="0" applyFont="1" applyBorder="1" applyAlignment="1">
      <alignment horizontal="left" vertical="center" wrapText="1"/>
    </xf>
    <xf numFmtId="43" fontId="27" fillId="0" borderId="38" xfId="0" applyNumberFormat="1" applyFont="1" applyBorder="1" applyAlignment="1">
      <alignment horizontal="center" vertical="center" wrapText="1"/>
    </xf>
    <xf numFmtId="43" fontId="27" fillId="0" borderId="38" xfId="0" applyNumberFormat="1" applyFont="1" applyBorder="1" applyAlignment="1">
      <alignment horizontal="center" vertical="center"/>
    </xf>
    <xf numFmtId="0" fontId="25" fillId="0" borderId="51" xfId="0" applyFont="1" applyBorder="1" applyAlignment="1">
      <alignment horizontal="left" vertical="center" wrapText="1"/>
    </xf>
    <xf numFmtId="39" fontId="25" fillId="34" borderId="52" xfId="53" applyNumberFormat="1" applyFont="1" applyFill="1" applyBorder="1" applyAlignment="1">
      <alignment horizontal="center" vertical="center" wrapText="1"/>
    </xf>
    <xf numFmtId="39" fontId="25" fillId="34" borderId="21" xfId="53" applyNumberFormat="1" applyFont="1" applyFill="1" applyBorder="1" applyAlignment="1">
      <alignment horizontal="center" vertical="center" wrapText="1"/>
    </xf>
    <xf numFmtId="4" fontId="21" fillId="33" borderId="18" xfId="0" applyNumberFormat="1" applyFont="1" applyFill="1" applyBorder="1" applyAlignment="1">
      <alignment horizontal="center" vertical="center" wrapText="1"/>
    </xf>
    <xf numFmtId="4" fontId="21" fillId="33" borderId="11" xfId="0" applyNumberFormat="1" applyFont="1" applyFill="1" applyBorder="1" applyAlignment="1">
      <alignment horizontal="center" vertical="center" wrapText="1"/>
    </xf>
    <xf numFmtId="164" fontId="23" fillId="33" borderId="34" xfId="44" applyNumberFormat="1" applyFont="1" applyFill="1" applyBorder="1" applyAlignment="1">
      <alignment horizontal="center" vertical="center" wrapText="1"/>
    </xf>
    <xf numFmtId="164" fontId="23" fillId="33" borderId="49" xfId="44" applyNumberFormat="1" applyFont="1" applyFill="1" applyBorder="1" applyAlignment="1">
      <alignment horizontal="center" vertical="center" wrapText="1"/>
    </xf>
    <xf numFmtId="164" fontId="23" fillId="33" borderId="16" xfId="44" applyNumberFormat="1" applyFont="1" applyFill="1" applyBorder="1" applyAlignment="1">
      <alignment horizontal="center" vertical="center" wrapText="1"/>
    </xf>
    <xf numFmtId="164" fontId="23" fillId="33" borderId="32" xfId="44" applyNumberFormat="1" applyFont="1" applyFill="1" applyBorder="1" applyAlignment="1">
      <alignment horizontal="center" vertical="center" wrapText="1"/>
    </xf>
    <xf numFmtId="4" fontId="21" fillId="33" borderId="13" xfId="0" applyNumberFormat="1" applyFont="1" applyFill="1" applyBorder="1" applyAlignment="1">
      <alignment horizontal="center" vertical="center" wrapText="1"/>
    </xf>
    <xf numFmtId="4" fontId="21" fillId="33" borderId="32" xfId="0" applyNumberFormat="1" applyFont="1" applyFill="1" applyBorder="1" applyAlignment="1">
      <alignment horizontal="left" vertical="center" wrapText="1"/>
    </xf>
    <xf numFmtId="4" fontId="21" fillId="33" borderId="32" xfId="0" applyNumberFormat="1" applyFont="1" applyFill="1" applyBorder="1" applyAlignment="1">
      <alignment horizontal="center" vertical="center" wrapText="1"/>
    </xf>
    <xf numFmtId="44" fontId="21" fillId="33" borderId="32" xfId="44" applyFont="1" applyFill="1" applyBorder="1" applyAlignment="1">
      <alignment horizontal="center" vertical="center" wrapText="1"/>
    </xf>
    <xf numFmtId="4" fontId="21" fillId="33" borderId="17" xfId="0" applyNumberFormat="1" applyFont="1" applyFill="1" applyBorder="1" applyAlignment="1">
      <alignment horizontal="center" vertical="center" wrapText="1"/>
    </xf>
    <xf numFmtId="0" fontId="0" fillId="0" borderId="0" xfId="0" applyAlignment="1">
      <alignment horizontal="left" vertical="center" wrapText="1"/>
    </xf>
    <xf numFmtId="4" fontId="41" fillId="33" borderId="10" xfId="0" applyNumberFormat="1" applyFont="1" applyFill="1" applyBorder="1" applyAlignment="1">
      <alignment horizontal="center" vertical="center" wrapText="1"/>
    </xf>
    <xf numFmtId="4" fontId="41" fillId="33" borderId="11" xfId="0" applyNumberFormat="1" applyFont="1" applyFill="1" applyBorder="1" applyAlignment="1">
      <alignment horizontal="center" vertical="center" wrapText="1"/>
    </xf>
    <xf numFmtId="4" fontId="41" fillId="33" borderId="12" xfId="0" applyNumberFormat="1" applyFont="1" applyFill="1" applyBorder="1" applyAlignment="1">
      <alignment horizontal="center" vertical="center" wrapText="1"/>
    </xf>
    <xf numFmtId="0" fontId="67" fillId="33" borderId="16" xfId="0" applyFont="1" applyFill="1" applyBorder="1" applyAlignment="1">
      <alignment horizontal="center" vertical="center"/>
    </xf>
    <xf numFmtId="0" fontId="41" fillId="33" borderId="32" xfId="0" applyFont="1" applyFill="1" applyBorder="1" applyAlignment="1">
      <alignment horizontal="center" vertical="center"/>
    </xf>
    <xf numFmtId="0" fontId="41" fillId="33" borderId="14" xfId="0" applyFont="1" applyFill="1" applyBorder="1" applyAlignment="1">
      <alignment horizontal="center" vertical="center"/>
    </xf>
    <xf numFmtId="164" fontId="30" fillId="33" borderId="20" xfId="44" applyNumberFormat="1" applyFont="1" applyFill="1" applyBorder="1" applyAlignment="1">
      <alignment horizontal="center" vertical="center" wrapText="1"/>
    </xf>
    <xf numFmtId="0" fontId="31" fillId="34" borderId="21" xfId="0" applyFont="1" applyFill="1" applyBorder="1" applyAlignment="1">
      <alignment horizontal="center" vertical="center" wrapText="1"/>
    </xf>
    <xf numFmtId="0" fontId="31" fillId="34" borderId="20" xfId="0" applyFont="1" applyFill="1" applyBorder="1" applyAlignment="1">
      <alignment horizontal="center" vertical="center" wrapText="1"/>
    </xf>
    <xf numFmtId="0" fontId="31" fillId="34" borderId="20" xfId="0" applyFont="1" applyFill="1" applyBorder="1" applyAlignment="1">
      <alignment horizontal="center" vertical="center"/>
    </xf>
    <xf numFmtId="0" fontId="35" fillId="40" borderId="24" xfId="0" applyFont="1" applyFill="1" applyBorder="1" applyAlignment="1">
      <alignment horizontal="right" vertical="center" wrapText="1"/>
    </xf>
    <xf numFmtId="0" fontId="35" fillId="40" borderId="25" xfId="0" applyFont="1" applyFill="1" applyBorder="1" applyAlignment="1">
      <alignment horizontal="right" vertical="center" wrapText="1"/>
    </xf>
    <xf numFmtId="0" fontId="35" fillId="40" borderId="26" xfId="0" applyFont="1" applyFill="1" applyBorder="1" applyAlignment="1">
      <alignment horizontal="right" vertical="center" wrapText="1"/>
    </xf>
    <xf numFmtId="168" fontId="35" fillId="40" borderId="24" xfId="0" applyNumberFormat="1" applyFont="1" applyFill="1" applyBorder="1" applyAlignment="1">
      <alignment horizontal="center" vertical="center" wrapText="1"/>
    </xf>
    <xf numFmtId="168" fontId="35" fillId="40" borderId="26" xfId="0" applyNumberFormat="1" applyFont="1" applyFill="1" applyBorder="1" applyAlignment="1">
      <alignment horizontal="center" vertical="center" wrapText="1"/>
    </xf>
    <xf numFmtId="164" fontId="23" fillId="33" borderId="18" xfId="44" applyNumberFormat="1" applyFont="1" applyFill="1" applyBorder="1" applyAlignment="1">
      <alignment horizontal="center" vertical="center" wrapText="1"/>
    </xf>
    <xf numFmtId="164" fontId="23" fillId="33" borderId="11" xfId="44" applyNumberFormat="1" applyFont="1" applyFill="1" applyBorder="1" applyAlignment="1">
      <alignment horizontal="center" vertical="center" wrapText="1"/>
    </xf>
    <xf numFmtId="164" fontId="23" fillId="33" borderId="22" xfId="44" applyNumberFormat="1" applyFont="1" applyFill="1" applyBorder="1" applyAlignment="1">
      <alignment horizontal="center" vertical="center" wrapText="1"/>
    </xf>
    <xf numFmtId="0" fontId="35" fillId="38" borderId="24" xfId="0" applyFont="1" applyFill="1" applyBorder="1" applyAlignment="1">
      <alignment horizontal="left" vertical="center" wrapText="1"/>
    </xf>
    <xf numFmtId="0" fontId="35" fillId="38" borderId="25" xfId="0" applyFont="1" applyFill="1" applyBorder="1" applyAlignment="1">
      <alignment horizontal="left" vertical="center" wrapText="1"/>
    </xf>
    <xf numFmtId="0" fontId="35" fillId="38" borderId="26" xfId="0" applyFont="1" applyFill="1" applyBorder="1" applyAlignment="1">
      <alignment horizontal="left" vertical="center" wrapText="1"/>
    </xf>
    <xf numFmtId="0" fontId="35" fillId="38" borderId="24" xfId="0" applyFont="1" applyFill="1" applyBorder="1" applyAlignment="1">
      <alignment horizontal="center" vertical="center" wrapText="1"/>
    </xf>
    <xf numFmtId="0" fontId="35" fillId="38" borderId="25" xfId="0" applyFont="1" applyFill="1" applyBorder="1" applyAlignment="1">
      <alignment horizontal="center" vertical="center" wrapText="1"/>
    </xf>
    <xf numFmtId="0" fontId="35" fillId="38" borderId="26" xfId="0" applyFont="1" applyFill="1" applyBorder="1" applyAlignment="1">
      <alignment horizontal="center" vertical="center" wrapText="1"/>
    </xf>
    <xf numFmtId="0" fontId="35" fillId="40" borderId="24" xfId="0" applyFont="1" applyFill="1" applyBorder="1" applyAlignment="1">
      <alignment horizontal="left" vertical="center" wrapText="1"/>
    </xf>
    <xf numFmtId="0" fontId="35" fillId="40" borderId="25" xfId="0" applyFont="1" applyFill="1" applyBorder="1" applyAlignment="1">
      <alignment horizontal="left" vertical="center" wrapText="1"/>
    </xf>
    <xf numFmtId="0" fontId="35" fillId="40" borderId="26" xfId="0" applyFont="1" applyFill="1" applyBorder="1" applyAlignment="1">
      <alignment horizontal="left" vertical="center" wrapText="1"/>
    </xf>
    <xf numFmtId="0" fontId="35" fillId="40" borderId="24" xfId="0" applyFont="1" applyFill="1" applyBorder="1" applyAlignment="1">
      <alignment horizontal="right" vertical="center"/>
    </xf>
    <xf numFmtId="0" fontId="35" fillId="40" borderId="26" xfId="0" applyFont="1" applyFill="1" applyBorder="1" applyAlignment="1">
      <alignment horizontal="right" vertical="center"/>
    </xf>
    <xf numFmtId="10" fontId="35" fillId="40" borderId="24" xfId="50" applyNumberFormat="1" applyFont="1" applyFill="1" applyBorder="1" applyAlignment="1">
      <alignment horizontal="center" vertical="center" wrapText="1"/>
    </xf>
    <xf numFmtId="10" fontId="35" fillId="40" borderId="26" xfId="50" applyNumberFormat="1" applyFont="1" applyFill="1" applyBorder="1" applyAlignment="1">
      <alignment horizontal="center" vertical="center" wrapText="1"/>
    </xf>
    <xf numFmtId="0" fontId="35" fillId="40" borderId="24" xfId="0" applyFont="1" applyFill="1" applyBorder="1" applyAlignment="1">
      <alignment horizontal="right" vertical="top" wrapText="1"/>
    </xf>
    <xf numFmtId="0" fontId="35" fillId="40" borderId="25" xfId="0" applyFont="1" applyFill="1" applyBorder="1" applyAlignment="1">
      <alignment horizontal="right" vertical="top" wrapText="1"/>
    </xf>
    <xf numFmtId="0" fontId="35" fillId="40" borderId="26" xfId="0" applyFont="1" applyFill="1" applyBorder="1" applyAlignment="1">
      <alignment horizontal="right" vertical="top" wrapText="1"/>
    </xf>
    <xf numFmtId="169" fontId="35" fillId="40" borderId="24" xfId="0" applyNumberFormat="1" applyFont="1" applyFill="1" applyBorder="1" applyAlignment="1">
      <alignment horizontal="center" vertical="center" wrapText="1"/>
    </xf>
    <xf numFmtId="169" fontId="35" fillId="40" borderId="26" xfId="0" applyNumberFormat="1" applyFont="1" applyFill="1" applyBorder="1" applyAlignment="1">
      <alignment horizontal="center" vertical="center" wrapText="1"/>
    </xf>
    <xf numFmtId="170" fontId="35" fillId="40" borderId="24" xfId="0" applyNumberFormat="1" applyFont="1" applyFill="1" applyBorder="1" applyAlignment="1">
      <alignment horizontal="center" vertical="center" wrapText="1"/>
    </xf>
    <xf numFmtId="170" fontId="35" fillId="40" borderId="26" xfId="0" applyNumberFormat="1" applyFont="1" applyFill="1" applyBorder="1" applyAlignment="1">
      <alignment horizontal="center" vertical="center" wrapText="1"/>
    </xf>
    <xf numFmtId="0" fontId="32" fillId="39" borderId="0" xfId="0" applyFont="1" applyFill="1" applyAlignment="1">
      <alignment horizontal="center" vertical="center"/>
    </xf>
    <xf numFmtId="0" fontId="32" fillId="37" borderId="24" xfId="0" applyFont="1" applyFill="1" applyBorder="1" applyAlignment="1">
      <alignment horizontal="right" vertical="center"/>
    </xf>
    <xf numFmtId="0" fontId="32" fillId="37" borderId="25" xfId="0" applyFont="1" applyFill="1" applyBorder="1" applyAlignment="1">
      <alignment horizontal="right" vertical="center"/>
    </xf>
    <xf numFmtId="0" fontId="32" fillId="37" borderId="26" xfId="0" applyFont="1" applyFill="1" applyBorder="1" applyAlignment="1">
      <alignment horizontal="right" vertical="center"/>
    </xf>
    <xf numFmtId="164" fontId="32" fillId="42" borderId="24" xfId="44" applyNumberFormat="1" applyFont="1" applyFill="1" applyBorder="1" applyAlignment="1" applyProtection="1">
      <alignment horizontal="center" vertical="center" wrapText="1"/>
      <protection locked="0"/>
    </xf>
    <xf numFmtId="164" fontId="32" fillId="42" borderId="26" xfId="44" applyNumberFormat="1" applyFont="1" applyFill="1" applyBorder="1" applyAlignment="1" applyProtection="1">
      <alignment horizontal="center" vertical="center" wrapText="1"/>
      <protection locked="0"/>
    </xf>
    <xf numFmtId="0" fontId="33" fillId="41" borderId="24" xfId="0" applyFont="1" applyFill="1" applyBorder="1" applyAlignment="1">
      <alignment horizontal="left" vertical="center" wrapText="1"/>
    </xf>
    <xf numFmtId="0" fontId="33" fillId="41" borderId="25" xfId="0" applyFont="1" applyFill="1" applyBorder="1" applyAlignment="1">
      <alignment horizontal="left" vertical="center" wrapText="1"/>
    </xf>
    <xf numFmtId="0" fontId="33" fillId="41" borderId="26" xfId="0" applyFont="1" applyFill="1" applyBorder="1" applyAlignment="1">
      <alignment horizontal="left" vertical="center" wrapText="1"/>
    </xf>
    <xf numFmtId="0" fontId="32" fillId="38" borderId="24" xfId="0" applyFont="1" applyFill="1" applyBorder="1" applyAlignment="1">
      <alignment horizontal="center" vertical="center" wrapText="1"/>
    </xf>
    <xf numFmtId="0" fontId="32" fillId="38" borderId="25" xfId="0" applyFont="1" applyFill="1" applyBorder="1" applyAlignment="1">
      <alignment horizontal="center" vertical="center" wrapText="1"/>
    </xf>
    <xf numFmtId="0" fontId="32" fillId="38" borderId="26" xfId="0" applyFont="1" applyFill="1" applyBorder="1" applyAlignment="1">
      <alignment horizontal="center" vertical="center" wrapText="1"/>
    </xf>
    <xf numFmtId="2" fontId="35" fillId="40" borderId="24" xfId="0" applyNumberFormat="1" applyFont="1" applyFill="1" applyBorder="1" applyAlignment="1">
      <alignment horizontal="center" vertical="center" wrapText="1"/>
    </xf>
    <xf numFmtId="2" fontId="35" fillId="40" borderId="26" xfId="0" applyNumberFormat="1" applyFont="1" applyFill="1" applyBorder="1" applyAlignment="1">
      <alignment horizontal="center" vertical="center" wrapText="1"/>
    </xf>
    <xf numFmtId="0" fontId="32" fillId="40" borderId="24" xfId="0" applyFont="1" applyFill="1" applyBorder="1" applyAlignment="1">
      <alignment horizontal="right" vertical="center"/>
    </xf>
    <xf numFmtId="0" fontId="32" fillId="40" borderId="25" xfId="0" applyFont="1" applyFill="1" applyBorder="1" applyAlignment="1">
      <alignment horizontal="right" vertical="center"/>
    </xf>
    <xf numFmtId="0" fontId="32" fillId="40" borderId="26" xfId="0" applyFont="1" applyFill="1" applyBorder="1" applyAlignment="1">
      <alignment horizontal="right" vertical="center"/>
    </xf>
    <xf numFmtId="164" fontId="32" fillId="38" borderId="24" xfId="44" applyNumberFormat="1" applyFont="1" applyFill="1" applyBorder="1" applyAlignment="1" applyProtection="1">
      <alignment horizontal="center" vertical="center" wrapText="1"/>
      <protection locked="0"/>
    </xf>
    <xf numFmtId="164" fontId="32" fillId="38" borderId="26" xfId="44" applyNumberFormat="1" applyFont="1" applyFill="1" applyBorder="1" applyAlignment="1" applyProtection="1">
      <alignment horizontal="center" vertical="center" wrapText="1"/>
      <protection locked="0"/>
    </xf>
    <xf numFmtId="0" fontId="0" fillId="0" borderId="0" xfId="0"/>
    <xf numFmtId="4" fontId="0" fillId="0" borderId="20" xfId="43" applyNumberFormat="1" applyFont="1" applyBorder="1" applyAlignment="1">
      <alignment vertical="center"/>
    </xf>
  </cellXfs>
  <cellStyles count="63">
    <cellStyle name="20% - Ênfase1" xfId="19" builtinId="30" customBuiltin="1"/>
    <cellStyle name="20% - Ênfase2" xfId="23" builtinId="34" customBuiltin="1"/>
    <cellStyle name="20% - Ênfase3" xfId="27" builtinId="38" customBuiltin="1"/>
    <cellStyle name="20% - Ênfase4" xfId="31" builtinId="42" customBuiltin="1"/>
    <cellStyle name="20% - Ênfase5" xfId="35" builtinId="46" customBuiltin="1"/>
    <cellStyle name="20% - Ênfase6" xfId="39" builtinId="50" customBuiltin="1"/>
    <cellStyle name="40% - Ênfase1" xfId="20" builtinId="31" customBuiltin="1"/>
    <cellStyle name="40% - Ênfase2" xfId="24" builtinId="35" customBuiltin="1"/>
    <cellStyle name="40% - Ênfase3" xfId="28" builtinId="39" customBuiltin="1"/>
    <cellStyle name="40% - Ênfase4" xfId="32" builtinId="43" customBuiltin="1"/>
    <cellStyle name="40% - Ênfase5" xfId="36" builtinId="47" customBuiltin="1"/>
    <cellStyle name="40% - Ênfase6" xfId="40" builtinId="51" customBuiltin="1"/>
    <cellStyle name="60% - Ênfase1" xfId="21" builtinId="32" customBuiltin="1"/>
    <cellStyle name="60% - Ênfase2" xfId="25" builtinId="36" customBuiltin="1"/>
    <cellStyle name="60% - Ênfase3" xfId="29" builtinId="40" customBuiltin="1"/>
    <cellStyle name="60% - Ênfase4" xfId="33" builtinId="44" customBuiltin="1"/>
    <cellStyle name="60% - Ênfase5" xfId="37" builtinId="48" customBuiltin="1"/>
    <cellStyle name="60% - Ênfase6" xfId="41" builtinId="52" customBuiltin="1"/>
    <cellStyle name="Bom" xfId="6" builtinId="26" customBuiltin="1"/>
    <cellStyle name="Cálculo" xfId="11" builtinId="22" customBuiltin="1"/>
    <cellStyle name="Célula de Verificação" xfId="13" builtinId="23" customBuiltin="1"/>
    <cellStyle name="Célula Vinculada" xfId="12" builtinId="24" customBuiltin="1"/>
    <cellStyle name="Ênfase1" xfId="18" builtinId="29" customBuiltin="1"/>
    <cellStyle name="Ênfase2" xfId="22" builtinId="33" customBuiltin="1"/>
    <cellStyle name="Ênfase3" xfId="26" builtinId="37" customBuiltin="1"/>
    <cellStyle name="Ênfase4" xfId="30" builtinId="41" customBuiltin="1"/>
    <cellStyle name="Ênfase5" xfId="34" builtinId="45" customBuiltin="1"/>
    <cellStyle name="Ênfase6" xfId="38" builtinId="49" customBuiltin="1"/>
    <cellStyle name="Entrada" xfId="9" builtinId="20" customBuiltin="1"/>
    <cellStyle name="Moeda" xfId="44" builtinId="4"/>
    <cellStyle name="Moeda 3" xfId="61" xr:uid="{F969E08E-7B57-4F70-AC2C-6DD54B3AAF53}"/>
    <cellStyle name="Moeda_capa 54107" xfId="54" xr:uid="{1E2F9AF7-2755-42C1-8512-E7593866822C}"/>
    <cellStyle name="Neutro" xfId="8" builtinId="28" customBuiltin="1"/>
    <cellStyle name="Normal" xfId="0" builtinId="0"/>
    <cellStyle name="Normal 11 3" xfId="48" xr:uid="{7CAE2535-5DA8-4453-B0C0-2216F17A51B7}"/>
    <cellStyle name="Normal 2" xfId="42" xr:uid="{00000000-0005-0000-0000-00001F000000}"/>
    <cellStyle name="Normal 2 10" xfId="57" xr:uid="{0ABCA33C-6A1D-4281-A46B-08E783151DD8}"/>
    <cellStyle name="Normal 2 4 2" xfId="49" xr:uid="{F2A4EE8F-394C-4D78-9158-2435E16F5EAE}"/>
    <cellStyle name="Normal 3" xfId="62" xr:uid="{8B5CEA74-29E2-4289-AB9D-26F34AE137FC}"/>
    <cellStyle name="Normal 4" xfId="46" xr:uid="{B83BDFD3-F53E-4CF4-A170-ED452F29FD92}"/>
    <cellStyle name="Normal 51" xfId="58" xr:uid="{476A59F4-890A-41FF-BE32-EA137A683558}"/>
    <cellStyle name="Normal 6 2" xfId="51" xr:uid="{7336C6AD-293F-4038-9E41-542782BE2043}"/>
    <cellStyle name="Normal_aPlanilha Orçamentária Modelo" xfId="56" xr:uid="{15D75AB0-7153-43A0-B77A-634D6D4CAA1E}"/>
    <cellStyle name="Normal_Orçamento_Sinalização Viária" xfId="55" xr:uid="{2812C703-57ED-4FB2-A9A1-D4088CE61EA0}"/>
    <cellStyle name="Nota" xfId="15" builtinId="10" customBuiltin="1"/>
    <cellStyle name="Porcentagem" xfId="45" builtinId="5"/>
    <cellStyle name="Porcentagem 2" xfId="50" xr:uid="{5A8EF600-1705-4B79-9A26-A3C00A3F0EA9}"/>
    <cellStyle name="Porcentagem 3" xfId="52" xr:uid="{291075E4-C6A1-4ABB-BE8B-578C86A4748A}"/>
    <cellStyle name="Porcentagem 3 2" xfId="59" xr:uid="{53B080CE-5A65-4808-99CB-70EC96BF8C75}"/>
    <cellStyle name="Porcentagem 4" xfId="60" xr:uid="{D623744D-5E92-4FDC-BE7D-412581C63808}"/>
    <cellStyle name="Ruim" xfId="7" builtinId="27" customBuiltin="1"/>
    <cellStyle name="Saída" xfId="10" builtinId="21" customBuiltin="1"/>
    <cellStyle name="Separador de milhares_Pasta1" xfId="53" xr:uid="{50C693D0-17D7-4222-8CBA-527097B3F058}"/>
    <cellStyle name="Texto de Aviso"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ítulo 4" xfId="5" builtinId="19" customBuiltin="1"/>
    <cellStyle name="Total" xfId="17" builtinId="25" customBuiltin="1"/>
    <cellStyle name="Vírgula" xfId="43" builtinId="3"/>
    <cellStyle name="Vírgula 2 2" xfId="47" xr:uid="{22558EEB-BB92-4F95-9E19-C79570FD920F}"/>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g"/></Relationships>
</file>

<file path=xl/drawings/_rels/drawing1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g"/></Relationships>
</file>

<file path=xl/drawings/_rels/drawing1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g"/></Relationships>
</file>

<file path=xl/drawings/_rels/drawing1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g"/></Relationships>
</file>

<file path=xl/drawings/_rels/drawing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g"/></Relationships>
</file>

<file path=xl/drawings/_rels/drawing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g"/></Relationships>
</file>

<file path=xl/drawings/_rels/drawing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xdr:from>
      <xdr:col>7</xdr:col>
      <xdr:colOff>619125</xdr:colOff>
      <xdr:row>2</xdr:row>
      <xdr:rowOff>190500</xdr:rowOff>
    </xdr:from>
    <xdr:to>
      <xdr:col>8</xdr:col>
      <xdr:colOff>590550</xdr:colOff>
      <xdr:row>2</xdr:row>
      <xdr:rowOff>695325</xdr:rowOff>
    </xdr:to>
    <xdr:sp macro="" textlink="">
      <xdr:nvSpPr>
        <xdr:cNvPr id="2" name="Seta para a esquerda 1">
          <a:extLst>
            <a:ext uri="{FF2B5EF4-FFF2-40B4-BE49-F238E27FC236}">
              <a16:creationId xmlns:a16="http://schemas.microsoft.com/office/drawing/2014/main" id="{D77D94BD-502C-41D5-BCB0-36BEA05982CA}"/>
            </a:ext>
          </a:extLst>
        </xdr:cNvPr>
        <xdr:cNvSpPr/>
      </xdr:nvSpPr>
      <xdr:spPr>
        <a:xfrm>
          <a:off x="11049000" y="590550"/>
          <a:ext cx="885825" cy="504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828675</xdr:colOff>
      <xdr:row>2</xdr:row>
      <xdr:rowOff>159766</xdr:rowOff>
    </xdr:to>
    <xdr:pic>
      <xdr:nvPicPr>
        <xdr:cNvPr id="2" name="Imagem 1">
          <a:extLst>
            <a:ext uri="{FF2B5EF4-FFF2-40B4-BE49-F238E27FC236}">
              <a16:creationId xmlns:a16="http://schemas.microsoft.com/office/drawing/2014/main" id="{F51B32A9-5BF5-45AB-B331-3E10D99251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76425" cy="540766"/>
        </a:xfrm>
        <a:prstGeom prst="rect">
          <a:avLst/>
        </a:prstGeom>
      </xdr:spPr>
    </xdr:pic>
    <xdr:clientData/>
  </xdr:twoCellAnchor>
  <xdr:twoCellAnchor editAs="oneCell">
    <xdr:from>
      <xdr:col>5</xdr:col>
      <xdr:colOff>194422</xdr:colOff>
      <xdr:row>0</xdr:row>
      <xdr:rowOff>32817</xdr:rowOff>
    </xdr:from>
    <xdr:to>
      <xdr:col>6</xdr:col>
      <xdr:colOff>368272</xdr:colOff>
      <xdr:row>8</xdr:row>
      <xdr:rowOff>154964</xdr:rowOff>
    </xdr:to>
    <xdr:pic>
      <xdr:nvPicPr>
        <xdr:cNvPr id="3" name="Imagem 2" descr="Z:\_ASCOM ARQUIVOS\_Logomarcas GDF\GDF 2014 - LOGO\2000px-Brasão_do_Distrito_Federal_(Brasil).svg-jpg.jpg">
          <a:extLst>
            <a:ext uri="{FF2B5EF4-FFF2-40B4-BE49-F238E27FC236}">
              <a16:creationId xmlns:a16="http://schemas.microsoft.com/office/drawing/2014/main" id="{E2827E84-409A-4CD4-9A87-E8538A354E17}"/>
            </a:ext>
          </a:extLst>
        </xdr:cNvPr>
        <xdr:cNvPicPr/>
      </xdr:nvPicPr>
      <xdr:blipFill>
        <a:blip xmlns:r="http://schemas.openxmlformats.org/officeDocument/2006/relationships" r:embed="rId2" cstate="print"/>
        <a:srcRect/>
        <a:stretch>
          <a:fillRect/>
        </a:stretch>
      </xdr:blipFill>
      <xdr:spPr bwMode="auto">
        <a:xfrm>
          <a:off x="9709897" y="32817"/>
          <a:ext cx="1316850" cy="1646147"/>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866775</xdr:colOff>
      <xdr:row>2</xdr:row>
      <xdr:rowOff>159766</xdr:rowOff>
    </xdr:to>
    <xdr:pic>
      <xdr:nvPicPr>
        <xdr:cNvPr id="2" name="Imagem 1">
          <a:extLst>
            <a:ext uri="{FF2B5EF4-FFF2-40B4-BE49-F238E27FC236}">
              <a16:creationId xmlns:a16="http://schemas.microsoft.com/office/drawing/2014/main" id="{8F81B609-8783-4A10-8732-27D3378982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76425" cy="540766"/>
        </a:xfrm>
        <a:prstGeom prst="rect">
          <a:avLst/>
        </a:prstGeom>
      </xdr:spPr>
    </xdr:pic>
    <xdr:clientData/>
  </xdr:twoCellAnchor>
  <xdr:twoCellAnchor editAs="oneCell">
    <xdr:from>
      <xdr:col>5</xdr:col>
      <xdr:colOff>194422</xdr:colOff>
      <xdr:row>0</xdr:row>
      <xdr:rowOff>32818</xdr:rowOff>
    </xdr:from>
    <xdr:to>
      <xdr:col>6</xdr:col>
      <xdr:colOff>235323</xdr:colOff>
      <xdr:row>7</xdr:row>
      <xdr:rowOff>142774</xdr:rowOff>
    </xdr:to>
    <xdr:pic>
      <xdr:nvPicPr>
        <xdr:cNvPr id="3" name="Imagem 2" descr="Z:\_ASCOM ARQUIVOS\_Logomarcas GDF\GDF 2014 - LOGO\2000px-Brasão_do_Distrito_Federal_(Brasil).svg-jpg.jpg">
          <a:extLst>
            <a:ext uri="{FF2B5EF4-FFF2-40B4-BE49-F238E27FC236}">
              <a16:creationId xmlns:a16="http://schemas.microsoft.com/office/drawing/2014/main" id="{A95F963E-4CE4-441C-AAF1-7DDFB326579A}"/>
            </a:ext>
          </a:extLst>
        </xdr:cNvPr>
        <xdr:cNvPicPr/>
      </xdr:nvPicPr>
      <xdr:blipFill>
        <a:blip xmlns:r="http://schemas.openxmlformats.org/officeDocument/2006/relationships" r:embed="rId2" cstate="print"/>
        <a:srcRect/>
        <a:stretch>
          <a:fillRect/>
        </a:stretch>
      </xdr:blipFill>
      <xdr:spPr bwMode="auto">
        <a:xfrm>
          <a:off x="7881657" y="32818"/>
          <a:ext cx="1150284" cy="1443456"/>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504825</xdr:colOff>
      <xdr:row>2</xdr:row>
      <xdr:rowOff>159766</xdr:rowOff>
    </xdr:to>
    <xdr:pic>
      <xdr:nvPicPr>
        <xdr:cNvPr id="2" name="Imagem 1">
          <a:extLst>
            <a:ext uri="{FF2B5EF4-FFF2-40B4-BE49-F238E27FC236}">
              <a16:creationId xmlns:a16="http://schemas.microsoft.com/office/drawing/2014/main" id="{7A9F5288-8152-4566-86FA-21E714A2C6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76425" cy="540766"/>
        </a:xfrm>
        <a:prstGeom prst="rect">
          <a:avLst/>
        </a:prstGeom>
      </xdr:spPr>
    </xdr:pic>
    <xdr:clientData/>
  </xdr:twoCellAnchor>
  <xdr:twoCellAnchor editAs="oneCell">
    <xdr:from>
      <xdr:col>4</xdr:col>
      <xdr:colOff>194422</xdr:colOff>
      <xdr:row>0</xdr:row>
      <xdr:rowOff>32817</xdr:rowOff>
    </xdr:from>
    <xdr:to>
      <xdr:col>6</xdr:col>
      <xdr:colOff>228860</xdr:colOff>
      <xdr:row>8</xdr:row>
      <xdr:rowOff>154964</xdr:rowOff>
    </xdr:to>
    <xdr:pic>
      <xdr:nvPicPr>
        <xdr:cNvPr id="3" name="Imagem 2" descr="Z:\_ASCOM ARQUIVOS\_Logomarcas GDF\GDF 2014 - LOGO\2000px-Brasão_do_Distrito_Federal_(Brasil).svg-jpg.jpg">
          <a:extLst>
            <a:ext uri="{FF2B5EF4-FFF2-40B4-BE49-F238E27FC236}">
              <a16:creationId xmlns:a16="http://schemas.microsoft.com/office/drawing/2014/main" id="{4FC4B7ED-8B75-4093-8339-953B25F796E6}"/>
            </a:ext>
          </a:extLst>
        </xdr:cNvPr>
        <xdr:cNvPicPr/>
      </xdr:nvPicPr>
      <xdr:blipFill>
        <a:blip xmlns:r="http://schemas.openxmlformats.org/officeDocument/2006/relationships" r:embed="rId2" cstate="print"/>
        <a:srcRect/>
        <a:stretch>
          <a:fillRect/>
        </a:stretch>
      </xdr:blipFill>
      <xdr:spPr bwMode="auto">
        <a:xfrm>
          <a:off x="7871572" y="32817"/>
          <a:ext cx="1316850" cy="1646147"/>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498475</xdr:colOff>
      <xdr:row>3</xdr:row>
      <xdr:rowOff>54991</xdr:rowOff>
    </xdr:to>
    <xdr:pic>
      <xdr:nvPicPr>
        <xdr:cNvPr id="2" name="Imagem 1">
          <a:extLst>
            <a:ext uri="{FF2B5EF4-FFF2-40B4-BE49-F238E27FC236}">
              <a16:creationId xmlns:a16="http://schemas.microsoft.com/office/drawing/2014/main" id="{D638EDBB-44B9-4031-AF91-3D4997CE3A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76425" cy="540766"/>
        </a:xfrm>
        <a:prstGeom prst="rect">
          <a:avLst/>
        </a:prstGeom>
      </xdr:spPr>
    </xdr:pic>
    <xdr:clientData/>
  </xdr:twoCellAnchor>
  <xdr:twoCellAnchor editAs="oneCell">
    <xdr:from>
      <xdr:col>9</xdr:col>
      <xdr:colOff>321422</xdr:colOff>
      <xdr:row>2</xdr:row>
      <xdr:rowOff>32818</xdr:rowOff>
    </xdr:from>
    <xdr:to>
      <xdr:col>10</xdr:col>
      <xdr:colOff>466279</xdr:colOff>
      <xdr:row>7</xdr:row>
      <xdr:rowOff>166688</xdr:rowOff>
    </xdr:to>
    <xdr:pic>
      <xdr:nvPicPr>
        <xdr:cNvPr id="3" name="Imagem 2" descr="Z:\_ASCOM ARQUIVOS\_Logomarcas GDF\GDF 2014 - LOGO\2000px-Brasão_do_Distrito_Federal_(Brasil).svg-jpg.jpg">
          <a:extLst>
            <a:ext uri="{FF2B5EF4-FFF2-40B4-BE49-F238E27FC236}">
              <a16:creationId xmlns:a16="http://schemas.microsoft.com/office/drawing/2014/main" id="{60A13581-1208-4279-A5C0-595ED36F203A}"/>
            </a:ext>
          </a:extLst>
        </xdr:cNvPr>
        <xdr:cNvPicPr/>
      </xdr:nvPicPr>
      <xdr:blipFill>
        <a:blip xmlns:r="http://schemas.openxmlformats.org/officeDocument/2006/relationships" r:embed="rId2" cstate="print"/>
        <a:srcRect/>
        <a:stretch>
          <a:fillRect/>
        </a:stretch>
      </xdr:blipFill>
      <xdr:spPr bwMode="auto">
        <a:xfrm>
          <a:off x="6274547" y="413818"/>
          <a:ext cx="756045" cy="108637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200025</xdr:colOff>
      <xdr:row>0</xdr:row>
      <xdr:rowOff>304800</xdr:rowOff>
    </xdr:from>
    <xdr:ext cx="1171575" cy="333375"/>
    <xdr:pic>
      <xdr:nvPicPr>
        <xdr:cNvPr id="2" name="Imagem 2">
          <a:extLst>
            <a:ext uri="{FF2B5EF4-FFF2-40B4-BE49-F238E27FC236}">
              <a16:creationId xmlns:a16="http://schemas.microsoft.com/office/drawing/2014/main" id="{C247847B-B189-4958-9DA4-3153850C1D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304800"/>
          <a:ext cx="11715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200025</xdr:colOff>
      <xdr:row>0</xdr:row>
      <xdr:rowOff>304800</xdr:rowOff>
    </xdr:from>
    <xdr:ext cx="1171575" cy="333375"/>
    <xdr:pic>
      <xdr:nvPicPr>
        <xdr:cNvPr id="2" name="Imagem 2">
          <a:extLst>
            <a:ext uri="{FF2B5EF4-FFF2-40B4-BE49-F238E27FC236}">
              <a16:creationId xmlns:a16="http://schemas.microsoft.com/office/drawing/2014/main" id="{61687493-966D-4BA7-BD07-7905755960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304800"/>
          <a:ext cx="11715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6</xdr:col>
      <xdr:colOff>1028699</xdr:colOff>
      <xdr:row>0</xdr:row>
      <xdr:rowOff>104775</xdr:rowOff>
    </xdr:from>
    <xdr:to>
      <xdr:col>8</xdr:col>
      <xdr:colOff>6347</xdr:colOff>
      <xdr:row>2</xdr:row>
      <xdr:rowOff>114300</xdr:rowOff>
    </xdr:to>
    <xdr:pic>
      <xdr:nvPicPr>
        <xdr:cNvPr id="2" name="Imagem 1">
          <a:extLst>
            <a:ext uri="{FF2B5EF4-FFF2-40B4-BE49-F238E27FC236}">
              <a16:creationId xmlns:a16="http://schemas.microsoft.com/office/drawing/2014/main" id="{139D2AA3-FD0B-4A09-BCA3-3C12EFC5C60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91" t="30290" r="-891" b="29027"/>
        <a:stretch/>
      </xdr:blipFill>
      <xdr:spPr>
        <a:xfrm>
          <a:off x="8029574" y="104775"/>
          <a:ext cx="1530348" cy="371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1104899</xdr:colOff>
      <xdr:row>5</xdr:row>
      <xdr:rowOff>85725</xdr:rowOff>
    </xdr:from>
    <xdr:to>
      <xdr:col>2</xdr:col>
      <xdr:colOff>2495550</xdr:colOff>
      <xdr:row>7</xdr:row>
      <xdr:rowOff>122667</xdr:rowOff>
    </xdr:to>
    <xdr:pic>
      <xdr:nvPicPr>
        <xdr:cNvPr id="2" name="Imagem 1">
          <a:extLst>
            <a:ext uri="{FF2B5EF4-FFF2-40B4-BE49-F238E27FC236}">
              <a16:creationId xmlns:a16="http://schemas.microsoft.com/office/drawing/2014/main" id="{7B58D255-C486-47EB-8ED2-3DB1A8C4C7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81274" y="1114425"/>
          <a:ext cx="1390651" cy="417942"/>
        </a:xfrm>
        <a:prstGeom prst="rect">
          <a:avLst/>
        </a:prstGeom>
      </xdr:spPr>
    </xdr:pic>
    <xdr:clientData/>
  </xdr:twoCellAnchor>
  <xdr:twoCellAnchor editAs="oneCell">
    <xdr:from>
      <xdr:col>3</xdr:col>
      <xdr:colOff>95250</xdr:colOff>
      <xdr:row>3</xdr:row>
      <xdr:rowOff>95249</xdr:rowOff>
    </xdr:from>
    <xdr:to>
      <xdr:col>3</xdr:col>
      <xdr:colOff>1533526</xdr:colOff>
      <xdr:row>11</xdr:row>
      <xdr:rowOff>165924</xdr:rowOff>
    </xdr:to>
    <xdr:pic>
      <xdr:nvPicPr>
        <xdr:cNvPr id="3" name="Imagem 2" descr="Z:\_ASCOM ARQUIVOS\_Logomarcas GDF\GDF 2014 - LOGO\2000px-Brasão_do_Distrito_Federal_(Brasil).svg-jpg.jpg">
          <a:extLst>
            <a:ext uri="{FF2B5EF4-FFF2-40B4-BE49-F238E27FC236}">
              <a16:creationId xmlns:a16="http://schemas.microsoft.com/office/drawing/2014/main" id="{E9EEC943-DE4E-47F0-B93E-8A79E6F2390E}"/>
            </a:ext>
          </a:extLst>
        </xdr:cNvPr>
        <xdr:cNvPicPr/>
      </xdr:nvPicPr>
      <xdr:blipFill>
        <a:blip xmlns:r="http://schemas.openxmlformats.org/officeDocument/2006/relationships" r:embed="rId2" cstate="print"/>
        <a:srcRect/>
        <a:stretch>
          <a:fillRect/>
        </a:stretch>
      </xdr:blipFill>
      <xdr:spPr bwMode="auto">
        <a:xfrm>
          <a:off x="4810125" y="742949"/>
          <a:ext cx="1438276" cy="177565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952500</xdr:colOff>
      <xdr:row>2</xdr:row>
      <xdr:rowOff>159766</xdr:rowOff>
    </xdr:to>
    <xdr:pic>
      <xdr:nvPicPr>
        <xdr:cNvPr id="2" name="Imagem 1">
          <a:extLst>
            <a:ext uri="{FF2B5EF4-FFF2-40B4-BE49-F238E27FC236}">
              <a16:creationId xmlns:a16="http://schemas.microsoft.com/office/drawing/2014/main" id="{E6D7E86F-FB4C-4B14-9608-9D4141E025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76425" cy="540766"/>
        </a:xfrm>
        <a:prstGeom prst="rect">
          <a:avLst/>
        </a:prstGeom>
      </xdr:spPr>
    </xdr:pic>
    <xdr:clientData/>
  </xdr:twoCellAnchor>
  <xdr:twoCellAnchor editAs="oneCell">
    <xdr:from>
      <xdr:col>8</xdr:col>
      <xdr:colOff>485775</xdr:colOff>
      <xdr:row>0</xdr:row>
      <xdr:rowOff>32817</xdr:rowOff>
    </xdr:from>
    <xdr:to>
      <xdr:col>9</xdr:col>
      <xdr:colOff>800259</xdr:colOff>
      <xdr:row>8</xdr:row>
      <xdr:rowOff>154964</xdr:rowOff>
    </xdr:to>
    <xdr:pic>
      <xdr:nvPicPr>
        <xdr:cNvPr id="3" name="Imagem 2" descr="Z:\_ASCOM ARQUIVOS\_Logomarcas GDF\GDF 2014 - LOGO\2000px-Brasão_do_Distrito_Federal_(Brasil).svg-jpg.jpg">
          <a:extLst>
            <a:ext uri="{FF2B5EF4-FFF2-40B4-BE49-F238E27FC236}">
              <a16:creationId xmlns:a16="http://schemas.microsoft.com/office/drawing/2014/main" id="{D21A0398-26CE-4587-A8EF-2ACFBC3B7325}"/>
            </a:ext>
          </a:extLst>
        </xdr:cNvPr>
        <xdr:cNvPicPr/>
      </xdr:nvPicPr>
      <xdr:blipFill>
        <a:blip xmlns:r="http://schemas.openxmlformats.org/officeDocument/2006/relationships" r:embed="rId2" cstate="print"/>
        <a:srcRect/>
        <a:stretch>
          <a:fillRect/>
        </a:stretch>
      </xdr:blipFill>
      <xdr:spPr bwMode="auto">
        <a:xfrm>
          <a:off x="8972550" y="32817"/>
          <a:ext cx="1314609" cy="1646147"/>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483394</xdr:colOff>
      <xdr:row>2</xdr:row>
      <xdr:rowOff>159766</xdr:rowOff>
    </xdr:to>
    <xdr:pic>
      <xdr:nvPicPr>
        <xdr:cNvPr id="2" name="Imagem 1">
          <a:extLst>
            <a:ext uri="{FF2B5EF4-FFF2-40B4-BE49-F238E27FC236}">
              <a16:creationId xmlns:a16="http://schemas.microsoft.com/office/drawing/2014/main" id="{4A3E1697-BE44-4854-B28D-767F310843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76425" cy="540766"/>
        </a:xfrm>
        <a:prstGeom prst="rect">
          <a:avLst/>
        </a:prstGeom>
      </xdr:spPr>
    </xdr:pic>
    <xdr:clientData/>
  </xdr:twoCellAnchor>
  <xdr:twoCellAnchor editAs="oneCell">
    <xdr:from>
      <xdr:col>5</xdr:col>
      <xdr:colOff>194422</xdr:colOff>
      <xdr:row>0</xdr:row>
      <xdr:rowOff>32817</xdr:rowOff>
    </xdr:from>
    <xdr:to>
      <xdr:col>6</xdr:col>
      <xdr:colOff>425422</xdr:colOff>
      <xdr:row>8</xdr:row>
      <xdr:rowOff>154964</xdr:rowOff>
    </xdr:to>
    <xdr:pic>
      <xdr:nvPicPr>
        <xdr:cNvPr id="3" name="Imagem 2" descr="Z:\_ASCOM ARQUIVOS\_Logomarcas GDF\GDF 2014 - LOGO\2000px-Brasão_do_Distrito_Federal_(Brasil).svg-jpg.jpg">
          <a:extLst>
            <a:ext uri="{FF2B5EF4-FFF2-40B4-BE49-F238E27FC236}">
              <a16:creationId xmlns:a16="http://schemas.microsoft.com/office/drawing/2014/main" id="{10ED3C47-29D1-4DE3-8310-C8B34D42B5ED}"/>
            </a:ext>
          </a:extLst>
        </xdr:cNvPr>
        <xdr:cNvPicPr/>
      </xdr:nvPicPr>
      <xdr:blipFill>
        <a:blip xmlns:r="http://schemas.openxmlformats.org/officeDocument/2006/relationships" r:embed="rId2" cstate="print"/>
        <a:srcRect/>
        <a:stretch>
          <a:fillRect/>
        </a:stretch>
      </xdr:blipFill>
      <xdr:spPr bwMode="auto">
        <a:xfrm>
          <a:off x="8195422" y="32817"/>
          <a:ext cx="1317971" cy="1646147"/>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508186</xdr:colOff>
      <xdr:row>2</xdr:row>
      <xdr:rowOff>159766</xdr:rowOff>
    </xdr:to>
    <xdr:pic>
      <xdr:nvPicPr>
        <xdr:cNvPr id="2" name="Imagem 1">
          <a:extLst>
            <a:ext uri="{FF2B5EF4-FFF2-40B4-BE49-F238E27FC236}">
              <a16:creationId xmlns:a16="http://schemas.microsoft.com/office/drawing/2014/main" id="{A846D3AF-C49D-4F84-ABBD-AF72ECD28D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76425" cy="540766"/>
        </a:xfrm>
        <a:prstGeom prst="rect">
          <a:avLst/>
        </a:prstGeom>
      </xdr:spPr>
    </xdr:pic>
    <xdr:clientData/>
  </xdr:twoCellAnchor>
  <xdr:twoCellAnchor editAs="oneCell">
    <xdr:from>
      <xdr:col>5</xdr:col>
      <xdr:colOff>194422</xdr:colOff>
      <xdr:row>0</xdr:row>
      <xdr:rowOff>32817</xdr:rowOff>
    </xdr:from>
    <xdr:to>
      <xdr:col>6</xdr:col>
      <xdr:colOff>247651</xdr:colOff>
      <xdr:row>7</xdr:row>
      <xdr:rowOff>158958</xdr:rowOff>
    </xdr:to>
    <xdr:pic>
      <xdr:nvPicPr>
        <xdr:cNvPr id="3" name="Imagem 2" descr="Z:\_ASCOM ARQUIVOS\_Logomarcas GDF\GDF 2014 - LOGO\2000px-Brasão_do_Distrito_Federal_(Brasil).svg-jpg.jpg">
          <a:extLst>
            <a:ext uri="{FF2B5EF4-FFF2-40B4-BE49-F238E27FC236}">
              <a16:creationId xmlns:a16="http://schemas.microsoft.com/office/drawing/2014/main" id="{18001776-C7DD-4575-B75A-1C7A4714E858}"/>
            </a:ext>
          </a:extLst>
        </xdr:cNvPr>
        <xdr:cNvPicPr/>
      </xdr:nvPicPr>
      <xdr:blipFill>
        <a:blip xmlns:r="http://schemas.openxmlformats.org/officeDocument/2006/relationships" r:embed="rId2" cstate="print"/>
        <a:srcRect/>
        <a:stretch>
          <a:fillRect/>
        </a:stretch>
      </xdr:blipFill>
      <xdr:spPr bwMode="auto">
        <a:xfrm>
          <a:off x="7871572" y="32817"/>
          <a:ext cx="1167653" cy="1459641"/>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483394</xdr:colOff>
      <xdr:row>2</xdr:row>
      <xdr:rowOff>159766</xdr:rowOff>
    </xdr:to>
    <xdr:pic>
      <xdr:nvPicPr>
        <xdr:cNvPr id="2" name="Imagem 1">
          <a:extLst>
            <a:ext uri="{FF2B5EF4-FFF2-40B4-BE49-F238E27FC236}">
              <a16:creationId xmlns:a16="http://schemas.microsoft.com/office/drawing/2014/main" id="{5193C693-A35C-4C81-B0C3-5259145491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74044" cy="540766"/>
        </a:xfrm>
        <a:prstGeom prst="rect">
          <a:avLst/>
        </a:prstGeom>
      </xdr:spPr>
    </xdr:pic>
    <xdr:clientData/>
  </xdr:twoCellAnchor>
  <xdr:twoCellAnchor editAs="oneCell">
    <xdr:from>
      <xdr:col>5</xdr:col>
      <xdr:colOff>194422</xdr:colOff>
      <xdr:row>0</xdr:row>
      <xdr:rowOff>32817</xdr:rowOff>
    </xdr:from>
    <xdr:to>
      <xdr:col>6</xdr:col>
      <xdr:colOff>425422</xdr:colOff>
      <xdr:row>8</xdr:row>
      <xdr:rowOff>154964</xdr:rowOff>
    </xdr:to>
    <xdr:pic>
      <xdr:nvPicPr>
        <xdr:cNvPr id="3" name="Imagem 2" descr="Z:\_ASCOM ARQUIVOS\_Logomarcas GDF\GDF 2014 - LOGO\2000px-Brasão_do_Distrito_Federal_(Brasil).svg-jpg.jpg">
          <a:extLst>
            <a:ext uri="{FF2B5EF4-FFF2-40B4-BE49-F238E27FC236}">
              <a16:creationId xmlns:a16="http://schemas.microsoft.com/office/drawing/2014/main" id="{0A3B9E78-11E6-4362-B7F0-9DAA3816F09B}"/>
            </a:ext>
          </a:extLst>
        </xdr:cNvPr>
        <xdr:cNvPicPr/>
      </xdr:nvPicPr>
      <xdr:blipFill>
        <a:blip xmlns:r="http://schemas.openxmlformats.org/officeDocument/2006/relationships" r:embed="rId2" cstate="print"/>
        <a:srcRect/>
        <a:stretch>
          <a:fillRect/>
        </a:stretch>
      </xdr:blipFill>
      <xdr:spPr bwMode="auto">
        <a:xfrm>
          <a:off x="8709772" y="32817"/>
          <a:ext cx="1316850" cy="1646147"/>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14-SEEDF/CONTRATO%202020/314-15-%20CEF%20QD%20601%20-%20SOL%20NASCENTE/00-PRODU&#199;&#195;O/04-OR&#199;AMENTO/PLANILHAS%20OR&#199;AMENT&#193;RIAS/XLSX/314-SEEDF-CEF-QD601-OR&#199;-CD-R0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OS092-09_Novacap_ProjArquitetura\SECRETARIA_DE_SAUDE\PROJETOS\08%20-%20HOSPITAL_REG_CEILANDIA\Projeto\OR&#199;AMENTO\Planilhas\R01\Planilha%20Or&#231;amentaria_Administra&#231;&#227;o_Sem%20Desonera&#231;&#227;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BDI_Materiais"/>
      <sheetName val="BDI_Equipamentos"/>
      <sheetName val="Encargos Sociais"/>
      <sheetName val="CPM_Comp.Mensal_Mão_Obra"/>
      <sheetName val="CAPA"/>
      <sheetName val="Cronograma"/>
      <sheetName val="Módulo 01"/>
      <sheetName val="Quadra"/>
      <sheetName val="CURVA ABC (Módulo 01)"/>
      <sheetName val="CURVA ABC (Módulo 02)"/>
      <sheetName val="Módulo 02"/>
      <sheetName val="Equipamentos"/>
      <sheetName val="RELATÓRIO DE COMPOSIÇÕES"/>
      <sheetName val="Mapa_de_Cotação"/>
      <sheetName val="Sinapi_Analít_Des_JUL2020"/>
      <sheetName val="Sinapi_Analit_nDes_JUL2020"/>
      <sheetName val="Sinapi_Insumo_Des_JUL2020"/>
      <sheetName val="Sinapi_Sin_Des_Fev2021"/>
      <sheetName val="Sinapi_Insumo_Des_Fev2021"/>
      <sheetName val="Sinapi_Sin_nDes_Fev2021"/>
      <sheetName val="Sinapi_Insumo_nDes_Fev2021"/>
      <sheetName val="Sinapi_Insumo_nDes_JUL2020"/>
      <sheetName val="Planilha1"/>
    </sheetNames>
    <sheetDataSet>
      <sheetData sheetId="0"/>
      <sheetData sheetId="1"/>
      <sheetData sheetId="2"/>
      <sheetData sheetId="3">
        <row r="46">
          <cell r="E46">
            <v>0.83989999999999987</v>
          </cell>
          <cell r="F46">
            <v>0.48959999999999998</v>
          </cell>
          <cell r="G46">
            <v>1.1369</v>
          </cell>
          <cell r="H46">
            <v>0.73060000000000003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trimonio"/>
      <sheetName val="Plan Consumo"/>
      <sheetName val="Plan Ferramenta"/>
      <sheetName val="Composição Administração Local"/>
      <sheetName val="Curva ABC Administração"/>
      <sheetName val="Administração_CAIXA"/>
      <sheetName val="Relatório Adm"/>
      <sheetName val="Mapa de Cotação"/>
      <sheetName val="Sinapi_servicos_Com_Des"/>
      <sheetName val="Sinapi_insumos_Com_Des"/>
    </sheetNames>
    <sheetDataSet>
      <sheetData sheetId="0"/>
      <sheetData sheetId="1"/>
      <sheetData sheetId="2"/>
      <sheetData sheetId="3"/>
      <sheetData sheetId="4"/>
      <sheetData sheetId="5">
        <row r="63">
          <cell r="D63" t="str">
            <v>SERVIÇOS COMPLEMENTARES</v>
          </cell>
        </row>
        <row r="92">
          <cell r="D92" t="str">
            <v>SERVIÇOS AUXILIARES E ADMINISTRATIVOS</v>
          </cell>
        </row>
      </sheetData>
      <sheetData sheetId="6"/>
      <sheetData sheetId="7"/>
      <sheetData sheetId="8"/>
      <sheetData sheetId="9"/>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CF9B3-3D88-4726-89FA-201380691FA6}">
  <sheetPr>
    <tabColor theme="1"/>
  </sheetPr>
  <dimension ref="B2:J11"/>
  <sheetViews>
    <sheetView showGridLines="0" workbookViewId="0">
      <selection activeCell="G3" sqref="G3"/>
    </sheetView>
  </sheetViews>
  <sheetFormatPr defaultRowHeight="15.75" x14ac:dyDescent="0.25"/>
  <cols>
    <col min="1" max="1" width="4" style="57" customWidth="1"/>
    <col min="2" max="2" width="18.140625" style="57" customWidth="1"/>
    <col min="3" max="4" width="24" style="57" customWidth="1"/>
    <col min="5" max="5" width="36.5703125" style="57" customWidth="1"/>
    <col min="6" max="6" width="13.140625" style="57" customWidth="1"/>
    <col min="7" max="7" width="36.5703125" style="57" customWidth="1"/>
    <col min="8" max="8" width="13.7109375" style="57" customWidth="1"/>
    <col min="9" max="9" width="74.85546875" style="57" customWidth="1"/>
    <col min="10" max="16384" width="9.140625" style="57"/>
  </cols>
  <sheetData>
    <row r="2" spans="2:10" x14ac:dyDescent="0.25">
      <c r="G2" s="58">
        <f>CAPA!D53</f>
        <v>6733419.4799999977</v>
      </c>
    </row>
    <row r="3" spans="2:10" ht="64.5" customHeight="1" x14ac:dyDescent="0.25">
      <c r="B3" s="459" t="s">
        <v>11768</v>
      </c>
      <c r="C3" s="460"/>
      <c r="D3" s="460"/>
      <c r="E3" s="460"/>
      <c r="F3" s="461"/>
      <c r="G3" s="59" t="s">
        <v>11774</v>
      </c>
      <c r="H3" s="60"/>
    </row>
    <row r="5" spans="2:10" ht="39" customHeight="1" x14ac:dyDescent="0.25">
      <c r="B5" s="61"/>
      <c r="C5" s="61" t="s">
        <v>11729</v>
      </c>
      <c r="D5" s="61" t="s">
        <v>11770</v>
      </c>
      <c r="E5" s="462" t="s">
        <v>11771</v>
      </c>
      <c r="F5" s="463"/>
      <c r="G5" s="462" t="s">
        <v>11772</v>
      </c>
      <c r="H5" s="463"/>
      <c r="I5" s="61" t="s">
        <v>11773</v>
      </c>
    </row>
    <row r="6" spans="2:10" ht="39" customHeight="1" x14ac:dyDescent="0.25">
      <c r="B6" s="62" t="s">
        <v>11769</v>
      </c>
      <c r="C6" s="63">
        <v>0.26219999999999999</v>
      </c>
      <c r="D6" s="63">
        <v>0.1326</v>
      </c>
      <c r="E6" s="63" t="s">
        <v>12056</v>
      </c>
      <c r="F6" s="63">
        <f>'[1]Encargos Sociais'!E46</f>
        <v>0.83989999999999987</v>
      </c>
      <c r="G6" s="63" t="s">
        <v>12057</v>
      </c>
      <c r="H6" s="63">
        <f>'[1]Encargos Sociais'!F46</f>
        <v>0.48959999999999998</v>
      </c>
      <c r="I6" s="63" t="s">
        <v>16544</v>
      </c>
      <c r="J6" s="64"/>
    </row>
    <row r="7" spans="2:10" ht="39" customHeight="1" x14ac:dyDescent="0.25">
      <c r="B7" s="65" t="s">
        <v>11774</v>
      </c>
      <c r="C7" s="66">
        <v>0.2026</v>
      </c>
      <c r="D7" s="66">
        <v>0.1326</v>
      </c>
      <c r="E7" s="66" t="s">
        <v>12058</v>
      </c>
      <c r="F7" s="66">
        <f>'[1]Encargos Sociais'!G46</f>
        <v>1.1369</v>
      </c>
      <c r="G7" s="66" t="s">
        <v>12059</v>
      </c>
      <c r="H7" s="66">
        <f>'[1]Encargos Sociais'!H46</f>
        <v>0.73060000000000003</v>
      </c>
      <c r="I7" s="66" t="s">
        <v>16545</v>
      </c>
    </row>
    <row r="8" spans="2:10" x14ac:dyDescent="0.25">
      <c r="C8" s="67" t="s">
        <v>12049</v>
      </c>
      <c r="D8" s="67" t="s">
        <v>0</v>
      </c>
      <c r="E8" s="57" t="s">
        <v>0</v>
      </c>
    </row>
    <row r="9" spans="2:10" x14ac:dyDescent="0.25">
      <c r="C9" s="67" t="s">
        <v>12050</v>
      </c>
      <c r="D9" s="67"/>
      <c r="E9" s="57" t="s">
        <v>0</v>
      </c>
    </row>
    <row r="10" spans="2:10" x14ac:dyDescent="0.25">
      <c r="C10" s="67" t="s">
        <v>11775</v>
      </c>
    </row>
    <row r="11" spans="2:10" x14ac:dyDescent="0.25">
      <c r="G11" s="68"/>
    </row>
  </sheetData>
  <mergeCells count="3">
    <mergeCell ref="B3:F3"/>
    <mergeCell ref="E5:F5"/>
    <mergeCell ref="G5:H5"/>
  </mergeCells>
  <dataValidations count="1">
    <dataValidation type="list" allowBlank="1" showInputMessage="1" showErrorMessage="1" sqref="G3" xr:uid="{6BF76E02-4222-4849-902E-2D746C5243DC}">
      <formula1>$B$6:$B$7</formula1>
    </dataValidation>
  </dataValidations>
  <pageMargins left="0.511811024" right="0.511811024" top="0.78740157499999996" bottom="0.78740157499999996" header="0.31496062000000002" footer="0.31496062000000002"/>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64C87-CEB7-40E0-8C66-AEF3C8D61EE5}">
  <sheetPr>
    <tabColor theme="7" tint="0.39997558519241921"/>
  </sheetPr>
  <dimension ref="A1:W22"/>
  <sheetViews>
    <sheetView showGridLines="0" view="pageBreakPreview" zoomScaleNormal="85" zoomScaleSheetLayoutView="100" workbookViewId="0">
      <selection activeCell="K17" sqref="K17"/>
    </sheetView>
  </sheetViews>
  <sheetFormatPr defaultRowHeight="15" x14ac:dyDescent="0.25"/>
  <cols>
    <col min="1" max="1" width="15.7109375" style="129" customWidth="1"/>
    <col min="2" max="2" width="20" style="129" customWidth="1"/>
    <col min="3" max="3" width="60.7109375" style="130" customWidth="1"/>
    <col min="4" max="4" width="7.7109375" style="131" customWidth="1"/>
    <col min="5" max="5" width="10.7109375" style="132" customWidth="1"/>
    <col min="6" max="6" width="17.140625" style="133" bestFit="1" customWidth="1"/>
    <col min="7" max="8" width="17.140625" style="133" customWidth="1"/>
    <col min="9" max="9" width="27.7109375" style="133" customWidth="1"/>
    <col min="10" max="10" width="16.28515625" style="133" customWidth="1"/>
  </cols>
  <sheetData>
    <row r="1" spans="1:23" s="21" customFormat="1" x14ac:dyDescent="0.25">
      <c r="A1" s="317"/>
      <c r="B1" s="317"/>
      <c r="C1" s="318"/>
      <c r="D1" s="319"/>
      <c r="H1" s="549" t="s">
        <v>11729</v>
      </c>
      <c r="I1" s="550"/>
      <c r="J1" s="320">
        <f>BDI_Materiais!$H$27</f>
        <v>0.2026</v>
      </c>
      <c r="L1" s="322"/>
      <c r="M1" s="310"/>
      <c r="N1" s="315"/>
      <c r="O1" s="315"/>
      <c r="P1" s="315"/>
      <c r="Q1" s="315"/>
      <c r="R1" s="322"/>
      <c r="S1" s="322"/>
      <c r="T1" s="322"/>
      <c r="U1" s="322"/>
      <c r="V1" s="322"/>
      <c r="W1" s="322"/>
    </row>
    <row r="2" spans="1:23" s="21" customFormat="1" x14ac:dyDescent="0.25">
      <c r="A2" s="317"/>
      <c r="B2" s="323"/>
      <c r="C2" s="323"/>
      <c r="D2" s="324"/>
      <c r="G2" s="325"/>
      <c r="H2" s="549" t="s">
        <v>11770</v>
      </c>
      <c r="I2" s="550"/>
      <c r="J2" s="320">
        <f>BDI_Equipamentos!$H$27</f>
        <v>0.1326</v>
      </c>
      <c r="L2" s="322"/>
      <c r="M2" s="310"/>
      <c r="N2" s="315"/>
      <c r="O2" s="315"/>
      <c r="P2" s="315"/>
      <c r="Q2" s="315"/>
      <c r="R2" s="322"/>
      <c r="S2" s="322"/>
      <c r="T2" s="322"/>
      <c r="U2" s="322"/>
      <c r="V2" s="322"/>
      <c r="W2" s="322"/>
    </row>
    <row r="3" spans="1:23" s="21" customFormat="1" x14ac:dyDescent="0.25">
      <c r="A3" s="317"/>
      <c r="B3" s="323"/>
      <c r="C3" s="323"/>
      <c r="D3" s="324"/>
      <c r="E3" s="326"/>
      <c r="G3" s="325"/>
      <c r="H3" s="325"/>
      <c r="I3" s="325"/>
      <c r="J3" s="325"/>
      <c r="L3" s="322"/>
      <c r="M3" s="310"/>
      <c r="N3" s="315"/>
      <c r="O3" s="315"/>
      <c r="P3" s="315"/>
      <c r="Q3" s="315"/>
      <c r="R3" s="322"/>
      <c r="S3" s="322"/>
      <c r="T3" s="322"/>
      <c r="U3" s="322"/>
      <c r="V3" s="322"/>
      <c r="W3" s="322"/>
    </row>
    <row r="4" spans="1:23" s="21" customFormat="1" x14ac:dyDescent="0.25">
      <c r="A4" s="328"/>
      <c r="B4" s="328"/>
      <c r="C4" s="328"/>
      <c r="D4" s="329"/>
      <c r="E4" s="330"/>
      <c r="G4" s="325"/>
      <c r="H4" s="325"/>
      <c r="I4" s="325"/>
      <c r="L4" s="322"/>
      <c r="M4" s="310"/>
      <c r="N4" s="315"/>
      <c r="O4" s="315"/>
      <c r="P4" s="315"/>
      <c r="Q4" s="315"/>
      <c r="R4" s="322"/>
      <c r="S4" s="322"/>
      <c r="T4" s="322"/>
      <c r="U4" s="322"/>
      <c r="V4" s="322"/>
      <c r="W4" s="322"/>
    </row>
    <row r="5" spans="1:23" s="21" customFormat="1" x14ac:dyDescent="0.25">
      <c r="A5" s="332" t="s">
        <v>12117</v>
      </c>
      <c r="B5" s="333"/>
      <c r="C5" s="333"/>
      <c r="D5" s="334"/>
      <c r="E5" s="335"/>
      <c r="J5" s="337" t="s">
        <v>16546</v>
      </c>
      <c r="L5" s="322"/>
      <c r="M5" s="310"/>
      <c r="N5" s="315"/>
      <c r="O5" s="315"/>
      <c r="P5" s="315"/>
      <c r="Q5" s="315"/>
      <c r="R5" s="322"/>
      <c r="S5" s="322"/>
      <c r="T5" s="322"/>
      <c r="U5" s="322"/>
      <c r="V5" s="322"/>
      <c r="W5" s="322"/>
    </row>
    <row r="6" spans="1:23" s="21" customFormat="1" x14ac:dyDescent="0.25">
      <c r="A6" s="332" t="s">
        <v>12118</v>
      </c>
      <c r="B6" s="328"/>
      <c r="C6" s="328"/>
      <c r="D6" s="329"/>
      <c r="J6" s="339" t="s">
        <v>12123</v>
      </c>
      <c r="L6" s="322"/>
      <c r="M6" s="310"/>
      <c r="N6" s="315"/>
      <c r="O6" s="315"/>
      <c r="P6" s="315"/>
      <c r="Q6" s="315"/>
      <c r="R6" s="322"/>
      <c r="S6" s="322"/>
      <c r="T6" s="322"/>
      <c r="U6" s="322"/>
      <c r="V6" s="322"/>
      <c r="W6" s="322"/>
    </row>
    <row r="7" spans="1:23" s="21" customFormat="1" x14ac:dyDescent="0.25">
      <c r="A7" s="340" t="s">
        <v>11835</v>
      </c>
      <c r="B7" s="328"/>
      <c r="C7" s="328"/>
      <c r="D7" s="329"/>
      <c r="J7" s="341" t="str">
        <f>IF('!Dados'!G3="Com Desoneração",'!Dados'!E6,'!Dados'!E7)</f>
        <v>LEIS SOCIAIS HORISTAS: 113,69%</v>
      </c>
      <c r="L7" s="322"/>
      <c r="M7" s="310"/>
      <c r="N7" s="315"/>
      <c r="O7" s="315"/>
      <c r="P7" s="315"/>
      <c r="Q7" s="315"/>
      <c r="R7" s="322"/>
      <c r="S7" s="322"/>
      <c r="T7" s="322"/>
      <c r="U7" s="322"/>
      <c r="V7" s="322"/>
      <c r="W7" s="322"/>
    </row>
    <row r="8" spans="1:23" s="21" customFormat="1" x14ac:dyDescent="0.25">
      <c r="A8" s="340" t="s">
        <v>12051</v>
      </c>
      <c r="B8" s="328"/>
      <c r="C8" s="328"/>
      <c r="D8" s="329"/>
      <c r="E8" s="342"/>
      <c r="J8" s="339" t="str">
        <f>IF('!Dados'!G3="Com Desoneração",'!Dados'!G6,'!Dados'!G7)</f>
        <v>LEIS SOCIAIS MENSALISTAS: 73,06%</v>
      </c>
      <c r="L8" s="322"/>
      <c r="M8" s="310"/>
      <c r="N8" s="315"/>
      <c r="O8" s="315"/>
      <c r="P8" s="315"/>
      <c r="Q8" s="315"/>
      <c r="R8" s="322"/>
      <c r="S8" s="322"/>
      <c r="T8" s="322"/>
      <c r="U8" s="322"/>
      <c r="V8" s="322"/>
      <c r="W8" s="322"/>
    </row>
    <row r="9" spans="1:23" s="21" customFormat="1" x14ac:dyDescent="0.25">
      <c r="A9" s="340" t="s">
        <v>12052</v>
      </c>
      <c r="B9" s="328"/>
      <c r="C9" s="328"/>
      <c r="D9" s="319"/>
      <c r="E9" s="342"/>
      <c r="J9" s="339" t="str">
        <f>IF('!Dados'!G3="Com Desoneração",'!Dados'!I6,'!Dados'!I7)</f>
        <v>TABELA DE REFERÊNCIA:. SINAPI - SETEMBRO DE 2021 SEM DESONERAÇÃO</v>
      </c>
      <c r="L9" s="322"/>
      <c r="M9" s="310"/>
      <c r="N9" s="315"/>
      <c r="O9" s="315"/>
      <c r="P9" s="315"/>
      <c r="Q9" s="315"/>
      <c r="R9" s="322"/>
      <c r="S9" s="322"/>
      <c r="T9" s="322"/>
      <c r="U9" s="322"/>
      <c r="V9" s="322"/>
      <c r="W9" s="322"/>
    </row>
    <row r="10" spans="1:23" ht="18.75" x14ac:dyDescent="0.25">
      <c r="A10" s="563" t="s">
        <v>487</v>
      </c>
      <c r="B10" s="564"/>
      <c r="C10" s="565"/>
      <c r="D10" s="565"/>
      <c r="E10" s="565"/>
      <c r="F10" s="565"/>
      <c r="G10" s="565"/>
      <c r="H10" s="565"/>
      <c r="I10" s="565"/>
      <c r="J10" s="567"/>
    </row>
    <row r="11" spans="1:23" ht="18.75" x14ac:dyDescent="0.25">
      <c r="A11" s="563" t="s">
        <v>11776</v>
      </c>
      <c r="B11" s="564"/>
      <c r="C11" s="565"/>
      <c r="D11" s="565"/>
      <c r="E11" s="565"/>
      <c r="F11" s="565"/>
      <c r="G11" s="565"/>
      <c r="H11" s="565"/>
      <c r="I11" s="565"/>
      <c r="J11" s="567"/>
    </row>
    <row r="12" spans="1:23" ht="25.5" x14ac:dyDescent="0.25">
      <c r="A12" s="70" t="s">
        <v>11777</v>
      </c>
      <c r="B12" s="71" t="s">
        <v>11734</v>
      </c>
      <c r="C12" s="71" t="s">
        <v>11735</v>
      </c>
      <c r="D12" s="71" t="s">
        <v>11736</v>
      </c>
      <c r="E12" s="72" t="s">
        <v>11738</v>
      </c>
      <c r="F12" s="73" t="s">
        <v>11778</v>
      </c>
      <c r="G12" s="73" t="s">
        <v>11779</v>
      </c>
      <c r="H12" s="73" t="s">
        <v>11780</v>
      </c>
      <c r="I12" s="73" t="s">
        <v>11739</v>
      </c>
      <c r="J12" s="74" t="s">
        <v>11781</v>
      </c>
    </row>
    <row r="13" spans="1:23" x14ac:dyDescent="0.25">
      <c r="A13" s="77" t="s">
        <v>664</v>
      </c>
      <c r="B13" s="78" t="s">
        <v>0</v>
      </c>
      <c r="C13" s="79" t="s">
        <v>663</v>
      </c>
      <c r="D13" s="80"/>
      <c r="E13" s="81"/>
      <c r="F13" s="82" t="s">
        <v>0</v>
      </c>
      <c r="G13" s="82"/>
      <c r="H13" s="82"/>
      <c r="I13" s="82"/>
      <c r="J13" s="83"/>
    </row>
    <row r="14" spans="1:23" x14ac:dyDescent="0.25">
      <c r="A14" s="84" t="s">
        <v>666</v>
      </c>
      <c r="B14" s="85" t="s">
        <v>0</v>
      </c>
      <c r="C14" s="86" t="s">
        <v>665</v>
      </c>
      <c r="D14" s="87"/>
      <c r="E14" s="88"/>
      <c r="F14" s="89" t="s">
        <v>0</v>
      </c>
      <c r="G14" s="89"/>
      <c r="H14" s="89"/>
      <c r="I14" s="89"/>
      <c r="J14" s="90"/>
    </row>
    <row r="15" spans="1:23" x14ac:dyDescent="0.25">
      <c r="A15" s="91" t="s">
        <v>673</v>
      </c>
      <c r="B15" s="92" t="s">
        <v>0</v>
      </c>
      <c r="C15" s="93" t="s">
        <v>672</v>
      </c>
      <c r="D15" s="94"/>
      <c r="E15" s="95"/>
      <c r="F15" s="96" t="s">
        <v>0</v>
      </c>
      <c r="G15" s="96"/>
      <c r="H15" s="96"/>
      <c r="I15" s="96"/>
      <c r="J15" s="97"/>
    </row>
    <row r="16" spans="1:23" ht="60" x14ac:dyDescent="0.25">
      <c r="A16" s="134" t="s">
        <v>675</v>
      </c>
      <c r="B16" s="134" t="s">
        <v>14573</v>
      </c>
      <c r="C16" s="135" t="s">
        <v>674</v>
      </c>
      <c r="D16" s="136" t="s">
        <v>8</v>
      </c>
      <c r="E16" s="137">
        <v>2</v>
      </c>
      <c r="F16" s="138">
        <f>VLOOKUP(B16,'COMP ANL'!A:I,9,0)</f>
        <v>1132.99</v>
      </c>
      <c r="G16" s="139">
        <f>$J$2</f>
        <v>0.1326</v>
      </c>
      <c r="H16" s="138">
        <f>F16*(1+G16)</f>
        <v>1283.2244740000001</v>
      </c>
      <c r="I16" s="138">
        <f>ROUND((H16*E16),2)</f>
        <v>2566.4499999999998</v>
      </c>
      <c r="J16" s="138"/>
    </row>
    <row r="17" spans="1:10" ht="60" x14ac:dyDescent="0.25">
      <c r="A17" s="103" t="s">
        <v>677</v>
      </c>
      <c r="B17" s="103" t="s">
        <v>14574</v>
      </c>
      <c r="C17" s="104" t="s">
        <v>676</v>
      </c>
      <c r="D17" s="105" t="s">
        <v>8</v>
      </c>
      <c r="E17" s="106">
        <v>1</v>
      </c>
      <c r="F17" s="107">
        <f>VLOOKUP(B17,'COMP ANL'!A:I,9,0)</f>
        <v>2522.6799999999998</v>
      </c>
      <c r="G17" s="139">
        <f t="shared" ref="G17:G18" si="0">$J$2</f>
        <v>0.1326</v>
      </c>
      <c r="H17" s="138">
        <f t="shared" ref="H17:H18" si="1">F17*(1+G17)</f>
        <v>2857.1873679999999</v>
      </c>
      <c r="I17" s="138">
        <f t="shared" ref="I17:I18" si="2">ROUND((H17*E17),2)</f>
        <v>2857.19</v>
      </c>
      <c r="J17" s="107"/>
    </row>
    <row r="18" spans="1:10" ht="60" x14ac:dyDescent="0.25">
      <c r="A18" s="98" t="s">
        <v>679</v>
      </c>
      <c r="B18" s="98" t="s">
        <v>14575</v>
      </c>
      <c r="C18" s="99" t="s">
        <v>678</v>
      </c>
      <c r="D18" s="100" t="s">
        <v>8</v>
      </c>
      <c r="E18" s="101">
        <v>1</v>
      </c>
      <c r="F18" s="102">
        <f>VLOOKUP(B18,'COMP ANL'!A:I,9,0)</f>
        <v>3054.95</v>
      </c>
      <c r="G18" s="139">
        <f t="shared" si="0"/>
        <v>0.1326</v>
      </c>
      <c r="H18" s="138">
        <f t="shared" si="1"/>
        <v>3460.0363699999998</v>
      </c>
      <c r="I18" s="138">
        <f t="shared" si="2"/>
        <v>3460.04</v>
      </c>
      <c r="J18" s="102"/>
    </row>
    <row r="19" spans="1:10" x14ac:dyDescent="0.25">
      <c r="A19" s="108"/>
      <c r="B19" s="109"/>
      <c r="C19" s="110"/>
      <c r="D19" s="111"/>
      <c r="E19" s="112"/>
      <c r="F19" s="113"/>
      <c r="G19" s="113"/>
      <c r="H19" s="113"/>
      <c r="I19" s="113"/>
      <c r="J19" s="114"/>
    </row>
    <row r="20" spans="1:10" x14ac:dyDescent="0.25">
      <c r="A20" s="115"/>
      <c r="B20" s="116"/>
      <c r="C20" s="117" t="s">
        <v>716</v>
      </c>
      <c r="D20" s="118"/>
      <c r="E20" s="119"/>
      <c r="F20" s="120"/>
      <c r="G20" s="120"/>
      <c r="H20" s="120"/>
      <c r="I20" s="120"/>
      <c r="J20" s="121">
        <f>SUM(I15:I19)</f>
        <v>8883.68</v>
      </c>
    </row>
    <row r="21" spans="1:10" x14ac:dyDescent="0.25">
      <c r="A21" s="122"/>
      <c r="B21" s="123"/>
      <c r="C21" s="124"/>
      <c r="D21" s="125"/>
      <c r="E21" s="126"/>
      <c r="F21" s="127"/>
      <c r="G21" s="127"/>
      <c r="H21" s="127"/>
      <c r="I21" s="127"/>
      <c r="J21" s="128"/>
    </row>
    <row r="22" spans="1:10" x14ac:dyDescent="0.25">
      <c r="A22" s="115"/>
      <c r="B22" s="116"/>
      <c r="C22" s="117" t="s">
        <v>825</v>
      </c>
      <c r="D22" s="118"/>
      <c r="E22" s="119"/>
      <c r="F22" s="120"/>
      <c r="G22" s="120"/>
      <c r="H22" s="120"/>
      <c r="I22" s="120"/>
      <c r="J22" s="121">
        <f>SUM(J11:J21)</f>
        <v>8883.68</v>
      </c>
    </row>
  </sheetData>
  <mergeCells count="4">
    <mergeCell ref="A10:J10"/>
    <mergeCell ref="A11:J11"/>
    <mergeCell ref="H1:I1"/>
    <mergeCell ref="H2:I2"/>
  </mergeCells>
  <pageMargins left="0.511811024" right="0.511811024" top="0.78740157499999996" bottom="0.78740157499999996" header="0.31496062000000002" footer="0.31496062000000002"/>
  <pageSetup paperSize="9" scale="40"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34D8D-A222-4197-9363-DD6CF06BD567}">
  <sheetPr>
    <tabColor theme="7" tint="0.39997558519241921"/>
  </sheetPr>
  <dimension ref="A1:AA94"/>
  <sheetViews>
    <sheetView showGridLines="0" view="pageBreakPreview" zoomScaleNormal="100" zoomScaleSheetLayoutView="100" workbookViewId="0">
      <selection activeCell="I11" sqref="I11"/>
    </sheetView>
  </sheetViews>
  <sheetFormatPr defaultRowHeight="15" x14ac:dyDescent="0.25"/>
  <cols>
    <col min="1" max="1" width="15.140625" style="3" bestFit="1" customWidth="1"/>
    <col min="2" max="2" width="61.140625" style="205" bestFit="1" customWidth="1"/>
    <col min="3" max="3" width="10.5703125" style="3" bestFit="1" customWidth="1"/>
    <col min="4" max="4" width="12.7109375" style="3" bestFit="1" customWidth="1"/>
    <col min="5" max="5" width="15.5703125" style="3" bestFit="1" customWidth="1"/>
    <col min="6" max="6" width="16.7109375" style="3" bestFit="1" customWidth="1"/>
    <col min="7" max="7" width="10.85546875" style="3" bestFit="1" customWidth="1"/>
    <col min="8" max="8" width="16.7109375" style="3" bestFit="1" customWidth="1"/>
    <col min="9" max="9" width="14.42578125" style="3" bestFit="1" customWidth="1"/>
    <col min="10" max="10" width="10.28515625" style="3" bestFit="1" customWidth="1"/>
    <col min="11" max="11" width="16" style="3" bestFit="1" customWidth="1"/>
    <col min="12" max="16384" width="9.140625" style="3"/>
  </cols>
  <sheetData>
    <row r="1" spans="1:27" s="21" customFormat="1" x14ac:dyDescent="0.25">
      <c r="A1" s="317"/>
      <c r="B1" s="317"/>
      <c r="C1" s="318"/>
      <c r="D1" s="319"/>
      <c r="H1" s="549" t="s">
        <v>11729</v>
      </c>
      <c r="I1" s="550"/>
      <c r="J1" s="320">
        <f>BDI_Materiais!$H$27</f>
        <v>0.2026</v>
      </c>
      <c r="K1" s="321"/>
      <c r="L1" s="321"/>
      <c r="M1" s="321"/>
      <c r="N1" s="321"/>
      <c r="P1" s="322"/>
      <c r="Q1" s="310"/>
      <c r="R1" s="315"/>
      <c r="S1" s="315"/>
      <c r="T1" s="315"/>
      <c r="U1" s="315"/>
      <c r="V1" s="322"/>
      <c r="W1" s="322"/>
      <c r="X1" s="322"/>
      <c r="Y1" s="322"/>
      <c r="Z1" s="322"/>
      <c r="AA1" s="322"/>
    </row>
    <row r="2" spans="1:27" s="21" customFormat="1" x14ac:dyDescent="0.25">
      <c r="A2" s="317"/>
      <c r="B2" s="323"/>
      <c r="C2" s="323"/>
      <c r="D2" s="324"/>
      <c r="G2" s="325"/>
      <c r="H2" s="549" t="s">
        <v>11770</v>
      </c>
      <c r="I2" s="550"/>
      <c r="J2" s="320">
        <f>BDI_Equipamentos!$H$27</f>
        <v>0.1326</v>
      </c>
      <c r="K2" s="321"/>
      <c r="L2" s="321"/>
      <c r="M2" s="321"/>
      <c r="N2" s="321"/>
      <c r="P2" s="322"/>
      <c r="Q2" s="310"/>
      <c r="R2" s="315"/>
      <c r="S2" s="315"/>
      <c r="T2" s="315"/>
      <c r="U2" s="315"/>
      <c r="V2" s="322"/>
      <c r="W2" s="322"/>
      <c r="X2" s="322"/>
      <c r="Y2" s="322"/>
      <c r="Z2" s="322"/>
      <c r="AA2" s="322"/>
    </row>
    <row r="3" spans="1:27" s="21" customFormat="1" x14ac:dyDescent="0.25">
      <c r="A3" s="317"/>
      <c r="B3" s="323"/>
      <c r="C3" s="323"/>
      <c r="D3" s="324"/>
      <c r="E3" s="326"/>
      <c r="G3" s="325"/>
      <c r="H3" s="325"/>
      <c r="I3" s="325"/>
      <c r="J3" s="325"/>
      <c r="K3" s="321"/>
      <c r="L3" s="321"/>
      <c r="M3" s="321"/>
      <c r="N3" s="321"/>
      <c r="P3" s="322"/>
      <c r="Q3" s="310"/>
      <c r="R3" s="315"/>
      <c r="S3" s="315"/>
      <c r="T3" s="315"/>
      <c r="U3" s="315"/>
      <c r="V3" s="322"/>
      <c r="W3" s="322"/>
      <c r="X3" s="322"/>
      <c r="Y3" s="322"/>
      <c r="Z3" s="322"/>
      <c r="AA3" s="322"/>
    </row>
    <row r="4" spans="1:27" s="21" customFormat="1" x14ac:dyDescent="0.25">
      <c r="A4" s="328"/>
      <c r="B4" s="328"/>
      <c r="C4" s="328"/>
      <c r="D4" s="329"/>
      <c r="E4" s="330"/>
      <c r="G4" s="325"/>
      <c r="H4" s="325"/>
      <c r="I4" s="325"/>
      <c r="K4" s="321"/>
      <c r="L4" s="321"/>
      <c r="M4" s="321"/>
      <c r="N4" s="321"/>
      <c r="P4" s="322"/>
      <c r="Q4" s="310"/>
      <c r="R4" s="315"/>
      <c r="S4" s="315"/>
      <c r="T4" s="315"/>
      <c r="U4" s="315"/>
      <c r="V4" s="322"/>
      <c r="W4" s="322"/>
      <c r="X4" s="322"/>
      <c r="Y4" s="322"/>
      <c r="Z4" s="322"/>
      <c r="AA4" s="322"/>
    </row>
    <row r="5" spans="1:27" s="21" customFormat="1" x14ac:dyDescent="0.25">
      <c r="A5" s="332" t="s">
        <v>12117</v>
      </c>
      <c r="B5" s="333"/>
      <c r="C5" s="333"/>
      <c r="D5" s="334"/>
      <c r="E5" s="335"/>
      <c r="J5" s="337" t="s">
        <v>16546</v>
      </c>
      <c r="K5" s="321"/>
      <c r="L5" s="321"/>
      <c r="M5" s="321"/>
      <c r="N5" s="321"/>
      <c r="P5" s="322"/>
      <c r="Q5" s="310"/>
      <c r="R5" s="315"/>
      <c r="S5" s="315"/>
      <c r="T5" s="315"/>
      <c r="U5" s="315"/>
      <c r="V5" s="322"/>
      <c r="W5" s="322"/>
      <c r="X5" s="322"/>
      <c r="Y5" s="322"/>
      <c r="Z5" s="322"/>
      <c r="AA5" s="322"/>
    </row>
    <row r="6" spans="1:27" s="21" customFormat="1" x14ac:dyDescent="0.25">
      <c r="A6" s="332" t="s">
        <v>12118</v>
      </c>
      <c r="B6" s="328"/>
      <c r="C6" s="328"/>
      <c r="D6" s="329"/>
      <c r="J6" s="339" t="s">
        <v>12123</v>
      </c>
      <c r="K6" s="321"/>
      <c r="L6" s="321"/>
      <c r="M6" s="321"/>
      <c r="N6" s="321"/>
      <c r="P6" s="322"/>
      <c r="Q6" s="310"/>
      <c r="R6" s="315"/>
      <c r="S6" s="315"/>
      <c r="T6" s="315"/>
      <c r="U6" s="315"/>
      <c r="V6" s="322"/>
      <c r="W6" s="322"/>
      <c r="X6" s="322"/>
      <c r="Y6" s="322"/>
      <c r="Z6" s="322"/>
      <c r="AA6" s="322"/>
    </row>
    <row r="7" spans="1:27" s="21" customFormat="1" x14ac:dyDescent="0.25">
      <c r="A7" s="340" t="s">
        <v>11835</v>
      </c>
      <c r="B7" s="328"/>
      <c r="C7" s="328"/>
      <c r="D7" s="329"/>
      <c r="J7" s="341" t="str">
        <f>IF('!Dados'!G3="Com Desoneração",'!Dados'!E6,'!Dados'!E7)</f>
        <v>LEIS SOCIAIS HORISTAS: 113,69%</v>
      </c>
      <c r="K7" s="341"/>
      <c r="L7" s="341"/>
      <c r="M7" s="321"/>
      <c r="N7" s="321"/>
      <c r="P7" s="322"/>
      <c r="Q7" s="310"/>
      <c r="R7" s="315"/>
      <c r="S7" s="315"/>
      <c r="T7" s="315"/>
      <c r="U7" s="315"/>
      <c r="V7" s="322"/>
      <c r="W7" s="322"/>
      <c r="X7" s="322"/>
      <c r="Y7" s="322"/>
      <c r="Z7" s="322"/>
      <c r="AA7" s="322"/>
    </row>
    <row r="8" spans="1:27" s="21" customFormat="1" x14ac:dyDescent="0.25">
      <c r="A8" s="340" t="s">
        <v>12051</v>
      </c>
      <c r="B8" s="328"/>
      <c r="C8" s="328"/>
      <c r="D8" s="329"/>
      <c r="E8" s="342"/>
      <c r="J8" s="339" t="str">
        <f>IF('!Dados'!G3="Com Desoneração",'!Dados'!G6,'!Dados'!G7)</f>
        <v>LEIS SOCIAIS MENSALISTAS: 73,06%</v>
      </c>
      <c r="K8" s="321"/>
      <c r="L8" s="321"/>
      <c r="M8" s="321"/>
      <c r="N8" s="321"/>
      <c r="P8" s="322"/>
      <c r="Q8" s="310"/>
      <c r="R8" s="315"/>
      <c r="S8" s="315"/>
      <c r="T8" s="315"/>
      <c r="U8" s="315"/>
      <c r="V8" s="322"/>
      <c r="W8" s="322"/>
      <c r="X8" s="322"/>
      <c r="Y8" s="322"/>
      <c r="Z8" s="322"/>
      <c r="AA8" s="322"/>
    </row>
    <row r="9" spans="1:27" s="21" customFormat="1" x14ac:dyDescent="0.25">
      <c r="A9" s="340" t="s">
        <v>12052</v>
      </c>
      <c r="B9" s="328"/>
      <c r="C9" s="328"/>
      <c r="D9" s="319"/>
      <c r="E9" s="342"/>
      <c r="J9" s="339" t="str">
        <f>IF('!Dados'!G3="Com Desoneração",'!Dados'!I6,'!Dados'!I7)</f>
        <v>TABELA DE REFERÊNCIA:. SINAPI - SETEMBRO DE 2021 SEM DESONERAÇÃO</v>
      </c>
      <c r="K9" s="321"/>
      <c r="L9" s="321"/>
      <c r="M9" s="321"/>
      <c r="N9" s="321"/>
      <c r="P9" s="322"/>
      <c r="Q9" s="310"/>
      <c r="R9" s="315"/>
      <c r="S9" s="315"/>
      <c r="T9" s="315"/>
      <c r="U9" s="315"/>
      <c r="V9" s="322"/>
      <c r="W9" s="322"/>
      <c r="X9" s="322"/>
      <c r="Y9" s="322"/>
      <c r="Z9" s="322"/>
      <c r="AA9" s="322"/>
    </row>
    <row r="10" spans="1:27" ht="23.25" x14ac:dyDescent="0.25">
      <c r="A10" s="569" t="s">
        <v>12053</v>
      </c>
      <c r="B10" s="570"/>
      <c r="C10" s="570"/>
      <c r="D10" s="570"/>
      <c r="E10" s="570"/>
      <c r="F10" s="570"/>
      <c r="G10" s="570"/>
      <c r="H10" s="570"/>
      <c r="I10" s="570"/>
      <c r="J10" s="571"/>
    </row>
    <row r="11" spans="1:27" ht="51" x14ac:dyDescent="0.25">
      <c r="A11" s="141" t="s">
        <v>11734</v>
      </c>
      <c r="B11" s="191" t="s">
        <v>11784</v>
      </c>
      <c r="C11" s="142" t="s">
        <v>11736</v>
      </c>
      <c r="D11" s="143" t="s">
        <v>11738</v>
      </c>
      <c r="E11" s="142" t="s">
        <v>11785</v>
      </c>
      <c r="F11" s="142" t="s">
        <v>11786</v>
      </c>
      <c r="G11" s="142" t="s">
        <v>11787</v>
      </c>
      <c r="H11" s="142" t="s">
        <v>11788</v>
      </c>
      <c r="I11" s="142" t="s">
        <v>11789</v>
      </c>
      <c r="J11" s="144" t="s">
        <v>11790</v>
      </c>
    </row>
    <row r="12" spans="1:27" ht="30" x14ac:dyDescent="0.25">
      <c r="A12" s="103">
        <v>93565</v>
      </c>
      <c r="B12" s="104" t="s">
        <v>812</v>
      </c>
      <c r="C12" s="105" t="s">
        <v>806</v>
      </c>
      <c r="D12" s="148">
        <v>9</v>
      </c>
      <c r="E12" s="107">
        <f>VLOOKUP(A12,'COMP ANL'!A:I,9,0)</f>
        <v>16531.82</v>
      </c>
      <c r="F12" s="107">
        <f>E12*D12</f>
        <v>148786.38</v>
      </c>
      <c r="G12" s="314">
        <f>BDI_Materiais!$H$27</f>
        <v>0.2026</v>
      </c>
      <c r="H12" s="107">
        <f>ROUND((E12*(1+G12)*D12),4)</f>
        <v>178930.5006</v>
      </c>
      <c r="I12" s="312">
        <f>H12/('MOD 2'!$J$291+EQUIPAMENTOS!$J$22)</f>
        <v>0.12037949811490191</v>
      </c>
      <c r="J12" s="312">
        <f>I12</f>
        <v>0.12037949811490191</v>
      </c>
      <c r="K12" s="69"/>
    </row>
    <row r="13" spans="1:27" x14ac:dyDescent="0.25">
      <c r="A13" s="103">
        <v>98459</v>
      </c>
      <c r="B13" s="104" t="s">
        <v>15</v>
      </c>
      <c r="C13" s="105" t="s">
        <v>4</v>
      </c>
      <c r="D13" s="148">
        <v>591.25</v>
      </c>
      <c r="E13" s="107">
        <f>VLOOKUP(A13,'COMP ANL'!A:I,9,0)</f>
        <v>130.58000000000001</v>
      </c>
      <c r="F13" s="107">
        <f>E13*D13</f>
        <v>77205.425000000003</v>
      </c>
      <c r="G13" s="314">
        <f>BDI_Materiais!$H$27</f>
        <v>0.2026</v>
      </c>
      <c r="H13" s="107">
        <f>ROUND((E13*(1+G13)*D13),4)</f>
        <v>92847.244099999996</v>
      </c>
      <c r="I13" s="312">
        <f>H13/('MOD 2'!$J$291+EQUIPAMENTOS!$J$22)</f>
        <v>6.2465061063545622E-2</v>
      </c>
      <c r="J13" s="312">
        <f>I13+J12</f>
        <v>0.18284455917844752</v>
      </c>
    </row>
    <row r="14" spans="1:27" ht="30" x14ac:dyDescent="0.25">
      <c r="A14" s="103" t="s">
        <v>820</v>
      </c>
      <c r="B14" s="104" t="s">
        <v>11740</v>
      </c>
      <c r="C14" s="105" t="s">
        <v>806</v>
      </c>
      <c r="D14" s="148">
        <v>9</v>
      </c>
      <c r="E14" s="107">
        <f>'CPM_Comp.Mensal_Mão_Obra'!M14</f>
        <v>7568.66536</v>
      </c>
      <c r="F14" s="107">
        <f>E14*D14</f>
        <v>68117.988240000006</v>
      </c>
      <c r="G14" s="314">
        <f>BDI_Materiais!$H$27</f>
        <v>0.2026</v>
      </c>
      <c r="H14" s="107">
        <f>ROUND((E14*(1+G14)*D14),4)</f>
        <v>81918.6927</v>
      </c>
      <c r="I14" s="312">
        <f>H14/('MOD 2'!$J$291+EQUIPAMENTOS!$J$22)</f>
        <v>5.5112633566593162E-2</v>
      </c>
      <c r="J14" s="312">
        <f t="shared" ref="J14:J58" si="0">I14+J13</f>
        <v>0.23795719274504068</v>
      </c>
    </row>
    <row r="15" spans="1:27" ht="30" x14ac:dyDescent="0.25">
      <c r="A15" s="103">
        <v>100321</v>
      </c>
      <c r="B15" s="104" t="s">
        <v>816</v>
      </c>
      <c r="C15" s="105" t="s">
        <v>806</v>
      </c>
      <c r="D15" s="148">
        <v>9</v>
      </c>
      <c r="E15" s="107">
        <f>VLOOKUP(A15,'COMP ANL'!A:I,9,0)</f>
        <v>7342.71</v>
      </c>
      <c r="F15" s="107">
        <f>E15*D15</f>
        <v>66084.39</v>
      </c>
      <c r="G15" s="314">
        <f>BDI_Materiais!$H$27</f>
        <v>0.2026</v>
      </c>
      <c r="H15" s="107">
        <f>ROUND((E15*(1+G15)*D15),4)</f>
        <v>79473.087400000004</v>
      </c>
      <c r="I15" s="312">
        <f>H15/('MOD 2'!$J$291+EQUIPAMENTOS!$J$22)</f>
        <v>5.34672978769598E-2</v>
      </c>
      <c r="J15" s="312">
        <f t="shared" si="0"/>
        <v>0.29142449062200049</v>
      </c>
    </row>
    <row r="16" spans="1:27" ht="30" x14ac:dyDescent="0.25">
      <c r="A16" s="103" t="s">
        <v>822</v>
      </c>
      <c r="B16" s="104" t="s">
        <v>11765</v>
      </c>
      <c r="C16" s="105" t="s">
        <v>806</v>
      </c>
      <c r="D16" s="148">
        <v>9</v>
      </c>
      <c r="E16" s="107">
        <f>'CPM_Comp.Mensal_Mão_Obra'!M51</f>
        <v>5994.7873320000008</v>
      </c>
      <c r="F16" s="107">
        <f>E16*D16</f>
        <v>53953.085988000006</v>
      </c>
      <c r="G16" s="314">
        <f>BDI_Materiais!$H$27</f>
        <v>0.2026</v>
      </c>
      <c r="H16" s="107">
        <f>ROUND((E16*(1+G16)*D16),4)</f>
        <v>64883.981200000002</v>
      </c>
      <c r="I16" s="312">
        <f>H16/('MOD 2'!$J$291+EQUIPAMENTOS!$J$22)</f>
        <v>4.3652150227945719E-2</v>
      </c>
      <c r="J16" s="312">
        <f t="shared" si="0"/>
        <v>0.33507664084994621</v>
      </c>
    </row>
    <row r="17" spans="1:10" ht="30" x14ac:dyDescent="0.25">
      <c r="A17" s="103">
        <v>92270</v>
      </c>
      <c r="B17" s="104" t="s">
        <v>15338</v>
      </c>
      <c r="C17" s="105" t="s">
        <v>4</v>
      </c>
      <c r="D17" s="148">
        <v>263.49</v>
      </c>
      <c r="E17" s="107">
        <f>VLOOKUP(A17,'COMP ANL'!A:I,9,0)</f>
        <v>179.17000000000002</v>
      </c>
      <c r="F17" s="107">
        <f>E17*D17</f>
        <v>47209.503300000004</v>
      </c>
      <c r="G17" s="314">
        <f>BDI_Materiais!$H$27</f>
        <v>0.2026</v>
      </c>
      <c r="H17" s="107">
        <f>ROUND((E17*(1+G17)*D17),4)</f>
        <v>56774.148699999998</v>
      </c>
      <c r="I17" s="312">
        <f>H17/('MOD 2'!$J$291+EQUIPAMENTOS!$J$22)</f>
        <v>3.8196078943998721E-2</v>
      </c>
      <c r="J17" s="312">
        <f t="shared" si="0"/>
        <v>0.37327271979394494</v>
      </c>
    </row>
    <row r="18" spans="1:10" x14ac:dyDescent="0.25">
      <c r="A18" s="103">
        <v>94295</v>
      </c>
      <c r="B18" s="104" t="s">
        <v>805</v>
      </c>
      <c r="C18" s="105" t="s">
        <v>806</v>
      </c>
      <c r="D18" s="148">
        <v>9</v>
      </c>
      <c r="E18" s="107">
        <f>VLOOKUP(A18,'COMP ANL'!A:I,9,0)</f>
        <v>5100.3999999999996</v>
      </c>
      <c r="F18" s="107">
        <f>E18*D18</f>
        <v>45903.6</v>
      </c>
      <c r="G18" s="314">
        <f>BDI_Materiais!$H$27</f>
        <v>0.2026</v>
      </c>
      <c r="H18" s="107">
        <f>ROUND((E18*(1+G18)*D18),4)</f>
        <v>55203.669399999999</v>
      </c>
      <c r="I18" s="312">
        <f>H18/('MOD 2'!$J$291+EQUIPAMENTOS!$J$22)</f>
        <v>3.7139503853112051E-2</v>
      </c>
      <c r="J18" s="312">
        <f t="shared" si="0"/>
        <v>0.41041222364705698</v>
      </c>
    </row>
    <row r="19" spans="1:10" ht="45" x14ac:dyDescent="0.25">
      <c r="A19" s="103">
        <v>89043</v>
      </c>
      <c r="B19" s="104" t="s">
        <v>5009</v>
      </c>
      <c r="C19" s="105" t="s">
        <v>4</v>
      </c>
      <c r="D19" s="148">
        <v>482.13</v>
      </c>
      <c r="E19" s="107">
        <f>VLOOKUP(A19,'COMP ANL'!A:I,9,0)</f>
        <v>84.41</v>
      </c>
      <c r="F19" s="107">
        <f>E19*D19</f>
        <v>40696.5933</v>
      </c>
      <c r="G19" s="314">
        <f>BDI_Materiais!$H$27</f>
        <v>0.2026</v>
      </c>
      <c r="H19" s="107">
        <f>ROUND((E19*(1+G19)*D19),4)</f>
        <v>48941.723100000003</v>
      </c>
      <c r="I19" s="312">
        <f>H19/('MOD 2'!$J$291+EQUIPAMENTOS!$J$22)</f>
        <v>3.2926639359418981E-2</v>
      </c>
      <c r="J19" s="312">
        <f t="shared" si="0"/>
        <v>0.44333886300647596</v>
      </c>
    </row>
    <row r="20" spans="1:10" ht="45" x14ac:dyDescent="0.25">
      <c r="A20" s="103">
        <v>93212</v>
      </c>
      <c r="B20" s="104" t="s">
        <v>14</v>
      </c>
      <c r="C20" s="105" t="s">
        <v>4</v>
      </c>
      <c r="D20" s="148">
        <v>40</v>
      </c>
      <c r="E20" s="107">
        <f>VLOOKUP(A20,'COMP ANL'!A:I,9,0)</f>
        <v>985.04999999999984</v>
      </c>
      <c r="F20" s="107">
        <f>E20*D20</f>
        <v>39401.999999999993</v>
      </c>
      <c r="G20" s="314">
        <f>BDI_Materiais!$H$27</f>
        <v>0.2026</v>
      </c>
      <c r="H20" s="107">
        <f>ROUND((E20*(1+G20)*D20),4)</f>
        <v>47384.845200000003</v>
      </c>
      <c r="I20" s="312">
        <f>H20/('MOD 2'!$J$291+EQUIPAMENTOS!$J$22)</f>
        <v>3.1879214914733875E-2</v>
      </c>
      <c r="J20" s="312">
        <f t="shared" si="0"/>
        <v>0.47521807792120985</v>
      </c>
    </row>
    <row r="21" spans="1:10" ht="60" x14ac:dyDescent="0.25">
      <c r="A21" s="103">
        <v>92399</v>
      </c>
      <c r="B21" s="104" t="s">
        <v>356</v>
      </c>
      <c r="C21" s="105" t="s">
        <v>4</v>
      </c>
      <c r="D21" s="148">
        <v>490.4</v>
      </c>
      <c r="E21" s="107">
        <f>VLOOKUP(A21,'COMP ANL'!A:I,9,0)</f>
        <v>79.61</v>
      </c>
      <c r="F21" s="107">
        <f>E21*D21</f>
        <v>39040.743999999999</v>
      </c>
      <c r="G21" s="314">
        <f>BDI_Materiais!$H$27</f>
        <v>0.2026</v>
      </c>
      <c r="H21" s="107">
        <f>ROUND((E21*(1+G21)*D21),4)</f>
        <v>46950.398699999998</v>
      </c>
      <c r="I21" s="312">
        <f>H21/('MOD 2'!$J$291+EQUIPAMENTOS!$J$22)</f>
        <v>3.1586931310471855E-2</v>
      </c>
      <c r="J21" s="312">
        <f t="shared" si="0"/>
        <v>0.5068050092316817</v>
      </c>
    </row>
    <row r="22" spans="1:10" ht="45" x14ac:dyDescent="0.25">
      <c r="A22" s="103">
        <v>93207</v>
      </c>
      <c r="B22" s="104" t="s">
        <v>3</v>
      </c>
      <c r="C22" s="105" t="s">
        <v>4</v>
      </c>
      <c r="D22" s="148">
        <v>34</v>
      </c>
      <c r="E22" s="107">
        <f>VLOOKUP(A22,'COMP ANL'!A:I,9,0)</f>
        <v>1109.6999999999998</v>
      </c>
      <c r="F22" s="107">
        <f>E22*D22</f>
        <v>37729.799999999996</v>
      </c>
      <c r="G22" s="314">
        <f>BDI_Materiais!$H$27</f>
        <v>0.2026</v>
      </c>
      <c r="H22" s="107">
        <f>ROUND((E22*(1+G22)*D22),4)</f>
        <v>45373.857499999998</v>
      </c>
      <c r="I22" s="312">
        <f>H22/('MOD 2'!$J$291+EQUIPAMENTOS!$J$22)</f>
        <v>3.0526277940716148E-2</v>
      </c>
      <c r="J22" s="312">
        <f t="shared" si="0"/>
        <v>0.53733128717239786</v>
      </c>
    </row>
    <row r="23" spans="1:10" ht="45" x14ac:dyDescent="0.25">
      <c r="A23" s="103">
        <v>93210</v>
      </c>
      <c r="B23" s="104" t="s">
        <v>13</v>
      </c>
      <c r="C23" s="105" t="s">
        <v>4</v>
      </c>
      <c r="D23" s="148">
        <v>60</v>
      </c>
      <c r="E23" s="107">
        <f>VLOOKUP(A23,'COMP ANL'!A:I,9,0)</f>
        <v>590.97000000000014</v>
      </c>
      <c r="F23" s="107">
        <f>E23*D23</f>
        <v>35458.200000000012</v>
      </c>
      <c r="G23" s="314">
        <f>BDI_Materiais!$H$27</f>
        <v>0.2026</v>
      </c>
      <c r="H23" s="107">
        <f>ROUND((E23*(1+G23)*D23),4)</f>
        <v>42642.031300000002</v>
      </c>
      <c r="I23" s="312">
        <f>H23/('MOD 2'!$J$291+EQUIPAMENTOS!$J$22)</f>
        <v>2.8688380735989168E-2</v>
      </c>
      <c r="J23" s="312">
        <f t="shared" si="0"/>
        <v>0.56601966790838698</v>
      </c>
    </row>
    <row r="24" spans="1:10" ht="45" x14ac:dyDescent="0.25">
      <c r="A24" s="103">
        <v>93358</v>
      </c>
      <c r="B24" s="104" t="s">
        <v>16117</v>
      </c>
      <c r="C24" s="105" t="s">
        <v>24</v>
      </c>
      <c r="D24" s="148">
        <v>497.55</v>
      </c>
      <c r="E24" s="107">
        <f>VLOOKUP(A24,'COMP ANL'!A:I,9,0)</f>
        <v>69.66</v>
      </c>
      <c r="F24" s="107">
        <f>E24*D24</f>
        <v>34659.332999999999</v>
      </c>
      <c r="G24" s="314">
        <f>BDI_Materiais!$H$27</f>
        <v>0.2026</v>
      </c>
      <c r="H24" s="107">
        <f>ROUND((E24*(1+G24)*D24),4)</f>
        <v>41681.313900000001</v>
      </c>
      <c r="I24" s="312">
        <f>H24/('MOD 2'!$J$291+EQUIPAMENTOS!$J$22)</f>
        <v>2.8042036607657514E-2</v>
      </c>
      <c r="J24" s="312">
        <f t="shared" si="0"/>
        <v>0.59406170451604445</v>
      </c>
    </row>
    <row r="25" spans="1:10" ht="30" x14ac:dyDescent="0.25">
      <c r="A25" s="103">
        <v>95879</v>
      </c>
      <c r="B25" s="104" t="s">
        <v>48</v>
      </c>
      <c r="C25" s="105" t="s">
        <v>27</v>
      </c>
      <c r="D25" s="148">
        <v>29612.589999999997</v>
      </c>
      <c r="E25" s="107">
        <f>VLOOKUP(A25,'COMP ANL'!A:I,9,0)</f>
        <v>1.0900000000000001</v>
      </c>
      <c r="F25" s="107">
        <f>E25*D25</f>
        <v>32277.723099999999</v>
      </c>
      <c r="G25" s="314">
        <f>BDI_Materiais!$H$27</f>
        <v>0.2026</v>
      </c>
      <c r="H25" s="107">
        <f>ROUND((E25*(1+G25)*D25),4)</f>
        <v>38817.1898</v>
      </c>
      <c r="I25" s="312">
        <f>H25/('MOD 2'!$J$291+EQUIPAMENTOS!$J$22)</f>
        <v>2.6115133030343119E-2</v>
      </c>
      <c r="J25" s="312">
        <f t="shared" si="0"/>
        <v>0.62017683754638753</v>
      </c>
    </row>
    <row r="26" spans="1:10" ht="45" x14ac:dyDescent="0.25">
      <c r="A26" s="103" t="s">
        <v>25</v>
      </c>
      <c r="B26" s="104" t="s">
        <v>15306</v>
      </c>
      <c r="C26" s="105" t="s">
        <v>24</v>
      </c>
      <c r="D26" s="148">
        <v>678.8</v>
      </c>
      <c r="E26" s="107">
        <f>VLOOKUP(A26,'COMP ANL'!A:I,9,0)</f>
        <v>46.49</v>
      </c>
      <c r="F26" s="107">
        <f>E26*D26</f>
        <v>31557.412</v>
      </c>
      <c r="G26" s="314">
        <f>BDI_Materiais!$H$27</f>
        <v>0.2026</v>
      </c>
      <c r="H26" s="107">
        <f>ROUND((E26*(1+G26)*D26),4)</f>
        <v>37950.943700000003</v>
      </c>
      <c r="I26" s="312">
        <f>H26/('MOD 2'!$J$291+EQUIPAMENTOS!$J$22)</f>
        <v>2.5532346583022406E-2</v>
      </c>
      <c r="J26" s="312">
        <f t="shared" si="0"/>
        <v>0.64570918412940992</v>
      </c>
    </row>
    <row r="27" spans="1:10" ht="30" x14ac:dyDescent="0.25">
      <c r="A27" s="103">
        <v>93208</v>
      </c>
      <c r="B27" s="104" t="s">
        <v>5</v>
      </c>
      <c r="C27" s="105" t="s">
        <v>4</v>
      </c>
      <c r="D27" s="148">
        <v>34</v>
      </c>
      <c r="E27" s="107">
        <f>VLOOKUP(A27,'COMP ANL'!A:I,9,0)</f>
        <v>921.65999999999974</v>
      </c>
      <c r="F27" s="107">
        <f>E27*D27</f>
        <v>31336.439999999991</v>
      </c>
      <c r="G27" s="314">
        <f>BDI_Materiais!$H$27</f>
        <v>0.2026</v>
      </c>
      <c r="H27" s="107">
        <f>ROUND((E27*(1+G27)*D27),4)</f>
        <v>37685.202700000002</v>
      </c>
      <c r="I27" s="312">
        <f>H27/('MOD 2'!$J$291+EQUIPAMENTOS!$J$22)</f>
        <v>2.5353563378922032E-2</v>
      </c>
      <c r="J27" s="312">
        <f t="shared" si="0"/>
        <v>0.67106274750833195</v>
      </c>
    </row>
    <row r="28" spans="1:10" ht="45" x14ac:dyDescent="0.25">
      <c r="A28" s="103" t="s">
        <v>352</v>
      </c>
      <c r="B28" s="104" t="s">
        <v>15820</v>
      </c>
      <c r="C28" s="105" t="s">
        <v>4</v>
      </c>
      <c r="D28" s="148">
        <v>150</v>
      </c>
      <c r="E28" s="107">
        <f>VLOOKUP(A28,'COMP ANL'!A:I,9,0)</f>
        <v>189.52</v>
      </c>
      <c r="F28" s="107">
        <f>E28*D28</f>
        <v>28428</v>
      </c>
      <c r="G28" s="314">
        <f>BDI_Materiais!$H$27</f>
        <v>0.2026</v>
      </c>
      <c r="H28" s="107">
        <f>ROUND((E28*(1+G28)*D28),4)</f>
        <v>34187.512799999997</v>
      </c>
      <c r="I28" s="312">
        <f>H28/('MOD 2'!$J$291+EQUIPAMENTOS!$J$22)</f>
        <v>2.3000414232679928E-2</v>
      </c>
      <c r="J28" s="312">
        <f t="shared" si="0"/>
        <v>0.6940631617410119</v>
      </c>
    </row>
    <row r="29" spans="1:10" ht="45" x14ac:dyDescent="0.25">
      <c r="A29" s="103" t="s">
        <v>550</v>
      </c>
      <c r="B29" s="104" t="s">
        <v>16155</v>
      </c>
      <c r="C29" s="105" t="s">
        <v>8</v>
      </c>
      <c r="D29" s="148">
        <v>1</v>
      </c>
      <c r="E29" s="107">
        <f>VLOOKUP(A29,'COMP ANL'!A:I,9,0)</f>
        <v>24997.47</v>
      </c>
      <c r="F29" s="107">
        <f>E29*D29</f>
        <v>24997.47</v>
      </c>
      <c r="G29" s="314">
        <f>BDI_Materiais!$H$27</f>
        <v>0.2026</v>
      </c>
      <c r="H29" s="107">
        <f>ROUND((E29*(1+G29)*D29),4)</f>
        <v>30061.957399999999</v>
      </c>
      <c r="I29" s="312">
        <f>H29/('MOD 2'!$J$291+EQUIPAMENTOS!$J$22)</f>
        <v>2.0224854521887822E-2</v>
      </c>
      <c r="J29" s="312">
        <f t="shared" si="0"/>
        <v>0.71428801626289973</v>
      </c>
    </row>
    <row r="30" spans="1:10" ht="45" x14ac:dyDescent="0.25">
      <c r="A30" s="103" t="s">
        <v>351</v>
      </c>
      <c r="B30" s="104" t="s">
        <v>15818</v>
      </c>
      <c r="C30" s="105" t="s">
        <v>4</v>
      </c>
      <c r="D30" s="148">
        <v>98.74</v>
      </c>
      <c r="E30" s="107">
        <f>VLOOKUP(A30,'COMP ANL'!A:I,9,0)</f>
        <v>243.5</v>
      </c>
      <c r="F30" s="107">
        <f>E30*D30</f>
        <v>24043.19</v>
      </c>
      <c r="G30" s="314">
        <f>BDI_Materiais!$H$27</f>
        <v>0.2026</v>
      </c>
      <c r="H30" s="107">
        <f>ROUND((E30*(1+G30)*D30),4)</f>
        <v>28914.3403</v>
      </c>
      <c r="I30" s="312">
        <f>H30/('MOD 2'!$J$291+EQUIPAMENTOS!$J$22)</f>
        <v>1.9452769438222217E-2</v>
      </c>
      <c r="J30" s="312">
        <f t="shared" si="0"/>
        <v>0.733740785701122</v>
      </c>
    </row>
    <row r="31" spans="1:10" ht="30" x14ac:dyDescent="0.25">
      <c r="A31" s="103">
        <v>93382</v>
      </c>
      <c r="B31" s="104" t="s">
        <v>42</v>
      </c>
      <c r="C31" s="105" t="s">
        <v>24</v>
      </c>
      <c r="D31" s="148">
        <v>896.00000000000011</v>
      </c>
      <c r="E31" s="107">
        <f>VLOOKUP(A31,'COMP ANL'!A:I,9,0)</f>
        <v>25.369999999999997</v>
      </c>
      <c r="F31" s="107">
        <f>E31*D31</f>
        <v>22731.52</v>
      </c>
      <c r="G31" s="314">
        <f>BDI_Materiais!$H$27</f>
        <v>0.2026</v>
      </c>
      <c r="H31" s="107">
        <f>ROUND((E31*(1+G31)*D31),4)</f>
        <v>27336.925999999999</v>
      </c>
      <c r="I31" s="312">
        <f>H31/('MOD 2'!$J$291+EQUIPAMENTOS!$J$22)</f>
        <v>1.83915286709046E-2</v>
      </c>
      <c r="J31" s="312">
        <f t="shared" si="0"/>
        <v>0.75213231437202666</v>
      </c>
    </row>
    <row r="32" spans="1:10" ht="30" x14ac:dyDescent="0.25">
      <c r="A32" s="103">
        <v>96546</v>
      </c>
      <c r="B32" s="104" t="s">
        <v>2559</v>
      </c>
      <c r="C32" s="105" t="s">
        <v>55</v>
      </c>
      <c r="D32" s="148">
        <v>1169.9000000000001</v>
      </c>
      <c r="E32" s="107">
        <f>VLOOKUP(A32,'COMP ANL'!A:I,9,0)</f>
        <v>16.819999999999997</v>
      </c>
      <c r="F32" s="107">
        <f>E32*D32</f>
        <v>19677.717999999997</v>
      </c>
      <c r="G32" s="314">
        <f>BDI_Materiais!$H$27</f>
        <v>0.2026</v>
      </c>
      <c r="H32" s="107">
        <f>ROUND((E32*(1+G32)*D32),4)</f>
        <v>23664.423699999999</v>
      </c>
      <c r="I32" s="312">
        <f>H32/('MOD 2'!$J$291+EQUIPAMENTOS!$J$22)</f>
        <v>1.5920770570874879E-2</v>
      </c>
      <c r="J32" s="312">
        <f t="shared" si="0"/>
        <v>0.76805308494290159</v>
      </c>
    </row>
    <row r="33" spans="1:10" ht="60" x14ac:dyDescent="0.25">
      <c r="A33" s="103">
        <v>96995</v>
      </c>
      <c r="B33" s="104" t="s">
        <v>533</v>
      </c>
      <c r="C33" s="105" t="s">
        <v>24</v>
      </c>
      <c r="D33" s="148">
        <v>422.92</v>
      </c>
      <c r="E33" s="107">
        <f>VLOOKUP(A33,'COMP ANL'!A:I,9,0)</f>
        <v>42.23</v>
      </c>
      <c r="F33" s="107">
        <f>E33*D33</f>
        <v>17859.911599999999</v>
      </c>
      <c r="G33" s="314">
        <f>BDI_Materiais!$H$27</f>
        <v>0.2026</v>
      </c>
      <c r="H33" s="107">
        <f>ROUND((E33*(1+G33)*D33),4)</f>
        <v>21478.329699999998</v>
      </c>
      <c r="I33" s="312">
        <f>H33/('MOD 2'!$J$291+EQUIPAMENTOS!$J$22)</f>
        <v>1.4450026915268081E-2</v>
      </c>
      <c r="J33" s="312">
        <f t="shared" si="0"/>
        <v>0.78250311185816968</v>
      </c>
    </row>
    <row r="34" spans="1:10" x14ac:dyDescent="0.25">
      <c r="A34" s="103">
        <v>100897</v>
      </c>
      <c r="B34" s="104" t="s">
        <v>50</v>
      </c>
      <c r="C34" s="105" t="s">
        <v>51</v>
      </c>
      <c r="D34" s="148">
        <v>201</v>
      </c>
      <c r="E34" s="107">
        <f>VLOOKUP(A34,'COMP ANL'!A:I,9,0)</f>
        <v>88.2</v>
      </c>
      <c r="F34" s="107">
        <f>E34*D34</f>
        <v>17728.2</v>
      </c>
      <c r="G34" s="314">
        <f>BDI_Materiais!$H$27</f>
        <v>0.2026</v>
      </c>
      <c r="H34" s="107">
        <f>ROUND((E34*(1+G34)*D34),4)</f>
        <v>21319.933300000001</v>
      </c>
      <c r="I34" s="312">
        <f>H34/('MOD 2'!$J$291+EQUIPAMENTOS!$J$22)</f>
        <v>1.4343462192812892E-2</v>
      </c>
      <c r="J34" s="312">
        <f t="shared" si="0"/>
        <v>0.79684657405098258</v>
      </c>
    </row>
    <row r="35" spans="1:10" ht="45" x14ac:dyDescent="0.25">
      <c r="A35" s="103">
        <v>92263</v>
      </c>
      <c r="B35" s="104" t="s">
        <v>15439</v>
      </c>
      <c r="C35" s="105" t="s">
        <v>4</v>
      </c>
      <c r="D35" s="148">
        <v>101.67</v>
      </c>
      <c r="E35" s="107">
        <f>VLOOKUP(A35,'COMP ANL'!A:I,9,0)</f>
        <v>161.93</v>
      </c>
      <c r="F35" s="107">
        <f>E35*D35</f>
        <v>16463.4231</v>
      </c>
      <c r="G35" s="314">
        <f>BDI_Materiais!$H$27</f>
        <v>0.2026</v>
      </c>
      <c r="H35" s="107">
        <f>ROUND((E35*(1+G35)*D35),4)</f>
        <v>19798.9126</v>
      </c>
      <c r="I35" s="312">
        <f>H35/('MOD 2'!$J$291+EQUIPAMENTOS!$J$22)</f>
        <v>1.3320161481786004E-2</v>
      </c>
      <c r="J35" s="312">
        <f t="shared" si="0"/>
        <v>0.81016673553276863</v>
      </c>
    </row>
    <row r="36" spans="1:10" ht="30" x14ac:dyDescent="0.25">
      <c r="A36" s="103">
        <v>93584</v>
      </c>
      <c r="B36" s="104" t="s">
        <v>6</v>
      </c>
      <c r="C36" s="105" t="s">
        <v>4</v>
      </c>
      <c r="D36" s="148">
        <v>16</v>
      </c>
      <c r="E36" s="107">
        <f>VLOOKUP(A36,'COMP ANL'!A:I,9,0)</f>
        <v>897.70999999999992</v>
      </c>
      <c r="F36" s="107">
        <f>E36*D36</f>
        <v>14363.359999999999</v>
      </c>
      <c r="G36" s="314">
        <f>BDI_Materiais!$H$27</f>
        <v>0.2026</v>
      </c>
      <c r="H36" s="107">
        <f>ROUND((E36*(1+G36)*D36),4)</f>
        <v>17273.376700000001</v>
      </c>
      <c r="I36" s="312">
        <f>H36/('MOD 2'!$J$291+EQUIPAMENTOS!$J$22)</f>
        <v>1.1621050692436505E-2</v>
      </c>
      <c r="J36" s="312">
        <f t="shared" si="0"/>
        <v>0.8217877862252051</v>
      </c>
    </row>
    <row r="37" spans="1:10" ht="30" x14ac:dyDescent="0.25">
      <c r="A37" s="103">
        <v>98504</v>
      </c>
      <c r="B37" s="104" t="s">
        <v>354</v>
      </c>
      <c r="C37" s="105" t="s">
        <v>4</v>
      </c>
      <c r="D37" s="148">
        <v>1168.96</v>
      </c>
      <c r="E37" s="107">
        <f>VLOOKUP(A37,'COMP ANL'!A:I,9,0)</f>
        <v>12.07</v>
      </c>
      <c r="F37" s="107">
        <f>E37*D37</f>
        <v>14109.3472</v>
      </c>
      <c r="G37" s="314">
        <f>BDI_Materiais!$H$27</f>
        <v>0.2026</v>
      </c>
      <c r="H37" s="107">
        <f>ROUND((E37*(1+G37)*D37),4)</f>
        <v>16967.900900000001</v>
      </c>
      <c r="I37" s="312">
        <f>H37/('MOD 2'!$J$291+EQUIPAMENTOS!$J$22)</f>
        <v>1.1415535012510842E-2</v>
      </c>
      <c r="J37" s="312">
        <f t="shared" si="0"/>
        <v>0.8332033212377159</v>
      </c>
    </row>
    <row r="38" spans="1:10" x14ac:dyDescent="0.25">
      <c r="A38" s="103">
        <v>95577</v>
      </c>
      <c r="B38" s="104" t="s">
        <v>2553</v>
      </c>
      <c r="C38" s="105" t="s">
        <v>55</v>
      </c>
      <c r="D38" s="148">
        <v>938.46</v>
      </c>
      <c r="E38" s="107">
        <f>VLOOKUP(A38,'COMP ANL'!A:I,9,0)</f>
        <v>14.8</v>
      </c>
      <c r="F38" s="107">
        <f>E38*D38</f>
        <v>13889.208000000001</v>
      </c>
      <c r="G38" s="314">
        <f>BDI_Materiais!$H$27</f>
        <v>0.2026</v>
      </c>
      <c r="H38" s="107">
        <f>ROUND((E38*(1+G38)*D38),4)</f>
        <v>16703.161499999998</v>
      </c>
      <c r="I38" s="312">
        <f>H38/('MOD 2'!$J$291+EQUIPAMENTOS!$J$22)</f>
        <v>1.1237425657222758E-2</v>
      </c>
      <c r="J38" s="312">
        <f t="shared" si="0"/>
        <v>0.84444074689493864</v>
      </c>
    </row>
    <row r="39" spans="1:10" ht="120" x14ac:dyDescent="0.25">
      <c r="A39" s="103" t="s">
        <v>26</v>
      </c>
      <c r="B39" s="104" t="s">
        <v>15312</v>
      </c>
      <c r="C39" s="105" t="s">
        <v>27</v>
      </c>
      <c r="D39" s="148">
        <v>12046.32</v>
      </c>
      <c r="E39" s="107">
        <f>VLOOKUP(A39,'COMP ANL'!A:I,9,0)</f>
        <v>1.0900000000000001</v>
      </c>
      <c r="F39" s="107">
        <f>E39*D39</f>
        <v>13130.488800000001</v>
      </c>
      <c r="G39" s="314">
        <f>BDI_Materiais!$H$27</f>
        <v>0.2026</v>
      </c>
      <c r="H39" s="107">
        <f>ROUND((E39*(1+G39)*D39),4)</f>
        <v>15790.7258</v>
      </c>
      <c r="I39" s="312">
        <f>H39/('MOD 2'!$J$291+EQUIPAMENTOS!$J$22)</f>
        <v>1.0623564122941E-2</v>
      </c>
      <c r="J39" s="312">
        <f t="shared" si="0"/>
        <v>0.85506431101787961</v>
      </c>
    </row>
    <row r="40" spans="1:10" ht="90" x14ac:dyDescent="0.25">
      <c r="A40" s="103" t="s">
        <v>14580</v>
      </c>
      <c r="B40" s="104" t="s">
        <v>779</v>
      </c>
      <c r="C40" s="105" t="s">
        <v>24</v>
      </c>
      <c r="D40" s="148">
        <v>705.88</v>
      </c>
      <c r="E40" s="107">
        <f>VLOOKUP(A40,'COMP ANL'!A:I,9,0)</f>
        <v>17.990000000000002</v>
      </c>
      <c r="F40" s="107">
        <f>E40*D40</f>
        <v>12698.781200000001</v>
      </c>
      <c r="G40" s="314">
        <f>BDI_Materiais!$H$27</f>
        <v>0.2026</v>
      </c>
      <c r="H40" s="107">
        <f>ROUND((E40*(1+G40)*D40),4)</f>
        <v>15271.5543</v>
      </c>
      <c r="I40" s="312">
        <f>H40/('MOD 2'!$J$291+EQUIPAMENTOS!$J$22)</f>
        <v>1.0274279879081007E-2</v>
      </c>
      <c r="J40" s="312">
        <f t="shared" si="0"/>
        <v>0.86533859089696064</v>
      </c>
    </row>
    <row r="41" spans="1:10" ht="30" x14ac:dyDescent="0.25">
      <c r="A41" s="103" t="s">
        <v>18</v>
      </c>
      <c r="B41" s="104" t="s">
        <v>15287</v>
      </c>
      <c r="C41" s="105" t="s">
        <v>4</v>
      </c>
      <c r="D41" s="148">
        <v>1609.03</v>
      </c>
      <c r="E41" s="107">
        <f>VLOOKUP(A41,'COMP ANL'!A:I,9,0)</f>
        <v>6.379999999999999</v>
      </c>
      <c r="F41" s="107">
        <f>E41*D41</f>
        <v>10265.611399999998</v>
      </c>
      <c r="G41" s="314">
        <f>BDI_Materiais!$H$27</f>
        <v>0.2026</v>
      </c>
      <c r="H41" s="107">
        <f>ROUND((E41*(1+G41)*D41),4)</f>
        <v>12345.424300000001</v>
      </c>
      <c r="I41" s="312">
        <f>H41/('MOD 2'!$J$291+EQUIPAMENTOS!$J$22)</f>
        <v>8.3056604450673192E-3</v>
      </c>
      <c r="J41" s="312">
        <f t="shared" si="0"/>
        <v>0.87364425134202794</v>
      </c>
    </row>
    <row r="42" spans="1:10" x14ac:dyDescent="0.25">
      <c r="A42" s="103">
        <v>93582</v>
      </c>
      <c r="B42" s="104" t="s">
        <v>12</v>
      </c>
      <c r="C42" s="105" t="s">
        <v>4</v>
      </c>
      <c r="D42" s="148">
        <v>36</v>
      </c>
      <c r="E42" s="107">
        <f>VLOOKUP(A42,'COMP ANL'!A:I,9,0)</f>
        <v>277.78000000000003</v>
      </c>
      <c r="F42" s="107">
        <f>E42*D42</f>
        <v>10000.080000000002</v>
      </c>
      <c r="G42" s="314">
        <f>BDI_Materiais!$H$27</f>
        <v>0.2026</v>
      </c>
      <c r="H42" s="107">
        <f>ROUND((E42*(1+G42)*D42),4)</f>
        <v>12026.0962</v>
      </c>
      <c r="I42" s="312">
        <f>H42/('MOD 2'!$J$291+EQUIPAMENTOS!$J$22)</f>
        <v>8.0908253203508269E-3</v>
      </c>
      <c r="J42" s="312">
        <f t="shared" si="0"/>
        <v>0.88173507666237882</v>
      </c>
    </row>
    <row r="43" spans="1:10" ht="30" x14ac:dyDescent="0.25">
      <c r="A43" s="103">
        <v>98557</v>
      </c>
      <c r="B43" s="104" t="s">
        <v>68</v>
      </c>
      <c r="C43" s="105" t="s">
        <v>4</v>
      </c>
      <c r="D43" s="148">
        <v>254.06</v>
      </c>
      <c r="E43" s="107">
        <f>VLOOKUP(A43,'COMP ANL'!A:I,9,0)</f>
        <v>36.019999999999996</v>
      </c>
      <c r="F43" s="107">
        <f>E43*D43</f>
        <v>9151.2411999999986</v>
      </c>
      <c r="G43" s="314">
        <f>BDI_Materiais!$H$27</f>
        <v>0.2026</v>
      </c>
      <c r="H43" s="107">
        <f>ROUND((E43*(1+G43)*D43),4)</f>
        <v>11005.2827</v>
      </c>
      <c r="I43" s="312">
        <f>H43/('MOD 2'!$J$291+EQUIPAMENTOS!$J$22)</f>
        <v>7.4040501960044953E-3</v>
      </c>
      <c r="J43" s="312">
        <f t="shared" si="0"/>
        <v>0.88913912685838337</v>
      </c>
    </row>
    <row r="44" spans="1:10" ht="45" x14ac:dyDescent="0.25">
      <c r="A44" s="103">
        <v>94995</v>
      </c>
      <c r="B44" s="104" t="s">
        <v>5330</v>
      </c>
      <c r="C44" s="105" t="s">
        <v>4</v>
      </c>
      <c r="D44" s="148">
        <v>82.57</v>
      </c>
      <c r="E44" s="107">
        <f>VLOOKUP(A44,'COMP ANL'!A:I,9,0)</f>
        <v>100.96000000000001</v>
      </c>
      <c r="F44" s="107">
        <f>E44*D44</f>
        <v>8336.2672000000002</v>
      </c>
      <c r="G44" s="314">
        <f>BDI_Materiais!$H$27</f>
        <v>0.2026</v>
      </c>
      <c r="H44" s="107">
        <f>ROUND((E44*(1+G44)*D44),4)</f>
        <v>10025.1949</v>
      </c>
      <c r="I44" s="312">
        <f>H44/('MOD 2'!$J$291+EQUIPAMENTOS!$J$22)</f>
        <v>6.7446741976313132E-3</v>
      </c>
      <c r="J44" s="312">
        <f t="shared" si="0"/>
        <v>0.89588380105601473</v>
      </c>
    </row>
    <row r="45" spans="1:10" ht="30" x14ac:dyDescent="0.25">
      <c r="A45" s="103" t="s">
        <v>11724</v>
      </c>
      <c r="B45" s="104" t="s">
        <v>15812</v>
      </c>
      <c r="C45" s="105" t="s">
        <v>51</v>
      </c>
      <c r="D45" s="148">
        <v>30</v>
      </c>
      <c r="E45" s="107">
        <f>VLOOKUP(A45,'COMP ANL'!A:I,9,0)</f>
        <v>269.51</v>
      </c>
      <c r="F45" s="107">
        <f>E45*D45</f>
        <v>8085.2999999999993</v>
      </c>
      <c r="G45" s="314">
        <f>BDI_Materiais!$H$27</f>
        <v>0.2026</v>
      </c>
      <c r="H45" s="107">
        <f>ROUND((E45*(1+G45)*D45),4)</f>
        <v>9723.3817999999992</v>
      </c>
      <c r="I45" s="312">
        <f>H45/('MOD 2'!$J$291+EQUIPAMENTOS!$J$22)</f>
        <v>6.5416226810890137E-3</v>
      </c>
      <c r="J45" s="312">
        <f t="shared" si="0"/>
        <v>0.90242542373710377</v>
      </c>
    </row>
    <row r="46" spans="1:10" ht="45" x14ac:dyDescent="0.25">
      <c r="A46" s="103">
        <v>96557</v>
      </c>
      <c r="B46" s="104" t="s">
        <v>15331</v>
      </c>
      <c r="C46" s="105" t="s">
        <v>24</v>
      </c>
      <c r="D46" s="148">
        <v>17.600000000000001</v>
      </c>
      <c r="E46" s="107">
        <f>VLOOKUP(A46,'COMP ANL'!A:I,9,0)</f>
        <v>427.7</v>
      </c>
      <c r="F46" s="107">
        <f>E46*D46</f>
        <v>7527.52</v>
      </c>
      <c r="G46" s="314">
        <f>BDI_Materiais!$H$27</f>
        <v>0.2026</v>
      </c>
      <c r="H46" s="107">
        <f>ROUND((E46*(1+G46)*D46),4)</f>
        <v>9052.5956000000006</v>
      </c>
      <c r="I46" s="312">
        <f>H46/('MOD 2'!$J$291+EQUIPAMENTOS!$J$22)</f>
        <v>6.0903362551994631E-3</v>
      </c>
      <c r="J46" s="312">
        <f t="shared" si="0"/>
        <v>0.90851575999230327</v>
      </c>
    </row>
    <row r="47" spans="1:10" ht="30" x14ac:dyDescent="0.25">
      <c r="A47" s="103">
        <v>92265</v>
      </c>
      <c r="B47" s="104" t="s">
        <v>15446</v>
      </c>
      <c r="C47" s="105" t="s">
        <v>4</v>
      </c>
      <c r="D47" s="148">
        <v>50.9</v>
      </c>
      <c r="E47" s="107">
        <f>VLOOKUP(A47,'COMP ANL'!A:I,9,0)</f>
        <v>118.63</v>
      </c>
      <c r="F47" s="107">
        <f>E47*D47</f>
        <v>6038.2669999999998</v>
      </c>
      <c r="G47" s="314">
        <f>BDI_Materiais!$H$27</f>
        <v>0.2026</v>
      </c>
      <c r="H47" s="107">
        <f>ROUND((E47*(1+G47)*D47),4)</f>
        <v>7261.6198999999997</v>
      </c>
      <c r="I47" s="312">
        <f>H47/('MOD 2'!$J$291+EQUIPAMENTOS!$J$22)</f>
        <v>4.8854172772776795E-3</v>
      </c>
      <c r="J47" s="312">
        <f t="shared" si="0"/>
        <v>0.91340117726958092</v>
      </c>
    </row>
    <row r="48" spans="1:10" x14ac:dyDescent="0.25">
      <c r="A48" s="103">
        <v>96543</v>
      </c>
      <c r="B48" s="104" t="s">
        <v>2473</v>
      </c>
      <c r="C48" s="105" t="s">
        <v>55</v>
      </c>
      <c r="D48" s="148">
        <v>276.3</v>
      </c>
      <c r="E48" s="107">
        <f>VLOOKUP(A48,'COMP ANL'!A:I,9,0)</f>
        <v>20.819999999999997</v>
      </c>
      <c r="F48" s="107">
        <f>E48*D48</f>
        <v>5752.5659999999989</v>
      </c>
      <c r="G48" s="314">
        <f>BDI_Materiais!$H$27</f>
        <v>0.2026</v>
      </c>
      <c r="H48" s="107">
        <f>ROUND((E48*(1+G48)*D48),4)</f>
        <v>6918.0358999999999</v>
      </c>
      <c r="I48" s="312">
        <f>H48/('MOD 2'!$J$291+EQUIPAMENTOS!$J$22)</f>
        <v>4.6542634530743259E-3</v>
      </c>
      <c r="J48" s="312">
        <f t="shared" si="0"/>
        <v>0.91805544072265521</v>
      </c>
    </row>
    <row r="49" spans="1:10" ht="30" x14ac:dyDescent="0.25">
      <c r="A49" s="103">
        <v>83646</v>
      </c>
      <c r="B49" s="104" t="s">
        <v>16004</v>
      </c>
      <c r="C49" s="105" t="s">
        <v>8</v>
      </c>
      <c r="D49" s="148">
        <v>2</v>
      </c>
      <c r="E49" s="107">
        <f>VLOOKUP(A49,'COMP ANL'!A:I,9,0)</f>
        <v>2848.49</v>
      </c>
      <c r="F49" s="107">
        <f>E49*D49</f>
        <v>5696.98</v>
      </c>
      <c r="G49" s="314">
        <f>BDI_Materiais!$H$27</f>
        <v>0.2026</v>
      </c>
      <c r="H49" s="107">
        <f>ROUND((E49*(1+G49)*D49),4)</f>
        <v>6851.1881000000003</v>
      </c>
      <c r="I49" s="312">
        <f>H49/('MOD 2'!$J$291+EQUIPAMENTOS!$J$22)</f>
        <v>4.6092900998053118E-3</v>
      </c>
      <c r="J49" s="312">
        <f t="shared" si="0"/>
        <v>0.92266473082246048</v>
      </c>
    </row>
    <row r="50" spans="1:10" ht="45" x14ac:dyDescent="0.25">
      <c r="A50" s="103" t="s">
        <v>11</v>
      </c>
      <c r="B50" s="104" t="s">
        <v>15252</v>
      </c>
      <c r="C50" s="105" t="s">
        <v>4</v>
      </c>
      <c r="D50" s="148">
        <v>20</v>
      </c>
      <c r="E50" s="107">
        <f>VLOOKUP(A50,'COMP ANL'!A:I,9,0)</f>
        <v>276.02000000000004</v>
      </c>
      <c r="F50" s="107">
        <f>E50*D50</f>
        <v>5520.4000000000005</v>
      </c>
      <c r="G50" s="314">
        <f>BDI_Materiais!$H$27</f>
        <v>0.2026</v>
      </c>
      <c r="H50" s="107">
        <f>ROUND((E50*(1+G50)*D50),4)</f>
        <v>6638.8329999999996</v>
      </c>
      <c r="I50" s="312">
        <f>H50/('MOD 2'!$J$291+EQUIPAMENTOS!$J$22)</f>
        <v>4.4664234545189023E-3</v>
      </c>
      <c r="J50" s="312">
        <f t="shared" si="0"/>
        <v>0.92713115427697934</v>
      </c>
    </row>
    <row r="51" spans="1:10" ht="60" x14ac:dyDescent="0.25">
      <c r="A51" s="103">
        <v>92779</v>
      </c>
      <c r="B51" s="104" t="s">
        <v>2509</v>
      </c>
      <c r="C51" s="105" t="s">
        <v>55</v>
      </c>
      <c r="D51" s="148">
        <v>361.4</v>
      </c>
      <c r="E51" s="107">
        <f>VLOOKUP(A51,'COMP ANL'!A:I,9,0)</f>
        <v>14.110000000000001</v>
      </c>
      <c r="F51" s="107">
        <f>E51*D51</f>
        <v>5099.3540000000003</v>
      </c>
      <c r="G51" s="314">
        <f>BDI_Materiais!$H$27</f>
        <v>0.2026</v>
      </c>
      <c r="H51" s="107">
        <f>ROUND((E51*(1+G51)*D51),4)</f>
        <v>6132.4831000000004</v>
      </c>
      <c r="I51" s="312">
        <f>H51/('MOD 2'!$J$291+EQUIPAMENTOS!$J$22)</f>
        <v>4.1257652289612935E-3</v>
      </c>
      <c r="J51" s="312">
        <f t="shared" si="0"/>
        <v>0.93125691950594058</v>
      </c>
    </row>
    <row r="52" spans="1:10" x14ac:dyDescent="0.25">
      <c r="A52" s="103" t="s">
        <v>16</v>
      </c>
      <c r="B52" s="104" t="s">
        <v>15278</v>
      </c>
      <c r="C52" s="105" t="s">
        <v>4</v>
      </c>
      <c r="D52" s="148">
        <v>14.4</v>
      </c>
      <c r="E52" s="107">
        <f>VLOOKUP(A52,'COMP ANL'!A:I,9,0)</f>
        <v>334.25999999999993</v>
      </c>
      <c r="F52" s="107">
        <f>E52*D52</f>
        <v>4813.3439999999991</v>
      </c>
      <c r="G52" s="314">
        <f>BDI_Materiais!$H$27</f>
        <v>0.2026</v>
      </c>
      <c r="H52" s="107">
        <f>ROUND((E52*(1+G52)*D52),4)</f>
        <v>5788.5275000000001</v>
      </c>
      <c r="I52" s="312">
        <f>H52/('MOD 2'!$J$291+EQUIPAMENTOS!$J$22)</f>
        <v>3.8943614025428366E-3</v>
      </c>
      <c r="J52" s="312">
        <f t="shared" si="0"/>
        <v>0.93515128090848343</v>
      </c>
    </row>
    <row r="53" spans="1:10" ht="30" x14ac:dyDescent="0.25">
      <c r="A53" s="103">
        <v>100974</v>
      </c>
      <c r="B53" s="104" t="s">
        <v>46</v>
      </c>
      <c r="C53" s="105" t="s">
        <v>24</v>
      </c>
      <c r="D53" s="148">
        <v>675.29</v>
      </c>
      <c r="E53" s="107">
        <f>VLOOKUP(A53,'COMP ANL'!A:I,9,0)</f>
        <v>6.32</v>
      </c>
      <c r="F53" s="107">
        <f>E53*D53</f>
        <v>4267.8328000000001</v>
      </c>
      <c r="G53" s="314">
        <f>BDI_Materiais!$H$27</f>
        <v>0.2026</v>
      </c>
      <c r="H53" s="107">
        <f>ROUND((E53*(1+G53)*D53),4)</f>
        <v>5132.4957000000004</v>
      </c>
      <c r="I53" s="312">
        <f>H53/('MOD 2'!$J$291+EQUIPAMENTOS!$J$22)</f>
        <v>3.4530013294049441E-3</v>
      </c>
      <c r="J53" s="312">
        <f t="shared" si="0"/>
        <v>0.93860428223788839</v>
      </c>
    </row>
    <row r="54" spans="1:10" ht="30" x14ac:dyDescent="0.25">
      <c r="A54" s="103">
        <v>95583</v>
      </c>
      <c r="B54" s="104" t="s">
        <v>2555</v>
      </c>
      <c r="C54" s="105" t="s">
        <v>55</v>
      </c>
      <c r="D54" s="148">
        <v>241.94</v>
      </c>
      <c r="E54" s="107">
        <f>VLOOKUP(A54,'COMP ANL'!A:I,9,0)</f>
        <v>17.61</v>
      </c>
      <c r="F54" s="107">
        <f>E54*D54</f>
        <v>4260.5634</v>
      </c>
      <c r="G54" s="314">
        <f>BDI_Materiais!$H$27</f>
        <v>0.2026</v>
      </c>
      <c r="H54" s="107">
        <f>ROUND((E54*(1+G54)*D54),4)</f>
        <v>5123.7534999999998</v>
      </c>
      <c r="I54" s="312">
        <f>H54/('MOD 2'!$J$291+EQUIPAMENTOS!$J$22)</f>
        <v>3.4471198187352079E-3</v>
      </c>
      <c r="J54" s="312">
        <f t="shared" si="0"/>
        <v>0.94205140205662363</v>
      </c>
    </row>
    <row r="55" spans="1:10" ht="60" x14ac:dyDescent="0.25">
      <c r="A55" s="103" t="s">
        <v>14576</v>
      </c>
      <c r="B55" s="104" t="s">
        <v>714</v>
      </c>
      <c r="C55" s="105" t="s">
        <v>8</v>
      </c>
      <c r="D55" s="148">
        <v>6</v>
      </c>
      <c r="E55" s="107">
        <f>VLOOKUP(A55,'COMP ANL'!A:I,9,0)</f>
        <v>705.55</v>
      </c>
      <c r="F55" s="107">
        <f>E55*D55</f>
        <v>4233.2999999999993</v>
      </c>
      <c r="G55" s="314">
        <f>BDI_Materiais!$H$27</f>
        <v>0.2026</v>
      </c>
      <c r="H55" s="107">
        <f>ROUND((E55*(1+G55)*D55),4)</f>
        <v>5090.9665999999997</v>
      </c>
      <c r="I55" s="312">
        <f>H55/('MOD 2'!$J$291+EQUIPAMENTOS!$J$22)</f>
        <v>3.4250616981045239E-3</v>
      </c>
      <c r="J55" s="312">
        <f t="shared" si="0"/>
        <v>0.94547646375472816</v>
      </c>
    </row>
    <row r="56" spans="1:10" ht="30" x14ac:dyDescent="0.25">
      <c r="A56" s="103" t="s">
        <v>491</v>
      </c>
      <c r="B56" s="104" t="s">
        <v>492</v>
      </c>
      <c r="C56" s="105" t="s">
        <v>8</v>
      </c>
      <c r="D56" s="148">
        <v>1</v>
      </c>
      <c r="E56" s="107">
        <f>VLOOKUP(A56,'COMP ANL'!A:I,9,0)</f>
        <v>4200</v>
      </c>
      <c r="F56" s="107">
        <f>E56*D56</f>
        <v>4200</v>
      </c>
      <c r="G56" s="314">
        <f>BDI_Materiais!$H$27</f>
        <v>0.2026</v>
      </c>
      <c r="H56" s="107">
        <f>ROUND((E56*(1+G56)*D56),4)</f>
        <v>5050.92</v>
      </c>
      <c r="I56" s="312">
        <f>H56/('MOD 2'!$J$291+EQUIPAMENTOS!$J$22)</f>
        <v>3.3981194518522481E-3</v>
      </c>
      <c r="J56" s="312">
        <f t="shared" si="0"/>
        <v>0.94887458320658036</v>
      </c>
    </row>
    <row r="57" spans="1:10" ht="30" x14ac:dyDescent="0.25">
      <c r="A57" s="103">
        <v>92775</v>
      </c>
      <c r="B57" s="104" t="s">
        <v>2505</v>
      </c>
      <c r="C57" s="105" t="s">
        <v>55</v>
      </c>
      <c r="D57" s="148">
        <v>188.6</v>
      </c>
      <c r="E57" s="107">
        <f>VLOOKUP(A57,'COMP ANL'!A:I,9,0)</f>
        <v>20.859999999999996</v>
      </c>
      <c r="F57" s="107">
        <f>E57*D57</f>
        <v>3934.195999999999</v>
      </c>
      <c r="G57" s="314">
        <f>BDI_Materiais!$H$27</f>
        <v>0.2026</v>
      </c>
      <c r="H57" s="107">
        <f>ROUND((E57*(1+G57)*D57),4)</f>
        <v>4731.2641000000003</v>
      </c>
      <c r="I57" s="312">
        <f>H57/('MOD 2'!$J$291+EQUIPAMENTOS!$J$22)</f>
        <v>3.1830637923507443E-3</v>
      </c>
      <c r="J57" s="312">
        <f t="shared" si="0"/>
        <v>0.95205764699893114</v>
      </c>
    </row>
    <row r="58" spans="1:10" ht="60" x14ac:dyDescent="0.25">
      <c r="A58" s="103">
        <v>79480</v>
      </c>
      <c r="B58" s="104" t="s">
        <v>38</v>
      </c>
      <c r="C58" s="105" t="s">
        <v>24</v>
      </c>
      <c r="D58" s="148">
        <v>1549.2799999999997</v>
      </c>
      <c r="E58" s="107">
        <f>VLOOKUP(A58,'COMP ANL'!A:I,9,0)</f>
        <v>2.4900000000000002</v>
      </c>
      <c r="F58" s="107">
        <f>E58*D58</f>
        <v>3857.7071999999998</v>
      </c>
      <c r="G58" s="314">
        <f>BDI_Materiais!$H$27</f>
        <v>0.2026</v>
      </c>
      <c r="H58" s="107">
        <f>ROUND((E58*(1+G58)*D58),4)</f>
        <v>4639.2786999999998</v>
      </c>
      <c r="I58" s="312">
        <f>H58/('MOD 2'!$J$291+EQUIPAMENTOS!$J$22)</f>
        <v>3.1211785561905177E-3</v>
      </c>
      <c r="J58" s="312">
        <f t="shared" si="0"/>
        <v>0.95517882555512168</v>
      </c>
    </row>
    <row r="59" spans="1:10" ht="30" x14ac:dyDescent="0.25">
      <c r="A59" s="103">
        <v>94263</v>
      </c>
      <c r="B59" s="104" t="s">
        <v>355</v>
      </c>
      <c r="C59" s="105" t="s">
        <v>51</v>
      </c>
      <c r="D59" s="148">
        <v>145.86000000000001</v>
      </c>
      <c r="E59" s="107">
        <f>VLOOKUP(A59,'COMP ANL'!A:I,9,0)</f>
        <v>26.44</v>
      </c>
      <c r="F59" s="107">
        <f>E59*D59</f>
        <v>3856.5384000000004</v>
      </c>
      <c r="G59" s="314">
        <f>BDI_Materiais!$H$27</f>
        <v>0.2026</v>
      </c>
      <c r="H59" s="107">
        <f>ROUND((E59*(1+G59)*D59),4)</f>
        <v>4637.8730999999998</v>
      </c>
      <c r="I59" s="312">
        <f>H59/('MOD 2'!$J$291+EQUIPAMENTOS!$J$22)</f>
        <v>3.1202329073381258E-3</v>
      </c>
      <c r="J59" s="312">
        <f t="shared" ref="J59:J91" si="1">I59+J58</f>
        <v>0.95829905846245977</v>
      </c>
    </row>
    <row r="60" spans="1:10" ht="60" x14ac:dyDescent="0.25">
      <c r="A60" s="103">
        <v>92777</v>
      </c>
      <c r="B60" s="104" t="s">
        <v>2507</v>
      </c>
      <c r="C60" s="105" t="s">
        <v>55</v>
      </c>
      <c r="D60" s="148">
        <v>195.1</v>
      </c>
      <c r="E60" s="107">
        <f>VLOOKUP(A60,'COMP ANL'!A:I,9,0)</f>
        <v>18.72</v>
      </c>
      <c r="F60" s="107">
        <f>E60*D60</f>
        <v>3652.2719999999995</v>
      </c>
      <c r="G60" s="314">
        <f>BDI_Materiais!$H$27</f>
        <v>0.2026</v>
      </c>
      <c r="H60" s="107">
        <f>ROUND((E60*(1+G60)*D60),4)</f>
        <v>4392.2223000000004</v>
      </c>
      <c r="I60" s="312">
        <f>H60/('MOD 2'!$J$291+EQUIPAMENTOS!$J$22)</f>
        <v>2.9549658348358757E-3</v>
      </c>
      <c r="J60" s="312">
        <f t="shared" si="1"/>
        <v>0.96125402429729567</v>
      </c>
    </row>
    <row r="61" spans="1:10" x14ac:dyDescent="0.25">
      <c r="A61" s="103" t="s">
        <v>793</v>
      </c>
      <c r="B61" s="104" t="s">
        <v>794</v>
      </c>
      <c r="C61" s="105" t="s">
        <v>4</v>
      </c>
      <c r="D61" s="148">
        <v>1637.63</v>
      </c>
      <c r="E61" s="107">
        <f>VLOOKUP(A61,'COMP ANL'!A:I,9,0)</f>
        <v>2.1800000000000002</v>
      </c>
      <c r="F61" s="107">
        <f>E61*D61</f>
        <v>3570.0334000000007</v>
      </c>
      <c r="G61" s="314">
        <f>BDI_Materiais!$H$27</f>
        <v>0.2026</v>
      </c>
      <c r="H61" s="107">
        <f>ROUND((E61*(1+G61)*D61),4)</f>
        <v>4293.3221999999996</v>
      </c>
      <c r="I61" s="312">
        <f>H61/('MOD 2'!$J$291+EQUIPAMENTOS!$J$22)</f>
        <v>2.8884285795239455E-3</v>
      </c>
      <c r="J61" s="312">
        <f t="shared" si="1"/>
        <v>0.96414245287681966</v>
      </c>
    </row>
    <row r="62" spans="1:10" ht="60" x14ac:dyDescent="0.25">
      <c r="A62" s="103">
        <v>92778</v>
      </c>
      <c r="B62" s="104" t="s">
        <v>2508</v>
      </c>
      <c r="C62" s="105" t="s">
        <v>55</v>
      </c>
      <c r="D62" s="148">
        <v>192.3</v>
      </c>
      <c r="E62" s="107">
        <f>VLOOKUP(A62,'COMP ANL'!A:I,9,0)</f>
        <v>16.749999999999996</v>
      </c>
      <c r="F62" s="107">
        <f>E62*D62</f>
        <v>3221.0249999999996</v>
      </c>
      <c r="G62" s="314">
        <f>BDI_Materiais!$H$27</f>
        <v>0.2026</v>
      </c>
      <c r="H62" s="107">
        <f>ROUND((E62*(1+G62)*D62),4)</f>
        <v>3873.6046999999999</v>
      </c>
      <c r="I62" s="312">
        <f>H62/('MOD 2'!$J$291+EQUIPAMENTOS!$J$22)</f>
        <v>2.6060542395952204E-3</v>
      </c>
      <c r="J62" s="312">
        <f t="shared" si="1"/>
        <v>0.96674850711641491</v>
      </c>
    </row>
    <row r="63" spans="1:10" ht="60" x14ac:dyDescent="0.25">
      <c r="A63" s="103" t="s">
        <v>13252</v>
      </c>
      <c r="B63" s="104" t="s">
        <v>15265</v>
      </c>
      <c r="C63" s="105" t="s">
        <v>8</v>
      </c>
      <c r="D63" s="148">
        <v>1</v>
      </c>
      <c r="E63" s="107">
        <f>VLOOKUP(A63,'COMP ANL'!A:I,9,0)</f>
        <v>3202.6400000000003</v>
      </c>
      <c r="F63" s="107">
        <f>E63*D63</f>
        <v>3202.6400000000003</v>
      </c>
      <c r="G63" s="314">
        <f>BDI_Materiais!$H$27</f>
        <v>0.2026</v>
      </c>
      <c r="H63" s="107">
        <f>ROUND((E63*(1+G63)*D63),4)</f>
        <v>3851.4949000000001</v>
      </c>
      <c r="I63" s="312">
        <f>H63/('MOD 2'!$J$291+EQUIPAMENTOS!$J$22)</f>
        <v>2.5911793769055396E-3</v>
      </c>
      <c r="J63" s="312">
        <f t="shared" si="1"/>
        <v>0.96933968649332047</v>
      </c>
    </row>
    <row r="64" spans="1:10" ht="60" x14ac:dyDescent="0.25">
      <c r="A64" s="103" t="s">
        <v>14575</v>
      </c>
      <c r="B64" s="104" t="s">
        <v>678</v>
      </c>
      <c r="C64" s="105" t="s">
        <v>8</v>
      </c>
      <c r="D64" s="148">
        <v>1</v>
      </c>
      <c r="E64" s="107">
        <f>VLOOKUP(A64,'COMP ANL'!A:I,9,0)</f>
        <v>3054.95</v>
      </c>
      <c r="F64" s="107">
        <f>E64*D64</f>
        <v>3054.95</v>
      </c>
      <c r="G64" s="314">
        <f>BDI_Equipamentos!$H$27</f>
        <v>0.1326</v>
      </c>
      <c r="H64" s="107">
        <f>ROUND((E64*(1+G64)*D64),4)</f>
        <v>3460.0364</v>
      </c>
      <c r="I64" s="312">
        <f>H64/('MOD 2'!$J$291+EQUIPAMENTOS!$J$22)</f>
        <v>2.3278169115639974E-3</v>
      </c>
      <c r="J64" s="312">
        <f t="shared" si="1"/>
        <v>0.9716675034048845</v>
      </c>
    </row>
    <row r="65" spans="1:10" ht="30" x14ac:dyDescent="0.25">
      <c r="A65" s="103">
        <v>96547</v>
      </c>
      <c r="B65" s="104" t="s">
        <v>2560</v>
      </c>
      <c r="C65" s="105" t="s">
        <v>55</v>
      </c>
      <c r="D65" s="148">
        <v>188.6</v>
      </c>
      <c r="E65" s="107">
        <f>VLOOKUP(A65,'COMP ANL'!A:I,9,0)</f>
        <v>14.25</v>
      </c>
      <c r="F65" s="107">
        <f>E65*D65</f>
        <v>2687.5499999999997</v>
      </c>
      <c r="G65" s="314">
        <f>BDI_Materiais!$H$27</f>
        <v>0.2026</v>
      </c>
      <c r="H65" s="107">
        <f>ROUND((E65*(1+G65)*D65),4)</f>
        <v>3232.0475999999999</v>
      </c>
      <c r="I65" s="312">
        <f>H65/('MOD 2'!$J$291+EQUIPAMENTOS!$J$22)</f>
        <v>2.174432344775283E-3</v>
      </c>
      <c r="J65" s="312">
        <f t="shared" si="1"/>
        <v>0.97384193574965983</v>
      </c>
    </row>
    <row r="66" spans="1:10" x14ac:dyDescent="0.25">
      <c r="A66" s="103" t="s">
        <v>161</v>
      </c>
      <c r="B66" s="104" t="s">
        <v>15442</v>
      </c>
      <c r="C66" s="105" t="s">
        <v>24</v>
      </c>
      <c r="D66" s="148">
        <v>7.8900000000000006</v>
      </c>
      <c r="E66" s="107">
        <f>VLOOKUP(A66,'COMP ANL'!A:I,9,0)</f>
        <v>305.91000000000003</v>
      </c>
      <c r="F66" s="107">
        <f>E66*D66</f>
        <v>2413.6299000000004</v>
      </c>
      <c r="G66" s="314">
        <f>BDI_Materiais!$H$27</f>
        <v>0.2026</v>
      </c>
      <c r="H66" s="107">
        <f>ROUND((E66*(1+G66)*D66),4)</f>
        <v>2902.6313</v>
      </c>
      <c r="I66" s="312">
        <f>H66/('MOD 2'!$J$291+EQUIPAMENTOS!$J$22)</f>
        <v>1.9528101577703028E-3</v>
      </c>
      <c r="J66" s="312">
        <f t="shared" si="1"/>
        <v>0.97579474590743009</v>
      </c>
    </row>
    <row r="67" spans="1:10" ht="60" x14ac:dyDescent="0.25">
      <c r="A67" s="103" t="s">
        <v>14574</v>
      </c>
      <c r="B67" s="104" t="s">
        <v>676</v>
      </c>
      <c r="C67" s="105" t="s">
        <v>8</v>
      </c>
      <c r="D67" s="148">
        <v>1</v>
      </c>
      <c r="E67" s="107">
        <f>VLOOKUP(A67,'COMP ANL'!A:I,9,0)</f>
        <v>2522.6799999999998</v>
      </c>
      <c r="F67" s="107">
        <f>E67*D67</f>
        <v>2522.6799999999998</v>
      </c>
      <c r="G67" s="314">
        <f>BDI_Equipamentos!$H$27</f>
        <v>0.1326</v>
      </c>
      <c r="H67" s="107">
        <f>ROUND((E67*(1+G67)*D67),4)</f>
        <v>2857.1873999999998</v>
      </c>
      <c r="I67" s="312">
        <f>H67/('MOD 2'!$J$291+EQUIPAMENTOS!$J$22)</f>
        <v>1.9222367571704064E-3</v>
      </c>
      <c r="J67" s="312">
        <f t="shared" si="1"/>
        <v>0.9777169826646005</v>
      </c>
    </row>
    <row r="68" spans="1:10" ht="30" x14ac:dyDescent="0.25">
      <c r="A68" s="103">
        <v>96619</v>
      </c>
      <c r="B68" s="104" t="s">
        <v>59</v>
      </c>
      <c r="C68" s="105" t="s">
        <v>4</v>
      </c>
      <c r="D68" s="148">
        <v>80.98</v>
      </c>
      <c r="E68" s="107">
        <f>VLOOKUP(A68,'COMP ANL'!A:I,9,0)</f>
        <v>29.080000000000002</v>
      </c>
      <c r="F68" s="107">
        <f>E68*D68</f>
        <v>2354.8984</v>
      </c>
      <c r="G68" s="314">
        <f>BDI_Materiais!$H$27</f>
        <v>0.2026</v>
      </c>
      <c r="H68" s="107">
        <f>ROUND((E68*(1+G68)*D68),4)</f>
        <v>2832.0007999999998</v>
      </c>
      <c r="I68" s="312">
        <f>H68/('MOD 2'!$J$291+EQUIPAMENTOS!$J$22)</f>
        <v>1.9052919084327463E-3</v>
      </c>
      <c r="J68" s="312">
        <f t="shared" si="1"/>
        <v>0.97962227457303319</v>
      </c>
    </row>
    <row r="69" spans="1:10" ht="45" x14ac:dyDescent="0.25">
      <c r="A69" s="103" t="s">
        <v>14573</v>
      </c>
      <c r="B69" s="104" t="s">
        <v>674</v>
      </c>
      <c r="C69" s="105" t="s">
        <v>8</v>
      </c>
      <c r="D69" s="148">
        <v>2</v>
      </c>
      <c r="E69" s="107">
        <f>VLOOKUP(A69,'COMP ANL'!A:I,9,0)</f>
        <v>1132.99</v>
      </c>
      <c r="F69" s="107">
        <f>E69*D69</f>
        <v>2265.98</v>
      </c>
      <c r="G69" s="314">
        <f>BDI_Equipamentos!$H$27</f>
        <v>0.1326</v>
      </c>
      <c r="H69" s="107">
        <f>ROUND((E69*(1+G69)*D69),4)</f>
        <v>2566.4488999999999</v>
      </c>
      <c r="I69" s="312">
        <f>H69/('MOD 2'!$J$291+EQUIPAMENTOS!$J$22)</f>
        <v>1.7266359255887649E-3</v>
      </c>
      <c r="J69" s="312">
        <f t="shared" si="1"/>
        <v>0.98134891049862194</v>
      </c>
    </row>
    <row r="70" spans="1:10" ht="60" x14ac:dyDescent="0.25">
      <c r="A70" s="103" t="s">
        <v>7</v>
      </c>
      <c r="B70" s="104" t="s">
        <v>15244</v>
      </c>
      <c r="C70" s="105" t="s">
        <v>8</v>
      </c>
      <c r="D70" s="148">
        <v>1</v>
      </c>
      <c r="E70" s="107">
        <f>VLOOKUP(A70,'COMP ANL'!A:I,9,0)</f>
        <v>2086.88</v>
      </c>
      <c r="F70" s="107">
        <f>E70*D70</f>
        <v>2086.88</v>
      </c>
      <c r="G70" s="314">
        <f>BDI_Materiais!$H$27</f>
        <v>0.2026</v>
      </c>
      <c r="H70" s="107">
        <f>ROUND((E70*(1+G70)*D70),4)</f>
        <v>2509.6819</v>
      </c>
      <c r="I70" s="312">
        <f>H70/('MOD 2'!$J$291+EQUIPAMENTOS!$J$22)</f>
        <v>1.688444656092654E-3</v>
      </c>
      <c r="J70" s="312">
        <f t="shared" si="1"/>
        <v>0.98303735515471458</v>
      </c>
    </row>
    <row r="71" spans="1:10" ht="60" x14ac:dyDescent="0.25">
      <c r="A71" s="103">
        <v>100975</v>
      </c>
      <c r="B71" s="104" t="s">
        <v>15310</v>
      </c>
      <c r="C71" s="105" t="s">
        <v>24</v>
      </c>
      <c r="D71" s="148">
        <v>270.39999999999998</v>
      </c>
      <c r="E71" s="107">
        <f>VLOOKUP(A71,'COMP ANL'!A:I,9,0)</f>
        <v>6.5499999999999989</v>
      </c>
      <c r="F71" s="107">
        <f>E71*D71</f>
        <v>1771.1199999999997</v>
      </c>
      <c r="G71" s="314">
        <f>BDI_Materiais!$H$27</f>
        <v>0.2026</v>
      </c>
      <c r="H71" s="107">
        <f>ROUND((E71*(1+G71)*D71),4)</f>
        <v>2129.9488999999999</v>
      </c>
      <c r="I71" s="312">
        <f>H71/('MOD 2'!$J$291+EQUIPAMENTOS!$J$22)</f>
        <v>1.432970783251625E-3</v>
      </c>
      <c r="J71" s="312">
        <f t="shared" si="1"/>
        <v>0.98447032593796624</v>
      </c>
    </row>
    <row r="72" spans="1:10" ht="60" x14ac:dyDescent="0.25">
      <c r="A72" s="103" t="s">
        <v>13253</v>
      </c>
      <c r="B72" s="104" t="s">
        <v>15269</v>
      </c>
      <c r="C72" s="105" t="s">
        <v>8</v>
      </c>
      <c r="D72" s="148">
        <v>1</v>
      </c>
      <c r="E72" s="107">
        <f>VLOOKUP(A72,'COMP ANL'!A:I,9,0)</f>
        <v>1734.5100000000002</v>
      </c>
      <c r="F72" s="107">
        <f>E72*D72</f>
        <v>1734.5100000000002</v>
      </c>
      <c r="G72" s="314">
        <f>BDI_Materiais!$H$27</f>
        <v>0.2026</v>
      </c>
      <c r="H72" s="107">
        <f>ROUND((E72*(1+G72)*D72),4)</f>
        <v>2085.9216999999999</v>
      </c>
      <c r="I72" s="312">
        <f>H72/('MOD 2'!$J$291+EQUIPAMENTOS!$J$22)</f>
        <v>1.4033504992774998E-3</v>
      </c>
      <c r="J72" s="312">
        <f t="shared" si="1"/>
        <v>0.98587367643724377</v>
      </c>
    </row>
    <row r="73" spans="1:10" x14ac:dyDescent="0.25">
      <c r="A73" s="103">
        <v>95601</v>
      </c>
      <c r="B73" s="104" t="s">
        <v>15319</v>
      </c>
      <c r="C73" s="105" t="s">
        <v>8</v>
      </c>
      <c r="D73" s="148">
        <v>105</v>
      </c>
      <c r="E73" s="107">
        <f>VLOOKUP(A73,'COMP ANL'!A:I,9,0)</f>
        <v>13.89</v>
      </c>
      <c r="F73" s="107">
        <f>E73*D73</f>
        <v>1458.45</v>
      </c>
      <c r="G73" s="314">
        <f>BDI_Materiais!$H$27</f>
        <v>0.2026</v>
      </c>
      <c r="H73" s="107">
        <f>ROUND((E73*(1+G73)*D73),4)</f>
        <v>1753.932</v>
      </c>
      <c r="I73" s="312">
        <f>H73/('MOD 2'!$J$291+EQUIPAMENTOS!$J$22)</f>
        <v>1.1799969998388645E-3</v>
      </c>
      <c r="J73" s="312">
        <f t="shared" si="1"/>
        <v>0.98705367343708261</v>
      </c>
    </row>
    <row r="74" spans="1:10" ht="45" x14ac:dyDescent="0.25">
      <c r="A74" s="103">
        <v>98525</v>
      </c>
      <c r="B74" s="104" t="s">
        <v>23</v>
      </c>
      <c r="C74" s="105" t="s">
        <v>4</v>
      </c>
      <c r="D74" s="148">
        <v>4662.6400000000003</v>
      </c>
      <c r="E74" s="107">
        <f>VLOOKUP(A74,'COMP ANL'!A:I,9,0)</f>
        <v>0.3</v>
      </c>
      <c r="F74" s="107">
        <f>E74*D74</f>
        <v>1398.7920000000001</v>
      </c>
      <c r="G74" s="314">
        <f>BDI_Materiais!$H$27</f>
        <v>0.2026</v>
      </c>
      <c r="H74" s="107">
        <f>ROUND((E74*(1+G74)*D74),4)</f>
        <v>1682.1873000000001</v>
      </c>
      <c r="I74" s="312">
        <f>H74/('MOD 2'!$J$291+EQUIPAMENTOS!$J$22)</f>
        <v>1.1317291475194248E-3</v>
      </c>
      <c r="J74" s="312">
        <f t="shared" si="1"/>
        <v>0.98818540258460208</v>
      </c>
    </row>
    <row r="75" spans="1:10" ht="30" x14ac:dyDescent="0.25">
      <c r="A75" s="103" t="s">
        <v>476</v>
      </c>
      <c r="B75" s="104" t="s">
        <v>15936</v>
      </c>
      <c r="C75" s="105" t="s">
        <v>8</v>
      </c>
      <c r="D75" s="148">
        <v>2</v>
      </c>
      <c r="E75" s="107">
        <f>VLOOKUP(A75,'COMP ANL'!A:I,9,0)</f>
        <v>691.27</v>
      </c>
      <c r="F75" s="107">
        <f>E75*D75</f>
        <v>1382.54</v>
      </c>
      <c r="G75" s="314">
        <f>BDI_Materiais!$H$27</f>
        <v>0.2026</v>
      </c>
      <c r="H75" s="107">
        <f>ROUND((E75*(1+G75)*D75),4)</f>
        <v>1662.6425999999999</v>
      </c>
      <c r="I75" s="312">
        <f>H75/('MOD 2'!$J$291+EQUIPAMENTOS!$J$22)</f>
        <v>1.118580013252674E-3</v>
      </c>
      <c r="J75" s="312">
        <f t="shared" si="1"/>
        <v>0.98930398259785479</v>
      </c>
    </row>
    <row r="76" spans="1:10" ht="45" x14ac:dyDescent="0.25">
      <c r="A76" s="103" t="s">
        <v>11722</v>
      </c>
      <c r="B76" s="104" t="s">
        <v>15302</v>
      </c>
      <c r="C76" s="105" t="s">
        <v>24</v>
      </c>
      <c r="D76" s="148">
        <v>408.4</v>
      </c>
      <c r="E76" s="107">
        <f>VLOOKUP(A76,'COMP ANL'!A:I,9,0)</f>
        <v>3.27</v>
      </c>
      <c r="F76" s="107">
        <f>E76*D76</f>
        <v>1335.4679999999998</v>
      </c>
      <c r="G76" s="314">
        <f>BDI_Materiais!$H$27</f>
        <v>0.2026</v>
      </c>
      <c r="H76" s="107">
        <f>ROUND((E76*(1+G76)*D76),4)</f>
        <v>1606.0337999999999</v>
      </c>
      <c r="I76" s="312">
        <f>H76/('MOD 2'!$J$291+EQUIPAMENTOS!$J$22)</f>
        <v>1.0804951763465234E-3</v>
      </c>
      <c r="J76" s="312">
        <f t="shared" si="1"/>
        <v>0.99038447777420135</v>
      </c>
    </row>
    <row r="77" spans="1:10" ht="45" x14ac:dyDescent="0.25">
      <c r="A77" s="103" t="s">
        <v>9</v>
      </c>
      <c r="B77" s="104" t="s">
        <v>15246</v>
      </c>
      <c r="C77" s="105" t="s">
        <v>8</v>
      </c>
      <c r="D77" s="148">
        <v>1</v>
      </c>
      <c r="E77" s="107">
        <f>VLOOKUP(A77,'COMP ANL'!A:I,9,0)</f>
        <v>1182.98</v>
      </c>
      <c r="F77" s="107">
        <f>E77*D77</f>
        <v>1182.98</v>
      </c>
      <c r="G77" s="314">
        <f>BDI_Materiais!$H$27</f>
        <v>0.2026</v>
      </c>
      <c r="H77" s="107">
        <f>ROUND((E77*(1+G77)*D77),4)</f>
        <v>1422.6516999999999</v>
      </c>
      <c r="I77" s="312">
        <f>H77/('MOD 2'!$J$291+EQUIPAMENTOS!$J$22)</f>
        <v>9.5712076512410979E-4</v>
      </c>
      <c r="J77" s="312">
        <f t="shared" si="1"/>
        <v>0.99134159853932546</v>
      </c>
    </row>
    <row r="78" spans="1:10" ht="30" x14ac:dyDescent="0.25">
      <c r="A78" s="103">
        <v>98510</v>
      </c>
      <c r="B78" s="104" t="s">
        <v>353</v>
      </c>
      <c r="C78" s="105" t="s">
        <v>8</v>
      </c>
      <c r="D78" s="148">
        <v>18</v>
      </c>
      <c r="E78" s="107">
        <f>VLOOKUP(A78,'COMP ANL'!A:I,9,0)</f>
        <v>62.71</v>
      </c>
      <c r="F78" s="107">
        <f>E78*D78</f>
        <v>1128.78</v>
      </c>
      <c r="G78" s="314">
        <f>BDI_Materiais!$H$27</f>
        <v>0.2026</v>
      </c>
      <c r="H78" s="107">
        <f>ROUND((E78*(1+G78)*D78),4)</f>
        <v>1357.4708000000001</v>
      </c>
      <c r="I78" s="312">
        <f>H78/('MOD 2'!$J$291+EQUIPAMENTOS!$J$22)</f>
        <v>9.1326885612946405E-4</v>
      </c>
      <c r="J78" s="312">
        <f t="shared" si="1"/>
        <v>0.99225486739545488</v>
      </c>
    </row>
    <row r="79" spans="1:10" x14ac:dyDescent="0.25">
      <c r="A79" s="103" t="s">
        <v>348</v>
      </c>
      <c r="B79" s="104" t="s">
        <v>15816</v>
      </c>
      <c r="C79" s="105" t="s">
        <v>51</v>
      </c>
      <c r="D79" s="148">
        <v>6</v>
      </c>
      <c r="E79" s="107">
        <f>VLOOKUP(A79,'COMP ANL'!A:I,9,0)</f>
        <v>167.25</v>
      </c>
      <c r="F79" s="107">
        <f>E79*D79</f>
        <v>1003.5</v>
      </c>
      <c r="G79" s="314">
        <f>BDI_Materiais!$H$27</f>
        <v>0.2026</v>
      </c>
      <c r="H79" s="107">
        <f>ROUND((E79*(1+G79)*D79),4)</f>
        <v>1206.8090999999999</v>
      </c>
      <c r="I79" s="312">
        <f>H79/('MOD 2'!$J$291+EQUIPAMENTOS!$J$22)</f>
        <v>8.1190782617469783E-4</v>
      </c>
      <c r="J79" s="312">
        <f t="shared" si="1"/>
        <v>0.99306677522162956</v>
      </c>
    </row>
    <row r="80" spans="1:10" x14ac:dyDescent="0.25">
      <c r="A80" s="103" t="s">
        <v>785</v>
      </c>
      <c r="B80" s="104" t="s">
        <v>786</v>
      </c>
      <c r="C80" s="105" t="s">
        <v>8</v>
      </c>
      <c r="D80" s="148">
        <v>1</v>
      </c>
      <c r="E80" s="107">
        <f>VLOOKUP(A80,'COMP ANL'!A:I,9,0)</f>
        <v>1000</v>
      </c>
      <c r="F80" s="107">
        <f>E80*D80</f>
        <v>1000</v>
      </c>
      <c r="G80" s="314">
        <f>BDI_Materiais!$H$27</f>
        <v>0.2026</v>
      </c>
      <c r="H80" s="107">
        <f>ROUND((E80*(1+G80)*D80),4)</f>
        <v>1202.5999999999999</v>
      </c>
      <c r="I80" s="312">
        <f>H80/('MOD 2'!$J$291+EQUIPAMENTOS!$J$22)</f>
        <v>8.0907605996482091E-4</v>
      </c>
      <c r="J80" s="312">
        <f t="shared" si="1"/>
        <v>0.99387585128159439</v>
      </c>
    </row>
    <row r="81" spans="1:10" x14ac:dyDescent="0.25">
      <c r="A81" s="103" t="s">
        <v>788</v>
      </c>
      <c r="B81" s="104" t="s">
        <v>789</v>
      </c>
      <c r="C81" s="105" t="s">
        <v>8</v>
      </c>
      <c r="D81" s="148">
        <v>1</v>
      </c>
      <c r="E81" s="107">
        <f>VLOOKUP(A81,'COMP ANL'!A:I,9,0)</f>
        <v>1000</v>
      </c>
      <c r="F81" s="107">
        <f>E81*D81</f>
        <v>1000</v>
      </c>
      <c r="G81" s="314">
        <f>BDI_Materiais!$H$27</f>
        <v>0.2026</v>
      </c>
      <c r="H81" s="107">
        <f>ROUND((E81*(1+G81)*D81),4)</f>
        <v>1202.5999999999999</v>
      </c>
      <c r="I81" s="312">
        <f>H81/('MOD 2'!$J$291+EQUIPAMENTOS!$J$22)</f>
        <v>8.0907605996482091E-4</v>
      </c>
      <c r="J81" s="312">
        <f t="shared" si="1"/>
        <v>0.99468492734155922</v>
      </c>
    </row>
    <row r="82" spans="1:10" ht="45" x14ac:dyDescent="0.25">
      <c r="A82" s="103">
        <v>96531</v>
      </c>
      <c r="B82" s="104" t="s">
        <v>61</v>
      </c>
      <c r="C82" s="105" t="s">
        <v>4</v>
      </c>
      <c r="D82" s="148">
        <v>7.28</v>
      </c>
      <c r="E82" s="107">
        <f>VLOOKUP(A82,'COMP ANL'!A:I,9,0)</f>
        <v>130.02000000000001</v>
      </c>
      <c r="F82" s="107">
        <f>E82*D82</f>
        <v>946.54560000000015</v>
      </c>
      <c r="G82" s="314">
        <f>BDI_Materiais!$H$27</f>
        <v>0.2026</v>
      </c>
      <c r="H82" s="107">
        <f>ROUND((E82*(1+G82)*D82),4)</f>
        <v>1138.3157000000001</v>
      </c>
      <c r="I82" s="312">
        <f>H82/('MOD 2'!$J$291+EQUIPAMENTOS!$J$22)</f>
        <v>7.6582735868293466E-4</v>
      </c>
      <c r="J82" s="312">
        <f t="shared" si="1"/>
        <v>0.99545075470024214</v>
      </c>
    </row>
    <row r="83" spans="1:10" ht="30" x14ac:dyDescent="0.25">
      <c r="A83" s="103" t="s">
        <v>682</v>
      </c>
      <c r="B83" s="104" t="s">
        <v>683</v>
      </c>
      <c r="C83" s="105" t="s">
        <v>8</v>
      </c>
      <c r="D83" s="148">
        <v>2</v>
      </c>
      <c r="E83" s="107">
        <f>VLOOKUP(A83,'COMP ANL'!A:I,9,0)</f>
        <v>450</v>
      </c>
      <c r="F83" s="107">
        <f>E83*D83</f>
        <v>900</v>
      </c>
      <c r="G83" s="314">
        <f>BDI_Materiais!$H$27</f>
        <v>0.2026</v>
      </c>
      <c r="H83" s="107">
        <f>ROUND((E83*(1+G83)*D83),4)</f>
        <v>1082.3399999999999</v>
      </c>
      <c r="I83" s="312">
        <f>H83/('MOD 2'!$J$291+EQUIPAMENTOS!$J$22)</f>
        <v>7.2816845396833879E-4</v>
      </c>
      <c r="J83" s="312">
        <f t="shared" si="1"/>
        <v>0.99617892315421053</v>
      </c>
    </row>
    <row r="84" spans="1:10" ht="30" x14ac:dyDescent="0.25">
      <c r="A84" s="103" t="s">
        <v>10</v>
      </c>
      <c r="B84" s="104" t="s">
        <v>15248</v>
      </c>
      <c r="C84" s="105" t="s">
        <v>8</v>
      </c>
      <c r="D84" s="148">
        <v>1</v>
      </c>
      <c r="E84" s="107">
        <f>VLOOKUP(A84,'COMP ANL'!A:I,9,0)</f>
        <v>857.38</v>
      </c>
      <c r="F84" s="107">
        <f>E84*D84</f>
        <v>857.38</v>
      </c>
      <c r="G84" s="314">
        <f>BDI_Materiais!$H$27</f>
        <v>0.2026</v>
      </c>
      <c r="H84" s="107">
        <f>ROUND((E84*(1+G84)*D84),4)</f>
        <v>1031.0852</v>
      </c>
      <c r="I84" s="312">
        <f>H84/('MOD 2'!$J$291+EQUIPAMENTOS!$J$22)</f>
        <v>6.9368564036590666E-4</v>
      </c>
      <c r="J84" s="312">
        <f t="shared" si="1"/>
        <v>0.9968726087945764</v>
      </c>
    </row>
    <row r="85" spans="1:10" x14ac:dyDescent="0.25">
      <c r="A85" s="103">
        <v>98509</v>
      </c>
      <c r="B85" s="104" t="s">
        <v>6043</v>
      </c>
      <c r="C85" s="105" t="s">
        <v>8</v>
      </c>
      <c r="D85" s="148">
        <v>18</v>
      </c>
      <c r="E85" s="107">
        <f>VLOOKUP(A85,'COMP ANL'!A:I,9,0)</f>
        <v>40.669999999999995</v>
      </c>
      <c r="F85" s="107">
        <f>E85*D85</f>
        <v>732.06</v>
      </c>
      <c r="G85" s="314">
        <f>BDI_Materiais!$H$27</f>
        <v>0.2026</v>
      </c>
      <c r="H85" s="107">
        <f>ROUND((E85*(1+G85)*D85),4)</f>
        <v>880.37540000000001</v>
      </c>
      <c r="I85" s="312">
        <f>H85/('MOD 2'!$J$291+EQUIPAMENTOS!$J$22)</f>
        <v>5.9229225005983136E-4</v>
      </c>
      <c r="J85" s="312">
        <f t="shared" si="1"/>
        <v>0.99746490104463625</v>
      </c>
    </row>
    <row r="86" spans="1:10" ht="30" x14ac:dyDescent="0.25">
      <c r="A86" s="103" t="s">
        <v>347</v>
      </c>
      <c r="B86" s="104" t="s">
        <v>15814</v>
      </c>
      <c r="C86" s="105" t="s">
        <v>4</v>
      </c>
      <c r="D86" s="148">
        <v>2.12</v>
      </c>
      <c r="E86" s="107">
        <f>VLOOKUP(A86,'COMP ANL'!A:I,9,0)</f>
        <v>312.26</v>
      </c>
      <c r="F86" s="107">
        <f>E86*D86</f>
        <v>661.99120000000005</v>
      </c>
      <c r="G86" s="314">
        <f>BDI_Materiais!$H$27</f>
        <v>0.2026</v>
      </c>
      <c r="H86" s="107">
        <f>ROUND((E86*(1+G86)*D86),4)</f>
        <v>796.11059999999998</v>
      </c>
      <c r="I86" s="312">
        <f>H86/('MOD 2'!$J$291+EQUIPAMENTOS!$J$22)</f>
        <v>5.3560122030952065E-4</v>
      </c>
      <c r="J86" s="312">
        <f t="shared" si="1"/>
        <v>0.99800050226494574</v>
      </c>
    </row>
    <row r="87" spans="1:10" ht="30" x14ac:dyDescent="0.25">
      <c r="A87" s="103" t="s">
        <v>685</v>
      </c>
      <c r="B87" s="104" t="s">
        <v>686</v>
      </c>
      <c r="C87" s="105" t="s">
        <v>8</v>
      </c>
      <c r="D87" s="148">
        <v>1</v>
      </c>
      <c r="E87" s="107">
        <f>VLOOKUP(A87,'COMP ANL'!A:I,9,0)</f>
        <v>500</v>
      </c>
      <c r="F87" s="107">
        <f>E87*D87</f>
        <v>500</v>
      </c>
      <c r="G87" s="314">
        <f>BDI_Materiais!$H$27</f>
        <v>0.2026</v>
      </c>
      <c r="H87" s="107">
        <f>ROUND((E87*(1+G87)*D87),4)</f>
        <v>601.29999999999995</v>
      </c>
      <c r="I87" s="312">
        <f>H87/('MOD 2'!$J$291+EQUIPAMENTOS!$J$22)</f>
        <v>4.0453802998241046E-4</v>
      </c>
      <c r="J87" s="312">
        <f t="shared" si="1"/>
        <v>0.99840504029492816</v>
      </c>
    </row>
    <row r="88" spans="1:10" ht="30" x14ac:dyDescent="0.25">
      <c r="A88" s="103" t="s">
        <v>688</v>
      </c>
      <c r="B88" s="104" t="s">
        <v>689</v>
      </c>
      <c r="C88" s="105" t="s">
        <v>8</v>
      </c>
      <c r="D88" s="148">
        <v>1</v>
      </c>
      <c r="E88" s="107">
        <f>VLOOKUP(A88,'COMP ANL'!A:I,9,0)</f>
        <v>500</v>
      </c>
      <c r="F88" s="107">
        <f>E88*D88</f>
        <v>500</v>
      </c>
      <c r="G88" s="314">
        <f>BDI_Materiais!$H$27</f>
        <v>0.2026</v>
      </c>
      <c r="H88" s="107">
        <f>ROUND((E88*(1+G88)*D88),4)</f>
        <v>601.29999999999995</v>
      </c>
      <c r="I88" s="312">
        <f>H88/('MOD 2'!$J$291+EQUIPAMENTOS!$J$22)</f>
        <v>4.0453802998241046E-4</v>
      </c>
      <c r="J88" s="312">
        <f t="shared" si="1"/>
        <v>0.99880957832491057</v>
      </c>
    </row>
    <row r="89" spans="1:10" ht="30" x14ac:dyDescent="0.25">
      <c r="A89" s="103">
        <v>96545</v>
      </c>
      <c r="B89" s="104" t="s">
        <v>2558</v>
      </c>
      <c r="C89" s="105" t="s">
        <v>55</v>
      </c>
      <c r="D89" s="148">
        <v>21.2</v>
      </c>
      <c r="E89" s="107">
        <f>VLOOKUP(A89,'COMP ANL'!A:I,9,0)</f>
        <v>18.739999999999995</v>
      </c>
      <c r="F89" s="107">
        <f>E89*D89</f>
        <v>397.2879999999999</v>
      </c>
      <c r="G89" s="314">
        <f>BDI_Materiais!$H$27</f>
        <v>0.2026</v>
      </c>
      <c r="H89" s="107">
        <f>ROUND((E89*(1+G89)*D89),4)</f>
        <v>477.77850000000001</v>
      </c>
      <c r="I89" s="312">
        <f>H89/('MOD 2'!$J$291+EQUIPAMENTOS!$J$22)</f>
        <v>3.2143617688001181E-4</v>
      </c>
      <c r="J89" s="312">
        <f t="shared" si="1"/>
        <v>0.99913101450179054</v>
      </c>
    </row>
    <row r="90" spans="1:10" x14ac:dyDescent="0.25">
      <c r="A90" s="103" t="s">
        <v>11723</v>
      </c>
      <c r="B90" s="104" t="s">
        <v>300</v>
      </c>
      <c r="C90" s="105" t="s">
        <v>4</v>
      </c>
      <c r="D90" s="148">
        <v>150</v>
      </c>
      <c r="E90" s="107">
        <f>VLOOKUP(A90,'COMP ANL'!A:I,9,0)</f>
        <v>2.15</v>
      </c>
      <c r="F90" s="107">
        <f>E90*D90</f>
        <v>322.5</v>
      </c>
      <c r="G90" s="314">
        <f>BDI_Materiais!$H$27</f>
        <v>0.2026</v>
      </c>
      <c r="H90" s="107">
        <f>ROUND((E90*(1+G90)*D90),4)</f>
        <v>387.83850000000001</v>
      </c>
      <c r="I90" s="312">
        <f>H90/('MOD 2'!$J$291+EQUIPAMENTOS!$J$22)</f>
        <v>2.6092702933865476E-4</v>
      </c>
      <c r="J90" s="312">
        <f t="shared" si="1"/>
        <v>0.9993919415311292</v>
      </c>
    </row>
    <row r="91" spans="1:10" ht="30" x14ac:dyDescent="0.25">
      <c r="A91" s="103">
        <v>92874</v>
      </c>
      <c r="B91" s="104" t="s">
        <v>163</v>
      </c>
      <c r="C91" s="105" t="s">
        <v>24</v>
      </c>
      <c r="D91" s="148">
        <v>7.8900000000000006</v>
      </c>
      <c r="E91" s="107">
        <f>VLOOKUP(A91,'COMP ANL'!A:I,9,0)</f>
        <v>30.59</v>
      </c>
      <c r="F91" s="107">
        <f>E91*D91</f>
        <v>241.35510000000002</v>
      </c>
      <c r="G91" s="314">
        <f>BDI_Materiais!$H$27</f>
        <v>0.2026</v>
      </c>
      <c r="H91" s="107">
        <f>ROUND((E91*(1+G91)*D91),4)</f>
        <v>290.25360000000001</v>
      </c>
      <c r="I91" s="312">
        <f>H91/('MOD 2'!$J$291+EQUIPAMENTOS!$J$22)</f>
        <v>1.9527460425628235E-4</v>
      </c>
      <c r="J91" s="312">
        <f t="shared" si="1"/>
        <v>0.99958721613538548</v>
      </c>
    </row>
    <row r="92" spans="1:10" ht="30" x14ac:dyDescent="0.25">
      <c r="A92" s="103">
        <v>96544</v>
      </c>
      <c r="B92" s="104" t="s">
        <v>2557</v>
      </c>
      <c r="C92" s="105" t="s">
        <v>55</v>
      </c>
      <c r="D92" s="148">
        <v>12.1</v>
      </c>
      <c r="E92" s="107">
        <f>VLOOKUP(A92,'COMP ANL'!A:I,9,0)</f>
        <v>19.809999999999999</v>
      </c>
      <c r="F92" s="107">
        <f>E92*D92</f>
        <v>239.70099999999996</v>
      </c>
      <c r="G92" s="314">
        <f>BDI_Materiais!$H$27</f>
        <v>0.2026</v>
      </c>
      <c r="H92" s="107">
        <f>ROUND((E92*(1+G92)*D92),4)</f>
        <v>288.26440000000002</v>
      </c>
      <c r="I92" s="312">
        <f>H92/('MOD 2'!$J$291+EQUIPAMENTOS!$J$22)</f>
        <v>1.9393632544497186E-4</v>
      </c>
      <c r="J92" s="312">
        <f t="shared" ref="J92:J94" si="2">I92+J91</f>
        <v>0.99978115246083044</v>
      </c>
    </row>
    <row r="93" spans="1:10" ht="30" x14ac:dyDescent="0.25">
      <c r="A93" s="103" t="s">
        <v>13254</v>
      </c>
      <c r="B93" s="104" t="s">
        <v>15280</v>
      </c>
      <c r="C93" s="105" t="s">
        <v>4</v>
      </c>
      <c r="D93" s="148">
        <v>0.42</v>
      </c>
      <c r="E93" s="107">
        <f>VLOOKUP(A93,'COMP ANL'!A:I,9,0)</f>
        <v>369.40000000000003</v>
      </c>
      <c r="F93" s="107">
        <f>E93*D93</f>
        <v>155.148</v>
      </c>
      <c r="G93" s="314">
        <f>BDI_Materiais!$H$27</f>
        <v>0.2026</v>
      </c>
      <c r="H93" s="107">
        <f>ROUND((E93*(1+G93)*D93),4)</f>
        <v>186.58099999999999</v>
      </c>
      <c r="I93" s="312">
        <f>H93/('MOD 2'!$J$291+EQUIPAMENTOS!$J$22)</f>
        <v>1.2552654277756214E-4</v>
      </c>
      <c r="J93" s="312">
        <f t="shared" si="2"/>
        <v>0.99990667900360797</v>
      </c>
    </row>
    <row r="94" spans="1:10" ht="30" x14ac:dyDescent="0.25">
      <c r="A94" s="103">
        <v>85120</v>
      </c>
      <c r="B94" s="104" t="s">
        <v>712</v>
      </c>
      <c r="C94" s="105" t="s">
        <v>8</v>
      </c>
      <c r="D94" s="148">
        <v>1</v>
      </c>
      <c r="E94" s="107">
        <f>VLOOKUP(A94,'COMP ANL'!A:I,9,0)</f>
        <v>115.38000000000001</v>
      </c>
      <c r="F94" s="107">
        <f>E94*D94</f>
        <v>115.38000000000001</v>
      </c>
      <c r="G94" s="314">
        <f>BDI_Materiais!$H$27</f>
        <v>0.2026</v>
      </c>
      <c r="H94" s="107">
        <f>ROUND((E94*(1+G94)*D94),4)</f>
        <v>138.756</v>
      </c>
      <c r="I94" s="312">
        <f>H94/('MOD 2'!$J$291+EQUIPAMENTOS!$J$22)</f>
        <v>9.335120387200956E-5</v>
      </c>
      <c r="J94" s="312">
        <f t="shared" si="2"/>
        <v>1.0000000302074801</v>
      </c>
    </row>
  </sheetData>
  <autoFilter ref="A11:I94" xr:uid="{F04A3603-D895-4F94-8913-6186B1165B9E}">
    <sortState xmlns:xlrd2="http://schemas.microsoft.com/office/spreadsheetml/2017/richdata2" ref="A12:I94">
      <sortCondition descending="1" ref="I11:I94"/>
    </sortState>
  </autoFilter>
  <mergeCells count="3">
    <mergeCell ref="A10:J10"/>
    <mergeCell ref="H1:I1"/>
    <mergeCell ref="H2:I2"/>
  </mergeCells>
  <pageMargins left="0.511811024" right="0.511811024" top="0.78740157499999996" bottom="0.78740157499999996" header="0.31496062000000002" footer="0.31496062000000002"/>
  <pageSetup paperSize="9" scale="4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pageSetUpPr fitToPage="1"/>
  </sheetPr>
  <dimension ref="A1:Y4473"/>
  <sheetViews>
    <sheetView showGridLines="0" view="pageBreakPreview" zoomScaleNormal="55" zoomScaleSheetLayoutView="100" workbookViewId="0">
      <selection activeCell="J1" sqref="J1:O1048576"/>
    </sheetView>
  </sheetViews>
  <sheetFormatPr defaultRowHeight="15" x14ac:dyDescent="0.25"/>
  <cols>
    <col min="1" max="1" width="20.5703125" style="151" customWidth="1"/>
    <col min="2" max="2" width="18.140625" style="129" bestFit="1" customWidth="1"/>
    <col min="3" max="4" width="60.7109375" style="130" customWidth="1"/>
    <col min="5" max="5" width="9.140625" style="131" customWidth="1"/>
    <col min="6" max="6" width="10.140625" style="131" customWidth="1"/>
    <col min="7" max="7" width="13.5703125" style="76" bestFit="1" customWidth="1"/>
    <col min="8" max="8" width="29.7109375" style="133" customWidth="1"/>
    <col min="9" max="9" width="23.5703125" style="133" customWidth="1"/>
    <col min="10" max="10" width="9.85546875" style="133" hidden="1" customWidth="1"/>
    <col min="11" max="11" width="9.85546875" hidden="1" customWidth="1"/>
    <col min="12" max="12" width="13.42578125" style="313" hidden="1" customWidth="1"/>
    <col min="13" max="13" width="9.85546875" style="313" hidden="1" customWidth="1"/>
    <col min="14" max="14" width="13.42578125" hidden="1" customWidth="1"/>
    <col min="15" max="15" width="20.28515625" style="129" hidden="1" customWidth="1"/>
    <col min="16" max="17" width="12.42578125" bestFit="1" customWidth="1"/>
  </cols>
  <sheetData>
    <row r="1" spans="1:25" s="21" customFormat="1" x14ac:dyDescent="0.25">
      <c r="A1" s="317"/>
      <c r="B1" s="317"/>
      <c r="C1" s="318"/>
      <c r="D1" s="319"/>
      <c r="G1" s="549" t="s">
        <v>11729</v>
      </c>
      <c r="H1" s="550"/>
      <c r="I1" s="320">
        <f>BDI_Materiais!$H$27</f>
        <v>0.2026</v>
      </c>
      <c r="J1" s="321"/>
      <c r="K1" s="321"/>
      <c r="L1" s="321"/>
      <c r="M1" s="321"/>
      <c r="O1" s="322"/>
      <c r="P1" s="315"/>
      <c r="Q1" s="315"/>
      <c r="R1" s="315"/>
      <c r="S1" s="315"/>
      <c r="T1" s="322"/>
      <c r="U1" s="322"/>
      <c r="V1" s="322"/>
      <c r="W1" s="322"/>
      <c r="X1" s="322"/>
      <c r="Y1" s="322"/>
    </row>
    <row r="2" spans="1:25" s="21" customFormat="1" x14ac:dyDescent="0.25">
      <c r="A2" s="317"/>
      <c r="B2" s="323"/>
      <c r="C2" s="323"/>
      <c r="D2" s="324"/>
      <c r="F2" s="325"/>
      <c r="G2" s="549" t="s">
        <v>11770</v>
      </c>
      <c r="H2" s="550"/>
      <c r="I2" s="320">
        <f>BDI_Equipamentos!$H$27</f>
        <v>0.1326</v>
      </c>
      <c r="J2" s="321"/>
      <c r="K2" s="321"/>
      <c r="L2" s="321"/>
      <c r="M2" s="321"/>
      <c r="O2" s="322"/>
      <c r="P2" s="315"/>
      <c r="Q2" s="315"/>
      <c r="R2" s="315"/>
      <c r="S2" s="315"/>
      <c r="T2" s="322"/>
      <c r="U2" s="322"/>
      <c r="V2" s="322"/>
      <c r="W2" s="322"/>
      <c r="X2" s="322"/>
      <c r="Y2" s="322"/>
    </row>
    <row r="3" spans="1:25" s="21" customFormat="1" x14ac:dyDescent="0.25">
      <c r="A3" s="317"/>
      <c r="B3" s="323"/>
      <c r="C3" s="323"/>
      <c r="D3" s="324"/>
      <c r="F3" s="325"/>
      <c r="G3" s="325"/>
      <c r="H3" s="325"/>
      <c r="I3" s="325"/>
      <c r="J3" s="321"/>
      <c r="K3" s="321"/>
      <c r="L3" s="321"/>
      <c r="M3" s="321"/>
      <c r="O3" s="322"/>
      <c r="P3" s="315"/>
      <c r="Q3" s="315"/>
      <c r="R3" s="315"/>
      <c r="S3" s="315"/>
      <c r="T3" s="322"/>
      <c r="U3" s="322"/>
      <c r="V3" s="322"/>
      <c r="W3" s="322"/>
      <c r="X3" s="322"/>
      <c r="Y3" s="322"/>
    </row>
    <row r="4" spans="1:25" s="21" customFormat="1" x14ac:dyDescent="0.25">
      <c r="A4" s="328"/>
      <c r="B4" s="328"/>
      <c r="C4" s="328"/>
      <c r="D4" s="329"/>
      <c r="F4" s="325"/>
      <c r="G4" s="325"/>
      <c r="H4" s="325"/>
      <c r="J4" s="321"/>
      <c r="K4" s="321"/>
      <c r="L4" s="321"/>
      <c r="M4" s="321"/>
      <c r="O4" s="322"/>
      <c r="P4" s="315"/>
      <c r="Q4" s="315"/>
      <c r="R4" s="315"/>
      <c r="S4" s="315"/>
      <c r="T4" s="322"/>
      <c r="U4" s="322"/>
      <c r="V4" s="322"/>
      <c r="W4" s="322"/>
      <c r="X4" s="322"/>
      <c r="Y4" s="322"/>
    </row>
    <row r="5" spans="1:25" s="21" customFormat="1" x14ac:dyDescent="0.25">
      <c r="A5" s="332" t="s">
        <v>12117</v>
      </c>
      <c r="B5" s="333"/>
      <c r="C5" s="333"/>
      <c r="D5" s="334"/>
      <c r="I5" s="337" t="s">
        <v>16546</v>
      </c>
      <c r="J5" s="321"/>
      <c r="K5" s="321"/>
      <c r="L5" s="321"/>
      <c r="M5" s="321"/>
      <c r="O5" s="322"/>
      <c r="P5" s="315"/>
      <c r="Q5" s="315"/>
      <c r="R5" s="315"/>
      <c r="S5" s="315"/>
      <c r="T5" s="322"/>
      <c r="U5" s="322"/>
      <c r="V5" s="322"/>
      <c r="W5" s="322"/>
      <c r="X5" s="322"/>
      <c r="Y5" s="322"/>
    </row>
    <row r="6" spans="1:25" s="21" customFormat="1" x14ac:dyDescent="0.25">
      <c r="A6" s="332" t="s">
        <v>12118</v>
      </c>
      <c r="B6" s="328"/>
      <c r="C6" s="328"/>
      <c r="D6" s="329"/>
      <c r="I6" s="339" t="s">
        <v>12123</v>
      </c>
      <c r="J6" s="321"/>
      <c r="K6" s="321"/>
      <c r="L6" s="321"/>
      <c r="M6" s="321"/>
      <c r="O6" s="322"/>
      <c r="P6" s="315"/>
      <c r="Q6" s="315"/>
      <c r="R6" s="315"/>
      <c r="S6" s="315"/>
      <c r="T6" s="322"/>
      <c r="U6" s="322"/>
      <c r="V6" s="322"/>
      <c r="W6" s="322"/>
      <c r="X6" s="322"/>
      <c r="Y6" s="322"/>
    </row>
    <row r="7" spans="1:25" s="21" customFormat="1" x14ac:dyDescent="0.25">
      <c r="A7" s="340" t="s">
        <v>11835</v>
      </c>
      <c r="B7" s="328"/>
      <c r="C7" s="328"/>
      <c r="D7" s="329"/>
      <c r="I7" s="341" t="str">
        <f>IF('!Dados'!G3="Com Desoneração",'!Dados'!E6,'!Dados'!E7)</f>
        <v>LEIS SOCIAIS HORISTAS: 113,69%</v>
      </c>
      <c r="J7" s="341"/>
      <c r="K7" s="341"/>
      <c r="L7" s="321"/>
      <c r="M7" s="321"/>
      <c r="O7" s="322"/>
      <c r="P7" s="315"/>
      <c r="Q7" s="315"/>
      <c r="R7" s="315"/>
      <c r="S7" s="315"/>
      <c r="T7" s="322"/>
      <c r="U7" s="322"/>
      <c r="V7" s="322"/>
      <c r="W7" s="322"/>
      <c r="X7" s="322"/>
      <c r="Y7" s="322"/>
    </row>
    <row r="8" spans="1:25" s="21" customFormat="1" x14ac:dyDescent="0.25">
      <c r="A8" s="340" t="s">
        <v>12051</v>
      </c>
      <c r="B8" s="328"/>
      <c r="C8" s="328"/>
      <c r="D8" s="329"/>
      <c r="I8" s="339" t="str">
        <f>IF('!Dados'!G3="Com Desoneração",'!Dados'!G6,'!Dados'!G7)</f>
        <v>LEIS SOCIAIS MENSALISTAS: 73,06%</v>
      </c>
      <c r="J8" s="321"/>
      <c r="K8" s="321"/>
      <c r="L8" s="321"/>
      <c r="M8" s="321"/>
      <c r="O8" s="322"/>
      <c r="P8" s="315"/>
      <c r="Q8" s="315"/>
      <c r="R8" s="315"/>
      <c r="S8" s="315"/>
      <c r="T8" s="322"/>
      <c r="U8" s="322"/>
      <c r="V8" s="322"/>
      <c r="W8" s="322"/>
      <c r="X8" s="322"/>
      <c r="Y8" s="322"/>
    </row>
    <row r="9" spans="1:25" s="21" customFormat="1" x14ac:dyDescent="0.25">
      <c r="A9" s="340" t="s">
        <v>12052</v>
      </c>
      <c r="B9" s="328"/>
      <c r="C9" s="328"/>
      <c r="D9" s="319"/>
      <c r="I9" s="339" t="str">
        <f>IF('!Dados'!G3="Com Desoneração",'!Dados'!I6,'!Dados'!I7)</f>
        <v>TABELA DE REFERÊNCIA:. SINAPI - SETEMBRO DE 2021 SEM DESONERAÇÃO</v>
      </c>
      <c r="J9" s="321"/>
      <c r="K9" s="321"/>
      <c r="L9" s="321"/>
      <c r="M9" s="321"/>
      <c r="O9" s="322"/>
      <c r="P9" s="315"/>
      <c r="Q9" s="315"/>
      <c r="R9" s="315"/>
      <c r="S9" s="315"/>
      <c r="T9" s="322"/>
      <c r="U9" s="322"/>
      <c r="V9" s="322"/>
      <c r="W9" s="322"/>
      <c r="X9" s="322"/>
      <c r="Y9" s="322"/>
    </row>
    <row r="10" spans="1:25" ht="23.25" x14ac:dyDescent="0.25">
      <c r="A10" s="572" t="s">
        <v>11792</v>
      </c>
      <c r="B10" s="573"/>
      <c r="C10" s="573"/>
      <c r="D10" s="573"/>
      <c r="E10" s="573"/>
      <c r="F10" s="573"/>
      <c r="G10" s="573"/>
      <c r="H10" s="573"/>
      <c r="I10" s="574"/>
      <c r="J10" s="315"/>
      <c r="N10" s="1"/>
      <c r="O10"/>
    </row>
    <row r="11" spans="1:25" ht="75" x14ac:dyDescent="0.25">
      <c r="A11" s="149" t="s">
        <v>11793</v>
      </c>
      <c r="B11" s="149" t="s">
        <v>11794</v>
      </c>
      <c r="C11" s="149" t="s">
        <v>11795</v>
      </c>
      <c r="D11" s="149" t="s">
        <v>11796</v>
      </c>
      <c r="E11" s="149" t="s">
        <v>11797</v>
      </c>
      <c r="F11" s="149" t="s">
        <v>11798</v>
      </c>
      <c r="G11" s="149" t="s">
        <v>11799</v>
      </c>
      <c r="H11" s="150" t="s">
        <v>11800</v>
      </c>
      <c r="I11" s="150" t="s">
        <v>11801</v>
      </c>
      <c r="J11" s="315"/>
      <c r="O11"/>
    </row>
    <row r="12" spans="1:25" s="363" customFormat="1" ht="45" x14ac:dyDescent="0.25">
      <c r="A12" s="376">
        <f>IF(O12&lt;&gt;0,O12,#REF!)</f>
        <v>93207</v>
      </c>
      <c r="B12" s="372" t="s">
        <v>11263</v>
      </c>
      <c r="C12" s="373" t="s">
        <v>11267</v>
      </c>
      <c r="D12" s="373" t="s">
        <v>11268</v>
      </c>
      <c r="E12" s="374" t="s">
        <v>6447</v>
      </c>
      <c r="F12" s="374" t="s">
        <v>11264</v>
      </c>
      <c r="G12" s="374" t="s">
        <v>11265</v>
      </c>
      <c r="H12" s="374" t="s">
        <v>11266</v>
      </c>
      <c r="I12" s="375">
        <f>SUMIF(A:A,A12,J:J)</f>
        <v>1109.6999999999998</v>
      </c>
      <c r="K12" s="363">
        <f>VLOOKUP(A12,'CMP-SIN-SD-09-2021'!A:D,4,0)</f>
        <v>1109.7</v>
      </c>
      <c r="L12" s="363" t="b">
        <f>K12=I12</f>
        <v>1</v>
      </c>
      <c r="O12" s="6">
        <v>93207</v>
      </c>
    </row>
    <row r="13" spans="1:25" s="363" customFormat="1" ht="45" x14ac:dyDescent="0.25">
      <c r="A13" s="378">
        <f t="shared" ref="A13:A75" si="0">IF(O13&lt;&gt;0,O13,A12)</f>
        <v>93207</v>
      </c>
      <c r="B13" s="377">
        <v>98441</v>
      </c>
      <c r="C13" s="104" t="s">
        <v>11268</v>
      </c>
      <c r="D13" s="104" t="s">
        <v>11269</v>
      </c>
      <c r="E13" s="105" t="s">
        <v>11264</v>
      </c>
      <c r="F13" s="105" t="s">
        <v>6447</v>
      </c>
      <c r="G13" s="140">
        <v>0.2979</v>
      </c>
      <c r="H13" s="107">
        <f>VLOOKUP(B13,'CMP-SIN-SD-09-2021'!A:D,4,0)</f>
        <v>153.43</v>
      </c>
      <c r="I13" s="107" t="s">
        <v>11266</v>
      </c>
      <c r="J13" s="76">
        <f t="shared" ref="J13:J76" si="1">TRUNC((H13*G13),2)</f>
        <v>45.7</v>
      </c>
      <c r="M13" s="76">
        <f>VLOOKUP(B13,'CMP-SIN-SD-09-2021'!A:D,4,0)</f>
        <v>153.43</v>
      </c>
      <c r="N13" s="76" t="b">
        <f t="shared" ref="N13:N76" si="2">M13=H13</f>
        <v>1</v>
      </c>
    </row>
    <row r="14" spans="1:25" s="363" customFormat="1" ht="45" x14ac:dyDescent="0.25">
      <c r="A14" s="378">
        <f t="shared" si="0"/>
        <v>93207</v>
      </c>
      <c r="B14" s="377">
        <v>98442</v>
      </c>
      <c r="C14" s="104" t="s">
        <v>11268</v>
      </c>
      <c r="D14" s="104" t="s">
        <v>13257</v>
      </c>
      <c r="E14" s="105" t="s">
        <v>11264</v>
      </c>
      <c r="F14" s="105" t="s">
        <v>6447</v>
      </c>
      <c r="G14" s="140">
        <v>0.34289999999999998</v>
      </c>
      <c r="H14" s="107">
        <f>VLOOKUP(B14,'CMP-SIN-SD-09-2021'!A:D,4,0)</f>
        <v>156.38999999999999</v>
      </c>
      <c r="I14" s="107" t="s">
        <v>11266</v>
      </c>
      <c r="J14" s="76">
        <f t="shared" si="1"/>
        <v>53.62</v>
      </c>
      <c r="M14" s="76">
        <f>VLOOKUP(B14,'CMP-SIN-SD-09-2021'!A:D,4,0)</f>
        <v>156.38999999999999</v>
      </c>
      <c r="N14" s="76" t="b">
        <f t="shared" si="2"/>
        <v>1</v>
      </c>
    </row>
    <row r="15" spans="1:25" s="363" customFormat="1" ht="45" x14ac:dyDescent="0.25">
      <c r="A15" s="378">
        <f t="shared" si="0"/>
        <v>93207</v>
      </c>
      <c r="B15" s="377">
        <v>98443</v>
      </c>
      <c r="C15" s="104" t="s">
        <v>11268</v>
      </c>
      <c r="D15" s="104" t="s">
        <v>13258</v>
      </c>
      <c r="E15" s="105" t="s">
        <v>11264</v>
      </c>
      <c r="F15" s="105" t="s">
        <v>6447</v>
      </c>
      <c r="G15" s="140">
        <v>0.15809999999999999</v>
      </c>
      <c r="H15" s="107">
        <f>VLOOKUP(B15,'CMP-SIN-SD-09-2021'!A:D,4,0)</f>
        <v>135.19999999999999</v>
      </c>
      <c r="I15" s="107" t="s">
        <v>11266</v>
      </c>
      <c r="J15" s="76">
        <f t="shared" si="1"/>
        <v>21.37</v>
      </c>
      <c r="M15" s="76">
        <f>VLOOKUP(B15,'CMP-SIN-SD-09-2021'!A:D,4,0)</f>
        <v>135.19999999999999</v>
      </c>
      <c r="N15" s="76" t="b">
        <f t="shared" si="2"/>
        <v>1</v>
      </c>
    </row>
    <row r="16" spans="1:25" s="363" customFormat="1" ht="45" x14ac:dyDescent="0.25">
      <c r="A16" s="378">
        <f t="shared" si="0"/>
        <v>93207</v>
      </c>
      <c r="B16" s="377">
        <v>98444</v>
      </c>
      <c r="C16" s="104" t="s">
        <v>11268</v>
      </c>
      <c r="D16" s="104" t="s">
        <v>13259</v>
      </c>
      <c r="E16" s="105" t="s">
        <v>11264</v>
      </c>
      <c r="F16" s="105" t="s">
        <v>6447</v>
      </c>
      <c r="G16" s="140">
        <v>0.182</v>
      </c>
      <c r="H16" s="107">
        <f>VLOOKUP(B16,'CMP-SIN-SD-09-2021'!A:D,4,0)</f>
        <v>137.31</v>
      </c>
      <c r="I16" s="107" t="s">
        <v>11266</v>
      </c>
      <c r="J16" s="76">
        <f t="shared" si="1"/>
        <v>24.99</v>
      </c>
      <c r="M16" s="76">
        <f>VLOOKUP(B16,'CMP-SIN-SD-09-2021'!A:D,4,0)</f>
        <v>137.31</v>
      </c>
      <c r="N16" s="76" t="b">
        <f t="shared" si="2"/>
        <v>1</v>
      </c>
    </row>
    <row r="17" spans="1:14" s="363" customFormat="1" ht="45" x14ac:dyDescent="0.25">
      <c r="A17" s="378">
        <f t="shared" si="0"/>
        <v>93207</v>
      </c>
      <c r="B17" s="377">
        <v>98445</v>
      </c>
      <c r="C17" s="104" t="s">
        <v>11268</v>
      </c>
      <c r="D17" s="104" t="s">
        <v>13260</v>
      </c>
      <c r="E17" s="105" t="s">
        <v>11264</v>
      </c>
      <c r="F17" s="105" t="s">
        <v>6447</v>
      </c>
      <c r="G17" s="140">
        <v>0.46539999999999998</v>
      </c>
      <c r="H17" s="107">
        <f>VLOOKUP(B17,'CMP-SIN-SD-09-2021'!A:D,4,0)</f>
        <v>185.01</v>
      </c>
      <c r="I17" s="107" t="s">
        <v>11266</v>
      </c>
      <c r="J17" s="76">
        <f t="shared" si="1"/>
        <v>86.1</v>
      </c>
      <c r="M17" s="76">
        <f>VLOOKUP(B17,'CMP-SIN-SD-09-2021'!A:D,4,0)</f>
        <v>185.01</v>
      </c>
      <c r="N17" s="76" t="b">
        <f t="shared" si="2"/>
        <v>1</v>
      </c>
    </row>
    <row r="18" spans="1:14" s="363" customFormat="1" ht="45" x14ac:dyDescent="0.25">
      <c r="A18" s="378">
        <f t="shared" si="0"/>
        <v>93207</v>
      </c>
      <c r="B18" s="377">
        <v>98446</v>
      </c>
      <c r="C18" s="104" t="s">
        <v>11268</v>
      </c>
      <c r="D18" s="104" t="s">
        <v>13261</v>
      </c>
      <c r="E18" s="105" t="s">
        <v>11264</v>
      </c>
      <c r="F18" s="105" t="s">
        <v>6447</v>
      </c>
      <c r="G18" s="140">
        <v>0.3629</v>
      </c>
      <c r="H18" s="107">
        <f>VLOOKUP(B18,'CMP-SIN-SD-09-2021'!A:D,4,0)</f>
        <v>236.74</v>
      </c>
      <c r="I18" s="107" t="s">
        <v>11266</v>
      </c>
      <c r="J18" s="76">
        <f t="shared" si="1"/>
        <v>85.91</v>
      </c>
      <c r="M18" s="76">
        <f>VLOOKUP(B18,'CMP-SIN-SD-09-2021'!A:D,4,0)</f>
        <v>236.74</v>
      </c>
      <c r="N18" s="76" t="b">
        <f t="shared" si="2"/>
        <v>1</v>
      </c>
    </row>
    <row r="19" spans="1:14" s="363" customFormat="1" ht="45" x14ac:dyDescent="0.25">
      <c r="A19" s="378">
        <f t="shared" si="0"/>
        <v>93207</v>
      </c>
      <c r="B19" s="377">
        <v>98447</v>
      </c>
      <c r="C19" s="104" t="s">
        <v>11268</v>
      </c>
      <c r="D19" s="104" t="s">
        <v>13262</v>
      </c>
      <c r="E19" s="105" t="s">
        <v>11264</v>
      </c>
      <c r="F19" s="105" t="s">
        <v>6447</v>
      </c>
      <c r="G19" s="140">
        <v>0.247</v>
      </c>
      <c r="H19" s="107">
        <f>VLOOKUP(B19,'CMP-SIN-SD-09-2021'!A:D,4,0)</f>
        <v>159.51</v>
      </c>
      <c r="I19" s="107" t="s">
        <v>11266</v>
      </c>
      <c r="J19" s="76">
        <f t="shared" si="1"/>
        <v>39.39</v>
      </c>
      <c r="M19" s="76">
        <f>VLOOKUP(B19,'CMP-SIN-SD-09-2021'!A:D,4,0)</f>
        <v>159.51</v>
      </c>
      <c r="N19" s="76" t="b">
        <f t="shared" si="2"/>
        <v>1</v>
      </c>
    </row>
    <row r="20" spans="1:14" s="363" customFormat="1" ht="45" x14ac:dyDescent="0.25">
      <c r="A20" s="378">
        <f t="shared" si="0"/>
        <v>93207</v>
      </c>
      <c r="B20" s="377">
        <v>98448</v>
      </c>
      <c r="C20" s="104" t="s">
        <v>11268</v>
      </c>
      <c r="D20" s="104" t="s">
        <v>13263</v>
      </c>
      <c r="E20" s="105" t="s">
        <v>11264</v>
      </c>
      <c r="F20" s="105" t="s">
        <v>6447</v>
      </c>
      <c r="G20" s="140">
        <v>0.19259999999999999</v>
      </c>
      <c r="H20" s="107">
        <f>VLOOKUP(B20,'CMP-SIN-SD-09-2021'!A:D,4,0)</f>
        <v>200.05</v>
      </c>
      <c r="I20" s="107" t="s">
        <v>11266</v>
      </c>
      <c r="J20" s="76">
        <f t="shared" si="1"/>
        <v>38.520000000000003</v>
      </c>
      <c r="M20" s="76">
        <f>VLOOKUP(B20,'CMP-SIN-SD-09-2021'!A:D,4,0)</f>
        <v>200.05</v>
      </c>
      <c r="N20" s="76" t="b">
        <f t="shared" si="2"/>
        <v>1</v>
      </c>
    </row>
    <row r="21" spans="1:14" s="363" customFormat="1" ht="60" x14ac:dyDescent="0.25">
      <c r="A21" s="378">
        <f t="shared" si="0"/>
        <v>93207</v>
      </c>
      <c r="B21" s="377">
        <v>92543</v>
      </c>
      <c r="C21" s="104" t="s">
        <v>11268</v>
      </c>
      <c r="D21" s="104" t="s">
        <v>13264</v>
      </c>
      <c r="E21" s="105" t="s">
        <v>11264</v>
      </c>
      <c r="F21" s="105" t="s">
        <v>6447</v>
      </c>
      <c r="G21" s="140">
        <v>1.3621000000000001</v>
      </c>
      <c r="H21" s="107">
        <f>VLOOKUP(B21,'CMP-SIN-SD-09-2021'!A:D,4,0)</f>
        <v>24.81</v>
      </c>
      <c r="I21" s="107" t="s">
        <v>11266</v>
      </c>
      <c r="J21" s="76">
        <f t="shared" si="1"/>
        <v>33.79</v>
      </c>
      <c r="M21" s="76">
        <f>VLOOKUP(B21,'CMP-SIN-SD-09-2021'!A:D,4,0)</f>
        <v>24.81</v>
      </c>
      <c r="N21" s="76" t="b">
        <f t="shared" si="2"/>
        <v>1</v>
      </c>
    </row>
    <row r="22" spans="1:14" s="363" customFormat="1" ht="60" x14ac:dyDescent="0.25">
      <c r="A22" s="378">
        <f t="shared" si="0"/>
        <v>93207</v>
      </c>
      <c r="B22" s="377">
        <v>94210</v>
      </c>
      <c r="C22" s="104" t="s">
        <v>11268</v>
      </c>
      <c r="D22" s="104" t="s">
        <v>13265</v>
      </c>
      <c r="E22" s="105" t="s">
        <v>11264</v>
      </c>
      <c r="F22" s="105" t="s">
        <v>6447</v>
      </c>
      <c r="G22" s="140">
        <v>1.3621000000000001</v>
      </c>
      <c r="H22" s="107">
        <f>VLOOKUP(B22,'CMP-SIN-SD-09-2021'!A:D,4,0)</f>
        <v>52.38</v>
      </c>
      <c r="I22" s="107" t="s">
        <v>11266</v>
      </c>
      <c r="J22" s="76">
        <f t="shared" si="1"/>
        <v>71.34</v>
      </c>
      <c r="M22" s="76">
        <f>VLOOKUP(B22,'CMP-SIN-SD-09-2021'!A:D,4,0)</f>
        <v>52.38</v>
      </c>
      <c r="N22" s="76" t="b">
        <f t="shared" si="2"/>
        <v>1</v>
      </c>
    </row>
    <row r="23" spans="1:14" s="363" customFormat="1" ht="45" x14ac:dyDescent="0.25">
      <c r="A23" s="378">
        <f t="shared" si="0"/>
        <v>93207</v>
      </c>
      <c r="B23" s="377">
        <v>90820</v>
      </c>
      <c r="C23" s="104" t="s">
        <v>11268</v>
      </c>
      <c r="D23" s="104" t="s">
        <v>11271</v>
      </c>
      <c r="E23" s="105" t="s">
        <v>11264</v>
      </c>
      <c r="F23" s="105" t="s">
        <v>6446</v>
      </c>
      <c r="G23" s="140">
        <v>3.85E-2</v>
      </c>
      <c r="H23" s="107">
        <f>VLOOKUP(B23,'CMP-SIN-SD-09-2021'!A:D,4,0)</f>
        <v>283.01</v>
      </c>
      <c r="I23" s="107" t="s">
        <v>11266</v>
      </c>
      <c r="J23" s="76">
        <f t="shared" si="1"/>
        <v>10.89</v>
      </c>
      <c r="M23" s="76">
        <f>VLOOKUP(B23,'CMP-SIN-SD-09-2021'!A:D,4,0)</f>
        <v>283.01</v>
      </c>
      <c r="N23" s="76" t="b">
        <f t="shared" si="2"/>
        <v>1</v>
      </c>
    </row>
    <row r="24" spans="1:14" s="363" customFormat="1" ht="45" x14ac:dyDescent="0.25">
      <c r="A24" s="378">
        <f t="shared" si="0"/>
        <v>93207</v>
      </c>
      <c r="B24" s="377">
        <v>90822</v>
      </c>
      <c r="C24" s="104" t="s">
        <v>11268</v>
      </c>
      <c r="D24" s="104" t="s">
        <v>11272</v>
      </c>
      <c r="E24" s="105" t="s">
        <v>11264</v>
      </c>
      <c r="F24" s="105" t="s">
        <v>6446</v>
      </c>
      <c r="G24" s="140">
        <v>5.7799999999999997E-2</v>
      </c>
      <c r="H24" s="107">
        <f>VLOOKUP(B24,'CMP-SIN-SD-09-2021'!A:D,4,0)</f>
        <v>310.89</v>
      </c>
      <c r="I24" s="107" t="s">
        <v>11266</v>
      </c>
      <c r="J24" s="76">
        <f t="shared" si="1"/>
        <v>17.96</v>
      </c>
      <c r="M24" s="76">
        <f>VLOOKUP(B24,'CMP-SIN-SD-09-2021'!A:D,4,0)</f>
        <v>310.89</v>
      </c>
      <c r="N24" s="76" t="b">
        <f t="shared" si="2"/>
        <v>1</v>
      </c>
    </row>
    <row r="25" spans="1:14" s="363" customFormat="1" ht="45" x14ac:dyDescent="0.25">
      <c r="A25" s="378">
        <f t="shared" si="0"/>
        <v>93207</v>
      </c>
      <c r="B25" s="377">
        <v>91341</v>
      </c>
      <c r="C25" s="104" t="s">
        <v>11268</v>
      </c>
      <c r="D25" s="104" t="s">
        <v>11273</v>
      </c>
      <c r="E25" s="105" t="s">
        <v>11264</v>
      </c>
      <c r="F25" s="105" t="s">
        <v>6447</v>
      </c>
      <c r="G25" s="140">
        <v>3.2399999999999998E-2</v>
      </c>
      <c r="H25" s="107">
        <f>VLOOKUP(B25,'CMP-SIN-SD-09-2021'!A:D,4,0)</f>
        <v>489.64</v>
      </c>
      <c r="I25" s="107" t="s">
        <v>11266</v>
      </c>
      <c r="J25" s="76">
        <f t="shared" si="1"/>
        <v>15.86</v>
      </c>
      <c r="M25" s="76">
        <f>VLOOKUP(B25,'CMP-SIN-SD-09-2021'!A:D,4,0)</f>
        <v>489.64</v>
      </c>
      <c r="N25" s="76" t="b">
        <f t="shared" si="2"/>
        <v>1</v>
      </c>
    </row>
    <row r="26" spans="1:14" s="363" customFormat="1" ht="60" x14ac:dyDescent="0.25">
      <c r="A26" s="378">
        <f t="shared" si="0"/>
        <v>93207</v>
      </c>
      <c r="B26" s="377">
        <v>94559</v>
      </c>
      <c r="C26" s="104" t="s">
        <v>11268</v>
      </c>
      <c r="D26" s="104" t="s">
        <v>13266</v>
      </c>
      <c r="E26" s="105" t="s">
        <v>11264</v>
      </c>
      <c r="F26" s="105" t="s">
        <v>6447</v>
      </c>
      <c r="G26" s="140">
        <v>2.8899999999999999E-2</v>
      </c>
      <c r="H26" s="107">
        <f>VLOOKUP(B26,'CMP-SIN-SD-09-2021'!A:D,4,0)</f>
        <v>752.76</v>
      </c>
      <c r="I26" s="107" t="s">
        <v>11266</v>
      </c>
      <c r="J26" s="76">
        <f t="shared" si="1"/>
        <v>21.75</v>
      </c>
      <c r="M26" s="76">
        <f>VLOOKUP(B26,'CMP-SIN-SD-09-2021'!A:D,4,0)</f>
        <v>752.76</v>
      </c>
      <c r="N26" s="76" t="b">
        <f t="shared" si="2"/>
        <v>1</v>
      </c>
    </row>
    <row r="27" spans="1:14" s="363" customFormat="1" ht="75" x14ac:dyDescent="0.25">
      <c r="A27" s="378">
        <f t="shared" si="0"/>
        <v>93207</v>
      </c>
      <c r="B27" s="377">
        <v>100665</v>
      </c>
      <c r="C27" s="104" t="s">
        <v>11268</v>
      </c>
      <c r="D27" s="104" t="s">
        <v>13267</v>
      </c>
      <c r="E27" s="105" t="s">
        <v>11264</v>
      </c>
      <c r="F27" s="105" t="s">
        <v>6447</v>
      </c>
      <c r="G27" s="140">
        <v>9.64E-2</v>
      </c>
      <c r="H27" s="107">
        <f>VLOOKUP(B27,'CMP-SIN-SD-09-2021'!A:D,4,0)</f>
        <v>774.37</v>
      </c>
      <c r="I27" s="107" t="s">
        <v>11266</v>
      </c>
      <c r="J27" s="76">
        <f t="shared" si="1"/>
        <v>74.64</v>
      </c>
      <c r="M27" s="76">
        <f>VLOOKUP(B27,'CMP-SIN-SD-09-2021'!A:D,4,0)</f>
        <v>774.37</v>
      </c>
      <c r="N27" s="76" t="b">
        <f t="shared" si="2"/>
        <v>1</v>
      </c>
    </row>
    <row r="28" spans="1:14" s="363" customFormat="1" ht="30" x14ac:dyDescent="0.25">
      <c r="A28" s="378">
        <f t="shared" si="0"/>
        <v>93207</v>
      </c>
      <c r="B28" s="377">
        <v>95240</v>
      </c>
      <c r="C28" s="104" t="s">
        <v>11268</v>
      </c>
      <c r="D28" s="104" t="s">
        <v>13268</v>
      </c>
      <c r="E28" s="105" t="s">
        <v>11264</v>
      </c>
      <c r="F28" s="105" t="s">
        <v>6447</v>
      </c>
      <c r="G28" s="140">
        <v>5.4000000000000003E-3</v>
      </c>
      <c r="H28" s="107">
        <f>VLOOKUP(B28,'CMP-SIN-SD-09-2021'!A:D,4,0)</f>
        <v>16.77</v>
      </c>
      <c r="I28" s="107" t="s">
        <v>11266</v>
      </c>
      <c r="J28" s="76">
        <f t="shared" si="1"/>
        <v>0.09</v>
      </c>
      <c r="M28" s="76">
        <f>VLOOKUP(B28,'CMP-SIN-SD-09-2021'!A:D,4,0)</f>
        <v>16.77</v>
      </c>
      <c r="N28" s="76" t="b">
        <f t="shared" si="2"/>
        <v>1</v>
      </c>
    </row>
    <row r="29" spans="1:14" s="363" customFormat="1" ht="30" x14ac:dyDescent="0.25">
      <c r="A29" s="378">
        <f t="shared" si="0"/>
        <v>93207</v>
      </c>
      <c r="B29" s="377">
        <v>95241</v>
      </c>
      <c r="C29" s="104" t="s">
        <v>11268</v>
      </c>
      <c r="D29" s="104" t="s">
        <v>13269</v>
      </c>
      <c r="E29" s="105" t="s">
        <v>11264</v>
      </c>
      <c r="F29" s="105" t="s">
        <v>6447</v>
      </c>
      <c r="G29" s="140">
        <v>1.3559000000000001</v>
      </c>
      <c r="H29" s="107">
        <f>VLOOKUP(B29,'CMP-SIN-SD-09-2021'!A:D,4,0)</f>
        <v>27.96</v>
      </c>
      <c r="I29" s="107" t="s">
        <v>11266</v>
      </c>
      <c r="J29" s="76">
        <f t="shared" si="1"/>
        <v>37.909999999999997</v>
      </c>
      <c r="M29" s="76">
        <f>VLOOKUP(B29,'CMP-SIN-SD-09-2021'!A:D,4,0)</f>
        <v>27.96</v>
      </c>
      <c r="N29" s="76" t="b">
        <f t="shared" si="2"/>
        <v>1</v>
      </c>
    </row>
    <row r="30" spans="1:14" s="363" customFormat="1" ht="45" x14ac:dyDescent="0.25">
      <c r="A30" s="378">
        <f t="shared" si="0"/>
        <v>93207</v>
      </c>
      <c r="B30" s="377">
        <v>101165</v>
      </c>
      <c r="C30" s="104" t="s">
        <v>11268</v>
      </c>
      <c r="D30" s="104" t="s">
        <v>13270</v>
      </c>
      <c r="E30" s="105" t="s">
        <v>11264</v>
      </c>
      <c r="F30" s="105" t="s">
        <v>6624</v>
      </c>
      <c r="G30" s="140">
        <v>2.3900000000000001E-2</v>
      </c>
      <c r="H30" s="107">
        <f>VLOOKUP(B30,'CMP-SIN-SD-09-2021'!A:D,4,0)</f>
        <v>833.08</v>
      </c>
      <c r="I30" s="107" t="s">
        <v>11266</v>
      </c>
      <c r="J30" s="76">
        <f t="shared" si="1"/>
        <v>19.91</v>
      </c>
      <c r="M30" s="76">
        <f>VLOOKUP(B30,'CMP-SIN-SD-09-2021'!A:D,4,0)</f>
        <v>833.08</v>
      </c>
      <c r="N30" s="76" t="b">
        <f t="shared" si="2"/>
        <v>1</v>
      </c>
    </row>
    <row r="31" spans="1:14" s="363" customFormat="1" ht="45" x14ac:dyDescent="0.25">
      <c r="A31" s="378">
        <f t="shared" si="0"/>
        <v>93207</v>
      </c>
      <c r="B31" s="377">
        <v>91862</v>
      </c>
      <c r="C31" s="104" t="s">
        <v>11268</v>
      </c>
      <c r="D31" s="104" t="s">
        <v>11274</v>
      </c>
      <c r="E31" s="105" t="s">
        <v>11264</v>
      </c>
      <c r="F31" s="105" t="s">
        <v>6465</v>
      </c>
      <c r="G31" s="140">
        <v>0.53</v>
      </c>
      <c r="H31" s="107">
        <f>VLOOKUP(B31,'CMP-SIN-SD-09-2021'!A:D,4,0)</f>
        <v>9.48</v>
      </c>
      <c r="I31" s="107" t="s">
        <v>11266</v>
      </c>
      <c r="J31" s="76">
        <f t="shared" si="1"/>
        <v>5.0199999999999996</v>
      </c>
      <c r="M31" s="76">
        <f>VLOOKUP(B31,'CMP-SIN-SD-09-2021'!A:D,4,0)</f>
        <v>9.48</v>
      </c>
      <c r="N31" s="76" t="b">
        <f t="shared" si="2"/>
        <v>1</v>
      </c>
    </row>
    <row r="32" spans="1:14" s="363" customFormat="1" ht="45" x14ac:dyDescent="0.25">
      <c r="A32" s="378">
        <f t="shared" si="0"/>
        <v>93207</v>
      </c>
      <c r="B32" s="377">
        <v>91870</v>
      </c>
      <c r="C32" s="104" t="s">
        <v>11268</v>
      </c>
      <c r="D32" s="104" t="s">
        <v>13271</v>
      </c>
      <c r="E32" s="105" t="s">
        <v>11264</v>
      </c>
      <c r="F32" s="105" t="s">
        <v>6465</v>
      </c>
      <c r="G32" s="140">
        <v>1.7343999999999999</v>
      </c>
      <c r="H32" s="107">
        <f>VLOOKUP(B32,'CMP-SIN-SD-09-2021'!A:D,4,0)</f>
        <v>10.47</v>
      </c>
      <c r="I32" s="107" t="s">
        <v>11266</v>
      </c>
      <c r="J32" s="76">
        <f t="shared" si="1"/>
        <v>18.149999999999999</v>
      </c>
      <c r="M32" s="76">
        <f>VLOOKUP(B32,'CMP-SIN-SD-09-2021'!A:D,4,0)</f>
        <v>10.47</v>
      </c>
      <c r="N32" s="76" t="b">
        <f t="shared" si="2"/>
        <v>1</v>
      </c>
    </row>
    <row r="33" spans="1:14" s="363" customFormat="1" ht="45" x14ac:dyDescent="0.25">
      <c r="A33" s="378">
        <f t="shared" si="0"/>
        <v>93207</v>
      </c>
      <c r="B33" s="377">
        <v>91911</v>
      </c>
      <c r="C33" s="104" t="s">
        <v>11268</v>
      </c>
      <c r="D33" s="104" t="s">
        <v>13272</v>
      </c>
      <c r="E33" s="105" t="s">
        <v>11264</v>
      </c>
      <c r="F33" s="105" t="s">
        <v>6446</v>
      </c>
      <c r="G33" s="140">
        <v>0.19270000000000001</v>
      </c>
      <c r="H33" s="107">
        <f>VLOOKUP(B33,'CMP-SIN-SD-09-2021'!A:D,4,0)</f>
        <v>11.95</v>
      </c>
      <c r="I33" s="107" t="s">
        <v>11266</v>
      </c>
      <c r="J33" s="76">
        <f t="shared" si="1"/>
        <v>2.2999999999999998</v>
      </c>
      <c r="M33" s="76">
        <f>VLOOKUP(B33,'CMP-SIN-SD-09-2021'!A:D,4,0)</f>
        <v>11.95</v>
      </c>
      <c r="N33" s="76" t="b">
        <f t="shared" si="2"/>
        <v>1</v>
      </c>
    </row>
    <row r="34" spans="1:14" s="363" customFormat="1" ht="45" x14ac:dyDescent="0.25">
      <c r="A34" s="378">
        <f t="shared" si="0"/>
        <v>93207</v>
      </c>
      <c r="B34" s="377">
        <v>91924</v>
      </c>
      <c r="C34" s="104" t="s">
        <v>11268</v>
      </c>
      <c r="D34" s="104" t="s">
        <v>13273</v>
      </c>
      <c r="E34" s="105" t="s">
        <v>11264</v>
      </c>
      <c r="F34" s="105" t="s">
        <v>6465</v>
      </c>
      <c r="G34" s="140">
        <v>1.4165000000000001</v>
      </c>
      <c r="H34" s="107">
        <f>VLOOKUP(B34,'CMP-SIN-SD-09-2021'!A:D,4,0)</f>
        <v>2.88</v>
      </c>
      <c r="I34" s="107" t="s">
        <v>11266</v>
      </c>
      <c r="J34" s="76">
        <f t="shared" si="1"/>
        <v>4.07</v>
      </c>
      <c r="M34" s="76">
        <f>VLOOKUP(B34,'CMP-SIN-SD-09-2021'!A:D,4,0)</f>
        <v>2.88</v>
      </c>
      <c r="N34" s="76" t="b">
        <f t="shared" si="2"/>
        <v>1</v>
      </c>
    </row>
    <row r="35" spans="1:14" s="363" customFormat="1" ht="45" x14ac:dyDescent="0.25">
      <c r="A35" s="378">
        <f t="shared" si="0"/>
        <v>93207</v>
      </c>
      <c r="B35" s="377">
        <v>91926</v>
      </c>
      <c r="C35" s="104" t="s">
        <v>11268</v>
      </c>
      <c r="D35" s="104" t="s">
        <v>11275</v>
      </c>
      <c r="E35" s="105" t="s">
        <v>11264</v>
      </c>
      <c r="F35" s="105" t="s">
        <v>6465</v>
      </c>
      <c r="G35" s="140">
        <v>3.4689000000000001</v>
      </c>
      <c r="H35" s="107">
        <f>VLOOKUP(B35,'CMP-SIN-SD-09-2021'!A:D,4,0)</f>
        <v>4.26</v>
      </c>
      <c r="I35" s="107" t="s">
        <v>11266</v>
      </c>
      <c r="J35" s="76">
        <f t="shared" si="1"/>
        <v>14.77</v>
      </c>
      <c r="M35" s="76">
        <f>VLOOKUP(B35,'CMP-SIN-SD-09-2021'!A:D,4,0)</f>
        <v>4.26</v>
      </c>
      <c r="N35" s="76" t="b">
        <f t="shared" si="2"/>
        <v>1</v>
      </c>
    </row>
    <row r="36" spans="1:14" s="363" customFormat="1" ht="45" x14ac:dyDescent="0.25">
      <c r="A36" s="378">
        <f t="shared" si="0"/>
        <v>93207</v>
      </c>
      <c r="B36" s="377">
        <v>91928</v>
      </c>
      <c r="C36" s="104" t="s">
        <v>11268</v>
      </c>
      <c r="D36" s="104" t="s">
        <v>11276</v>
      </c>
      <c r="E36" s="105" t="s">
        <v>11264</v>
      </c>
      <c r="F36" s="105" t="s">
        <v>6465</v>
      </c>
      <c r="G36" s="140">
        <v>2.0234999999999999</v>
      </c>
      <c r="H36" s="107">
        <f>VLOOKUP(B36,'CMP-SIN-SD-09-2021'!A:D,4,0)</f>
        <v>7</v>
      </c>
      <c r="I36" s="107" t="s">
        <v>11266</v>
      </c>
      <c r="J36" s="76">
        <f t="shared" si="1"/>
        <v>14.16</v>
      </c>
      <c r="M36" s="76">
        <f>VLOOKUP(B36,'CMP-SIN-SD-09-2021'!A:D,4,0)</f>
        <v>7</v>
      </c>
      <c r="N36" s="76" t="b">
        <f t="shared" si="2"/>
        <v>1</v>
      </c>
    </row>
    <row r="37" spans="1:14" s="363" customFormat="1" ht="30" x14ac:dyDescent="0.25">
      <c r="A37" s="378">
        <f t="shared" si="0"/>
        <v>93207</v>
      </c>
      <c r="B37" s="377">
        <v>91937</v>
      </c>
      <c r="C37" s="104" t="s">
        <v>11268</v>
      </c>
      <c r="D37" s="104" t="s">
        <v>13274</v>
      </c>
      <c r="E37" s="105" t="s">
        <v>11264</v>
      </c>
      <c r="F37" s="105" t="s">
        <v>6446</v>
      </c>
      <c r="G37" s="140">
        <v>0.1734</v>
      </c>
      <c r="H37" s="107">
        <f>VLOOKUP(B37,'CMP-SIN-SD-09-2021'!A:D,4,0)</f>
        <v>10.41</v>
      </c>
      <c r="I37" s="107" t="s">
        <v>11266</v>
      </c>
      <c r="J37" s="76">
        <f t="shared" si="1"/>
        <v>1.8</v>
      </c>
      <c r="M37" s="76">
        <f>VLOOKUP(B37,'CMP-SIN-SD-09-2021'!A:D,4,0)</f>
        <v>10.41</v>
      </c>
      <c r="N37" s="76" t="b">
        <f t="shared" si="2"/>
        <v>1</v>
      </c>
    </row>
    <row r="38" spans="1:14" s="363" customFormat="1" ht="45" x14ac:dyDescent="0.25">
      <c r="A38" s="378">
        <f t="shared" si="0"/>
        <v>93207</v>
      </c>
      <c r="B38" s="377">
        <v>91945</v>
      </c>
      <c r="C38" s="104" t="s">
        <v>11268</v>
      </c>
      <c r="D38" s="104" t="s">
        <v>13275</v>
      </c>
      <c r="E38" s="105" t="s">
        <v>11264</v>
      </c>
      <c r="F38" s="105" t="s">
        <v>6446</v>
      </c>
      <c r="G38" s="140">
        <v>5.7799999999999997E-2</v>
      </c>
      <c r="H38" s="107">
        <f>VLOOKUP(B38,'CMP-SIN-SD-09-2021'!A:D,4,0)</f>
        <v>8.66</v>
      </c>
      <c r="I38" s="107" t="s">
        <v>11266</v>
      </c>
      <c r="J38" s="76">
        <f t="shared" si="1"/>
        <v>0.5</v>
      </c>
      <c r="M38" s="76">
        <f>VLOOKUP(B38,'CMP-SIN-SD-09-2021'!A:D,4,0)</f>
        <v>8.66</v>
      </c>
      <c r="N38" s="76" t="b">
        <f t="shared" si="2"/>
        <v>1</v>
      </c>
    </row>
    <row r="39" spans="1:14" s="363" customFormat="1" ht="30" x14ac:dyDescent="0.25">
      <c r="A39" s="378">
        <f t="shared" si="0"/>
        <v>93207</v>
      </c>
      <c r="B39" s="377">
        <v>92000</v>
      </c>
      <c r="C39" s="104" t="s">
        <v>11268</v>
      </c>
      <c r="D39" s="104" t="s">
        <v>13276</v>
      </c>
      <c r="E39" s="105" t="s">
        <v>11264</v>
      </c>
      <c r="F39" s="105" t="s">
        <v>6446</v>
      </c>
      <c r="G39" s="140">
        <v>7.7100000000000002E-2</v>
      </c>
      <c r="H39" s="107">
        <f>VLOOKUP(B39,'CMP-SIN-SD-09-2021'!A:D,4,0)</f>
        <v>24.89</v>
      </c>
      <c r="I39" s="107" t="s">
        <v>11266</v>
      </c>
      <c r="J39" s="76">
        <f t="shared" si="1"/>
        <v>1.91</v>
      </c>
      <c r="M39" s="76">
        <f>VLOOKUP(B39,'CMP-SIN-SD-09-2021'!A:D,4,0)</f>
        <v>24.89</v>
      </c>
      <c r="N39" s="76" t="b">
        <f t="shared" si="2"/>
        <v>1</v>
      </c>
    </row>
    <row r="40" spans="1:14" s="363" customFormat="1" ht="30" x14ac:dyDescent="0.25">
      <c r="A40" s="378">
        <f t="shared" si="0"/>
        <v>93207</v>
      </c>
      <c r="B40" s="377">
        <v>92008</v>
      </c>
      <c r="C40" s="104" t="s">
        <v>11268</v>
      </c>
      <c r="D40" s="104" t="s">
        <v>13277</v>
      </c>
      <c r="E40" s="105" t="s">
        <v>11264</v>
      </c>
      <c r="F40" s="105" t="s">
        <v>6446</v>
      </c>
      <c r="G40" s="140">
        <v>0.1542</v>
      </c>
      <c r="H40" s="107">
        <f>VLOOKUP(B40,'CMP-SIN-SD-09-2021'!A:D,4,0)</f>
        <v>39.909999999999997</v>
      </c>
      <c r="I40" s="107" t="s">
        <v>11266</v>
      </c>
      <c r="J40" s="76">
        <f t="shared" si="1"/>
        <v>6.15</v>
      </c>
      <c r="M40" s="76">
        <f>VLOOKUP(B40,'CMP-SIN-SD-09-2021'!A:D,4,0)</f>
        <v>39.909999999999997</v>
      </c>
      <c r="N40" s="76" t="b">
        <f t="shared" si="2"/>
        <v>1</v>
      </c>
    </row>
    <row r="41" spans="1:14" s="363" customFormat="1" ht="45" x14ac:dyDescent="0.25">
      <c r="A41" s="378">
        <f t="shared" si="0"/>
        <v>93207</v>
      </c>
      <c r="B41" s="377">
        <v>92023</v>
      </c>
      <c r="C41" s="104" t="s">
        <v>11268</v>
      </c>
      <c r="D41" s="104" t="s">
        <v>11277</v>
      </c>
      <c r="E41" s="105" t="s">
        <v>11264</v>
      </c>
      <c r="F41" s="105" t="s">
        <v>6446</v>
      </c>
      <c r="G41" s="140">
        <v>0.13489999999999999</v>
      </c>
      <c r="H41" s="107">
        <f>VLOOKUP(B41,'CMP-SIN-SD-09-2021'!A:D,4,0)</f>
        <v>41.69</v>
      </c>
      <c r="I41" s="107" t="s">
        <v>11266</v>
      </c>
      <c r="J41" s="76">
        <f t="shared" si="1"/>
        <v>5.62</v>
      </c>
      <c r="M41" s="76">
        <f>VLOOKUP(B41,'CMP-SIN-SD-09-2021'!A:D,4,0)</f>
        <v>41.69</v>
      </c>
      <c r="N41" s="76" t="b">
        <f t="shared" si="2"/>
        <v>1</v>
      </c>
    </row>
    <row r="42" spans="1:14" s="363" customFormat="1" ht="45" x14ac:dyDescent="0.25">
      <c r="A42" s="378">
        <f t="shared" si="0"/>
        <v>93207</v>
      </c>
      <c r="B42" s="377">
        <v>92981</v>
      </c>
      <c r="C42" s="104" t="s">
        <v>11268</v>
      </c>
      <c r="D42" s="104" t="s">
        <v>13278</v>
      </c>
      <c r="E42" s="105" t="s">
        <v>11264</v>
      </c>
      <c r="F42" s="105" t="s">
        <v>6465</v>
      </c>
      <c r="G42" s="140">
        <v>0.19270000000000001</v>
      </c>
      <c r="H42" s="107">
        <f>VLOOKUP(B42,'CMP-SIN-SD-09-2021'!A:D,4,0)</f>
        <v>17.34</v>
      </c>
      <c r="I42" s="107" t="s">
        <v>11266</v>
      </c>
      <c r="J42" s="76">
        <f t="shared" si="1"/>
        <v>3.34</v>
      </c>
      <c r="M42" s="76">
        <f>VLOOKUP(B42,'CMP-SIN-SD-09-2021'!A:D,4,0)</f>
        <v>17.34</v>
      </c>
      <c r="N42" s="76" t="b">
        <f t="shared" si="2"/>
        <v>1</v>
      </c>
    </row>
    <row r="43" spans="1:14" s="363" customFormat="1" ht="45" x14ac:dyDescent="0.25">
      <c r="A43" s="378">
        <f t="shared" si="0"/>
        <v>93207</v>
      </c>
      <c r="B43" s="377">
        <v>95805</v>
      </c>
      <c r="C43" s="104" t="s">
        <v>11268</v>
      </c>
      <c r="D43" s="104" t="s">
        <v>13279</v>
      </c>
      <c r="E43" s="105" t="s">
        <v>11264</v>
      </c>
      <c r="F43" s="105" t="s">
        <v>6446</v>
      </c>
      <c r="G43" s="140">
        <v>0.28910000000000002</v>
      </c>
      <c r="H43" s="107">
        <f>VLOOKUP(B43,'CMP-SIN-SD-09-2021'!A:D,4,0)</f>
        <v>23.13</v>
      </c>
      <c r="I43" s="107" t="s">
        <v>11266</v>
      </c>
      <c r="J43" s="76">
        <f t="shared" si="1"/>
        <v>6.68</v>
      </c>
      <c r="M43" s="76">
        <f>VLOOKUP(B43,'CMP-SIN-SD-09-2021'!A:D,4,0)</f>
        <v>23.13</v>
      </c>
      <c r="N43" s="76" t="b">
        <f t="shared" si="2"/>
        <v>1</v>
      </c>
    </row>
    <row r="44" spans="1:14" s="363" customFormat="1" ht="45" x14ac:dyDescent="0.25">
      <c r="A44" s="378">
        <f t="shared" si="0"/>
        <v>93207</v>
      </c>
      <c r="B44" s="377">
        <v>95811</v>
      </c>
      <c r="C44" s="104" t="s">
        <v>11268</v>
      </c>
      <c r="D44" s="104" t="s">
        <v>13280</v>
      </c>
      <c r="E44" s="105" t="s">
        <v>11264</v>
      </c>
      <c r="F44" s="105" t="s">
        <v>6446</v>
      </c>
      <c r="G44" s="140">
        <v>0.13489999999999999</v>
      </c>
      <c r="H44" s="107">
        <f>VLOOKUP(B44,'CMP-SIN-SD-09-2021'!A:D,4,0)</f>
        <v>15.2</v>
      </c>
      <c r="I44" s="107" t="s">
        <v>11266</v>
      </c>
      <c r="J44" s="76">
        <f t="shared" si="1"/>
        <v>2.0499999999999998</v>
      </c>
      <c r="M44" s="76">
        <f>VLOOKUP(B44,'CMP-SIN-SD-09-2021'!A:D,4,0)</f>
        <v>15.2</v>
      </c>
      <c r="N44" s="76" t="b">
        <f t="shared" si="2"/>
        <v>1</v>
      </c>
    </row>
    <row r="45" spans="1:14" s="363" customFormat="1" ht="45" x14ac:dyDescent="0.25">
      <c r="A45" s="378">
        <f t="shared" si="0"/>
        <v>93207</v>
      </c>
      <c r="B45" s="377">
        <v>97586</v>
      </c>
      <c r="C45" s="104" t="s">
        <v>11268</v>
      </c>
      <c r="D45" s="104" t="s">
        <v>13281</v>
      </c>
      <c r="E45" s="105" t="s">
        <v>11264</v>
      </c>
      <c r="F45" s="105" t="s">
        <v>6446</v>
      </c>
      <c r="G45" s="140">
        <v>0.11559999999999999</v>
      </c>
      <c r="H45" s="107">
        <f>VLOOKUP(B45,'CMP-SIN-SD-09-2021'!A:D,4,0)</f>
        <v>99.32</v>
      </c>
      <c r="I45" s="107" t="s">
        <v>11266</v>
      </c>
      <c r="J45" s="76">
        <f t="shared" si="1"/>
        <v>11.48</v>
      </c>
      <c r="M45" s="76">
        <f>VLOOKUP(B45,'CMP-SIN-SD-09-2021'!A:D,4,0)</f>
        <v>99.32</v>
      </c>
      <c r="N45" s="76" t="b">
        <f t="shared" si="2"/>
        <v>1</v>
      </c>
    </row>
    <row r="46" spans="1:14" s="363" customFormat="1" ht="45" x14ac:dyDescent="0.25">
      <c r="A46" s="378">
        <f t="shared" si="0"/>
        <v>93207</v>
      </c>
      <c r="B46" s="377">
        <v>97593</v>
      </c>
      <c r="C46" s="104" t="s">
        <v>11268</v>
      </c>
      <c r="D46" s="104" t="s">
        <v>13282</v>
      </c>
      <c r="E46" s="105" t="s">
        <v>11264</v>
      </c>
      <c r="F46" s="105" t="s">
        <v>6446</v>
      </c>
      <c r="G46" s="140">
        <v>7.7100000000000002E-2</v>
      </c>
      <c r="H46" s="107">
        <f>VLOOKUP(B46,'CMP-SIN-SD-09-2021'!A:D,4,0)</f>
        <v>98.08</v>
      </c>
      <c r="I46" s="107" t="s">
        <v>11266</v>
      </c>
      <c r="J46" s="76">
        <f t="shared" si="1"/>
        <v>7.56</v>
      </c>
      <c r="M46" s="76">
        <f>VLOOKUP(B46,'CMP-SIN-SD-09-2021'!A:D,4,0)</f>
        <v>98.08</v>
      </c>
      <c r="N46" s="76" t="b">
        <f t="shared" si="2"/>
        <v>1</v>
      </c>
    </row>
    <row r="47" spans="1:14" s="363" customFormat="1" ht="30" x14ac:dyDescent="0.25">
      <c r="A47" s="378">
        <f t="shared" si="0"/>
        <v>93207</v>
      </c>
      <c r="B47" s="377">
        <v>97611</v>
      </c>
      <c r="C47" s="104" t="s">
        <v>11268</v>
      </c>
      <c r="D47" s="104" t="s">
        <v>13283</v>
      </c>
      <c r="E47" s="105" t="s">
        <v>11264</v>
      </c>
      <c r="F47" s="105" t="s">
        <v>6446</v>
      </c>
      <c r="G47" s="140">
        <v>3.85E-2</v>
      </c>
      <c r="H47" s="107">
        <f>VLOOKUP(B47,'CMP-SIN-SD-09-2021'!A:D,4,0)</f>
        <v>24.03</v>
      </c>
      <c r="I47" s="107" t="s">
        <v>11266</v>
      </c>
      <c r="J47" s="76">
        <f t="shared" si="1"/>
        <v>0.92</v>
      </c>
      <c r="M47" s="76">
        <f>VLOOKUP(B47,'CMP-SIN-SD-09-2021'!A:D,4,0)</f>
        <v>24.03</v>
      </c>
      <c r="N47" s="76" t="b">
        <f t="shared" si="2"/>
        <v>1</v>
      </c>
    </row>
    <row r="48" spans="1:14" s="363" customFormat="1" ht="30" x14ac:dyDescent="0.25">
      <c r="A48" s="378">
        <f t="shared" si="0"/>
        <v>93207</v>
      </c>
      <c r="B48" s="377">
        <v>97612</v>
      </c>
      <c r="C48" s="104" t="s">
        <v>11268</v>
      </c>
      <c r="D48" s="104" t="s">
        <v>13284</v>
      </c>
      <c r="E48" s="105" t="s">
        <v>11264</v>
      </c>
      <c r="F48" s="105" t="s">
        <v>6446</v>
      </c>
      <c r="G48" s="140">
        <v>3.85E-2</v>
      </c>
      <c r="H48" s="107">
        <f>VLOOKUP(B48,'CMP-SIN-SD-09-2021'!A:D,4,0)</f>
        <v>26.29</v>
      </c>
      <c r="I48" s="107" t="s">
        <v>11266</v>
      </c>
      <c r="J48" s="76">
        <f t="shared" si="1"/>
        <v>1.01</v>
      </c>
      <c r="M48" s="76">
        <f>VLOOKUP(B48,'CMP-SIN-SD-09-2021'!A:D,4,0)</f>
        <v>26.29</v>
      </c>
      <c r="N48" s="76" t="b">
        <f t="shared" si="2"/>
        <v>1</v>
      </c>
    </row>
    <row r="49" spans="1:14" s="363" customFormat="1" ht="30" x14ac:dyDescent="0.25">
      <c r="A49" s="378">
        <f t="shared" si="0"/>
        <v>93207</v>
      </c>
      <c r="B49" s="377">
        <v>96985</v>
      </c>
      <c r="C49" s="104" t="s">
        <v>11268</v>
      </c>
      <c r="D49" s="104" t="s">
        <v>11278</v>
      </c>
      <c r="E49" s="105" t="s">
        <v>11264</v>
      </c>
      <c r="F49" s="105" t="s">
        <v>6446</v>
      </c>
      <c r="G49" s="140">
        <v>3.85E-2</v>
      </c>
      <c r="H49" s="107">
        <f>VLOOKUP(B49,'CMP-SIN-SD-09-2021'!A:D,4,0)</f>
        <v>79.77</v>
      </c>
      <c r="I49" s="107" t="s">
        <v>11266</v>
      </c>
      <c r="J49" s="76">
        <f t="shared" si="1"/>
        <v>3.07</v>
      </c>
      <c r="M49" s="76">
        <f>VLOOKUP(B49,'CMP-SIN-SD-09-2021'!A:D,4,0)</f>
        <v>79.77</v>
      </c>
      <c r="N49" s="76" t="b">
        <f t="shared" si="2"/>
        <v>1</v>
      </c>
    </row>
    <row r="50" spans="1:14" s="363" customFormat="1" ht="45" x14ac:dyDescent="0.25">
      <c r="A50" s="378">
        <f t="shared" si="0"/>
        <v>93207</v>
      </c>
      <c r="B50" s="377">
        <v>97886</v>
      </c>
      <c r="C50" s="104" t="s">
        <v>11268</v>
      </c>
      <c r="D50" s="104" t="s">
        <v>11279</v>
      </c>
      <c r="E50" s="105" t="s">
        <v>11264</v>
      </c>
      <c r="F50" s="105" t="s">
        <v>6446</v>
      </c>
      <c r="G50" s="140">
        <v>3.85E-2</v>
      </c>
      <c r="H50" s="107">
        <f>VLOOKUP(B50,'CMP-SIN-SD-09-2021'!A:D,4,0)</f>
        <v>173.12</v>
      </c>
      <c r="I50" s="107" t="s">
        <v>11266</v>
      </c>
      <c r="J50" s="76">
        <f t="shared" si="1"/>
        <v>6.66</v>
      </c>
      <c r="M50" s="76">
        <f>VLOOKUP(B50,'CMP-SIN-SD-09-2021'!A:D,4,0)</f>
        <v>173.12</v>
      </c>
      <c r="N50" s="76" t="b">
        <f t="shared" si="2"/>
        <v>1</v>
      </c>
    </row>
    <row r="51" spans="1:14" s="363" customFormat="1" ht="45" x14ac:dyDescent="0.25">
      <c r="A51" s="378">
        <f t="shared" si="0"/>
        <v>93207</v>
      </c>
      <c r="B51" s="377">
        <v>98283</v>
      </c>
      <c r="C51" s="104" t="s">
        <v>11268</v>
      </c>
      <c r="D51" s="104" t="s">
        <v>13285</v>
      </c>
      <c r="E51" s="105" t="s">
        <v>11264</v>
      </c>
      <c r="F51" s="105" t="s">
        <v>6465</v>
      </c>
      <c r="G51" s="140">
        <v>0.61670000000000003</v>
      </c>
      <c r="H51" s="107">
        <f>VLOOKUP(B51,'CMP-SIN-SD-09-2021'!A:D,4,0)</f>
        <v>8.77</v>
      </c>
      <c r="I51" s="107" t="s">
        <v>11266</v>
      </c>
      <c r="J51" s="76">
        <f t="shared" si="1"/>
        <v>5.4</v>
      </c>
      <c r="M51" s="76">
        <f>VLOOKUP(B51,'CMP-SIN-SD-09-2021'!A:D,4,0)</f>
        <v>8.77</v>
      </c>
      <c r="N51" s="76" t="b">
        <f t="shared" si="2"/>
        <v>1</v>
      </c>
    </row>
    <row r="52" spans="1:14" s="363" customFormat="1" ht="30" x14ac:dyDescent="0.25">
      <c r="A52" s="378">
        <f t="shared" si="0"/>
        <v>93207</v>
      </c>
      <c r="B52" s="377">
        <v>100556</v>
      </c>
      <c r="C52" s="104" t="s">
        <v>11268</v>
      </c>
      <c r="D52" s="104" t="s">
        <v>13286</v>
      </c>
      <c r="E52" s="105" t="s">
        <v>11264</v>
      </c>
      <c r="F52" s="105" t="s">
        <v>6446</v>
      </c>
      <c r="G52" s="140">
        <v>1.9300000000000001E-2</v>
      </c>
      <c r="H52" s="107">
        <f>VLOOKUP(B52,'CMP-SIN-SD-09-2021'!A:D,4,0)</f>
        <v>55.11</v>
      </c>
      <c r="I52" s="107" t="s">
        <v>11266</v>
      </c>
      <c r="J52" s="76">
        <f t="shared" si="1"/>
        <v>1.06</v>
      </c>
      <c r="M52" s="76">
        <f>VLOOKUP(B52,'CMP-SIN-SD-09-2021'!A:D,4,0)</f>
        <v>55.11</v>
      </c>
      <c r="N52" s="76" t="b">
        <f t="shared" si="2"/>
        <v>1</v>
      </c>
    </row>
    <row r="53" spans="1:14" s="363" customFormat="1" ht="30" x14ac:dyDescent="0.25">
      <c r="A53" s="378">
        <f t="shared" si="0"/>
        <v>93207</v>
      </c>
      <c r="B53" s="377">
        <v>86888</v>
      </c>
      <c r="C53" s="104" t="s">
        <v>11268</v>
      </c>
      <c r="D53" s="104" t="s">
        <v>13287</v>
      </c>
      <c r="E53" s="105" t="s">
        <v>11264</v>
      </c>
      <c r="F53" s="105" t="s">
        <v>6446</v>
      </c>
      <c r="G53" s="140">
        <v>3.85E-2</v>
      </c>
      <c r="H53" s="107">
        <f>VLOOKUP(B53,'CMP-SIN-SD-09-2021'!A:D,4,0)</f>
        <v>372.59</v>
      </c>
      <c r="I53" s="107" t="s">
        <v>11266</v>
      </c>
      <c r="J53" s="76">
        <f t="shared" si="1"/>
        <v>14.34</v>
      </c>
      <c r="M53" s="76">
        <f>VLOOKUP(B53,'CMP-SIN-SD-09-2021'!A:D,4,0)</f>
        <v>372.59</v>
      </c>
      <c r="N53" s="76" t="b">
        <f t="shared" si="2"/>
        <v>1</v>
      </c>
    </row>
    <row r="54" spans="1:14" s="363" customFormat="1" ht="75" x14ac:dyDescent="0.25">
      <c r="A54" s="378">
        <f t="shared" si="0"/>
        <v>93207</v>
      </c>
      <c r="B54" s="377">
        <v>86934</v>
      </c>
      <c r="C54" s="104" t="s">
        <v>11268</v>
      </c>
      <c r="D54" s="104" t="s">
        <v>13288</v>
      </c>
      <c r="E54" s="105" t="s">
        <v>11264</v>
      </c>
      <c r="F54" s="105" t="s">
        <v>6446</v>
      </c>
      <c r="G54" s="140">
        <v>1.9300000000000001E-2</v>
      </c>
      <c r="H54" s="107">
        <f>VLOOKUP(B54,'CMP-SIN-SD-09-2021'!A:D,4,0)</f>
        <v>359.37</v>
      </c>
      <c r="I54" s="107" t="s">
        <v>11266</v>
      </c>
      <c r="J54" s="76">
        <f t="shared" si="1"/>
        <v>6.93</v>
      </c>
      <c r="M54" s="76">
        <f>VLOOKUP(B54,'CMP-SIN-SD-09-2021'!A:D,4,0)</f>
        <v>359.37</v>
      </c>
      <c r="N54" s="76" t="b">
        <f t="shared" si="2"/>
        <v>1</v>
      </c>
    </row>
    <row r="55" spans="1:14" s="363" customFormat="1" ht="75" x14ac:dyDescent="0.25">
      <c r="A55" s="378">
        <f t="shared" si="0"/>
        <v>93207</v>
      </c>
      <c r="B55" s="377">
        <v>86943</v>
      </c>
      <c r="C55" s="104" t="s">
        <v>11268</v>
      </c>
      <c r="D55" s="104" t="s">
        <v>13289</v>
      </c>
      <c r="E55" s="105" t="s">
        <v>11264</v>
      </c>
      <c r="F55" s="105" t="s">
        <v>6446</v>
      </c>
      <c r="G55" s="140">
        <v>3.85E-2</v>
      </c>
      <c r="H55" s="107">
        <f>VLOOKUP(B55,'CMP-SIN-SD-09-2021'!A:D,4,0)</f>
        <v>194.87</v>
      </c>
      <c r="I55" s="107" t="s">
        <v>11266</v>
      </c>
      <c r="J55" s="76">
        <f t="shared" si="1"/>
        <v>7.5</v>
      </c>
      <c r="M55" s="76">
        <f>VLOOKUP(B55,'CMP-SIN-SD-09-2021'!A:D,4,0)</f>
        <v>194.87</v>
      </c>
      <c r="N55" s="76" t="b">
        <f t="shared" si="2"/>
        <v>1</v>
      </c>
    </row>
    <row r="56" spans="1:14" s="363" customFormat="1" ht="45" x14ac:dyDescent="0.25">
      <c r="A56" s="378">
        <f t="shared" si="0"/>
        <v>93207</v>
      </c>
      <c r="B56" s="377">
        <v>89711</v>
      </c>
      <c r="C56" s="104" t="s">
        <v>11268</v>
      </c>
      <c r="D56" s="104" t="s">
        <v>11280</v>
      </c>
      <c r="E56" s="105" t="s">
        <v>11264</v>
      </c>
      <c r="F56" s="105" t="s">
        <v>6465</v>
      </c>
      <c r="G56" s="140">
        <v>0.13880000000000001</v>
      </c>
      <c r="H56" s="107">
        <f>VLOOKUP(B56,'CMP-SIN-SD-09-2021'!A:D,4,0)</f>
        <v>17.93</v>
      </c>
      <c r="I56" s="107" t="s">
        <v>11266</v>
      </c>
      <c r="J56" s="76">
        <f t="shared" si="1"/>
        <v>2.48</v>
      </c>
      <c r="M56" s="76">
        <f>VLOOKUP(B56,'CMP-SIN-SD-09-2021'!A:D,4,0)</f>
        <v>17.93</v>
      </c>
      <c r="N56" s="76" t="b">
        <f t="shared" si="2"/>
        <v>1</v>
      </c>
    </row>
    <row r="57" spans="1:14" s="363" customFormat="1" ht="45" x14ac:dyDescent="0.25">
      <c r="A57" s="378">
        <f t="shared" si="0"/>
        <v>93207</v>
      </c>
      <c r="B57" s="377">
        <v>89712</v>
      </c>
      <c r="C57" s="104" t="s">
        <v>11268</v>
      </c>
      <c r="D57" s="104" t="s">
        <v>11281</v>
      </c>
      <c r="E57" s="105" t="s">
        <v>11264</v>
      </c>
      <c r="F57" s="105" t="s">
        <v>6465</v>
      </c>
      <c r="G57" s="140">
        <v>0.12529999999999999</v>
      </c>
      <c r="H57" s="107">
        <f>VLOOKUP(B57,'CMP-SIN-SD-09-2021'!A:D,4,0)</f>
        <v>26.95</v>
      </c>
      <c r="I57" s="107" t="s">
        <v>11266</v>
      </c>
      <c r="J57" s="76">
        <f t="shared" si="1"/>
        <v>3.37</v>
      </c>
      <c r="M57" s="76">
        <f>VLOOKUP(B57,'CMP-SIN-SD-09-2021'!A:D,4,0)</f>
        <v>26.95</v>
      </c>
      <c r="N57" s="76" t="b">
        <f t="shared" si="2"/>
        <v>1</v>
      </c>
    </row>
    <row r="58" spans="1:14" s="363" customFormat="1" ht="45" x14ac:dyDescent="0.25">
      <c r="A58" s="378">
        <f t="shared" si="0"/>
        <v>93207</v>
      </c>
      <c r="B58" s="377">
        <v>89714</v>
      </c>
      <c r="C58" s="104" t="s">
        <v>11268</v>
      </c>
      <c r="D58" s="104" t="s">
        <v>11282</v>
      </c>
      <c r="E58" s="105" t="s">
        <v>11264</v>
      </c>
      <c r="F58" s="105" t="s">
        <v>6465</v>
      </c>
      <c r="G58" s="140">
        <v>0.1472</v>
      </c>
      <c r="H58" s="107">
        <f>VLOOKUP(B58,'CMP-SIN-SD-09-2021'!A:D,4,0)</f>
        <v>52.8</v>
      </c>
      <c r="I58" s="107" t="s">
        <v>11266</v>
      </c>
      <c r="J58" s="76">
        <f t="shared" si="1"/>
        <v>7.77</v>
      </c>
      <c r="M58" s="76">
        <f>VLOOKUP(B58,'CMP-SIN-SD-09-2021'!A:D,4,0)</f>
        <v>52.8</v>
      </c>
      <c r="N58" s="76" t="b">
        <f t="shared" si="2"/>
        <v>1</v>
      </c>
    </row>
    <row r="59" spans="1:14" s="363" customFormat="1" ht="45" x14ac:dyDescent="0.25">
      <c r="A59" s="378">
        <f t="shared" si="0"/>
        <v>93207</v>
      </c>
      <c r="B59" s="377">
        <v>89724</v>
      </c>
      <c r="C59" s="104" t="s">
        <v>11268</v>
      </c>
      <c r="D59" s="104" t="s">
        <v>13290</v>
      </c>
      <c r="E59" s="105" t="s">
        <v>11264</v>
      </c>
      <c r="F59" s="105" t="s">
        <v>6446</v>
      </c>
      <c r="G59" s="140">
        <v>7.7100000000000002E-2</v>
      </c>
      <c r="H59" s="107">
        <f>VLOOKUP(B59,'CMP-SIN-SD-09-2021'!A:D,4,0)</f>
        <v>9.44</v>
      </c>
      <c r="I59" s="107" t="s">
        <v>11266</v>
      </c>
      <c r="J59" s="76">
        <f t="shared" si="1"/>
        <v>0.72</v>
      </c>
      <c r="M59" s="76">
        <f>VLOOKUP(B59,'CMP-SIN-SD-09-2021'!A:D,4,0)</f>
        <v>9.44</v>
      </c>
      <c r="N59" s="76" t="b">
        <f t="shared" si="2"/>
        <v>1</v>
      </c>
    </row>
    <row r="60" spans="1:14" s="363" customFormat="1" ht="45" x14ac:dyDescent="0.25">
      <c r="A60" s="378">
        <f t="shared" si="0"/>
        <v>93207</v>
      </c>
      <c r="B60" s="377">
        <v>89726</v>
      </c>
      <c r="C60" s="104" t="s">
        <v>11268</v>
      </c>
      <c r="D60" s="104" t="s">
        <v>11283</v>
      </c>
      <c r="E60" s="105" t="s">
        <v>11264</v>
      </c>
      <c r="F60" s="105" t="s">
        <v>6446</v>
      </c>
      <c r="G60" s="140">
        <v>5.7799999999999997E-2</v>
      </c>
      <c r="H60" s="107">
        <f>VLOOKUP(B60,'CMP-SIN-SD-09-2021'!A:D,4,0)</f>
        <v>6.98</v>
      </c>
      <c r="I60" s="107" t="s">
        <v>11266</v>
      </c>
      <c r="J60" s="76">
        <f t="shared" si="1"/>
        <v>0.4</v>
      </c>
      <c r="M60" s="76">
        <f>VLOOKUP(B60,'CMP-SIN-SD-09-2021'!A:D,4,0)</f>
        <v>6.98</v>
      </c>
      <c r="N60" s="76" t="b">
        <f t="shared" si="2"/>
        <v>1</v>
      </c>
    </row>
    <row r="61" spans="1:14" s="363" customFormat="1" ht="45" x14ac:dyDescent="0.25">
      <c r="A61" s="378">
        <f t="shared" si="0"/>
        <v>93207</v>
      </c>
      <c r="B61" s="377">
        <v>89731</v>
      </c>
      <c r="C61" s="104" t="s">
        <v>11268</v>
      </c>
      <c r="D61" s="104" t="s">
        <v>11284</v>
      </c>
      <c r="E61" s="105" t="s">
        <v>11264</v>
      </c>
      <c r="F61" s="105" t="s">
        <v>6446</v>
      </c>
      <c r="G61" s="140">
        <v>1.9300000000000001E-2</v>
      </c>
      <c r="H61" s="107">
        <f>VLOOKUP(B61,'CMP-SIN-SD-09-2021'!A:D,4,0)</f>
        <v>10.36</v>
      </c>
      <c r="I61" s="107" t="s">
        <v>11266</v>
      </c>
      <c r="J61" s="76">
        <f t="shared" si="1"/>
        <v>0.19</v>
      </c>
      <c r="M61" s="76">
        <f>VLOOKUP(B61,'CMP-SIN-SD-09-2021'!A:D,4,0)</f>
        <v>10.36</v>
      </c>
      <c r="N61" s="76" t="b">
        <f t="shared" si="2"/>
        <v>1</v>
      </c>
    </row>
    <row r="62" spans="1:14" s="363" customFormat="1" ht="60" x14ac:dyDescent="0.25">
      <c r="A62" s="378">
        <f t="shared" si="0"/>
        <v>93207</v>
      </c>
      <c r="B62" s="377">
        <v>89748</v>
      </c>
      <c r="C62" s="104" t="s">
        <v>11268</v>
      </c>
      <c r="D62" s="104" t="s">
        <v>11285</v>
      </c>
      <c r="E62" s="105" t="s">
        <v>11264</v>
      </c>
      <c r="F62" s="105" t="s">
        <v>6446</v>
      </c>
      <c r="G62" s="140">
        <v>5.7799999999999997E-2</v>
      </c>
      <c r="H62" s="107">
        <f>VLOOKUP(B62,'CMP-SIN-SD-09-2021'!A:D,4,0)</f>
        <v>36.07</v>
      </c>
      <c r="I62" s="107" t="s">
        <v>11266</v>
      </c>
      <c r="J62" s="76">
        <f t="shared" si="1"/>
        <v>2.08</v>
      </c>
      <c r="M62" s="76">
        <f>VLOOKUP(B62,'CMP-SIN-SD-09-2021'!A:D,4,0)</f>
        <v>36.07</v>
      </c>
      <c r="N62" s="76" t="b">
        <f t="shared" si="2"/>
        <v>1</v>
      </c>
    </row>
    <row r="63" spans="1:14" s="363" customFormat="1" ht="45" x14ac:dyDescent="0.25">
      <c r="A63" s="378">
        <f t="shared" si="0"/>
        <v>93207</v>
      </c>
      <c r="B63" s="377">
        <v>89784</v>
      </c>
      <c r="C63" s="104" t="s">
        <v>11268</v>
      </c>
      <c r="D63" s="104" t="s">
        <v>11286</v>
      </c>
      <c r="E63" s="105" t="s">
        <v>11264</v>
      </c>
      <c r="F63" s="105" t="s">
        <v>6446</v>
      </c>
      <c r="G63" s="140">
        <v>5.7799999999999997E-2</v>
      </c>
      <c r="H63" s="107">
        <f>VLOOKUP(B63,'CMP-SIN-SD-09-2021'!A:D,4,0)</f>
        <v>18.920000000000002</v>
      </c>
      <c r="I63" s="107" t="s">
        <v>11266</v>
      </c>
      <c r="J63" s="76">
        <f t="shared" si="1"/>
        <v>1.0900000000000001</v>
      </c>
      <c r="M63" s="76">
        <f>VLOOKUP(B63,'CMP-SIN-SD-09-2021'!A:D,4,0)</f>
        <v>18.920000000000002</v>
      </c>
      <c r="N63" s="76" t="b">
        <f t="shared" si="2"/>
        <v>1</v>
      </c>
    </row>
    <row r="64" spans="1:14" s="363" customFormat="1" ht="45" x14ac:dyDescent="0.25">
      <c r="A64" s="378">
        <f t="shared" si="0"/>
        <v>93207</v>
      </c>
      <c r="B64" s="377">
        <v>89796</v>
      </c>
      <c r="C64" s="104" t="s">
        <v>11268</v>
      </c>
      <c r="D64" s="104" t="s">
        <v>13291</v>
      </c>
      <c r="E64" s="105" t="s">
        <v>11264</v>
      </c>
      <c r="F64" s="105" t="s">
        <v>6446</v>
      </c>
      <c r="G64" s="140">
        <v>3.85E-2</v>
      </c>
      <c r="H64" s="107">
        <f>VLOOKUP(B64,'CMP-SIN-SD-09-2021'!A:D,4,0)</f>
        <v>38.56</v>
      </c>
      <c r="I64" s="107" t="s">
        <v>11266</v>
      </c>
      <c r="J64" s="76">
        <f t="shared" si="1"/>
        <v>1.48</v>
      </c>
      <c r="M64" s="76">
        <f>VLOOKUP(B64,'CMP-SIN-SD-09-2021'!A:D,4,0)</f>
        <v>38.56</v>
      </c>
      <c r="N64" s="76" t="b">
        <f t="shared" si="2"/>
        <v>1</v>
      </c>
    </row>
    <row r="65" spans="1:14" s="363" customFormat="1" ht="45" x14ac:dyDescent="0.25">
      <c r="A65" s="378">
        <f t="shared" si="0"/>
        <v>93207</v>
      </c>
      <c r="B65" s="377">
        <v>89482</v>
      </c>
      <c r="C65" s="104" t="s">
        <v>11268</v>
      </c>
      <c r="D65" s="104" t="s">
        <v>13292</v>
      </c>
      <c r="E65" s="105" t="s">
        <v>11264</v>
      </c>
      <c r="F65" s="105" t="s">
        <v>6446</v>
      </c>
      <c r="G65" s="140">
        <v>3.85E-2</v>
      </c>
      <c r="H65" s="107">
        <f>VLOOKUP(B65,'CMP-SIN-SD-09-2021'!A:D,4,0)</f>
        <v>34.56</v>
      </c>
      <c r="I65" s="107" t="s">
        <v>11266</v>
      </c>
      <c r="J65" s="76">
        <f t="shared" si="1"/>
        <v>1.33</v>
      </c>
      <c r="M65" s="76">
        <f>VLOOKUP(B65,'CMP-SIN-SD-09-2021'!A:D,4,0)</f>
        <v>34.56</v>
      </c>
      <c r="N65" s="76" t="b">
        <f t="shared" si="2"/>
        <v>1</v>
      </c>
    </row>
    <row r="66" spans="1:14" s="363" customFormat="1" ht="45" x14ac:dyDescent="0.25">
      <c r="A66" s="378">
        <f t="shared" si="0"/>
        <v>93207</v>
      </c>
      <c r="B66" s="377">
        <v>89957</v>
      </c>
      <c r="C66" s="104" t="s">
        <v>11268</v>
      </c>
      <c r="D66" s="104" t="s">
        <v>13293</v>
      </c>
      <c r="E66" s="105" t="s">
        <v>11264</v>
      </c>
      <c r="F66" s="105" t="s">
        <v>6446</v>
      </c>
      <c r="G66" s="140">
        <v>9.64E-2</v>
      </c>
      <c r="H66" s="107">
        <f>VLOOKUP(B66,'CMP-SIN-SD-09-2021'!A:D,4,0)</f>
        <v>128.04</v>
      </c>
      <c r="I66" s="107" t="s">
        <v>11266</v>
      </c>
      <c r="J66" s="76">
        <f t="shared" si="1"/>
        <v>12.34</v>
      </c>
      <c r="M66" s="76">
        <f>VLOOKUP(B66,'CMP-SIN-SD-09-2021'!A:D,4,0)</f>
        <v>128.04</v>
      </c>
      <c r="N66" s="76" t="b">
        <f t="shared" si="2"/>
        <v>1</v>
      </c>
    </row>
    <row r="67" spans="1:14" s="363" customFormat="1" ht="45" x14ac:dyDescent="0.25">
      <c r="A67" s="378">
        <f t="shared" si="0"/>
        <v>93207</v>
      </c>
      <c r="B67" s="377">
        <v>90466</v>
      </c>
      <c r="C67" s="104" t="s">
        <v>11268</v>
      </c>
      <c r="D67" s="104" t="s">
        <v>13294</v>
      </c>
      <c r="E67" s="105" t="s">
        <v>11264</v>
      </c>
      <c r="F67" s="105" t="s">
        <v>6465</v>
      </c>
      <c r="G67" s="140">
        <v>0.1002</v>
      </c>
      <c r="H67" s="107">
        <f>VLOOKUP(B67,'CMP-SIN-SD-09-2021'!A:D,4,0)</f>
        <v>11.79</v>
      </c>
      <c r="I67" s="107" t="s">
        <v>11266</v>
      </c>
      <c r="J67" s="76">
        <f t="shared" si="1"/>
        <v>1.18</v>
      </c>
      <c r="M67" s="76">
        <f>VLOOKUP(B67,'CMP-SIN-SD-09-2021'!A:D,4,0)</f>
        <v>11.79</v>
      </c>
      <c r="N67" s="76" t="b">
        <f t="shared" si="2"/>
        <v>1</v>
      </c>
    </row>
    <row r="68" spans="1:14" s="363" customFormat="1" ht="60" x14ac:dyDescent="0.25">
      <c r="A68" s="378">
        <f t="shared" si="0"/>
        <v>93207</v>
      </c>
      <c r="B68" s="377">
        <v>91170</v>
      </c>
      <c r="C68" s="104" t="s">
        <v>11268</v>
      </c>
      <c r="D68" s="104" t="s">
        <v>13295</v>
      </c>
      <c r="E68" s="105" t="s">
        <v>11264</v>
      </c>
      <c r="F68" s="105" t="s">
        <v>6465</v>
      </c>
      <c r="G68" s="140">
        <v>0.53</v>
      </c>
      <c r="H68" s="107">
        <f>VLOOKUP(B68,'CMP-SIN-SD-09-2021'!A:D,4,0)</f>
        <v>2.74</v>
      </c>
      <c r="I68" s="107" t="s">
        <v>11266</v>
      </c>
      <c r="J68" s="76">
        <f t="shared" si="1"/>
        <v>1.45</v>
      </c>
      <c r="M68" s="76">
        <f>VLOOKUP(B68,'CMP-SIN-SD-09-2021'!A:D,4,0)</f>
        <v>2.74</v>
      </c>
      <c r="N68" s="76" t="b">
        <f t="shared" si="2"/>
        <v>1</v>
      </c>
    </row>
    <row r="69" spans="1:14" s="363" customFormat="1" ht="45" x14ac:dyDescent="0.25">
      <c r="A69" s="378">
        <f t="shared" si="0"/>
        <v>93207</v>
      </c>
      <c r="B69" s="377">
        <v>91173</v>
      </c>
      <c r="C69" s="104" t="s">
        <v>11268</v>
      </c>
      <c r="D69" s="104" t="s">
        <v>13296</v>
      </c>
      <c r="E69" s="105" t="s">
        <v>11264</v>
      </c>
      <c r="F69" s="105" t="s">
        <v>6465</v>
      </c>
      <c r="G69" s="140">
        <v>1.7343999999999999</v>
      </c>
      <c r="H69" s="107">
        <f>VLOOKUP(B69,'CMP-SIN-SD-09-2021'!A:D,4,0)</f>
        <v>1.38</v>
      </c>
      <c r="I69" s="107" t="s">
        <v>11266</v>
      </c>
      <c r="J69" s="76">
        <f t="shared" si="1"/>
        <v>2.39</v>
      </c>
      <c r="M69" s="76">
        <f>VLOOKUP(B69,'CMP-SIN-SD-09-2021'!A:D,4,0)</f>
        <v>1.38</v>
      </c>
      <c r="N69" s="76" t="b">
        <f t="shared" si="2"/>
        <v>1</v>
      </c>
    </row>
    <row r="70" spans="1:14" s="363" customFormat="1" ht="30" x14ac:dyDescent="0.25">
      <c r="A70" s="378">
        <f t="shared" si="0"/>
        <v>93207</v>
      </c>
      <c r="B70" s="377">
        <v>90443</v>
      </c>
      <c r="C70" s="104" t="s">
        <v>11268</v>
      </c>
      <c r="D70" s="104" t="s">
        <v>13297</v>
      </c>
      <c r="E70" s="105" t="s">
        <v>11264</v>
      </c>
      <c r="F70" s="105" t="s">
        <v>6465</v>
      </c>
      <c r="G70" s="140">
        <v>0.1002</v>
      </c>
      <c r="H70" s="107">
        <f>VLOOKUP(B70,'CMP-SIN-SD-09-2021'!A:D,4,0)</f>
        <v>11.78</v>
      </c>
      <c r="I70" s="107" t="s">
        <v>11266</v>
      </c>
      <c r="J70" s="76">
        <f t="shared" si="1"/>
        <v>1.18</v>
      </c>
      <c r="M70" s="76">
        <f>VLOOKUP(B70,'CMP-SIN-SD-09-2021'!A:D,4,0)</f>
        <v>11.78</v>
      </c>
      <c r="N70" s="76" t="b">
        <f t="shared" si="2"/>
        <v>1</v>
      </c>
    </row>
    <row r="71" spans="1:14" s="363" customFormat="1" ht="45" x14ac:dyDescent="0.25">
      <c r="A71" s="378">
        <f t="shared" si="0"/>
        <v>93207</v>
      </c>
      <c r="B71" s="377">
        <v>97906</v>
      </c>
      <c r="C71" s="104" t="s">
        <v>11268</v>
      </c>
      <c r="D71" s="104" t="s">
        <v>13298</v>
      </c>
      <c r="E71" s="105" t="s">
        <v>11264</v>
      </c>
      <c r="F71" s="105" t="s">
        <v>6446</v>
      </c>
      <c r="G71" s="140">
        <v>1.9300000000000001E-2</v>
      </c>
      <c r="H71" s="107">
        <f>VLOOKUP(B71,'CMP-SIN-SD-09-2021'!A:D,4,0)</f>
        <v>419.65</v>
      </c>
      <c r="I71" s="107" t="s">
        <v>11266</v>
      </c>
      <c r="J71" s="76">
        <f t="shared" si="1"/>
        <v>8.09</v>
      </c>
      <c r="M71" s="76">
        <f>VLOOKUP(B71,'CMP-SIN-SD-09-2021'!A:D,4,0)</f>
        <v>419.65</v>
      </c>
      <c r="N71" s="76" t="b">
        <f t="shared" si="2"/>
        <v>1</v>
      </c>
    </row>
    <row r="72" spans="1:14" s="363" customFormat="1" ht="30" x14ac:dyDescent="0.25">
      <c r="A72" s="378">
        <f t="shared" si="0"/>
        <v>93207</v>
      </c>
      <c r="B72" s="377">
        <v>93358</v>
      </c>
      <c r="C72" s="104" t="s">
        <v>11268</v>
      </c>
      <c r="D72" s="104" t="s">
        <v>11287</v>
      </c>
      <c r="E72" s="105" t="s">
        <v>11264</v>
      </c>
      <c r="F72" s="105" t="s">
        <v>6624</v>
      </c>
      <c r="G72" s="140">
        <v>2.3300000000000001E-2</v>
      </c>
      <c r="H72" s="107">
        <f>VLOOKUP(B72,'CMP-SIN-SD-09-2021'!A:D,4,0)</f>
        <v>69.66</v>
      </c>
      <c r="I72" s="107" t="s">
        <v>11266</v>
      </c>
      <c r="J72" s="76">
        <f t="shared" si="1"/>
        <v>1.62</v>
      </c>
      <c r="M72" s="76">
        <f>VLOOKUP(B72,'CMP-SIN-SD-09-2021'!A:D,4,0)</f>
        <v>69.66</v>
      </c>
      <c r="N72" s="76" t="b">
        <f t="shared" si="2"/>
        <v>1</v>
      </c>
    </row>
    <row r="73" spans="1:14" s="363" customFormat="1" x14ac:dyDescent="0.25">
      <c r="A73" s="378">
        <f t="shared" si="0"/>
        <v>93207</v>
      </c>
      <c r="B73" s="377">
        <v>96995</v>
      </c>
      <c r="C73" s="104" t="s">
        <v>11268</v>
      </c>
      <c r="D73" s="104" t="s">
        <v>11288</v>
      </c>
      <c r="E73" s="105" t="s">
        <v>11264</v>
      </c>
      <c r="F73" s="105" t="s">
        <v>6624</v>
      </c>
      <c r="G73" s="140">
        <v>6.0000000000000001E-3</v>
      </c>
      <c r="H73" s="107">
        <f>VLOOKUP(B73,'CMP-SIN-SD-09-2021'!A:D,4,0)</f>
        <v>42.23</v>
      </c>
      <c r="I73" s="107" t="s">
        <v>11266</v>
      </c>
      <c r="J73" s="76">
        <f t="shared" si="1"/>
        <v>0.25</v>
      </c>
      <c r="M73" s="76">
        <f>VLOOKUP(B73,'CMP-SIN-SD-09-2021'!A:D,4,0)</f>
        <v>42.23</v>
      </c>
      <c r="N73" s="76" t="b">
        <f t="shared" si="2"/>
        <v>1</v>
      </c>
    </row>
    <row r="74" spans="1:14" s="363" customFormat="1" ht="60" x14ac:dyDescent="0.25">
      <c r="A74" s="378">
        <f t="shared" si="0"/>
        <v>93207</v>
      </c>
      <c r="B74" s="377">
        <v>89168</v>
      </c>
      <c r="C74" s="104" t="s">
        <v>11268</v>
      </c>
      <c r="D74" s="104" t="s">
        <v>13299</v>
      </c>
      <c r="E74" s="105" t="s">
        <v>11264</v>
      </c>
      <c r="F74" s="105" t="s">
        <v>6447</v>
      </c>
      <c r="G74" s="140">
        <v>0.1023</v>
      </c>
      <c r="H74" s="107">
        <f>VLOOKUP(B74,'CMP-SIN-SD-09-2021'!A:D,4,0)</f>
        <v>86.76</v>
      </c>
      <c r="I74" s="107" t="s">
        <v>11266</v>
      </c>
      <c r="J74" s="76">
        <f t="shared" si="1"/>
        <v>8.8699999999999992</v>
      </c>
      <c r="M74" s="76">
        <f>VLOOKUP(B74,'CMP-SIN-SD-09-2021'!A:D,4,0)</f>
        <v>86.76</v>
      </c>
      <c r="N74" s="76" t="b">
        <f t="shared" si="2"/>
        <v>1</v>
      </c>
    </row>
    <row r="75" spans="1:14" s="363" customFormat="1" ht="30" x14ac:dyDescent="0.25">
      <c r="A75" s="378">
        <f t="shared" si="0"/>
        <v>93207</v>
      </c>
      <c r="B75" s="377">
        <v>88489</v>
      </c>
      <c r="C75" s="104" t="s">
        <v>11268</v>
      </c>
      <c r="D75" s="104" t="s">
        <v>11400</v>
      </c>
      <c r="E75" s="105" t="s">
        <v>11264</v>
      </c>
      <c r="F75" s="105" t="s">
        <v>6447</v>
      </c>
      <c r="G75" s="140">
        <v>4.4976000000000003</v>
      </c>
      <c r="H75" s="107">
        <f>VLOOKUP(B75,'CMP-SIN-SD-09-2021'!A:D,4,0)</f>
        <v>14.34</v>
      </c>
      <c r="I75" s="107" t="s">
        <v>11266</v>
      </c>
      <c r="J75" s="76">
        <f t="shared" si="1"/>
        <v>64.489999999999995</v>
      </c>
      <c r="M75" s="76">
        <f>VLOOKUP(B75,'CMP-SIN-SD-09-2021'!A:D,4,0)</f>
        <v>14.34</v>
      </c>
      <c r="N75" s="76" t="b">
        <f t="shared" si="2"/>
        <v>1</v>
      </c>
    </row>
    <row r="76" spans="1:14" s="363" customFormat="1" ht="60" x14ac:dyDescent="0.25">
      <c r="A76" s="378">
        <f t="shared" ref="A76:A139" si="3">IF(O76&lt;&gt;0,O76,A75)</f>
        <v>93207</v>
      </c>
      <c r="B76" s="377">
        <v>89171</v>
      </c>
      <c r="C76" s="104" t="s">
        <v>11268</v>
      </c>
      <c r="D76" s="104" t="s">
        <v>13300</v>
      </c>
      <c r="E76" s="105" t="s">
        <v>11264</v>
      </c>
      <c r="F76" s="105" t="s">
        <v>6447</v>
      </c>
      <c r="G76" s="140">
        <v>8.0600000000000005E-2</v>
      </c>
      <c r="H76" s="107">
        <f>VLOOKUP(B76,'CMP-SIN-SD-09-2021'!A:D,4,0)</f>
        <v>39.270000000000003</v>
      </c>
      <c r="I76" s="107" t="s">
        <v>11266</v>
      </c>
      <c r="J76" s="76">
        <f t="shared" si="1"/>
        <v>3.16</v>
      </c>
      <c r="M76" s="76">
        <f>VLOOKUP(B76,'CMP-SIN-SD-09-2021'!A:D,4,0)</f>
        <v>39.270000000000003</v>
      </c>
      <c r="N76" s="76" t="b">
        <f t="shared" si="2"/>
        <v>1</v>
      </c>
    </row>
    <row r="77" spans="1:14" s="363" customFormat="1" ht="60" x14ac:dyDescent="0.25">
      <c r="A77" s="378">
        <f t="shared" si="3"/>
        <v>93207</v>
      </c>
      <c r="B77" s="377">
        <v>87548</v>
      </c>
      <c r="C77" s="104" t="s">
        <v>11268</v>
      </c>
      <c r="D77" s="104" t="s">
        <v>13301</v>
      </c>
      <c r="E77" s="105" t="s">
        <v>11264</v>
      </c>
      <c r="F77" s="105" t="s">
        <v>6447</v>
      </c>
      <c r="G77" s="140">
        <v>3.85E-2</v>
      </c>
      <c r="H77" s="107">
        <f>VLOOKUP(B77,'CMP-SIN-SD-09-2021'!A:D,4,0)</f>
        <v>23.24</v>
      </c>
      <c r="I77" s="107" t="s">
        <v>11266</v>
      </c>
      <c r="J77" s="76">
        <f t="shared" ref="J77:J86" si="4">TRUNC((H77*G77),2)</f>
        <v>0.89</v>
      </c>
      <c r="M77" s="76">
        <f>VLOOKUP(B77,'CMP-SIN-SD-09-2021'!A:D,4,0)</f>
        <v>23.24</v>
      </c>
      <c r="N77" s="76" t="b">
        <f t="shared" ref="N77:N86" si="5">M77=H77</f>
        <v>1</v>
      </c>
    </row>
    <row r="78" spans="1:14" s="363" customFormat="1" ht="60" x14ac:dyDescent="0.25">
      <c r="A78" s="378">
        <f t="shared" si="3"/>
        <v>93207</v>
      </c>
      <c r="B78" s="377">
        <v>87877</v>
      </c>
      <c r="C78" s="104" t="s">
        <v>11268</v>
      </c>
      <c r="D78" s="104" t="s">
        <v>13302</v>
      </c>
      <c r="E78" s="105" t="s">
        <v>11264</v>
      </c>
      <c r="F78" s="105" t="s">
        <v>6447</v>
      </c>
      <c r="G78" s="140">
        <v>0.20469999999999999</v>
      </c>
      <c r="H78" s="107">
        <f>VLOOKUP(B78,'CMP-SIN-SD-09-2021'!A:D,4,0)</f>
        <v>6.08</v>
      </c>
      <c r="I78" s="107" t="s">
        <v>11266</v>
      </c>
      <c r="J78" s="76">
        <f t="shared" si="4"/>
        <v>1.24</v>
      </c>
      <c r="M78" s="76">
        <f>VLOOKUP(B78,'CMP-SIN-SD-09-2021'!A:D,4,0)</f>
        <v>6.08</v>
      </c>
      <c r="N78" s="76" t="b">
        <f t="shared" si="5"/>
        <v>1</v>
      </c>
    </row>
    <row r="79" spans="1:14" s="363" customFormat="1" ht="75" x14ac:dyDescent="0.25">
      <c r="A79" s="378">
        <f t="shared" si="3"/>
        <v>93207</v>
      </c>
      <c r="B79" s="377">
        <v>89173</v>
      </c>
      <c r="C79" s="104" t="s">
        <v>11268</v>
      </c>
      <c r="D79" s="104" t="s">
        <v>11289</v>
      </c>
      <c r="E79" s="105" t="s">
        <v>11264</v>
      </c>
      <c r="F79" s="105" t="s">
        <v>6447</v>
      </c>
      <c r="G79" s="140">
        <v>0.20469999999999999</v>
      </c>
      <c r="H79" s="107">
        <f>VLOOKUP(B79,'CMP-SIN-SD-09-2021'!A:D,4,0)</f>
        <v>32.75</v>
      </c>
      <c r="I79" s="107" t="s">
        <v>11266</v>
      </c>
      <c r="J79" s="76">
        <f t="shared" si="4"/>
        <v>6.7</v>
      </c>
      <c r="M79" s="76">
        <f>VLOOKUP(B79,'CMP-SIN-SD-09-2021'!A:D,4,0)</f>
        <v>32.75</v>
      </c>
      <c r="N79" s="76" t="b">
        <f t="shared" si="5"/>
        <v>1</v>
      </c>
    </row>
    <row r="80" spans="1:14" s="363" customFormat="1" ht="60" x14ac:dyDescent="0.25">
      <c r="A80" s="378">
        <f t="shared" si="3"/>
        <v>93207</v>
      </c>
      <c r="B80" s="377">
        <v>101875</v>
      </c>
      <c r="C80" s="104" t="s">
        <v>11268</v>
      </c>
      <c r="D80" s="104" t="s">
        <v>13303</v>
      </c>
      <c r="E80" s="105" t="s">
        <v>11264</v>
      </c>
      <c r="F80" s="105" t="s">
        <v>6446</v>
      </c>
      <c r="G80" s="140">
        <v>1.9300000000000001E-2</v>
      </c>
      <c r="H80" s="107">
        <f>VLOOKUP(B80,'CMP-SIN-SD-09-2021'!A:D,4,0)</f>
        <v>668.35</v>
      </c>
      <c r="I80" s="107" t="s">
        <v>11266</v>
      </c>
      <c r="J80" s="76">
        <f t="shared" si="4"/>
        <v>12.89</v>
      </c>
      <c r="M80" s="76">
        <f>VLOOKUP(B80,'CMP-SIN-SD-09-2021'!A:D,4,0)</f>
        <v>668.35</v>
      </c>
      <c r="N80" s="76" t="b">
        <f t="shared" si="5"/>
        <v>1</v>
      </c>
    </row>
    <row r="81" spans="1:15" s="363" customFormat="1" ht="30" x14ac:dyDescent="0.25">
      <c r="A81" s="378">
        <f t="shared" si="3"/>
        <v>93207</v>
      </c>
      <c r="B81" s="377">
        <v>101891</v>
      </c>
      <c r="C81" s="104" t="s">
        <v>11268</v>
      </c>
      <c r="D81" s="104" t="s">
        <v>13304</v>
      </c>
      <c r="E81" s="105" t="s">
        <v>11264</v>
      </c>
      <c r="F81" s="105" t="s">
        <v>6446</v>
      </c>
      <c r="G81" s="140">
        <v>0.1734</v>
      </c>
      <c r="H81" s="107">
        <f>VLOOKUP(B81,'CMP-SIN-SD-09-2021'!A:D,4,0)</f>
        <v>27.98</v>
      </c>
      <c r="I81" s="107" t="s">
        <v>11266</v>
      </c>
      <c r="J81" s="76">
        <f t="shared" si="4"/>
        <v>4.8499999999999996</v>
      </c>
      <c r="M81" s="76">
        <f>VLOOKUP(B81,'CMP-SIN-SD-09-2021'!A:D,4,0)</f>
        <v>27.98</v>
      </c>
      <c r="N81" s="76" t="b">
        <f t="shared" si="5"/>
        <v>1</v>
      </c>
    </row>
    <row r="82" spans="1:15" s="363" customFormat="1" ht="30" x14ac:dyDescent="0.25">
      <c r="A82" s="378">
        <f t="shared" si="3"/>
        <v>93207</v>
      </c>
      <c r="B82" s="377">
        <v>10886</v>
      </c>
      <c r="C82" s="104" t="s">
        <v>11268</v>
      </c>
      <c r="D82" s="104" t="s">
        <v>13305</v>
      </c>
      <c r="E82" s="105" t="s">
        <v>11264</v>
      </c>
      <c r="F82" s="105" t="s">
        <v>6446</v>
      </c>
      <c r="G82" s="140">
        <v>1.9300000000000001E-2</v>
      </c>
      <c r="H82" s="107">
        <v>166.25</v>
      </c>
      <c r="I82" s="107" t="s">
        <v>11266</v>
      </c>
      <c r="J82" s="76">
        <f t="shared" si="4"/>
        <v>3.2</v>
      </c>
      <c r="M82" s="76">
        <f>VLOOKUP(B82,'INS-SIN-SD-09-2021'!A:D,4,0)</f>
        <v>166.25</v>
      </c>
      <c r="N82" s="76" t="b">
        <f t="shared" si="5"/>
        <v>1</v>
      </c>
    </row>
    <row r="83" spans="1:15" s="363" customFormat="1" ht="30" x14ac:dyDescent="0.25">
      <c r="A83" s="378">
        <f t="shared" si="3"/>
        <v>93207</v>
      </c>
      <c r="B83" s="377">
        <v>10891</v>
      </c>
      <c r="C83" s="104" t="s">
        <v>11268</v>
      </c>
      <c r="D83" s="104" t="s">
        <v>13306</v>
      </c>
      <c r="E83" s="105" t="s">
        <v>11264</v>
      </c>
      <c r="F83" s="105" t="s">
        <v>6446</v>
      </c>
      <c r="G83" s="140">
        <v>1.9300000000000001E-2</v>
      </c>
      <c r="H83" s="107">
        <v>160.76</v>
      </c>
      <c r="I83" s="107" t="s">
        <v>11266</v>
      </c>
      <c r="J83" s="76">
        <f t="shared" si="4"/>
        <v>3.1</v>
      </c>
      <c r="M83" s="76">
        <f>VLOOKUP(B83,'INS-SIN-SD-09-2021'!A:D,4,0)</f>
        <v>160.76</v>
      </c>
      <c r="N83" s="76" t="b">
        <f t="shared" si="5"/>
        <v>1</v>
      </c>
    </row>
    <row r="84" spans="1:15" s="363" customFormat="1" ht="60" x14ac:dyDescent="0.25">
      <c r="A84" s="378">
        <f t="shared" si="3"/>
        <v>93207</v>
      </c>
      <c r="B84" s="377">
        <v>3080</v>
      </c>
      <c r="C84" s="104" t="s">
        <v>11268</v>
      </c>
      <c r="D84" s="104" t="s">
        <v>13307</v>
      </c>
      <c r="E84" s="105" t="s">
        <v>11264</v>
      </c>
      <c r="F84" s="105" t="s">
        <v>6454</v>
      </c>
      <c r="G84" s="140">
        <v>5.7799999999999997E-2</v>
      </c>
      <c r="H84" s="107">
        <v>54.47</v>
      </c>
      <c r="I84" s="107" t="s">
        <v>11266</v>
      </c>
      <c r="J84" s="76">
        <f t="shared" si="4"/>
        <v>3.14</v>
      </c>
      <c r="M84" s="76">
        <f>VLOOKUP(B84,'INS-SIN-SD-09-2021'!A:D,4,0)</f>
        <v>54.47</v>
      </c>
      <c r="N84" s="76" t="b">
        <f t="shared" si="5"/>
        <v>1</v>
      </c>
    </row>
    <row r="85" spans="1:15" s="363" customFormat="1" ht="60" x14ac:dyDescent="0.25">
      <c r="A85" s="378">
        <f t="shared" si="3"/>
        <v>93207</v>
      </c>
      <c r="B85" s="377">
        <v>3097</v>
      </c>
      <c r="C85" s="104" t="s">
        <v>11268</v>
      </c>
      <c r="D85" s="104" t="s">
        <v>13308</v>
      </c>
      <c r="E85" s="105" t="s">
        <v>11264</v>
      </c>
      <c r="F85" s="105" t="s">
        <v>6454</v>
      </c>
      <c r="G85" s="140">
        <v>3.85E-2</v>
      </c>
      <c r="H85" s="107">
        <v>60.98</v>
      </c>
      <c r="I85" s="107" t="s">
        <v>11266</v>
      </c>
      <c r="J85" s="76">
        <f t="shared" si="4"/>
        <v>2.34</v>
      </c>
      <c r="M85" s="76">
        <f>VLOOKUP(B85,'INS-SIN-SD-09-2021'!A:D,4,0)</f>
        <v>60.98</v>
      </c>
      <c r="N85" s="76" t="b">
        <f t="shared" si="5"/>
        <v>1</v>
      </c>
    </row>
    <row r="86" spans="1:15" s="363" customFormat="1" ht="30" x14ac:dyDescent="0.25">
      <c r="A86" s="378">
        <f t="shared" si="3"/>
        <v>93207</v>
      </c>
      <c r="B86" s="377">
        <v>11587</v>
      </c>
      <c r="C86" s="104" t="s">
        <v>11268</v>
      </c>
      <c r="D86" s="104" t="s">
        <v>13309</v>
      </c>
      <c r="E86" s="105" t="s">
        <v>11264</v>
      </c>
      <c r="F86" s="105" t="s">
        <v>6447</v>
      </c>
      <c r="G86" s="140">
        <v>0.99380000000000002</v>
      </c>
      <c r="H86" s="107">
        <v>93.82</v>
      </c>
      <c r="I86" s="107" t="s">
        <v>11266</v>
      </c>
      <c r="J86" s="76">
        <f t="shared" si="4"/>
        <v>93.23</v>
      </c>
      <c r="M86" s="76">
        <f>VLOOKUP(B86,'INS-SIN-SD-09-2021'!A:D,4,0)</f>
        <v>93.82</v>
      </c>
      <c r="N86" s="76" t="b">
        <f t="shared" si="5"/>
        <v>1</v>
      </c>
    </row>
    <row r="87" spans="1:15" s="363" customFormat="1" ht="30" x14ac:dyDescent="0.25">
      <c r="A87" s="376">
        <f t="shared" si="3"/>
        <v>93208</v>
      </c>
      <c r="B87" s="367" t="s">
        <v>11263</v>
      </c>
      <c r="C87" s="368" t="s">
        <v>11290</v>
      </c>
      <c r="D87" s="368" t="s">
        <v>13310</v>
      </c>
      <c r="E87" s="369" t="s">
        <v>6447</v>
      </c>
      <c r="F87" s="369" t="s">
        <v>11264</v>
      </c>
      <c r="G87" s="370" t="s">
        <v>11265</v>
      </c>
      <c r="H87" s="371" t="s">
        <v>11266</v>
      </c>
      <c r="I87" s="375">
        <f>SUMIF(A:A,A87,J:J)</f>
        <v>921.65999999999974</v>
      </c>
      <c r="K87" s="363">
        <f>VLOOKUP(A87,'CMP-SIN-SD-09-2021'!A:D,4,0)</f>
        <v>921.66</v>
      </c>
      <c r="L87" s="363" t="b">
        <f>K87=I87</f>
        <v>1</v>
      </c>
      <c r="O87" s="6">
        <v>93208</v>
      </c>
    </row>
    <row r="88" spans="1:15" s="363" customFormat="1" ht="45" x14ac:dyDescent="0.25">
      <c r="A88" s="378">
        <f t="shared" si="3"/>
        <v>93208</v>
      </c>
      <c r="B88" s="377">
        <v>98441</v>
      </c>
      <c r="C88" s="104" t="s">
        <v>13310</v>
      </c>
      <c r="D88" s="104" t="s">
        <v>11269</v>
      </c>
      <c r="E88" s="105" t="s">
        <v>11264</v>
      </c>
      <c r="F88" s="105" t="s">
        <v>6447</v>
      </c>
      <c r="G88" s="140">
        <v>0.35170000000000001</v>
      </c>
      <c r="H88" s="107">
        <f>VLOOKUP(B88,'CMP-SIN-SD-09-2021'!A:D,4,0)</f>
        <v>153.43</v>
      </c>
      <c r="I88" s="107" t="s">
        <v>11266</v>
      </c>
      <c r="J88" s="76">
        <f t="shared" ref="J88:J129" si="6">TRUNC((H88*G88),2)</f>
        <v>53.96</v>
      </c>
      <c r="M88" s="76">
        <f>VLOOKUP(B88,'CMP-SIN-SD-09-2021'!A:D,4,0)</f>
        <v>153.43</v>
      </c>
      <c r="N88" s="76" t="b">
        <f t="shared" ref="N88:N129" si="7">M88=H88</f>
        <v>1</v>
      </c>
    </row>
    <row r="89" spans="1:15" s="363" customFormat="1" ht="45" x14ac:dyDescent="0.25">
      <c r="A89" s="378">
        <f t="shared" si="3"/>
        <v>93208</v>
      </c>
      <c r="B89" s="377">
        <v>98442</v>
      </c>
      <c r="C89" s="104" t="s">
        <v>13310</v>
      </c>
      <c r="D89" s="104" t="s">
        <v>13257</v>
      </c>
      <c r="E89" s="105" t="s">
        <v>11264</v>
      </c>
      <c r="F89" s="105" t="s">
        <v>6447</v>
      </c>
      <c r="G89" s="140">
        <v>0.40479999999999999</v>
      </c>
      <c r="H89" s="107">
        <f>VLOOKUP(B89,'CMP-SIN-SD-09-2021'!A:D,4,0)</f>
        <v>156.38999999999999</v>
      </c>
      <c r="I89" s="107" t="s">
        <v>11266</v>
      </c>
      <c r="J89" s="76">
        <f t="shared" si="6"/>
        <v>63.3</v>
      </c>
      <c r="M89" s="76">
        <f>VLOOKUP(B89,'CMP-SIN-SD-09-2021'!A:D,4,0)</f>
        <v>156.38999999999999</v>
      </c>
      <c r="N89" s="76" t="b">
        <f t="shared" si="7"/>
        <v>1</v>
      </c>
    </row>
    <row r="90" spans="1:15" s="363" customFormat="1" ht="45" x14ac:dyDescent="0.25">
      <c r="A90" s="378">
        <f t="shared" si="3"/>
        <v>93208</v>
      </c>
      <c r="B90" s="377">
        <v>98443</v>
      </c>
      <c r="C90" s="104" t="s">
        <v>13310</v>
      </c>
      <c r="D90" s="104" t="s">
        <v>13258</v>
      </c>
      <c r="E90" s="105" t="s">
        <v>11264</v>
      </c>
      <c r="F90" s="105" t="s">
        <v>6447</v>
      </c>
      <c r="G90" s="140">
        <v>2.81E-2</v>
      </c>
      <c r="H90" s="107">
        <f>VLOOKUP(B90,'CMP-SIN-SD-09-2021'!A:D,4,0)</f>
        <v>135.19999999999999</v>
      </c>
      <c r="I90" s="107" t="s">
        <v>11266</v>
      </c>
      <c r="J90" s="76">
        <f t="shared" si="6"/>
        <v>3.79</v>
      </c>
      <c r="M90" s="76">
        <f>VLOOKUP(B90,'CMP-SIN-SD-09-2021'!A:D,4,0)</f>
        <v>135.19999999999999</v>
      </c>
      <c r="N90" s="76" t="b">
        <f t="shared" si="7"/>
        <v>1</v>
      </c>
    </row>
    <row r="91" spans="1:15" s="363" customFormat="1" ht="45" x14ac:dyDescent="0.25">
      <c r="A91" s="378">
        <f t="shared" si="3"/>
        <v>93208</v>
      </c>
      <c r="B91" s="377">
        <v>98444</v>
      </c>
      <c r="C91" s="104" t="s">
        <v>13310</v>
      </c>
      <c r="D91" s="104" t="s">
        <v>13259</v>
      </c>
      <c r="E91" s="105" t="s">
        <v>11264</v>
      </c>
      <c r="F91" s="105" t="s">
        <v>6447</v>
      </c>
      <c r="G91" s="140">
        <v>3.2300000000000002E-2</v>
      </c>
      <c r="H91" s="107">
        <f>VLOOKUP(B91,'CMP-SIN-SD-09-2021'!A:D,4,0)</f>
        <v>137.31</v>
      </c>
      <c r="I91" s="107" t="s">
        <v>11266</v>
      </c>
      <c r="J91" s="76">
        <f t="shared" si="6"/>
        <v>4.43</v>
      </c>
      <c r="M91" s="76">
        <f>VLOOKUP(B91,'CMP-SIN-SD-09-2021'!A:D,4,0)</f>
        <v>137.31</v>
      </c>
      <c r="N91" s="76" t="b">
        <f t="shared" si="7"/>
        <v>1</v>
      </c>
    </row>
    <row r="92" spans="1:15" s="363" customFormat="1" ht="45" x14ac:dyDescent="0.25">
      <c r="A92" s="378">
        <f t="shared" si="3"/>
        <v>93208</v>
      </c>
      <c r="B92" s="377">
        <v>98445</v>
      </c>
      <c r="C92" s="104" t="s">
        <v>13310</v>
      </c>
      <c r="D92" s="104" t="s">
        <v>13260</v>
      </c>
      <c r="E92" s="105" t="s">
        <v>11264</v>
      </c>
      <c r="F92" s="105" t="s">
        <v>6447</v>
      </c>
      <c r="G92" s="140">
        <v>0.54949999999999999</v>
      </c>
      <c r="H92" s="107">
        <f>VLOOKUP(B92,'CMP-SIN-SD-09-2021'!A:D,4,0)</f>
        <v>185.01</v>
      </c>
      <c r="I92" s="107" t="s">
        <v>11266</v>
      </c>
      <c r="J92" s="76">
        <f t="shared" si="6"/>
        <v>101.66</v>
      </c>
      <c r="M92" s="76">
        <f>VLOOKUP(B92,'CMP-SIN-SD-09-2021'!A:D,4,0)</f>
        <v>185.01</v>
      </c>
      <c r="N92" s="76" t="b">
        <f t="shared" si="7"/>
        <v>1</v>
      </c>
    </row>
    <row r="93" spans="1:15" s="363" customFormat="1" ht="45" x14ac:dyDescent="0.25">
      <c r="A93" s="378">
        <f t="shared" si="3"/>
        <v>93208</v>
      </c>
      <c r="B93" s="377">
        <v>98446</v>
      </c>
      <c r="C93" s="104" t="s">
        <v>13310</v>
      </c>
      <c r="D93" s="104" t="s">
        <v>13261</v>
      </c>
      <c r="E93" s="105" t="s">
        <v>11264</v>
      </c>
      <c r="F93" s="105" t="s">
        <v>6447</v>
      </c>
      <c r="G93" s="140">
        <v>0.4284</v>
      </c>
      <c r="H93" s="107">
        <f>VLOOKUP(B93,'CMP-SIN-SD-09-2021'!A:D,4,0)</f>
        <v>236.74</v>
      </c>
      <c r="I93" s="107" t="s">
        <v>11266</v>
      </c>
      <c r="J93" s="76">
        <f t="shared" si="6"/>
        <v>101.41</v>
      </c>
      <c r="M93" s="76">
        <f>VLOOKUP(B93,'CMP-SIN-SD-09-2021'!A:D,4,0)</f>
        <v>236.74</v>
      </c>
      <c r="N93" s="76" t="b">
        <f t="shared" si="7"/>
        <v>1</v>
      </c>
    </row>
    <row r="94" spans="1:15" s="363" customFormat="1" ht="45" x14ac:dyDescent="0.25">
      <c r="A94" s="378">
        <f t="shared" si="3"/>
        <v>93208</v>
      </c>
      <c r="B94" s="377">
        <v>98447</v>
      </c>
      <c r="C94" s="104" t="s">
        <v>13310</v>
      </c>
      <c r="D94" s="104" t="s">
        <v>13262</v>
      </c>
      <c r="E94" s="105" t="s">
        <v>11264</v>
      </c>
      <c r="F94" s="105" t="s">
        <v>6447</v>
      </c>
      <c r="G94" s="140">
        <v>4.3900000000000002E-2</v>
      </c>
      <c r="H94" s="107">
        <f>VLOOKUP(B94,'CMP-SIN-SD-09-2021'!A:D,4,0)</f>
        <v>159.51</v>
      </c>
      <c r="I94" s="107" t="s">
        <v>11266</v>
      </c>
      <c r="J94" s="76">
        <f t="shared" si="6"/>
        <v>7</v>
      </c>
      <c r="M94" s="76">
        <f>VLOOKUP(B94,'CMP-SIN-SD-09-2021'!A:D,4,0)</f>
        <v>159.51</v>
      </c>
      <c r="N94" s="76" t="b">
        <f t="shared" si="7"/>
        <v>1</v>
      </c>
    </row>
    <row r="95" spans="1:15" s="363" customFormat="1" ht="45" x14ac:dyDescent="0.25">
      <c r="A95" s="378">
        <f t="shared" si="3"/>
        <v>93208</v>
      </c>
      <c r="B95" s="377">
        <v>98448</v>
      </c>
      <c r="C95" s="104" t="s">
        <v>13310</v>
      </c>
      <c r="D95" s="104" t="s">
        <v>13263</v>
      </c>
      <c r="E95" s="105" t="s">
        <v>11264</v>
      </c>
      <c r="F95" s="105" t="s">
        <v>6447</v>
      </c>
      <c r="G95" s="140">
        <v>3.4200000000000001E-2</v>
      </c>
      <c r="H95" s="107">
        <f>VLOOKUP(B95,'CMP-SIN-SD-09-2021'!A:D,4,0)</f>
        <v>200.05</v>
      </c>
      <c r="I95" s="107" t="s">
        <v>11266</v>
      </c>
      <c r="J95" s="76">
        <f t="shared" si="6"/>
        <v>6.84</v>
      </c>
      <c r="M95" s="76">
        <f>VLOOKUP(B95,'CMP-SIN-SD-09-2021'!A:D,4,0)</f>
        <v>200.05</v>
      </c>
      <c r="N95" s="76" t="b">
        <f t="shared" si="7"/>
        <v>1</v>
      </c>
    </row>
    <row r="96" spans="1:15" s="363" customFormat="1" ht="60" x14ac:dyDescent="0.25">
      <c r="A96" s="378">
        <f t="shared" si="3"/>
        <v>93208</v>
      </c>
      <c r="B96" s="377">
        <v>92543</v>
      </c>
      <c r="C96" s="104" t="s">
        <v>13310</v>
      </c>
      <c r="D96" s="104" t="s">
        <v>13264</v>
      </c>
      <c r="E96" s="105" t="s">
        <v>11264</v>
      </c>
      <c r="F96" s="105" t="s">
        <v>6447</v>
      </c>
      <c r="G96" s="140">
        <v>1.4396</v>
      </c>
      <c r="H96" s="107">
        <f>VLOOKUP(B96,'CMP-SIN-SD-09-2021'!A:D,4,0)</f>
        <v>24.81</v>
      </c>
      <c r="I96" s="107" t="s">
        <v>11266</v>
      </c>
      <c r="J96" s="76">
        <f t="shared" si="6"/>
        <v>35.71</v>
      </c>
      <c r="M96" s="76">
        <f>VLOOKUP(B96,'CMP-SIN-SD-09-2021'!A:D,4,0)</f>
        <v>24.81</v>
      </c>
      <c r="N96" s="76" t="b">
        <f t="shared" si="7"/>
        <v>1</v>
      </c>
    </row>
    <row r="97" spans="1:14" s="363" customFormat="1" ht="60" x14ac:dyDescent="0.25">
      <c r="A97" s="378">
        <f t="shared" si="3"/>
        <v>93208</v>
      </c>
      <c r="B97" s="377">
        <v>94210</v>
      </c>
      <c r="C97" s="104" t="s">
        <v>13310</v>
      </c>
      <c r="D97" s="104" t="s">
        <v>13265</v>
      </c>
      <c r="E97" s="105" t="s">
        <v>11264</v>
      </c>
      <c r="F97" s="105" t="s">
        <v>6447</v>
      </c>
      <c r="G97" s="140">
        <v>1.4396</v>
      </c>
      <c r="H97" s="107">
        <f>VLOOKUP(B97,'CMP-SIN-SD-09-2021'!A:D,4,0)</f>
        <v>52.38</v>
      </c>
      <c r="I97" s="107" t="s">
        <v>11266</v>
      </c>
      <c r="J97" s="76">
        <f t="shared" si="6"/>
        <v>75.400000000000006</v>
      </c>
      <c r="M97" s="76">
        <f>VLOOKUP(B97,'CMP-SIN-SD-09-2021'!A:D,4,0)</f>
        <v>52.38</v>
      </c>
      <c r="N97" s="76" t="b">
        <f t="shared" si="7"/>
        <v>1</v>
      </c>
    </row>
    <row r="98" spans="1:14" s="363" customFormat="1" ht="45" x14ac:dyDescent="0.25">
      <c r="A98" s="378">
        <f t="shared" si="3"/>
        <v>93208</v>
      </c>
      <c r="B98" s="377">
        <v>91341</v>
      </c>
      <c r="C98" s="104" t="s">
        <v>13310</v>
      </c>
      <c r="D98" s="104" t="s">
        <v>11273</v>
      </c>
      <c r="E98" s="105" t="s">
        <v>11264</v>
      </c>
      <c r="F98" s="105" t="s">
        <v>6447</v>
      </c>
      <c r="G98" s="140">
        <v>6.3399999999999998E-2</v>
      </c>
      <c r="H98" s="107">
        <f>VLOOKUP(B98,'CMP-SIN-SD-09-2021'!A:D,4,0)</f>
        <v>489.64</v>
      </c>
      <c r="I98" s="107" t="s">
        <v>11266</v>
      </c>
      <c r="J98" s="76">
        <f t="shared" si="6"/>
        <v>31.04</v>
      </c>
      <c r="M98" s="76">
        <f>VLOOKUP(B98,'CMP-SIN-SD-09-2021'!A:D,4,0)</f>
        <v>489.64</v>
      </c>
      <c r="N98" s="76" t="b">
        <f t="shared" si="7"/>
        <v>1</v>
      </c>
    </row>
    <row r="99" spans="1:14" s="363" customFormat="1" ht="60" x14ac:dyDescent="0.25">
      <c r="A99" s="378">
        <f t="shared" si="3"/>
        <v>93208</v>
      </c>
      <c r="B99" s="377">
        <v>94559</v>
      </c>
      <c r="C99" s="104" t="s">
        <v>13310</v>
      </c>
      <c r="D99" s="104" t="s">
        <v>13266</v>
      </c>
      <c r="E99" s="105" t="s">
        <v>11264</v>
      </c>
      <c r="F99" s="105" t="s">
        <v>6447</v>
      </c>
      <c r="G99" s="140">
        <v>7.5499999999999998E-2</v>
      </c>
      <c r="H99" s="107">
        <f>VLOOKUP(B99,'CMP-SIN-SD-09-2021'!A:D,4,0)</f>
        <v>752.76</v>
      </c>
      <c r="I99" s="107" t="s">
        <v>11266</v>
      </c>
      <c r="J99" s="76">
        <f t="shared" si="6"/>
        <v>56.83</v>
      </c>
      <c r="M99" s="76">
        <f>VLOOKUP(B99,'CMP-SIN-SD-09-2021'!A:D,4,0)</f>
        <v>752.76</v>
      </c>
      <c r="N99" s="76" t="b">
        <f t="shared" si="7"/>
        <v>1</v>
      </c>
    </row>
    <row r="100" spans="1:14" s="363" customFormat="1" ht="30" x14ac:dyDescent="0.25">
      <c r="A100" s="378">
        <f t="shared" si="3"/>
        <v>93208</v>
      </c>
      <c r="B100" s="377">
        <v>95240</v>
      </c>
      <c r="C100" s="104" t="s">
        <v>13310</v>
      </c>
      <c r="D100" s="104" t="s">
        <v>13268</v>
      </c>
      <c r="E100" s="105" t="s">
        <v>11264</v>
      </c>
      <c r="F100" s="105" t="s">
        <v>6447</v>
      </c>
      <c r="G100" s="140">
        <v>6.0000000000000001E-3</v>
      </c>
      <c r="H100" s="107">
        <f>VLOOKUP(B100,'CMP-SIN-SD-09-2021'!A:D,4,0)</f>
        <v>16.77</v>
      </c>
      <c r="I100" s="107" t="s">
        <v>11266</v>
      </c>
      <c r="J100" s="76">
        <f t="shared" si="6"/>
        <v>0.1</v>
      </c>
      <c r="M100" s="76">
        <f>VLOOKUP(B100,'CMP-SIN-SD-09-2021'!A:D,4,0)</f>
        <v>16.77</v>
      </c>
      <c r="N100" s="76" t="b">
        <f t="shared" si="7"/>
        <v>1</v>
      </c>
    </row>
    <row r="101" spans="1:14" s="363" customFormat="1" ht="30" x14ac:dyDescent="0.25">
      <c r="A101" s="378">
        <f t="shared" si="3"/>
        <v>93208</v>
      </c>
      <c r="B101" s="377">
        <v>95241</v>
      </c>
      <c r="C101" s="104" t="s">
        <v>13310</v>
      </c>
      <c r="D101" s="104" t="s">
        <v>13269</v>
      </c>
      <c r="E101" s="105" t="s">
        <v>11264</v>
      </c>
      <c r="F101" s="105" t="s">
        <v>6447</v>
      </c>
      <c r="G101" s="140">
        <v>1.4396</v>
      </c>
      <c r="H101" s="107">
        <f>VLOOKUP(B101,'CMP-SIN-SD-09-2021'!A:D,4,0)</f>
        <v>27.96</v>
      </c>
      <c r="I101" s="107" t="s">
        <v>11266</v>
      </c>
      <c r="J101" s="76">
        <f t="shared" si="6"/>
        <v>40.25</v>
      </c>
      <c r="M101" s="76">
        <f>VLOOKUP(B101,'CMP-SIN-SD-09-2021'!A:D,4,0)</f>
        <v>27.96</v>
      </c>
      <c r="N101" s="76" t="b">
        <f t="shared" si="7"/>
        <v>1</v>
      </c>
    </row>
    <row r="102" spans="1:14" s="363" customFormat="1" ht="45" x14ac:dyDescent="0.25">
      <c r="A102" s="378">
        <f t="shared" si="3"/>
        <v>93208</v>
      </c>
      <c r="B102" s="377">
        <v>101165</v>
      </c>
      <c r="C102" s="104" t="s">
        <v>13310</v>
      </c>
      <c r="D102" s="104" t="s">
        <v>13270</v>
      </c>
      <c r="E102" s="105" t="s">
        <v>11264</v>
      </c>
      <c r="F102" s="105" t="s">
        <v>6624</v>
      </c>
      <c r="G102" s="140">
        <v>2.69E-2</v>
      </c>
      <c r="H102" s="107">
        <f>VLOOKUP(B102,'CMP-SIN-SD-09-2021'!A:D,4,0)</f>
        <v>833.08</v>
      </c>
      <c r="I102" s="107" t="s">
        <v>11266</v>
      </c>
      <c r="J102" s="76">
        <f t="shared" si="6"/>
        <v>22.4</v>
      </c>
      <c r="M102" s="76">
        <f>VLOOKUP(B102,'CMP-SIN-SD-09-2021'!A:D,4,0)</f>
        <v>833.08</v>
      </c>
      <c r="N102" s="76" t="b">
        <f t="shared" si="7"/>
        <v>1</v>
      </c>
    </row>
    <row r="103" spans="1:14" s="363" customFormat="1" ht="45" x14ac:dyDescent="0.25">
      <c r="A103" s="378">
        <f t="shared" si="3"/>
        <v>93208</v>
      </c>
      <c r="B103" s="377">
        <v>91862</v>
      </c>
      <c r="C103" s="104" t="s">
        <v>13310</v>
      </c>
      <c r="D103" s="104" t="s">
        <v>11274</v>
      </c>
      <c r="E103" s="105" t="s">
        <v>11264</v>
      </c>
      <c r="F103" s="105" t="s">
        <v>6465</v>
      </c>
      <c r="G103" s="140">
        <v>0.25180000000000002</v>
      </c>
      <c r="H103" s="107">
        <f>VLOOKUP(B103,'CMP-SIN-SD-09-2021'!A:D,4,0)</f>
        <v>9.48</v>
      </c>
      <c r="I103" s="107" t="s">
        <v>11266</v>
      </c>
      <c r="J103" s="76">
        <f t="shared" si="6"/>
        <v>2.38</v>
      </c>
      <c r="M103" s="76">
        <f>VLOOKUP(B103,'CMP-SIN-SD-09-2021'!A:D,4,0)</f>
        <v>9.48</v>
      </c>
      <c r="N103" s="76" t="b">
        <f t="shared" si="7"/>
        <v>1</v>
      </c>
    </row>
    <row r="104" spans="1:14" s="363" customFormat="1" ht="45" x14ac:dyDescent="0.25">
      <c r="A104" s="378">
        <f t="shared" si="3"/>
        <v>93208</v>
      </c>
      <c r="B104" s="377">
        <v>91870</v>
      </c>
      <c r="C104" s="104" t="s">
        <v>13310</v>
      </c>
      <c r="D104" s="104" t="s">
        <v>13271</v>
      </c>
      <c r="E104" s="105" t="s">
        <v>11264</v>
      </c>
      <c r="F104" s="105" t="s">
        <v>6465</v>
      </c>
      <c r="G104" s="140">
        <v>0.2266</v>
      </c>
      <c r="H104" s="107">
        <f>VLOOKUP(B104,'CMP-SIN-SD-09-2021'!A:D,4,0)</f>
        <v>10.47</v>
      </c>
      <c r="I104" s="107" t="s">
        <v>11266</v>
      </c>
      <c r="J104" s="76">
        <f t="shared" si="6"/>
        <v>2.37</v>
      </c>
      <c r="M104" s="76">
        <f>VLOOKUP(B104,'CMP-SIN-SD-09-2021'!A:D,4,0)</f>
        <v>10.47</v>
      </c>
      <c r="N104" s="76" t="b">
        <f t="shared" si="7"/>
        <v>1</v>
      </c>
    </row>
    <row r="105" spans="1:14" s="363" customFormat="1" ht="45" x14ac:dyDescent="0.25">
      <c r="A105" s="378">
        <f t="shared" si="3"/>
        <v>93208</v>
      </c>
      <c r="B105" s="377">
        <v>91911</v>
      </c>
      <c r="C105" s="104" t="s">
        <v>13310</v>
      </c>
      <c r="D105" s="104" t="s">
        <v>13272</v>
      </c>
      <c r="E105" s="105" t="s">
        <v>11264</v>
      </c>
      <c r="F105" s="105" t="s">
        <v>6446</v>
      </c>
      <c r="G105" s="140">
        <v>7.5499999999999998E-2</v>
      </c>
      <c r="H105" s="107">
        <f>VLOOKUP(B105,'CMP-SIN-SD-09-2021'!A:D,4,0)</f>
        <v>11.95</v>
      </c>
      <c r="I105" s="107" t="s">
        <v>11266</v>
      </c>
      <c r="J105" s="76">
        <f t="shared" si="6"/>
        <v>0.9</v>
      </c>
      <c r="M105" s="76">
        <f>VLOOKUP(B105,'CMP-SIN-SD-09-2021'!A:D,4,0)</f>
        <v>11.95</v>
      </c>
      <c r="N105" s="76" t="b">
        <f t="shared" si="7"/>
        <v>1</v>
      </c>
    </row>
    <row r="106" spans="1:14" s="363" customFormat="1" ht="45" x14ac:dyDescent="0.25">
      <c r="A106" s="378">
        <f t="shared" si="3"/>
        <v>93208</v>
      </c>
      <c r="B106" s="377">
        <v>91924</v>
      </c>
      <c r="C106" s="104" t="s">
        <v>13310</v>
      </c>
      <c r="D106" s="104" t="s">
        <v>13273</v>
      </c>
      <c r="E106" s="105" t="s">
        <v>11264</v>
      </c>
      <c r="F106" s="105" t="s">
        <v>6465</v>
      </c>
      <c r="G106" s="140">
        <v>0.62190000000000001</v>
      </c>
      <c r="H106" s="107">
        <f>VLOOKUP(B106,'CMP-SIN-SD-09-2021'!A:D,4,0)</f>
        <v>2.88</v>
      </c>
      <c r="I106" s="107" t="s">
        <v>11266</v>
      </c>
      <c r="J106" s="76">
        <f t="shared" si="6"/>
        <v>1.79</v>
      </c>
      <c r="M106" s="76">
        <f>VLOOKUP(B106,'CMP-SIN-SD-09-2021'!A:D,4,0)</f>
        <v>2.88</v>
      </c>
      <c r="N106" s="76" t="b">
        <f t="shared" si="7"/>
        <v>1</v>
      </c>
    </row>
    <row r="107" spans="1:14" s="363" customFormat="1" ht="45" x14ac:dyDescent="0.25">
      <c r="A107" s="378">
        <f t="shared" si="3"/>
        <v>93208</v>
      </c>
      <c r="B107" s="377">
        <v>91926</v>
      </c>
      <c r="C107" s="104" t="s">
        <v>13310</v>
      </c>
      <c r="D107" s="104" t="s">
        <v>11275</v>
      </c>
      <c r="E107" s="105" t="s">
        <v>11264</v>
      </c>
      <c r="F107" s="105" t="s">
        <v>6465</v>
      </c>
      <c r="G107" s="140">
        <v>0.67979999999999996</v>
      </c>
      <c r="H107" s="107">
        <f>VLOOKUP(B107,'CMP-SIN-SD-09-2021'!A:D,4,0)</f>
        <v>4.26</v>
      </c>
      <c r="I107" s="107" t="s">
        <v>11266</v>
      </c>
      <c r="J107" s="76">
        <f t="shared" si="6"/>
        <v>2.89</v>
      </c>
      <c r="M107" s="76">
        <f>VLOOKUP(B107,'CMP-SIN-SD-09-2021'!A:D,4,0)</f>
        <v>4.26</v>
      </c>
      <c r="N107" s="76" t="b">
        <f t="shared" si="7"/>
        <v>1</v>
      </c>
    </row>
    <row r="108" spans="1:14" s="363" customFormat="1" ht="30" x14ac:dyDescent="0.25">
      <c r="A108" s="378">
        <f t="shared" si="3"/>
        <v>93208</v>
      </c>
      <c r="B108" s="377">
        <v>91937</v>
      </c>
      <c r="C108" s="104" t="s">
        <v>13310</v>
      </c>
      <c r="D108" s="104" t="s">
        <v>13274</v>
      </c>
      <c r="E108" s="105" t="s">
        <v>11264</v>
      </c>
      <c r="F108" s="105" t="s">
        <v>6446</v>
      </c>
      <c r="G108" s="140">
        <v>0.12590000000000001</v>
      </c>
      <c r="H108" s="107">
        <f>VLOOKUP(B108,'CMP-SIN-SD-09-2021'!A:D,4,0)</f>
        <v>10.41</v>
      </c>
      <c r="I108" s="107" t="s">
        <v>11266</v>
      </c>
      <c r="J108" s="76">
        <f t="shared" si="6"/>
        <v>1.31</v>
      </c>
      <c r="M108" s="76">
        <f>VLOOKUP(B108,'CMP-SIN-SD-09-2021'!A:D,4,0)</f>
        <v>10.41</v>
      </c>
      <c r="N108" s="76" t="b">
        <f t="shared" si="7"/>
        <v>1</v>
      </c>
    </row>
    <row r="109" spans="1:14" s="363" customFormat="1" ht="30" x14ac:dyDescent="0.25">
      <c r="A109" s="378">
        <f t="shared" si="3"/>
        <v>93208</v>
      </c>
      <c r="B109" s="377">
        <v>92000</v>
      </c>
      <c r="C109" s="104" t="s">
        <v>13310</v>
      </c>
      <c r="D109" s="104" t="s">
        <v>13276</v>
      </c>
      <c r="E109" s="105" t="s">
        <v>11264</v>
      </c>
      <c r="F109" s="105" t="s">
        <v>6446</v>
      </c>
      <c r="G109" s="140">
        <v>5.04E-2</v>
      </c>
      <c r="H109" s="107">
        <f>VLOOKUP(B109,'CMP-SIN-SD-09-2021'!A:D,4,0)</f>
        <v>24.89</v>
      </c>
      <c r="I109" s="107" t="s">
        <v>11266</v>
      </c>
      <c r="J109" s="76">
        <f t="shared" si="6"/>
        <v>1.25</v>
      </c>
      <c r="M109" s="76">
        <f>VLOOKUP(B109,'CMP-SIN-SD-09-2021'!A:D,4,0)</f>
        <v>24.89</v>
      </c>
      <c r="N109" s="76" t="b">
        <f t="shared" si="7"/>
        <v>1</v>
      </c>
    </row>
    <row r="110" spans="1:14" s="363" customFormat="1" ht="45" x14ac:dyDescent="0.25">
      <c r="A110" s="378">
        <f t="shared" si="3"/>
        <v>93208</v>
      </c>
      <c r="B110" s="377">
        <v>92025</v>
      </c>
      <c r="C110" s="104" t="s">
        <v>13310</v>
      </c>
      <c r="D110" s="104" t="s">
        <v>13311</v>
      </c>
      <c r="E110" s="105" t="s">
        <v>11264</v>
      </c>
      <c r="F110" s="105" t="s">
        <v>6446</v>
      </c>
      <c r="G110" s="140">
        <v>2.52E-2</v>
      </c>
      <c r="H110" s="107">
        <f>VLOOKUP(B110,'CMP-SIN-SD-09-2021'!A:D,4,0)</f>
        <v>59.89</v>
      </c>
      <c r="I110" s="107" t="s">
        <v>11266</v>
      </c>
      <c r="J110" s="76">
        <f t="shared" si="6"/>
        <v>1.5</v>
      </c>
      <c r="M110" s="76">
        <f>VLOOKUP(B110,'CMP-SIN-SD-09-2021'!A:D,4,0)</f>
        <v>59.89</v>
      </c>
      <c r="N110" s="76" t="b">
        <f t="shared" si="7"/>
        <v>1</v>
      </c>
    </row>
    <row r="111" spans="1:14" s="363" customFormat="1" ht="45" x14ac:dyDescent="0.25">
      <c r="A111" s="378">
        <f t="shared" si="3"/>
        <v>93208</v>
      </c>
      <c r="B111" s="377">
        <v>95805</v>
      </c>
      <c r="C111" s="104" t="s">
        <v>13310</v>
      </c>
      <c r="D111" s="104" t="s">
        <v>13279</v>
      </c>
      <c r="E111" s="105" t="s">
        <v>11264</v>
      </c>
      <c r="F111" s="105" t="s">
        <v>6446</v>
      </c>
      <c r="G111" s="140">
        <v>5.04E-2</v>
      </c>
      <c r="H111" s="107">
        <f>VLOOKUP(B111,'CMP-SIN-SD-09-2021'!A:D,4,0)</f>
        <v>23.13</v>
      </c>
      <c r="I111" s="107" t="s">
        <v>11266</v>
      </c>
      <c r="J111" s="76">
        <f t="shared" si="6"/>
        <v>1.1599999999999999</v>
      </c>
      <c r="M111" s="76">
        <f>VLOOKUP(B111,'CMP-SIN-SD-09-2021'!A:D,4,0)</f>
        <v>23.13</v>
      </c>
      <c r="N111" s="76" t="b">
        <f t="shared" si="7"/>
        <v>1</v>
      </c>
    </row>
    <row r="112" spans="1:14" s="363" customFormat="1" ht="45" x14ac:dyDescent="0.25">
      <c r="A112" s="378">
        <f t="shared" si="3"/>
        <v>93208</v>
      </c>
      <c r="B112" s="377">
        <v>95811</v>
      </c>
      <c r="C112" s="104" t="s">
        <v>13310</v>
      </c>
      <c r="D112" s="104" t="s">
        <v>13280</v>
      </c>
      <c r="E112" s="105" t="s">
        <v>11264</v>
      </c>
      <c r="F112" s="105" t="s">
        <v>6446</v>
      </c>
      <c r="G112" s="140">
        <v>2.52E-2</v>
      </c>
      <c r="H112" s="107">
        <f>VLOOKUP(B112,'CMP-SIN-SD-09-2021'!A:D,4,0)</f>
        <v>15.2</v>
      </c>
      <c r="I112" s="107" t="s">
        <v>11266</v>
      </c>
      <c r="J112" s="76">
        <f t="shared" si="6"/>
        <v>0.38</v>
      </c>
      <c r="M112" s="76">
        <f>VLOOKUP(B112,'CMP-SIN-SD-09-2021'!A:D,4,0)</f>
        <v>15.2</v>
      </c>
      <c r="N112" s="76" t="b">
        <f t="shared" si="7"/>
        <v>1</v>
      </c>
    </row>
    <row r="113" spans="1:14" s="363" customFormat="1" ht="45" x14ac:dyDescent="0.25">
      <c r="A113" s="378">
        <f t="shared" si="3"/>
        <v>93208</v>
      </c>
      <c r="B113" s="377">
        <v>97586</v>
      </c>
      <c r="C113" s="104" t="s">
        <v>13310</v>
      </c>
      <c r="D113" s="104" t="s">
        <v>13281</v>
      </c>
      <c r="E113" s="105" t="s">
        <v>11264</v>
      </c>
      <c r="F113" s="105" t="s">
        <v>6446</v>
      </c>
      <c r="G113" s="140">
        <v>0.1007</v>
      </c>
      <c r="H113" s="107">
        <f>VLOOKUP(B113,'CMP-SIN-SD-09-2021'!A:D,4,0)</f>
        <v>99.32</v>
      </c>
      <c r="I113" s="107" t="s">
        <v>11266</v>
      </c>
      <c r="J113" s="76">
        <f t="shared" si="6"/>
        <v>10</v>
      </c>
      <c r="M113" s="76">
        <f>VLOOKUP(B113,'CMP-SIN-SD-09-2021'!A:D,4,0)</f>
        <v>99.32</v>
      </c>
      <c r="N113" s="76" t="b">
        <f t="shared" si="7"/>
        <v>1</v>
      </c>
    </row>
    <row r="114" spans="1:14" s="363" customFormat="1" ht="45" x14ac:dyDescent="0.25">
      <c r="A114" s="378">
        <f t="shared" si="3"/>
        <v>93208</v>
      </c>
      <c r="B114" s="377">
        <v>97593</v>
      </c>
      <c r="C114" s="104" t="s">
        <v>13310</v>
      </c>
      <c r="D114" s="104" t="s">
        <v>13282</v>
      </c>
      <c r="E114" s="105" t="s">
        <v>11264</v>
      </c>
      <c r="F114" s="105" t="s">
        <v>6446</v>
      </c>
      <c r="G114" s="140">
        <v>2.52E-2</v>
      </c>
      <c r="H114" s="107">
        <f>VLOOKUP(B114,'CMP-SIN-SD-09-2021'!A:D,4,0)</f>
        <v>98.08</v>
      </c>
      <c r="I114" s="107" t="s">
        <v>11266</v>
      </c>
      <c r="J114" s="76">
        <f t="shared" si="6"/>
        <v>2.4700000000000002</v>
      </c>
      <c r="M114" s="76">
        <f>VLOOKUP(B114,'CMP-SIN-SD-09-2021'!A:D,4,0)</f>
        <v>98.08</v>
      </c>
      <c r="N114" s="76" t="b">
        <f t="shared" si="7"/>
        <v>1</v>
      </c>
    </row>
    <row r="115" spans="1:14" s="363" customFormat="1" ht="30" x14ac:dyDescent="0.25">
      <c r="A115" s="378">
        <f t="shared" si="3"/>
        <v>93208</v>
      </c>
      <c r="B115" s="377">
        <v>97611</v>
      </c>
      <c r="C115" s="104" t="s">
        <v>13310</v>
      </c>
      <c r="D115" s="104" t="s">
        <v>13283</v>
      </c>
      <c r="E115" s="105" t="s">
        <v>11264</v>
      </c>
      <c r="F115" s="105" t="s">
        <v>6446</v>
      </c>
      <c r="G115" s="140">
        <v>2.52E-2</v>
      </c>
      <c r="H115" s="107">
        <f>VLOOKUP(B115,'CMP-SIN-SD-09-2021'!A:D,4,0)</f>
        <v>24.03</v>
      </c>
      <c r="I115" s="107" t="s">
        <v>11266</v>
      </c>
      <c r="J115" s="76">
        <f t="shared" si="6"/>
        <v>0.6</v>
      </c>
      <c r="M115" s="76">
        <f>VLOOKUP(B115,'CMP-SIN-SD-09-2021'!A:D,4,0)</f>
        <v>24.03</v>
      </c>
      <c r="N115" s="76" t="b">
        <f t="shared" si="7"/>
        <v>1</v>
      </c>
    </row>
    <row r="116" spans="1:14" s="363" customFormat="1" ht="60" x14ac:dyDescent="0.25">
      <c r="A116" s="378">
        <f t="shared" si="3"/>
        <v>93208</v>
      </c>
      <c r="B116" s="377">
        <v>91170</v>
      </c>
      <c r="C116" s="104" t="s">
        <v>13310</v>
      </c>
      <c r="D116" s="104" t="s">
        <v>13295</v>
      </c>
      <c r="E116" s="105" t="s">
        <v>11264</v>
      </c>
      <c r="F116" s="105" t="s">
        <v>6465</v>
      </c>
      <c r="G116" s="140">
        <v>0.25180000000000002</v>
      </c>
      <c r="H116" s="107">
        <f>VLOOKUP(B116,'CMP-SIN-SD-09-2021'!A:D,4,0)</f>
        <v>2.74</v>
      </c>
      <c r="I116" s="107" t="s">
        <v>11266</v>
      </c>
      <c r="J116" s="76">
        <f t="shared" si="6"/>
        <v>0.68</v>
      </c>
      <c r="M116" s="76">
        <f>VLOOKUP(B116,'CMP-SIN-SD-09-2021'!A:D,4,0)</f>
        <v>2.74</v>
      </c>
      <c r="N116" s="76" t="b">
        <f t="shared" si="7"/>
        <v>1</v>
      </c>
    </row>
    <row r="117" spans="1:14" s="363" customFormat="1" ht="45" x14ac:dyDescent="0.25">
      <c r="A117" s="378">
        <f t="shared" si="3"/>
        <v>93208</v>
      </c>
      <c r="B117" s="377">
        <v>91173</v>
      </c>
      <c r="C117" s="104" t="s">
        <v>13310</v>
      </c>
      <c r="D117" s="104" t="s">
        <v>13296</v>
      </c>
      <c r="E117" s="105" t="s">
        <v>11264</v>
      </c>
      <c r="F117" s="105" t="s">
        <v>6465</v>
      </c>
      <c r="G117" s="140">
        <v>0.2266</v>
      </c>
      <c r="H117" s="107">
        <f>VLOOKUP(B117,'CMP-SIN-SD-09-2021'!A:D,4,0)</f>
        <v>1.38</v>
      </c>
      <c r="I117" s="107" t="s">
        <v>11266</v>
      </c>
      <c r="J117" s="76">
        <f t="shared" si="6"/>
        <v>0.31</v>
      </c>
      <c r="M117" s="76">
        <f>VLOOKUP(B117,'CMP-SIN-SD-09-2021'!A:D,4,0)</f>
        <v>1.38</v>
      </c>
      <c r="N117" s="76" t="b">
        <f t="shared" si="7"/>
        <v>1</v>
      </c>
    </row>
    <row r="118" spans="1:14" s="363" customFormat="1" ht="30" x14ac:dyDescent="0.25">
      <c r="A118" s="378">
        <f t="shared" si="3"/>
        <v>93208</v>
      </c>
      <c r="B118" s="377">
        <v>93358</v>
      </c>
      <c r="C118" s="104" t="s">
        <v>13310</v>
      </c>
      <c r="D118" s="104" t="s">
        <v>11287</v>
      </c>
      <c r="E118" s="105" t="s">
        <v>11264</v>
      </c>
      <c r="F118" s="105" t="s">
        <v>6624</v>
      </c>
      <c r="G118" s="140">
        <v>2.6200000000000001E-2</v>
      </c>
      <c r="H118" s="107">
        <f>VLOOKUP(B118,'CMP-SIN-SD-09-2021'!A:D,4,0)</f>
        <v>69.66</v>
      </c>
      <c r="I118" s="107" t="s">
        <v>11266</v>
      </c>
      <c r="J118" s="76">
        <f t="shared" si="6"/>
        <v>1.82</v>
      </c>
      <c r="M118" s="76">
        <f>VLOOKUP(B118,'CMP-SIN-SD-09-2021'!A:D,4,0)</f>
        <v>69.66</v>
      </c>
      <c r="N118" s="76" t="b">
        <f t="shared" si="7"/>
        <v>1</v>
      </c>
    </row>
    <row r="119" spans="1:14" s="363" customFormat="1" x14ac:dyDescent="0.25">
      <c r="A119" s="378">
        <f t="shared" si="3"/>
        <v>93208</v>
      </c>
      <c r="B119" s="377">
        <v>96995</v>
      </c>
      <c r="C119" s="104" t="s">
        <v>13310</v>
      </c>
      <c r="D119" s="104" t="s">
        <v>11288</v>
      </c>
      <c r="E119" s="105" t="s">
        <v>11264</v>
      </c>
      <c r="F119" s="105" t="s">
        <v>6624</v>
      </c>
      <c r="G119" s="140">
        <v>6.7000000000000002E-3</v>
      </c>
      <c r="H119" s="107">
        <f>VLOOKUP(B119,'CMP-SIN-SD-09-2021'!A:D,4,0)</f>
        <v>42.23</v>
      </c>
      <c r="I119" s="107" t="s">
        <v>11266</v>
      </c>
      <c r="J119" s="76">
        <f t="shared" si="6"/>
        <v>0.28000000000000003</v>
      </c>
      <c r="M119" s="76">
        <f>VLOOKUP(B119,'CMP-SIN-SD-09-2021'!A:D,4,0)</f>
        <v>42.23</v>
      </c>
      <c r="N119" s="76" t="b">
        <f t="shared" si="7"/>
        <v>1</v>
      </c>
    </row>
    <row r="120" spans="1:14" s="363" customFormat="1" ht="30" x14ac:dyDescent="0.25">
      <c r="A120" s="378">
        <f t="shared" si="3"/>
        <v>93208</v>
      </c>
      <c r="B120" s="377">
        <v>88489</v>
      </c>
      <c r="C120" s="104" t="s">
        <v>13310</v>
      </c>
      <c r="D120" s="104" t="s">
        <v>11400</v>
      </c>
      <c r="E120" s="105" t="s">
        <v>11264</v>
      </c>
      <c r="F120" s="105" t="s">
        <v>6447</v>
      </c>
      <c r="G120" s="140">
        <v>3.7456999999999998</v>
      </c>
      <c r="H120" s="107">
        <f>VLOOKUP(B120,'CMP-SIN-SD-09-2021'!A:D,4,0)</f>
        <v>14.34</v>
      </c>
      <c r="I120" s="107" t="s">
        <v>11266</v>
      </c>
      <c r="J120" s="76">
        <f t="shared" si="6"/>
        <v>53.71</v>
      </c>
      <c r="M120" s="76">
        <f>VLOOKUP(B120,'CMP-SIN-SD-09-2021'!A:D,4,0)</f>
        <v>14.34</v>
      </c>
      <c r="N120" s="76" t="b">
        <f t="shared" si="7"/>
        <v>1</v>
      </c>
    </row>
    <row r="121" spans="1:14" s="363" customFormat="1" x14ac:dyDescent="0.25">
      <c r="A121" s="378">
        <f t="shared" si="3"/>
        <v>93208</v>
      </c>
      <c r="B121" s="377">
        <v>88262</v>
      </c>
      <c r="C121" s="104" t="s">
        <v>13310</v>
      </c>
      <c r="D121" s="104" t="s">
        <v>13312</v>
      </c>
      <c r="E121" s="105" t="s">
        <v>11264</v>
      </c>
      <c r="F121" s="105" t="s">
        <v>6456</v>
      </c>
      <c r="G121" s="140">
        <v>0.97940000000000005</v>
      </c>
      <c r="H121" s="107">
        <f>VLOOKUP(B121,'CMP-SIN-SD-09-2021'!A:D,4,0)</f>
        <v>23.68</v>
      </c>
      <c r="I121" s="107" t="s">
        <v>11266</v>
      </c>
      <c r="J121" s="76">
        <f t="shared" si="6"/>
        <v>23.19</v>
      </c>
      <c r="M121" s="76">
        <f>VLOOKUP(B121,'CMP-SIN-SD-09-2021'!A:D,4,0)</f>
        <v>23.68</v>
      </c>
      <c r="N121" s="76" t="b">
        <f t="shared" si="7"/>
        <v>1</v>
      </c>
    </row>
    <row r="122" spans="1:14" s="363" customFormat="1" ht="30" x14ac:dyDescent="0.25">
      <c r="A122" s="378">
        <f t="shared" si="3"/>
        <v>93208</v>
      </c>
      <c r="B122" s="377">
        <v>101891</v>
      </c>
      <c r="C122" s="104" t="s">
        <v>13310</v>
      </c>
      <c r="D122" s="104" t="s">
        <v>13304</v>
      </c>
      <c r="E122" s="105" t="s">
        <v>11264</v>
      </c>
      <c r="F122" s="105" t="s">
        <v>6446</v>
      </c>
      <c r="G122" s="140">
        <v>5.04E-2</v>
      </c>
      <c r="H122" s="107">
        <f>VLOOKUP(B122,'CMP-SIN-SD-09-2021'!A:D,4,0)</f>
        <v>27.98</v>
      </c>
      <c r="I122" s="107" t="s">
        <v>11266</v>
      </c>
      <c r="J122" s="76">
        <f t="shared" si="6"/>
        <v>1.41</v>
      </c>
      <c r="M122" s="76">
        <f>VLOOKUP(B122,'CMP-SIN-SD-09-2021'!A:D,4,0)</f>
        <v>27.98</v>
      </c>
      <c r="N122" s="76" t="b">
        <f t="shared" si="7"/>
        <v>1</v>
      </c>
    </row>
    <row r="123" spans="1:14" s="363" customFormat="1" ht="45" x14ac:dyDescent="0.25">
      <c r="A123" s="378">
        <f t="shared" si="3"/>
        <v>93208</v>
      </c>
      <c r="B123" s="377">
        <v>101876</v>
      </c>
      <c r="C123" s="104" t="s">
        <v>13310</v>
      </c>
      <c r="D123" s="104" t="s">
        <v>13313</v>
      </c>
      <c r="E123" s="105" t="s">
        <v>11264</v>
      </c>
      <c r="F123" s="105" t="s">
        <v>6446</v>
      </c>
      <c r="G123" s="140">
        <v>2.52E-2</v>
      </c>
      <c r="H123" s="107">
        <f>VLOOKUP(B123,'CMP-SIN-SD-09-2021'!A:D,4,0)</f>
        <v>93.14</v>
      </c>
      <c r="I123" s="107" t="s">
        <v>11266</v>
      </c>
      <c r="J123" s="76">
        <f t="shared" si="6"/>
        <v>2.34</v>
      </c>
      <c r="M123" s="76">
        <f>VLOOKUP(B123,'CMP-SIN-SD-09-2021'!A:D,4,0)</f>
        <v>93.14</v>
      </c>
      <c r="N123" s="76" t="b">
        <f t="shared" si="7"/>
        <v>1</v>
      </c>
    </row>
    <row r="124" spans="1:14" s="363" customFormat="1" ht="30" x14ac:dyDescent="0.25">
      <c r="A124" s="378">
        <f t="shared" si="3"/>
        <v>93208</v>
      </c>
      <c r="B124" s="377">
        <v>10886</v>
      </c>
      <c r="C124" s="104" t="s">
        <v>13310</v>
      </c>
      <c r="D124" s="104" t="s">
        <v>13305</v>
      </c>
      <c r="E124" s="105" t="s">
        <v>11264</v>
      </c>
      <c r="F124" s="105" t="s">
        <v>6446</v>
      </c>
      <c r="G124" s="140">
        <v>2.52E-2</v>
      </c>
      <c r="H124" s="107">
        <v>166.25</v>
      </c>
      <c r="I124" s="107" t="s">
        <v>11266</v>
      </c>
      <c r="J124" s="76">
        <f t="shared" si="6"/>
        <v>4.18</v>
      </c>
      <c r="M124" s="76">
        <f>VLOOKUP(B124,'INS-SIN-SD-09-2021'!A:D,4,0)</f>
        <v>166.25</v>
      </c>
      <c r="N124" s="76" t="b">
        <f t="shared" si="7"/>
        <v>1</v>
      </c>
    </row>
    <row r="125" spans="1:14" s="363" customFormat="1" ht="30" x14ac:dyDescent="0.25">
      <c r="A125" s="378">
        <f t="shared" si="3"/>
        <v>93208</v>
      </c>
      <c r="B125" s="377">
        <v>10891</v>
      </c>
      <c r="C125" s="104" t="s">
        <v>13310</v>
      </c>
      <c r="D125" s="104" t="s">
        <v>13306</v>
      </c>
      <c r="E125" s="105" t="s">
        <v>11264</v>
      </c>
      <c r="F125" s="105" t="s">
        <v>6446</v>
      </c>
      <c r="G125" s="140">
        <v>2.52E-2</v>
      </c>
      <c r="H125" s="107">
        <v>160.76</v>
      </c>
      <c r="I125" s="107" t="s">
        <v>11266</v>
      </c>
      <c r="J125" s="76">
        <f t="shared" si="6"/>
        <v>4.05</v>
      </c>
      <c r="M125" s="76">
        <f>VLOOKUP(B125,'INS-SIN-SD-09-2021'!A:D,4,0)</f>
        <v>160.76</v>
      </c>
      <c r="N125" s="76" t="b">
        <f t="shared" si="7"/>
        <v>1</v>
      </c>
    </row>
    <row r="126" spans="1:14" s="363" customFormat="1" ht="30" x14ac:dyDescent="0.25">
      <c r="A126" s="378">
        <f t="shared" si="3"/>
        <v>93208</v>
      </c>
      <c r="B126" s="377">
        <v>11455</v>
      </c>
      <c r="C126" s="104" t="s">
        <v>13310</v>
      </c>
      <c r="D126" s="104" t="s">
        <v>13314</v>
      </c>
      <c r="E126" s="105" t="s">
        <v>11264</v>
      </c>
      <c r="F126" s="105" t="s">
        <v>6446</v>
      </c>
      <c r="G126" s="140">
        <v>2.52E-2</v>
      </c>
      <c r="H126" s="107">
        <v>15.83</v>
      </c>
      <c r="I126" s="107" t="s">
        <v>11266</v>
      </c>
      <c r="J126" s="76">
        <f t="shared" si="6"/>
        <v>0.39</v>
      </c>
      <c r="M126" s="76">
        <f>VLOOKUP(B126,'INS-SIN-SD-09-2021'!A:D,4,0)</f>
        <v>15.83</v>
      </c>
      <c r="N126" s="76" t="b">
        <f t="shared" si="7"/>
        <v>1</v>
      </c>
    </row>
    <row r="127" spans="1:14" s="363" customFormat="1" ht="30" x14ac:dyDescent="0.25">
      <c r="A127" s="378">
        <f t="shared" si="3"/>
        <v>93208</v>
      </c>
      <c r="B127" s="377">
        <v>11587</v>
      </c>
      <c r="C127" s="104" t="s">
        <v>13310</v>
      </c>
      <c r="D127" s="104" t="s">
        <v>13309</v>
      </c>
      <c r="E127" s="105" t="s">
        <v>11264</v>
      </c>
      <c r="F127" s="105" t="s">
        <v>6447</v>
      </c>
      <c r="G127" s="140">
        <v>1</v>
      </c>
      <c r="H127" s="107">
        <v>93.82</v>
      </c>
      <c r="I127" s="107" t="s">
        <v>11266</v>
      </c>
      <c r="J127" s="76">
        <f t="shared" si="6"/>
        <v>93.82</v>
      </c>
      <c r="M127" s="76">
        <f>VLOOKUP(B127,'INS-SIN-SD-09-2021'!A:D,4,0)</f>
        <v>93.82</v>
      </c>
      <c r="N127" s="76" t="b">
        <f t="shared" si="7"/>
        <v>1</v>
      </c>
    </row>
    <row r="128" spans="1:14" s="363" customFormat="1" ht="30" x14ac:dyDescent="0.25">
      <c r="A128" s="378">
        <f t="shared" si="3"/>
        <v>93208</v>
      </c>
      <c r="B128" s="377">
        <v>4513</v>
      </c>
      <c r="C128" s="104" t="s">
        <v>13310</v>
      </c>
      <c r="D128" s="104" t="s">
        <v>13315</v>
      </c>
      <c r="E128" s="105" t="s">
        <v>11264</v>
      </c>
      <c r="F128" s="105" t="s">
        <v>6465</v>
      </c>
      <c r="G128" s="140">
        <v>3.4843999999999999</v>
      </c>
      <c r="H128" s="107">
        <v>5.87</v>
      </c>
      <c r="I128" s="107" t="s">
        <v>11266</v>
      </c>
      <c r="J128" s="76">
        <f t="shared" si="6"/>
        <v>20.45</v>
      </c>
      <c r="M128" s="76">
        <f>VLOOKUP(B128,'INS-SIN-SD-09-2021'!A:D,4,0)</f>
        <v>5.87</v>
      </c>
      <c r="N128" s="76" t="b">
        <f t="shared" si="7"/>
        <v>1</v>
      </c>
    </row>
    <row r="129" spans="1:15" s="363" customFormat="1" ht="30" x14ac:dyDescent="0.25">
      <c r="A129" s="378">
        <f t="shared" si="3"/>
        <v>93208</v>
      </c>
      <c r="B129" s="377">
        <v>6193</v>
      </c>
      <c r="C129" s="104" t="s">
        <v>13310</v>
      </c>
      <c r="D129" s="104" t="s">
        <v>13316</v>
      </c>
      <c r="E129" s="105" t="s">
        <v>11264</v>
      </c>
      <c r="F129" s="105" t="s">
        <v>6465</v>
      </c>
      <c r="G129" s="140">
        <v>3.9174000000000002</v>
      </c>
      <c r="H129" s="107">
        <v>20.91</v>
      </c>
      <c r="I129" s="107" t="s">
        <v>11266</v>
      </c>
      <c r="J129" s="76">
        <f t="shared" si="6"/>
        <v>81.91</v>
      </c>
      <c r="M129" s="76">
        <f>VLOOKUP(B129,'INS-SIN-SD-09-2021'!A:D,4,0)</f>
        <v>20.91</v>
      </c>
      <c r="N129" s="76" t="b">
        <f t="shared" si="7"/>
        <v>1</v>
      </c>
    </row>
    <row r="130" spans="1:15" s="363" customFormat="1" ht="30" x14ac:dyDescent="0.25">
      <c r="A130" s="376">
        <f t="shared" si="3"/>
        <v>93584</v>
      </c>
      <c r="B130" s="367" t="s">
        <v>11263</v>
      </c>
      <c r="C130" s="368" t="s">
        <v>11291</v>
      </c>
      <c r="D130" s="368" t="s">
        <v>13317</v>
      </c>
      <c r="E130" s="369" t="s">
        <v>6447</v>
      </c>
      <c r="F130" s="369" t="s">
        <v>11264</v>
      </c>
      <c r="G130" s="370" t="s">
        <v>11265</v>
      </c>
      <c r="H130" s="371" t="s">
        <v>11266</v>
      </c>
      <c r="I130" s="375">
        <f>SUMIF(A:A,A130,J:J)</f>
        <v>897.70999999999992</v>
      </c>
      <c r="K130" s="363">
        <f>VLOOKUP(A130,'CMP-SIN-SD-09-2021'!A:D,4,0)</f>
        <v>897.71</v>
      </c>
      <c r="L130" s="363" t="b">
        <f>K130=I130</f>
        <v>1</v>
      </c>
      <c r="O130" s="6">
        <v>93584</v>
      </c>
    </row>
    <row r="131" spans="1:15" s="363" customFormat="1" ht="45" x14ac:dyDescent="0.25">
      <c r="A131" s="378">
        <f t="shared" si="3"/>
        <v>93584</v>
      </c>
      <c r="B131" s="377">
        <v>98441</v>
      </c>
      <c r="C131" s="104" t="s">
        <v>13317</v>
      </c>
      <c r="D131" s="104" t="s">
        <v>11269</v>
      </c>
      <c r="E131" s="105" t="s">
        <v>11264</v>
      </c>
      <c r="F131" s="105" t="s">
        <v>6447</v>
      </c>
      <c r="G131" s="140">
        <v>0.51359999999999995</v>
      </c>
      <c r="H131" s="107">
        <f>VLOOKUP(B131,'CMP-SIN-SD-09-2021'!A:D,4,0)</f>
        <v>153.43</v>
      </c>
      <c r="I131" s="107" t="s">
        <v>11266</v>
      </c>
      <c r="J131" s="76">
        <f t="shared" ref="J131:J154" si="8">TRUNC((H131*G131),2)</f>
        <v>78.8</v>
      </c>
      <c r="M131" s="76">
        <f>VLOOKUP(B131,'CMP-SIN-SD-09-2021'!A:D,4,0)</f>
        <v>153.43</v>
      </c>
      <c r="N131" s="76" t="b">
        <f t="shared" ref="N131:N154" si="9">M131=H131</f>
        <v>1</v>
      </c>
    </row>
    <row r="132" spans="1:15" s="363" customFormat="1" ht="45" x14ac:dyDescent="0.25">
      <c r="A132" s="378">
        <f t="shared" si="3"/>
        <v>93584</v>
      </c>
      <c r="B132" s="377">
        <v>98442</v>
      </c>
      <c r="C132" s="104" t="s">
        <v>13317</v>
      </c>
      <c r="D132" s="104" t="s">
        <v>13257</v>
      </c>
      <c r="E132" s="105" t="s">
        <v>11264</v>
      </c>
      <c r="F132" s="105" t="s">
        <v>6447</v>
      </c>
      <c r="G132" s="140">
        <v>0.59109999999999996</v>
      </c>
      <c r="H132" s="107">
        <f>VLOOKUP(B132,'CMP-SIN-SD-09-2021'!A:D,4,0)</f>
        <v>156.38999999999999</v>
      </c>
      <c r="I132" s="107" t="s">
        <v>11266</v>
      </c>
      <c r="J132" s="76">
        <f t="shared" si="8"/>
        <v>92.44</v>
      </c>
      <c r="M132" s="76">
        <f>VLOOKUP(B132,'CMP-SIN-SD-09-2021'!A:D,4,0)</f>
        <v>156.38999999999999</v>
      </c>
      <c r="N132" s="76" t="b">
        <f t="shared" si="9"/>
        <v>1</v>
      </c>
    </row>
    <row r="133" spans="1:15" s="363" customFormat="1" ht="45" x14ac:dyDescent="0.25">
      <c r="A133" s="378">
        <f t="shared" si="3"/>
        <v>93584</v>
      </c>
      <c r="B133" s="377">
        <v>98445</v>
      </c>
      <c r="C133" s="104" t="s">
        <v>13317</v>
      </c>
      <c r="D133" s="104" t="s">
        <v>13260</v>
      </c>
      <c r="E133" s="105" t="s">
        <v>11264</v>
      </c>
      <c r="F133" s="105" t="s">
        <v>6447</v>
      </c>
      <c r="G133" s="140">
        <v>0.80230000000000001</v>
      </c>
      <c r="H133" s="107">
        <f>VLOOKUP(B133,'CMP-SIN-SD-09-2021'!A:D,4,0)</f>
        <v>185.01</v>
      </c>
      <c r="I133" s="107" t="s">
        <v>11266</v>
      </c>
      <c r="J133" s="76">
        <f t="shared" si="8"/>
        <v>148.43</v>
      </c>
      <c r="M133" s="76">
        <f>VLOOKUP(B133,'CMP-SIN-SD-09-2021'!A:D,4,0)</f>
        <v>185.01</v>
      </c>
      <c r="N133" s="76" t="b">
        <f t="shared" si="9"/>
        <v>1</v>
      </c>
    </row>
    <row r="134" spans="1:15" s="363" customFormat="1" ht="45" x14ac:dyDescent="0.25">
      <c r="A134" s="378">
        <f t="shared" si="3"/>
        <v>93584</v>
      </c>
      <c r="B134" s="377">
        <v>98446</v>
      </c>
      <c r="C134" s="104" t="s">
        <v>13317</v>
      </c>
      <c r="D134" s="104" t="s">
        <v>13261</v>
      </c>
      <c r="E134" s="105" t="s">
        <v>11264</v>
      </c>
      <c r="F134" s="105" t="s">
        <v>6447</v>
      </c>
      <c r="G134" s="140">
        <v>0.62549999999999994</v>
      </c>
      <c r="H134" s="107">
        <f>VLOOKUP(B134,'CMP-SIN-SD-09-2021'!A:D,4,0)</f>
        <v>236.74</v>
      </c>
      <c r="I134" s="107" t="s">
        <v>11266</v>
      </c>
      <c r="J134" s="76">
        <f t="shared" si="8"/>
        <v>148.08000000000001</v>
      </c>
      <c r="M134" s="76">
        <f>VLOOKUP(B134,'CMP-SIN-SD-09-2021'!A:D,4,0)</f>
        <v>236.74</v>
      </c>
      <c r="N134" s="76" t="b">
        <f t="shared" si="9"/>
        <v>1</v>
      </c>
    </row>
    <row r="135" spans="1:15" s="363" customFormat="1" ht="60" x14ac:dyDescent="0.25">
      <c r="A135" s="378">
        <f t="shared" si="3"/>
        <v>93584</v>
      </c>
      <c r="B135" s="377">
        <v>92543</v>
      </c>
      <c r="C135" s="104" t="s">
        <v>13317</v>
      </c>
      <c r="D135" s="104" t="s">
        <v>13264</v>
      </c>
      <c r="E135" s="105" t="s">
        <v>11264</v>
      </c>
      <c r="F135" s="105" t="s">
        <v>6447</v>
      </c>
      <c r="G135" s="140">
        <v>1.7192000000000001</v>
      </c>
      <c r="H135" s="107">
        <f>VLOOKUP(B135,'CMP-SIN-SD-09-2021'!A:D,4,0)</f>
        <v>24.81</v>
      </c>
      <c r="I135" s="107" t="s">
        <v>11266</v>
      </c>
      <c r="J135" s="76">
        <f t="shared" si="8"/>
        <v>42.65</v>
      </c>
      <c r="M135" s="76">
        <f>VLOOKUP(B135,'CMP-SIN-SD-09-2021'!A:D,4,0)</f>
        <v>24.81</v>
      </c>
      <c r="N135" s="76" t="b">
        <f t="shared" si="9"/>
        <v>1</v>
      </c>
    </row>
    <row r="136" spans="1:15" s="363" customFormat="1" ht="60" x14ac:dyDescent="0.25">
      <c r="A136" s="378">
        <f t="shared" si="3"/>
        <v>93584</v>
      </c>
      <c r="B136" s="377">
        <v>94210</v>
      </c>
      <c r="C136" s="104" t="s">
        <v>13317</v>
      </c>
      <c r="D136" s="104" t="s">
        <v>13265</v>
      </c>
      <c r="E136" s="105" t="s">
        <v>11264</v>
      </c>
      <c r="F136" s="105" t="s">
        <v>6447</v>
      </c>
      <c r="G136" s="140">
        <v>1.7192000000000001</v>
      </c>
      <c r="H136" s="107">
        <f>VLOOKUP(B136,'CMP-SIN-SD-09-2021'!A:D,4,0)</f>
        <v>52.38</v>
      </c>
      <c r="I136" s="107" t="s">
        <v>11266</v>
      </c>
      <c r="J136" s="76">
        <f t="shared" si="8"/>
        <v>90.05</v>
      </c>
      <c r="M136" s="76">
        <f>VLOOKUP(B136,'CMP-SIN-SD-09-2021'!A:D,4,0)</f>
        <v>52.38</v>
      </c>
      <c r="N136" s="76" t="b">
        <f t="shared" si="9"/>
        <v>1</v>
      </c>
    </row>
    <row r="137" spans="1:15" s="363" customFormat="1" ht="45" x14ac:dyDescent="0.25">
      <c r="A137" s="378">
        <f t="shared" si="3"/>
        <v>93584</v>
      </c>
      <c r="B137" s="377">
        <v>91341</v>
      </c>
      <c r="C137" s="104" t="s">
        <v>13317</v>
      </c>
      <c r="D137" s="104" t="s">
        <v>11273</v>
      </c>
      <c r="E137" s="105" t="s">
        <v>11264</v>
      </c>
      <c r="F137" s="105" t="s">
        <v>6447</v>
      </c>
      <c r="G137" s="140">
        <v>0.153</v>
      </c>
      <c r="H137" s="107">
        <f>VLOOKUP(B137,'CMP-SIN-SD-09-2021'!A:D,4,0)</f>
        <v>489.64</v>
      </c>
      <c r="I137" s="107" t="s">
        <v>11266</v>
      </c>
      <c r="J137" s="76">
        <f t="shared" si="8"/>
        <v>74.91</v>
      </c>
      <c r="M137" s="76">
        <f>VLOOKUP(B137,'CMP-SIN-SD-09-2021'!A:D,4,0)</f>
        <v>489.64</v>
      </c>
      <c r="N137" s="76" t="b">
        <f t="shared" si="9"/>
        <v>1</v>
      </c>
    </row>
    <row r="138" spans="1:15" s="363" customFormat="1" ht="60" x14ac:dyDescent="0.25">
      <c r="A138" s="378">
        <f t="shared" si="3"/>
        <v>93584</v>
      </c>
      <c r="B138" s="377">
        <v>94559</v>
      </c>
      <c r="C138" s="104" t="s">
        <v>13317</v>
      </c>
      <c r="D138" s="104" t="s">
        <v>13266</v>
      </c>
      <c r="E138" s="105" t="s">
        <v>11264</v>
      </c>
      <c r="F138" s="105" t="s">
        <v>6447</v>
      </c>
      <c r="G138" s="140">
        <v>6.6199999999999995E-2</v>
      </c>
      <c r="H138" s="107">
        <f>VLOOKUP(B138,'CMP-SIN-SD-09-2021'!A:D,4,0)</f>
        <v>752.76</v>
      </c>
      <c r="I138" s="107" t="s">
        <v>11266</v>
      </c>
      <c r="J138" s="76">
        <f t="shared" si="8"/>
        <v>49.83</v>
      </c>
      <c r="M138" s="76">
        <f>VLOOKUP(B138,'CMP-SIN-SD-09-2021'!A:D,4,0)</f>
        <v>752.76</v>
      </c>
      <c r="N138" s="76" t="b">
        <f t="shared" si="9"/>
        <v>1</v>
      </c>
    </row>
    <row r="139" spans="1:15" s="363" customFormat="1" ht="30" x14ac:dyDescent="0.25">
      <c r="A139" s="378">
        <f t="shared" si="3"/>
        <v>93584</v>
      </c>
      <c r="B139" s="377">
        <v>95240</v>
      </c>
      <c r="C139" s="104" t="s">
        <v>13317</v>
      </c>
      <c r="D139" s="104" t="s">
        <v>13268</v>
      </c>
      <c r="E139" s="105" t="s">
        <v>11264</v>
      </c>
      <c r="F139" s="105" t="s">
        <v>6447</v>
      </c>
      <c r="G139" s="140">
        <v>9.2999999999999992E-3</v>
      </c>
      <c r="H139" s="107">
        <f>VLOOKUP(B139,'CMP-SIN-SD-09-2021'!A:D,4,0)</f>
        <v>16.77</v>
      </c>
      <c r="I139" s="107" t="s">
        <v>11266</v>
      </c>
      <c r="J139" s="76">
        <f t="shared" si="8"/>
        <v>0.15</v>
      </c>
      <c r="M139" s="76">
        <f>VLOOKUP(B139,'CMP-SIN-SD-09-2021'!A:D,4,0)</f>
        <v>16.77</v>
      </c>
      <c r="N139" s="76" t="b">
        <f t="shared" si="9"/>
        <v>1</v>
      </c>
    </row>
    <row r="140" spans="1:15" s="363" customFormat="1" ht="30" x14ac:dyDescent="0.25">
      <c r="A140" s="378">
        <f t="shared" ref="A140:A203" si="10">IF(O140&lt;&gt;0,O140,A139)</f>
        <v>93584</v>
      </c>
      <c r="B140" s="377">
        <v>95241</v>
      </c>
      <c r="C140" s="104" t="s">
        <v>13317</v>
      </c>
      <c r="D140" s="104" t="s">
        <v>13269</v>
      </c>
      <c r="E140" s="105" t="s">
        <v>11264</v>
      </c>
      <c r="F140" s="105" t="s">
        <v>6447</v>
      </c>
      <c r="G140" s="140">
        <v>1.5109999999999999</v>
      </c>
      <c r="H140" s="107">
        <f>VLOOKUP(B140,'CMP-SIN-SD-09-2021'!A:D,4,0)</f>
        <v>27.96</v>
      </c>
      <c r="I140" s="107" t="s">
        <v>11266</v>
      </c>
      <c r="J140" s="76">
        <f t="shared" si="8"/>
        <v>42.24</v>
      </c>
      <c r="M140" s="76">
        <f>VLOOKUP(B140,'CMP-SIN-SD-09-2021'!A:D,4,0)</f>
        <v>27.96</v>
      </c>
      <c r="N140" s="76" t="b">
        <f t="shared" si="9"/>
        <v>1</v>
      </c>
    </row>
    <row r="141" spans="1:15" s="363" customFormat="1" ht="45" x14ac:dyDescent="0.25">
      <c r="A141" s="378">
        <f t="shared" si="10"/>
        <v>93584</v>
      </c>
      <c r="B141" s="377">
        <v>101165</v>
      </c>
      <c r="C141" s="104" t="s">
        <v>13317</v>
      </c>
      <c r="D141" s="104" t="s">
        <v>13270</v>
      </c>
      <c r="E141" s="105" t="s">
        <v>11264</v>
      </c>
      <c r="F141" s="105" t="s">
        <v>6624</v>
      </c>
      <c r="G141" s="140">
        <v>4.1700000000000001E-2</v>
      </c>
      <c r="H141" s="107">
        <f>VLOOKUP(B141,'CMP-SIN-SD-09-2021'!A:D,4,0)</f>
        <v>833.08</v>
      </c>
      <c r="I141" s="107" t="s">
        <v>11266</v>
      </c>
      <c r="J141" s="76">
        <f t="shared" si="8"/>
        <v>34.729999999999997</v>
      </c>
      <c r="M141" s="76">
        <f>VLOOKUP(B141,'CMP-SIN-SD-09-2021'!A:D,4,0)</f>
        <v>833.08</v>
      </c>
      <c r="N141" s="76" t="b">
        <f t="shared" si="9"/>
        <v>1</v>
      </c>
    </row>
    <row r="142" spans="1:15" s="363" customFormat="1" ht="45" x14ac:dyDescent="0.25">
      <c r="A142" s="378">
        <f t="shared" si="10"/>
        <v>93584</v>
      </c>
      <c r="B142" s="377">
        <v>91852</v>
      </c>
      <c r="C142" s="104" t="s">
        <v>13317</v>
      </c>
      <c r="D142" s="104" t="s">
        <v>13318</v>
      </c>
      <c r="E142" s="105" t="s">
        <v>11264</v>
      </c>
      <c r="F142" s="105" t="s">
        <v>6465</v>
      </c>
      <c r="G142" s="140">
        <v>6.6199999999999995E-2</v>
      </c>
      <c r="H142" s="107">
        <f>VLOOKUP(B142,'CMP-SIN-SD-09-2021'!A:D,4,0)</f>
        <v>7.91</v>
      </c>
      <c r="I142" s="107" t="s">
        <v>11266</v>
      </c>
      <c r="J142" s="76">
        <f t="shared" si="8"/>
        <v>0.52</v>
      </c>
      <c r="M142" s="76">
        <f>VLOOKUP(B142,'CMP-SIN-SD-09-2021'!A:D,4,0)</f>
        <v>7.91</v>
      </c>
      <c r="N142" s="76" t="b">
        <f t="shared" si="9"/>
        <v>1</v>
      </c>
    </row>
    <row r="143" spans="1:15" s="363" customFormat="1" ht="45" x14ac:dyDescent="0.25">
      <c r="A143" s="378">
        <f t="shared" si="10"/>
        <v>93584</v>
      </c>
      <c r="B143" s="377">
        <v>91862</v>
      </c>
      <c r="C143" s="104" t="s">
        <v>13317</v>
      </c>
      <c r="D143" s="104" t="s">
        <v>11274</v>
      </c>
      <c r="E143" s="105" t="s">
        <v>11264</v>
      </c>
      <c r="F143" s="105" t="s">
        <v>6465</v>
      </c>
      <c r="G143" s="140">
        <v>0.13250000000000001</v>
      </c>
      <c r="H143" s="107">
        <f>VLOOKUP(B143,'CMP-SIN-SD-09-2021'!A:D,4,0)</f>
        <v>9.48</v>
      </c>
      <c r="I143" s="107" t="s">
        <v>11266</v>
      </c>
      <c r="J143" s="76">
        <f t="shared" si="8"/>
        <v>1.25</v>
      </c>
      <c r="M143" s="76">
        <f>VLOOKUP(B143,'CMP-SIN-SD-09-2021'!A:D,4,0)</f>
        <v>9.48</v>
      </c>
      <c r="N143" s="76" t="b">
        <f t="shared" si="9"/>
        <v>1</v>
      </c>
    </row>
    <row r="144" spans="1:15" s="363" customFormat="1" ht="45" x14ac:dyDescent="0.25">
      <c r="A144" s="378">
        <f t="shared" si="10"/>
        <v>93584</v>
      </c>
      <c r="B144" s="377">
        <v>91870</v>
      </c>
      <c r="C144" s="104" t="s">
        <v>13317</v>
      </c>
      <c r="D144" s="104" t="s">
        <v>13271</v>
      </c>
      <c r="E144" s="105" t="s">
        <v>11264</v>
      </c>
      <c r="F144" s="105" t="s">
        <v>6465</v>
      </c>
      <c r="G144" s="140">
        <v>0.17219999999999999</v>
      </c>
      <c r="H144" s="107">
        <f>VLOOKUP(B144,'CMP-SIN-SD-09-2021'!A:D,4,0)</f>
        <v>10.47</v>
      </c>
      <c r="I144" s="107" t="s">
        <v>11266</v>
      </c>
      <c r="J144" s="76">
        <f t="shared" si="8"/>
        <v>1.8</v>
      </c>
      <c r="M144" s="76">
        <f>VLOOKUP(B144,'CMP-SIN-SD-09-2021'!A:D,4,0)</f>
        <v>10.47</v>
      </c>
      <c r="N144" s="76" t="b">
        <f t="shared" si="9"/>
        <v>1</v>
      </c>
    </row>
    <row r="145" spans="1:15" s="363" customFormat="1" ht="45" x14ac:dyDescent="0.25">
      <c r="A145" s="378">
        <f t="shared" si="10"/>
        <v>93584</v>
      </c>
      <c r="B145" s="377">
        <v>91924</v>
      </c>
      <c r="C145" s="104" t="s">
        <v>13317</v>
      </c>
      <c r="D145" s="104" t="s">
        <v>13273</v>
      </c>
      <c r="E145" s="105" t="s">
        <v>11264</v>
      </c>
      <c r="F145" s="105" t="s">
        <v>6465</v>
      </c>
      <c r="G145" s="140">
        <v>0.67549999999999999</v>
      </c>
      <c r="H145" s="107">
        <f>VLOOKUP(B145,'CMP-SIN-SD-09-2021'!A:D,4,0)</f>
        <v>2.88</v>
      </c>
      <c r="I145" s="107" t="s">
        <v>11266</v>
      </c>
      <c r="J145" s="76">
        <f t="shared" si="8"/>
        <v>1.94</v>
      </c>
      <c r="M145" s="76">
        <f>VLOOKUP(B145,'CMP-SIN-SD-09-2021'!A:D,4,0)</f>
        <v>2.88</v>
      </c>
      <c r="N145" s="76" t="b">
        <f t="shared" si="9"/>
        <v>1</v>
      </c>
    </row>
    <row r="146" spans="1:15" s="363" customFormat="1" ht="45" x14ac:dyDescent="0.25">
      <c r="A146" s="378">
        <f t="shared" si="10"/>
        <v>93584</v>
      </c>
      <c r="B146" s="377">
        <v>92023</v>
      </c>
      <c r="C146" s="104" t="s">
        <v>13317</v>
      </c>
      <c r="D146" s="104" t="s">
        <v>11277</v>
      </c>
      <c r="E146" s="105" t="s">
        <v>11264</v>
      </c>
      <c r="F146" s="105" t="s">
        <v>6446</v>
      </c>
      <c r="G146" s="140">
        <v>6.6199999999999995E-2</v>
      </c>
      <c r="H146" s="107">
        <f>VLOOKUP(B146,'CMP-SIN-SD-09-2021'!A:D,4,0)</f>
        <v>41.69</v>
      </c>
      <c r="I146" s="107" t="s">
        <v>11266</v>
      </c>
      <c r="J146" s="76">
        <f t="shared" si="8"/>
        <v>2.75</v>
      </c>
      <c r="M146" s="76">
        <f>VLOOKUP(B146,'CMP-SIN-SD-09-2021'!A:D,4,0)</f>
        <v>41.69</v>
      </c>
      <c r="N146" s="76" t="b">
        <f t="shared" si="9"/>
        <v>1</v>
      </c>
    </row>
    <row r="147" spans="1:15" s="363" customFormat="1" ht="45" x14ac:dyDescent="0.25">
      <c r="A147" s="378">
        <f t="shared" si="10"/>
        <v>93584</v>
      </c>
      <c r="B147" s="377">
        <v>95805</v>
      </c>
      <c r="C147" s="104" t="s">
        <v>13317</v>
      </c>
      <c r="D147" s="104" t="s">
        <v>13279</v>
      </c>
      <c r="E147" s="105" t="s">
        <v>11264</v>
      </c>
      <c r="F147" s="105" t="s">
        <v>6446</v>
      </c>
      <c r="G147" s="140">
        <v>0.13250000000000001</v>
      </c>
      <c r="H147" s="107">
        <f>VLOOKUP(B147,'CMP-SIN-SD-09-2021'!A:D,4,0)</f>
        <v>23.13</v>
      </c>
      <c r="I147" s="107" t="s">
        <v>11266</v>
      </c>
      <c r="J147" s="76">
        <f t="shared" si="8"/>
        <v>3.06</v>
      </c>
      <c r="M147" s="76">
        <f>VLOOKUP(B147,'CMP-SIN-SD-09-2021'!A:D,4,0)</f>
        <v>23.13</v>
      </c>
      <c r="N147" s="76" t="b">
        <f t="shared" si="9"/>
        <v>1</v>
      </c>
    </row>
    <row r="148" spans="1:15" s="363" customFormat="1" ht="45" x14ac:dyDescent="0.25">
      <c r="A148" s="378">
        <f t="shared" si="10"/>
        <v>93584</v>
      </c>
      <c r="B148" s="377">
        <v>97586</v>
      </c>
      <c r="C148" s="104" t="s">
        <v>13317</v>
      </c>
      <c r="D148" s="104" t="s">
        <v>13281</v>
      </c>
      <c r="E148" s="105" t="s">
        <v>11264</v>
      </c>
      <c r="F148" s="105" t="s">
        <v>6446</v>
      </c>
      <c r="G148" s="140">
        <v>6.6199999999999995E-2</v>
      </c>
      <c r="H148" s="107">
        <f>VLOOKUP(B148,'CMP-SIN-SD-09-2021'!A:D,4,0)</f>
        <v>99.32</v>
      </c>
      <c r="I148" s="107" t="s">
        <v>11266</v>
      </c>
      <c r="J148" s="76">
        <f t="shared" si="8"/>
        <v>6.57</v>
      </c>
      <c r="M148" s="76">
        <f>VLOOKUP(B148,'CMP-SIN-SD-09-2021'!A:D,4,0)</f>
        <v>99.32</v>
      </c>
      <c r="N148" s="76" t="b">
        <f t="shared" si="9"/>
        <v>1</v>
      </c>
    </row>
    <row r="149" spans="1:15" s="363" customFormat="1" ht="60" x14ac:dyDescent="0.25">
      <c r="A149" s="378">
        <f t="shared" si="10"/>
        <v>93584</v>
      </c>
      <c r="B149" s="377">
        <v>91170</v>
      </c>
      <c r="C149" s="104" t="s">
        <v>13317</v>
      </c>
      <c r="D149" s="104" t="s">
        <v>13295</v>
      </c>
      <c r="E149" s="105" t="s">
        <v>11264</v>
      </c>
      <c r="F149" s="105" t="s">
        <v>6465</v>
      </c>
      <c r="G149" s="140">
        <v>0.13250000000000001</v>
      </c>
      <c r="H149" s="107">
        <f>VLOOKUP(B149,'CMP-SIN-SD-09-2021'!A:D,4,0)</f>
        <v>2.74</v>
      </c>
      <c r="I149" s="107" t="s">
        <v>11266</v>
      </c>
      <c r="J149" s="76">
        <f t="shared" si="8"/>
        <v>0.36</v>
      </c>
      <c r="M149" s="76">
        <f>VLOOKUP(B149,'CMP-SIN-SD-09-2021'!A:D,4,0)</f>
        <v>2.74</v>
      </c>
      <c r="N149" s="76" t="b">
        <f t="shared" si="9"/>
        <v>1</v>
      </c>
    </row>
    <row r="150" spans="1:15" s="363" customFormat="1" ht="45" x14ac:dyDescent="0.25">
      <c r="A150" s="378">
        <f t="shared" si="10"/>
        <v>93584</v>
      </c>
      <c r="B150" s="377">
        <v>91173</v>
      </c>
      <c r="C150" s="104" t="s">
        <v>13317</v>
      </c>
      <c r="D150" s="104" t="s">
        <v>13296</v>
      </c>
      <c r="E150" s="105" t="s">
        <v>11264</v>
      </c>
      <c r="F150" s="105" t="s">
        <v>6465</v>
      </c>
      <c r="G150" s="140">
        <v>0.17219999999999999</v>
      </c>
      <c r="H150" s="107">
        <f>VLOOKUP(B150,'CMP-SIN-SD-09-2021'!A:D,4,0)</f>
        <v>1.38</v>
      </c>
      <c r="I150" s="107" t="s">
        <v>11266</v>
      </c>
      <c r="J150" s="76">
        <f t="shared" si="8"/>
        <v>0.23</v>
      </c>
      <c r="M150" s="76">
        <f>VLOOKUP(B150,'CMP-SIN-SD-09-2021'!A:D,4,0)</f>
        <v>1.38</v>
      </c>
      <c r="N150" s="76" t="b">
        <f t="shared" si="9"/>
        <v>1</v>
      </c>
    </row>
    <row r="151" spans="1:15" s="363" customFormat="1" ht="30" x14ac:dyDescent="0.25">
      <c r="A151" s="378">
        <f t="shared" si="10"/>
        <v>93584</v>
      </c>
      <c r="B151" s="377">
        <v>93358</v>
      </c>
      <c r="C151" s="104" t="s">
        <v>13317</v>
      </c>
      <c r="D151" s="104" t="s">
        <v>11287</v>
      </c>
      <c r="E151" s="105" t="s">
        <v>11264</v>
      </c>
      <c r="F151" s="105" t="s">
        <v>6624</v>
      </c>
      <c r="G151" s="140">
        <v>4.0399999999999998E-2</v>
      </c>
      <c r="H151" s="107">
        <f>VLOOKUP(B151,'CMP-SIN-SD-09-2021'!A:D,4,0)</f>
        <v>69.66</v>
      </c>
      <c r="I151" s="107" t="s">
        <v>11266</v>
      </c>
      <c r="J151" s="76">
        <f t="shared" si="8"/>
        <v>2.81</v>
      </c>
      <c r="M151" s="76">
        <f>VLOOKUP(B151,'CMP-SIN-SD-09-2021'!A:D,4,0)</f>
        <v>69.66</v>
      </c>
      <c r="N151" s="76" t="b">
        <f t="shared" si="9"/>
        <v>1</v>
      </c>
    </row>
    <row r="152" spans="1:15" s="363" customFormat="1" x14ac:dyDescent="0.25">
      <c r="A152" s="378">
        <f t="shared" si="10"/>
        <v>93584</v>
      </c>
      <c r="B152" s="377">
        <v>96995</v>
      </c>
      <c r="C152" s="104" t="s">
        <v>13317</v>
      </c>
      <c r="D152" s="104" t="s">
        <v>11288</v>
      </c>
      <c r="E152" s="105" t="s">
        <v>11264</v>
      </c>
      <c r="F152" s="105" t="s">
        <v>6624</v>
      </c>
      <c r="G152" s="140">
        <v>1.06E-2</v>
      </c>
      <c r="H152" s="107">
        <f>VLOOKUP(B152,'CMP-SIN-SD-09-2021'!A:D,4,0)</f>
        <v>42.23</v>
      </c>
      <c r="I152" s="107" t="s">
        <v>11266</v>
      </c>
      <c r="J152" s="76">
        <f t="shared" si="8"/>
        <v>0.44</v>
      </c>
      <c r="M152" s="76">
        <f>VLOOKUP(B152,'CMP-SIN-SD-09-2021'!A:D,4,0)</f>
        <v>42.23</v>
      </c>
      <c r="N152" s="76" t="b">
        <f t="shared" si="9"/>
        <v>1</v>
      </c>
    </row>
    <row r="153" spans="1:15" s="363" customFormat="1" ht="30" x14ac:dyDescent="0.25">
      <c r="A153" s="378">
        <f t="shared" si="10"/>
        <v>93584</v>
      </c>
      <c r="B153" s="377">
        <v>88489</v>
      </c>
      <c r="C153" s="104" t="s">
        <v>13317</v>
      </c>
      <c r="D153" s="104" t="s">
        <v>11400</v>
      </c>
      <c r="E153" s="105" t="s">
        <v>11264</v>
      </c>
      <c r="F153" s="105" t="s">
        <v>6447</v>
      </c>
      <c r="G153" s="140">
        <v>5.0648999999999997</v>
      </c>
      <c r="H153" s="107">
        <f>VLOOKUP(B153,'CMP-SIN-SD-09-2021'!A:D,4,0)</f>
        <v>14.34</v>
      </c>
      <c r="I153" s="107" t="s">
        <v>11266</v>
      </c>
      <c r="J153" s="76">
        <f t="shared" si="8"/>
        <v>72.63</v>
      </c>
      <c r="M153" s="76">
        <f>VLOOKUP(B153,'CMP-SIN-SD-09-2021'!A:D,4,0)</f>
        <v>14.34</v>
      </c>
      <c r="N153" s="76" t="b">
        <f t="shared" si="9"/>
        <v>1</v>
      </c>
    </row>
    <row r="154" spans="1:15" s="363" customFormat="1" ht="30" x14ac:dyDescent="0.25">
      <c r="A154" s="378">
        <f t="shared" si="10"/>
        <v>93584</v>
      </c>
      <c r="B154" s="377">
        <v>11455</v>
      </c>
      <c r="C154" s="104" t="s">
        <v>13317</v>
      </c>
      <c r="D154" s="104" t="s">
        <v>13314</v>
      </c>
      <c r="E154" s="105" t="s">
        <v>11264</v>
      </c>
      <c r="F154" s="105" t="s">
        <v>6446</v>
      </c>
      <c r="G154" s="140">
        <v>6.6199999999999995E-2</v>
      </c>
      <c r="H154" s="107">
        <v>15.83</v>
      </c>
      <c r="I154" s="107" t="s">
        <v>11266</v>
      </c>
      <c r="J154" s="76">
        <f t="shared" si="8"/>
        <v>1.04</v>
      </c>
      <c r="M154" s="76">
        <f>VLOOKUP(B154,'INS-SIN-SD-09-2021'!A:D,4,0)</f>
        <v>15.83</v>
      </c>
      <c r="N154" s="76" t="b">
        <f t="shared" si="9"/>
        <v>1</v>
      </c>
    </row>
    <row r="155" spans="1:15" s="363" customFormat="1" ht="45" x14ac:dyDescent="0.25">
      <c r="A155" s="376" t="str">
        <f t="shared" si="10"/>
        <v>CCU.02.0001</v>
      </c>
      <c r="B155" s="367" t="s">
        <v>11263</v>
      </c>
      <c r="C155" s="368" t="s">
        <v>11292</v>
      </c>
      <c r="D155" s="368" t="s">
        <v>13319</v>
      </c>
      <c r="E155" s="369" t="s">
        <v>6446</v>
      </c>
      <c r="F155" s="369" t="s">
        <v>11264</v>
      </c>
      <c r="G155" s="370" t="s">
        <v>11265</v>
      </c>
      <c r="H155" s="371" t="s">
        <v>11266</v>
      </c>
      <c r="I155" s="375">
        <f>SUMIF(A:A,A155,J:J)</f>
        <v>2086.88</v>
      </c>
      <c r="K155" s="363" t="e">
        <f>VLOOKUP(A155,'CMP-SIN-SD-09-2021'!A:D,4,0)</f>
        <v>#N/A</v>
      </c>
      <c r="L155" s="363" t="e">
        <f>K155=I155</f>
        <v>#N/A</v>
      </c>
      <c r="O155" s="363" t="s">
        <v>7</v>
      </c>
    </row>
    <row r="156" spans="1:15" s="363" customFormat="1" x14ac:dyDescent="0.25">
      <c r="A156" s="378" t="str">
        <f t="shared" si="10"/>
        <v>CCU.02.0001</v>
      </c>
      <c r="B156" s="377">
        <v>88262</v>
      </c>
      <c r="C156" s="104" t="s">
        <v>13319</v>
      </c>
      <c r="D156" s="104" t="s">
        <v>13312</v>
      </c>
      <c r="E156" s="105" t="s">
        <v>11264</v>
      </c>
      <c r="F156" s="105" t="s">
        <v>6456</v>
      </c>
      <c r="G156" s="140">
        <v>10</v>
      </c>
      <c r="H156" s="107">
        <f>VLOOKUP(B156,'CMP-SIN-SD-09-2021'!A:D,4,0)</f>
        <v>23.68</v>
      </c>
      <c r="I156" s="107" t="s">
        <v>11266</v>
      </c>
      <c r="J156" s="76">
        <f t="shared" ref="J156:J160" si="11">TRUNC((H156*G156),2)</f>
        <v>236.8</v>
      </c>
      <c r="M156" s="76">
        <f>VLOOKUP(B156,'CMP-SIN-SD-09-2021'!A:D,4,0)</f>
        <v>23.68</v>
      </c>
      <c r="N156" s="76" t="b">
        <f t="shared" ref="N156:N160" si="12">M156=H156</f>
        <v>1</v>
      </c>
    </row>
    <row r="157" spans="1:15" s="363" customFormat="1" x14ac:dyDescent="0.25">
      <c r="A157" s="378" t="str">
        <f t="shared" si="10"/>
        <v>CCU.02.0001</v>
      </c>
      <c r="B157" s="377">
        <v>88316</v>
      </c>
      <c r="C157" s="104" t="s">
        <v>13319</v>
      </c>
      <c r="D157" s="104" t="s">
        <v>11293</v>
      </c>
      <c r="E157" s="105" t="s">
        <v>11264</v>
      </c>
      <c r="F157" s="105" t="s">
        <v>6456</v>
      </c>
      <c r="G157" s="140">
        <v>10</v>
      </c>
      <c r="H157" s="107">
        <f>VLOOKUP(B157,'CMP-SIN-SD-09-2021'!A:D,4,0)</f>
        <v>17.61</v>
      </c>
      <c r="I157" s="107" t="s">
        <v>11266</v>
      </c>
      <c r="J157" s="76">
        <f t="shared" si="11"/>
        <v>176.1</v>
      </c>
      <c r="M157" s="76">
        <f>VLOOKUP(B157,'CMP-SIN-SD-09-2021'!A:D,4,0)</f>
        <v>17.61</v>
      </c>
      <c r="N157" s="76" t="b">
        <f t="shared" si="12"/>
        <v>1</v>
      </c>
    </row>
    <row r="158" spans="1:15" s="363" customFormat="1" ht="30" x14ac:dyDescent="0.25">
      <c r="A158" s="378" t="str">
        <f t="shared" si="10"/>
        <v>CCU.02.0001</v>
      </c>
      <c r="B158" s="377">
        <v>4430</v>
      </c>
      <c r="C158" s="104" t="s">
        <v>13319</v>
      </c>
      <c r="D158" s="104" t="s">
        <v>13320</v>
      </c>
      <c r="E158" s="105" t="s">
        <v>11264</v>
      </c>
      <c r="F158" s="105" t="s">
        <v>6465</v>
      </c>
      <c r="G158" s="140">
        <v>22</v>
      </c>
      <c r="H158" s="107">
        <v>14.8</v>
      </c>
      <c r="I158" s="107" t="s">
        <v>11266</v>
      </c>
      <c r="J158" s="76">
        <f t="shared" si="11"/>
        <v>325.60000000000002</v>
      </c>
      <c r="M158" s="76">
        <f>VLOOKUP(B158,'INS-SIN-SD-09-2021'!A:D,4,0)</f>
        <v>14.8</v>
      </c>
      <c r="N158" s="76" t="b">
        <f t="shared" si="12"/>
        <v>1</v>
      </c>
    </row>
    <row r="159" spans="1:15" s="363" customFormat="1" x14ac:dyDescent="0.25">
      <c r="A159" s="378" t="str">
        <f t="shared" si="10"/>
        <v>CCU.02.0001</v>
      </c>
      <c r="B159" s="377">
        <v>5068</v>
      </c>
      <c r="C159" s="104" t="s">
        <v>13319</v>
      </c>
      <c r="D159" s="104" t="s">
        <v>13321</v>
      </c>
      <c r="E159" s="105" t="s">
        <v>11264</v>
      </c>
      <c r="F159" s="105" t="s">
        <v>6462</v>
      </c>
      <c r="G159" s="140">
        <v>0.5</v>
      </c>
      <c r="H159" s="107">
        <v>22.6</v>
      </c>
      <c r="I159" s="107" t="s">
        <v>11266</v>
      </c>
      <c r="J159" s="76">
        <f t="shared" si="11"/>
        <v>11.3</v>
      </c>
      <c r="M159" s="76">
        <f>VLOOKUP(B159,'INS-SIN-SD-09-2021'!A:D,4,0)</f>
        <v>22.6</v>
      </c>
      <c r="N159" s="76" t="b">
        <f t="shared" si="12"/>
        <v>1</v>
      </c>
    </row>
    <row r="160" spans="1:15" s="363" customFormat="1" ht="30" x14ac:dyDescent="0.25">
      <c r="A160" s="378" t="str">
        <f t="shared" si="10"/>
        <v>CCU.02.0001</v>
      </c>
      <c r="B160" s="377">
        <v>6212</v>
      </c>
      <c r="C160" s="104" t="s">
        <v>13319</v>
      </c>
      <c r="D160" s="104" t="s">
        <v>13322</v>
      </c>
      <c r="E160" s="105" t="s">
        <v>11264</v>
      </c>
      <c r="F160" s="105" t="s">
        <v>6465</v>
      </c>
      <c r="G160" s="140">
        <v>96.61</v>
      </c>
      <c r="H160" s="107">
        <v>13.84</v>
      </c>
      <c r="I160" s="107" t="s">
        <v>11266</v>
      </c>
      <c r="J160" s="76">
        <f t="shared" si="11"/>
        <v>1337.08</v>
      </c>
      <c r="M160" s="76">
        <f>VLOOKUP(B160,'INS-SIN-SD-09-2021'!A:D,4,0)</f>
        <v>13.84</v>
      </c>
      <c r="N160" s="76" t="b">
        <f t="shared" si="12"/>
        <v>1</v>
      </c>
    </row>
    <row r="161" spans="1:15" s="363" customFormat="1" ht="45" x14ac:dyDescent="0.25">
      <c r="A161" s="376" t="str">
        <f t="shared" si="10"/>
        <v>CCU.02.0002</v>
      </c>
      <c r="B161" s="367" t="s">
        <v>11263</v>
      </c>
      <c r="C161" s="368" t="s">
        <v>11294</v>
      </c>
      <c r="D161" s="368" t="s">
        <v>13323</v>
      </c>
      <c r="E161" s="369" t="s">
        <v>6446</v>
      </c>
      <c r="F161" s="369" t="s">
        <v>11264</v>
      </c>
      <c r="G161" s="370" t="s">
        <v>11265</v>
      </c>
      <c r="H161" s="371" t="s">
        <v>11266</v>
      </c>
      <c r="I161" s="375">
        <f>SUMIF(A:A,A161,J:J)</f>
        <v>1182.98</v>
      </c>
      <c r="K161" s="363" t="e">
        <f>VLOOKUP(A161,'CMP-SIN-SD-09-2021'!A:D,4,0)</f>
        <v>#N/A</v>
      </c>
      <c r="L161" s="363" t="e">
        <f>K161=I161</f>
        <v>#N/A</v>
      </c>
      <c r="O161" s="363" t="s">
        <v>9</v>
      </c>
    </row>
    <row r="162" spans="1:15" s="363" customFormat="1" x14ac:dyDescent="0.25">
      <c r="A162" s="378" t="str">
        <f t="shared" si="10"/>
        <v>CCU.02.0002</v>
      </c>
      <c r="B162" s="377">
        <v>88262</v>
      </c>
      <c r="C162" s="104" t="s">
        <v>13323</v>
      </c>
      <c r="D162" s="104" t="s">
        <v>13312</v>
      </c>
      <c r="E162" s="105" t="s">
        <v>11264</v>
      </c>
      <c r="F162" s="105" t="s">
        <v>6456</v>
      </c>
      <c r="G162" s="140">
        <v>5</v>
      </c>
      <c r="H162" s="107">
        <f>VLOOKUP(B162,'CMP-SIN-SD-09-2021'!A:D,4,0)</f>
        <v>23.68</v>
      </c>
      <c r="I162" s="107" t="s">
        <v>11266</v>
      </c>
      <c r="J162" s="76">
        <f t="shared" ref="J162:J165" si="13">TRUNC((H162*G162),2)</f>
        <v>118.4</v>
      </c>
      <c r="M162" s="76">
        <f>VLOOKUP(B162,'CMP-SIN-SD-09-2021'!A:D,4,0)</f>
        <v>23.68</v>
      </c>
      <c r="N162" s="76" t="b">
        <f t="shared" ref="N162:N165" si="14">M162=H162</f>
        <v>1</v>
      </c>
    </row>
    <row r="163" spans="1:15" s="363" customFormat="1" x14ac:dyDescent="0.25">
      <c r="A163" s="378" t="str">
        <f t="shared" si="10"/>
        <v>CCU.02.0002</v>
      </c>
      <c r="B163" s="377">
        <v>88316</v>
      </c>
      <c r="C163" s="104" t="s">
        <v>13323</v>
      </c>
      <c r="D163" s="104" t="s">
        <v>11293</v>
      </c>
      <c r="E163" s="105" t="s">
        <v>11264</v>
      </c>
      <c r="F163" s="105" t="s">
        <v>6456</v>
      </c>
      <c r="G163" s="140">
        <v>5</v>
      </c>
      <c r="H163" s="107">
        <f>VLOOKUP(B163,'CMP-SIN-SD-09-2021'!A:D,4,0)</f>
        <v>17.61</v>
      </c>
      <c r="I163" s="107" t="s">
        <v>11266</v>
      </c>
      <c r="J163" s="76">
        <f t="shared" si="13"/>
        <v>88.05</v>
      </c>
      <c r="M163" s="76">
        <f>VLOOKUP(B163,'CMP-SIN-SD-09-2021'!A:D,4,0)</f>
        <v>17.61</v>
      </c>
      <c r="N163" s="76" t="b">
        <f t="shared" si="14"/>
        <v>1</v>
      </c>
    </row>
    <row r="164" spans="1:15" s="363" customFormat="1" ht="30" x14ac:dyDescent="0.25">
      <c r="A164" s="378" t="str">
        <f t="shared" si="10"/>
        <v>CCU.02.0002</v>
      </c>
      <c r="B164" s="377">
        <v>4430</v>
      </c>
      <c r="C164" s="104" t="s">
        <v>13323</v>
      </c>
      <c r="D164" s="104" t="s">
        <v>13320</v>
      </c>
      <c r="E164" s="105" t="s">
        <v>11264</v>
      </c>
      <c r="F164" s="105" t="s">
        <v>6465</v>
      </c>
      <c r="G164" s="140">
        <v>65.599999999999994</v>
      </c>
      <c r="H164" s="107">
        <v>14.8</v>
      </c>
      <c r="I164" s="107" t="s">
        <v>11266</v>
      </c>
      <c r="J164" s="76">
        <f t="shared" si="13"/>
        <v>970.88</v>
      </c>
      <c r="M164" s="76">
        <f>VLOOKUP(B164,'INS-SIN-SD-09-2021'!A:D,4,0)</f>
        <v>14.8</v>
      </c>
      <c r="N164" s="76" t="b">
        <f t="shared" si="14"/>
        <v>1</v>
      </c>
    </row>
    <row r="165" spans="1:15" s="363" customFormat="1" x14ac:dyDescent="0.25">
      <c r="A165" s="378" t="str">
        <f t="shared" si="10"/>
        <v>CCU.02.0002</v>
      </c>
      <c r="B165" s="377">
        <v>5068</v>
      </c>
      <c r="C165" s="104" t="s">
        <v>13323</v>
      </c>
      <c r="D165" s="104" t="s">
        <v>13321</v>
      </c>
      <c r="E165" s="105" t="s">
        <v>11264</v>
      </c>
      <c r="F165" s="105" t="s">
        <v>6462</v>
      </c>
      <c r="G165" s="140">
        <v>0.25</v>
      </c>
      <c r="H165" s="107">
        <v>22.6</v>
      </c>
      <c r="I165" s="107" t="s">
        <v>11266</v>
      </c>
      <c r="J165" s="76">
        <f t="shared" si="13"/>
        <v>5.65</v>
      </c>
      <c r="M165" s="76">
        <f>VLOOKUP(B165,'INS-SIN-SD-09-2021'!A:D,4,0)</f>
        <v>22.6</v>
      </c>
      <c r="N165" s="76" t="b">
        <f t="shared" si="14"/>
        <v>1</v>
      </c>
    </row>
    <row r="166" spans="1:15" s="363" customFormat="1" ht="45" x14ac:dyDescent="0.25">
      <c r="A166" s="376" t="str">
        <f t="shared" si="10"/>
        <v>CCU.02.0003</v>
      </c>
      <c r="B166" s="367" t="s">
        <v>11263</v>
      </c>
      <c r="C166" s="368" t="s">
        <v>11295</v>
      </c>
      <c r="D166" s="368" t="s">
        <v>13317</v>
      </c>
      <c r="E166" s="369" t="s">
        <v>6446</v>
      </c>
      <c r="F166" s="369" t="s">
        <v>11264</v>
      </c>
      <c r="G166" s="370" t="s">
        <v>11265</v>
      </c>
      <c r="H166" s="371" t="s">
        <v>11266</v>
      </c>
      <c r="I166" s="375">
        <f>SUMIF(A:A,A166,J:J)</f>
        <v>857.38</v>
      </c>
      <c r="K166" s="363" t="e">
        <f>VLOOKUP(A166,'CMP-SIN-SD-09-2021'!A:D,4,0)</f>
        <v>#N/A</v>
      </c>
      <c r="L166" s="363" t="e">
        <f>K166=I166</f>
        <v>#N/A</v>
      </c>
      <c r="O166" s="363" t="s">
        <v>10</v>
      </c>
    </row>
    <row r="167" spans="1:15" s="363" customFormat="1" x14ac:dyDescent="0.25">
      <c r="A167" s="378" t="str">
        <f t="shared" si="10"/>
        <v>CCU.02.0003</v>
      </c>
      <c r="B167" s="377">
        <v>88262</v>
      </c>
      <c r="C167" s="104" t="s">
        <v>13317</v>
      </c>
      <c r="D167" s="104" t="s">
        <v>13312</v>
      </c>
      <c r="E167" s="105" t="s">
        <v>11264</v>
      </c>
      <c r="F167" s="105" t="s">
        <v>6456</v>
      </c>
      <c r="G167" s="140">
        <v>5</v>
      </c>
      <c r="H167" s="107">
        <f>VLOOKUP(B167,'CMP-SIN-SD-09-2021'!A:D,4,0)</f>
        <v>23.68</v>
      </c>
      <c r="I167" s="107" t="s">
        <v>11266</v>
      </c>
      <c r="J167" s="76">
        <f t="shared" ref="J167:J170" si="15">TRUNC((H167*G167),2)</f>
        <v>118.4</v>
      </c>
      <c r="M167" s="76">
        <f>VLOOKUP(B167,'CMP-SIN-SD-09-2021'!A:D,4,0)</f>
        <v>23.68</v>
      </c>
      <c r="N167" s="76" t="b">
        <f t="shared" ref="N167:N170" si="16">M167=H167</f>
        <v>1</v>
      </c>
    </row>
    <row r="168" spans="1:15" s="363" customFormat="1" x14ac:dyDescent="0.25">
      <c r="A168" s="378" t="str">
        <f t="shared" si="10"/>
        <v>CCU.02.0003</v>
      </c>
      <c r="B168" s="377">
        <v>88316</v>
      </c>
      <c r="C168" s="104" t="s">
        <v>13317</v>
      </c>
      <c r="D168" s="104" t="s">
        <v>11293</v>
      </c>
      <c r="E168" s="105" t="s">
        <v>11264</v>
      </c>
      <c r="F168" s="105" t="s">
        <v>6456</v>
      </c>
      <c r="G168" s="140">
        <v>5</v>
      </c>
      <c r="H168" s="107">
        <f>VLOOKUP(B168,'CMP-SIN-SD-09-2021'!A:D,4,0)</f>
        <v>17.61</v>
      </c>
      <c r="I168" s="107" t="s">
        <v>11266</v>
      </c>
      <c r="J168" s="76">
        <f t="shared" si="15"/>
        <v>88.05</v>
      </c>
      <c r="M168" s="76">
        <f>VLOOKUP(B168,'CMP-SIN-SD-09-2021'!A:D,4,0)</f>
        <v>17.61</v>
      </c>
      <c r="N168" s="76" t="b">
        <f t="shared" si="16"/>
        <v>1</v>
      </c>
    </row>
    <row r="169" spans="1:15" s="363" customFormat="1" ht="30" x14ac:dyDescent="0.25">
      <c r="A169" s="378" t="str">
        <f t="shared" si="10"/>
        <v>CCU.02.0003</v>
      </c>
      <c r="B169" s="377">
        <v>4430</v>
      </c>
      <c r="C169" s="104" t="s">
        <v>13317</v>
      </c>
      <c r="D169" s="104" t="s">
        <v>13320</v>
      </c>
      <c r="E169" s="105" t="s">
        <v>11264</v>
      </c>
      <c r="F169" s="105" t="s">
        <v>6465</v>
      </c>
      <c r="G169" s="140">
        <v>43.6</v>
      </c>
      <c r="H169" s="107">
        <v>14.8</v>
      </c>
      <c r="I169" s="107" t="s">
        <v>11266</v>
      </c>
      <c r="J169" s="76">
        <f t="shared" si="15"/>
        <v>645.28</v>
      </c>
      <c r="M169" s="76">
        <f>VLOOKUP(B169,'INS-SIN-SD-09-2021'!A:D,4,0)</f>
        <v>14.8</v>
      </c>
      <c r="N169" s="76" t="b">
        <f t="shared" si="16"/>
        <v>1</v>
      </c>
    </row>
    <row r="170" spans="1:15" s="363" customFormat="1" x14ac:dyDescent="0.25">
      <c r="A170" s="378" t="str">
        <f t="shared" si="10"/>
        <v>CCU.02.0003</v>
      </c>
      <c r="B170" s="377">
        <v>5068</v>
      </c>
      <c r="C170" s="104" t="s">
        <v>13317</v>
      </c>
      <c r="D170" s="104" t="s">
        <v>13321</v>
      </c>
      <c r="E170" s="105" t="s">
        <v>11264</v>
      </c>
      <c r="F170" s="105" t="s">
        <v>6462</v>
      </c>
      <c r="G170" s="140">
        <v>0.25</v>
      </c>
      <c r="H170" s="107">
        <v>22.6</v>
      </c>
      <c r="I170" s="107" t="s">
        <v>11266</v>
      </c>
      <c r="J170" s="76">
        <f t="shared" si="15"/>
        <v>5.65</v>
      </c>
      <c r="M170" s="76">
        <f>VLOOKUP(B170,'INS-SIN-SD-09-2021'!A:D,4,0)</f>
        <v>22.6</v>
      </c>
      <c r="N170" s="76" t="b">
        <f t="shared" si="16"/>
        <v>1</v>
      </c>
    </row>
    <row r="171" spans="1:15" s="363" customFormat="1" ht="45" x14ac:dyDescent="0.25">
      <c r="A171" s="376" t="str">
        <f t="shared" si="10"/>
        <v>CCU.02.0004</v>
      </c>
      <c r="B171" s="367" t="s">
        <v>11263</v>
      </c>
      <c r="C171" s="368" t="s">
        <v>11296</v>
      </c>
      <c r="D171" s="368" t="s">
        <v>13324</v>
      </c>
      <c r="E171" s="369" t="s">
        <v>6447</v>
      </c>
      <c r="F171" s="369" t="s">
        <v>11264</v>
      </c>
      <c r="G171" s="370" t="s">
        <v>11265</v>
      </c>
      <c r="H171" s="371" t="s">
        <v>11266</v>
      </c>
      <c r="I171" s="375">
        <f>SUMIF(A:A,A171,J:J)</f>
        <v>276.02000000000004</v>
      </c>
      <c r="K171" s="363" t="e">
        <f>VLOOKUP(A171,'CMP-SIN-SD-09-2021'!A:D,4,0)</f>
        <v>#N/A</v>
      </c>
      <c r="L171" s="363" t="e">
        <f>K171=I171</f>
        <v>#N/A</v>
      </c>
      <c r="O171" s="363" t="s">
        <v>11</v>
      </c>
    </row>
    <row r="172" spans="1:15" s="363" customFormat="1" ht="45" x14ac:dyDescent="0.25">
      <c r="A172" s="378" t="str">
        <f t="shared" si="10"/>
        <v>CCU.02.0004</v>
      </c>
      <c r="B172" s="377">
        <v>98441</v>
      </c>
      <c r="C172" s="104" t="s">
        <v>13324</v>
      </c>
      <c r="D172" s="104" t="s">
        <v>11269</v>
      </c>
      <c r="E172" s="105" t="s">
        <v>11264</v>
      </c>
      <c r="F172" s="105" t="s">
        <v>6447</v>
      </c>
      <c r="G172" s="140">
        <v>9.8100000000000007E-2</v>
      </c>
      <c r="H172" s="107">
        <f>VLOOKUP(B172,'CMP-SIN-SD-09-2021'!A:D,4,0)</f>
        <v>153.43</v>
      </c>
      <c r="I172" s="107" t="s">
        <v>11266</v>
      </c>
      <c r="J172" s="76">
        <f t="shared" ref="J172:J197" si="17">TRUNC((H172*G172),2)</f>
        <v>15.05</v>
      </c>
      <c r="M172" s="76">
        <f>VLOOKUP(B172,'CMP-SIN-SD-09-2021'!A:D,4,0)</f>
        <v>153.43</v>
      </c>
      <c r="N172" s="76" t="b">
        <f t="shared" ref="N172:N197" si="18">M172=H172</f>
        <v>1</v>
      </c>
    </row>
    <row r="173" spans="1:15" s="363" customFormat="1" ht="45" x14ac:dyDescent="0.25">
      <c r="A173" s="378" t="str">
        <f t="shared" si="10"/>
        <v>CCU.02.0004</v>
      </c>
      <c r="B173" s="377">
        <v>98442</v>
      </c>
      <c r="C173" s="104" t="s">
        <v>13324</v>
      </c>
      <c r="D173" s="104" t="s">
        <v>13257</v>
      </c>
      <c r="E173" s="105" t="s">
        <v>11264</v>
      </c>
      <c r="F173" s="105" t="s">
        <v>6447</v>
      </c>
      <c r="G173" s="140">
        <v>0.1129</v>
      </c>
      <c r="H173" s="107">
        <f>VLOOKUP(B173,'CMP-SIN-SD-09-2021'!A:D,4,0)</f>
        <v>156.38999999999999</v>
      </c>
      <c r="I173" s="107" t="s">
        <v>11266</v>
      </c>
      <c r="J173" s="76">
        <f t="shared" si="17"/>
        <v>17.649999999999999</v>
      </c>
      <c r="M173" s="76">
        <f>VLOOKUP(B173,'CMP-SIN-SD-09-2021'!A:D,4,0)</f>
        <v>156.38999999999999</v>
      </c>
      <c r="N173" s="76" t="b">
        <f t="shared" si="18"/>
        <v>1</v>
      </c>
    </row>
    <row r="174" spans="1:15" s="363" customFormat="1" ht="45" x14ac:dyDescent="0.25">
      <c r="A174" s="378" t="str">
        <f t="shared" si="10"/>
        <v>CCU.02.0004</v>
      </c>
      <c r="B174" s="377">
        <v>98445</v>
      </c>
      <c r="C174" s="104" t="s">
        <v>13324</v>
      </c>
      <c r="D174" s="104" t="s">
        <v>13260</v>
      </c>
      <c r="E174" s="105" t="s">
        <v>11264</v>
      </c>
      <c r="F174" s="105" t="s">
        <v>6447</v>
      </c>
      <c r="G174" s="140">
        <v>0.1532</v>
      </c>
      <c r="H174" s="107">
        <f>VLOOKUP(B174,'CMP-SIN-SD-09-2021'!A:D,4,0)</f>
        <v>185.01</v>
      </c>
      <c r="I174" s="107" t="s">
        <v>11266</v>
      </c>
      <c r="J174" s="76">
        <f t="shared" si="17"/>
        <v>28.34</v>
      </c>
      <c r="M174" s="76">
        <f>VLOOKUP(B174,'CMP-SIN-SD-09-2021'!A:D,4,0)</f>
        <v>185.01</v>
      </c>
      <c r="N174" s="76" t="b">
        <f t="shared" si="18"/>
        <v>1</v>
      </c>
    </row>
    <row r="175" spans="1:15" s="363" customFormat="1" ht="45" x14ac:dyDescent="0.25">
      <c r="A175" s="378" t="str">
        <f t="shared" si="10"/>
        <v>CCU.02.0004</v>
      </c>
      <c r="B175" s="377">
        <v>98446</v>
      </c>
      <c r="C175" s="104" t="s">
        <v>13324</v>
      </c>
      <c r="D175" s="104" t="s">
        <v>13261</v>
      </c>
      <c r="E175" s="105" t="s">
        <v>11264</v>
      </c>
      <c r="F175" s="105" t="s">
        <v>6447</v>
      </c>
      <c r="G175" s="140">
        <v>0.1195</v>
      </c>
      <c r="H175" s="107">
        <f>VLOOKUP(B175,'CMP-SIN-SD-09-2021'!A:D,4,0)</f>
        <v>236.74</v>
      </c>
      <c r="I175" s="107" t="s">
        <v>11266</v>
      </c>
      <c r="J175" s="76">
        <f t="shared" si="17"/>
        <v>28.29</v>
      </c>
      <c r="M175" s="76">
        <f>VLOOKUP(B175,'CMP-SIN-SD-09-2021'!A:D,4,0)</f>
        <v>236.74</v>
      </c>
      <c r="N175" s="76" t="b">
        <f t="shared" si="18"/>
        <v>1</v>
      </c>
    </row>
    <row r="176" spans="1:15" s="363" customFormat="1" ht="60" x14ac:dyDescent="0.25">
      <c r="A176" s="378" t="str">
        <f t="shared" si="10"/>
        <v>CCU.02.0004</v>
      </c>
      <c r="B176" s="377">
        <v>92543</v>
      </c>
      <c r="C176" s="104" t="s">
        <v>13324</v>
      </c>
      <c r="D176" s="104" t="s">
        <v>13264</v>
      </c>
      <c r="E176" s="105" t="s">
        <v>11264</v>
      </c>
      <c r="F176" s="105" t="s">
        <v>6447</v>
      </c>
      <c r="G176" s="140">
        <v>1.2466999999999999</v>
      </c>
      <c r="H176" s="107">
        <f>VLOOKUP(B176,'CMP-SIN-SD-09-2021'!A:D,4,0)</f>
        <v>24.81</v>
      </c>
      <c r="I176" s="107" t="s">
        <v>11266</v>
      </c>
      <c r="J176" s="76">
        <f t="shared" si="17"/>
        <v>30.93</v>
      </c>
      <c r="M176" s="76">
        <f>VLOOKUP(B176,'CMP-SIN-SD-09-2021'!A:D,4,0)</f>
        <v>24.81</v>
      </c>
      <c r="N176" s="76" t="b">
        <f t="shared" si="18"/>
        <v>1</v>
      </c>
    </row>
    <row r="177" spans="1:14" s="363" customFormat="1" ht="60" x14ac:dyDescent="0.25">
      <c r="A177" s="378" t="str">
        <f t="shared" si="10"/>
        <v>CCU.02.0004</v>
      </c>
      <c r="B177" s="377">
        <v>94210</v>
      </c>
      <c r="C177" s="104" t="s">
        <v>13324</v>
      </c>
      <c r="D177" s="104" t="s">
        <v>13265</v>
      </c>
      <c r="E177" s="105" t="s">
        <v>11264</v>
      </c>
      <c r="F177" s="105" t="s">
        <v>6447</v>
      </c>
      <c r="G177" s="140">
        <v>1.2466999999999999</v>
      </c>
      <c r="H177" s="107">
        <f>VLOOKUP(B177,'CMP-SIN-SD-09-2021'!A:D,4,0)</f>
        <v>52.38</v>
      </c>
      <c r="I177" s="107" t="s">
        <v>11266</v>
      </c>
      <c r="J177" s="76">
        <f t="shared" si="17"/>
        <v>65.3</v>
      </c>
      <c r="M177" s="76">
        <f>VLOOKUP(B177,'CMP-SIN-SD-09-2021'!A:D,4,0)</f>
        <v>52.38</v>
      </c>
      <c r="N177" s="76" t="b">
        <f t="shared" si="18"/>
        <v>1</v>
      </c>
    </row>
    <row r="178" spans="1:14" s="363" customFormat="1" ht="30" x14ac:dyDescent="0.25">
      <c r="A178" s="378" t="str">
        <f t="shared" si="10"/>
        <v>CCU.02.0004</v>
      </c>
      <c r="B178" s="377">
        <v>95241</v>
      </c>
      <c r="C178" s="104" t="s">
        <v>13324</v>
      </c>
      <c r="D178" s="104" t="s">
        <v>13269</v>
      </c>
      <c r="E178" s="105" t="s">
        <v>11264</v>
      </c>
      <c r="F178" s="105" t="s">
        <v>6447</v>
      </c>
      <c r="G178" s="140">
        <v>1.2466999999999999</v>
      </c>
      <c r="H178" s="107">
        <f>VLOOKUP(B178,'CMP-SIN-SD-09-2021'!A:D,4,0)</f>
        <v>27.96</v>
      </c>
      <c r="I178" s="107" t="s">
        <v>11266</v>
      </c>
      <c r="J178" s="76">
        <f t="shared" si="17"/>
        <v>34.85</v>
      </c>
      <c r="M178" s="76">
        <f>VLOOKUP(B178,'CMP-SIN-SD-09-2021'!A:D,4,0)</f>
        <v>27.96</v>
      </c>
      <c r="N178" s="76" t="b">
        <f t="shared" si="18"/>
        <v>1</v>
      </c>
    </row>
    <row r="179" spans="1:14" s="363" customFormat="1" ht="30" x14ac:dyDescent="0.25">
      <c r="A179" s="378" t="str">
        <f t="shared" si="10"/>
        <v>CCU.02.0004</v>
      </c>
      <c r="B179" s="377" t="s">
        <v>13325</v>
      </c>
      <c r="C179" s="104" t="s">
        <v>13324</v>
      </c>
      <c r="D179" s="104" t="s">
        <v>13326</v>
      </c>
      <c r="E179" s="105" t="s">
        <v>11264</v>
      </c>
      <c r="F179" s="105" t="s">
        <v>6446</v>
      </c>
      <c r="G179" s="140">
        <v>8.2799999999999999E-2</v>
      </c>
      <c r="H179" s="107">
        <v>15.05</v>
      </c>
      <c r="I179" s="107" t="s">
        <v>11266</v>
      </c>
      <c r="J179" s="76">
        <f t="shared" si="17"/>
        <v>1.24</v>
      </c>
      <c r="M179" s="76" t="e">
        <f>VLOOKUP(B179,'INS-SIN-SD-09-2021'!A:D,4,0)</f>
        <v>#N/A</v>
      </c>
      <c r="N179" s="76" t="e">
        <f t="shared" si="18"/>
        <v>#N/A</v>
      </c>
    </row>
    <row r="180" spans="1:14" s="363" customFormat="1" ht="45" x14ac:dyDescent="0.25">
      <c r="A180" s="378" t="str">
        <f t="shared" si="10"/>
        <v>CCU.02.0004</v>
      </c>
      <c r="B180" s="377">
        <v>84402</v>
      </c>
      <c r="C180" s="104" t="s">
        <v>13324</v>
      </c>
      <c r="D180" s="104" t="s">
        <v>13327</v>
      </c>
      <c r="E180" s="105" t="s">
        <v>11264</v>
      </c>
      <c r="F180" s="105" t="s">
        <v>6446</v>
      </c>
      <c r="G180" s="140">
        <v>1.66E-2</v>
      </c>
      <c r="H180" s="107">
        <v>115.21</v>
      </c>
      <c r="I180" s="107" t="s">
        <v>11266</v>
      </c>
      <c r="J180" s="76">
        <f t="shared" si="17"/>
        <v>1.91</v>
      </c>
      <c r="M180" s="76" t="e">
        <f>VLOOKUP(B180,'INS-SIN-SD-09-2021'!A:D,4,0)</f>
        <v>#N/A</v>
      </c>
      <c r="N180" s="76" t="e">
        <f t="shared" si="18"/>
        <v>#N/A</v>
      </c>
    </row>
    <row r="181" spans="1:14" s="363" customFormat="1" ht="45" x14ac:dyDescent="0.25">
      <c r="A181" s="378" t="str">
        <f t="shared" si="10"/>
        <v>CCU.02.0004</v>
      </c>
      <c r="B181" s="377">
        <v>91862</v>
      </c>
      <c r="C181" s="104" t="s">
        <v>13324</v>
      </c>
      <c r="D181" s="104" t="s">
        <v>11274</v>
      </c>
      <c r="E181" s="105" t="s">
        <v>11264</v>
      </c>
      <c r="F181" s="105" t="s">
        <v>6465</v>
      </c>
      <c r="G181" s="140">
        <v>0.3397</v>
      </c>
      <c r="H181" s="107">
        <f>VLOOKUP(B181,'CMP-SIN-SD-09-2021'!A:D,4,0)</f>
        <v>9.48</v>
      </c>
      <c r="I181" s="107" t="s">
        <v>11266</v>
      </c>
      <c r="J181" s="76">
        <f t="shared" si="17"/>
        <v>3.22</v>
      </c>
      <c r="M181" s="76">
        <f>VLOOKUP(B181,'CMP-SIN-SD-09-2021'!A:D,4,0)</f>
        <v>9.48</v>
      </c>
      <c r="N181" s="76" t="b">
        <f t="shared" si="18"/>
        <v>1</v>
      </c>
    </row>
    <row r="182" spans="1:14" s="363" customFormat="1" ht="45" x14ac:dyDescent="0.25">
      <c r="A182" s="378" t="str">
        <f t="shared" si="10"/>
        <v>CCU.02.0004</v>
      </c>
      <c r="B182" s="377">
        <v>91870</v>
      </c>
      <c r="C182" s="104" t="s">
        <v>13324</v>
      </c>
      <c r="D182" s="104" t="s">
        <v>13271</v>
      </c>
      <c r="E182" s="105" t="s">
        <v>11264</v>
      </c>
      <c r="F182" s="105" t="s">
        <v>6465</v>
      </c>
      <c r="G182" s="140">
        <v>0.22189999999999999</v>
      </c>
      <c r="H182" s="107">
        <f>VLOOKUP(B182,'CMP-SIN-SD-09-2021'!A:D,4,0)</f>
        <v>10.47</v>
      </c>
      <c r="I182" s="107" t="s">
        <v>11266</v>
      </c>
      <c r="J182" s="76">
        <f t="shared" si="17"/>
        <v>2.3199999999999998</v>
      </c>
      <c r="M182" s="76">
        <f>VLOOKUP(B182,'CMP-SIN-SD-09-2021'!A:D,4,0)</f>
        <v>10.47</v>
      </c>
      <c r="N182" s="76" t="b">
        <f t="shared" si="18"/>
        <v>1</v>
      </c>
    </row>
    <row r="183" spans="1:14" s="363" customFormat="1" ht="45" x14ac:dyDescent="0.25">
      <c r="A183" s="378" t="str">
        <f t="shared" si="10"/>
        <v>CCU.02.0004</v>
      </c>
      <c r="B183" s="377">
        <v>91924</v>
      </c>
      <c r="C183" s="104" t="s">
        <v>13324</v>
      </c>
      <c r="D183" s="104" t="s">
        <v>13273</v>
      </c>
      <c r="E183" s="105" t="s">
        <v>11264</v>
      </c>
      <c r="F183" s="105" t="s">
        <v>6465</v>
      </c>
      <c r="G183" s="140">
        <v>0.93340000000000001</v>
      </c>
      <c r="H183" s="107">
        <f>VLOOKUP(B183,'CMP-SIN-SD-09-2021'!A:D,4,0)</f>
        <v>2.88</v>
      </c>
      <c r="I183" s="107" t="s">
        <v>11266</v>
      </c>
      <c r="J183" s="76">
        <f t="shared" si="17"/>
        <v>2.68</v>
      </c>
      <c r="M183" s="76">
        <f>VLOOKUP(B183,'CMP-SIN-SD-09-2021'!A:D,4,0)</f>
        <v>2.88</v>
      </c>
      <c r="N183" s="76" t="b">
        <f t="shared" si="18"/>
        <v>1</v>
      </c>
    </row>
    <row r="184" spans="1:14" s="363" customFormat="1" ht="45" x14ac:dyDescent="0.25">
      <c r="A184" s="378" t="str">
        <f t="shared" si="10"/>
        <v>CCU.02.0004</v>
      </c>
      <c r="B184" s="377">
        <v>91926</v>
      </c>
      <c r="C184" s="104" t="s">
        <v>13324</v>
      </c>
      <c r="D184" s="104" t="s">
        <v>11275</v>
      </c>
      <c r="E184" s="105" t="s">
        <v>11264</v>
      </c>
      <c r="F184" s="105" t="s">
        <v>6465</v>
      </c>
      <c r="G184" s="140">
        <v>0.94720000000000004</v>
      </c>
      <c r="H184" s="107">
        <f>VLOOKUP(B184,'CMP-SIN-SD-09-2021'!A:D,4,0)</f>
        <v>4.26</v>
      </c>
      <c r="I184" s="107" t="s">
        <v>11266</v>
      </c>
      <c r="J184" s="76">
        <f t="shared" si="17"/>
        <v>4.03</v>
      </c>
      <c r="M184" s="76">
        <f>VLOOKUP(B184,'CMP-SIN-SD-09-2021'!A:D,4,0)</f>
        <v>4.26</v>
      </c>
      <c r="N184" s="76" t="b">
        <f t="shared" si="18"/>
        <v>1</v>
      </c>
    </row>
    <row r="185" spans="1:14" s="363" customFormat="1" ht="30" x14ac:dyDescent="0.25">
      <c r="A185" s="378" t="str">
        <f t="shared" si="10"/>
        <v>CCU.02.0004</v>
      </c>
      <c r="B185" s="377">
        <v>91959</v>
      </c>
      <c r="C185" s="104" t="s">
        <v>13324</v>
      </c>
      <c r="D185" s="104" t="s">
        <v>13328</v>
      </c>
      <c r="E185" s="105" t="s">
        <v>11264</v>
      </c>
      <c r="F185" s="105" t="s">
        <v>6446</v>
      </c>
      <c r="G185" s="140">
        <v>1.66E-2</v>
      </c>
      <c r="H185" s="107">
        <f>VLOOKUP(B185,'CMP-SIN-SD-09-2021'!A:D,4,0)</f>
        <v>37.25</v>
      </c>
      <c r="I185" s="107" t="s">
        <v>11266</v>
      </c>
      <c r="J185" s="76">
        <f t="shared" si="17"/>
        <v>0.61</v>
      </c>
      <c r="M185" s="76">
        <f>VLOOKUP(B185,'CMP-SIN-SD-09-2021'!A:D,4,0)</f>
        <v>37.25</v>
      </c>
      <c r="N185" s="76" t="b">
        <f t="shared" si="18"/>
        <v>1</v>
      </c>
    </row>
    <row r="186" spans="1:14" s="363" customFormat="1" ht="30" x14ac:dyDescent="0.25">
      <c r="A186" s="378" t="str">
        <f t="shared" si="10"/>
        <v>CCU.02.0004</v>
      </c>
      <c r="B186" s="377">
        <v>92000</v>
      </c>
      <c r="C186" s="104" t="s">
        <v>13324</v>
      </c>
      <c r="D186" s="104" t="s">
        <v>13276</v>
      </c>
      <c r="E186" s="105" t="s">
        <v>11264</v>
      </c>
      <c r="F186" s="105" t="s">
        <v>6446</v>
      </c>
      <c r="G186" s="140">
        <v>3.3099999999999997E-2</v>
      </c>
      <c r="H186" s="107">
        <f>VLOOKUP(B186,'CMP-SIN-SD-09-2021'!A:D,4,0)</f>
        <v>24.89</v>
      </c>
      <c r="I186" s="107" t="s">
        <v>11266</v>
      </c>
      <c r="J186" s="76">
        <f t="shared" si="17"/>
        <v>0.82</v>
      </c>
      <c r="M186" s="76">
        <f>VLOOKUP(B186,'CMP-SIN-SD-09-2021'!A:D,4,0)</f>
        <v>24.89</v>
      </c>
      <c r="N186" s="76" t="b">
        <f t="shared" si="18"/>
        <v>1</v>
      </c>
    </row>
    <row r="187" spans="1:14" s="363" customFormat="1" ht="30" x14ac:dyDescent="0.25">
      <c r="A187" s="378" t="str">
        <f t="shared" si="10"/>
        <v>CCU.02.0004</v>
      </c>
      <c r="B187" s="377">
        <v>92001</v>
      </c>
      <c r="C187" s="104" t="s">
        <v>13324</v>
      </c>
      <c r="D187" s="104" t="s">
        <v>13329</v>
      </c>
      <c r="E187" s="105" t="s">
        <v>11264</v>
      </c>
      <c r="F187" s="105" t="s">
        <v>6446</v>
      </c>
      <c r="G187" s="140">
        <v>3.3099999999999997E-2</v>
      </c>
      <c r="H187" s="107">
        <f>VLOOKUP(B187,'CMP-SIN-SD-09-2021'!A:D,4,0)</f>
        <v>27.01</v>
      </c>
      <c r="I187" s="107" t="s">
        <v>11266</v>
      </c>
      <c r="J187" s="76">
        <f t="shared" si="17"/>
        <v>0.89</v>
      </c>
      <c r="M187" s="76">
        <f>VLOOKUP(B187,'CMP-SIN-SD-09-2021'!A:D,4,0)</f>
        <v>27.01</v>
      </c>
      <c r="N187" s="76" t="b">
        <f t="shared" si="18"/>
        <v>1</v>
      </c>
    </row>
    <row r="188" spans="1:14" s="363" customFormat="1" ht="45" x14ac:dyDescent="0.25">
      <c r="A188" s="378" t="str">
        <f t="shared" si="10"/>
        <v>CCU.02.0004</v>
      </c>
      <c r="B188" s="377">
        <v>92981</v>
      </c>
      <c r="C188" s="104" t="s">
        <v>13324</v>
      </c>
      <c r="D188" s="104" t="s">
        <v>13278</v>
      </c>
      <c r="E188" s="105" t="s">
        <v>11264</v>
      </c>
      <c r="F188" s="105" t="s">
        <v>6465</v>
      </c>
      <c r="G188" s="140">
        <v>0.1656</v>
      </c>
      <c r="H188" s="107">
        <f>VLOOKUP(B188,'CMP-SIN-SD-09-2021'!A:D,4,0)</f>
        <v>17.34</v>
      </c>
      <c r="I188" s="107" t="s">
        <v>11266</v>
      </c>
      <c r="J188" s="76">
        <f t="shared" si="17"/>
        <v>2.87</v>
      </c>
      <c r="M188" s="76">
        <f>VLOOKUP(B188,'CMP-SIN-SD-09-2021'!A:D,4,0)</f>
        <v>17.34</v>
      </c>
      <c r="N188" s="76" t="b">
        <f t="shared" si="18"/>
        <v>1</v>
      </c>
    </row>
    <row r="189" spans="1:14" s="363" customFormat="1" ht="45" x14ac:dyDescent="0.25">
      <c r="A189" s="378" t="str">
        <f t="shared" si="10"/>
        <v>CCU.02.0004</v>
      </c>
      <c r="B189" s="377">
        <v>95805</v>
      </c>
      <c r="C189" s="104" t="s">
        <v>13324</v>
      </c>
      <c r="D189" s="104" t="s">
        <v>13279</v>
      </c>
      <c r="E189" s="105" t="s">
        <v>11264</v>
      </c>
      <c r="F189" s="105" t="s">
        <v>6446</v>
      </c>
      <c r="G189" s="140">
        <v>6.6199999999999995E-2</v>
      </c>
      <c r="H189" s="107">
        <f>VLOOKUP(B189,'CMP-SIN-SD-09-2021'!A:D,4,0)</f>
        <v>23.13</v>
      </c>
      <c r="I189" s="107" t="s">
        <v>11266</v>
      </c>
      <c r="J189" s="76">
        <f t="shared" si="17"/>
        <v>1.53</v>
      </c>
      <c r="M189" s="76">
        <f>VLOOKUP(B189,'CMP-SIN-SD-09-2021'!A:D,4,0)</f>
        <v>23.13</v>
      </c>
      <c r="N189" s="76" t="b">
        <f t="shared" si="18"/>
        <v>1</v>
      </c>
    </row>
    <row r="190" spans="1:14" s="363" customFormat="1" ht="45" x14ac:dyDescent="0.25">
      <c r="A190" s="378" t="str">
        <f t="shared" si="10"/>
        <v>CCU.02.0004</v>
      </c>
      <c r="B190" s="377">
        <v>97586</v>
      </c>
      <c r="C190" s="104" t="s">
        <v>13324</v>
      </c>
      <c r="D190" s="104" t="s">
        <v>13281</v>
      </c>
      <c r="E190" s="105" t="s">
        <v>11264</v>
      </c>
      <c r="F190" s="105" t="s">
        <v>6446</v>
      </c>
      <c r="G190" s="140">
        <v>0.13250000000000001</v>
      </c>
      <c r="H190" s="107">
        <f>VLOOKUP(B190,'CMP-SIN-SD-09-2021'!A:D,4,0)</f>
        <v>99.32</v>
      </c>
      <c r="I190" s="107" t="s">
        <v>11266</v>
      </c>
      <c r="J190" s="76">
        <f t="shared" si="17"/>
        <v>13.15</v>
      </c>
      <c r="M190" s="76">
        <f>VLOOKUP(B190,'CMP-SIN-SD-09-2021'!A:D,4,0)</f>
        <v>99.32</v>
      </c>
      <c r="N190" s="76" t="b">
        <f t="shared" si="18"/>
        <v>1</v>
      </c>
    </row>
    <row r="191" spans="1:14" s="363" customFormat="1" ht="30" x14ac:dyDescent="0.25">
      <c r="A191" s="378" t="str">
        <f t="shared" si="10"/>
        <v>CCU.02.0004</v>
      </c>
      <c r="B191" s="377">
        <v>96985</v>
      </c>
      <c r="C191" s="104" t="s">
        <v>13324</v>
      </c>
      <c r="D191" s="104" t="s">
        <v>11278</v>
      </c>
      <c r="E191" s="105" t="s">
        <v>11264</v>
      </c>
      <c r="F191" s="105" t="s">
        <v>6446</v>
      </c>
      <c r="G191" s="140">
        <v>3.3099999999999997E-2</v>
      </c>
      <c r="H191" s="107">
        <f>VLOOKUP(B191,'CMP-SIN-SD-09-2021'!A:D,4,0)</f>
        <v>79.77</v>
      </c>
      <c r="I191" s="107" t="s">
        <v>11266</v>
      </c>
      <c r="J191" s="76">
        <f t="shared" si="17"/>
        <v>2.64</v>
      </c>
      <c r="M191" s="76">
        <f>VLOOKUP(B191,'CMP-SIN-SD-09-2021'!A:D,4,0)</f>
        <v>79.77</v>
      </c>
      <c r="N191" s="76" t="b">
        <f t="shared" si="18"/>
        <v>1</v>
      </c>
    </row>
    <row r="192" spans="1:14" s="363" customFormat="1" ht="45" x14ac:dyDescent="0.25">
      <c r="A192" s="378" t="str">
        <f t="shared" si="10"/>
        <v>CCU.02.0004</v>
      </c>
      <c r="B192" s="377">
        <v>97886</v>
      </c>
      <c r="C192" s="104" t="s">
        <v>13324</v>
      </c>
      <c r="D192" s="104" t="s">
        <v>11279</v>
      </c>
      <c r="E192" s="105" t="s">
        <v>11264</v>
      </c>
      <c r="F192" s="105" t="s">
        <v>6446</v>
      </c>
      <c r="G192" s="140">
        <v>3.3099999999999997E-2</v>
      </c>
      <c r="H192" s="107">
        <f>VLOOKUP(B192,'CMP-SIN-SD-09-2021'!A:D,4,0)</f>
        <v>173.12</v>
      </c>
      <c r="I192" s="107" t="s">
        <v>11266</v>
      </c>
      <c r="J192" s="76">
        <f t="shared" si="17"/>
        <v>5.73</v>
      </c>
      <c r="M192" s="76">
        <f>VLOOKUP(B192,'CMP-SIN-SD-09-2021'!A:D,4,0)</f>
        <v>173.12</v>
      </c>
      <c r="N192" s="76" t="b">
        <f t="shared" si="18"/>
        <v>1</v>
      </c>
    </row>
    <row r="193" spans="1:15" s="363" customFormat="1" ht="60" x14ac:dyDescent="0.25">
      <c r="A193" s="378" t="str">
        <f t="shared" si="10"/>
        <v>CCU.02.0004</v>
      </c>
      <c r="B193" s="377">
        <v>91170</v>
      </c>
      <c r="C193" s="104" t="s">
        <v>13324</v>
      </c>
      <c r="D193" s="104" t="s">
        <v>13295</v>
      </c>
      <c r="E193" s="105" t="s">
        <v>11264</v>
      </c>
      <c r="F193" s="105" t="s">
        <v>6465</v>
      </c>
      <c r="G193" s="140">
        <v>0.22189999999999999</v>
      </c>
      <c r="H193" s="107">
        <f>VLOOKUP(B193,'CMP-SIN-SD-09-2021'!A:D,4,0)</f>
        <v>2.74</v>
      </c>
      <c r="I193" s="107" t="s">
        <v>11266</v>
      </c>
      <c r="J193" s="76">
        <f t="shared" si="17"/>
        <v>0.6</v>
      </c>
      <c r="M193" s="76">
        <f>VLOOKUP(B193,'CMP-SIN-SD-09-2021'!A:D,4,0)</f>
        <v>2.74</v>
      </c>
      <c r="N193" s="76" t="b">
        <f t="shared" si="18"/>
        <v>1</v>
      </c>
    </row>
    <row r="194" spans="1:15" s="363" customFormat="1" ht="30" x14ac:dyDescent="0.25">
      <c r="A194" s="378" t="str">
        <f t="shared" si="10"/>
        <v>CCU.02.0004</v>
      </c>
      <c r="B194" s="377">
        <v>93358</v>
      </c>
      <c r="C194" s="104" t="s">
        <v>13324</v>
      </c>
      <c r="D194" s="104" t="s">
        <v>11287</v>
      </c>
      <c r="E194" s="105" t="s">
        <v>11264</v>
      </c>
      <c r="F194" s="105" t="s">
        <v>6624</v>
      </c>
      <c r="G194" s="140">
        <v>1.2999999999999999E-3</v>
      </c>
      <c r="H194" s="107">
        <f>VLOOKUP(B194,'CMP-SIN-SD-09-2021'!A:D,4,0)</f>
        <v>69.66</v>
      </c>
      <c r="I194" s="107" t="s">
        <v>11266</v>
      </c>
      <c r="J194" s="76">
        <f t="shared" si="17"/>
        <v>0.09</v>
      </c>
      <c r="M194" s="76">
        <f>VLOOKUP(B194,'CMP-SIN-SD-09-2021'!A:D,4,0)</f>
        <v>69.66</v>
      </c>
      <c r="N194" s="76" t="b">
        <f t="shared" si="18"/>
        <v>1</v>
      </c>
    </row>
    <row r="195" spans="1:15" s="363" customFormat="1" ht="30" x14ac:dyDescent="0.25">
      <c r="A195" s="378" t="str">
        <f t="shared" si="10"/>
        <v>CCU.02.0004</v>
      </c>
      <c r="B195" s="377">
        <v>88487</v>
      </c>
      <c r="C195" s="104" t="s">
        <v>13324</v>
      </c>
      <c r="D195" s="104" t="s">
        <v>13330</v>
      </c>
      <c r="E195" s="105" t="s">
        <v>11264</v>
      </c>
      <c r="F195" s="105" t="s">
        <v>6447</v>
      </c>
      <c r="G195" s="140">
        <v>0.48370000000000002</v>
      </c>
      <c r="H195" s="107">
        <v>12.15</v>
      </c>
      <c r="I195" s="107" t="s">
        <v>11266</v>
      </c>
      <c r="J195" s="76">
        <f t="shared" si="17"/>
        <v>5.87</v>
      </c>
      <c r="M195" s="76" t="e">
        <f>VLOOKUP(B195,'INS-SIN-SD-09-2021'!A:D,4,0)</f>
        <v>#N/A</v>
      </c>
      <c r="N195" s="76" t="e">
        <f t="shared" si="18"/>
        <v>#N/A</v>
      </c>
    </row>
    <row r="196" spans="1:15" s="363" customFormat="1" ht="30" x14ac:dyDescent="0.25">
      <c r="A196" s="378" t="str">
        <f t="shared" si="10"/>
        <v>CCU.02.0004</v>
      </c>
      <c r="B196" s="377">
        <v>10886</v>
      </c>
      <c r="C196" s="104" t="s">
        <v>13324</v>
      </c>
      <c r="D196" s="104" t="s">
        <v>13305</v>
      </c>
      <c r="E196" s="105" t="s">
        <v>11264</v>
      </c>
      <c r="F196" s="105" t="s">
        <v>6446</v>
      </c>
      <c r="G196" s="140">
        <v>1.66E-2</v>
      </c>
      <c r="H196" s="107">
        <v>166.25</v>
      </c>
      <c r="I196" s="107" t="s">
        <v>11266</v>
      </c>
      <c r="J196" s="76">
        <f t="shared" si="17"/>
        <v>2.75</v>
      </c>
      <c r="M196" s="76">
        <f>VLOOKUP(B196,'INS-SIN-SD-09-2021'!A:D,4,0)</f>
        <v>166.25</v>
      </c>
      <c r="N196" s="76" t="b">
        <f t="shared" si="18"/>
        <v>1</v>
      </c>
    </row>
    <row r="197" spans="1:15" s="363" customFormat="1" ht="30" x14ac:dyDescent="0.25">
      <c r="A197" s="378" t="str">
        <f t="shared" si="10"/>
        <v>CCU.02.0004</v>
      </c>
      <c r="B197" s="377">
        <v>10891</v>
      </c>
      <c r="C197" s="104" t="s">
        <v>13324</v>
      </c>
      <c r="D197" s="104" t="s">
        <v>13306</v>
      </c>
      <c r="E197" s="105" t="s">
        <v>11264</v>
      </c>
      <c r="F197" s="105" t="s">
        <v>6446</v>
      </c>
      <c r="G197" s="140">
        <v>1.66E-2</v>
      </c>
      <c r="H197" s="107">
        <v>160.76</v>
      </c>
      <c r="I197" s="107" t="s">
        <v>11266</v>
      </c>
      <c r="J197" s="76">
        <f t="shared" si="17"/>
        <v>2.66</v>
      </c>
      <c r="M197" s="76">
        <f>VLOOKUP(B197,'INS-SIN-SD-09-2021'!A:D,4,0)</f>
        <v>160.76</v>
      </c>
      <c r="N197" s="76" t="b">
        <f t="shared" si="18"/>
        <v>1</v>
      </c>
    </row>
    <row r="198" spans="1:15" s="363" customFormat="1" ht="30" x14ac:dyDescent="0.25">
      <c r="A198" s="376">
        <f t="shared" si="10"/>
        <v>93582</v>
      </c>
      <c r="B198" s="367" t="s">
        <v>11263</v>
      </c>
      <c r="C198" s="368" t="s">
        <v>11297</v>
      </c>
      <c r="D198" s="368" t="s">
        <v>13331</v>
      </c>
      <c r="E198" s="369" t="s">
        <v>6447</v>
      </c>
      <c r="F198" s="369" t="s">
        <v>11264</v>
      </c>
      <c r="G198" s="370" t="s">
        <v>11265</v>
      </c>
      <c r="H198" s="371" t="s">
        <v>11266</v>
      </c>
      <c r="I198" s="375">
        <f>SUMIF(A:A,A198,J:J)</f>
        <v>277.78000000000003</v>
      </c>
      <c r="K198" s="363">
        <f>VLOOKUP(A198,'CMP-SIN-SD-09-2021'!A:D,4,0)</f>
        <v>277.77999999999997</v>
      </c>
      <c r="L198" s="363" t="b">
        <f>K198=I198</f>
        <v>1</v>
      </c>
      <c r="O198" s="6">
        <v>93582</v>
      </c>
    </row>
    <row r="199" spans="1:15" s="363" customFormat="1" ht="45" x14ac:dyDescent="0.25">
      <c r="A199" s="378">
        <f t="shared" si="10"/>
        <v>93582</v>
      </c>
      <c r="B199" s="377">
        <v>98441</v>
      </c>
      <c r="C199" s="104" t="s">
        <v>13331</v>
      </c>
      <c r="D199" s="104" t="s">
        <v>11269</v>
      </c>
      <c r="E199" s="105" t="s">
        <v>11264</v>
      </c>
      <c r="F199" s="105" t="s">
        <v>6447</v>
      </c>
      <c r="G199" s="140">
        <v>9.8100000000000007E-2</v>
      </c>
      <c r="H199" s="107">
        <f>VLOOKUP(B199,'CMP-SIN-SD-09-2021'!A:D,4,0)</f>
        <v>153.43</v>
      </c>
      <c r="I199" s="107" t="s">
        <v>11266</v>
      </c>
      <c r="J199" s="76">
        <f t="shared" ref="J199:J224" si="19">TRUNC((H199*G199),2)</f>
        <v>15.05</v>
      </c>
      <c r="M199" s="76">
        <f>VLOOKUP(B199,'CMP-SIN-SD-09-2021'!A:D,4,0)</f>
        <v>153.43</v>
      </c>
      <c r="N199" s="76" t="b">
        <f t="shared" ref="N199:N224" si="20">M199=H199</f>
        <v>1</v>
      </c>
    </row>
    <row r="200" spans="1:15" s="363" customFormat="1" ht="45" x14ac:dyDescent="0.25">
      <c r="A200" s="378">
        <f t="shared" si="10"/>
        <v>93582</v>
      </c>
      <c r="B200" s="377">
        <v>98442</v>
      </c>
      <c r="C200" s="104" t="s">
        <v>13331</v>
      </c>
      <c r="D200" s="104" t="s">
        <v>13257</v>
      </c>
      <c r="E200" s="105" t="s">
        <v>11264</v>
      </c>
      <c r="F200" s="105" t="s">
        <v>6447</v>
      </c>
      <c r="G200" s="140">
        <v>0.1129</v>
      </c>
      <c r="H200" s="107">
        <f>VLOOKUP(B200,'CMP-SIN-SD-09-2021'!A:D,4,0)</f>
        <v>156.38999999999999</v>
      </c>
      <c r="I200" s="107" t="s">
        <v>11266</v>
      </c>
      <c r="J200" s="76">
        <f t="shared" si="19"/>
        <v>17.649999999999999</v>
      </c>
      <c r="M200" s="76">
        <f>VLOOKUP(B200,'CMP-SIN-SD-09-2021'!A:D,4,0)</f>
        <v>156.38999999999999</v>
      </c>
      <c r="N200" s="76" t="b">
        <f t="shared" si="20"/>
        <v>1</v>
      </c>
    </row>
    <row r="201" spans="1:15" s="363" customFormat="1" ht="45" x14ac:dyDescent="0.25">
      <c r="A201" s="378">
        <f t="shared" si="10"/>
        <v>93582</v>
      </c>
      <c r="B201" s="377">
        <v>98445</v>
      </c>
      <c r="C201" s="104" t="s">
        <v>13331</v>
      </c>
      <c r="D201" s="104" t="s">
        <v>13260</v>
      </c>
      <c r="E201" s="105" t="s">
        <v>11264</v>
      </c>
      <c r="F201" s="105" t="s">
        <v>6447</v>
      </c>
      <c r="G201" s="140">
        <v>0.1532</v>
      </c>
      <c r="H201" s="107">
        <f>VLOOKUP(B201,'CMP-SIN-SD-09-2021'!A:D,4,0)</f>
        <v>185.01</v>
      </c>
      <c r="I201" s="107" t="s">
        <v>11266</v>
      </c>
      <c r="J201" s="76">
        <f t="shared" si="19"/>
        <v>28.34</v>
      </c>
      <c r="M201" s="76">
        <f>VLOOKUP(B201,'CMP-SIN-SD-09-2021'!A:D,4,0)</f>
        <v>185.01</v>
      </c>
      <c r="N201" s="76" t="b">
        <f t="shared" si="20"/>
        <v>1</v>
      </c>
    </row>
    <row r="202" spans="1:15" s="363" customFormat="1" ht="45" x14ac:dyDescent="0.25">
      <c r="A202" s="378">
        <f t="shared" si="10"/>
        <v>93582</v>
      </c>
      <c r="B202" s="377">
        <v>98446</v>
      </c>
      <c r="C202" s="104" t="s">
        <v>13331</v>
      </c>
      <c r="D202" s="104" t="s">
        <v>13261</v>
      </c>
      <c r="E202" s="105" t="s">
        <v>11264</v>
      </c>
      <c r="F202" s="105" t="s">
        <v>6447</v>
      </c>
      <c r="G202" s="140">
        <v>0.1195</v>
      </c>
      <c r="H202" s="107">
        <f>VLOOKUP(B202,'CMP-SIN-SD-09-2021'!A:D,4,0)</f>
        <v>236.74</v>
      </c>
      <c r="I202" s="107" t="s">
        <v>11266</v>
      </c>
      <c r="J202" s="76">
        <f t="shared" si="19"/>
        <v>28.29</v>
      </c>
      <c r="M202" s="76">
        <f>VLOOKUP(B202,'CMP-SIN-SD-09-2021'!A:D,4,0)</f>
        <v>236.74</v>
      </c>
      <c r="N202" s="76" t="b">
        <f t="shared" si="20"/>
        <v>1</v>
      </c>
    </row>
    <row r="203" spans="1:15" s="363" customFormat="1" ht="60" x14ac:dyDescent="0.25">
      <c r="A203" s="378">
        <f t="shared" si="10"/>
        <v>93582</v>
      </c>
      <c r="B203" s="377">
        <v>92543</v>
      </c>
      <c r="C203" s="104" t="s">
        <v>13331</v>
      </c>
      <c r="D203" s="104" t="s">
        <v>13264</v>
      </c>
      <c r="E203" s="105" t="s">
        <v>11264</v>
      </c>
      <c r="F203" s="105" t="s">
        <v>6447</v>
      </c>
      <c r="G203" s="140">
        <v>1.2466999999999999</v>
      </c>
      <c r="H203" s="107">
        <f>VLOOKUP(B203,'CMP-SIN-SD-09-2021'!A:D,4,0)</f>
        <v>24.81</v>
      </c>
      <c r="I203" s="107" t="s">
        <v>11266</v>
      </c>
      <c r="J203" s="76">
        <f t="shared" si="19"/>
        <v>30.93</v>
      </c>
      <c r="M203" s="76">
        <f>VLOOKUP(B203,'CMP-SIN-SD-09-2021'!A:D,4,0)</f>
        <v>24.81</v>
      </c>
      <c r="N203" s="76" t="b">
        <f t="shared" si="20"/>
        <v>1</v>
      </c>
    </row>
    <row r="204" spans="1:15" s="363" customFormat="1" ht="60" x14ac:dyDescent="0.25">
      <c r="A204" s="378">
        <f t="shared" ref="A204:A267" si="21">IF(O204&lt;&gt;0,O204,A203)</f>
        <v>93582</v>
      </c>
      <c r="B204" s="377">
        <v>94210</v>
      </c>
      <c r="C204" s="104" t="s">
        <v>13331</v>
      </c>
      <c r="D204" s="104" t="s">
        <v>13265</v>
      </c>
      <c r="E204" s="105" t="s">
        <v>11264</v>
      </c>
      <c r="F204" s="105" t="s">
        <v>6447</v>
      </c>
      <c r="G204" s="140">
        <v>1.2466999999999999</v>
      </c>
      <c r="H204" s="107">
        <f>VLOOKUP(B204,'CMP-SIN-SD-09-2021'!A:D,4,0)</f>
        <v>52.38</v>
      </c>
      <c r="I204" s="107" t="s">
        <v>11266</v>
      </c>
      <c r="J204" s="76">
        <f t="shared" si="19"/>
        <v>65.3</v>
      </c>
      <c r="M204" s="76">
        <f>VLOOKUP(B204,'CMP-SIN-SD-09-2021'!A:D,4,0)</f>
        <v>52.38</v>
      </c>
      <c r="N204" s="76" t="b">
        <f t="shared" si="20"/>
        <v>1</v>
      </c>
    </row>
    <row r="205" spans="1:15" s="363" customFormat="1" ht="30" x14ac:dyDescent="0.25">
      <c r="A205" s="378">
        <f t="shared" si="21"/>
        <v>93582</v>
      </c>
      <c r="B205" s="377">
        <v>95241</v>
      </c>
      <c r="C205" s="104" t="s">
        <v>13331</v>
      </c>
      <c r="D205" s="104" t="s">
        <v>13269</v>
      </c>
      <c r="E205" s="105" t="s">
        <v>11264</v>
      </c>
      <c r="F205" s="105" t="s">
        <v>6447</v>
      </c>
      <c r="G205" s="140">
        <v>1.2466999999999999</v>
      </c>
      <c r="H205" s="107">
        <f>VLOOKUP(B205,'CMP-SIN-SD-09-2021'!A:D,4,0)</f>
        <v>27.96</v>
      </c>
      <c r="I205" s="107" t="s">
        <v>11266</v>
      </c>
      <c r="J205" s="76">
        <f t="shared" si="19"/>
        <v>34.85</v>
      </c>
      <c r="M205" s="76">
        <f>VLOOKUP(B205,'CMP-SIN-SD-09-2021'!A:D,4,0)</f>
        <v>27.96</v>
      </c>
      <c r="N205" s="76" t="b">
        <f t="shared" si="20"/>
        <v>1</v>
      </c>
    </row>
    <row r="206" spans="1:15" s="363" customFormat="1" ht="45" x14ac:dyDescent="0.25">
      <c r="A206" s="378">
        <f t="shared" si="21"/>
        <v>93582</v>
      </c>
      <c r="B206" s="377">
        <v>91862</v>
      </c>
      <c r="C206" s="104" t="s">
        <v>13331</v>
      </c>
      <c r="D206" s="104" t="s">
        <v>11274</v>
      </c>
      <c r="E206" s="105" t="s">
        <v>11264</v>
      </c>
      <c r="F206" s="105" t="s">
        <v>6465</v>
      </c>
      <c r="G206" s="140">
        <v>0.3397</v>
      </c>
      <c r="H206" s="107">
        <f>VLOOKUP(B206,'CMP-SIN-SD-09-2021'!A:D,4,0)</f>
        <v>9.48</v>
      </c>
      <c r="I206" s="107" t="s">
        <v>11266</v>
      </c>
      <c r="J206" s="76">
        <f t="shared" si="19"/>
        <v>3.22</v>
      </c>
      <c r="M206" s="76">
        <f>VLOOKUP(B206,'CMP-SIN-SD-09-2021'!A:D,4,0)</f>
        <v>9.48</v>
      </c>
      <c r="N206" s="76" t="b">
        <f t="shared" si="20"/>
        <v>1</v>
      </c>
    </row>
    <row r="207" spans="1:15" s="363" customFormat="1" ht="45" x14ac:dyDescent="0.25">
      <c r="A207" s="378">
        <f t="shared" si="21"/>
        <v>93582</v>
      </c>
      <c r="B207" s="377">
        <v>91870</v>
      </c>
      <c r="C207" s="104" t="s">
        <v>13331</v>
      </c>
      <c r="D207" s="104" t="s">
        <v>13271</v>
      </c>
      <c r="E207" s="105" t="s">
        <v>11264</v>
      </c>
      <c r="F207" s="105" t="s">
        <v>6465</v>
      </c>
      <c r="G207" s="140">
        <v>0.22189999999999999</v>
      </c>
      <c r="H207" s="107">
        <f>VLOOKUP(B207,'CMP-SIN-SD-09-2021'!A:D,4,0)</f>
        <v>10.47</v>
      </c>
      <c r="I207" s="107" t="s">
        <v>11266</v>
      </c>
      <c r="J207" s="76">
        <f t="shared" si="19"/>
        <v>2.3199999999999998</v>
      </c>
      <c r="M207" s="76">
        <f>VLOOKUP(B207,'CMP-SIN-SD-09-2021'!A:D,4,0)</f>
        <v>10.47</v>
      </c>
      <c r="N207" s="76" t="b">
        <f t="shared" si="20"/>
        <v>1</v>
      </c>
    </row>
    <row r="208" spans="1:15" s="363" customFormat="1" ht="45" x14ac:dyDescent="0.25">
      <c r="A208" s="378">
        <f t="shared" si="21"/>
        <v>93582</v>
      </c>
      <c r="B208" s="377">
        <v>91924</v>
      </c>
      <c r="C208" s="104" t="s">
        <v>13331</v>
      </c>
      <c r="D208" s="104" t="s">
        <v>13273</v>
      </c>
      <c r="E208" s="105" t="s">
        <v>11264</v>
      </c>
      <c r="F208" s="105" t="s">
        <v>6465</v>
      </c>
      <c r="G208" s="140">
        <v>0.93340000000000001</v>
      </c>
      <c r="H208" s="107">
        <f>VLOOKUP(B208,'CMP-SIN-SD-09-2021'!A:D,4,0)</f>
        <v>2.88</v>
      </c>
      <c r="I208" s="107" t="s">
        <v>11266</v>
      </c>
      <c r="J208" s="76">
        <f t="shared" si="19"/>
        <v>2.68</v>
      </c>
      <c r="M208" s="76">
        <f>VLOOKUP(B208,'CMP-SIN-SD-09-2021'!A:D,4,0)</f>
        <v>2.88</v>
      </c>
      <c r="N208" s="76" t="b">
        <f t="shared" si="20"/>
        <v>1</v>
      </c>
    </row>
    <row r="209" spans="1:14" s="363" customFormat="1" ht="45" x14ac:dyDescent="0.25">
      <c r="A209" s="378">
        <f t="shared" si="21"/>
        <v>93582</v>
      </c>
      <c r="B209" s="377">
        <v>91926</v>
      </c>
      <c r="C209" s="104" t="s">
        <v>13331</v>
      </c>
      <c r="D209" s="104" t="s">
        <v>11275</v>
      </c>
      <c r="E209" s="105" t="s">
        <v>11264</v>
      </c>
      <c r="F209" s="105" t="s">
        <v>6465</v>
      </c>
      <c r="G209" s="140">
        <v>0.94720000000000004</v>
      </c>
      <c r="H209" s="107">
        <f>VLOOKUP(B209,'CMP-SIN-SD-09-2021'!A:D,4,0)</f>
        <v>4.26</v>
      </c>
      <c r="I209" s="107" t="s">
        <v>11266</v>
      </c>
      <c r="J209" s="76">
        <f t="shared" si="19"/>
        <v>4.03</v>
      </c>
      <c r="M209" s="76">
        <f>VLOOKUP(B209,'CMP-SIN-SD-09-2021'!A:D,4,0)</f>
        <v>4.26</v>
      </c>
      <c r="N209" s="76" t="b">
        <f t="shared" si="20"/>
        <v>1</v>
      </c>
    </row>
    <row r="210" spans="1:14" s="363" customFormat="1" ht="30" x14ac:dyDescent="0.25">
      <c r="A210" s="378">
        <f t="shared" si="21"/>
        <v>93582</v>
      </c>
      <c r="B210" s="377">
        <v>91959</v>
      </c>
      <c r="C210" s="104" t="s">
        <v>13331</v>
      </c>
      <c r="D210" s="104" t="s">
        <v>13328</v>
      </c>
      <c r="E210" s="105" t="s">
        <v>11264</v>
      </c>
      <c r="F210" s="105" t="s">
        <v>6446</v>
      </c>
      <c r="G210" s="140">
        <v>1.66E-2</v>
      </c>
      <c r="H210" s="107">
        <f>VLOOKUP(B210,'CMP-SIN-SD-09-2021'!A:D,4,0)</f>
        <v>37.25</v>
      </c>
      <c r="I210" s="107" t="s">
        <v>11266</v>
      </c>
      <c r="J210" s="76">
        <f t="shared" si="19"/>
        <v>0.61</v>
      </c>
      <c r="M210" s="76">
        <f>VLOOKUP(B210,'CMP-SIN-SD-09-2021'!A:D,4,0)</f>
        <v>37.25</v>
      </c>
      <c r="N210" s="76" t="b">
        <f t="shared" si="20"/>
        <v>1</v>
      </c>
    </row>
    <row r="211" spans="1:14" s="363" customFormat="1" ht="30" x14ac:dyDescent="0.25">
      <c r="A211" s="378">
        <f t="shared" si="21"/>
        <v>93582</v>
      </c>
      <c r="B211" s="377">
        <v>92000</v>
      </c>
      <c r="C211" s="104" t="s">
        <v>13331</v>
      </c>
      <c r="D211" s="104" t="s">
        <v>13276</v>
      </c>
      <c r="E211" s="105" t="s">
        <v>11264</v>
      </c>
      <c r="F211" s="105" t="s">
        <v>6446</v>
      </c>
      <c r="G211" s="140">
        <v>3.3099999999999997E-2</v>
      </c>
      <c r="H211" s="107">
        <f>VLOOKUP(B211,'CMP-SIN-SD-09-2021'!A:D,4,0)</f>
        <v>24.89</v>
      </c>
      <c r="I211" s="107" t="s">
        <v>11266</v>
      </c>
      <c r="J211" s="76">
        <f t="shared" si="19"/>
        <v>0.82</v>
      </c>
      <c r="M211" s="76">
        <f>VLOOKUP(B211,'CMP-SIN-SD-09-2021'!A:D,4,0)</f>
        <v>24.89</v>
      </c>
      <c r="N211" s="76" t="b">
        <f t="shared" si="20"/>
        <v>1</v>
      </c>
    </row>
    <row r="212" spans="1:14" s="363" customFormat="1" ht="30" x14ac:dyDescent="0.25">
      <c r="A212" s="378">
        <f t="shared" si="21"/>
        <v>93582</v>
      </c>
      <c r="B212" s="377">
        <v>92001</v>
      </c>
      <c r="C212" s="104" t="s">
        <v>13331</v>
      </c>
      <c r="D212" s="104" t="s">
        <v>13329</v>
      </c>
      <c r="E212" s="105" t="s">
        <v>11264</v>
      </c>
      <c r="F212" s="105" t="s">
        <v>6446</v>
      </c>
      <c r="G212" s="140">
        <v>3.3099999999999997E-2</v>
      </c>
      <c r="H212" s="107">
        <f>VLOOKUP(B212,'CMP-SIN-SD-09-2021'!A:D,4,0)</f>
        <v>27.01</v>
      </c>
      <c r="I212" s="107" t="s">
        <v>11266</v>
      </c>
      <c r="J212" s="76">
        <f t="shared" si="19"/>
        <v>0.89</v>
      </c>
      <c r="M212" s="76">
        <f>VLOOKUP(B212,'CMP-SIN-SD-09-2021'!A:D,4,0)</f>
        <v>27.01</v>
      </c>
      <c r="N212" s="76" t="b">
        <f t="shared" si="20"/>
        <v>1</v>
      </c>
    </row>
    <row r="213" spans="1:14" s="363" customFormat="1" ht="45" x14ac:dyDescent="0.25">
      <c r="A213" s="378">
        <f t="shared" si="21"/>
        <v>93582</v>
      </c>
      <c r="B213" s="377">
        <v>92981</v>
      </c>
      <c r="C213" s="104" t="s">
        <v>13331</v>
      </c>
      <c r="D213" s="104" t="s">
        <v>13278</v>
      </c>
      <c r="E213" s="105" t="s">
        <v>11264</v>
      </c>
      <c r="F213" s="105" t="s">
        <v>6465</v>
      </c>
      <c r="G213" s="140">
        <v>0.1656</v>
      </c>
      <c r="H213" s="107">
        <f>VLOOKUP(B213,'CMP-SIN-SD-09-2021'!A:D,4,0)</f>
        <v>17.34</v>
      </c>
      <c r="I213" s="107" t="s">
        <v>11266</v>
      </c>
      <c r="J213" s="76">
        <f t="shared" si="19"/>
        <v>2.87</v>
      </c>
      <c r="M213" s="76">
        <f>VLOOKUP(B213,'CMP-SIN-SD-09-2021'!A:D,4,0)</f>
        <v>17.34</v>
      </c>
      <c r="N213" s="76" t="b">
        <f t="shared" si="20"/>
        <v>1</v>
      </c>
    </row>
    <row r="214" spans="1:14" s="363" customFormat="1" ht="45" x14ac:dyDescent="0.25">
      <c r="A214" s="378">
        <f t="shared" si="21"/>
        <v>93582</v>
      </c>
      <c r="B214" s="377">
        <v>95805</v>
      </c>
      <c r="C214" s="104" t="s">
        <v>13331</v>
      </c>
      <c r="D214" s="104" t="s">
        <v>13279</v>
      </c>
      <c r="E214" s="105" t="s">
        <v>11264</v>
      </c>
      <c r="F214" s="105" t="s">
        <v>6446</v>
      </c>
      <c r="G214" s="140">
        <v>6.6199999999999995E-2</v>
      </c>
      <c r="H214" s="107">
        <f>VLOOKUP(B214,'CMP-SIN-SD-09-2021'!A:D,4,0)</f>
        <v>23.13</v>
      </c>
      <c r="I214" s="107" t="s">
        <v>11266</v>
      </c>
      <c r="J214" s="76">
        <f t="shared" si="19"/>
        <v>1.53</v>
      </c>
      <c r="M214" s="76">
        <f>VLOOKUP(B214,'CMP-SIN-SD-09-2021'!A:D,4,0)</f>
        <v>23.13</v>
      </c>
      <c r="N214" s="76" t="b">
        <f t="shared" si="20"/>
        <v>1</v>
      </c>
    </row>
    <row r="215" spans="1:14" s="363" customFormat="1" ht="45" x14ac:dyDescent="0.25">
      <c r="A215" s="378">
        <f t="shared" si="21"/>
        <v>93582</v>
      </c>
      <c r="B215" s="377">
        <v>97586</v>
      </c>
      <c r="C215" s="104" t="s">
        <v>13331</v>
      </c>
      <c r="D215" s="104" t="s">
        <v>13281</v>
      </c>
      <c r="E215" s="105" t="s">
        <v>11264</v>
      </c>
      <c r="F215" s="105" t="s">
        <v>6446</v>
      </c>
      <c r="G215" s="140">
        <v>0.13250000000000001</v>
      </c>
      <c r="H215" s="107">
        <f>VLOOKUP(B215,'CMP-SIN-SD-09-2021'!A:D,4,0)</f>
        <v>99.32</v>
      </c>
      <c r="I215" s="107" t="s">
        <v>11266</v>
      </c>
      <c r="J215" s="76">
        <f t="shared" si="19"/>
        <v>13.15</v>
      </c>
      <c r="M215" s="76">
        <f>VLOOKUP(B215,'CMP-SIN-SD-09-2021'!A:D,4,0)</f>
        <v>99.32</v>
      </c>
      <c r="N215" s="76" t="b">
        <f t="shared" si="20"/>
        <v>1</v>
      </c>
    </row>
    <row r="216" spans="1:14" s="363" customFormat="1" ht="30" x14ac:dyDescent="0.25">
      <c r="A216" s="378">
        <f t="shared" si="21"/>
        <v>93582</v>
      </c>
      <c r="B216" s="377">
        <v>96985</v>
      </c>
      <c r="C216" s="104" t="s">
        <v>13331</v>
      </c>
      <c r="D216" s="104" t="s">
        <v>11278</v>
      </c>
      <c r="E216" s="105" t="s">
        <v>11264</v>
      </c>
      <c r="F216" s="105" t="s">
        <v>6446</v>
      </c>
      <c r="G216" s="140">
        <v>3.3099999999999997E-2</v>
      </c>
      <c r="H216" s="107">
        <f>VLOOKUP(B216,'CMP-SIN-SD-09-2021'!A:D,4,0)</f>
        <v>79.77</v>
      </c>
      <c r="I216" s="107" t="s">
        <v>11266</v>
      </c>
      <c r="J216" s="76">
        <f t="shared" si="19"/>
        <v>2.64</v>
      </c>
      <c r="M216" s="76">
        <f>VLOOKUP(B216,'CMP-SIN-SD-09-2021'!A:D,4,0)</f>
        <v>79.77</v>
      </c>
      <c r="N216" s="76" t="b">
        <f t="shared" si="20"/>
        <v>1</v>
      </c>
    </row>
    <row r="217" spans="1:14" s="363" customFormat="1" ht="45" x14ac:dyDescent="0.25">
      <c r="A217" s="378">
        <f t="shared" si="21"/>
        <v>93582</v>
      </c>
      <c r="B217" s="377">
        <v>97886</v>
      </c>
      <c r="C217" s="104" t="s">
        <v>13331</v>
      </c>
      <c r="D217" s="104" t="s">
        <v>11279</v>
      </c>
      <c r="E217" s="105" t="s">
        <v>11264</v>
      </c>
      <c r="F217" s="105" t="s">
        <v>6446</v>
      </c>
      <c r="G217" s="140">
        <v>3.3099999999999997E-2</v>
      </c>
      <c r="H217" s="107">
        <f>VLOOKUP(B217,'CMP-SIN-SD-09-2021'!A:D,4,0)</f>
        <v>173.12</v>
      </c>
      <c r="I217" s="107" t="s">
        <v>11266</v>
      </c>
      <c r="J217" s="76">
        <f t="shared" si="19"/>
        <v>5.73</v>
      </c>
      <c r="M217" s="76">
        <f>VLOOKUP(B217,'CMP-SIN-SD-09-2021'!A:D,4,0)</f>
        <v>173.12</v>
      </c>
      <c r="N217" s="76" t="b">
        <f t="shared" si="20"/>
        <v>1</v>
      </c>
    </row>
    <row r="218" spans="1:14" s="363" customFormat="1" ht="60" x14ac:dyDescent="0.25">
      <c r="A218" s="378">
        <f t="shared" si="21"/>
        <v>93582</v>
      </c>
      <c r="B218" s="377">
        <v>91170</v>
      </c>
      <c r="C218" s="104" t="s">
        <v>13331</v>
      </c>
      <c r="D218" s="104" t="s">
        <v>13295</v>
      </c>
      <c r="E218" s="105" t="s">
        <v>11264</v>
      </c>
      <c r="F218" s="105" t="s">
        <v>6465</v>
      </c>
      <c r="G218" s="140">
        <v>0.22189999999999999</v>
      </c>
      <c r="H218" s="107">
        <f>VLOOKUP(B218,'CMP-SIN-SD-09-2021'!A:D,4,0)</f>
        <v>2.74</v>
      </c>
      <c r="I218" s="107" t="s">
        <v>11266</v>
      </c>
      <c r="J218" s="76">
        <f t="shared" si="19"/>
        <v>0.6</v>
      </c>
      <c r="M218" s="76">
        <f>VLOOKUP(B218,'CMP-SIN-SD-09-2021'!A:D,4,0)</f>
        <v>2.74</v>
      </c>
      <c r="N218" s="76" t="b">
        <f t="shared" si="20"/>
        <v>1</v>
      </c>
    </row>
    <row r="219" spans="1:14" s="363" customFormat="1" ht="30" x14ac:dyDescent="0.25">
      <c r="A219" s="378">
        <f t="shared" si="21"/>
        <v>93582</v>
      </c>
      <c r="B219" s="377">
        <v>93358</v>
      </c>
      <c r="C219" s="104" t="s">
        <v>13331</v>
      </c>
      <c r="D219" s="104" t="s">
        <v>11287</v>
      </c>
      <c r="E219" s="105" t="s">
        <v>11264</v>
      </c>
      <c r="F219" s="105" t="s">
        <v>6624</v>
      </c>
      <c r="G219" s="140">
        <v>1.2999999999999999E-3</v>
      </c>
      <c r="H219" s="107">
        <f>VLOOKUP(B219,'CMP-SIN-SD-09-2021'!A:D,4,0)</f>
        <v>69.66</v>
      </c>
      <c r="I219" s="107" t="s">
        <v>11266</v>
      </c>
      <c r="J219" s="76">
        <f t="shared" si="19"/>
        <v>0.09</v>
      </c>
      <c r="M219" s="76">
        <f>VLOOKUP(B219,'CMP-SIN-SD-09-2021'!A:D,4,0)</f>
        <v>69.66</v>
      </c>
      <c r="N219" s="76" t="b">
        <f t="shared" si="20"/>
        <v>1</v>
      </c>
    </row>
    <row r="220" spans="1:14" s="363" customFormat="1" ht="30" x14ac:dyDescent="0.25">
      <c r="A220" s="378">
        <f t="shared" si="21"/>
        <v>93582</v>
      </c>
      <c r="B220" s="377">
        <v>88489</v>
      </c>
      <c r="C220" s="104" t="s">
        <v>13331</v>
      </c>
      <c r="D220" s="104" t="s">
        <v>11400</v>
      </c>
      <c r="E220" s="105" t="s">
        <v>11264</v>
      </c>
      <c r="F220" s="105" t="s">
        <v>6447</v>
      </c>
      <c r="G220" s="140">
        <v>0.48370000000000002</v>
      </c>
      <c r="H220" s="107">
        <f>VLOOKUP(B220,'CMP-SIN-SD-09-2021'!A:D,4,0)</f>
        <v>14.34</v>
      </c>
      <c r="I220" s="107" t="s">
        <v>11266</v>
      </c>
      <c r="J220" s="76">
        <f t="shared" si="19"/>
        <v>6.93</v>
      </c>
      <c r="M220" s="76">
        <f>VLOOKUP(B220,'CMP-SIN-SD-09-2021'!A:D,4,0)</f>
        <v>14.34</v>
      </c>
      <c r="N220" s="76" t="b">
        <f t="shared" si="20"/>
        <v>1</v>
      </c>
    </row>
    <row r="221" spans="1:14" s="363" customFormat="1" ht="30" x14ac:dyDescent="0.25">
      <c r="A221" s="378">
        <f t="shared" si="21"/>
        <v>93582</v>
      </c>
      <c r="B221" s="377">
        <v>101891</v>
      </c>
      <c r="C221" s="104" t="s">
        <v>13331</v>
      </c>
      <c r="D221" s="104" t="s">
        <v>13304</v>
      </c>
      <c r="E221" s="105" t="s">
        <v>11264</v>
      </c>
      <c r="F221" s="105" t="s">
        <v>6446</v>
      </c>
      <c r="G221" s="140">
        <v>8.2799999999999999E-2</v>
      </c>
      <c r="H221" s="107">
        <f>VLOOKUP(B221,'CMP-SIN-SD-09-2021'!A:D,4,0)</f>
        <v>27.98</v>
      </c>
      <c r="I221" s="107" t="s">
        <v>11266</v>
      </c>
      <c r="J221" s="76">
        <f t="shared" si="19"/>
        <v>2.31</v>
      </c>
      <c r="M221" s="76">
        <f>VLOOKUP(B221,'CMP-SIN-SD-09-2021'!A:D,4,0)</f>
        <v>27.98</v>
      </c>
      <c r="N221" s="76" t="b">
        <f t="shared" si="20"/>
        <v>1</v>
      </c>
    </row>
    <row r="222" spans="1:14" s="363" customFormat="1" ht="45" x14ac:dyDescent="0.25">
      <c r="A222" s="378">
        <f t="shared" si="21"/>
        <v>93582</v>
      </c>
      <c r="B222" s="377">
        <v>101876</v>
      </c>
      <c r="C222" s="104" t="s">
        <v>13331</v>
      </c>
      <c r="D222" s="104" t="s">
        <v>13313</v>
      </c>
      <c r="E222" s="105" t="s">
        <v>11264</v>
      </c>
      <c r="F222" s="105" t="s">
        <v>6446</v>
      </c>
      <c r="G222" s="140">
        <v>1.66E-2</v>
      </c>
      <c r="H222" s="107">
        <f>VLOOKUP(B222,'CMP-SIN-SD-09-2021'!A:D,4,0)</f>
        <v>93.14</v>
      </c>
      <c r="I222" s="107" t="s">
        <v>11266</v>
      </c>
      <c r="J222" s="76">
        <f t="shared" si="19"/>
        <v>1.54</v>
      </c>
      <c r="M222" s="76">
        <f>VLOOKUP(B222,'CMP-SIN-SD-09-2021'!A:D,4,0)</f>
        <v>93.14</v>
      </c>
      <c r="N222" s="76" t="b">
        <f t="shared" si="20"/>
        <v>1</v>
      </c>
    </row>
    <row r="223" spans="1:14" s="363" customFormat="1" ht="30" x14ac:dyDescent="0.25">
      <c r="A223" s="378">
        <f t="shared" si="21"/>
        <v>93582</v>
      </c>
      <c r="B223" s="377">
        <v>10886</v>
      </c>
      <c r="C223" s="104" t="s">
        <v>13331</v>
      </c>
      <c r="D223" s="104" t="s">
        <v>13305</v>
      </c>
      <c r="E223" s="105" t="s">
        <v>11264</v>
      </c>
      <c r="F223" s="105" t="s">
        <v>6446</v>
      </c>
      <c r="G223" s="140">
        <v>1.66E-2</v>
      </c>
      <c r="H223" s="107">
        <v>166.25</v>
      </c>
      <c r="I223" s="107" t="s">
        <v>11266</v>
      </c>
      <c r="J223" s="76">
        <f t="shared" si="19"/>
        <v>2.75</v>
      </c>
      <c r="M223" s="76">
        <f>VLOOKUP(B223,'INS-SIN-SD-09-2021'!A:D,4,0)</f>
        <v>166.25</v>
      </c>
      <c r="N223" s="76" t="b">
        <f t="shared" si="20"/>
        <v>1</v>
      </c>
    </row>
    <row r="224" spans="1:14" s="363" customFormat="1" ht="30" x14ac:dyDescent="0.25">
      <c r="A224" s="378">
        <f t="shared" si="21"/>
        <v>93582</v>
      </c>
      <c r="B224" s="377">
        <v>10891</v>
      </c>
      <c r="C224" s="104" t="s">
        <v>13331</v>
      </c>
      <c r="D224" s="104" t="s">
        <v>13306</v>
      </c>
      <c r="E224" s="105" t="s">
        <v>11264</v>
      </c>
      <c r="F224" s="105" t="s">
        <v>6446</v>
      </c>
      <c r="G224" s="140">
        <v>1.66E-2</v>
      </c>
      <c r="H224" s="107">
        <v>160.76</v>
      </c>
      <c r="I224" s="107" t="s">
        <v>11266</v>
      </c>
      <c r="J224" s="76">
        <f t="shared" si="19"/>
        <v>2.66</v>
      </c>
      <c r="M224" s="76">
        <f>VLOOKUP(B224,'INS-SIN-SD-09-2021'!A:D,4,0)</f>
        <v>160.76</v>
      </c>
      <c r="N224" s="76" t="b">
        <f t="shared" si="20"/>
        <v>1</v>
      </c>
    </row>
    <row r="225" spans="1:15" s="363" customFormat="1" ht="45" x14ac:dyDescent="0.25">
      <c r="A225" s="376">
        <f t="shared" si="21"/>
        <v>93210</v>
      </c>
      <c r="B225" s="367" t="s">
        <v>11263</v>
      </c>
      <c r="C225" s="368" t="s">
        <v>11298</v>
      </c>
      <c r="D225" s="368" t="s">
        <v>11268</v>
      </c>
      <c r="E225" s="369" t="s">
        <v>6447</v>
      </c>
      <c r="F225" s="369" t="s">
        <v>11264</v>
      </c>
      <c r="G225" s="370" t="s">
        <v>11265</v>
      </c>
      <c r="H225" s="371" t="s">
        <v>11266</v>
      </c>
      <c r="I225" s="375">
        <f>SUMIF(A:A,A225,J:J)</f>
        <v>590.97000000000014</v>
      </c>
      <c r="K225" s="363">
        <f>VLOOKUP(A225,'CMP-SIN-SD-09-2021'!A:D,4,0)</f>
        <v>590.97</v>
      </c>
      <c r="L225" s="363" t="b">
        <f>K225=I225</f>
        <v>1</v>
      </c>
      <c r="O225" s="6">
        <v>93210</v>
      </c>
    </row>
    <row r="226" spans="1:15" s="363" customFormat="1" ht="45" x14ac:dyDescent="0.25">
      <c r="A226" s="378">
        <f t="shared" si="21"/>
        <v>93210</v>
      </c>
      <c r="B226" s="377">
        <v>98441</v>
      </c>
      <c r="C226" s="104" t="s">
        <v>11268</v>
      </c>
      <c r="D226" s="104" t="s">
        <v>11269</v>
      </c>
      <c r="E226" s="105" t="s">
        <v>11264</v>
      </c>
      <c r="F226" s="105" t="s">
        <v>6447</v>
      </c>
      <c r="G226" s="140">
        <v>0.1449</v>
      </c>
      <c r="H226" s="107">
        <f>VLOOKUP(B226,'CMP-SIN-SD-09-2021'!A:D,4,0)</f>
        <v>153.43</v>
      </c>
      <c r="I226" s="107" t="s">
        <v>11266</v>
      </c>
      <c r="J226" s="76">
        <f t="shared" ref="J226:J268" si="22">TRUNC((H226*G226),2)</f>
        <v>22.23</v>
      </c>
      <c r="M226" s="76">
        <f>VLOOKUP(B226,'CMP-SIN-SD-09-2021'!A:D,4,0)</f>
        <v>153.43</v>
      </c>
      <c r="N226" s="76" t="b">
        <f t="shared" ref="N226:N268" si="23">M226=H226</f>
        <v>1</v>
      </c>
    </row>
    <row r="227" spans="1:15" s="363" customFormat="1" ht="45" x14ac:dyDescent="0.25">
      <c r="A227" s="378">
        <f t="shared" si="21"/>
        <v>93210</v>
      </c>
      <c r="B227" s="377">
        <v>98442</v>
      </c>
      <c r="C227" s="104" t="s">
        <v>11268</v>
      </c>
      <c r="D227" s="104" t="s">
        <v>13257</v>
      </c>
      <c r="E227" s="105" t="s">
        <v>11264</v>
      </c>
      <c r="F227" s="105" t="s">
        <v>6447</v>
      </c>
      <c r="G227" s="140">
        <v>0.1668</v>
      </c>
      <c r="H227" s="107">
        <f>VLOOKUP(B227,'CMP-SIN-SD-09-2021'!A:D,4,0)</f>
        <v>156.38999999999999</v>
      </c>
      <c r="I227" s="107" t="s">
        <v>11266</v>
      </c>
      <c r="J227" s="76">
        <f t="shared" si="22"/>
        <v>26.08</v>
      </c>
      <c r="M227" s="76">
        <f>VLOOKUP(B227,'CMP-SIN-SD-09-2021'!A:D,4,0)</f>
        <v>156.38999999999999</v>
      </c>
      <c r="N227" s="76" t="b">
        <f t="shared" si="23"/>
        <v>1</v>
      </c>
    </row>
    <row r="228" spans="1:15" s="363" customFormat="1" ht="45" x14ac:dyDescent="0.25">
      <c r="A228" s="378">
        <f t="shared" si="21"/>
        <v>93210</v>
      </c>
      <c r="B228" s="377">
        <v>98445</v>
      </c>
      <c r="C228" s="104" t="s">
        <v>11268</v>
      </c>
      <c r="D228" s="104" t="s">
        <v>13260</v>
      </c>
      <c r="E228" s="105" t="s">
        <v>11264</v>
      </c>
      <c r="F228" s="105" t="s">
        <v>6447</v>
      </c>
      <c r="G228" s="140">
        <v>0.22639999999999999</v>
      </c>
      <c r="H228" s="107">
        <f>VLOOKUP(B228,'CMP-SIN-SD-09-2021'!A:D,4,0)</f>
        <v>185.01</v>
      </c>
      <c r="I228" s="107" t="s">
        <v>11266</v>
      </c>
      <c r="J228" s="76">
        <f t="shared" si="22"/>
        <v>41.88</v>
      </c>
      <c r="M228" s="76">
        <f>VLOOKUP(B228,'CMP-SIN-SD-09-2021'!A:D,4,0)</f>
        <v>185.01</v>
      </c>
      <c r="N228" s="76" t="b">
        <f t="shared" si="23"/>
        <v>1</v>
      </c>
    </row>
    <row r="229" spans="1:15" s="363" customFormat="1" ht="45" x14ac:dyDescent="0.25">
      <c r="A229" s="378">
        <f t="shared" si="21"/>
        <v>93210</v>
      </c>
      <c r="B229" s="377">
        <v>98446</v>
      </c>
      <c r="C229" s="104" t="s">
        <v>11268</v>
      </c>
      <c r="D229" s="104" t="s">
        <v>13261</v>
      </c>
      <c r="E229" s="105" t="s">
        <v>11264</v>
      </c>
      <c r="F229" s="105" t="s">
        <v>6447</v>
      </c>
      <c r="G229" s="140">
        <v>0.17649999999999999</v>
      </c>
      <c r="H229" s="107">
        <f>VLOOKUP(B229,'CMP-SIN-SD-09-2021'!A:D,4,0)</f>
        <v>236.74</v>
      </c>
      <c r="I229" s="107" t="s">
        <v>11266</v>
      </c>
      <c r="J229" s="76">
        <f t="shared" si="22"/>
        <v>41.78</v>
      </c>
      <c r="M229" s="76">
        <f>VLOOKUP(B229,'CMP-SIN-SD-09-2021'!A:D,4,0)</f>
        <v>236.74</v>
      </c>
      <c r="N229" s="76" t="b">
        <f t="shared" si="23"/>
        <v>1</v>
      </c>
    </row>
    <row r="230" spans="1:15" s="363" customFormat="1" ht="60" x14ac:dyDescent="0.25">
      <c r="A230" s="378">
        <f t="shared" si="21"/>
        <v>93210</v>
      </c>
      <c r="B230" s="377">
        <v>92543</v>
      </c>
      <c r="C230" s="104" t="s">
        <v>11268</v>
      </c>
      <c r="D230" s="104" t="s">
        <v>13264</v>
      </c>
      <c r="E230" s="105" t="s">
        <v>11264</v>
      </c>
      <c r="F230" s="105" t="s">
        <v>6447</v>
      </c>
      <c r="G230" s="140">
        <v>1.4510000000000001</v>
      </c>
      <c r="H230" s="107">
        <f>VLOOKUP(B230,'CMP-SIN-SD-09-2021'!A:D,4,0)</f>
        <v>24.81</v>
      </c>
      <c r="I230" s="107" t="s">
        <v>11266</v>
      </c>
      <c r="J230" s="76">
        <f t="shared" si="22"/>
        <v>35.99</v>
      </c>
      <c r="M230" s="76">
        <f>VLOOKUP(B230,'CMP-SIN-SD-09-2021'!A:D,4,0)</f>
        <v>24.81</v>
      </c>
      <c r="N230" s="76" t="b">
        <f t="shared" si="23"/>
        <v>1</v>
      </c>
    </row>
    <row r="231" spans="1:15" s="363" customFormat="1" ht="60" x14ac:dyDescent="0.25">
      <c r="A231" s="378">
        <f t="shared" si="21"/>
        <v>93210</v>
      </c>
      <c r="B231" s="377">
        <v>94210</v>
      </c>
      <c r="C231" s="104" t="s">
        <v>11268</v>
      </c>
      <c r="D231" s="104" t="s">
        <v>13265</v>
      </c>
      <c r="E231" s="105" t="s">
        <v>11264</v>
      </c>
      <c r="F231" s="105" t="s">
        <v>6447</v>
      </c>
      <c r="G231" s="140">
        <v>1.4510000000000001</v>
      </c>
      <c r="H231" s="107">
        <f>VLOOKUP(B231,'CMP-SIN-SD-09-2021'!A:D,4,0)</f>
        <v>52.38</v>
      </c>
      <c r="I231" s="107" t="s">
        <v>11266</v>
      </c>
      <c r="J231" s="76">
        <f t="shared" si="22"/>
        <v>76</v>
      </c>
      <c r="M231" s="76">
        <f>VLOOKUP(B231,'CMP-SIN-SD-09-2021'!A:D,4,0)</f>
        <v>52.38</v>
      </c>
      <c r="N231" s="76" t="b">
        <f t="shared" si="23"/>
        <v>1</v>
      </c>
    </row>
    <row r="232" spans="1:15" s="363" customFormat="1" ht="45" x14ac:dyDescent="0.25">
      <c r="A232" s="378">
        <f t="shared" si="21"/>
        <v>93210</v>
      </c>
      <c r="B232" s="377">
        <v>90822</v>
      </c>
      <c r="C232" s="104" t="s">
        <v>11268</v>
      </c>
      <c r="D232" s="104" t="s">
        <v>11272</v>
      </c>
      <c r="E232" s="105" t="s">
        <v>11264</v>
      </c>
      <c r="F232" s="105" t="s">
        <v>6446</v>
      </c>
      <c r="G232" s="140">
        <v>2.6800000000000001E-2</v>
      </c>
      <c r="H232" s="107">
        <f>VLOOKUP(B232,'CMP-SIN-SD-09-2021'!A:D,4,0)</f>
        <v>310.89</v>
      </c>
      <c r="I232" s="107" t="s">
        <v>11266</v>
      </c>
      <c r="J232" s="76">
        <f t="shared" si="22"/>
        <v>8.33</v>
      </c>
      <c r="M232" s="76">
        <f>VLOOKUP(B232,'CMP-SIN-SD-09-2021'!A:D,4,0)</f>
        <v>310.89</v>
      </c>
      <c r="N232" s="76" t="b">
        <f t="shared" si="23"/>
        <v>1</v>
      </c>
    </row>
    <row r="233" spans="1:15" s="363" customFormat="1" ht="30" x14ac:dyDescent="0.25">
      <c r="A233" s="378">
        <f t="shared" si="21"/>
        <v>93210</v>
      </c>
      <c r="B233" s="377">
        <v>95240</v>
      </c>
      <c r="C233" s="104" t="s">
        <v>11268</v>
      </c>
      <c r="D233" s="104" t="s">
        <v>13268</v>
      </c>
      <c r="E233" s="105" t="s">
        <v>11264</v>
      </c>
      <c r="F233" s="105" t="s">
        <v>6447</v>
      </c>
      <c r="G233" s="140">
        <v>8.9999999999999993E-3</v>
      </c>
      <c r="H233" s="107">
        <f>VLOOKUP(B233,'CMP-SIN-SD-09-2021'!A:D,4,0)</f>
        <v>16.77</v>
      </c>
      <c r="I233" s="107" t="s">
        <v>11266</v>
      </c>
      <c r="J233" s="76">
        <f t="shared" si="22"/>
        <v>0.15</v>
      </c>
      <c r="M233" s="76">
        <f>VLOOKUP(B233,'CMP-SIN-SD-09-2021'!A:D,4,0)</f>
        <v>16.77</v>
      </c>
      <c r="N233" s="76" t="b">
        <f t="shared" si="23"/>
        <v>1</v>
      </c>
    </row>
    <row r="234" spans="1:15" s="363" customFormat="1" ht="30" x14ac:dyDescent="0.25">
      <c r="A234" s="378">
        <f t="shared" si="21"/>
        <v>93210</v>
      </c>
      <c r="B234" s="377">
        <v>95241</v>
      </c>
      <c r="C234" s="104" t="s">
        <v>11268</v>
      </c>
      <c r="D234" s="104" t="s">
        <v>13269</v>
      </c>
      <c r="E234" s="105" t="s">
        <v>11264</v>
      </c>
      <c r="F234" s="105" t="s">
        <v>6447</v>
      </c>
      <c r="G234" s="140">
        <v>1.4510000000000001</v>
      </c>
      <c r="H234" s="107">
        <f>VLOOKUP(B234,'CMP-SIN-SD-09-2021'!A:D,4,0)</f>
        <v>27.96</v>
      </c>
      <c r="I234" s="107" t="s">
        <v>11266</v>
      </c>
      <c r="J234" s="76">
        <f t="shared" si="22"/>
        <v>40.56</v>
      </c>
      <c r="M234" s="76">
        <f>VLOOKUP(B234,'CMP-SIN-SD-09-2021'!A:D,4,0)</f>
        <v>27.96</v>
      </c>
      <c r="N234" s="76" t="b">
        <f t="shared" si="23"/>
        <v>1</v>
      </c>
    </row>
    <row r="235" spans="1:15" s="363" customFormat="1" ht="45" x14ac:dyDescent="0.25">
      <c r="A235" s="378">
        <f t="shared" si="21"/>
        <v>93210</v>
      </c>
      <c r="B235" s="377">
        <v>101165</v>
      </c>
      <c r="C235" s="104" t="s">
        <v>11268</v>
      </c>
      <c r="D235" s="104" t="s">
        <v>13270</v>
      </c>
      <c r="E235" s="105" t="s">
        <v>11264</v>
      </c>
      <c r="F235" s="105" t="s">
        <v>6624</v>
      </c>
      <c r="G235" s="140">
        <v>0.04</v>
      </c>
      <c r="H235" s="107">
        <f>VLOOKUP(B235,'CMP-SIN-SD-09-2021'!A:D,4,0)</f>
        <v>833.08</v>
      </c>
      <c r="I235" s="107" t="s">
        <v>11266</v>
      </c>
      <c r="J235" s="76">
        <f t="shared" si="22"/>
        <v>33.32</v>
      </c>
      <c r="M235" s="76">
        <f>VLOOKUP(B235,'CMP-SIN-SD-09-2021'!A:D,4,0)</f>
        <v>833.08</v>
      </c>
      <c r="N235" s="76" t="b">
        <f t="shared" si="23"/>
        <v>1</v>
      </c>
    </row>
    <row r="236" spans="1:15" s="363" customFormat="1" ht="45" x14ac:dyDescent="0.25">
      <c r="A236" s="378">
        <f t="shared" si="21"/>
        <v>93210</v>
      </c>
      <c r="B236" s="377">
        <v>91862</v>
      </c>
      <c r="C236" s="104" t="s">
        <v>11268</v>
      </c>
      <c r="D236" s="104" t="s">
        <v>11274</v>
      </c>
      <c r="E236" s="105" t="s">
        <v>11264</v>
      </c>
      <c r="F236" s="105" t="s">
        <v>6465</v>
      </c>
      <c r="G236" s="140">
        <v>0.3221</v>
      </c>
      <c r="H236" s="107">
        <f>VLOOKUP(B236,'CMP-SIN-SD-09-2021'!A:D,4,0)</f>
        <v>9.48</v>
      </c>
      <c r="I236" s="107" t="s">
        <v>11266</v>
      </c>
      <c r="J236" s="76">
        <f t="shared" si="22"/>
        <v>3.05</v>
      </c>
      <c r="M236" s="76">
        <f>VLOOKUP(B236,'CMP-SIN-SD-09-2021'!A:D,4,0)</f>
        <v>9.48</v>
      </c>
      <c r="N236" s="76" t="b">
        <f t="shared" si="23"/>
        <v>1</v>
      </c>
    </row>
    <row r="237" spans="1:15" s="363" customFormat="1" ht="45" x14ac:dyDescent="0.25">
      <c r="A237" s="378">
        <f t="shared" si="21"/>
        <v>93210</v>
      </c>
      <c r="B237" s="377">
        <v>91870</v>
      </c>
      <c r="C237" s="104" t="s">
        <v>11268</v>
      </c>
      <c r="D237" s="104" t="s">
        <v>13271</v>
      </c>
      <c r="E237" s="105" t="s">
        <v>11264</v>
      </c>
      <c r="F237" s="105" t="s">
        <v>6465</v>
      </c>
      <c r="G237" s="140">
        <v>0.53690000000000004</v>
      </c>
      <c r="H237" s="107">
        <f>VLOOKUP(B237,'CMP-SIN-SD-09-2021'!A:D,4,0)</f>
        <v>10.47</v>
      </c>
      <c r="I237" s="107" t="s">
        <v>11266</v>
      </c>
      <c r="J237" s="76">
        <f t="shared" si="22"/>
        <v>5.62</v>
      </c>
      <c r="M237" s="76">
        <f>VLOOKUP(B237,'CMP-SIN-SD-09-2021'!A:D,4,0)</f>
        <v>10.47</v>
      </c>
      <c r="N237" s="76" t="b">
        <f t="shared" si="23"/>
        <v>1</v>
      </c>
    </row>
    <row r="238" spans="1:15" s="363" customFormat="1" ht="45" x14ac:dyDescent="0.25">
      <c r="A238" s="378">
        <f t="shared" si="21"/>
        <v>93210</v>
      </c>
      <c r="B238" s="377">
        <v>91911</v>
      </c>
      <c r="C238" s="104" t="s">
        <v>11268</v>
      </c>
      <c r="D238" s="104" t="s">
        <v>13272</v>
      </c>
      <c r="E238" s="105" t="s">
        <v>11264</v>
      </c>
      <c r="F238" s="105" t="s">
        <v>6446</v>
      </c>
      <c r="G238" s="140">
        <v>0.1074</v>
      </c>
      <c r="H238" s="107">
        <f>VLOOKUP(B238,'CMP-SIN-SD-09-2021'!A:D,4,0)</f>
        <v>11.95</v>
      </c>
      <c r="I238" s="107" t="s">
        <v>11266</v>
      </c>
      <c r="J238" s="76">
        <f t="shared" si="22"/>
        <v>1.28</v>
      </c>
      <c r="M238" s="76">
        <f>VLOOKUP(B238,'CMP-SIN-SD-09-2021'!A:D,4,0)</f>
        <v>11.95</v>
      </c>
      <c r="N238" s="76" t="b">
        <f t="shared" si="23"/>
        <v>1</v>
      </c>
    </row>
    <row r="239" spans="1:15" s="363" customFormat="1" ht="45" x14ac:dyDescent="0.25">
      <c r="A239" s="378">
        <f t="shared" si="21"/>
        <v>93210</v>
      </c>
      <c r="B239" s="377">
        <v>91924</v>
      </c>
      <c r="C239" s="104" t="s">
        <v>11268</v>
      </c>
      <c r="D239" s="104" t="s">
        <v>13273</v>
      </c>
      <c r="E239" s="105" t="s">
        <v>11264</v>
      </c>
      <c r="F239" s="105" t="s">
        <v>6465</v>
      </c>
      <c r="G239" s="140">
        <v>0.85909999999999997</v>
      </c>
      <c r="H239" s="107">
        <f>VLOOKUP(B239,'CMP-SIN-SD-09-2021'!A:D,4,0)</f>
        <v>2.88</v>
      </c>
      <c r="I239" s="107" t="s">
        <v>11266</v>
      </c>
      <c r="J239" s="76">
        <f t="shared" si="22"/>
        <v>2.4700000000000002</v>
      </c>
      <c r="M239" s="76">
        <f>VLOOKUP(B239,'CMP-SIN-SD-09-2021'!A:D,4,0)</f>
        <v>2.88</v>
      </c>
      <c r="N239" s="76" t="b">
        <f t="shared" si="23"/>
        <v>1</v>
      </c>
    </row>
    <row r="240" spans="1:15" s="363" customFormat="1" ht="45" x14ac:dyDescent="0.25">
      <c r="A240" s="378">
        <f t="shared" si="21"/>
        <v>93210</v>
      </c>
      <c r="B240" s="377">
        <v>91926</v>
      </c>
      <c r="C240" s="104" t="s">
        <v>11268</v>
      </c>
      <c r="D240" s="104" t="s">
        <v>11275</v>
      </c>
      <c r="E240" s="105" t="s">
        <v>11264</v>
      </c>
      <c r="F240" s="105" t="s">
        <v>6465</v>
      </c>
      <c r="G240" s="140">
        <v>2.5503</v>
      </c>
      <c r="H240" s="107">
        <f>VLOOKUP(B240,'CMP-SIN-SD-09-2021'!A:D,4,0)</f>
        <v>4.26</v>
      </c>
      <c r="I240" s="107" t="s">
        <v>11266</v>
      </c>
      <c r="J240" s="76">
        <f t="shared" si="22"/>
        <v>10.86</v>
      </c>
      <c r="M240" s="76">
        <f>VLOOKUP(B240,'CMP-SIN-SD-09-2021'!A:D,4,0)</f>
        <v>4.26</v>
      </c>
      <c r="N240" s="76" t="b">
        <f t="shared" si="23"/>
        <v>1</v>
      </c>
    </row>
    <row r="241" spans="1:14" s="363" customFormat="1" ht="30" x14ac:dyDescent="0.25">
      <c r="A241" s="378">
        <f t="shared" si="21"/>
        <v>93210</v>
      </c>
      <c r="B241" s="377">
        <v>91937</v>
      </c>
      <c r="C241" s="104" t="s">
        <v>11268</v>
      </c>
      <c r="D241" s="104" t="s">
        <v>13274</v>
      </c>
      <c r="E241" s="105" t="s">
        <v>11264</v>
      </c>
      <c r="F241" s="105" t="s">
        <v>6446</v>
      </c>
      <c r="G241" s="140">
        <v>0.16109999999999999</v>
      </c>
      <c r="H241" s="107">
        <f>VLOOKUP(B241,'CMP-SIN-SD-09-2021'!A:D,4,0)</f>
        <v>10.41</v>
      </c>
      <c r="I241" s="107" t="s">
        <v>11266</v>
      </c>
      <c r="J241" s="76">
        <f t="shared" si="22"/>
        <v>1.67</v>
      </c>
      <c r="M241" s="76">
        <f>VLOOKUP(B241,'CMP-SIN-SD-09-2021'!A:D,4,0)</f>
        <v>10.41</v>
      </c>
      <c r="N241" s="76" t="b">
        <f t="shared" si="23"/>
        <v>1</v>
      </c>
    </row>
    <row r="242" spans="1:14" s="363" customFormat="1" ht="30" x14ac:dyDescent="0.25">
      <c r="A242" s="378">
        <f t="shared" si="21"/>
        <v>93210</v>
      </c>
      <c r="B242" s="377">
        <v>92000</v>
      </c>
      <c r="C242" s="104" t="s">
        <v>11268</v>
      </c>
      <c r="D242" s="104" t="s">
        <v>13276</v>
      </c>
      <c r="E242" s="105" t="s">
        <v>11264</v>
      </c>
      <c r="F242" s="105" t="s">
        <v>6446</v>
      </c>
      <c r="G242" s="140">
        <v>2.6800000000000001E-2</v>
      </c>
      <c r="H242" s="107">
        <f>VLOOKUP(B242,'CMP-SIN-SD-09-2021'!A:D,4,0)</f>
        <v>24.89</v>
      </c>
      <c r="I242" s="107" t="s">
        <v>11266</v>
      </c>
      <c r="J242" s="76">
        <f t="shared" si="22"/>
        <v>0.66</v>
      </c>
      <c r="M242" s="76">
        <f>VLOOKUP(B242,'CMP-SIN-SD-09-2021'!A:D,4,0)</f>
        <v>24.89</v>
      </c>
      <c r="N242" s="76" t="b">
        <f t="shared" si="23"/>
        <v>1</v>
      </c>
    </row>
    <row r="243" spans="1:14" s="363" customFormat="1" ht="30" x14ac:dyDescent="0.25">
      <c r="A243" s="378">
        <f t="shared" si="21"/>
        <v>93210</v>
      </c>
      <c r="B243" s="377">
        <v>92008</v>
      </c>
      <c r="C243" s="104" t="s">
        <v>11268</v>
      </c>
      <c r="D243" s="104" t="s">
        <v>13277</v>
      </c>
      <c r="E243" s="105" t="s">
        <v>11264</v>
      </c>
      <c r="F243" s="105" t="s">
        <v>6446</v>
      </c>
      <c r="G243" s="140">
        <v>0.13420000000000001</v>
      </c>
      <c r="H243" s="107">
        <f>VLOOKUP(B243,'CMP-SIN-SD-09-2021'!A:D,4,0)</f>
        <v>39.909999999999997</v>
      </c>
      <c r="I243" s="107" t="s">
        <v>11266</v>
      </c>
      <c r="J243" s="76">
        <f t="shared" si="22"/>
        <v>5.35</v>
      </c>
      <c r="M243" s="76">
        <f>VLOOKUP(B243,'CMP-SIN-SD-09-2021'!A:D,4,0)</f>
        <v>39.909999999999997</v>
      </c>
      <c r="N243" s="76" t="b">
        <f t="shared" si="23"/>
        <v>1</v>
      </c>
    </row>
    <row r="244" spans="1:14" s="363" customFormat="1" ht="45" x14ac:dyDescent="0.25">
      <c r="A244" s="378">
        <f t="shared" si="21"/>
        <v>93210</v>
      </c>
      <c r="B244" s="377">
        <v>92023</v>
      </c>
      <c r="C244" s="104" t="s">
        <v>11268</v>
      </c>
      <c r="D244" s="104" t="s">
        <v>11277</v>
      </c>
      <c r="E244" s="105" t="s">
        <v>11264</v>
      </c>
      <c r="F244" s="105" t="s">
        <v>6446</v>
      </c>
      <c r="G244" s="140">
        <v>2.6800000000000001E-2</v>
      </c>
      <c r="H244" s="107">
        <f>VLOOKUP(B244,'CMP-SIN-SD-09-2021'!A:D,4,0)</f>
        <v>41.69</v>
      </c>
      <c r="I244" s="107" t="s">
        <v>11266</v>
      </c>
      <c r="J244" s="76">
        <f t="shared" si="22"/>
        <v>1.1100000000000001</v>
      </c>
      <c r="M244" s="76">
        <f>VLOOKUP(B244,'CMP-SIN-SD-09-2021'!A:D,4,0)</f>
        <v>41.69</v>
      </c>
      <c r="N244" s="76" t="b">
        <f t="shared" si="23"/>
        <v>1</v>
      </c>
    </row>
    <row r="245" spans="1:14" s="363" customFormat="1" ht="45" x14ac:dyDescent="0.25">
      <c r="A245" s="378">
        <f t="shared" si="21"/>
        <v>93210</v>
      </c>
      <c r="B245" s="377">
        <v>95805</v>
      </c>
      <c r="C245" s="104" t="s">
        <v>11268</v>
      </c>
      <c r="D245" s="104" t="s">
        <v>13279</v>
      </c>
      <c r="E245" s="105" t="s">
        <v>11264</v>
      </c>
      <c r="F245" s="105" t="s">
        <v>6446</v>
      </c>
      <c r="G245" s="140">
        <v>0.18790000000000001</v>
      </c>
      <c r="H245" s="107">
        <f>VLOOKUP(B245,'CMP-SIN-SD-09-2021'!A:D,4,0)</f>
        <v>23.13</v>
      </c>
      <c r="I245" s="107" t="s">
        <v>11266</v>
      </c>
      <c r="J245" s="76">
        <f t="shared" si="22"/>
        <v>4.34</v>
      </c>
      <c r="M245" s="76">
        <f>VLOOKUP(B245,'CMP-SIN-SD-09-2021'!A:D,4,0)</f>
        <v>23.13</v>
      </c>
      <c r="N245" s="76" t="b">
        <f t="shared" si="23"/>
        <v>1</v>
      </c>
    </row>
    <row r="246" spans="1:14" s="363" customFormat="1" ht="45" x14ac:dyDescent="0.25">
      <c r="A246" s="378">
        <f t="shared" si="21"/>
        <v>93210</v>
      </c>
      <c r="B246" s="377">
        <v>95811</v>
      </c>
      <c r="C246" s="104" t="s">
        <v>11268</v>
      </c>
      <c r="D246" s="104" t="s">
        <v>13280</v>
      </c>
      <c r="E246" s="105" t="s">
        <v>11264</v>
      </c>
      <c r="F246" s="105" t="s">
        <v>6446</v>
      </c>
      <c r="G246" s="140">
        <v>2.6800000000000001E-2</v>
      </c>
      <c r="H246" s="107">
        <f>VLOOKUP(B246,'CMP-SIN-SD-09-2021'!A:D,4,0)</f>
        <v>15.2</v>
      </c>
      <c r="I246" s="107" t="s">
        <v>11266</v>
      </c>
      <c r="J246" s="76">
        <f t="shared" si="22"/>
        <v>0.4</v>
      </c>
      <c r="M246" s="76">
        <f>VLOOKUP(B246,'CMP-SIN-SD-09-2021'!A:D,4,0)</f>
        <v>15.2</v>
      </c>
      <c r="N246" s="76" t="b">
        <f t="shared" si="23"/>
        <v>1</v>
      </c>
    </row>
    <row r="247" spans="1:14" s="363" customFormat="1" ht="45" x14ac:dyDescent="0.25">
      <c r="A247" s="378">
        <f t="shared" si="21"/>
        <v>93210</v>
      </c>
      <c r="B247" s="377">
        <v>97586</v>
      </c>
      <c r="C247" s="104" t="s">
        <v>11268</v>
      </c>
      <c r="D247" s="104" t="s">
        <v>13281</v>
      </c>
      <c r="E247" s="105" t="s">
        <v>11264</v>
      </c>
      <c r="F247" s="105" t="s">
        <v>6446</v>
      </c>
      <c r="G247" s="140">
        <v>0.16109999999999999</v>
      </c>
      <c r="H247" s="107">
        <f>VLOOKUP(B247,'CMP-SIN-SD-09-2021'!A:D,4,0)</f>
        <v>99.32</v>
      </c>
      <c r="I247" s="107" t="s">
        <v>11266</v>
      </c>
      <c r="J247" s="76">
        <f t="shared" si="22"/>
        <v>16</v>
      </c>
      <c r="M247" s="76">
        <f>VLOOKUP(B247,'CMP-SIN-SD-09-2021'!A:D,4,0)</f>
        <v>99.32</v>
      </c>
      <c r="N247" s="76" t="b">
        <f t="shared" si="23"/>
        <v>1</v>
      </c>
    </row>
    <row r="248" spans="1:14" s="363" customFormat="1" ht="75" x14ac:dyDescent="0.25">
      <c r="A248" s="378">
        <f t="shared" si="21"/>
        <v>93210</v>
      </c>
      <c r="B248" s="377">
        <v>86934</v>
      </c>
      <c r="C248" s="104" t="s">
        <v>11268</v>
      </c>
      <c r="D248" s="104" t="s">
        <v>13288</v>
      </c>
      <c r="E248" s="105" t="s">
        <v>11264</v>
      </c>
      <c r="F248" s="105" t="s">
        <v>6446</v>
      </c>
      <c r="G248" s="140">
        <v>2.6800000000000001E-2</v>
      </c>
      <c r="H248" s="107">
        <f>VLOOKUP(B248,'CMP-SIN-SD-09-2021'!A:D,4,0)</f>
        <v>359.37</v>
      </c>
      <c r="I248" s="107" t="s">
        <v>11266</v>
      </c>
      <c r="J248" s="76">
        <f t="shared" si="22"/>
        <v>9.6300000000000008</v>
      </c>
      <c r="M248" s="76">
        <f>VLOOKUP(B248,'CMP-SIN-SD-09-2021'!A:D,4,0)</f>
        <v>359.37</v>
      </c>
      <c r="N248" s="76" t="b">
        <f t="shared" si="23"/>
        <v>1</v>
      </c>
    </row>
    <row r="249" spans="1:14" s="363" customFormat="1" ht="75" x14ac:dyDescent="0.25">
      <c r="A249" s="378">
        <f t="shared" si="21"/>
        <v>93210</v>
      </c>
      <c r="B249" s="377">
        <v>86943</v>
      </c>
      <c r="C249" s="104" t="s">
        <v>11268</v>
      </c>
      <c r="D249" s="104" t="s">
        <v>13289</v>
      </c>
      <c r="E249" s="105" t="s">
        <v>11264</v>
      </c>
      <c r="F249" s="105" t="s">
        <v>6446</v>
      </c>
      <c r="G249" s="140">
        <v>2.6800000000000001E-2</v>
      </c>
      <c r="H249" s="107">
        <f>VLOOKUP(B249,'CMP-SIN-SD-09-2021'!A:D,4,0)</f>
        <v>194.87</v>
      </c>
      <c r="I249" s="107" t="s">
        <v>11266</v>
      </c>
      <c r="J249" s="76">
        <f t="shared" si="22"/>
        <v>5.22</v>
      </c>
      <c r="M249" s="76">
        <f>VLOOKUP(B249,'CMP-SIN-SD-09-2021'!A:D,4,0)</f>
        <v>194.87</v>
      </c>
      <c r="N249" s="76" t="b">
        <f t="shared" si="23"/>
        <v>1</v>
      </c>
    </row>
    <row r="250" spans="1:14" s="363" customFormat="1" ht="45" x14ac:dyDescent="0.25">
      <c r="A250" s="378">
        <f t="shared" si="21"/>
        <v>93210</v>
      </c>
      <c r="B250" s="377">
        <v>89711</v>
      </c>
      <c r="C250" s="104" t="s">
        <v>11268</v>
      </c>
      <c r="D250" s="104" t="s">
        <v>11280</v>
      </c>
      <c r="E250" s="105" t="s">
        <v>11264</v>
      </c>
      <c r="F250" s="105" t="s">
        <v>6465</v>
      </c>
      <c r="G250" s="140">
        <v>8.8599999999999998E-2</v>
      </c>
      <c r="H250" s="107">
        <f>VLOOKUP(B250,'CMP-SIN-SD-09-2021'!A:D,4,0)</f>
        <v>17.93</v>
      </c>
      <c r="I250" s="107" t="s">
        <v>11266</v>
      </c>
      <c r="J250" s="76">
        <f t="shared" si="22"/>
        <v>1.58</v>
      </c>
      <c r="M250" s="76">
        <f>VLOOKUP(B250,'CMP-SIN-SD-09-2021'!A:D,4,0)</f>
        <v>17.93</v>
      </c>
      <c r="N250" s="76" t="b">
        <f t="shared" si="23"/>
        <v>1</v>
      </c>
    </row>
    <row r="251" spans="1:14" s="363" customFormat="1" ht="45" x14ac:dyDescent="0.25">
      <c r="A251" s="378">
        <f t="shared" si="21"/>
        <v>93210</v>
      </c>
      <c r="B251" s="377">
        <v>89714</v>
      </c>
      <c r="C251" s="104" t="s">
        <v>11268</v>
      </c>
      <c r="D251" s="104" t="s">
        <v>11282</v>
      </c>
      <c r="E251" s="105" t="s">
        <v>11264</v>
      </c>
      <c r="F251" s="105" t="s">
        <v>6465</v>
      </c>
      <c r="G251" s="140">
        <v>0.14230000000000001</v>
      </c>
      <c r="H251" s="107">
        <f>VLOOKUP(B251,'CMP-SIN-SD-09-2021'!A:D,4,0)</f>
        <v>52.8</v>
      </c>
      <c r="I251" s="107" t="s">
        <v>11266</v>
      </c>
      <c r="J251" s="76">
        <f t="shared" si="22"/>
        <v>7.51</v>
      </c>
      <c r="M251" s="76">
        <f>VLOOKUP(B251,'CMP-SIN-SD-09-2021'!A:D,4,0)</f>
        <v>52.8</v>
      </c>
      <c r="N251" s="76" t="b">
        <f t="shared" si="23"/>
        <v>1</v>
      </c>
    </row>
    <row r="252" spans="1:14" s="363" customFormat="1" ht="45" x14ac:dyDescent="0.25">
      <c r="A252" s="378">
        <f t="shared" si="21"/>
        <v>93210</v>
      </c>
      <c r="B252" s="377">
        <v>89724</v>
      </c>
      <c r="C252" s="104" t="s">
        <v>11268</v>
      </c>
      <c r="D252" s="104" t="s">
        <v>13290</v>
      </c>
      <c r="E252" s="105" t="s">
        <v>11264</v>
      </c>
      <c r="F252" s="105" t="s">
        <v>6446</v>
      </c>
      <c r="G252" s="140">
        <v>5.3699999999999998E-2</v>
      </c>
      <c r="H252" s="107">
        <f>VLOOKUP(B252,'CMP-SIN-SD-09-2021'!A:D,4,0)</f>
        <v>9.44</v>
      </c>
      <c r="I252" s="107" t="s">
        <v>11266</v>
      </c>
      <c r="J252" s="76">
        <f t="shared" si="22"/>
        <v>0.5</v>
      </c>
      <c r="M252" s="76">
        <f>VLOOKUP(B252,'CMP-SIN-SD-09-2021'!A:D,4,0)</f>
        <v>9.44</v>
      </c>
      <c r="N252" s="76" t="b">
        <f t="shared" si="23"/>
        <v>1</v>
      </c>
    </row>
    <row r="253" spans="1:14" s="363" customFormat="1" ht="45" x14ac:dyDescent="0.25">
      <c r="A253" s="378">
        <f t="shared" si="21"/>
        <v>93210</v>
      </c>
      <c r="B253" s="377">
        <v>89957</v>
      </c>
      <c r="C253" s="104" t="s">
        <v>11268</v>
      </c>
      <c r="D253" s="104" t="s">
        <v>13293</v>
      </c>
      <c r="E253" s="105" t="s">
        <v>11264</v>
      </c>
      <c r="F253" s="105" t="s">
        <v>6446</v>
      </c>
      <c r="G253" s="140">
        <v>5.3699999999999998E-2</v>
      </c>
      <c r="H253" s="107">
        <f>VLOOKUP(B253,'CMP-SIN-SD-09-2021'!A:D,4,0)</f>
        <v>128.04</v>
      </c>
      <c r="I253" s="107" t="s">
        <v>11266</v>
      </c>
      <c r="J253" s="76">
        <f t="shared" si="22"/>
        <v>6.87</v>
      </c>
      <c r="M253" s="76">
        <f>VLOOKUP(B253,'CMP-SIN-SD-09-2021'!A:D,4,0)</f>
        <v>128.04</v>
      </c>
      <c r="N253" s="76" t="b">
        <f t="shared" si="23"/>
        <v>1</v>
      </c>
    </row>
    <row r="254" spans="1:14" s="363" customFormat="1" ht="60" x14ac:dyDescent="0.25">
      <c r="A254" s="378">
        <f t="shared" si="21"/>
        <v>93210</v>
      </c>
      <c r="B254" s="377">
        <v>91170</v>
      </c>
      <c r="C254" s="104" t="s">
        <v>11268</v>
      </c>
      <c r="D254" s="104" t="s">
        <v>13295</v>
      </c>
      <c r="E254" s="105" t="s">
        <v>11264</v>
      </c>
      <c r="F254" s="105" t="s">
        <v>6465</v>
      </c>
      <c r="G254" s="140">
        <v>0.3221</v>
      </c>
      <c r="H254" s="107">
        <f>VLOOKUP(B254,'CMP-SIN-SD-09-2021'!A:D,4,0)</f>
        <v>2.74</v>
      </c>
      <c r="I254" s="107" t="s">
        <v>11266</v>
      </c>
      <c r="J254" s="76">
        <f t="shared" si="22"/>
        <v>0.88</v>
      </c>
      <c r="M254" s="76">
        <f>VLOOKUP(B254,'CMP-SIN-SD-09-2021'!A:D,4,0)</f>
        <v>2.74</v>
      </c>
      <c r="N254" s="76" t="b">
        <f t="shared" si="23"/>
        <v>1</v>
      </c>
    </row>
    <row r="255" spans="1:14" s="363" customFormat="1" ht="45" x14ac:dyDescent="0.25">
      <c r="A255" s="378">
        <f t="shared" si="21"/>
        <v>93210</v>
      </c>
      <c r="B255" s="377">
        <v>91173</v>
      </c>
      <c r="C255" s="104" t="s">
        <v>11268</v>
      </c>
      <c r="D255" s="104" t="s">
        <v>13296</v>
      </c>
      <c r="E255" s="105" t="s">
        <v>11264</v>
      </c>
      <c r="F255" s="105" t="s">
        <v>6465</v>
      </c>
      <c r="G255" s="140">
        <v>0.53690000000000004</v>
      </c>
      <c r="H255" s="107">
        <f>VLOOKUP(B255,'CMP-SIN-SD-09-2021'!A:D,4,0)</f>
        <v>1.38</v>
      </c>
      <c r="I255" s="107" t="s">
        <v>11266</v>
      </c>
      <c r="J255" s="76">
        <f t="shared" si="22"/>
        <v>0.74</v>
      </c>
      <c r="M255" s="76">
        <f>VLOOKUP(B255,'CMP-SIN-SD-09-2021'!A:D,4,0)</f>
        <v>1.38</v>
      </c>
      <c r="N255" s="76" t="b">
        <f t="shared" si="23"/>
        <v>1</v>
      </c>
    </row>
    <row r="256" spans="1:14" s="363" customFormat="1" ht="45" x14ac:dyDescent="0.25">
      <c r="A256" s="378">
        <f t="shared" si="21"/>
        <v>93210</v>
      </c>
      <c r="B256" s="377">
        <v>97906</v>
      </c>
      <c r="C256" s="104" t="s">
        <v>11268</v>
      </c>
      <c r="D256" s="104" t="s">
        <v>13298</v>
      </c>
      <c r="E256" s="105" t="s">
        <v>11264</v>
      </c>
      <c r="F256" s="105" t="s">
        <v>6446</v>
      </c>
      <c r="G256" s="140">
        <v>2.6800000000000001E-2</v>
      </c>
      <c r="H256" s="107">
        <f>VLOOKUP(B256,'CMP-SIN-SD-09-2021'!A:D,4,0)</f>
        <v>419.65</v>
      </c>
      <c r="I256" s="107" t="s">
        <v>11266</v>
      </c>
      <c r="J256" s="76">
        <f t="shared" si="22"/>
        <v>11.24</v>
      </c>
      <c r="M256" s="76">
        <f>VLOOKUP(B256,'CMP-SIN-SD-09-2021'!A:D,4,0)</f>
        <v>419.65</v>
      </c>
      <c r="N256" s="76" t="b">
        <f t="shared" si="23"/>
        <v>1</v>
      </c>
    </row>
    <row r="257" spans="1:15" s="363" customFormat="1" ht="45" x14ac:dyDescent="0.25">
      <c r="A257" s="378">
        <f t="shared" si="21"/>
        <v>93210</v>
      </c>
      <c r="B257" s="377">
        <v>98102</v>
      </c>
      <c r="C257" s="104" t="s">
        <v>11268</v>
      </c>
      <c r="D257" s="104" t="s">
        <v>13332</v>
      </c>
      <c r="E257" s="105" t="s">
        <v>11264</v>
      </c>
      <c r="F257" s="105" t="s">
        <v>6446</v>
      </c>
      <c r="G257" s="140">
        <v>2.6800000000000001E-2</v>
      </c>
      <c r="H257" s="107">
        <f>VLOOKUP(B257,'CMP-SIN-SD-09-2021'!A:D,4,0)</f>
        <v>160.18</v>
      </c>
      <c r="I257" s="107" t="s">
        <v>11266</v>
      </c>
      <c r="J257" s="76">
        <f t="shared" si="22"/>
        <v>4.29</v>
      </c>
      <c r="M257" s="76">
        <f>VLOOKUP(B257,'CMP-SIN-SD-09-2021'!A:D,4,0)</f>
        <v>160.18</v>
      </c>
      <c r="N257" s="76" t="b">
        <f t="shared" si="23"/>
        <v>1</v>
      </c>
    </row>
    <row r="258" spans="1:15" s="363" customFormat="1" ht="30" x14ac:dyDescent="0.25">
      <c r="A258" s="378">
        <f t="shared" si="21"/>
        <v>93210</v>
      </c>
      <c r="B258" s="377">
        <v>93358</v>
      </c>
      <c r="C258" s="104" t="s">
        <v>11268</v>
      </c>
      <c r="D258" s="104" t="s">
        <v>11287</v>
      </c>
      <c r="E258" s="105" t="s">
        <v>11264</v>
      </c>
      <c r="F258" s="105" t="s">
        <v>6624</v>
      </c>
      <c r="G258" s="140">
        <v>3.9E-2</v>
      </c>
      <c r="H258" s="107">
        <f>VLOOKUP(B258,'CMP-SIN-SD-09-2021'!A:D,4,0)</f>
        <v>69.66</v>
      </c>
      <c r="I258" s="107" t="s">
        <v>11266</v>
      </c>
      <c r="J258" s="76">
        <f t="shared" si="22"/>
        <v>2.71</v>
      </c>
      <c r="M258" s="76">
        <f>VLOOKUP(B258,'CMP-SIN-SD-09-2021'!A:D,4,0)</f>
        <v>69.66</v>
      </c>
      <c r="N258" s="76" t="b">
        <f t="shared" si="23"/>
        <v>1</v>
      </c>
    </row>
    <row r="259" spans="1:15" s="363" customFormat="1" x14ac:dyDescent="0.25">
      <c r="A259" s="378">
        <f t="shared" si="21"/>
        <v>93210</v>
      </c>
      <c r="B259" s="377">
        <v>96995</v>
      </c>
      <c r="C259" s="104" t="s">
        <v>11268</v>
      </c>
      <c r="D259" s="104" t="s">
        <v>11288</v>
      </c>
      <c r="E259" s="105" t="s">
        <v>11264</v>
      </c>
      <c r="F259" s="105" t="s">
        <v>6624</v>
      </c>
      <c r="G259" s="140">
        <v>0.01</v>
      </c>
      <c r="H259" s="107">
        <f>VLOOKUP(B259,'CMP-SIN-SD-09-2021'!A:D,4,0)</f>
        <v>42.23</v>
      </c>
      <c r="I259" s="107" t="s">
        <v>11266</v>
      </c>
      <c r="J259" s="76">
        <f t="shared" si="22"/>
        <v>0.42</v>
      </c>
      <c r="M259" s="76">
        <f>VLOOKUP(B259,'CMP-SIN-SD-09-2021'!A:D,4,0)</f>
        <v>42.23</v>
      </c>
      <c r="N259" s="76" t="b">
        <f t="shared" si="23"/>
        <v>1</v>
      </c>
    </row>
    <row r="260" spans="1:15" s="363" customFormat="1" ht="30" x14ac:dyDescent="0.25">
      <c r="A260" s="378">
        <f t="shared" si="21"/>
        <v>93210</v>
      </c>
      <c r="B260" s="377">
        <v>88489</v>
      </c>
      <c r="C260" s="104" t="s">
        <v>11268</v>
      </c>
      <c r="D260" s="104" t="s">
        <v>11400</v>
      </c>
      <c r="E260" s="105" t="s">
        <v>11264</v>
      </c>
      <c r="F260" s="105" t="s">
        <v>6447</v>
      </c>
      <c r="G260" s="140">
        <v>1.4293</v>
      </c>
      <c r="H260" s="107">
        <f>VLOOKUP(B260,'CMP-SIN-SD-09-2021'!A:D,4,0)</f>
        <v>14.34</v>
      </c>
      <c r="I260" s="107" t="s">
        <v>11266</v>
      </c>
      <c r="J260" s="76">
        <f t="shared" si="22"/>
        <v>20.49</v>
      </c>
      <c r="M260" s="76">
        <f>VLOOKUP(B260,'CMP-SIN-SD-09-2021'!A:D,4,0)</f>
        <v>14.34</v>
      </c>
      <c r="N260" s="76" t="b">
        <f t="shared" si="23"/>
        <v>1</v>
      </c>
    </row>
    <row r="261" spans="1:15" s="363" customFormat="1" x14ac:dyDescent="0.25">
      <c r="A261" s="378">
        <f t="shared" si="21"/>
        <v>93210</v>
      </c>
      <c r="B261" s="377">
        <v>88262</v>
      </c>
      <c r="C261" s="104" t="s">
        <v>11268</v>
      </c>
      <c r="D261" s="104" t="s">
        <v>13312</v>
      </c>
      <c r="E261" s="105" t="s">
        <v>11264</v>
      </c>
      <c r="F261" s="105" t="s">
        <v>6456</v>
      </c>
      <c r="G261" s="140">
        <v>1.1154999999999999</v>
      </c>
      <c r="H261" s="107">
        <f>VLOOKUP(B261,'CMP-SIN-SD-09-2021'!A:D,4,0)</f>
        <v>23.68</v>
      </c>
      <c r="I261" s="107" t="s">
        <v>11266</v>
      </c>
      <c r="J261" s="76">
        <f t="shared" si="22"/>
        <v>26.41</v>
      </c>
      <c r="M261" s="76">
        <f>VLOOKUP(B261,'CMP-SIN-SD-09-2021'!A:D,4,0)</f>
        <v>23.68</v>
      </c>
      <c r="N261" s="76" t="b">
        <f t="shared" si="23"/>
        <v>1</v>
      </c>
    </row>
    <row r="262" spans="1:15" s="363" customFormat="1" ht="30" x14ac:dyDescent="0.25">
      <c r="A262" s="378">
        <f t="shared" si="21"/>
        <v>93210</v>
      </c>
      <c r="B262" s="377">
        <v>101891</v>
      </c>
      <c r="C262" s="104" t="s">
        <v>11268</v>
      </c>
      <c r="D262" s="104" t="s">
        <v>13304</v>
      </c>
      <c r="E262" s="105" t="s">
        <v>11264</v>
      </c>
      <c r="F262" s="105" t="s">
        <v>6446</v>
      </c>
      <c r="G262" s="140">
        <v>0.1074</v>
      </c>
      <c r="H262" s="107">
        <f>VLOOKUP(B262,'CMP-SIN-SD-09-2021'!A:D,4,0)</f>
        <v>27.98</v>
      </c>
      <c r="I262" s="107" t="s">
        <v>11266</v>
      </c>
      <c r="J262" s="76">
        <f t="shared" si="22"/>
        <v>3</v>
      </c>
      <c r="M262" s="76">
        <f>VLOOKUP(B262,'CMP-SIN-SD-09-2021'!A:D,4,0)</f>
        <v>27.98</v>
      </c>
      <c r="N262" s="76" t="b">
        <f t="shared" si="23"/>
        <v>1</v>
      </c>
    </row>
    <row r="263" spans="1:15" s="363" customFormat="1" ht="45" x14ac:dyDescent="0.25">
      <c r="A263" s="378">
        <f t="shared" si="21"/>
        <v>93210</v>
      </c>
      <c r="B263" s="377">
        <v>101876</v>
      </c>
      <c r="C263" s="104" t="s">
        <v>11268</v>
      </c>
      <c r="D263" s="104" t="s">
        <v>13313</v>
      </c>
      <c r="E263" s="105" t="s">
        <v>11264</v>
      </c>
      <c r="F263" s="105" t="s">
        <v>6446</v>
      </c>
      <c r="G263" s="140">
        <v>2.6800000000000001E-2</v>
      </c>
      <c r="H263" s="107">
        <f>VLOOKUP(B263,'CMP-SIN-SD-09-2021'!A:D,4,0)</f>
        <v>93.14</v>
      </c>
      <c r="I263" s="107" t="s">
        <v>11266</v>
      </c>
      <c r="J263" s="76">
        <f t="shared" si="22"/>
        <v>2.4900000000000002</v>
      </c>
      <c r="M263" s="76">
        <f>VLOOKUP(B263,'CMP-SIN-SD-09-2021'!A:D,4,0)</f>
        <v>93.14</v>
      </c>
      <c r="N263" s="76" t="b">
        <f t="shared" si="23"/>
        <v>1</v>
      </c>
    </row>
    <row r="264" spans="1:15" s="363" customFormat="1" ht="30" x14ac:dyDescent="0.25">
      <c r="A264" s="378">
        <f t="shared" si="21"/>
        <v>93210</v>
      </c>
      <c r="B264" s="377">
        <v>10886</v>
      </c>
      <c r="C264" s="104" t="s">
        <v>11268</v>
      </c>
      <c r="D264" s="104" t="s">
        <v>13305</v>
      </c>
      <c r="E264" s="105" t="s">
        <v>11264</v>
      </c>
      <c r="F264" s="105" t="s">
        <v>6446</v>
      </c>
      <c r="G264" s="140">
        <v>2.6800000000000001E-2</v>
      </c>
      <c r="H264" s="107">
        <v>166.25</v>
      </c>
      <c r="I264" s="107" t="s">
        <v>11266</v>
      </c>
      <c r="J264" s="76">
        <f t="shared" si="22"/>
        <v>4.45</v>
      </c>
      <c r="M264" s="76">
        <f>VLOOKUP(B264,'INS-SIN-SD-09-2021'!A:D,4,0)</f>
        <v>166.25</v>
      </c>
      <c r="N264" s="76" t="b">
        <f t="shared" si="23"/>
        <v>1</v>
      </c>
    </row>
    <row r="265" spans="1:15" s="363" customFormat="1" ht="30" x14ac:dyDescent="0.25">
      <c r="A265" s="378">
        <f t="shared" si="21"/>
        <v>93210</v>
      </c>
      <c r="B265" s="377">
        <v>10891</v>
      </c>
      <c r="C265" s="104" t="s">
        <v>11268</v>
      </c>
      <c r="D265" s="104" t="s">
        <v>13306</v>
      </c>
      <c r="E265" s="105" t="s">
        <v>11264</v>
      </c>
      <c r="F265" s="105" t="s">
        <v>6446</v>
      </c>
      <c r="G265" s="140">
        <v>2.6800000000000001E-2</v>
      </c>
      <c r="H265" s="107">
        <v>160.76</v>
      </c>
      <c r="I265" s="107" t="s">
        <v>11266</v>
      </c>
      <c r="J265" s="76">
        <f t="shared" si="22"/>
        <v>4.3</v>
      </c>
      <c r="M265" s="76">
        <f>VLOOKUP(B265,'INS-SIN-SD-09-2021'!A:D,4,0)</f>
        <v>160.76</v>
      </c>
      <c r="N265" s="76" t="b">
        <f t="shared" si="23"/>
        <v>1</v>
      </c>
    </row>
    <row r="266" spans="1:15" s="363" customFormat="1" ht="60" x14ac:dyDescent="0.25">
      <c r="A266" s="378">
        <f t="shared" si="21"/>
        <v>93210</v>
      </c>
      <c r="B266" s="377">
        <v>3080</v>
      </c>
      <c r="C266" s="104" t="s">
        <v>11268</v>
      </c>
      <c r="D266" s="104" t="s">
        <v>13307</v>
      </c>
      <c r="E266" s="105" t="s">
        <v>11264</v>
      </c>
      <c r="F266" s="105" t="s">
        <v>6454</v>
      </c>
      <c r="G266" s="140">
        <v>2.6800000000000001E-2</v>
      </c>
      <c r="H266" s="107">
        <v>54.47</v>
      </c>
      <c r="I266" s="107" t="s">
        <v>11266</v>
      </c>
      <c r="J266" s="76">
        <f t="shared" si="22"/>
        <v>1.45</v>
      </c>
      <c r="M266" s="76">
        <f>VLOOKUP(B266,'INS-SIN-SD-09-2021'!A:D,4,0)</f>
        <v>54.47</v>
      </c>
      <c r="N266" s="76" t="b">
        <f t="shared" si="23"/>
        <v>1</v>
      </c>
    </row>
    <row r="267" spans="1:15" s="363" customFormat="1" ht="30" x14ac:dyDescent="0.25">
      <c r="A267" s="378">
        <f t="shared" si="21"/>
        <v>93210</v>
      </c>
      <c r="B267" s="377">
        <v>11587</v>
      </c>
      <c r="C267" s="104" t="s">
        <v>11268</v>
      </c>
      <c r="D267" s="104" t="s">
        <v>13309</v>
      </c>
      <c r="E267" s="105" t="s">
        <v>11264</v>
      </c>
      <c r="F267" s="105" t="s">
        <v>6447</v>
      </c>
      <c r="G267" s="140">
        <v>1</v>
      </c>
      <c r="H267" s="107">
        <v>93.82</v>
      </c>
      <c r="I267" s="107" t="s">
        <v>11266</v>
      </c>
      <c r="J267" s="76">
        <f t="shared" si="22"/>
        <v>93.82</v>
      </c>
      <c r="M267" s="76">
        <f>VLOOKUP(B267,'INS-SIN-SD-09-2021'!A:D,4,0)</f>
        <v>93.82</v>
      </c>
      <c r="N267" s="76" t="b">
        <f t="shared" si="23"/>
        <v>1</v>
      </c>
    </row>
    <row r="268" spans="1:15" s="363" customFormat="1" ht="45" x14ac:dyDescent="0.25">
      <c r="A268" s="378">
        <f t="shared" ref="A268:A331" si="24">IF(O268&lt;&gt;0,O268,A267)</f>
        <v>93210</v>
      </c>
      <c r="B268" s="377">
        <v>37525</v>
      </c>
      <c r="C268" s="104" t="s">
        <v>11268</v>
      </c>
      <c r="D268" s="104" t="s">
        <v>13333</v>
      </c>
      <c r="E268" s="105" t="s">
        <v>11264</v>
      </c>
      <c r="F268" s="105" t="s">
        <v>6465</v>
      </c>
      <c r="G268" s="140">
        <v>1.2782</v>
      </c>
      <c r="H268" s="107">
        <v>3.01</v>
      </c>
      <c r="I268" s="107" t="s">
        <v>11266</v>
      </c>
      <c r="J268" s="76">
        <f t="shared" si="22"/>
        <v>3.84</v>
      </c>
      <c r="M268" s="76">
        <f>VLOOKUP(B268,'INS-SIN-SD-09-2021'!A:D,4,0)</f>
        <v>3.01</v>
      </c>
      <c r="N268" s="76" t="b">
        <f t="shared" si="23"/>
        <v>1</v>
      </c>
    </row>
    <row r="269" spans="1:15" s="363" customFormat="1" ht="45" x14ac:dyDescent="0.25">
      <c r="A269" s="376">
        <f t="shared" si="24"/>
        <v>93212</v>
      </c>
      <c r="B269" s="367" t="s">
        <v>11263</v>
      </c>
      <c r="C269" s="368" t="s">
        <v>11299</v>
      </c>
      <c r="D269" s="368" t="s">
        <v>13334</v>
      </c>
      <c r="E269" s="369" t="s">
        <v>6447</v>
      </c>
      <c r="F269" s="369" t="s">
        <v>11264</v>
      </c>
      <c r="G269" s="370" t="s">
        <v>11265</v>
      </c>
      <c r="H269" s="371" t="s">
        <v>11266</v>
      </c>
      <c r="I269" s="375">
        <f>SUMIF(A:A,A269,J:J)</f>
        <v>985.04999999999984</v>
      </c>
      <c r="K269" s="363">
        <f>VLOOKUP(A269,'CMP-SIN-SD-09-2021'!A:D,4,0)</f>
        <v>985.05</v>
      </c>
      <c r="L269" s="363" t="b">
        <f>K269=I269</f>
        <v>1</v>
      </c>
      <c r="O269" s="6">
        <v>93212</v>
      </c>
    </row>
    <row r="270" spans="1:15" s="363" customFormat="1" ht="45" x14ac:dyDescent="0.25">
      <c r="A270" s="378">
        <f t="shared" si="24"/>
        <v>93212</v>
      </c>
      <c r="B270" s="377">
        <v>98441</v>
      </c>
      <c r="C270" s="104" t="s">
        <v>13334</v>
      </c>
      <c r="D270" s="104" t="s">
        <v>11269</v>
      </c>
      <c r="E270" s="105" t="s">
        <v>11264</v>
      </c>
      <c r="F270" s="105" t="s">
        <v>6447</v>
      </c>
      <c r="G270" s="140">
        <v>0.26119999999999999</v>
      </c>
      <c r="H270" s="107">
        <f>VLOOKUP(B270,'CMP-SIN-SD-09-2021'!A:D,4,0)</f>
        <v>153.43</v>
      </c>
      <c r="I270" s="107" t="s">
        <v>11266</v>
      </c>
      <c r="J270" s="76">
        <f t="shared" ref="J270:J333" si="25">TRUNC((H270*G270),2)</f>
        <v>40.07</v>
      </c>
      <c r="M270" s="76">
        <f>VLOOKUP(B270,'CMP-SIN-SD-09-2021'!A:D,4,0)</f>
        <v>153.43</v>
      </c>
      <c r="N270" s="76" t="b">
        <f t="shared" ref="N270:N333" si="26">M270=H270</f>
        <v>1</v>
      </c>
    </row>
    <row r="271" spans="1:15" s="363" customFormat="1" ht="45" x14ac:dyDescent="0.25">
      <c r="A271" s="378">
        <f t="shared" si="24"/>
        <v>93212</v>
      </c>
      <c r="B271" s="377">
        <v>98442</v>
      </c>
      <c r="C271" s="104" t="s">
        <v>13334</v>
      </c>
      <c r="D271" s="104" t="s">
        <v>13257</v>
      </c>
      <c r="E271" s="105" t="s">
        <v>11264</v>
      </c>
      <c r="F271" s="105" t="s">
        <v>6447</v>
      </c>
      <c r="G271" s="140">
        <v>0.30070000000000002</v>
      </c>
      <c r="H271" s="107">
        <f>VLOOKUP(B271,'CMP-SIN-SD-09-2021'!A:D,4,0)</f>
        <v>156.38999999999999</v>
      </c>
      <c r="I271" s="107" t="s">
        <v>11266</v>
      </c>
      <c r="J271" s="76">
        <f t="shared" si="25"/>
        <v>47.02</v>
      </c>
      <c r="M271" s="76">
        <f>VLOOKUP(B271,'CMP-SIN-SD-09-2021'!A:D,4,0)</f>
        <v>156.38999999999999</v>
      </c>
      <c r="N271" s="76" t="b">
        <f t="shared" si="26"/>
        <v>1</v>
      </c>
    </row>
    <row r="272" spans="1:15" s="363" customFormat="1" ht="45" x14ac:dyDescent="0.25">
      <c r="A272" s="378">
        <f t="shared" si="24"/>
        <v>93212</v>
      </c>
      <c r="B272" s="377">
        <v>98443</v>
      </c>
      <c r="C272" s="104" t="s">
        <v>13334</v>
      </c>
      <c r="D272" s="104" t="s">
        <v>13258</v>
      </c>
      <c r="E272" s="105" t="s">
        <v>11264</v>
      </c>
      <c r="F272" s="105" t="s">
        <v>6447</v>
      </c>
      <c r="G272" s="140">
        <v>8.3000000000000004E-2</v>
      </c>
      <c r="H272" s="107">
        <f>VLOOKUP(B272,'CMP-SIN-SD-09-2021'!A:D,4,0)</f>
        <v>135.19999999999999</v>
      </c>
      <c r="I272" s="107" t="s">
        <v>11266</v>
      </c>
      <c r="J272" s="76">
        <f t="shared" si="25"/>
        <v>11.22</v>
      </c>
      <c r="M272" s="76">
        <f>VLOOKUP(B272,'CMP-SIN-SD-09-2021'!A:D,4,0)</f>
        <v>135.19999999999999</v>
      </c>
      <c r="N272" s="76" t="b">
        <f t="shared" si="26"/>
        <v>1</v>
      </c>
    </row>
    <row r="273" spans="1:14" s="363" customFormat="1" ht="45" x14ac:dyDescent="0.25">
      <c r="A273" s="378">
        <f t="shared" si="24"/>
        <v>93212</v>
      </c>
      <c r="B273" s="377">
        <v>98444</v>
      </c>
      <c r="C273" s="104" t="s">
        <v>13334</v>
      </c>
      <c r="D273" s="104" t="s">
        <v>13259</v>
      </c>
      <c r="E273" s="105" t="s">
        <v>11264</v>
      </c>
      <c r="F273" s="105" t="s">
        <v>6447</v>
      </c>
      <c r="G273" s="140">
        <v>9.5600000000000004E-2</v>
      </c>
      <c r="H273" s="107">
        <f>VLOOKUP(B273,'CMP-SIN-SD-09-2021'!A:D,4,0)</f>
        <v>137.31</v>
      </c>
      <c r="I273" s="107" t="s">
        <v>11266</v>
      </c>
      <c r="J273" s="76">
        <f t="shared" si="25"/>
        <v>13.12</v>
      </c>
      <c r="M273" s="76">
        <f>VLOOKUP(B273,'CMP-SIN-SD-09-2021'!A:D,4,0)</f>
        <v>137.31</v>
      </c>
      <c r="N273" s="76" t="b">
        <f t="shared" si="26"/>
        <v>1</v>
      </c>
    </row>
    <row r="274" spans="1:14" s="363" customFormat="1" ht="45" x14ac:dyDescent="0.25">
      <c r="A274" s="378">
        <f t="shared" si="24"/>
        <v>93212</v>
      </c>
      <c r="B274" s="377">
        <v>98445</v>
      </c>
      <c r="C274" s="104" t="s">
        <v>13334</v>
      </c>
      <c r="D274" s="104" t="s">
        <v>13260</v>
      </c>
      <c r="E274" s="105" t="s">
        <v>11264</v>
      </c>
      <c r="F274" s="105" t="s">
        <v>6447</v>
      </c>
      <c r="G274" s="140">
        <v>0.40810000000000002</v>
      </c>
      <c r="H274" s="107">
        <f>VLOOKUP(B274,'CMP-SIN-SD-09-2021'!A:D,4,0)</f>
        <v>185.01</v>
      </c>
      <c r="I274" s="107" t="s">
        <v>11266</v>
      </c>
      <c r="J274" s="76">
        <f t="shared" si="25"/>
        <v>75.5</v>
      </c>
      <c r="M274" s="76">
        <f>VLOOKUP(B274,'CMP-SIN-SD-09-2021'!A:D,4,0)</f>
        <v>185.01</v>
      </c>
      <c r="N274" s="76" t="b">
        <f t="shared" si="26"/>
        <v>1</v>
      </c>
    </row>
    <row r="275" spans="1:14" s="363" customFormat="1" ht="45" x14ac:dyDescent="0.25">
      <c r="A275" s="378">
        <f t="shared" si="24"/>
        <v>93212</v>
      </c>
      <c r="B275" s="377">
        <v>98446</v>
      </c>
      <c r="C275" s="104" t="s">
        <v>13334</v>
      </c>
      <c r="D275" s="104" t="s">
        <v>13261</v>
      </c>
      <c r="E275" s="105" t="s">
        <v>11264</v>
      </c>
      <c r="F275" s="105" t="s">
        <v>6447</v>
      </c>
      <c r="G275" s="140">
        <v>0.31819999999999998</v>
      </c>
      <c r="H275" s="107">
        <f>VLOOKUP(B275,'CMP-SIN-SD-09-2021'!A:D,4,0)</f>
        <v>236.74</v>
      </c>
      <c r="I275" s="107" t="s">
        <v>11266</v>
      </c>
      <c r="J275" s="76">
        <f t="shared" si="25"/>
        <v>75.33</v>
      </c>
      <c r="M275" s="76">
        <f>VLOOKUP(B275,'CMP-SIN-SD-09-2021'!A:D,4,0)</f>
        <v>236.74</v>
      </c>
      <c r="N275" s="76" t="b">
        <f t="shared" si="26"/>
        <v>1</v>
      </c>
    </row>
    <row r="276" spans="1:14" s="363" customFormat="1" ht="45" x14ac:dyDescent="0.25">
      <c r="A276" s="378">
        <f t="shared" si="24"/>
        <v>93212</v>
      </c>
      <c r="B276" s="377">
        <v>98447</v>
      </c>
      <c r="C276" s="104" t="s">
        <v>13334</v>
      </c>
      <c r="D276" s="104" t="s">
        <v>13262</v>
      </c>
      <c r="E276" s="105" t="s">
        <v>11264</v>
      </c>
      <c r="F276" s="105" t="s">
        <v>6447</v>
      </c>
      <c r="G276" s="140">
        <v>0.12970000000000001</v>
      </c>
      <c r="H276" s="107">
        <f>VLOOKUP(B276,'CMP-SIN-SD-09-2021'!A:D,4,0)</f>
        <v>159.51</v>
      </c>
      <c r="I276" s="107" t="s">
        <v>11266</v>
      </c>
      <c r="J276" s="76">
        <f t="shared" si="25"/>
        <v>20.68</v>
      </c>
      <c r="M276" s="76">
        <f>VLOOKUP(B276,'CMP-SIN-SD-09-2021'!A:D,4,0)</f>
        <v>159.51</v>
      </c>
      <c r="N276" s="76" t="b">
        <f t="shared" si="26"/>
        <v>1</v>
      </c>
    </row>
    <row r="277" spans="1:14" s="363" customFormat="1" ht="45" x14ac:dyDescent="0.25">
      <c r="A277" s="378">
        <f t="shared" si="24"/>
        <v>93212</v>
      </c>
      <c r="B277" s="377">
        <v>98448</v>
      </c>
      <c r="C277" s="104" t="s">
        <v>13334</v>
      </c>
      <c r="D277" s="104" t="s">
        <v>13263</v>
      </c>
      <c r="E277" s="105" t="s">
        <v>11264</v>
      </c>
      <c r="F277" s="105" t="s">
        <v>6447</v>
      </c>
      <c r="G277" s="140">
        <v>0.1011</v>
      </c>
      <c r="H277" s="107">
        <f>VLOOKUP(B277,'CMP-SIN-SD-09-2021'!A:D,4,0)</f>
        <v>200.05</v>
      </c>
      <c r="I277" s="107" t="s">
        <v>11266</v>
      </c>
      <c r="J277" s="76">
        <f t="shared" si="25"/>
        <v>20.22</v>
      </c>
      <c r="M277" s="76">
        <f>VLOOKUP(B277,'CMP-SIN-SD-09-2021'!A:D,4,0)</f>
        <v>200.05</v>
      </c>
      <c r="N277" s="76" t="b">
        <f t="shared" si="26"/>
        <v>1</v>
      </c>
    </row>
    <row r="278" spans="1:14" s="363" customFormat="1" ht="60" x14ac:dyDescent="0.25">
      <c r="A278" s="378">
        <f t="shared" si="24"/>
        <v>93212</v>
      </c>
      <c r="B278" s="377">
        <v>92543</v>
      </c>
      <c r="C278" s="104" t="s">
        <v>13334</v>
      </c>
      <c r="D278" s="104" t="s">
        <v>13264</v>
      </c>
      <c r="E278" s="105" t="s">
        <v>11264</v>
      </c>
      <c r="F278" s="105" t="s">
        <v>6447</v>
      </c>
      <c r="G278" s="140">
        <v>1.3566</v>
      </c>
      <c r="H278" s="107">
        <f>VLOOKUP(B278,'CMP-SIN-SD-09-2021'!A:D,4,0)</f>
        <v>24.81</v>
      </c>
      <c r="I278" s="107" t="s">
        <v>11266</v>
      </c>
      <c r="J278" s="76">
        <f t="shared" si="25"/>
        <v>33.65</v>
      </c>
      <c r="M278" s="76">
        <f>VLOOKUP(B278,'CMP-SIN-SD-09-2021'!A:D,4,0)</f>
        <v>24.81</v>
      </c>
      <c r="N278" s="76" t="b">
        <f t="shared" si="26"/>
        <v>1</v>
      </c>
    </row>
    <row r="279" spans="1:14" s="363" customFormat="1" ht="60" x14ac:dyDescent="0.25">
      <c r="A279" s="378">
        <f t="shared" si="24"/>
        <v>93212</v>
      </c>
      <c r="B279" s="377">
        <v>94210</v>
      </c>
      <c r="C279" s="104" t="s">
        <v>13334</v>
      </c>
      <c r="D279" s="104" t="s">
        <v>13265</v>
      </c>
      <c r="E279" s="105" t="s">
        <v>11264</v>
      </c>
      <c r="F279" s="105" t="s">
        <v>6447</v>
      </c>
      <c r="G279" s="140">
        <v>1.3566</v>
      </c>
      <c r="H279" s="107">
        <f>VLOOKUP(B279,'CMP-SIN-SD-09-2021'!A:D,4,0)</f>
        <v>52.38</v>
      </c>
      <c r="I279" s="107" t="s">
        <v>11266</v>
      </c>
      <c r="J279" s="76">
        <f t="shared" si="25"/>
        <v>71.05</v>
      </c>
      <c r="M279" s="76">
        <f>VLOOKUP(B279,'CMP-SIN-SD-09-2021'!A:D,4,0)</f>
        <v>52.38</v>
      </c>
      <c r="N279" s="76" t="b">
        <f t="shared" si="26"/>
        <v>1</v>
      </c>
    </row>
    <row r="280" spans="1:14" s="363" customFormat="1" ht="45" x14ac:dyDescent="0.25">
      <c r="A280" s="378">
        <f t="shared" si="24"/>
        <v>93212</v>
      </c>
      <c r="B280" s="377">
        <v>90822</v>
      </c>
      <c r="C280" s="104" t="s">
        <v>13334</v>
      </c>
      <c r="D280" s="104" t="s">
        <v>11272</v>
      </c>
      <c r="E280" s="105" t="s">
        <v>11264</v>
      </c>
      <c r="F280" s="105" t="s">
        <v>6446</v>
      </c>
      <c r="G280" s="140">
        <v>3.4799999999999998E-2</v>
      </c>
      <c r="H280" s="107">
        <f>VLOOKUP(B280,'CMP-SIN-SD-09-2021'!A:D,4,0)</f>
        <v>310.89</v>
      </c>
      <c r="I280" s="107" t="s">
        <v>11266</v>
      </c>
      <c r="J280" s="76">
        <f t="shared" si="25"/>
        <v>10.81</v>
      </c>
      <c r="M280" s="76">
        <f>VLOOKUP(B280,'CMP-SIN-SD-09-2021'!A:D,4,0)</f>
        <v>310.89</v>
      </c>
      <c r="N280" s="76" t="b">
        <f t="shared" si="26"/>
        <v>1</v>
      </c>
    </row>
    <row r="281" spans="1:14" s="363" customFormat="1" ht="45" x14ac:dyDescent="0.25">
      <c r="A281" s="378">
        <f t="shared" si="24"/>
        <v>93212</v>
      </c>
      <c r="B281" s="377">
        <v>91305</v>
      </c>
      <c r="C281" s="104" t="s">
        <v>13334</v>
      </c>
      <c r="D281" s="104" t="s">
        <v>13335</v>
      </c>
      <c r="E281" s="105" t="s">
        <v>11264</v>
      </c>
      <c r="F281" s="105" t="s">
        <v>6446</v>
      </c>
      <c r="G281" s="140">
        <v>5.2200000000000003E-2</v>
      </c>
      <c r="H281" s="107">
        <f>VLOOKUP(B281,'CMP-SIN-SD-09-2021'!A:D,4,0)</f>
        <v>85.93</v>
      </c>
      <c r="I281" s="107" t="s">
        <v>11266</v>
      </c>
      <c r="J281" s="76">
        <f t="shared" si="25"/>
        <v>4.4800000000000004</v>
      </c>
      <c r="M281" s="76">
        <f>VLOOKUP(B281,'CMP-SIN-SD-09-2021'!A:D,4,0)</f>
        <v>85.93</v>
      </c>
      <c r="N281" s="76" t="b">
        <f t="shared" si="26"/>
        <v>1</v>
      </c>
    </row>
    <row r="282" spans="1:14" s="363" customFormat="1" ht="60" x14ac:dyDescent="0.25">
      <c r="A282" s="378">
        <f t="shared" si="24"/>
        <v>93212</v>
      </c>
      <c r="B282" s="377">
        <v>94559</v>
      </c>
      <c r="C282" s="104" t="s">
        <v>13334</v>
      </c>
      <c r="D282" s="104" t="s">
        <v>13266</v>
      </c>
      <c r="E282" s="105" t="s">
        <v>11264</v>
      </c>
      <c r="F282" s="105" t="s">
        <v>6447</v>
      </c>
      <c r="G282" s="140">
        <v>9.0499999999999997E-2</v>
      </c>
      <c r="H282" s="107">
        <f>VLOOKUP(B282,'CMP-SIN-SD-09-2021'!A:D,4,0)</f>
        <v>752.76</v>
      </c>
      <c r="I282" s="107" t="s">
        <v>11266</v>
      </c>
      <c r="J282" s="76">
        <f t="shared" si="25"/>
        <v>68.12</v>
      </c>
      <c r="M282" s="76">
        <f>VLOOKUP(B282,'CMP-SIN-SD-09-2021'!A:D,4,0)</f>
        <v>752.76</v>
      </c>
      <c r="N282" s="76" t="b">
        <f t="shared" si="26"/>
        <v>1</v>
      </c>
    </row>
    <row r="283" spans="1:14" s="363" customFormat="1" ht="30" x14ac:dyDescent="0.25">
      <c r="A283" s="378">
        <f t="shared" si="24"/>
        <v>93212</v>
      </c>
      <c r="B283" s="377">
        <v>95240</v>
      </c>
      <c r="C283" s="104" t="s">
        <v>13334</v>
      </c>
      <c r="D283" s="104" t="s">
        <v>13268</v>
      </c>
      <c r="E283" s="105" t="s">
        <v>11264</v>
      </c>
      <c r="F283" s="105" t="s">
        <v>6447</v>
      </c>
      <c r="G283" s="140">
        <v>6.4000000000000003E-3</v>
      </c>
      <c r="H283" s="107">
        <f>VLOOKUP(B283,'CMP-SIN-SD-09-2021'!A:D,4,0)</f>
        <v>16.77</v>
      </c>
      <c r="I283" s="107" t="s">
        <v>11266</v>
      </c>
      <c r="J283" s="76">
        <f t="shared" si="25"/>
        <v>0.1</v>
      </c>
      <c r="M283" s="76">
        <f>VLOOKUP(B283,'CMP-SIN-SD-09-2021'!A:D,4,0)</f>
        <v>16.77</v>
      </c>
      <c r="N283" s="76" t="b">
        <f t="shared" si="26"/>
        <v>1</v>
      </c>
    </row>
    <row r="284" spans="1:14" s="363" customFormat="1" ht="30" x14ac:dyDescent="0.25">
      <c r="A284" s="378">
        <f t="shared" si="24"/>
        <v>93212</v>
      </c>
      <c r="B284" s="377">
        <v>95241</v>
      </c>
      <c r="C284" s="104" t="s">
        <v>13334</v>
      </c>
      <c r="D284" s="104" t="s">
        <v>13269</v>
      </c>
      <c r="E284" s="105" t="s">
        <v>11264</v>
      </c>
      <c r="F284" s="105" t="s">
        <v>6447</v>
      </c>
      <c r="G284" s="140">
        <v>1.3328</v>
      </c>
      <c r="H284" s="107">
        <f>VLOOKUP(B284,'CMP-SIN-SD-09-2021'!A:D,4,0)</f>
        <v>27.96</v>
      </c>
      <c r="I284" s="107" t="s">
        <v>11266</v>
      </c>
      <c r="J284" s="76">
        <f t="shared" si="25"/>
        <v>37.26</v>
      </c>
      <c r="M284" s="76">
        <f>VLOOKUP(B284,'CMP-SIN-SD-09-2021'!A:D,4,0)</f>
        <v>27.96</v>
      </c>
      <c r="N284" s="76" t="b">
        <f t="shared" si="26"/>
        <v>1</v>
      </c>
    </row>
    <row r="285" spans="1:14" s="363" customFormat="1" ht="45" x14ac:dyDescent="0.25">
      <c r="A285" s="378">
        <f t="shared" si="24"/>
        <v>93212</v>
      </c>
      <c r="B285" s="377">
        <v>101165</v>
      </c>
      <c r="C285" s="104" t="s">
        <v>13334</v>
      </c>
      <c r="D285" s="104" t="s">
        <v>13270</v>
      </c>
      <c r="E285" s="105" t="s">
        <v>11264</v>
      </c>
      <c r="F285" s="105" t="s">
        <v>6624</v>
      </c>
      <c r="G285" s="140">
        <v>2.86E-2</v>
      </c>
      <c r="H285" s="107">
        <f>VLOOKUP(B285,'CMP-SIN-SD-09-2021'!A:D,4,0)</f>
        <v>833.08</v>
      </c>
      <c r="I285" s="107" t="s">
        <v>11266</v>
      </c>
      <c r="J285" s="76">
        <f t="shared" si="25"/>
        <v>23.82</v>
      </c>
      <c r="M285" s="76">
        <f>VLOOKUP(B285,'CMP-SIN-SD-09-2021'!A:D,4,0)</f>
        <v>833.08</v>
      </c>
      <c r="N285" s="76" t="b">
        <f t="shared" si="26"/>
        <v>1</v>
      </c>
    </row>
    <row r="286" spans="1:14" s="363" customFormat="1" ht="45" x14ac:dyDescent="0.25">
      <c r="A286" s="378">
        <f t="shared" si="24"/>
        <v>93212</v>
      </c>
      <c r="B286" s="377">
        <v>91862</v>
      </c>
      <c r="C286" s="104" t="s">
        <v>13334</v>
      </c>
      <c r="D286" s="104" t="s">
        <v>11274</v>
      </c>
      <c r="E286" s="105" t="s">
        <v>11264</v>
      </c>
      <c r="F286" s="105" t="s">
        <v>6465</v>
      </c>
      <c r="G286" s="140">
        <v>0.33069999999999999</v>
      </c>
      <c r="H286" s="107">
        <f>VLOOKUP(B286,'CMP-SIN-SD-09-2021'!A:D,4,0)</f>
        <v>9.48</v>
      </c>
      <c r="I286" s="107" t="s">
        <v>11266</v>
      </c>
      <c r="J286" s="76">
        <f t="shared" si="25"/>
        <v>3.13</v>
      </c>
      <c r="M286" s="76">
        <f>VLOOKUP(B286,'CMP-SIN-SD-09-2021'!A:D,4,0)</f>
        <v>9.48</v>
      </c>
      <c r="N286" s="76" t="b">
        <f t="shared" si="26"/>
        <v>1</v>
      </c>
    </row>
    <row r="287" spans="1:14" s="363" customFormat="1" ht="45" x14ac:dyDescent="0.25">
      <c r="A287" s="378">
        <f t="shared" si="24"/>
        <v>93212</v>
      </c>
      <c r="B287" s="377">
        <v>91863</v>
      </c>
      <c r="C287" s="104" t="s">
        <v>13334</v>
      </c>
      <c r="D287" s="104" t="s">
        <v>11300</v>
      </c>
      <c r="E287" s="105" t="s">
        <v>11264</v>
      </c>
      <c r="F287" s="105" t="s">
        <v>6465</v>
      </c>
      <c r="G287" s="140">
        <v>0.1305</v>
      </c>
      <c r="H287" s="107">
        <f>VLOOKUP(B287,'CMP-SIN-SD-09-2021'!A:D,4,0)</f>
        <v>11.19</v>
      </c>
      <c r="I287" s="107" t="s">
        <v>11266</v>
      </c>
      <c r="J287" s="76">
        <f t="shared" si="25"/>
        <v>1.46</v>
      </c>
      <c r="M287" s="76">
        <f>VLOOKUP(B287,'CMP-SIN-SD-09-2021'!A:D,4,0)</f>
        <v>11.19</v>
      </c>
      <c r="N287" s="76" t="b">
        <f t="shared" si="26"/>
        <v>1</v>
      </c>
    </row>
    <row r="288" spans="1:14" s="363" customFormat="1" ht="45" x14ac:dyDescent="0.25">
      <c r="A288" s="378">
        <f t="shared" si="24"/>
        <v>93212</v>
      </c>
      <c r="B288" s="377">
        <v>91870</v>
      </c>
      <c r="C288" s="104" t="s">
        <v>13334</v>
      </c>
      <c r="D288" s="104" t="s">
        <v>13271</v>
      </c>
      <c r="E288" s="105" t="s">
        <v>11264</v>
      </c>
      <c r="F288" s="105" t="s">
        <v>6465</v>
      </c>
      <c r="G288" s="140">
        <v>0.15659999999999999</v>
      </c>
      <c r="H288" s="107">
        <f>VLOOKUP(B288,'CMP-SIN-SD-09-2021'!A:D,4,0)</f>
        <v>10.47</v>
      </c>
      <c r="I288" s="107" t="s">
        <v>11266</v>
      </c>
      <c r="J288" s="76">
        <f t="shared" si="25"/>
        <v>1.63</v>
      </c>
      <c r="M288" s="76">
        <f>VLOOKUP(B288,'CMP-SIN-SD-09-2021'!A:D,4,0)</f>
        <v>10.47</v>
      </c>
      <c r="N288" s="76" t="b">
        <f t="shared" si="26"/>
        <v>1</v>
      </c>
    </row>
    <row r="289" spans="1:14" s="363" customFormat="1" ht="45" x14ac:dyDescent="0.25">
      <c r="A289" s="378">
        <f t="shared" si="24"/>
        <v>93212</v>
      </c>
      <c r="B289" s="377">
        <v>91871</v>
      </c>
      <c r="C289" s="104" t="s">
        <v>13334</v>
      </c>
      <c r="D289" s="104" t="s">
        <v>13336</v>
      </c>
      <c r="E289" s="105" t="s">
        <v>11264</v>
      </c>
      <c r="F289" s="105" t="s">
        <v>6465</v>
      </c>
      <c r="G289" s="140">
        <v>2.6100000000000002E-2</v>
      </c>
      <c r="H289" s="107">
        <f>VLOOKUP(B289,'CMP-SIN-SD-09-2021'!A:D,4,0)</f>
        <v>12.22</v>
      </c>
      <c r="I289" s="107" t="s">
        <v>11266</v>
      </c>
      <c r="J289" s="76">
        <f t="shared" si="25"/>
        <v>0.31</v>
      </c>
      <c r="M289" s="76">
        <f>VLOOKUP(B289,'CMP-SIN-SD-09-2021'!A:D,4,0)</f>
        <v>12.22</v>
      </c>
      <c r="N289" s="76" t="b">
        <f t="shared" si="26"/>
        <v>1</v>
      </c>
    </row>
    <row r="290" spans="1:14" s="363" customFormat="1" ht="45" x14ac:dyDescent="0.25">
      <c r="A290" s="378">
        <f t="shared" si="24"/>
        <v>93212</v>
      </c>
      <c r="B290" s="377">
        <v>91875</v>
      </c>
      <c r="C290" s="104" t="s">
        <v>13334</v>
      </c>
      <c r="D290" s="104" t="s">
        <v>13337</v>
      </c>
      <c r="E290" s="105" t="s">
        <v>11264</v>
      </c>
      <c r="F290" s="105" t="s">
        <v>6446</v>
      </c>
      <c r="G290" s="140">
        <v>3.4799999999999998E-2</v>
      </c>
      <c r="H290" s="107">
        <f>VLOOKUP(B290,'CMP-SIN-SD-09-2021'!A:D,4,0)</f>
        <v>5.78</v>
      </c>
      <c r="I290" s="107" t="s">
        <v>11266</v>
      </c>
      <c r="J290" s="76">
        <f t="shared" si="25"/>
        <v>0.2</v>
      </c>
      <c r="M290" s="76">
        <f>VLOOKUP(B290,'CMP-SIN-SD-09-2021'!A:D,4,0)</f>
        <v>5.78</v>
      </c>
      <c r="N290" s="76" t="b">
        <f t="shared" si="26"/>
        <v>1</v>
      </c>
    </row>
    <row r="291" spans="1:14" s="363" customFormat="1" ht="45" x14ac:dyDescent="0.25">
      <c r="A291" s="378">
        <f t="shared" si="24"/>
        <v>93212</v>
      </c>
      <c r="B291" s="377">
        <v>91882</v>
      </c>
      <c r="C291" s="104" t="s">
        <v>13334</v>
      </c>
      <c r="D291" s="104" t="s">
        <v>13338</v>
      </c>
      <c r="E291" s="105" t="s">
        <v>11264</v>
      </c>
      <c r="F291" s="105" t="s">
        <v>6446</v>
      </c>
      <c r="G291" s="140">
        <v>3.4799999999999998E-2</v>
      </c>
      <c r="H291" s="107">
        <f>VLOOKUP(B291,'CMP-SIN-SD-09-2021'!A:D,4,0)</f>
        <v>6.93</v>
      </c>
      <c r="I291" s="107" t="s">
        <v>11266</v>
      </c>
      <c r="J291" s="76">
        <f t="shared" si="25"/>
        <v>0.24</v>
      </c>
      <c r="M291" s="76">
        <f>VLOOKUP(B291,'CMP-SIN-SD-09-2021'!A:D,4,0)</f>
        <v>6.93</v>
      </c>
      <c r="N291" s="76" t="b">
        <f t="shared" si="26"/>
        <v>1</v>
      </c>
    </row>
    <row r="292" spans="1:14" s="363" customFormat="1" ht="45" x14ac:dyDescent="0.25">
      <c r="A292" s="378">
        <f t="shared" si="24"/>
        <v>93212</v>
      </c>
      <c r="B292" s="377">
        <v>91890</v>
      </c>
      <c r="C292" s="104" t="s">
        <v>13334</v>
      </c>
      <c r="D292" s="104" t="s">
        <v>13339</v>
      </c>
      <c r="E292" s="105" t="s">
        <v>11264</v>
      </c>
      <c r="F292" s="105" t="s">
        <v>6446</v>
      </c>
      <c r="G292" s="140">
        <v>1.7399999999999999E-2</v>
      </c>
      <c r="H292" s="107">
        <f>VLOOKUP(B292,'CMP-SIN-SD-09-2021'!A:D,4,0)</f>
        <v>9.6199999999999992</v>
      </c>
      <c r="I292" s="107" t="s">
        <v>11266</v>
      </c>
      <c r="J292" s="76">
        <f t="shared" si="25"/>
        <v>0.16</v>
      </c>
      <c r="M292" s="76">
        <f>VLOOKUP(B292,'CMP-SIN-SD-09-2021'!A:D,4,0)</f>
        <v>9.6199999999999992</v>
      </c>
      <c r="N292" s="76" t="b">
        <f t="shared" si="26"/>
        <v>1</v>
      </c>
    </row>
    <row r="293" spans="1:14" s="363" customFormat="1" ht="45" x14ac:dyDescent="0.25">
      <c r="A293" s="378">
        <f t="shared" si="24"/>
        <v>93212</v>
      </c>
      <c r="B293" s="377">
        <v>91911</v>
      </c>
      <c r="C293" s="104" t="s">
        <v>13334</v>
      </c>
      <c r="D293" s="104" t="s">
        <v>13272</v>
      </c>
      <c r="E293" s="105" t="s">
        <v>11264</v>
      </c>
      <c r="F293" s="105" t="s">
        <v>6446</v>
      </c>
      <c r="G293" s="140">
        <v>6.9599999999999995E-2</v>
      </c>
      <c r="H293" s="107">
        <f>VLOOKUP(B293,'CMP-SIN-SD-09-2021'!A:D,4,0)</f>
        <v>11.95</v>
      </c>
      <c r="I293" s="107" t="s">
        <v>11266</v>
      </c>
      <c r="J293" s="76">
        <f t="shared" si="25"/>
        <v>0.83</v>
      </c>
      <c r="M293" s="76">
        <f>VLOOKUP(B293,'CMP-SIN-SD-09-2021'!A:D,4,0)</f>
        <v>11.95</v>
      </c>
      <c r="N293" s="76" t="b">
        <f t="shared" si="26"/>
        <v>1</v>
      </c>
    </row>
    <row r="294" spans="1:14" s="363" customFormat="1" ht="45" x14ac:dyDescent="0.25">
      <c r="A294" s="378">
        <f t="shared" si="24"/>
        <v>93212</v>
      </c>
      <c r="B294" s="377">
        <v>91924</v>
      </c>
      <c r="C294" s="104" t="s">
        <v>13334</v>
      </c>
      <c r="D294" s="104" t="s">
        <v>13273</v>
      </c>
      <c r="E294" s="105" t="s">
        <v>11264</v>
      </c>
      <c r="F294" s="105" t="s">
        <v>6465</v>
      </c>
      <c r="G294" s="140">
        <v>1.2529999999999999</v>
      </c>
      <c r="H294" s="107">
        <f>VLOOKUP(B294,'CMP-SIN-SD-09-2021'!A:D,4,0)</f>
        <v>2.88</v>
      </c>
      <c r="I294" s="107" t="s">
        <v>11266</v>
      </c>
      <c r="J294" s="76">
        <f t="shared" si="25"/>
        <v>3.6</v>
      </c>
      <c r="M294" s="76">
        <f>VLOOKUP(B294,'CMP-SIN-SD-09-2021'!A:D,4,0)</f>
        <v>2.88</v>
      </c>
      <c r="N294" s="76" t="b">
        <f t="shared" si="26"/>
        <v>1</v>
      </c>
    </row>
    <row r="295" spans="1:14" s="363" customFormat="1" ht="45" x14ac:dyDescent="0.25">
      <c r="A295" s="378">
        <f t="shared" si="24"/>
        <v>93212</v>
      </c>
      <c r="B295" s="377">
        <v>91926</v>
      </c>
      <c r="C295" s="104" t="s">
        <v>13334</v>
      </c>
      <c r="D295" s="104" t="s">
        <v>11275</v>
      </c>
      <c r="E295" s="105" t="s">
        <v>11264</v>
      </c>
      <c r="F295" s="105" t="s">
        <v>6465</v>
      </c>
      <c r="G295" s="140">
        <v>0.46989999999999998</v>
      </c>
      <c r="H295" s="107">
        <f>VLOOKUP(B295,'CMP-SIN-SD-09-2021'!A:D,4,0)</f>
        <v>4.26</v>
      </c>
      <c r="I295" s="107" t="s">
        <v>11266</v>
      </c>
      <c r="J295" s="76">
        <f t="shared" si="25"/>
        <v>2</v>
      </c>
      <c r="M295" s="76">
        <f>VLOOKUP(B295,'CMP-SIN-SD-09-2021'!A:D,4,0)</f>
        <v>4.26</v>
      </c>
      <c r="N295" s="76" t="b">
        <f t="shared" si="26"/>
        <v>1</v>
      </c>
    </row>
    <row r="296" spans="1:14" s="363" customFormat="1" ht="45" x14ac:dyDescent="0.25">
      <c r="A296" s="378">
        <f t="shared" si="24"/>
        <v>93212</v>
      </c>
      <c r="B296" s="377">
        <v>91928</v>
      </c>
      <c r="C296" s="104" t="s">
        <v>13334</v>
      </c>
      <c r="D296" s="104" t="s">
        <v>11276</v>
      </c>
      <c r="E296" s="105" t="s">
        <v>11264</v>
      </c>
      <c r="F296" s="105" t="s">
        <v>6465</v>
      </c>
      <c r="G296" s="140">
        <v>1.0442</v>
      </c>
      <c r="H296" s="107">
        <f>VLOOKUP(B296,'CMP-SIN-SD-09-2021'!A:D,4,0)</f>
        <v>7</v>
      </c>
      <c r="I296" s="107" t="s">
        <v>11266</v>
      </c>
      <c r="J296" s="76">
        <f t="shared" si="25"/>
        <v>7.3</v>
      </c>
      <c r="M296" s="76">
        <f>VLOOKUP(B296,'CMP-SIN-SD-09-2021'!A:D,4,0)</f>
        <v>7</v>
      </c>
      <c r="N296" s="76" t="b">
        <f t="shared" si="26"/>
        <v>1</v>
      </c>
    </row>
    <row r="297" spans="1:14" s="363" customFormat="1" ht="30" x14ac:dyDescent="0.25">
      <c r="A297" s="378">
        <f t="shared" si="24"/>
        <v>93212</v>
      </c>
      <c r="B297" s="377">
        <v>91937</v>
      </c>
      <c r="C297" s="104" t="s">
        <v>13334</v>
      </c>
      <c r="D297" s="104" t="s">
        <v>13274</v>
      </c>
      <c r="E297" s="105" t="s">
        <v>11264</v>
      </c>
      <c r="F297" s="105" t="s">
        <v>6446</v>
      </c>
      <c r="G297" s="140">
        <v>0.13919999999999999</v>
      </c>
      <c r="H297" s="107">
        <f>VLOOKUP(B297,'CMP-SIN-SD-09-2021'!A:D,4,0)</f>
        <v>10.41</v>
      </c>
      <c r="I297" s="107" t="s">
        <v>11266</v>
      </c>
      <c r="J297" s="76">
        <f t="shared" si="25"/>
        <v>1.44</v>
      </c>
      <c r="M297" s="76">
        <f>VLOOKUP(B297,'CMP-SIN-SD-09-2021'!A:D,4,0)</f>
        <v>10.41</v>
      </c>
      <c r="N297" s="76" t="b">
        <f t="shared" si="26"/>
        <v>1</v>
      </c>
    </row>
    <row r="298" spans="1:14" s="363" customFormat="1" ht="30" x14ac:dyDescent="0.25">
      <c r="A298" s="378">
        <f t="shared" si="24"/>
        <v>93212</v>
      </c>
      <c r="B298" s="377">
        <v>91959</v>
      </c>
      <c r="C298" s="104" t="s">
        <v>13334</v>
      </c>
      <c r="D298" s="104" t="s">
        <v>13328</v>
      </c>
      <c r="E298" s="105" t="s">
        <v>11264</v>
      </c>
      <c r="F298" s="105" t="s">
        <v>6446</v>
      </c>
      <c r="G298" s="140">
        <v>1.7399999999999999E-2</v>
      </c>
      <c r="H298" s="107">
        <f>VLOOKUP(B298,'CMP-SIN-SD-09-2021'!A:D,4,0)</f>
        <v>37.25</v>
      </c>
      <c r="I298" s="107" t="s">
        <v>11266</v>
      </c>
      <c r="J298" s="76">
        <f t="shared" si="25"/>
        <v>0.64</v>
      </c>
      <c r="M298" s="76">
        <f>VLOOKUP(B298,'CMP-SIN-SD-09-2021'!A:D,4,0)</f>
        <v>37.25</v>
      </c>
      <c r="N298" s="76" t="b">
        <f t="shared" si="26"/>
        <v>1</v>
      </c>
    </row>
    <row r="299" spans="1:14" s="363" customFormat="1" ht="30" x14ac:dyDescent="0.25">
      <c r="A299" s="378">
        <f t="shared" si="24"/>
        <v>93212</v>
      </c>
      <c r="B299" s="377">
        <v>91967</v>
      </c>
      <c r="C299" s="104" t="s">
        <v>13334</v>
      </c>
      <c r="D299" s="104" t="s">
        <v>13340</v>
      </c>
      <c r="E299" s="105" t="s">
        <v>11264</v>
      </c>
      <c r="F299" s="105" t="s">
        <v>6446</v>
      </c>
      <c r="G299" s="140">
        <v>1.7399999999999999E-2</v>
      </c>
      <c r="H299" s="107">
        <f>VLOOKUP(B299,'CMP-SIN-SD-09-2021'!A:D,4,0)</f>
        <v>50.98</v>
      </c>
      <c r="I299" s="107" t="s">
        <v>11266</v>
      </c>
      <c r="J299" s="76">
        <f t="shared" si="25"/>
        <v>0.88</v>
      </c>
      <c r="M299" s="76">
        <f>VLOOKUP(B299,'CMP-SIN-SD-09-2021'!A:D,4,0)</f>
        <v>50.98</v>
      </c>
      <c r="N299" s="76" t="b">
        <f t="shared" si="26"/>
        <v>1</v>
      </c>
    </row>
    <row r="300" spans="1:14" s="363" customFormat="1" ht="30" x14ac:dyDescent="0.25">
      <c r="A300" s="378">
        <f t="shared" si="24"/>
        <v>93212</v>
      </c>
      <c r="B300" s="377">
        <v>92000</v>
      </c>
      <c r="C300" s="104" t="s">
        <v>13334</v>
      </c>
      <c r="D300" s="104" t="s">
        <v>13276</v>
      </c>
      <c r="E300" s="105" t="s">
        <v>11264</v>
      </c>
      <c r="F300" s="105" t="s">
        <v>6446</v>
      </c>
      <c r="G300" s="140">
        <v>3.4799999999999998E-2</v>
      </c>
      <c r="H300" s="107">
        <f>VLOOKUP(B300,'CMP-SIN-SD-09-2021'!A:D,4,0)</f>
        <v>24.89</v>
      </c>
      <c r="I300" s="107" t="s">
        <v>11266</v>
      </c>
      <c r="J300" s="76">
        <f t="shared" si="25"/>
        <v>0.86</v>
      </c>
      <c r="M300" s="76">
        <f>VLOOKUP(B300,'CMP-SIN-SD-09-2021'!A:D,4,0)</f>
        <v>24.89</v>
      </c>
      <c r="N300" s="76" t="b">
        <f t="shared" si="26"/>
        <v>1</v>
      </c>
    </row>
    <row r="301" spans="1:14" s="363" customFormat="1" ht="45" x14ac:dyDescent="0.25">
      <c r="A301" s="378">
        <f t="shared" si="24"/>
        <v>93212</v>
      </c>
      <c r="B301" s="377">
        <v>92981</v>
      </c>
      <c r="C301" s="104" t="s">
        <v>13334</v>
      </c>
      <c r="D301" s="104" t="s">
        <v>13278</v>
      </c>
      <c r="E301" s="105" t="s">
        <v>11264</v>
      </c>
      <c r="F301" s="105" t="s">
        <v>6465</v>
      </c>
      <c r="G301" s="140">
        <v>0.2611</v>
      </c>
      <c r="H301" s="107">
        <f>VLOOKUP(B301,'CMP-SIN-SD-09-2021'!A:D,4,0)</f>
        <v>17.34</v>
      </c>
      <c r="I301" s="107" t="s">
        <v>11266</v>
      </c>
      <c r="J301" s="76">
        <f t="shared" si="25"/>
        <v>4.5199999999999996</v>
      </c>
      <c r="M301" s="76">
        <f>VLOOKUP(B301,'CMP-SIN-SD-09-2021'!A:D,4,0)</f>
        <v>17.34</v>
      </c>
      <c r="N301" s="76" t="b">
        <f t="shared" si="26"/>
        <v>1</v>
      </c>
    </row>
    <row r="302" spans="1:14" s="363" customFormat="1" ht="45" x14ac:dyDescent="0.25">
      <c r="A302" s="378">
        <f t="shared" si="24"/>
        <v>93212</v>
      </c>
      <c r="B302" s="377">
        <v>95805</v>
      </c>
      <c r="C302" s="104" t="s">
        <v>13334</v>
      </c>
      <c r="D302" s="104" t="s">
        <v>13279</v>
      </c>
      <c r="E302" s="105" t="s">
        <v>11264</v>
      </c>
      <c r="F302" s="105" t="s">
        <v>6446</v>
      </c>
      <c r="G302" s="140">
        <v>1.7399999999999999E-2</v>
      </c>
      <c r="H302" s="107">
        <f>VLOOKUP(B302,'CMP-SIN-SD-09-2021'!A:D,4,0)</f>
        <v>23.13</v>
      </c>
      <c r="I302" s="107" t="s">
        <v>11266</v>
      </c>
      <c r="J302" s="76">
        <f t="shared" si="25"/>
        <v>0.4</v>
      </c>
      <c r="M302" s="76">
        <f>VLOOKUP(B302,'CMP-SIN-SD-09-2021'!A:D,4,0)</f>
        <v>23.13</v>
      </c>
      <c r="N302" s="76" t="b">
        <f t="shared" si="26"/>
        <v>1</v>
      </c>
    </row>
    <row r="303" spans="1:14" s="363" customFormat="1" ht="45" x14ac:dyDescent="0.25">
      <c r="A303" s="378">
        <f t="shared" si="24"/>
        <v>93212</v>
      </c>
      <c r="B303" s="377">
        <v>95811</v>
      </c>
      <c r="C303" s="104" t="s">
        <v>13334</v>
      </c>
      <c r="D303" s="104" t="s">
        <v>13280</v>
      </c>
      <c r="E303" s="105" t="s">
        <v>11264</v>
      </c>
      <c r="F303" s="105" t="s">
        <v>6446</v>
      </c>
      <c r="G303" s="140">
        <v>5.2200000000000003E-2</v>
      </c>
      <c r="H303" s="107">
        <f>VLOOKUP(B303,'CMP-SIN-SD-09-2021'!A:D,4,0)</f>
        <v>15.2</v>
      </c>
      <c r="I303" s="107" t="s">
        <v>11266</v>
      </c>
      <c r="J303" s="76">
        <f t="shared" si="25"/>
        <v>0.79</v>
      </c>
      <c r="M303" s="76">
        <f>VLOOKUP(B303,'CMP-SIN-SD-09-2021'!A:D,4,0)</f>
        <v>15.2</v>
      </c>
      <c r="N303" s="76" t="b">
        <f t="shared" si="26"/>
        <v>1</v>
      </c>
    </row>
    <row r="304" spans="1:14" s="363" customFormat="1" ht="45" x14ac:dyDescent="0.25">
      <c r="A304" s="378">
        <f t="shared" si="24"/>
        <v>93212</v>
      </c>
      <c r="B304" s="377">
        <v>97586</v>
      </c>
      <c r="C304" s="104" t="s">
        <v>13334</v>
      </c>
      <c r="D304" s="104" t="s">
        <v>13281</v>
      </c>
      <c r="E304" s="105" t="s">
        <v>11264</v>
      </c>
      <c r="F304" s="105" t="s">
        <v>6446</v>
      </c>
      <c r="G304" s="140">
        <v>0.13919999999999999</v>
      </c>
      <c r="H304" s="107">
        <f>VLOOKUP(B304,'CMP-SIN-SD-09-2021'!A:D,4,0)</f>
        <v>99.32</v>
      </c>
      <c r="I304" s="107" t="s">
        <v>11266</v>
      </c>
      <c r="J304" s="76">
        <f t="shared" si="25"/>
        <v>13.82</v>
      </c>
      <c r="M304" s="76">
        <f>VLOOKUP(B304,'CMP-SIN-SD-09-2021'!A:D,4,0)</f>
        <v>99.32</v>
      </c>
      <c r="N304" s="76" t="b">
        <f t="shared" si="26"/>
        <v>1</v>
      </c>
    </row>
    <row r="305" spans="1:14" s="363" customFormat="1" ht="30" x14ac:dyDescent="0.25">
      <c r="A305" s="378">
        <f t="shared" si="24"/>
        <v>93212</v>
      </c>
      <c r="B305" s="377">
        <v>96985</v>
      </c>
      <c r="C305" s="104" t="s">
        <v>13334</v>
      </c>
      <c r="D305" s="104" t="s">
        <v>11278</v>
      </c>
      <c r="E305" s="105" t="s">
        <v>11264</v>
      </c>
      <c r="F305" s="105" t="s">
        <v>6446</v>
      </c>
      <c r="G305" s="140">
        <v>5.2200000000000003E-2</v>
      </c>
      <c r="H305" s="107">
        <f>VLOOKUP(B305,'CMP-SIN-SD-09-2021'!A:D,4,0)</f>
        <v>79.77</v>
      </c>
      <c r="I305" s="107" t="s">
        <v>11266</v>
      </c>
      <c r="J305" s="76">
        <f t="shared" si="25"/>
        <v>4.16</v>
      </c>
      <c r="M305" s="76">
        <f>VLOOKUP(B305,'CMP-SIN-SD-09-2021'!A:D,4,0)</f>
        <v>79.77</v>
      </c>
      <c r="N305" s="76" t="b">
        <f t="shared" si="26"/>
        <v>1</v>
      </c>
    </row>
    <row r="306" spans="1:14" s="363" customFormat="1" ht="45" x14ac:dyDescent="0.25">
      <c r="A306" s="378">
        <f t="shared" si="24"/>
        <v>93212</v>
      </c>
      <c r="B306" s="377">
        <v>97886</v>
      </c>
      <c r="C306" s="104" t="s">
        <v>13334</v>
      </c>
      <c r="D306" s="104" t="s">
        <v>11279</v>
      </c>
      <c r="E306" s="105" t="s">
        <v>11264</v>
      </c>
      <c r="F306" s="105" t="s">
        <v>6446</v>
      </c>
      <c r="G306" s="140">
        <v>5.2200000000000003E-2</v>
      </c>
      <c r="H306" s="107">
        <f>VLOOKUP(B306,'CMP-SIN-SD-09-2021'!A:D,4,0)</f>
        <v>173.12</v>
      </c>
      <c r="I306" s="107" t="s">
        <v>11266</v>
      </c>
      <c r="J306" s="76">
        <f t="shared" si="25"/>
        <v>9.0299999999999994</v>
      </c>
      <c r="M306" s="76">
        <f>VLOOKUP(B306,'CMP-SIN-SD-09-2021'!A:D,4,0)</f>
        <v>173.12</v>
      </c>
      <c r="N306" s="76" t="b">
        <f t="shared" si="26"/>
        <v>1</v>
      </c>
    </row>
    <row r="307" spans="1:14" s="363" customFormat="1" ht="30" x14ac:dyDescent="0.25">
      <c r="A307" s="378">
        <f t="shared" si="24"/>
        <v>93212</v>
      </c>
      <c r="B307" s="377">
        <v>86888</v>
      </c>
      <c r="C307" s="104" t="s">
        <v>13334</v>
      </c>
      <c r="D307" s="104" t="s">
        <v>13287</v>
      </c>
      <c r="E307" s="105" t="s">
        <v>11264</v>
      </c>
      <c r="F307" s="105" t="s">
        <v>6446</v>
      </c>
      <c r="G307" s="140">
        <v>5.2200000000000003E-2</v>
      </c>
      <c r="H307" s="107">
        <f>VLOOKUP(B307,'CMP-SIN-SD-09-2021'!A:D,4,0)</f>
        <v>372.59</v>
      </c>
      <c r="I307" s="107" t="s">
        <v>11266</v>
      </c>
      <c r="J307" s="76">
        <f t="shared" si="25"/>
        <v>19.440000000000001</v>
      </c>
      <c r="M307" s="76">
        <f>VLOOKUP(B307,'CMP-SIN-SD-09-2021'!A:D,4,0)</f>
        <v>372.59</v>
      </c>
      <c r="N307" s="76" t="b">
        <f t="shared" si="26"/>
        <v>1</v>
      </c>
    </row>
    <row r="308" spans="1:14" s="363" customFormat="1" ht="75" x14ac:dyDescent="0.25">
      <c r="A308" s="378">
        <f t="shared" si="24"/>
        <v>93212</v>
      </c>
      <c r="B308" s="377">
        <v>86943</v>
      </c>
      <c r="C308" s="104" t="s">
        <v>13334</v>
      </c>
      <c r="D308" s="104" t="s">
        <v>13289</v>
      </c>
      <c r="E308" s="105" t="s">
        <v>11264</v>
      </c>
      <c r="F308" s="105" t="s">
        <v>6446</v>
      </c>
      <c r="G308" s="140">
        <v>5.2200000000000003E-2</v>
      </c>
      <c r="H308" s="107">
        <f>VLOOKUP(B308,'CMP-SIN-SD-09-2021'!A:D,4,0)</f>
        <v>194.87</v>
      </c>
      <c r="I308" s="107" t="s">
        <v>11266</v>
      </c>
      <c r="J308" s="76">
        <f t="shared" si="25"/>
        <v>10.17</v>
      </c>
      <c r="M308" s="76">
        <f>VLOOKUP(B308,'CMP-SIN-SD-09-2021'!A:D,4,0)</f>
        <v>194.87</v>
      </c>
      <c r="N308" s="76" t="b">
        <f t="shared" si="26"/>
        <v>1</v>
      </c>
    </row>
    <row r="309" spans="1:14" s="363" customFormat="1" ht="45" x14ac:dyDescent="0.25">
      <c r="A309" s="378">
        <f t="shared" si="24"/>
        <v>93212</v>
      </c>
      <c r="B309" s="377">
        <v>89711</v>
      </c>
      <c r="C309" s="104" t="s">
        <v>13334</v>
      </c>
      <c r="D309" s="104" t="s">
        <v>11280</v>
      </c>
      <c r="E309" s="105" t="s">
        <v>11264</v>
      </c>
      <c r="F309" s="105" t="s">
        <v>6465</v>
      </c>
      <c r="G309" s="140">
        <v>0.16309999999999999</v>
      </c>
      <c r="H309" s="107">
        <f>VLOOKUP(B309,'CMP-SIN-SD-09-2021'!A:D,4,0)</f>
        <v>17.93</v>
      </c>
      <c r="I309" s="107" t="s">
        <v>11266</v>
      </c>
      <c r="J309" s="76">
        <f t="shared" si="25"/>
        <v>2.92</v>
      </c>
      <c r="M309" s="76">
        <f>VLOOKUP(B309,'CMP-SIN-SD-09-2021'!A:D,4,0)</f>
        <v>17.93</v>
      </c>
      <c r="N309" s="76" t="b">
        <f t="shared" si="26"/>
        <v>1</v>
      </c>
    </row>
    <row r="310" spans="1:14" s="363" customFormat="1" ht="45" x14ac:dyDescent="0.25">
      <c r="A310" s="378">
        <f t="shared" si="24"/>
        <v>93212</v>
      </c>
      <c r="B310" s="377">
        <v>89712</v>
      </c>
      <c r="C310" s="104" t="s">
        <v>13334</v>
      </c>
      <c r="D310" s="104" t="s">
        <v>11281</v>
      </c>
      <c r="E310" s="105" t="s">
        <v>11264</v>
      </c>
      <c r="F310" s="105" t="s">
        <v>6465</v>
      </c>
      <c r="G310" s="140">
        <v>0.2235</v>
      </c>
      <c r="H310" s="107">
        <f>VLOOKUP(B310,'CMP-SIN-SD-09-2021'!A:D,4,0)</f>
        <v>26.95</v>
      </c>
      <c r="I310" s="107" t="s">
        <v>11266</v>
      </c>
      <c r="J310" s="76">
        <f t="shared" si="25"/>
        <v>6.02</v>
      </c>
      <c r="M310" s="76">
        <f>VLOOKUP(B310,'CMP-SIN-SD-09-2021'!A:D,4,0)</f>
        <v>26.95</v>
      </c>
      <c r="N310" s="76" t="b">
        <f t="shared" si="26"/>
        <v>1</v>
      </c>
    </row>
    <row r="311" spans="1:14" s="363" customFormat="1" ht="45" x14ac:dyDescent="0.25">
      <c r="A311" s="378">
        <f t="shared" si="24"/>
        <v>93212</v>
      </c>
      <c r="B311" s="377">
        <v>89714</v>
      </c>
      <c r="C311" s="104" t="s">
        <v>13334</v>
      </c>
      <c r="D311" s="104" t="s">
        <v>11282</v>
      </c>
      <c r="E311" s="105" t="s">
        <v>11264</v>
      </c>
      <c r="F311" s="105" t="s">
        <v>6465</v>
      </c>
      <c r="G311" s="140">
        <v>4.7E-2</v>
      </c>
      <c r="H311" s="107">
        <f>VLOOKUP(B311,'CMP-SIN-SD-09-2021'!A:D,4,0)</f>
        <v>52.8</v>
      </c>
      <c r="I311" s="107" t="s">
        <v>11266</v>
      </c>
      <c r="J311" s="76">
        <f t="shared" si="25"/>
        <v>2.48</v>
      </c>
      <c r="M311" s="76">
        <f>VLOOKUP(B311,'CMP-SIN-SD-09-2021'!A:D,4,0)</f>
        <v>52.8</v>
      </c>
      <c r="N311" s="76" t="b">
        <f t="shared" si="26"/>
        <v>1</v>
      </c>
    </row>
    <row r="312" spans="1:14" s="363" customFormat="1" ht="45" x14ac:dyDescent="0.25">
      <c r="A312" s="378">
        <f t="shared" si="24"/>
        <v>93212</v>
      </c>
      <c r="B312" s="377">
        <v>89724</v>
      </c>
      <c r="C312" s="104" t="s">
        <v>13334</v>
      </c>
      <c r="D312" s="104" t="s">
        <v>13290</v>
      </c>
      <c r="E312" s="105" t="s">
        <v>11264</v>
      </c>
      <c r="F312" s="105" t="s">
        <v>6446</v>
      </c>
      <c r="G312" s="140">
        <v>0.17399999999999999</v>
      </c>
      <c r="H312" s="107">
        <f>VLOOKUP(B312,'CMP-SIN-SD-09-2021'!A:D,4,0)</f>
        <v>9.44</v>
      </c>
      <c r="I312" s="107" t="s">
        <v>11266</v>
      </c>
      <c r="J312" s="76">
        <f t="shared" si="25"/>
        <v>1.64</v>
      </c>
      <c r="M312" s="76">
        <f>VLOOKUP(B312,'CMP-SIN-SD-09-2021'!A:D,4,0)</f>
        <v>9.44</v>
      </c>
      <c r="N312" s="76" t="b">
        <f t="shared" si="26"/>
        <v>1</v>
      </c>
    </row>
    <row r="313" spans="1:14" s="363" customFormat="1" ht="45" x14ac:dyDescent="0.25">
      <c r="A313" s="378">
        <f t="shared" si="24"/>
        <v>93212</v>
      </c>
      <c r="B313" s="377">
        <v>89731</v>
      </c>
      <c r="C313" s="104" t="s">
        <v>13334</v>
      </c>
      <c r="D313" s="104" t="s">
        <v>11284</v>
      </c>
      <c r="E313" s="105" t="s">
        <v>11264</v>
      </c>
      <c r="F313" s="105" t="s">
        <v>6446</v>
      </c>
      <c r="G313" s="140">
        <v>1.7399999999999999E-2</v>
      </c>
      <c r="H313" s="107">
        <f>VLOOKUP(B313,'CMP-SIN-SD-09-2021'!A:D,4,0)</f>
        <v>10.36</v>
      </c>
      <c r="I313" s="107" t="s">
        <v>11266</v>
      </c>
      <c r="J313" s="76">
        <f t="shared" si="25"/>
        <v>0.18</v>
      </c>
      <c r="M313" s="76">
        <f>VLOOKUP(B313,'CMP-SIN-SD-09-2021'!A:D,4,0)</f>
        <v>10.36</v>
      </c>
      <c r="N313" s="76" t="b">
        <f t="shared" si="26"/>
        <v>1</v>
      </c>
    </row>
    <row r="314" spans="1:14" s="363" customFormat="1" ht="60" x14ac:dyDescent="0.25">
      <c r="A314" s="378">
        <f t="shared" si="24"/>
        <v>93212</v>
      </c>
      <c r="B314" s="377">
        <v>89748</v>
      </c>
      <c r="C314" s="104" t="s">
        <v>13334</v>
      </c>
      <c r="D314" s="104" t="s">
        <v>11285</v>
      </c>
      <c r="E314" s="105" t="s">
        <v>11264</v>
      </c>
      <c r="F314" s="105" t="s">
        <v>6446</v>
      </c>
      <c r="G314" s="140">
        <v>5.2200000000000003E-2</v>
      </c>
      <c r="H314" s="107">
        <f>VLOOKUP(B314,'CMP-SIN-SD-09-2021'!A:D,4,0)</f>
        <v>36.07</v>
      </c>
      <c r="I314" s="107" t="s">
        <v>11266</v>
      </c>
      <c r="J314" s="76">
        <f t="shared" si="25"/>
        <v>1.88</v>
      </c>
      <c r="M314" s="76">
        <f>VLOOKUP(B314,'CMP-SIN-SD-09-2021'!A:D,4,0)</f>
        <v>36.07</v>
      </c>
      <c r="N314" s="76" t="b">
        <f t="shared" si="26"/>
        <v>1</v>
      </c>
    </row>
    <row r="315" spans="1:14" s="363" customFormat="1" ht="45" x14ac:dyDescent="0.25">
      <c r="A315" s="378">
        <f t="shared" si="24"/>
        <v>93212</v>
      </c>
      <c r="B315" s="377">
        <v>89784</v>
      </c>
      <c r="C315" s="104" t="s">
        <v>13334</v>
      </c>
      <c r="D315" s="104" t="s">
        <v>11286</v>
      </c>
      <c r="E315" s="105" t="s">
        <v>11264</v>
      </c>
      <c r="F315" s="105" t="s">
        <v>6446</v>
      </c>
      <c r="G315" s="140">
        <v>1.7399999999999999E-2</v>
      </c>
      <c r="H315" s="107">
        <f>VLOOKUP(B315,'CMP-SIN-SD-09-2021'!A:D,4,0)</f>
        <v>18.920000000000002</v>
      </c>
      <c r="I315" s="107" t="s">
        <v>11266</v>
      </c>
      <c r="J315" s="76">
        <f t="shared" si="25"/>
        <v>0.32</v>
      </c>
      <c r="M315" s="76">
        <f>VLOOKUP(B315,'CMP-SIN-SD-09-2021'!A:D,4,0)</f>
        <v>18.920000000000002</v>
      </c>
      <c r="N315" s="76" t="b">
        <f t="shared" si="26"/>
        <v>1</v>
      </c>
    </row>
    <row r="316" spans="1:14" s="363" customFormat="1" ht="45" x14ac:dyDescent="0.25">
      <c r="A316" s="378">
        <f t="shared" si="24"/>
        <v>93212</v>
      </c>
      <c r="B316" s="377">
        <v>89709</v>
      </c>
      <c r="C316" s="104" t="s">
        <v>13334</v>
      </c>
      <c r="D316" s="104" t="s">
        <v>11301</v>
      </c>
      <c r="E316" s="105" t="s">
        <v>11264</v>
      </c>
      <c r="F316" s="105" t="s">
        <v>6446</v>
      </c>
      <c r="G316" s="140">
        <v>6.9599999999999995E-2</v>
      </c>
      <c r="H316" s="107">
        <f>VLOOKUP(B316,'CMP-SIN-SD-09-2021'!A:D,4,0)</f>
        <v>15.75</v>
      </c>
      <c r="I316" s="107" t="s">
        <v>11266</v>
      </c>
      <c r="J316" s="76">
        <f t="shared" si="25"/>
        <v>1.0900000000000001</v>
      </c>
      <c r="M316" s="76">
        <f>VLOOKUP(B316,'CMP-SIN-SD-09-2021'!A:D,4,0)</f>
        <v>15.75</v>
      </c>
      <c r="N316" s="76" t="b">
        <f t="shared" si="26"/>
        <v>1</v>
      </c>
    </row>
    <row r="317" spans="1:14" s="363" customFormat="1" ht="45" x14ac:dyDescent="0.25">
      <c r="A317" s="378">
        <f t="shared" si="24"/>
        <v>93212</v>
      </c>
      <c r="B317" s="377">
        <v>89957</v>
      </c>
      <c r="C317" s="104" t="s">
        <v>13334</v>
      </c>
      <c r="D317" s="104" t="s">
        <v>13293</v>
      </c>
      <c r="E317" s="105" t="s">
        <v>11264</v>
      </c>
      <c r="F317" s="105" t="s">
        <v>6446</v>
      </c>
      <c r="G317" s="140">
        <v>0.17399999999999999</v>
      </c>
      <c r="H317" s="107">
        <f>VLOOKUP(B317,'CMP-SIN-SD-09-2021'!A:D,4,0)</f>
        <v>128.04</v>
      </c>
      <c r="I317" s="107" t="s">
        <v>11266</v>
      </c>
      <c r="J317" s="76">
        <f t="shared" si="25"/>
        <v>22.27</v>
      </c>
      <c r="M317" s="76">
        <f>VLOOKUP(B317,'CMP-SIN-SD-09-2021'!A:D,4,0)</f>
        <v>128.04</v>
      </c>
      <c r="N317" s="76" t="b">
        <f t="shared" si="26"/>
        <v>1</v>
      </c>
    </row>
    <row r="318" spans="1:14" s="363" customFormat="1" ht="45" x14ac:dyDescent="0.25">
      <c r="A318" s="378">
        <f t="shared" si="24"/>
        <v>93212</v>
      </c>
      <c r="B318" s="377">
        <v>89970</v>
      </c>
      <c r="C318" s="104" t="s">
        <v>13334</v>
      </c>
      <c r="D318" s="104" t="s">
        <v>13341</v>
      </c>
      <c r="E318" s="105" t="s">
        <v>11264</v>
      </c>
      <c r="F318" s="105" t="s">
        <v>6446</v>
      </c>
      <c r="G318" s="140">
        <v>6.9599999999999995E-2</v>
      </c>
      <c r="H318" s="107">
        <f>VLOOKUP(B318,'CMP-SIN-SD-09-2021'!A:D,4,0)</f>
        <v>41.04</v>
      </c>
      <c r="I318" s="107" t="s">
        <v>11266</v>
      </c>
      <c r="J318" s="76">
        <f t="shared" si="25"/>
        <v>2.85</v>
      </c>
      <c r="M318" s="76">
        <f>VLOOKUP(B318,'CMP-SIN-SD-09-2021'!A:D,4,0)</f>
        <v>41.04</v>
      </c>
      <c r="N318" s="76" t="b">
        <f t="shared" si="26"/>
        <v>1</v>
      </c>
    </row>
    <row r="319" spans="1:14" s="363" customFormat="1" ht="45" x14ac:dyDescent="0.25">
      <c r="A319" s="378">
        <f t="shared" si="24"/>
        <v>93212</v>
      </c>
      <c r="B319" s="377">
        <v>90466</v>
      </c>
      <c r="C319" s="104" t="s">
        <v>13334</v>
      </c>
      <c r="D319" s="104" t="s">
        <v>13294</v>
      </c>
      <c r="E319" s="105" t="s">
        <v>11264</v>
      </c>
      <c r="F319" s="105" t="s">
        <v>6465</v>
      </c>
      <c r="G319" s="140">
        <v>7.22E-2</v>
      </c>
      <c r="H319" s="107">
        <f>VLOOKUP(B319,'CMP-SIN-SD-09-2021'!A:D,4,0)</f>
        <v>11.79</v>
      </c>
      <c r="I319" s="107" t="s">
        <v>11266</v>
      </c>
      <c r="J319" s="76">
        <f t="shared" si="25"/>
        <v>0.85</v>
      </c>
      <c r="M319" s="76">
        <f>VLOOKUP(B319,'CMP-SIN-SD-09-2021'!A:D,4,0)</f>
        <v>11.79</v>
      </c>
      <c r="N319" s="76" t="b">
        <f t="shared" si="26"/>
        <v>1</v>
      </c>
    </row>
    <row r="320" spans="1:14" s="363" customFormat="1" ht="60" x14ac:dyDescent="0.25">
      <c r="A320" s="378">
        <f t="shared" si="24"/>
        <v>93212</v>
      </c>
      <c r="B320" s="377">
        <v>91170</v>
      </c>
      <c r="C320" s="104" t="s">
        <v>13334</v>
      </c>
      <c r="D320" s="104" t="s">
        <v>13295</v>
      </c>
      <c r="E320" s="105" t="s">
        <v>11264</v>
      </c>
      <c r="F320" s="105" t="s">
        <v>6465</v>
      </c>
      <c r="G320" s="140">
        <v>0.4612</v>
      </c>
      <c r="H320" s="107">
        <f>VLOOKUP(B320,'CMP-SIN-SD-09-2021'!A:D,4,0)</f>
        <v>2.74</v>
      </c>
      <c r="I320" s="107" t="s">
        <v>11266</v>
      </c>
      <c r="J320" s="76">
        <f t="shared" si="25"/>
        <v>1.26</v>
      </c>
      <c r="M320" s="76">
        <f>VLOOKUP(B320,'CMP-SIN-SD-09-2021'!A:D,4,0)</f>
        <v>2.74</v>
      </c>
      <c r="N320" s="76" t="b">
        <f t="shared" si="26"/>
        <v>1</v>
      </c>
    </row>
    <row r="321" spans="1:14" s="363" customFormat="1" ht="45" x14ac:dyDescent="0.25">
      <c r="A321" s="378">
        <f t="shared" si="24"/>
        <v>93212</v>
      </c>
      <c r="B321" s="377">
        <v>91173</v>
      </c>
      <c r="C321" s="104" t="s">
        <v>13334</v>
      </c>
      <c r="D321" s="104" t="s">
        <v>13296</v>
      </c>
      <c r="E321" s="105" t="s">
        <v>11264</v>
      </c>
      <c r="F321" s="105" t="s">
        <v>6465</v>
      </c>
      <c r="G321" s="140">
        <v>0.1827</v>
      </c>
      <c r="H321" s="107">
        <f>VLOOKUP(B321,'CMP-SIN-SD-09-2021'!A:D,4,0)</f>
        <v>1.38</v>
      </c>
      <c r="I321" s="107" t="s">
        <v>11266</v>
      </c>
      <c r="J321" s="76">
        <f t="shared" si="25"/>
        <v>0.25</v>
      </c>
      <c r="M321" s="76">
        <f>VLOOKUP(B321,'CMP-SIN-SD-09-2021'!A:D,4,0)</f>
        <v>1.38</v>
      </c>
      <c r="N321" s="76" t="b">
        <f t="shared" si="26"/>
        <v>1</v>
      </c>
    </row>
    <row r="322" spans="1:14" s="363" customFormat="1" ht="30" x14ac:dyDescent="0.25">
      <c r="A322" s="378">
        <f t="shared" si="24"/>
        <v>93212</v>
      </c>
      <c r="B322" s="377">
        <v>90443</v>
      </c>
      <c r="C322" s="104" t="s">
        <v>13334</v>
      </c>
      <c r="D322" s="104" t="s">
        <v>13297</v>
      </c>
      <c r="E322" s="105" t="s">
        <v>11264</v>
      </c>
      <c r="F322" s="105" t="s">
        <v>6465</v>
      </c>
      <c r="G322" s="140">
        <v>7.22E-2</v>
      </c>
      <c r="H322" s="107">
        <f>VLOOKUP(B322,'CMP-SIN-SD-09-2021'!A:D,4,0)</f>
        <v>11.78</v>
      </c>
      <c r="I322" s="107" t="s">
        <v>11266</v>
      </c>
      <c r="J322" s="76">
        <f t="shared" si="25"/>
        <v>0.85</v>
      </c>
      <c r="M322" s="76">
        <f>VLOOKUP(B322,'CMP-SIN-SD-09-2021'!A:D,4,0)</f>
        <v>11.78</v>
      </c>
      <c r="N322" s="76" t="b">
        <f t="shared" si="26"/>
        <v>1</v>
      </c>
    </row>
    <row r="323" spans="1:14" s="363" customFormat="1" ht="45" x14ac:dyDescent="0.25">
      <c r="A323" s="378">
        <f t="shared" si="24"/>
        <v>93212</v>
      </c>
      <c r="B323" s="377">
        <v>97906</v>
      </c>
      <c r="C323" s="104" t="s">
        <v>13334</v>
      </c>
      <c r="D323" s="104" t="s">
        <v>13298</v>
      </c>
      <c r="E323" s="105" t="s">
        <v>11264</v>
      </c>
      <c r="F323" s="105" t="s">
        <v>6446</v>
      </c>
      <c r="G323" s="140">
        <v>3.4799999999999998E-2</v>
      </c>
      <c r="H323" s="107">
        <f>VLOOKUP(B323,'CMP-SIN-SD-09-2021'!A:D,4,0)</f>
        <v>419.65</v>
      </c>
      <c r="I323" s="107" t="s">
        <v>11266</v>
      </c>
      <c r="J323" s="76">
        <f t="shared" si="25"/>
        <v>14.6</v>
      </c>
      <c r="M323" s="76">
        <f>VLOOKUP(B323,'CMP-SIN-SD-09-2021'!A:D,4,0)</f>
        <v>419.65</v>
      </c>
      <c r="N323" s="76" t="b">
        <f t="shared" si="26"/>
        <v>1</v>
      </c>
    </row>
    <row r="324" spans="1:14" s="363" customFormat="1" ht="30" x14ac:dyDescent="0.25">
      <c r="A324" s="378">
        <f t="shared" si="24"/>
        <v>93212</v>
      </c>
      <c r="B324" s="377">
        <v>100860</v>
      </c>
      <c r="C324" s="104" t="s">
        <v>13334</v>
      </c>
      <c r="D324" s="104" t="s">
        <v>11302</v>
      </c>
      <c r="E324" s="105" t="s">
        <v>11264</v>
      </c>
      <c r="F324" s="105" t="s">
        <v>6446</v>
      </c>
      <c r="G324" s="140">
        <v>6.9599999999999995E-2</v>
      </c>
      <c r="H324" s="107">
        <f>VLOOKUP(B324,'CMP-SIN-SD-09-2021'!A:D,4,0)</f>
        <v>74.239999999999995</v>
      </c>
      <c r="I324" s="107" t="s">
        <v>11266</v>
      </c>
      <c r="J324" s="76">
        <f t="shared" si="25"/>
        <v>5.16</v>
      </c>
      <c r="M324" s="76">
        <f>VLOOKUP(B324,'CMP-SIN-SD-09-2021'!A:D,4,0)</f>
        <v>74.239999999999995</v>
      </c>
      <c r="N324" s="76" t="b">
        <f t="shared" si="26"/>
        <v>1</v>
      </c>
    </row>
    <row r="325" spans="1:14" s="363" customFormat="1" ht="30" x14ac:dyDescent="0.25">
      <c r="A325" s="378">
        <f t="shared" si="24"/>
        <v>93212</v>
      </c>
      <c r="B325" s="377">
        <v>93358</v>
      </c>
      <c r="C325" s="104" t="s">
        <v>13334</v>
      </c>
      <c r="D325" s="104" t="s">
        <v>11287</v>
      </c>
      <c r="E325" s="105" t="s">
        <v>11264</v>
      </c>
      <c r="F325" s="105" t="s">
        <v>6624</v>
      </c>
      <c r="G325" s="140">
        <v>2.7900000000000001E-2</v>
      </c>
      <c r="H325" s="107">
        <f>VLOOKUP(B325,'CMP-SIN-SD-09-2021'!A:D,4,0)</f>
        <v>69.66</v>
      </c>
      <c r="I325" s="107" t="s">
        <v>11266</v>
      </c>
      <c r="J325" s="76">
        <f t="shared" si="25"/>
        <v>1.94</v>
      </c>
      <c r="M325" s="76">
        <f>VLOOKUP(B325,'CMP-SIN-SD-09-2021'!A:D,4,0)</f>
        <v>69.66</v>
      </c>
      <c r="N325" s="76" t="b">
        <f t="shared" si="26"/>
        <v>1</v>
      </c>
    </row>
    <row r="326" spans="1:14" s="363" customFormat="1" x14ac:dyDescent="0.25">
      <c r="A326" s="378">
        <f t="shared" si="24"/>
        <v>93212</v>
      </c>
      <c r="B326" s="377">
        <v>96995</v>
      </c>
      <c r="C326" s="104" t="s">
        <v>13334</v>
      </c>
      <c r="D326" s="104" t="s">
        <v>11288</v>
      </c>
      <c r="E326" s="105" t="s">
        <v>11264</v>
      </c>
      <c r="F326" s="105" t="s">
        <v>6624</v>
      </c>
      <c r="G326" s="140">
        <v>7.1999999999999998E-3</v>
      </c>
      <c r="H326" s="107">
        <f>VLOOKUP(B326,'CMP-SIN-SD-09-2021'!A:D,4,0)</f>
        <v>42.23</v>
      </c>
      <c r="I326" s="107" t="s">
        <v>11266</v>
      </c>
      <c r="J326" s="76">
        <f t="shared" si="25"/>
        <v>0.3</v>
      </c>
      <c r="M326" s="76">
        <f>VLOOKUP(B326,'CMP-SIN-SD-09-2021'!A:D,4,0)</f>
        <v>42.23</v>
      </c>
      <c r="N326" s="76" t="b">
        <f t="shared" si="26"/>
        <v>1</v>
      </c>
    </row>
    <row r="327" spans="1:14" s="363" customFormat="1" ht="60" x14ac:dyDescent="0.25">
      <c r="A327" s="378">
        <f t="shared" si="24"/>
        <v>93212</v>
      </c>
      <c r="B327" s="377">
        <v>89168</v>
      </c>
      <c r="C327" s="104" t="s">
        <v>13334</v>
      </c>
      <c r="D327" s="104" t="s">
        <v>13299</v>
      </c>
      <c r="E327" s="105" t="s">
        <v>11264</v>
      </c>
      <c r="F327" s="105" t="s">
        <v>6447</v>
      </c>
      <c r="G327" s="140">
        <v>0.46750000000000003</v>
      </c>
      <c r="H327" s="107">
        <f>VLOOKUP(B327,'CMP-SIN-SD-09-2021'!A:D,4,0)</f>
        <v>86.76</v>
      </c>
      <c r="I327" s="107" t="s">
        <v>11266</v>
      </c>
      <c r="J327" s="76">
        <f t="shared" si="25"/>
        <v>40.56</v>
      </c>
      <c r="M327" s="76">
        <f>VLOOKUP(B327,'CMP-SIN-SD-09-2021'!A:D,4,0)</f>
        <v>86.76</v>
      </c>
      <c r="N327" s="76" t="b">
        <f t="shared" si="26"/>
        <v>1</v>
      </c>
    </row>
    <row r="328" spans="1:14" s="363" customFormat="1" ht="30" x14ac:dyDescent="0.25">
      <c r="A328" s="378">
        <f t="shared" si="24"/>
        <v>93212</v>
      </c>
      <c r="B328" s="377">
        <v>88489</v>
      </c>
      <c r="C328" s="104" t="s">
        <v>13334</v>
      </c>
      <c r="D328" s="104" t="s">
        <v>11400</v>
      </c>
      <c r="E328" s="105" t="s">
        <v>11264</v>
      </c>
      <c r="F328" s="105" t="s">
        <v>6447</v>
      </c>
      <c r="G328" s="140">
        <v>2.4441999999999999</v>
      </c>
      <c r="H328" s="107">
        <f>VLOOKUP(B328,'CMP-SIN-SD-09-2021'!A:D,4,0)</f>
        <v>14.34</v>
      </c>
      <c r="I328" s="107" t="s">
        <v>11266</v>
      </c>
      <c r="J328" s="76">
        <f t="shared" si="25"/>
        <v>35.04</v>
      </c>
      <c r="M328" s="76">
        <f>VLOOKUP(B328,'CMP-SIN-SD-09-2021'!A:D,4,0)</f>
        <v>14.34</v>
      </c>
      <c r="N328" s="76" t="b">
        <f t="shared" si="26"/>
        <v>1</v>
      </c>
    </row>
    <row r="329" spans="1:14" s="363" customFormat="1" ht="60" x14ac:dyDescent="0.25">
      <c r="A329" s="378">
        <f t="shared" si="24"/>
        <v>93212</v>
      </c>
      <c r="B329" s="377">
        <v>89171</v>
      </c>
      <c r="C329" s="104" t="s">
        <v>13334</v>
      </c>
      <c r="D329" s="104" t="s">
        <v>13300</v>
      </c>
      <c r="E329" s="105" t="s">
        <v>11264</v>
      </c>
      <c r="F329" s="105" t="s">
        <v>6447</v>
      </c>
      <c r="G329" s="140">
        <v>0.46279999999999999</v>
      </c>
      <c r="H329" s="107">
        <f>VLOOKUP(B329,'CMP-SIN-SD-09-2021'!A:D,4,0)</f>
        <v>39.270000000000003</v>
      </c>
      <c r="I329" s="107" t="s">
        <v>11266</v>
      </c>
      <c r="J329" s="76">
        <f t="shared" si="25"/>
        <v>18.170000000000002</v>
      </c>
      <c r="M329" s="76">
        <f>VLOOKUP(B329,'CMP-SIN-SD-09-2021'!A:D,4,0)</f>
        <v>39.270000000000003</v>
      </c>
      <c r="N329" s="76" t="b">
        <f t="shared" si="26"/>
        <v>1</v>
      </c>
    </row>
    <row r="330" spans="1:14" s="363" customFormat="1" ht="45" x14ac:dyDescent="0.25">
      <c r="A330" s="378">
        <f t="shared" si="24"/>
        <v>93212</v>
      </c>
      <c r="B330" s="377">
        <v>98679</v>
      </c>
      <c r="C330" s="104" t="s">
        <v>13334</v>
      </c>
      <c r="D330" s="104" t="s">
        <v>11303</v>
      </c>
      <c r="E330" s="105" t="s">
        <v>11264</v>
      </c>
      <c r="F330" s="105" t="s">
        <v>6447</v>
      </c>
      <c r="G330" s="140">
        <v>0.51339999999999997</v>
      </c>
      <c r="H330" s="107">
        <f>VLOOKUP(B330,'CMP-SIN-SD-09-2021'!A:D,4,0)</f>
        <v>31.18</v>
      </c>
      <c r="I330" s="107" t="s">
        <v>11266</v>
      </c>
      <c r="J330" s="76">
        <f t="shared" si="25"/>
        <v>16</v>
      </c>
      <c r="M330" s="76">
        <f>VLOOKUP(B330,'CMP-SIN-SD-09-2021'!A:D,4,0)</f>
        <v>31.18</v>
      </c>
      <c r="N330" s="76" t="b">
        <f t="shared" si="26"/>
        <v>1</v>
      </c>
    </row>
    <row r="331" spans="1:14" s="363" customFormat="1" ht="60" x14ac:dyDescent="0.25">
      <c r="A331" s="378">
        <f t="shared" si="24"/>
        <v>93212</v>
      </c>
      <c r="B331" s="377">
        <v>87548</v>
      </c>
      <c r="C331" s="104" t="s">
        <v>13334</v>
      </c>
      <c r="D331" s="104" t="s">
        <v>13301</v>
      </c>
      <c r="E331" s="105" t="s">
        <v>11264</v>
      </c>
      <c r="F331" s="105" t="s">
        <v>6447</v>
      </c>
      <c r="G331" s="140">
        <v>0.18940000000000001</v>
      </c>
      <c r="H331" s="107">
        <f>VLOOKUP(B331,'CMP-SIN-SD-09-2021'!A:D,4,0)</f>
        <v>23.24</v>
      </c>
      <c r="I331" s="107" t="s">
        <v>11266</v>
      </c>
      <c r="J331" s="76">
        <f t="shared" si="25"/>
        <v>4.4000000000000004</v>
      </c>
      <c r="M331" s="76">
        <f>VLOOKUP(B331,'CMP-SIN-SD-09-2021'!A:D,4,0)</f>
        <v>23.24</v>
      </c>
      <c r="N331" s="76" t="b">
        <f t="shared" si="26"/>
        <v>1</v>
      </c>
    </row>
    <row r="332" spans="1:14" s="363" customFormat="1" ht="60" x14ac:dyDescent="0.25">
      <c r="A332" s="378">
        <f t="shared" ref="A332:A395" si="27">IF(O332&lt;&gt;0,O332,A331)</f>
        <v>93212</v>
      </c>
      <c r="B332" s="377">
        <v>87777</v>
      </c>
      <c r="C332" s="104" t="s">
        <v>13334</v>
      </c>
      <c r="D332" s="104" t="s">
        <v>13342</v>
      </c>
      <c r="E332" s="105" t="s">
        <v>11264</v>
      </c>
      <c r="F332" s="105" t="s">
        <v>6447</v>
      </c>
      <c r="G332" s="140">
        <v>0.1681</v>
      </c>
      <c r="H332" s="107">
        <f>VLOOKUP(B332,'CMP-SIN-SD-09-2021'!A:D,4,0)</f>
        <v>55.27</v>
      </c>
      <c r="I332" s="107" t="s">
        <v>11266</v>
      </c>
      <c r="J332" s="76">
        <f t="shared" si="25"/>
        <v>9.2899999999999991</v>
      </c>
      <c r="M332" s="76">
        <f>VLOOKUP(B332,'CMP-SIN-SD-09-2021'!A:D,4,0)</f>
        <v>55.27</v>
      </c>
      <c r="N332" s="76" t="b">
        <f t="shared" si="26"/>
        <v>1</v>
      </c>
    </row>
    <row r="333" spans="1:14" s="363" customFormat="1" ht="60" x14ac:dyDescent="0.25">
      <c r="A333" s="378">
        <f t="shared" si="27"/>
        <v>93212</v>
      </c>
      <c r="B333" s="377">
        <v>87877</v>
      </c>
      <c r="C333" s="104" t="s">
        <v>13334</v>
      </c>
      <c r="D333" s="104" t="s">
        <v>13302</v>
      </c>
      <c r="E333" s="105" t="s">
        <v>11264</v>
      </c>
      <c r="F333" s="105" t="s">
        <v>6447</v>
      </c>
      <c r="G333" s="140">
        <v>0.76790000000000003</v>
      </c>
      <c r="H333" s="107">
        <f>VLOOKUP(B333,'CMP-SIN-SD-09-2021'!A:D,4,0)</f>
        <v>6.08</v>
      </c>
      <c r="I333" s="107" t="s">
        <v>11266</v>
      </c>
      <c r="J333" s="76">
        <f t="shared" si="25"/>
        <v>4.66</v>
      </c>
      <c r="M333" s="76">
        <f>VLOOKUP(B333,'CMP-SIN-SD-09-2021'!A:D,4,0)</f>
        <v>6.08</v>
      </c>
      <c r="N333" s="76" t="b">
        <f t="shared" si="26"/>
        <v>1</v>
      </c>
    </row>
    <row r="334" spans="1:14" s="363" customFormat="1" ht="60" x14ac:dyDescent="0.25">
      <c r="A334" s="378">
        <f t="shared" si="27"/>
        <v>93212</v>
      </c>
      <c r="B334" s="377">
        <v>87903</v>
      </c>
      <c r="C334" s="104" t="s">
        <v>13334</v>
      </c>
      <c r="D334" s="104" t="s">
        <v>13343</v>
      </c>
      <c r="E334" s="105" t="s">
        <v>11264</v>
      </c>
      <c r="F334" s="105" t="s">
        <v>6447</v>
      </c>
      <c r="G334" s="140">
        <v>0.1681</v>
      </c>
      <c r="H334" s="107">
        <f>VLOOKUP(B334,'CMP-SIN-SD-09-2021'!A:D,4,0)</f>
        <v>8.5399999999999991</v>
      </c>
      <c r="I334" s="107" t="s">
        <v>11266</v>
      </c>
      <c r="J334" s="76">
        <f t="shared" ref="J334:J345" si="28">TRUNC((H334*G334),2)</f>
        <v>1.43</v>
      </c>
      <c r="M334" s="76">
        <f>VLOOKUP(B334,'CMP-SIN-SD-09-2021'!A:D,4,0)</f>
        <v>8.5399999999999991</v>
      </c>
      <c r="N334" s="76" t="b">
        <f t="shared" ref="N334:N345" si="29">M334=H334</f>
        <v>1</v>
      </c>
    </row>
    <row r="335" spans="1:14" s="363" customFormat="1" ht="75" x14ac:dyDescent="0.25">
      <c r="A335" s="378">
        <f t="shared" si="27"/>
        <v>93212</v>
      </c>
      <c r="B335" s="377">
        <v>89173</v>
      </c>
      <c r="C335" s="104" t="s">
        <v>13334</v>
      </c>
      <c r="D335" s="104" t="s">
        <v>11289</v>
      </c>
      <c r="E335" s="105" t="s">
        <v>11264</v>
      </c>
      <c r="F335" s="105" t="s">
        <v>6447</v>
      </c>
      <c r="G335" s="140">
        <v>0.76790000000000003</v>
      </c>
      <c r="H335" s="107">
        <f>VLOOKUP(B335,'CMP-SIN-SD-09-2021'!A:D,4,0)</f>
        <v>32.75</v>
      </c>
      <c r="I335" s="107" t="s">
        <v>11266</v>
      </c>
      <c r="J335" s="76">
        <f t="shared" si="28"/>
        <v>25.14</v>
      </c>
      <c r="M335" s="76">
        <f>VLOOKUP(B335,'CMP-SIN-SD-09-2021'!A:D,4,0)</f>
        <v>32.75</v>
      </c>
      <c r="N335" s="76" t="b">
        <f t="shared" si="29"/>
        <v>1</v>
      </c>
    </row>
    <row r="336" spans="1:14" s="363" customFormat="1" ht="30" x14ac:dyDescent="0.25">
      <c r="A336" s="378">
        <f t="shared" si="27"/>
        <v>93212</v>
      </c>
      <c r="B336" s="377">
        <v>101891</v>
      </c>
      <c r="C336" s="104" t="s">
        <v>13334</v>
      </c>
      <c r="D336" s="104" t="s">
        <v>13304</v>
      </c>
      <c r="E336" s="105" t="s">
        <v>11264</v>
      </c>
      <c r="F336" s="105" t="s">
        <v>6446</v>
      </c>
      <c r="G336" s="140">
        <v>0.10440000000000001</v>
      </c>
      <c r="H336" s="107">
        <f>VLOOKUP(B336,'CMP-SIN-SD-09-2021'!A:D,4,0)</f>
        <v>27.98</v>
      </c>
      <c r="I336" s="107" t="s">
        <v>11266</v>
      </c>
      <c r="J336" s="76">
        <f t="shared" si="28"/>
        <v>2.92</v>
      </c>
      <c r="M336" s="76">
        <f>VLOOKUP(B336,'CMP-SIN-SD-09-2021'!A:D,4,0)</f>
        <v>27.98</v>
      </c>
      <c r="N336" s="76" t="b">
        <f t="shared" si="29"/>
        <v>1</v>
      </c>
    </row>
    <row r="337" spans="1:15" s="363" customFormat="1" ht="45" x14ac:dyDescent="0.25">
      <c r="A337" s="378">
        <f t="shared" si="27"/>
        <v>93212</v>
      </c>
      <c r="B337" s="377">
        <v>101876</v>
      </c>
      <c r="C337" s="104" t="s">
        <v>13334</v>
      </c>
      <c r="D337" s="104" t="s">
        <v>13313</v>
      </c>
      <c r="E337" s="105" t="s">
        <v>11264</v>
      </c>
      <c r="F337" s="105" t="s">
        <v>6446</v>
      </c>
      <c r="G337" s="140">
        <v>1.7399999999999999E-2</v>
      </c>
      <c r="H337" s="107">
        <f>VLOOKUP(B337,'CMP-SIN-SD-09-2021'!A:D,4,0)</f>
        <v>93.14</v>
      </c>
      <c r="I337" s="107" t="s">
        <v>11266</v>
      </c>
      <c r="J337" s="76">
        <f t="shared" si="28"/>
        <v>1.62</v>
      </c>
      <c r="M337" s="76">
        <f>VLOOKUP(B337,'CMP-SIN-SD-09-2021'!A:D,4,0)</f>
        <v>93.14</v>
      </c>
      <c r="N337" s="76" t="b">
        <f t="shared" si="29"/>
        <v>1</v>
      </c>
    </row>
    <row r="338" spans="1:15" s="363" customFormat="1" ht="30" x14ac:dyDescent="0.25">
      <c r="A338" s="378">
        <f t="shared" si="27"/>
        <v>93212</v>
      </c>
      <c r="B338" s="377">
        <v>11712</v>
      </c>
      <c r="C338" s="104" t="s">
        <v>13334</v>
      </c>
      <c r="D338" s="104" t="s">
        <v>13344</v>
      </c>
      <c r="E338" s="105" t="s">
        <v>11264</v>
      </c>
      <c r="F338" s="105" t="s">
        <v>6446</v>
      </c>
      <c r="G338" s="140">
        <v>3.4799999999999998E-2</v>
      </c>
      <c r="H338" s="107">
        <v>44.55</v>
      </c>
      <c r="I338" s="107" t="s">
        <v>11266</v>
      </c>
      <c r="J338" s="76">
        <f t="shared" si="28"/>
        <v>1.55</v>
      </c>
      <c r="M338" s="76">
        <f>VLOOKUP(B338,'INS-SIN-SD-09-2021'!A:D,4,0)</f>
        <v>44.55</v>
      </c>
      <c r="N338" s="76" t="b">
        <f t="shared" si="29"/>
        <v>1</v>
      </c>
    </row>
    <row r="339" spans="1:15" s="363" customFormat="1" ht="60" x14ac:dyDescent="0.25">
      <c r="A339" s="378">
        <f t="shared" si="27"/>
        <v>93212</v>
      </c>
      <c r="B339" s="377">
        <v>3080</v>
      </c>
      <c r="C339" s="104" t="s">
        <v>13334</v>
      </c>
      <c r="D339" s="104" t="s">
        <v>13307</v>
      </c>
      <c r="E339" s="105" t="s">
        <v>11264</v>
      </c>
      <c r="F339" s="105" t="s">
        <v>6454</v>
      </c>
      <c r="G339" s="140">
        <v>3.4799999999999998E-2</v>
      </c>
      <c r="H339" s="107">
        <v>54.47</v>
      </c>
      <c r="I339" s="107" t="s">
        <v>11266</v>
      </c>
      <c r="J339" s="76">
        <f t="shared" si="28"/>
        <v>1.89</v>
      </c>
      <c r="M339" s="76">
        <f>VLOOKUP(B339,'INS-SIN-SD-09-2021'!A:D,4,0)</f>
        <v>54.47</v>
      </c>
      <c r="N339" s="76" t="b">
        <f t="shared" si="29"/>
        <v>1</v>
      </c>
    </row>
    <row r="340" spans="1:15" s="363" customFormat="1" ht="30" x14ac:dyDescent="0.25">
      <c r="A340" s="378">
        <f t="shared" si="27"/>
        <v>93212</v>
      </c>
      <c r="B340" s="377">
        <v>11587</v>
      </c>
      <c r="C340" s="104" t="s">
        <v>13334</v>
      </c>
      <c r="D340" s="104" t="s">
        <v>13309</v>
      </c>
      <c r="E340" s="105" t="s">
        <v>11264</v>
      </c>
      <c r="F340" s="105" t="s">
        <v>6447</v>
      </c>
      <c r="G340" s="140">
        <v>0.97619999999999996</v>
      </c>
      <c r="H340" s="107">
        <v>93.82</v>
      </c>
      <c r="I340" s="107" t="s">
        <v>11266</v>
      </c>
      <c r="J340" s="76">
        <f t="shared" si="28"/>
        <v>91.58</v>
      </c>
      <c r="M340" s="76">
        <f>VLOOKUP(B340,'INS-SIN-SD-09-2021'!A:D,4,0)</f>
        <v>93.82</v>
      </c>
      <c r="N340" s="76" t="b">
        <f t="shared" si="29"/>
        <v>1</v>
      </c>
    </row>
    <row r="341" spans="1:15" s="363" customFormat="1" ht="30" x14ac:dyDescent="0.25">
      <c r="A341" s="378">
        <f t="shared" si="27"/>
        <v>93212</v>
      </c>
      <c r="B341" s="377">
        <v>3670</v>
      </c>
      <c r="C341" s="104" t="s">
        <v>13334</v>
      </c>
      <c r="D341" s="104" t="s">
        <v>13345</v>
      </c>
      <c r="E341" s="105" t="s">
        <v>11264</v>
      </c>
      <c r="F341" s="105" t="s">
        <v>6446</v>
      </c>
      <c r="G341" s="140">
        <v>3.4799999999999998E-2</v>
      </c>
      <c r="H341" s="107">
        <v>20.440000000000001</v>
      </c>
      <c r="I341" s="107" t="s">
        <v>11266</v>
      </c>
      <c r="J341" s="76">
        <f t="shared" si="28"/>
        <v>0.71</v>
      </c>
      <c r="M341" s="76">
        <f>VLOOKUP(B341,'INS-SIN-SD-09-2021'!A:D,4,0)</f>
        <v>20.440000000000001</v>
      </c>
      <c r="N341" s="76" t="b">
        <f t="shared" si="29"/>
        <v>1</v>
      </c>
    </row>
    <row r="342" spans="1:15" s="363" customFormat="1" ht="30" x14ac:dyDescent="0.25">
      <c r="A342" s="378">
        <f t="shared" si="27"/>
        <v>93212</v>
      </c>
      <c r="B342" s="377">
        <v>3659</v>
      </c>
      <c r="C342" s="104" t="s">
        <v>13334</v>
      </c>
      <c r="D342" s="104" t="s">
        <v>13346</v>
      </c>
      <c r="E342" s="105" t="s">
        <v>11264</v>
      </c>
      <c r="F342" s="105" t="s">
        <v>6446</v>
      </c>
      <c r="G342" s="140">
        <v>1.7399999999999999E-2</v>
      </c>
      <c r="H342" s="107">
        <v>15.36</v>
      </c>
      <c r="I342" s="107" t="s">
        <v>11266</v>
      </c>
      <c r="J342" s="76">
        <f t="shared" si="28"/>
        <v>0.26</v>
      </c>
      <c r="M342" s="76">
        <f>VLOOKUP(B342,'INS-SIN-SD-09-2021'!A:D,4,0)</f>
        <v>15.36</v>
      </c>
      <c r="N342" s="76" t="b">
        <f t="shared" si="29"/>
        <v>1</v>
      </c>
    </row>
    <row r="343" spans="1:15" s="363" customFormat="1" ht="30" x14ac:dyDescent="0.25">
      <c r="A343" s="378">
        <f t="shared" si="27"/>
        <v>93212</v>
      </c>
      <c r="B343" s="377">
        <v>11697</v>
      </c>
      <c r="C343" s="104" t="s">
        <v>13334</v>
      </c>
      <c r="D343" s="104" t="s">
        <v>13347</v>
      </c>
      <c r="E343" s="105" t="s">
        <v>11264</v>
      </c>
      <c r="F343" s="105" t="s">
        <v>6446</v>
      </c>
      <c r="G343" s="140">
        <v>1.7399999999999999E-2</v>
      </c>
      <c r="H343" s="107">
        <v>554.59</v>
      </c>
      <c r="I343" s="107" t="s">
        <v>11266</v>
      </c>
      <c r="J343" s="76">
        <f t="shared" si="28"/>
        <v>9.64</v>
      </c>
      <c r="M343" s="76">
        <f>VLOOKUP(B343,'INS-SIN-SD-09-2021'!A:D,4,0)</f>
        <v>554.59</v>
      </c>
      <c r="N343" s="76" t="b">
        <f t="shared" si="29"/>
        <v>1</v>
      </c>
    </row>
    <row r="344" spans="1:15" s="363" customFormat="1" ht="30" x14ac:dyDescent="0.25">
      <c r="A344" s="378">
        <f t="shared" si="27"/>
        <v>93212</v>
      </c>
      <c r="B344" s="377">
        <v>21112</v>
      </c>
      <c r="C344" s="104" t="s">
        <v>13334</v>
      </c>
      <c r="D344" s="104" t="s">
        <v>13348</v>
      </c>
      <c r="E344" s="105" t="s">
        <v>11264</v>
      </c>
      <c r="F344" s="105" t="s">
        <v>6446</v>
      </c>
      <c r="G344" s="140">
        <v>1.7399999999999999E-2</v>
      </c>
      <c r="H344" s="107">
        <v>210.85</v>
      </c>
      <c r="I344" s="107" t="s">
        <v>11266</v>
      </c>
      <c r="J344" s="76">
        <f t="shared" si="28"/>
        <v>3.66</v>
      </c>
      <c r="M344" s="76">
        <f>VLOOKUP(B344,'INS-SIN-SD-09-2021'!A:D,4,0)</f>
        <v>210.85</v>
      </c>
      <c r="N344" s="76" t="b">
        <f t="shared" si="29"/>
        <v>1</v>
      </c>
    </row>
    <row r="345" spans="1:15" s="363" customFormat="1" ht="45" x14ac:dyDescent="0.25">
      <c r="A345" s="378">
        <f t="shared" si="27"/>
        <v>93212</v>
      </c>
      <c r="B345" s="377">
        <v>43777</v>
      </c>
      <c r="C345" s="104" t="s">
        <v>13334</v>
      </c>
      <c r="D345" s="104" t="s">
        <v>13349</v>
      </c>
      <c r="E345" s="105" t="s">
        <v>11264</v>
      </c>
      <c r="F345" s="105" t="s">
        <v>6446</v>
      </c>
      <c r="G345" s="140">
        <v>4.4761799999999997E-2</v>
      </c>
      <c r="H345" s="107">
        <v>228.2</v>
      </c>
      <c r="I345" s="107" t="s">
        <v>11266</v>
      </c>
      <c r="J345" s="76">
        <f t="shared" si="28"/>
        <v>10.210000000000001</v>
      </c>
      <c r="M345" s="76">
        <f>VLOOKUP(B345,'INS-SIN-SD-09-2021'!A:D,4,0)</f>
        <v>228.2</v>
      </c>
      <c r="N345" s="76" t="b">
        <f t="shared" si="29"/>
        <v>1</v>
      </c>
    </row>
    <row r="346" spans="1:15" s="363" customFormat="1" ht="60" x14ac:dyDescent="0.25">
      <c r="A346" s="376" t="str">
        <f t="shared" si="27"/>
        <v>02.015.0001-0/EMOP</v>
      </c>
      <c r="B346" s="367" t="s">
        <v>11263</v>
      </c>
      <c r="C346" s="368" t="s">
        <v>11304</v>
      </c>
      <c r="D346" s="368" t="s">
        <v>13350</v>
      </c>
      <c r="E346" s="369" t="s">
        <v>6446</v>
      </c>
      <c r="F346" s="369" t="s">
        <v>11264</v>
      </c>
      <c r="G346" s="370" t="s">
        <v>11265</v>
      </c>
      <c r="H346" s="371" t="s">
        <v>11266</v>
      </c>
      <c r="I346" s="375">
        <f>SUMIF(A:A,A346,J:J)</f>
        <v>3202.6400000000003</v>
      </c>
      <c r="K346" s="363" t="e">
        <f>VLOOKUP(A346,'CMP-SIN-SD-09-2021'!A:D,4,0)</f>
        <v>#N/A</v>
      </c>
      <c r="L346" s="363" t="e">
        <f>K346=I346</f>
        <v>#N/A</v>
      </c>
      <c r="O346" s="363" t="s">
        <v>13252</v>
      </c>
    </row>
    <row r="347" spans="1:15" s="363" customFormat="1" x14ac:dyDescent="0.25">
      <c r="A347" s="378" t="str">
        <f t="shared" si="27"/>
        <v>02.015.0001-0/EMOP</v>
      </c>
      <c r="B347" s="377">
        <v>88262</v>
      </c>
      <c r="C347" s="104" t="s">
        <v>13350</v>
      </c>
      <c r="D347" s="104" t="s">
        <v>13312</v>
      </c>
      <c r="E347" s="105" t="s">
        <v>11264</v>
      </c>
      <c r="F347" s="105" t="s">
        <v>6456</v>
      </c>
      <c r="G347" s="140">
        <v>8.24</v>
      </c>
      <c r="H347" s="107">
        <f>VLOOKUP(B347,'CMP-SIN-SD-09-2021'!A:D,4,0)</f>
        <v>23.68</v>
      </c>
      <c r="I347" s="107" t="s">
        <v>11266</v>
      </c>
      <c r="J347" s="76">
        <f t="shared" ref="J347:J362" si="30">TRUNC((H347*G347),2)</f>
        <v>195.12</v>
      </c>
      <c r="M347" s="76">
        <f>VLOOKUP(B347,'CMP-SIN-SD-09-2021'!A:D,4,0)</f>
        <v>23.68</v>
      </c>
      <c r="N347" s="76" t="b">
        <f t="shared" ref="N347:N362" si="31">M347=H347</f>
        <v>1</v>
      </c>
    </row>
    <row r="348" spans="1:15" s="363" customFormat="1" ht="30" x14ac:dyDescent="0.25">
      <c r="A348" s="378" t="str">
        <f t="shared" si="27"/>
        <v>02.015.0001-0/EMOP</v>
      </c>
      <c r="B348" s="377">
        <v>88267</v>
      </c>
      <c r="C348" s="104" t="s">
        <v>13350</v>
      </c>
      <c r="D348" s="104" t="s">
        <v>11375</v>
      </c>
      <c r="E348" s="105" t="s">
        <v>11264</v>
      </c>
      <c r="F348" s="105" t="s">
        <v>6456</v>
      </c>
      <c r="G348" s="140">
        <v>11.33</v>
      </c>
      <c r="H348" s="107">
        <f>VLOOKUP(B348,'CMP-SIN-SD-09-2021'!A:D,4,0)</f>
        <v>23.41</v>
      </c>
      <c r="I348" s="107" t="s">
        <v>11266</v>
      </c>
      <c r="J348" s="76">
        <f t="shared" si="30"/>
        <v>265.23</v>
      </c>
      <c r="M348" s="76">
        <f>VLOOKUP(B348,'CMP-SIN-SD-09-2021'!A:D,4,0)</f>
        <v>23.41</v>
      </c>
      <c r="N348" s="76" t="b">
        <f t="shared" si="31"/>
        <v>1</v>
      </c>
    </row>
    <row r="349" spans="1:15" s="363" customFormat="1" x14ac:dyDescent="0.25">
      <c r="A349" s="378" t="str">
        <f t="shared" si="27"/>
        <v>02.015.0001-0/EMOP</v>
      </c>
      <c r="B349" s="377">
        <v>88309</v>
      </c>
      <c r="C349" s="104" t="s">
        <v>13350</v>
      </c>
      <c r="D349" s="104" t="s">
        <v>13351</v>
      </c>
      <c r="E349" s="105" t="s">
        <v>11264</v>
      </c>
      <c r="F349" s="105" t="s">
        <v>6456</v>
      </c>
      <c r="G349" s="140">
        <v>8.24</v>
      </c>
      <c r="H349" s="107">
        <f>VLOOKUP(B349,'CMP-SIN-SD-09-2021'!A:D,4,0)</f>
        <v>23.9</v>
      </c>
      <c r="I349" s="107" t="s">
        <v>11266</v>
      </c>
      <c r="J349" s="76">
        <f t="shared" si="30"/>
        <v>196.93</v>
      </c>
      <c r="M349" s="76">
        <f>VLOOKUP(B349,'CMP-SIN-SD-09-2021'!A:D,4,0)</f>
        <v>23.9</v>
      </c>
      <c r="N349" s="76" t="b">
        <f t="shared" si="31"/>
        <v>1</v>
      </c>
    </row>
    <row r="350" spans="1:15" s="363" customFormat="1" x14ac:dyDescent="0.25">
      <c r="A350" s="378" t="str">
        <f t="shared" si="27"/>
        <v>02.015.0001-0/EMOP</v>
      </c>
      <c r="B350" s="377">
        <v>88316</v>
      </c>
      <c r="C350" s="104" t="s">
        <v>13350</v>
      </c>
      <c r="D350" s="104" t="s">
        <v>11293</v>
      </c>
      <c r="E350" s="105" t="s">
        <v>11264</v>
      </c>
      <c r="F350" s="105" t="s">
        <v>6456</v>
      </c>
      <c r="G350" s="140">
        <v>8.24</v>
      </c>
      <c r="H350" s="107">
        <f>VLOOKUP(B350,'CMP-SIN-SD-09-2021'!A:D,4,0)</f>
        <v>17.61</v>
      </c>
      <c r="I350" s="107" t="s">
        <v>11266</v>
      </c>
      <c r="J350" s="76">
        <f t="shared" si="30"/>
        <v>145.1</v>
      </c>
      <c r="M350" s="76">
        <f>VLOOKUP(B350,'CMP-SIN-SD-09-2021'!A:D,4,0)</f>
        <v>17.61</v>
      </c>
      <c r="N350" s="76" t="b">
        <f t="shared" si="31"/>
        <v>1</v>
      </c>
    </row>
    <row r="351" spans="1:15" s="363" customFormat="1" ht="30" x14ac:dyDescent="0.25">
      <c r="A351" s="378" t="str">
        <f t="shared" si="27"/>
        <v>02.015.0001-0/EMOP</v>
      </c>
      <c r="B351" s="377" t="s">
        <v>13352</v>
      </c>
      <c r="C351" s="104" t="s">
        <v>13350</v>
      </c>
      <c r="D351" s="104" t="s">
        <v>13353</v>
      </c>
      <c r="E351" s="105" t="s">
        <v>11264</v>
      </c>
      <c r="F351" s="105" t="s">
        <v>6624</v>
      </c>
      <c r="G351" s="140">
        <v>1.7999999999999999E-2</v>
      </c>
      <c r="H351" s="107">
        <v>308.3</v>
      </c>
      <c r="I351" s="107" t="s">
        <v>11266</v>
      </c>
      <c r="J351" s="76">
        <f t="shared" si="30"/>
        <v>5.54</v>
      </c>
      <c r="M351" s="76" t="e">
        <f>VLOOKUP(B351,'INS-SIN-SD-09-2021'!A:D,4,0)</f>
        <v>#N/A</v>
      </c>
      <c r="N351" s="76" t="e">
        <f t="shared" si="31"/>
        <v>#N/A</v>
      </c>
    </row>
    <row r="352" spans="1:15" s="363" customFormat="1" ht="30" x14ac:dyDescent="0.25">
      <c r="A352" s="378" t="str">
        <f t="shared" si="27"/>
        <v>02.015.0001-0/EMOP</v>
      </c>
      <c r="B352" s="377" t="s">
        <v>13354</v>
      </c>
      <c r="C352" s="104" t="s">
        <v>13350</v>
      </c>
      <c r="D352" s="104" t="s">
        <v>13355</v>
      </c>
      <c r="E352" s="105" t="s">
        <v>11264</v>
      </c>
      <c r="F352" s="105" t="s">
        <v>6446</v>
      </c>
      <c r="G352" s="140">
        <v>1</v>
      </c>
      <c r="H352" s="107">
        <v>453.34</v>
      </c>
      <c r="I352" s="107" t="s">
        <v>11266</v>
      </c>
      <c r="J352" s="76">
        <f t="shared" si="30"/>
        <v>453.34</v>
      </c>
      <c r="M352" s="76" t="e">
        <f>VLOOKUP(B352,'INS-SIN-SD-09-2021'!A:D,4,0)</f>
        <v>#N/A</v>
      </c>
      <c r="N352" s="76" t="e">
        <f t="shared" si="31"/>
        <v>#N/A</v>
      </c>
    </row>
    <row r="353" spans="1:15" s="363" customFormat="1" x14ac:dyDescent="0.25">
      <c r="A353" s="378" t="str">
        <f t="shared" si="27"/>
        <v>02.015.0001-0/EMOP</v>
      </c>
      <c r="B353" s="377" t="s">
        <v>13356</v>
      </c>
      <c r="C353" s="104" t="s">
        <v>13350</v>
      </c>
      <c r="D353" s="104" t="s">
        <v>13357</v>
      </c>
      <c r="E353" s="105" t="s">
        <v>11264</v>
      </c>
      <c r="F353" s="105" t="s">
        <v>6447</v>
      </c>
      <c r="G353" s="140">
        <v>8</v>
      </c>
      <c r="H353" s="107">
        <v>21.02</v>
      </c>
      <c r="I353" s="107" t="s">
        <v>11266</v>
      </c>
      <c r="J353" s="76">
        <f t="shared" si="30"/>
        <v>168.16</v>
      </c>
      <c r="M353" s="76" t="e">
        <f>VLOOKUP(B353,'INS-SIN-SD-09-2021'!A:D,4,0)</f>
        <v>#N/A</v>
      </c>
      <c r="N353" s="76" t="e">
        <f t="shared" si="31"/>
        <v>#N/A</v>
      </c>
    </row>
    <row r="354" spans="1:15" s="363" customFormat="1" x14ac:dyDescent="0.25">
      <c r="A354" s="378" t="str">
        <f t="shared" si="27"/>
        <v>02.015.0001-0/EMOP</v>
      </c>
      <c r="B354" s="377">
        <v>148</v>
      </c>
      <c r="C354" s="104" t="s">
        <v>13350</v>
      </c>
      <c r="D354" s="104" t="s">
        <v>13358</v>
      </c>
      <c r="E354" s="105" t="s">
        <v>11264</v>
      </c>
      <c r="F354" s="105" t="s">
        <v>6465</v>
      </c>
      <c r="G354" s="140">
        <v>30</v>
      </c>
      <c r="H354" s="107">
        <v>16.54</v>
      </c>
      <c r="I354" s="107" t="s">
        <v>11266</v>
      </c>
      <c r="J354" s="76">
        <f t="shared" si="30"/>
        <v>496.2</v>
      </c>
      <c r="M354" s="76" t="e">
        <f>VLOOKUP(B354,'INS-SIN-SD-09-2021'!A:D,4,0)</f>
        <v>#N/A</v>
      </c>
      <c r="N354" s="76" t="e">
        <f t="shared" si="31"/>
        <v>#N/A</v>
      </c>
    </row>
    <row r="355" spans="1:15" s="363" customFormat="1" x14ac:dyDescent="0.25">
      <c r="A355" s="378" t="str">
        <f t="shared" si="27"/>
        <v>02.015.0001-0/EMOP</v>
      </c>
      <c r="B355" s="377" t="s">
        <v>15209</v>
      </c>
      <c r="C355" s="104" t="s">
        <v>13350</v>
      </c>
      <c r="D355" s="104" t="s">
        <v>13359</v>
      </c>
      <c r="E355" s="105" t="s">
        <v>11264</v>
      </c>
      <c r="F355" s="105" t="s">
        <v>6465</v>
      </c>
      <c r="G355" s="140">
        <v>25</v>
      </c>
      <c r="H355" s="107">
        <v>3.45</v>
      </c>
      <c r="I355" s="107" t="s">
        <v>11266</v>
      </c>
      <c r="J355" s="76">
        <f t="shared" si="30"/>
        <v>86.25</v>
      </c>
      <c r="M355" s="76" t="e">
        <f>VLOOKUP(B355,'INS-SIN-SD-09-2021'!A:D,4,0)</f>
        <v>#N/A</v>
      </c>
      <c r="N355" s="76" t="e">
        <f t="shared" si="31"/>
        <v>#N/A</v>
      </c>
    </row>
    <row r="356" spans="1:15" s="363" customFormat="1" ht="30" x14ac:dyDescent="0.25">
      <c r="A356" s="378" t="str">
        <f t="shared" si="27"/>
        <v>02.015.0001-0/EMOP</v>
      </c>
      <c r="B356" s="377">
        <v>453</v>
      </c>
      <c r="C356" s="104" t="s">
        <v>13350</v>
      </c>
      <c r="D356" s="104" t="s">
        <v>13360</v>
      </c>
      <c r="E356" s="105" t="s">
        <v>11264</v>
      </c>
      <c r="F356" s="105" t="s">
        <v>6462</v>
      </c>
      <c r="G356" s="140">
        <v>1</v>
      </c>
      <c r="H356" s="107">
        <v>10.1</v>
      </c>
      <c r="I356" s="107" t="s">
        <v>11266</v>
      </c>
      <c r="J356" s="76">
        <f t="shared" si="30"/>
        <v>10.1</v>
      </c>
      <c r="M356" s="76" t="e">
        <f>VLOOKUP(B356,'INS-SIN-SD-09-2021'!A:D,4,0)</f>
        <v>#N/A</v>
      </c>
      <c r="N356" s="76" t="e">
        <f t="shared" si="31"/>
        <v>#N/A</v>
      </c>
    </row>
    <row r="357" spans="1:15" s="363" customFormat="1" x14ac:dyDescent="0.25">
      <c r="A357" s="378" t="str">
        <f t="shared" si="27"/>
        <v>02.015.0001-0/EMOP</v>
      </c>
      <c r="B357" s="377" t="s">
        <v>15210</v>
      </c>
      <c r="C357" s="104" t="s">
        <v>13350</v>
      </c>
      <c r="D357" s="104" t="s">
        <v>13361</v>
      </c>
      <c r="E357" s="105" t="s">
        <v>11264</v>
      </c>
      <c r="F357" s="105" t="s">
        <v>6446</v>
      </c>
      <c r="G357" s="140">
        <v>30</v>
      </c>
      <c r="H357" s="107">
        <v>0.48</v>
      </c>
      <c r="I357" s="107" t="s">
        <v>11266</v>
      </c>
      <c r="J357" s="76">
        <f t="shared" si="30"/>
        <v>14.4</v>
      </c>
      <c r="M357" s="76" t="e">
        <f>VLOOKUP(B357,'INS-SIN-SD-09-2021'!A:D,4,0)</f>
        <v>#N/A</v>
      </c>
      <c r="N357" s="76" t="e">
        <f t="shared" si="31"/>
        <v>#N/A</v>
      </c>
    </row>
    <row r="358" spans="1:15" s="363" customFormat="1" ht="30" x14ac:dyDescent="0.25">
      <c r="A358" s="378" t="str">
        <f t="shared" si="27"/>
        <v>02.015.0001-0/EMOP</v>
      </c>
      <c r="B358" s="377">
        <v>688</v>
      </c>
      <c r="C358" s="104" t="s">
        <v>13350</v>
      </c>
      <c r="D358" s="104" t="s">
        <v>13362</v>
      </c>
      <c r="E358" s="105" t="s">
        <v>11264</v>
      </c>
      <c r="F358" s="105" t="s">
        <v>6446</v>
      </c>
      <c r="G358" s="140">
        <v>1</v>
      </c>
      <c r="H358" s="107">
        <v>860.55880000000002</v>
      </c>
      <c r="I358" s="107" t="s">
        <v>11266</v>
      </c>
      <c r="J358" s="76">
        <f t="shared" si="30"/>
        <v>860.55</v>
      </c>
      <c r="M358" s="76" t="e">
        <f>VLOOKUP(B358,'INS-SIN-SD-09-2021'!A:D,4,0)</f>
        <v>#N/A</v>
      </c>
      <c r="N358" s="76" t="e">
        <f t="shared" si="31"/>
        <v>#N/A</v>
      </c>
    </row>
    <row r="359" spans="1:15" s="363" customFormat="1" ht="30" x14ac:dyDescent="0.25">
      <c r="A359" s="378" t="str">
        <f t="shared" si="27"/>
        <v>02.015.0001-0/EMOP</v>
      </c>
      <c r="B359" s="377">
        <v>702</v>
      </c>
      <c r="C359" s="104" t="s">
        <v>13350</v>
      </c>
      <c r="D359" s="104" t="s">
        <v>13363</v>
      </c>
      <c r="E359" s="105" t="s">
        <v>11264</v>
      </c>
      <c r="F359" s="105" t="s">
        <v>6446</v>
      </c>
      <c r="G359" s="140">
        <v>1</v>
      </c>
      <c r="H359" s="107">
        <v>22.68</v>
      </c>
      <c r="I359" s="107" t="s">
        <v>11266</v>
      </c>
      <c r="J359" s="76">
        <f t="shared" si="30"/>
        <v>22.68</v>
      </c>
      <c r="M359" s="76" t="e">
        <f>VLOOKUP(B359,'INS-SIN-SD-09-2021'!A:D,4,0)</f>
        <v>#N/A</v>
      </c>
      <c r="N359" s="76" t="e">
        <f t="shared" si="31"/>
        <v>#N/A</v>
      </c>
    </row>
    <row r="360" spans="1:15" s="363" customFormat="1" ht="30" x14ac:dyDescent="0.25">
      <c r="A360" s="378" t="str">
        <f t="shared" si="27"/>
        <v>02.015.0001-0/EMOP</v>
      </c>
      <c r="B360" s="377" t="s">
        <v>15211</v>
      </c>
      <c r="C360" s="104" t="s">
        <v>13350</v>
      </c>
      <c r="D360" s="104" t="s">
        <v>13364</v>
      </c>
      <c r="E360" s="105" t="s">
        <v>11264</v>
      </c>
      <c r="F360" s="105" t="s">
        <v>6446</v>
      </c>
      <c r="G360" s="140">
        <v>1</v>
      </c>
      <c r="H360" s="107">
        <v>236.8</v>
      </c>
      <c r="I360" s="107" t="s">
        <v>11266</v>
      </c>
      <c r="J360" s="76">
        <f t="shared" si="30"/>
        <v>236.8</v>
      </c>
      <c r="M360" s="76" t="e">
        <f>VLOOKUP(B360,'INS-SIN-SD-09-2021'!A:D,4,0)</f>
        <v>#N/A</v>
      </c>
      <c r="N360" s="76" t="e">
        <f t="shared" si="31"/>
        <v>#N/A</v>
      </c>
    </row>
    <row r="361" spans="1:15" s="363" customFormat="1" ht="30" x14ac:dyDescent="0.25">
      <c r="A361" s="378" t="str">
        <f t="shared" si="27"/>
        <v>02.015.0001-0/EMOP</v>
      </c>
      <c r="B361" s="377">
        <v>843</v>
      </c>
      <c r="C361" s="104" t="s">
        <v>13350</v>
      </c>
      <c r="D361" s="104" t="s">
        <v>13365</v>
      </c>
      <c r="E361" s="105" t="s">
        <v>11264</v>
      </c>
      <c r="F361" s="105" t="s">
        <v>6465</v>
      </c>
      <c r="G361" s="140">
        <v>3.44</v>
      </c>
      <c r="H361" s="107">
        <v>9.9600000000000009</v>
      </c>
      <c r="I361" s="107" t="s">
        <v>11266</v>
      </c>
      <c r="J361" s="76">
        <f t="shared" si="30"/>
        <v>34.26</v>
      </c>
      <c r="M361" s="76" t="e">
        <f>VLOOKUP(B361,'INS-SIN-SD-09-2021'!A:D,4,0)</f>
        <v>#N/A</v>
      </c>
      <c r="N361" s="76" t="e">
        <f t="shared" si="31"/>
        <v>#N/A</v>
      </c>
    </row>
    <row r="362" spans="1:15" s="363" customFormat="1" ht="30" x14ac:dyDescent="0.25">
      <c r="A362" s="378" t="str">
        <f t="shared" si="27"/>
        <v>02.015.0001-0/EMOP</v>
      </c>
      <c r="B362" s="377">
        <v>872</v>
      </c>
      <c r="C362" s="104" t="s">
        <v>13350</v>
      </c>
      <c r="D362" s="104" t="s">
        <v>13366</v>
      </c>
      <c r="E362" s="105" t="s">
        <v>11264</v>
      </c>
      <c r="F362" s="105" t="s">
        <v>6446</v>
      </c>
      <c r="G362" s="140">
        <v>1</v>
      </c>
      <c r="H362" s="107">
        <v>11.98</v>
      </c>
      <c r="I362" s="107" t="s">
        <v>11266</v>
      </c>
      <c r="J362" s="76">
        <f t="shared" si="30"/>
        <v>11.98</v>
      </c>
      <c r="M362" s="76" t="e">
        <f>VLOOKUP(B362,'INS-SIN-SD-09-2021'!A:D,4,0)</f>
        <v>#N/A</v>
      </c>
      <c r="N362" s="76" t="e">
        <f t="shared" si="31"/>
        <v>#N/A</v>
      </c>
    </row>
    <row r="363" spans="1:15" s="363" customFormat="1" ht="60" x14ac:dyDescent="0.25">
      <c r="A363" s="376" t="str">
        <f t="shared" si="27"/>
        <v>02.016.0001-0/EMOP</v>
      </c>
      <c r="B363" s="367" t="s">
        <v>11263</v>
      </c>
      <c r="C363" s="368" t="s">
        <v>11305</v>
      </c>
      <c r="D363" s="368" t="s">
        <v>13367</v>
      </c>
      <c r="E363" s="369" t="s">
        <v>6446</v>
      </c>
      <c r="F363" s="369" t="s">
        <v>11264</v>
      </c>
      <c r="G363" s="370" t="s">
        <v>11265</v>
      </c>
      <c r="H363" s="371" t="s">
        <v>11266</v>
      </c>
      <c r="I363" s="375">
        <f>SUMIF(A:A,A363,J:J)</f>
        <v>1734.5100000000002</v>
      </c>
      <c r="K363" s="363" t="e">
        <f>VLOOKUP(A363,'CMP-SIN-SD-09-2021'!A:D,4,0)</f>
        <v>#N/A</v>
      </c>
      <c r="L363" s="363" t="e">
        <f>K363=I363</f>
        <v>#N/A</v>
      </c>
      <c r="O363" s="363" t="s">
        <v>13253</v>
      </c>
    </row>
    <row r="364" spans="1:15" s="363" customFormat="1" x14ac:dyDescent="0.25">
      <c r="A364" s="378" t="str">
        <f t="shared" si="27"/>
        <v>02.016.0001-0/EMOP</v>
      </c>
      <c r="B364" s="377">
        <v>88264</v>
      </c>
      <c r="C364" s="104" t="s">
        <v>13367</v>
      </c>
      <c r="D364" s="104" t="s">
        <v>13368</v>
      </c>
      <c r="E364" s="105" t="s">
        <v>11264</v>
      </c>
      <c r="F364" s="105" t="s">
        <v>6456</v>
      </c>
      <c r="G364" s="140">
        <v>24.72</v>
      </c>
      <c r="H364" s="107">
        <f>VLOOKUP(B364,'CMP-SIN-SD-09-2021'!A:D,4,0)</f>
        <v>24.1</v>
      </c>
      <c r="I364" s="107" t="s">
        <v>11266</v>
      </c>
      <c r="J364" s="76">
        <f t="shared" ref="J364:J376" si="32">TRUNC((H364*G364),2)</f>
        <v>595.75</v>
      </c>
      <c r="M364" s="76">
        <f>VLOOKUP(B364,'CMP-SIN-SD-09-2021'!A:D,4,0)</f>
        <v>24.1</v>
      </c>
      <c r="N364" s="76" t="b">
        <f t="shared" ref="N364:N376" si="33">M364=H364</f>
        <v>1</v>
      </c>
    </row>
    <row r="365" spans="1:15" s="363" customFormat="1" x14ac:dyDescent="0.25">
      <c r="A365" s="378" t="str">
        <f t="shared" si="27"/>
        <v>02.016.0001-0/EMOP</v>
      </c>
      <c r="B365" s="377">
        <v>88316</v>
      </c>
      <c r="C365" s="104" t="s">
        <v>13367</v>
      </c>
      <c r="D365" s="104" t="s">
        <v>11293</v>
      </c>
      <c r="E365" s="105" t="s">
        <v>11264</v>
      </c>
      <c r="F365" s="105" t="s">
        <v>6456</v>
      </c>
      <c r="G365" s="140">
        <v>24.72</v>
      </c>
      <c r="H365" s="107">
        <f>VLOOKUP(B365,'CMP-SIN-SD-09-2021'!A:D,4,0)</f>
        <v>17.61</v>
      </c>
      <c r="I365" s="107" t="s">
        <v>11266</v>
      </c>
      <c r="J365" s="76">
        <f t="shared" si="32"/>
        <v>435.31</v>
      </c>
      <c r="M365" s="76">
        <f>VLOOKUP(B365,'CMP-SIN-SD-09-2021'!A:D,4,0)</f>
        <v>17.61</v>
      </c>
      <c r="N365" s="76" t="b">
        <f t="shared" si="33"/>
        <v>1</v>
      </c>
    </row>
    <row r="366" spans="1:15" s="363" customFormat="1" x14ac:dyDescent="0.25">
      <c r="A366" s="378" t="str">
        <f t="shared" si="27"/>
        <v>02.016.0001-0/EMOP</v>
      </c>
      <c r="B366" s="377">
        <v>196</v>
      </c>
      <c r="C366" s="104" t="s">
        <v>13367</v>
      </c>
      <c r="D366" s="104" t="s">
        <v>13369</v>
      </c>
      <c r="E366" s="105" t="s">
        <v>11264</v>
      </c>
      <c r="F366" s="105" t="s">
        <v>6465</v>
      </c>
      <c r="G366" s="140">
        <v>2</v>
      </c>
      <c r="H366" s="107">
        <v>62.69</v>
      </c>
      <c r="I366" s="107" t="s">
        <v>11266</v>
      </c>
      <c r="J366" s="76">
        <f t="shared" si="32"/>
        <v>125.38</v>
      </c>
      <c r="M366" s="76" t="e">
        <f>VLOOKUP(B366,'INS-SIN-SD-09-2021'!A:D,4,0)</f>
        <v>#N/A</v>
      </c>
      <c r="N366" s="76" t="e">
        <f t="shared" si="33"/>
        <v>#N/A</v>
      </c>
    </row>
    <row r="367" spans="1:15" s="363" customFormat="1" x14ac:dyDescent="0.25">
      <c r="A367" s="378" t="str">
        <f t="shared" si="27"/>
        <v>02.016.0001-0/EMOP</v>
      </c>
      <c r="B367" s="377">
        <v>282</v>
      </c>
      <c r="C367" s="104" t="s">
        <v>13367</v>
      </c>
      <c r="D367" s="104" t="s">
        <v>13370</v>
      </c>
      <c r="E367" s="105" t="s">
        <v>11264</v>
      </c>
      <c r="F367" s="105" t="s">
        <v>6465</v>
      </c>
      <c r="G367" s="140">
        <v>20</v>
      </c>
      <c r="H367" s="107">
        <v>5.4897999999999998</v>
      </c>
      <c r="I367" s="107" t="s">
        <v>11266</v>
      </c>
      <c r="J367" s="76">
        <f t="shared" si="32"/>
        <v>109.79</v>
      </c>
      <c r="M367" s="76" t="e">
        <f>VLOOKUP(B367,'INS-SIN-SD-09-2021'!A:D,4,0)</f>
        <v>#N/A</v>
      </c>
      <c r="N367" s="76" t="e">
        <f t="shared" si="33"/>
        <v>#N/A</v>
      </c>
    </row>
    <row r="368" spans="1:15" s="363" customFormat="1" ht="30" x14ac:dyDescent="0.25">
      <c r="A368" s="378" t="str">
        <f t="shared" si="27"/>
        <v>02.016.0001-0/EMOP</v>
      </c>
      <c r="B368" s="377">
        <v>2338</v>
      </c>
      <c r="C368" s="104" t="s">
        <v>13367</v>
      </c>
      <c r="D368" s="104" t="s">
        <v>13371</v>
      </c>
      <c r="E368" s="105" t="s">
        <v>11264</v>
      </c>
      <c r="F368" s="105" t="s">
        <v>6446</v>
      </c>
      <c r="G368" s="140">
        <v>4</v>
      </c>
      <c r="H368" s="107">
        <v>3.56</v>
      </c>
      <c r="I368" s="107" t="s">
        <v>11266</v>
      </c>
      <c r="J368" s="76">
        <f t="shared" si="32"/>
        <v>14.24</v>
      </c>
      <c r="M368" s="76" t="e">
        <f>VLOOKUP(B368,'INS-SIN-SD-09-2021'!A:D,4,0)</f>
        <v>#N/A</v>
      </c>
      <c r="N368" s="76" t="e">
        <f t="shared" si="33"/>
        <v>#N/A</v>
      </c>
    </row>
    <row r="369" spans="1:15" s="363" customFormat="1" x14ac:dyDescent="0.25">
      <c r="A369" s="378" t="str">
        <f t="shared" si="27"/>
        <v>02.016.0001-0/EMOP</v>
      </c>
      <c r="B369" s="377" t="s">
        <v>15212</v>
      </c>
      <c r="C369" s="104" t="s">
        <v>13367</v>
      </c>
      <c r="D369" s="104" t="s">
        <v>13372</v>
      </c>
      <c r="E369" s="105" t="s">
        <v>11264</v>
      </c>
      <c r="F369" s="105" t="s">
        <v>6446</v>
      </c>
      <c r="G369" s="140">
        <v>3</v>
      </c>
      <c r="H369" s="107">
        <v>27.81</v>
      </c>
      <c r="I369" s="107" t="s">
        <v>11266</v>
      </c>
      <c r="J369" s="76">
        <f t="shared" si="32"/>
        <v>83.43</v>
      </c>
      <c r="M369" s="76" t="e">
        <f>VLOOKUP(B369,'INS-SIN-SD-09-2021'!A:D,4,0)</f>
        <v>#N/A</v>
      </c>
      <c r="N369" s="76" t="e">
        <f t="shared" si="33"/>
        <v>#N/A</v>
      </c>
    </row>
    <row r="370" spans="1:15" s="363" customFormat="1" ht="30" x14ac:dyDescent="0.25">
      <c r="A370" s="378" t="str">
        <f t="shared" si="27"/>
        <v>02.016.0001-0/EMOP</v>
      </c>
      <c r="B370" s="377" t="s">
        <v>15213</v>
      </c>
      <c r="C370" s="104" t="s">
        <v>13367</v>
      </c>
      <c r="D370" s="104" t="s">
        <v>13373</v>
      </c>
      <c r="E370" s="105" t="s">
        <v>11264</v>
      </c>
      <c r="F370" s="105" t="s">
        <v>6446</v>
      </c>
      <c r="G370" s="140">
        <v>2</v>
      </c>
      <c r="H370" s="107">
        <v>2.63</v>
      </c>
      <c r="I370" s="107" t="s">
        <v>11266</v>
      </c>
      <c r="J370" s="76">
        <f t="shared" si="32"/>
        <v>5.26</v>
      </c>
      <c r="M370" s="76" t="e">
        <f>VLOOKUP(B370,'INS-SIN-SD-09-2021'!A:D,4,0)</f>
        <v>#N/A</v>
      </c>
      <c r="N370" s="76" t="e">
        <f t="shared" si="33"/>
        <v>#N/A</v>
      </c>
    </row>
    <row r="371" spans="1:15" s="363" customFormat="1" x14ac:dyDescent="0.25">
      <c r="A371" s="378" t="str">
        <f t="shared" si="27"/>
        <v>02.016.0001-0/EMOP</v>
      </c>
      <c r="B371" s="377">
        <v>2441</v>
      </c>
      <c r="C371" s="104" t="s">
        <v>13367</v>
      </c>
      <c r="D371" s="104" t="s">
        <v>13374</v>
      </c>
      <c r="E371" s="105" t="s">
        <v>11264</v>
      </c>
      <c r="F371" s="105" t="s">
        <v>6446</v>
      </c>
      <c r="G371" s="140">
        <v>1</v>
      </c>
      <c r="H371" s="107">
        <v>101.97</v>
      </c>
      <c r="I371" s="107" t="s">
        <v>11266</v>
      </c>
      <c r="J371" s="76">
        <f t="shared" si="32"/>
        <v>101.97</v>
      </c>
      <c r="M371" s="76" t="e">
        <f>VLOOKUP(B371,'INS-SIN-SD-09-2021'!A:D,4,0)</f>
        <v>#N/A</v>
      </c>
      <c r="N371" s="76" t="e">
        <f t="shared" si="33"/>
        <v>#N/A</v>
      </c>
    </row>
    <row r="372" spans="1:15" s="363" customFormat="1" x14ac:dyDescent="0.25">
      <c r="A372" s="378" t="str">
        <f t="shared" si="27"/>
        <v>02.016.0001-0/EMOP</v>
      </c>
      <c r="B372" s="377" t="s">
        <v>15214</v>
      </c>
      <c r="C372" s="104" t="s">
        <v>13367</v>
      </c>
      <c r="D372" s="104" t="s">
        <v>13375</v>
      </c>
      <c r="E372" s="105" t="s">
        <v>11264</v>
      </c>
      <c r="F372" s="105" t="s">
        <v>6465</v>
      </c>
      <c r="G372" s="140">
        <v>1</v>
      </c>
      <c r="H372" s="107">
        <v>7.68</v>
      </c>
      <c r="I372" s="107" t="s">
        <v>11266</v>
      </c>
      <c r="J372" s="76">
        <f t="shared" si="32"/>
        <v>7.68</v>
      </c>
      <c r="M372" s="76" t="e">
        <f>VLOOKUP(B372,'INS-SIN-SD-09-2021'!A:D,4,0)</f>
        <v>#N/A</v>
      </c>
      <c r="N372" s="76" t="e">
        <f t="shared" si="33"/>
        <v>#N/A</v>
      </c>
    </row>
    <row r="373" spans="1:15" s="363" customFormat="1" x14ac:dyDescent="0.25">
      <c r="A373" s="378" t="str">
        <f t="shared" si="27"/>
        <v>02.016.0001-0/EMOP</v>
      </c>
      <c r="B373" s="377">
        <v>2602</v>
      </c>
      <c r="C373" s="104" t="s">
        <v>13367</v>
      </c>
      <c r="D373" s="104" t="s">
        <v>13376</v>
      </c>
      <c r="E373" s="105" t="s">
        <v>11264</v>
      </c>
      <c r="F373" s="105" t="s">
        <v>6465</v>
      </c>
      <c r="G373" s="140">
        <v>6</v>
      </c>
      <c r="H373" s="107">
        <v>26.12</v>
      </c>
      <c r="I373" s="107" t="s">
        <v>11266</v>
      </c>
      <c r="J373" s="76">
        <f t="shared" si="32"/>
        <v>156.72</v>
      </c>
      <c r="M373" s="76" t="e">
        <f>VLOOKUP(B373,'INS-SIN-SD-09-2021'!A:D,4,0)</f>
        <v>#N/A</v>
      </c>
      <c r="N373" s="76" t="e">
        <f t="shared" si="33"/>
        <v>#N/A</v>
      </c>
    </row>
    <row r="374" spans="1:15" s="363" customFormat="1" x14ac:dyDescent="0.25">
      <c r="A374" s="378" t="str">
        <f t="shared" si="27"/>
        <v>02.016.0001-0/EMOP</v>
      </c>
      <c r="B374" s="377" t="s">
        <v>15215</v>
      </c>
      <c r="C374" s="104" t="s">
        <v>13367</v>
      </c>
      <c r="D374" s="104" t="s">
        <v>13377</v>
      </c>
      <c r="E374" s="105" t="s">
        <v>11264</v>
      </c>
      <c r="F374" s="105" t="s">
        <v>6446</v>
      </c>
      <c r="G374" s="140">
        <v>4</v>
      </c>
      <c r="H374" s="107">
        <v>4.0199999999999996</v>
      </c>
      <c r="I374" s="107" t="s">
        <v>11266</v>
      </c>
      <c r="J374" s="76">
        <f t="shared" si="32"/>
        <v>16.079999999999998</v>
      </c>
      <c r="M374" s="76" t="e">
        <f>VLOOKUP(B374,'INS-SIN-SD-09-2021'!A:D,4,0)</f>
        <v>#N/A</v>
      </c>
      <c r="N374" s="76" t="e">
        <f t="shared" si="33"/>
        <v>#N/A</v>
      </c>
    </row>
    <row r="375" spans="1:15" s="363" customFormat="1" x14ac:dyDescent="0.25">
      <c r="A375" s="378" t="str">
        <f t="shared" si="27"/>
        <v>02.016.0001-0/EMOP</v>
      </c>
      <c r="B375" s="377">
        <v>4406</v>
      </c>
      <c r="C375" s="104" t="s">
        <v>13367</v>
      </c>
      <c r="D375" s="104" t="s">
        <v>13378</v>
      </c>
      <c r="E375" s="105" t="s">
        <v>11264</v>
      </c>
      <c r="F375" s="105" t="s">
        <v>6446</v>
      </c>
      <c r="G375" s="140">
        <v>4</v>
      </c>
      <c r="H375" s="107">
        <v>20.47</v>
      </c>
      <c r="I375" s="107" t="s">
        <v>11266</v>
      </c>
      <c r="J375" s="76">
        <f t="shared" si="32"/>
        <v>81.88</v>
      </c>
      <c r="M375" s="76" t="e">
        <f>VLOOKUP(B375,'INS-SIN-SD-09-2021'!A:D,4,0)</f>
        <v>#N/A</v>
      </c>
      <c r="N375" s="76" t="e">
        <f t="shared" si="33"/>
        <v>#N/A</v>
      </c>
    </row>
    <row r="376" spans="1:15" s="363" customFormat="1" x14ac:dyDescent="0.25">
      <c r="A376" s="378" t="str">
        <f t="shared" si="27"/>
        <v>02.016.0001-0/EMOP</v>
      </c>
      <c r="B376" s="377">
        <v>5268</v>
      </c>
      <c r="C376" s="104" t="s">
        <v>13367</v>
      </c>
      <c r="D376" s="104" t="s">
        <v>13379</v>
      </c>
      <c r="E376" s="105" t="s">
        <v>11264</v>
      </c>
      <c r="F376" s="105" t="s">
        <v>6446</v>
      </c>
      <c r="G376" s="140">
        <v>1</v>
      </c>
      <c r="H376" s="107">
        <v>1.02</v>
      </c>
      <c r="I376" s="107" t="s">
        <v>11266</v>
      </c>
      <c r="J376" s="76">
        <f t="shared" si="32"/>
        <v>1.02</v>
      </c>
      <c r="M376" s="76" t="e">
        <f>VLOOKUP(B376,'INS-SIN-SD-09-2021'!A:D,4,0)</f>
        <v>#N/A</v>
      </c>
      <c r="N376" s="76" t="e">
        <f t="shared" si="33"/>
        <v>#N/A</v>
      </c>
    </row>
    <row r="377" spans="1:15" s="363" customFormat="1" x14ac:dyDescent="0.25">
      <c r="A377" s="376">
        <f t="shared" si="27"/>
        <v>98459</v>
      </c>
      <c r="B377" s="367" t="s">
        <v>11263</v>
      </c>
      <c r="C377" s="368" t="s">
        <v>11306</v>
      </c>
      <c r="D377" s="368" t="s">
        <v>13380</v>
      </c>
      <c r="E377" s="369" t="s">
        <v>6447</v>
      </c>
      <c r="F377" s="369" t="s">
        <v>11264</v>
      </c>
      <c r="G377" s="370" t="s">
        <v>11265</v>
      </c>
      <c r="H377" s="371" t="s">
        <v>11266</v>
      </c>
      <c r="I377" s="375">
        <f>SUMIF(A:A,A377,J:J)</f>
        <v>130.58000000000001</v>
      </c>
      <c r="K377" s="363">
        <f>VLOOKUP(A377,'CMP-SIN-SD-09-2021'!A:D,4,0)</f>
        <v>130.58000000000001</v>
      </c>
      <c r="L377" s="363" t="b">
        <f>K377=I377</f>
        <v>1</v>
      </c>
      <c r="O377" s="6">
        <v>98459</v>
      </c>
    </row>
    <row r="378" spans="1:15" s="363" customFormat="1" ht="30" x14ac:dyDescent="0.25">
      <c r="A378" s="378">
        <f t="shared" si="27"/>
        <v>98459</v>
      </c>
      <c r="B378" s="377">
        <v>94974</v>
      </c>
      <c r="C378" s="104" t="s">
        <v>13380</v>
      </c>
      <c r="D378" s="104" t="s">
        <v>13381</v>
      </c>
      <c r="E378" s="105" t="s">
        <v>11264</v>
      </c>
      <c r="F378" s="105" t="s">
        <v>6624</v>
      </c>
      <c r="G378" s="140">
        <v>1.1999999999999999E-3</v>
      </c>
      <c r="H378" s="107">
        <f>VLOOKUP(B378,'CMP-SIN-SD-09-2021'!A:D,4,0)</f>
        <v>410.35</v>
      </c>
      <c r="I378" s="107" t="s">
        <v>11266</v>
      </c>
      <c r="J378" s="76">
        <f t="shared" ref="J378:J386" si="34">TRUNC((H378*G378),2)</f>
        <v>0.49</v>
      </c>
      <c r="M378" s="76">
        <f>VLOOKUP(B378,'CMP-SIN-SD-09-2021'!A:D,4,0)</f>
        <v>410.35</v>
      </c>
      <c r="N378" s="76" t="b">
        <f t="shared" ref="N378:N386" si="35">M378=H378</f>
        <v>1</v>
      </c>
    </row>
    <row r="379" spans="1:15" s="363" customFormat="1" x14ac:dyDescent="0.25">
      <c r="A379" s="378">
        <f t="shared" si="27"/>
        <v>98459</v>
      </c>
      <c r="B379" s="377">
        <v>88239</v>
      </c>
      <c r="C379" s="104" t="s">
        <v>13380</v>
      </c>
      <c r="D379" s="104" t="s">
        <v>13382</v>
      </c>
      <c r="E379" s="105" t="s">
        <v>11264</v>
      </c>
      <c r="F379" s="105" t="s">
        <v>6456</v>
      </c>
      <c r="G379" s="140">
        <v>0.18970000000000001</v>
      </c>
      <c r="H379" s="107">
        <f>VLOOKUP(B379,'CMP-SIN-SD-09-2021'!A:D,4,0)</f>
        <v>19.96</v>
      </c>
      <c r="I379" s="107" t="s">
        <v>11266</v>
      </c>
      <c r="J379" s="76">
        <f t="shared" si="34"/>
        <v>3.78</v>
      </c>
      <c r="M379" s="76">
        <f>VLOOKUP(B379,'CMP-SIN-SD-09-2021'!A:D,4,0)</f>
        <v>19.96</v>
      </c>
      <c r="N379" s="76" t="b">
        <f t="shared" si="35"/>
        <v>1</v>
      </c>
    </row>
    <row r="380" spans="1:15" s="363" customFormat="1" x14ac:dyDescent="0.25">
      <c r="A380" s="378">
        <f t="shared" si="27"/>
        <v>98459</v>
      </c>
      <c r="B380" s="377">
        <v>88262</v>
      </c>
      <c r="C380" s="104" t="s">
        <v>13380</v>
      </c>
      <c r="D380" s="104" t="s">
        <v>13312</v>
      </c>
      <c r="E380" s="105" t="s">
        <v>11264</v>
      </c>
      <c r="F380" s="105" t="s">
        <v>6456</v>
      </c>
      <c r="G380" s="140">
        <v>0.56910000000000005</v>
      </c>
      <c r="H380" s="107">
        <f>VLOOKUP(B380,'CMP-SIN-SD-09-2021'!A:D,4,0)</f>
        <v>23.68</v>
      </c>
      <c r="I380" s="107" t="s">
        <v>11266</v>
      </c>
      <c r="J380" s="76">
        <f t="shared" si="34"/>
        <v>13.47</v>
      </c>
      <c r="M380" s="76">
        <f>VLOOKUP(B380,'CMP-SIN-SD-09-2021'!A:D,4,0)</f>
        <v>23.68</v>
      </c>
      <c r="N380" s="76" t="b">
        <f t="shared" si="35"/>
        <v>1</v>
      </c>
    </row>
    <row r="381" spans="1:15" s="363" customFormat="1" ht="30" x14ac:dyDescent="0.25">
      <c r="A381" s="378">
        <f t="shared" si="27"/>
        <v>98459</v>
      </c>
      <c r="B381" s="377">
        <v>91692</v>
      </c>
      <c r="C381" s="104" t="s">
        <v>13380</v>
      </c>
      <c r="D381" s="104" t="s">
        <v>13383</v>
      </c>
      <c r="E381" s="105" t="s">
        <v>11264</v>
      </c>
      <c r="F381" s="105" t="s">
        <v>11307</v>
      </c>
      <c r="G381" s="140">
        <v>4.4000000000000003E-3</v>
      </c>
      <c r="H381" s="107">
        <f>VLOOKUP(B381,'CMP-SIN-SD-09-2021'!A:D,4,0)</f>
        <v>21.22</v>
      </c>
      <c r="I381" s="107" t="s">
        <v>11266</v>
      </c>
      <c r="J381" s="76">
        <f t="shared" si="34"/>
        <v>0.09</v>
      </c>
      <c r="M381" s="76">
        <f>VLOOKUP(B381,'CMP-SIN-SD-09-2021'!A:D,4,0)</f>
        <v>21.22</v>
      </c>
      <c r="N381" s="76" t="b">
        <f t="shared" si="35"/>
        <v>1</v>
      </c>
    </row>
    <row r="382" spans="1:15" s="363" customFormat="1" ht="30" x14ac:dyDescent="0.25">
      <c r="A382" s="378">
        <f t="shared" si="27"/>
        <v>98459</v>
      </c>
      <c r="B382" s="377">
        <v>91693</v>
      </c>
      <c r="C382" s="104" t="s">
        <v>13380</v>
      </c>
      <c r="D382" s="104" t="s">
        <v>13384</v>
      </c>
      <c r="E382" s="105" t="s">
        <v>11264</v>
      </c>
      <c r="F382" s="105" t="s">
        <v>11308</v>
      </c>
      <c r="G382" s="140">
        <v>1.9099999999999999E-2</v>
      </c>
      <c r="H382" s="107">
        <f>VLOOKUP(B382,'CMP-SIN-SD-09-2021'!A:D,4,0)</f>
        <v>18.73</v>
      </c>
      <c r="I382" s="107" t="s">
        <v>11266</v>
      </c>
      <c r="J382" s="76">
        <f t="shared" si="34"/>
        <v>0.35</v>
      </c>
      <c r="M382" s="76">
        <f>VLOOKUP(B382,'CMP-SIN-SD-09-2021'!A:D,4,0)</f>
        <v>18.73</v>
      </c>
      <c r="N382" s="76" t="b">
        <f t="shared" si="35"/>
        <v>1</v>
      </c>
    </row>
    <row r="383" spans="1:15" s="363" customFormat="1" ht="30" x14ac:dyDescent="0.25">
      <c r="A383" s="378">
        <f t="shared" si="27"/>
        <v>98459</v>
      </c>
      <c r="B383" s="377">
        <v>4433</v>
      </c>
      <c r="C383" s="104" t="s">
        <v>13380</v>
      </c>
      <c r="D383" s="104" t="s">
        <v>13385</v>
      </c>
      <c r="E383" s="105" t="s">
        <v>11264</v>
      </c>
      <c r="F383" s="105" t="s">
        <v>6465</v>
      </c>
      <c r="G383" s="140">
        <v>1.2273000000000001</v>
      </c>
      <c r="H383" s="107">
        <v>28.94</v>
      </c>
      <c r="I383" s="107" t="s">
        <v>11266</v>
      </c>
      <c r="J383" s="76">
        <f t="shared" si="34"/>
        <v>35.51</v>
      </c>
      <c r="M383" s="76">
        <f>VLOOKUP(B383,'INS-SIN-SD-09-2021'!A:D,4,0)</f>
        <v>28.94</v>
      </c>
      <c r="N383" s="76" t="b">
        <f t="shared" si="35"/>
        <v>1</v>
      </c>
    </row>
    <row r="384" spans="1:15" s="363" customFormat="1" x14ac:dyDescent="0.25">
      <c r="A384" s="378">
        <f t="shared" si="27"/>
        <v>98459</v>
      </c>
      <c r="B384" s="377">
        <v>5061</v>
      </c>
      <c r="C384" s="104" t="s">
        <v>13380</v>
      </c>
      <c r="D384" s="104" t="s">
        <v>13386</v>
      </c>
      <c r="E384" s="105" t="s">
        <v>11264</v>
      </c>
      <c r="F384" s="105" t="s">
        <v>6462</v>
      </c>
      <c r="G384" s="140">
        <v>4.2799999999999998E-2</v>
      </c>
      <c r="H384" s="107">
        <v>22.22</v>
      </c>
      <c r="I384" s="107" t="s">
        <v>11266</v>
      </c>
      <c r="J384" s="76">
        <f t="shared" si="34"/>
        <v>0.95</v>
      </c>
      <c r="M384" s="76">
        <f>VLOOKUP(B384,'INS-SIN-SD-09-2021'!A:D,4,0)</f>
        <v>22.22</v>
      </c>
      <c r="N384" s="76" t="b">
        <f t="shared" si="35"/>
        <v>1</v>
      </c>
    </row>
    <row r="385" spans="1:15" s="363" customFormat="1" ht="30" x14ac:dyDescent="0.25">
      <c r="A385" s="378">
        <f t="shared" si="27"/>
        <v>98459</v>
      </c>
      <c r="B385" s="377">
        <v>3992</v>
      </c>
      <c r="C385" s="104" t="s">
        <v>13380</v>
      </c>
      <c r="D385" s="104" t="s">
        <v>13387</v>
      </c>
      <c r="E385" s="105" t="s">
        <v>11264</v>
      </c>
      <c r="F385" s="105" t="s">
        <v>6465</v>
      </c>
      <c r="G385" s="140">
        <v>1</v>
      </c>
      <c r="H385" s="107">
        <v>34.340000000000003</v>
      </c>
      <c r="I385" s="107" t="s">
        <v>11266</v>
      </c>
      <c r="J385" s="76">
        <f t="shared" si="34"/>
        <v>34.340000000000003</v>
      </c>
      <c r="M385" s="76">
        <f>VLOOKUP(B385,'INS-SIN-SD-09-2021'!A:D,4,0)</f>
        <v>34.340000000000003</v>
      </c>
      <c r="N385" s="76" t="b">
        <f t="shared" si="35"/>
        <v>1</v>
      </c>
    </row>
    <row r="386" spans="1:15" s="363" customFormat="1" ht="45" x14ac:dyDescent="0.25">
      <c r="A386" s="378">
        <f t="shared" si="27"/>
        <v>98459</v>
      </c>
      <c r="B386" s="377">
        <v>7243</v>
      </c>
      <c r="C386" s="104" t="s">
        <v>13380</v>
      </c>
      <c r="D386" s="104" t="s">
        <v>13388</v>
      </c>
      <c r="E386" s="105" t="s">
        <v>11264</v>
      </c>
      <c r="F386" s="105" t="s">
        <v>6447</v>
      </c>
      <c r="G386" s="140">
        <v>0.58530000000000004</v>
      </c>
      <c r="H386" s="107">
        <v>71.08</v>
      </c>
      <c r="I386" s="107" t="s">
        <v>11266</v>
      </c>
      <c r="J386" s="76">
        <f t="shared" si="34"/>
        <v>41.6</v>
      </c>
      <c r="M386" s="76">
        <f>VLOOKUP(B386,'INS-SIN-SD-09-2021'!A:D,4,0)</f>
        <v>71.08</v>
      </c>
      <c r="N386" s="76" t="b">
        <f t="shared" si="35"/>
        <v>1</v>
      </c>
    </row>
    <row r="387" spans="1:15" s="363" customFormat="1" x14ac:dyDescent="0.25">
      <c r="A387" s="376" t="str">
        <f t="shared" si="27"/>
        <v>00051/ORSE</v>
      </c>
      <c r="B387" s="367" t="s">
        <v>11263</v>
      </c>
      <c r="C387" s="368" t="s">
        <v>11309</v>
      </c>
      <c r="D387" s="368" t="s">
        <v>13389</v>
      </c>
      <c r="E387" s="369" t="s">
        <v>6447</v>
      </c>
      <c r="F387" s="369" t="s">
        <v>11264</v>
      </c>
      <c r="G387" s="370" t="s">
        <v>11265</v>
      </c>
      <c r="H387" s="371" t="s">
        <v>11266</v>
      </c>
      <c r="I387" s="375">
        <f>SUMIF(A:A,A387,J:J)</f>
        <v>334.25999999999993</v>
      </c>
      <c r="K387" s="363" t="e">
        <f>VLOOKUP(A387,'CMP-SIN-SD-09-2021'!A:D,4,0)</f>
        <v>#N/A</v>
      </c>
      <c r="L387" s="363" t="e">
        <f>K387=I387</f>
        <v>#N/A</v>
      </c>
      <c r="O387" s="363" t="s">
        <v>16</v>
      </c>
    </row>
    <row r="388" spans="1:15" s="363" customFormat="1" x14ac:dyDescent="0.25">
      <c r="A388" s="378" t="str">
        <f t="shared" si="27"/>
        <v>00051/ORSE</v>
      </c>
      <c r="B388" s="377">
        <v>88262</v>
      </c>
      <c r="C388" s="104" t="s">
        <v>13390</v>
      </c>
      <c r="D388" s="104" t="s">
        <v>13312</v>
      </c>
      <c r="E388" s="105" t="s">
        <v>11264</v>
      </c>
      <c r="F388" s="105" t="s">
        <v>6456</v>
      </c>
      <c r="G388" s="140">
        <v>1</v>
      </c>
      <c r="H388" s="107">
        <f>VLOOKUP(B388,'CMP-SIN-SD-09-2021'!A:D,4,0)</f>
        <v>23.68</v>
      </c>
      <c r="I388" s="107" t="s">
        <v>11266</v>
      </c>
      <c r="J388" s="76">
        <f t="shared" ref="J388:J393" si="36">TRUNC((H388*G388),2)</f>
        <v>23.68</v>
      </c>
      <c r="M388" s="76">
        <f>VLOOKUP(B388,'CMP-SIN-SD-09-2021'!A:D,4,0)</f>
        <v>23.68</v>
      </c>
      <c r="N388" s="76" t="b">
        <f t="shared" ref="N388:N393" si="37">M388=H388</f>
        <v>1</v>
      </c>
    </row>
    <row r="389" spans="1:15" s="363" customFormat="1" x14ac:dyDescent="0.25">
      <c r="A389" s="378" t="str">
        <f t="shared" si="27"/>
        <v>00051/ORSE</v>
      </c>
      <c r="B389" s="377">
        <v>88316</v>
      </c>
      <c r="C389" s="104" t="s">
        <v>13390</v>
      </c>
      <c r="D389" s="104" t="s">
        <v>11293</v>
      </c>
      <c r="E389" s="105" t="s">
        <v>11264</v>
      </c>
      <c r="F389" s="105" t="s">
        <v>6456</v>
      </c>
      <c r="G389" s="140">
        <v>2</v>
      </c>
      <c r="H389" s="107">
        <f>VLOOKUP(B389,'CMP-SIN-SD-09-2021'!A:D,4,0)</f>
        <v>17.61</v>
      </c>
      <c r="I389" s="107" t="s">
        <v>11266</v>
      </c>
      <c r="J389" s="76">
        <f t="shared" si="36"/>
        <v>35.22</v>
      </c>
      <c r="M389" s="76">
        <f>VLOOKUP(B389,'CMP-SIN-SD-09-2021'!A:D,4,0)</f>
        <v>17.61</v>
      </c>
      <c r="N389" s="76" t="b">
        <f t="shared" si="37"/>
        <v>1</v>
      </c>
    </row>
    <row r="390" spans="1:15" s="363" customFormat="1" ht="30" x14ac:dyDescent="0.25">
      <c r="A390" s="378" t="str">
        <f t="shared" si="27"/>
        <v>00051/ORSE</v>
      </c>
      <c r="B390" s="377" t="s">
        <v>13391</v>
      </c>
      <c r="C390" s="104" t="s">
        <v>13390</v>
      </c>
      <c r="D390" s="104" t="s">
        <v>13392</v>
      </c>
      <c r="E390" s="105" t="s">
        <v>11264</v>
      </c>
      <c r="F390" s="105" t="s">
        <v>6465</v>
      </c>
      <c r="G390" s="140">
        <v>4</v>
      </c>
      <c r="H390" s="107">
        <v>7.39</v>
      </c>
      <c r="I390" s="107" t="s">
        <v>11266</v>
      </c>
      <c r="J390" s="76">
        <f t="shared" si="36"/>
        <v>29.56</v>
      </c>
      <c r="M390" s="76" t="e">
        <f>VLOOKUP(B390,'INS-SIN-SD-09-2021'!A:D,4,0)</f>
        <v>#N/A</v>
      </c>
      <c r="N390" s="76" t="e">
        <f t="shared" si="37"/>
        <v>#N/A</v>
      </c>
    </row>
    <row r="391" spans="1:15" s="363" customFormat="1" x14ac:dyDescent="0.25">
      <c r="A391" s="378" t="str">
        <f t="shared" si="27"/>
        <v>00051/ORSE</v>
      </c>
      <c r="B391" s="377" t="s">
        <v>13393</v>
      </c>
      <c r="C391" s="104" t="s">
        <v>13390</v>
      </c>
      <c r="D391" s="104" t="s">
        <v>13394</v>
      </c>
      <c r="E391" s="105" t="s">
        <v>11264</v>
      </c>
      <c r="F391" s="105" t="s">
        <v>6447</v>
      </c>
      <c r="G391" s="140">
        <v>1</v>
      </c>
      <c r="H391" s="107">
        <v>239.45</v>
      </c>
      <c r="I391" s="107" t="s">
        <v>11266</v>
      </c>
      <c r="J391" s="76">
        <f t="shared" si="36"/>
        <v>239.45</v>
      </c>
      <c r="M391" s="76" t="e">
        <f>VLOOKUP(B391,'INS-SIN-SD-09-2021'!A:D,4,0)</f>
        <v>#N/A</v>
      </c>
      <c r="N391" s="76" t="e">
        <f t="shared" si="37"/>
        <v>#N/A</v>
      </c>
    </row>
    <row r="392" spans="1:15" s="363" customFormat="1" x14ac:dyDescent="0.25">
      <c r="A392" s="378" t="str">
        <f t="shared" si="27"/>
        <v>00051/ORSE</v>
      </c>
      <c r="B392" s="377" t="s">
        <v>13395</v>
      </c>
      <c r="C392" s="104" t="s">
        <v>13390</v>
      </c>
      <c r="D392" s="104" t="s">
        <v>13396</v>
      </c>
      <c r="E392" s="105" t="s">
        <v>11264</v>
      </c>
      <c r="F392" s="105" t="s">
        <v>6465</v>
      </c>
      <c r="G392" s="140">
        <v>1</v>
      </c>
      <c r="H392" s="107">
        <v>2.96</v>
      </c>
      <c r="I392" s="107" t="s">
        <v>11266</v>
      </c>
      <c r="J392" s="76">
        <f t="shared" si="36"/>
        <v>2.96</v>
      </c>
      <c r="M392" s="76" t="e">
        <f>VLOOKUP(B392,'INS-SIN-SD-09-2021'!A:D,4,0)</f>
        <v>#N/A</v>
      </c>
      <c r="N392" s="76" t="e">
        <f t="shared" si="37"/>
        <v>#N/A</v>
      </c>
    </row>
    <row r="393" spans="1:15" s="363" customFormat="1" x14ac:dyDescent="0.25">
      <c r="A393" s="378" t="str">
        <f t="shared" si="27"/>
        <v>00051/ORSE</v>
      </c>
      <c r="B393" s="377">
        <v>5075</v>
      </c>
      <c r="C393" s="104" t="s">
        <v>13390</v>
      </c>
      <c r="D393" s="104" t="s">
        <v>13397</v>
      </c>
      <c r="E393" s="105" t="s">
        <v>11264</v>
      </c>
      <c r="F393" s="105" t="s">
        <v>6462</v>
      </c>
      <c r="G393" s="140">
        <v>0.15</v>
      </c>
      <c r="H393" s="107">
        <f>VLOOKUP(B393,'INS-SIN-SD-09-2021'!A:D,4,0)</f>
        <v>22.6</v>
      </c>
      <c r="I393" s="107" t="s">
        <v>11266</v>
      </c>
      <c r="J393" s="76">
        <f t="shared" si="36"/>
        <v>3.39</v>
      </c>
      <c r="M393" s="76">
        <f>VLOOKUP(B393,'INS-SIN-SD-09-2021'!A:D,4,0)</f>
        <v>22.6</v>
      </c>
      <c r="N393" s="76" t="b">
        <f t="shared" si="37"/>
        <v>1</v>
      </c>
    </row>
    <row r="394" spans="1:15" s="363" customFormat="1" ht="30" x14ac:dyDescent="0.25">
      <c r="A394" s="376" t="str">
        <f t="shared" si="27"/>
        <v>02.020.0001-0/EMOP</v>
      </c>
      <c r="B394" s="367" t="s">
        <v>11263</v>
      </c>
      <c r="C394" s="368" t="s">
        <v>11310</v>
      </c>
      <c r="D394" s="368" t="s">
        <v>13398</v>
      </c>
      <c r="E394" s="369" t="s">
        <v>6447</v>
      </c>
      <c r="F394" s="369" t="s">
        <v>11264</v>
      </c>
      <c r="G394" s="370" t="s">
        <v>11265</v>
      </c>
      <c r="H394" s="371" t="s">
        <v>11266</v>
      </c>
      <c r="I394" s="375">
        <f>SUMIF(A:A,A394,J:J)</f>
        <v>369.40000000000003</v>
      </c>
      <c r="K394" s="363" t="e">
        <f>VLOOKUP(A394,'CMP-SIN-SD-09-2021'!A:D,4,0)</f>
        <v>#N/A</v>
      </c>
      <c r="L394" s="363" t="e">
        <f>K394=I394</f>
        <v>#N/A</v>
      </c>
      <c r="O394" s="363" t="s">
        <v>13254</v>
      </c>
    </row>
    <row r="395" spans="1:15" s="363" customFormat="1" x14ac:dyDescent="0.25">
      <c r="A395" s="378" t="str">
        <f t="shared" si="27"/>
        <v>02.020.0001-0/EMOP</v>
      </c>
      <c r="B395" s="377">
        <v>88262</v>
      </c>
      <c r="C395" s="104" t="s">
        <v>13398</v>
      </c>
      <c r="D395" s="104" t="s">
        <v>13312</v>
      </c>
      <c r="E395" s="105" t="s">
        <v>11264</v>
      </c>
      <c r="F395" s="105" t="s">
        <v>6456</v>
      </c>
      <c r="G395" s="140">
        <v>2.06</v>
      </c>
      <c r="H395" s="107">
        <f>VLOOKUP(B395,'CMP-SIN-SD-09-2021'!A:D,4,0)</f>
        <v>23.68</v>
      </c>
      <c r="I395" s="107" t="s">
        <v>11266</v>
      </c>
      <c r="J395" s="76">
        <f t="shared" ref="J395:J402" si="38">TRUNC((H395*G395),2)</f>
        <v>48.78</v>
      </c>
      <c r="M395" s="76">
        <f>VLOOKUP(B395,'CMP-SIN-SD-09-2021'!A:D,4,0)</f>
        <v>23.68</v>
      </c>
      <c r="N395" s="76" t="b">
        <f t="shared" ref="N395:N402" si="39">M395=H395</f>
        <v>1</v>
      </c>
    </row>
    <row r="396" spans="1:15" s="363" customFormat="1" x14ac:dyDescent="0.25">
      <c r="A396" s="378" t="str">
        <f t="shared" ref="A396:A459" si="40">IF(O396&lt;&gt;0,O396,A395)</f>
        <v>02.020.0001-0/EMOP</v>
      </c>
      <c r="B396" s="377">
        <v>88310</v>
      </c>
      <c r="C396" s="104" t="s">
        <v>13398</v>
      </c>
      <c r="D396" s="104" t="s">
        <v>13399</v>
      </c>
      <c r="E396" s="105" t="s">
        <v>11264</v>
      </c>
      <c r="F396" s="105" t="s">
        <v>6456</v>
      </c>
      <c r="G396" s="140">
        <v>4.12</v>
      </c>
      <c r="H396" s="107">
        <f>VLOOKUP(B396,'CMP-SIN-SD-09-2021'!A:D,4,0)</f>
        <v>24.89</v>
      </c>
      <c r="I396" s="107" t="s">
        <v>11266</v>
      </c>
      <c r="J396" s="76">
        <f t="shared" si="38"/>
        <v>102.54</v>
      </c>
      <c r="M396" s="76">
        <f>VLOOKUP(B396,'CMP-SIN-SD-09-2021'!A:D,4,0)</f>
        <v>24.89</v>
      </c>
      <c r="N396" s="76" t="b">
        <f t="shared" si="39"/>
        <v>1</v>
      </c>
    </row>
    <row r="397" spans="1:15" s="363" customFormat="1" x14ac:dyDescent="0.25">
      <c r="A397" s="378" t="str">
        <f t="shared" si="40"/>
        <v>02.020.0001-0/EMOP</v>
      </c>
      <c r="B397" s="377">
        <v>88316</v>
      </c>
      <c r="C397" s="104" t="s">
        <v>13398</v>
      </c>
      <c r="D397" s="104" t="s">
        <v>11293</v>
      </c>
      <c r="E397" s="105" t="s">
        <v>11264</v>
      </c>
      <c r="F397" s="105" t="s">
        <v>6456</v>
      </c>
      <c r="G397" s="140">
        <v>2.06</v>
      </c>
      <c r="H397" s="107">
        <f>VLOOKUP(B397,'CMP-SIN-SD-09-2021'!A:D,4,0)</f>
        <v>17.61</v>
      </c>
      <c r="I397" s="107" t="s">
        <v>11266</v>
      </c>
      <c r="J397" s="76">
        <f t="shared" si="38"/>
        <v>36.270000000000003</v>
      </c>
      <c r="M397" s="76">
        <f>VLOOKUP(B397,'CMP-SIN-SD-09-2021'!A:D,4,0)</f>
        <v>17.61</v>
      </c>
      <c r="N397" s="76" t="b">
        <f t="shared" si="39"/>
        <v>1</v>
      </c>
    </row>
    <row r="398" spans="1:15" s="363" customFormat="1" ht="30" x14ac:dyDescent="0.25">
      <c r="A398" s="378" t="str">
        <f t="shared" si="40"/>
        <v>02.020.0001-0/EMOP</v>
      </c>
      <c r="B398" s="377" t="s">
        <v>13400</v>
      </c>
      <c r="C398" s="104" t="s">
        <v>13398</v>
      </c>
      <c r="D398" s="104" t="s">
        <v>13401</v>
      </c>
      <c r="E398" s="105" t="s">
        <v>11264</v>
      </c>
      <c r="F398" s="105" t="s">
        <v>6456</v>
      </c>
      <c r="G398" s="140">
        <v>1</v>
      </c>
      <c r="H398" s="107">
        <v>98.52</v>
      </c>
      <c r="I398" s="107" t="s">
        <v>11266</v>
      </c>
      <c r="J398" s="76">
        <f t="shared" si="38"/>
        <v>98.52</v>
      </c>
      <c r="M398" s="76" t="e">
        <f>VLOOKUP(B398,'INS-SIN-SD-09-2021'!A:D,4,0)</f>
        <v>#N/A</v>
      </c>
      <c r="N398" s="76" t="e">
        <f t="shared" si="39"/>
        <v>#N/A</v>
      </c>
    </row>
    <row r="399" spans="1:15" s="363" customFormat="1" ht="45" x14ac:dyDescent="0.25">
      <c r="A399" s="378" t="str">
        <f t="shared" si="40"/>
        <v>02.020.0001-0/EMOP</v>
      </c>
      <c r="B399" s="377">
        <v>160</v>
      </c>
      <c r="C399" s="104" t="s">
        <v>13398</v>
      </c>
      <c r="D399" s="104" t="s">
        <v>13402</v>
      </c>
      <c r="E399" s="105" t="s">
        <v>11264</v>
      </c>
      <c r="F399" s="105" t="s">
        <v>6462</v>
      </c>
      <c r="G399" s="140">
        <v>5</v>
      </c>
      <c r="H399" s="107">
        <v>7.5339999999999998</v>
      </c>
      <c r="I399" s="107" t="s">
        <v>11266</v>
      </c>
      <c r="J399" s="76">
        <f t="shared" si="38"/>
        <v>37.67</v>
      </c>
      <c r="M399" s="76" t="e">
        <f>VLOOKUP(B399,'INS-SIN-SD-09-2021'!A:D,4,0)</f>
        <v>#N/A</v>
      </c>
      <c r="N399" s="76" t="e">
        <f t="shared" si="39"/>
        <v>#N/A</v>
      </c>
    </row>
    <row r="400" spans="1:15" s="363" customFormat="1" ht="30" x14ac:dyDescent="0.25">
      <c r="A400" s="378" t="str">
        <f t="shared" si="40"/>
        <v>02.020.0001-0/EMOP</v>
      </c>
      <c r="B400" s="377">
        <v>294</v>
      </c>
      <c r="C400" s="104" t="s">
        <v>13398</v>
      </c>
      <c r="D400" s="104" t="s">
        <v>13403</v>
      </c>
      <c r="E400" s="105" t="s">
        <v>11264</v>
      </c>
      <c r="F400" s="105" t="s">
        <v>6458</v>
      </c>
      <c r="G400" s="140">
        <v>0.2</v>
      </c>
      <c r="H400" s="107">
        <v>54.27</v>
      </c>
      <c r="I400" s="107" t="s">
        <v>11266</v>
      </c>
      <c r="J400" s="76">
        <f t="shared" si="38"/>
        <v>10.85</v>
      </c>
      <c r="M400" s="76" t="e">
        <f>VLOOKUP(B400,'INS-SIN-SD-09-2021'!A:D,4,0)</f>
        <v>#N/A</v>
      </c>
      <c r="N400" s="76" t="e">
        <f t="shared" si="39"/>
        <v>#N/A</v>
      </c>
    </row>
    <row r="401" spans="1:15" s="363" customFormat="1" x14ac:dyDescent="0.25">
      <c r="A401" s="378" t="str">
        <f t="shared" si="40"/>
        <v>02.020.0001-0/EMOP</v>
      </c>
      <c r="B401" s="377" t="s">
        <v>15209</v>
      </c>
      <c r="C401" s="104" t="s">
        <v>13398</v>
      </c>
      <c r="D401" s="104" t="s">
        <v>13359</v>
      </c>
      <c r="E401" s="105" t="s">
        <v>11264</v>
      </c>
      <c r="F401" s="105" t="s">
        <v>6465</v>
      </c>
      <c r="G401" s="140">
        <v>9.1999999999999993</v>
      </c>
      <c r="H401" s="107">
        <v>3.45</v>
      </c>
      <c r="I401" s="107" t="s">
        <v>11266</v>
      </c>
      <c r="J401" s="76">
        <f t="shared" si="38"/>
        <v>31.74</v>
      </c>
      <c r="M401" s="76" t="e">
        <f>VLOOKUP(B401,'INS-SIN-SD-09-2021'!A:D,4,0)</f>
        <v>#N/A</v>
      </c>
      <c r="N401" s="76" t="e">
        <f t="shared" si="39"/>
        <v>#N/A</v>
      </c>
    </row>
    <row r="402" spans="1:15" s="363" customFormat="1" ht="30" x14ac:dyDescent="0.25">
      <c r="A402" s="378" t="str">
        <f t="shared" si="40"/>
        <v>02.020.0001-0/EMOP</v>
      </c>
      <c r="B402" s="377">
        <v>453</v>
      </c>
      <c r="C402" s="104" t="s">
        <v>13398</v>
      </c>
      <c r="D402" s="104" t="s">
        <v>13360</v>
      </c>
      <c r="E402" s="105" t="s">
        <v>11264</v>
      </c>
      <c r="F402" s="105" t="s">
        <v>6462</v>
      </c>
      <c r="G402" s="140">
        <v>0.3</v>
      </c>
      <c r="H402" s="107">
        <v>10.1</v>
      </c>
      <c r="I402" s="107" t="s">
        <v>11266</v>
      </c>
      <c r="J402" s="76">
        <f t="shared" si="38"/>
        <v>3.03</v>
      </c>
      <c r="M402" s="76" t="e">
        <f>VLOOKUP(B402,'INS-SIN-SD-09-2021'!A:D,4,0)</f>
        <v>#N/A</v>
      </c>
      <c r="N402" s="76" t="e">
        <f t="shared" si="39"/>
        <v>#N/A</v>
      </c>
    </row>
    <row r="403" spans="1:15" s="363" customFormat="1" x14ac:dyDescent="0.25">
      <c r="A403" s="376" t="str">
        <f t="shared" si="40"/>
        <v>C1630/SEINFRA</v>
      </c>
      <c r="B403" s="367" t="s">
        <v>11263</v>
      </c>
      <c r="C403" s="368" t="s">
        <v>11311</v>
      </c>
      <c r="D403" s="368" t="s">
        <v>13404</v>
      </c>
      <c r="E403" s="369" t="s">
        <v>6447</v>
      </c>
      <c r="F403" s="369" t="s">
        <v>11264</v>
      </c>
      <c r="G403" s="370" t="s">
        <v>11265</v>
      </c>
      <c r="H403" s="371" t="s">
        <v>11266</v>
      </c>
      <c r="I403" s="375">
        <f>SUMIF(A:A,A403,J:J)</f>
        <v>6.379999999999999</v>
      </c>
      <c r="K403" s="363" t="e">
        <f>VLOOKUP(A403,'CMP-SIN-SD-09-2021'!A:D,4,0)</f>
        <v>#N/A</v>
      </c>
      <c r="L403" s="363" t="e">
        <f>K403=I403</f>
        <v>#N/A</v>
      </c>
      <c r="O403" s="363" t="s">
        <v>18</v>
      </c>
    </row>
    <row r="404" spans="1:15" s="363" customFormat="1" x14ac:dyDescent="0.25">
      <c r="A404" s="378" t="str">
        <f t="shared" si="40"/>
        <v>C1630/SEINFRA</v>
      </c>
      <c r="B404" s="377">
        <v>88262</v>
      </c>
      <c r="C404" s="104" t="s">
        <v>13404</v>
      </c>
      <c r="D404" s="104" t="s">
        <v>13312</v>
      </c>
      <c r="E404" s="105" t="s">
        <v>11264</v>
      </c>
      <c r="F404" s="105" t="s">
        <v>6456</v>
      </c>
      <c r="G404" s="140">
        <v>0.13</v>
      </c>
      <c r="H404" s="107">
        <f>VLOOKUP(B404,'CMP-SIN-SD-09-2021'!A:D,4,0)</f>
        <v>23.68</v>
      </c>
      <c r="I404" s="107" t="s">
        <v>11266</v>
      </c>
      <c r="J404" s="76">
        <f t="shared" ref="J404:J409" si="41">TRUNC((H404*G404),2)</f>
        <v>3.07</v>
      </c>
      <c r="M404" s="76">
        <f>VLOOKUP(B404,'CMP-SIN-SD-09-2021'!A:D,4,0)</f>
        <v>23.68</v>
      </c>
      <c r="N404" s="76" t="b">
        <f t="shared" ref="N404:N409" si="42">M404=H404</f>
        <v>1</v>
      </c>
    </row>
    <row r="405" spans="1:15" s="363" customFormat="1" x14ac:dyDescent="0.25">
      <c r="A405" s="378" t="str">
        <f t="shared" si="40"/>
        <v>C1630/SEINFRA</v>
      </c>
      <c r="B405" s="377">
        <v>88316</v>
      </c>
      <c r="C405" s="104" t="s">
        <v>13404</v>
      </c>
      <c r="D405" s="104" t="s">
        <v>11293</v>
      </c>
      <c r="E405" s="105" t="s">
        <v>11264</v>
      </c>
      <c r="F405" s="105" t="s">
        <v>6456</v>
      </c>
      <c r="G405" s="140">
        <v>0.13</v>
      </c>
      <c r="H405" s="107">
        <f>VLOOKUP(B405,'CMP-SIN-SD-09-2021'!A:D,4,0)</f>
        <v>17.61</v>
      </c>
      <c r="I405" s="107" t="s">
        <v>11266</v>
      </c>
      <c r="J405" s="76">
        <f t="shared" si="41"/>
        <v>2.2799999999999998</v>
      </c>
      <c r="M405" s="76">
        <f>VLOOKUP(B405,'CMP-SIN-SD-09-2021'!A:D,4,0)</f>
        <v>17.61</v>
      </c>
      <c r="N405" s="76" t="b">
        <f t="shared" si="42"/>
        <v>1</v>
      </c>
    </row>
    <row r="406" spans="1:15" s="363" customFormat="1" x14ac:dyDescent="0.25">
      <c r="A406" s="378" t="str">
        <f t="shared" si="40"/>
        <v>C1630/SEINFRA</v>
      </c>
      <c r="B406" s="377" t="s">
        <v>13405</v>
      </c>
      <c r="C406" s="104" t="s">
        <v>13404</v>
      </c>
      <c r="D406" s="104" t="s">
        <v>13406</v>
      </c>
      <c r="E406" s="105" t="s">
        <v>11264</v>
      </c>
      <c r="F406" s="105" t="s">
        <v>6462</v>
      </c>
      <c r="G406" s="140">
        <v>0.02</v>
      </c>
      <c r="H406" s="107">
        <v>11.25</v>
      </c>
      <c r="I406" s="107" t="s">
        <v>11266</v>
      </c>
      <c r="J406" s="76">
        <f t="shared" si="41"/>
        <v>0.22</v>
      </c>
      <c r="M406" s="76" t="e">
        <f>VLOOKUP(B406,'INS-SIN-SD-09-2021'!A:D,4,0)</f>
        <v>#N/A</v>
      </c>
      <c r="N406" s="76" t="e">
        <f t="shared" si="42"/>
        <v>#N/A</v>
      </c>
    </row>
    <row r="407" spans="1:15" s="363" customFormat="1" x14ac:dyDescent="0.25">
      <c r="A407" s="378" t="str">
        <f t="shared" si="40"/>
        <v>C1630/SEINFRA</v>
      </c>
      <c r="B407" s="377" t="s">
        <v>13407</v>
      </c>
      <c r="C407" s="104" t="s">
        <v>13404</v>
      </c>
      <c r="D407" s="104" t="s">
        <v>13408</v>
      </c>
      <c r="E407" s="105" t="s">
        <v>11264</v>
      </c>
      <c r="F407" s="105" t="s">
        <v>6465</v>
      </c>
      <c r="G407" s="140">
        <v>0.04</v>
      </c>
      <c r="H407" s="107">
        <v>10.74</v>
      </c>
      <c r="I407" s="107" t="s">
        <v>11266</v>
      </c>
      <c r="J407" s="76">
        <f t="shared" si="41"/>
        <v>0.42</v>
      </c>
      <c r="M407" s="76" t="e">
        <f>VLOOKUP(B407,'INS-SIN-SD-09-2021'!A:D,4,0)</f>
        <v>#N/A</v>
      </c>
      <c r="N407" s="76" t="e">
        <f t="shared" si="42"/>
        <v>#N/A</v>
      </c>
    </row>
    <row r="408" spans="1:15" s="363" customFormat="1" x14ac:dyDescent="0.25">
      <c r="A408" s="378" t="str">
        <f t="shared" si="40"/>
        <v>C1630/SEINFRA</v>
      </c>
      <c r="B408" s="377" t="s">
        <v>13409</v>
      </c>
      <c r="C408" s="104" t="s">
        <v>13404</v>
      </c>
      <c r="D408" s="104" t="s">
        <v>13410</v>
      </c>
      <c r="E408" s="105" t="s">
        <v>11264</v>
      </c>
      <c r="F408" s="105" t="s">
        <v>6462</v>
      </c>
      <c r="G408" s="140">
        <v>1.2E-2</v>
      </c>
      <c r="H408" s="107">
        <v>12.46</v>
      </c>
      <c r="I408" s="107" t="s">
        <v>11266</v>
      </c>
      <c r="J408" s="76">
        <f t="shared" si="41"/>
        <v>0.14000000000000001</v>
      </c>
      <c r="M408" s="76" t="e">
        <f>VLOOKUP(B408,'INS-SIN-SD-09-2021'!A:D,4,0)</f>
        <v>#N/A</v>
      </c>
      <c r="N408" s="76" t="e">
        <f t="shared" si="42"/>
        <v>#N/A</v>
      </c>
    </row>
    <row r="409" spans="1:15" s="363" customFormat="1" x14ac:dyDescent="0.25">
      <c r="A409" s="378" t="str">
        <f t="shared" si="40"/>
        <v>C1630/SEINFRA</v>
      </c>
      <c r="B409" s="377" t="s">
        <v>13411</v>
      </c>
      <c r="C409" s="104" t="s">
        <v>13404</v>
      </c>
      <c r="D409" s="104" t="s">
        <v>13412</v>
      </c>
      <c r="E409" s="105" t="s">
        <v>11264</v>
      </c>
      <c r="F409" s="105" t="s">
        <v>6447</v>
      </c>
      <c r="G409" s="140">
        <v>8.9999999999999993E-3</v>
      </c>
      <c r="H409" s="107">
        <v>28.72</v>
      </c>
      <c r="I409" s="107" t="s">
        <v>11266</v>
      </c>
      <c r="J409" s="76">
        <f t="shared" si="41"/>
        <v>0.25</v>
      </c>
      <c r="M409" s="76" t="e">
        <f>VLOOKUP(B409,'INS-SIN-SD-09-2021'!A:D,4,0)</f>
        <v>#N/A</v>
      </c>
      <c r="N409" s="76" t="e">
        <f t="shared" si="42"/>
        <v>#N/A</v>
      </c>
    </row>
    <row r="410" spans="1:15" s="363" customFormat="1" ht="45" x14ac:dyDescent="0.25">
      <c r="A410" s="376">
        <f t="shared" si="40"/>
        <v>98525</v>
      </c>
      <c r="B410" s="367" t="s">
        <v>11263</v>
      </c>
      <c r="C410" s="368" t="s">
        <v>11312</v>
      </c>
      <c r="D410" s="368" t="s">
        <v>13413</v>
      </c>
      <c r="E410" s="369" t="s">
        <v>6447</v>
      </c>
      <c r="F410" s="369" t="s">
        <v>11264</v>
      </c>
      <c r="G410" s="370" t="s">
        <v>11265</v>
      </c>
      <c r="H410" s="371" t="s">
        <v>11266</v>
      </c>
      <c r="I410" s="375">
        <f>SUMIF(A:A,A410,J:J)</f>
        <v>0.3</v>
      </c>
      <c r="K410" s="363">
        <f>VLOOKUP(A410,'CMP-SIN-SD-09-2021'!A:D,4,0)</f>
        <v>0.3</v>
      </c>
      <c r="L410" s="363" t="b">
        <f>K410=I410</f>
        <v>1</v>
      </c>
      <c r="O410" s="6">
        <v>98525</v>
      </c>
    </row>
    <row r="411" spans="1:15" s="363" customFormat="1" x14ac:dyDescent="0.25">
      <c r="A411" s="378">
        <f t="shared" si="40"/>
        <v>98525</v>
      </c>
      <c r="B411" s="377">
        <v>88441</v>
      </c>
      <c r="C411" s="104" t="s">
        <v>13413</v>
      </c>
      <c r="D411" s="104" t="s">
        <v>13414</v>
      </c>
      <c r="E411" s="105" t="s">
        <v>11264</v>
      </c>
      <c r="F411" s="105" t="s">
        <v>6456</v>
      </c>
      <c r="G411" s="140">
        <v>3.0000000000000001E-3</v>
      </c>
      <c r="H411" s="107">
        <f>VLOOKUP(B411,'CMP-SIN-SD-09-2021'!A:D,4,0)</f>
        <v>23.12</v>
      </c>
      <c r="I411" s="107" t="s">
        <v>11266</v>
      </c>
      <c r="J411" s="76">
        <f t="shared" ref="J411:J414" si="43">TRUNC((H411*G411),2)</f>
        <v>0.06</v>
      </c>
      <c r="M411" s="76">
        <f>VLOOKUP(B411,'CMP-SIN-SD-09-2021'!A:D,4,0)</f>
        <v>23.12</v>
      </c>
      <c r="N411" s="76" t="b">
        <f t="shared" ref="N411:N414" si="44">M411=H411</f>
        <v>1</v>
      </c>
    </row>
    <row r="412" spans="1:15" s="363" customFormat="1" x14ac:dyDescent="0.25">
      <c r="A412" s="378">
        <f t="shared" si="40"/>
        <v>98525</v>
      </c>
      <c r="B412" s="377">
        <v>88316</v>
      </c>
      <c r="C412" s="104" t="s">
        <v>13413</v>
      </c>
      <c r="D412" s="104" t="s">
        <v>11293</v>
      </c>
      <c r="E412" s="105" t="s">
        <v>11264</v>
      </c>
      <c r="F412" s="105" t="s">
        <v>6456</v>
      </c>
      <c r="G412" s="140">
        <v>3.0000000000000001E-3</v>
      </c>
      <c r="H412" s="107">
        <f>VLOOKUP(B412,'CMP-SIN-SD-09-2021'!A:D,4,0)</f>
        <v>17.61</v>
      </c>
      <c r="I412" s="107" t="s">
        <v>11266</v>
      </c>
      <c r="J412" s="76">
        <f t="shared" si="43"/>
        <v>0.05</v>
      </c>
      <c r="M412" s="76">
        <f>VLOOKUP(B412,'CMP-SIN-SD-09-2021'!A:D,4,0)</f>
        <v>17.61</v>
      </c>
      <c r="N412" s="76" t="b">
        <f t="shared" si="44"/>
        <v>1</v>
      </c>
    </row>
    <row r="413" spans="1:15" s="363" customFormat="1" ht="30" x14ac:dyDescent="0.25">
      <c r="A413" s="378">
        <f t="shared" si="40"/>
        <v>98525</v>
      </c>
      <c r="B413" s="377">
        <v>89031</v>
      </c>
      <c r="C413" s="104" t="s">
        <v>13413</v>
      </c>
      <c r="D413" s="104" t="s">
        <v>13415</v>
      </c>
      <c r="E413" s="105" t="s">
        <v>11264</v>
      </c>
      <c r="F413" s="105" t="s">
        <v>11308</v>
      </c>
      <c r="G413" s="140">
        <v>2.3999999999999998E-3</v>
      </c>
      <c r="H413" s="107">
        <f>VLOOKUP(B413,'CMP-SIN-SD-09-2021'!A:D,4,0)</f>
        <v>48.29</v>
      </c>
      <c r="I413" s="107" t="s">
        <v>11266</v>
      </c>
      <c r="J413" s="76">
        <f t="shared" si="43"/>
        <v>0.11</v>
      </c>
      <c r="M413" s="76">
        <f>VLOOKUP(B413,'CMP-SIN-SD-09-2021'!A:D,4,0)</f>
        <v>48.29</v>
      </c>
      <c r="N413" s="76" t="b">
        <f t="shared" si="44"/>
        <v>1</v>
      </c>
    </row>
    <row r="414" spans="1:15" s="363" customFormat="1" ht="30" x14ac:dyDescent="0.25">
      <c r="A414" s="378">
        <f t="shared" si="40"/>
        <v>98525</v>
      </c>
      <c r="B414" s="377">
        <v>89032</v>
      </c>
      <c r="C414" s="104" t="s">
        <v>13413</v>
      </c>
      <c r="D414" s="104" t="s">
        <v>11313</v>
      </c>
      <c r="E414" s="105" t="s">
        <v>11264</v>
      </c>
      <c r="F414" s="105" t="s">
        <v>11307</v>
      </c>
      <c r="G414" s="140">
        <v>5.9999999999999995E-4</v>
      </c>
      <c r="H414" s="107">
        <f>VLOOKUP(B414,'CMP-SIN-SD-09-2021'!A:D,4,0)</f>
        <v>141.5</v>
      </c>
      <c r="I414" s="107" t="s">
        <v>11266</v>
      </c>
      <c r="J414" s="76">
        <f t="shared" si="43"/>
        <v>0.08</v>
      </c>
      <c r="M414" s="76">
        <f>VLOOKUP(B414,'CMP-SIN-SD-09-2021'!A:D,4,0)</f>
        <v>141.5</v>
      </c>
      <c r="N414" s="76" t="b">
        <f t="shared" si="44"/>
        <v>1</v>
      </c>
    </row>
    <row r="415" spans="1:15" s="363" customFormat="1" ht="45" x14ac:dyDescent="0.25">
      <c r="A415" s="376" t="str">
        <f t="shared" si="40"/>
        <v>74151/1</v>
      </c>
      <c r="B415" s="367" t="s">
        <v>11263</v>
      </c>
      <c r="C415" s="368" t="s">
        <v>11314</v>
      </c>
      <c r="D415" s="368" t="s">
        <v>11315</v>
      </c>
      <c r="E415" s="369" t="s">
        <v>6624</v>
      </c>
      <c r="F415" s="369" t="s">
        <v>11264</v>
      </c>
      <c r="G415" s="370" t="s">
        <v>11265</v>
      </c>
      <c r="H415" s="371" t="s">
        <v>11266</v>
      </c>
      <c r="I415" s="375">
        <f>SUMIF(A:A,A415,J:J)</f>
        <v>3.27</v>
      </c>
      <c r="K415" s="363" t="e">
        <f>VLOOKUP(A415,'CMP-SIN-SD-09-2021'!A:D,4,0)</f>
        <v>#N/A</v>
      </c>
      <c r="L415" s="363" t="e">
        <f>K415=I415</f>
        <v>#N/A</v>
      </c>
      <c r="O415" s="363" t="s">
        <v>11722</v>
      </c>
    </row>
    <row r="416" spans="1:15" s="363" customFormat="1" ht="45" x14ac:dyDescent="0.25">
      <c r="A416" s="378" t="str">
        <f t="shared" si="40"/>
        <v>74151/1</v>
      </c>
      <c r="B416" s="377">
        <v>5851</v>
      </c>
      <c r="C416" s="104" t="s">
        <v>11315</v>
      </c>
      <c r="D416" s="104" t="s">
        <v>11316</v>
      </c>
      <c r="E416" s="105" t="s">
        <v>11264</v>
      </c>
      <c r="F416" s="105" t="s">
        <v>11307</v>
      </c>
      <c r="G416" s="140">
        <v>9.3457999999999996E-3</v>
      </c>
      <c r="H416" s="107">
        <f>VLOOKUP(B416,'CMP-SIN-SD-09-2021'!A:D,4,0)</f>
        <v>188.15</v>
      </c>
      <c r="I416" s="107" t="s">
        <v>11266</v>
      </c>
      <c r="J416" s="76">
        <f t="shared" ref="J416:J419" si="45">TRUNC((H416*G416),2)</f>
        <v>1.75</v>
      </c>
      <c r="M416" s="76">
        <f>VLOOKUP(B416,'CMP-SIN-SD-09-2021'!A:D,4,0)</f>
        <v>188.15</v>
      </c>
      <c r="N416" s="76" t="b">
        <f t="shared" ref="N416:N419" si="46">M416=H416</f>
        <v>1</v>
      </c>
    </row>
    <row r="417" spans="1:15" s="363" customFormat="1" ht="45" x14ac:dyDescent="0.25">
      <c r="A417" s="378" t="str">
        <f t="shared" si="40"/>
        <v>74151/1</v>
      </c>
      <c r="B417" s="377">
        <v>5944</v>
      </c>
      <c r="C417" s="104" t="s">
        <v>11315</v>
      </c>
      <c r="D417" s="104" t="s">
        <v>11317</v>
      </c>
      <c r="E417" s="105" t="s">
        <v>11264</v>
      </c>
      <c r="F417" s="105" t="s">
        <v>11307</v>
      </c>
      <c r="G417" s="140">
        <v>5.4206000000000002E-3</v>
      </c>
      <c r="H417" s="107">
        <f>VLOOKUP(B417,'CMP-SIN-SD-09-2021'!A:D,4,0)</f>
        <v>173.78</v>
      </c>
      <c r="I417" s="107" t="s">
        <v>11266</v>
      </c>
      <c r="J417" s="76">
        <f t="shared" si="45"/>
        <v>0.94</v>
      </c>
      <c r="M417" s="76">
        <f>VLOOKUP(B417,'CMP-SIN-SD-09-2021'!A:D,4,0)</f>
        <v>173.78</v>
      </c>
      <c r="N417" s="76" t="b">
        <f t="shared" si="46"/>
        <v>1</v>
      </c>
    </row>
    <row r="418" spans="1:15" s="363" customFormat="1" ht="45" x14ac:dyDescent="0.25">
      <c r="A418" s="378" t="str">
        <f t="shared" si="40"/>
        <v>74151/1</v>
      </c>
      <c r="B418" s="377">
        <v>5946</v>
      </c>
      <c r="C418" s="104" t="s">
        <v>11315</v>
      </c>
      <c r="D418" s="104" t="s">
        <v>11318</v>
      </c>
      <c r="E418" s="105" t="s">
        <v>11264</v>
      </c>
      <c r="F418" s="105" t="s">
        <v>11308</v>
      </c>
      <c r="G418" s="140">
        <v>3.9252000000000002E-3</v>
      </c>
      <c r="H418" s="107">
        <f>VLOOKUP(B418,'CMP-SIN-SD-09-2021'!A:D,4,0)</f>
        <v>66.709999999999994</v>
      </c>
      <c r="I418" s="107" t="s">
        <v>11266</v>
      </c>
      <c r="J418" s="76">
        <f t="shared" si="45"/>
        <v>0.26</v>
      </c>
      <c r="M418" s="76">
        <f>VLOOKUP(B418,'CMP-SIN-SD-09-2021'!A:D,4,0)</f>
        <v>66.709999999999994</v>
      </c>
      <c r="N418" s="76" t="b">
        <f t="shared" si="46"/>
        <v>1</v>
      </c>
    </row>
    <row r="419" spans="1:15" s="363" customFormat="1" x14ac:dyDescent="0.25">
      <c r="A419" s="378" t="str">
        <f t="shared" si="40"/>
        <v>74151/1</v>
      </c>
      <c r="B419" s="377">
        <v>88316</v>
      </c>
      <c r="C419" s="104" t="s">
        <v>11315</v>
      </c>
      <c r="D419" s="104" t="s">
        <v>11293</v>
      </c>
      <c r="E419" s="105" t="s">
        <v>11264</v>
      </c>
      <c r="F419" s="105" t="s">
        <v>6456</v>
      </c>
      <c r="G419" s="140">
        <v>1.8691599999999999E-2</v>
      </c>
      <c r="H419" s="107">
        <f>VLOOKUP(B419,'CMP-SIN-SD-09-2021'!A:D,4,0)</f>
        <v>17.61</v>
      </c>
      <c r="I419" s="107" t="s">
        <v>11266</v>
      </c>
      <c r="J419" s="76">
        <f t="shared" si="45"/>
        <v>0.32</v>
      </c>
      <c r="M419" s="76">
        <f>VLOOKUP(B419,'CMP-SIN-SD-09-2021'!A:D,4,0)</f>
        <v>17.61</v>
      </c>
      <c r="N419" s="76" t="b">
        <f t="shared" si="46"/>
        <v>1</v>
      </c>
    </row>
    <row r="420" spans="1:15" s="363" customFormat="1" ht="60" x14ac:dyDescent="0.25">
      <c r="A420" s="376" t="str">
        <f t="shared" si="40"/>
        <v>CCU.02.0005</v>
      </c>
      <c r="B420" s="367" t="s">
        <v>11263</v>
      </c>
      <c r="C420" s="368" t="s">
        <v>11319</v>
      </c>
      <c r="D420" s="368" t="s">
        <v>11320</v>
      </c>
      <c r="E420" s="369" t="s">
        <v>6624</v>
      </c>
      <c r="F420" s="369" t="s">
        <v>11264</v>
      </c>
      <c r="G420" s="370" t="s">
        <v>11265</v>
      </c>
      <c r="H420" s="371" t="s">
        <v>11266</v>
      </c>
      <c r="I420" s="375">
        <f>SUMIF(A:A,A420,J:J)</f>
        <v>46.49</v>
      </c>
      <c r="K420" s="363" t="e">
        <f>VLOOKUP(A420,'CMP-SIN-SD-09-2021'!A:D,4,0)</f>
        <v>#N/A</v>
      </c>
      <c r="L420" s="363" t="e">
        <f>K420=I420</f>
        <v>#N/A</v>
      </c>
      <c r="O420" s="363" t="s">
        <v>25</v>
      </c>
    </row>
    <row r="421" spans="1:15" s="363" customFormat="1" ht="60" x14ac:dyDescent="0.25">
      <c r="A421" s="378" t="str">
        <f t="shared" si="40"/>
        <v>CCU.02.0005</v>
      </c>
      <c r="B421" s="377">
        <v>5901</v>
      </c>
      <c r="C421" s="104" t="s">
        <v>11320</v>
      </c>
      <c r="D421" s="104" t="s">
        <v>11321</v>
      </c>
      <c r="E421" s="105" t="s">
        <v>11264</v>
      </c>
      <c r="F421" s="105" t="s">
        <v>11307</v>
      </c>
      <c r="G421" s="140">
        <v>4.0000000000000001E-3</v>
      </c>
      <c r="H421" s="107">
        <f>VLOOKUP(B421,'CMP-SIN-SD-09-2021'!A:D,4,0)</f>
        <v>230.38</v>
      </c>
      <c r="I421" s="107" t="s">
        <v>11266</v>
      </c>
      <c r="J421" s="76">
        <f t="shared" ref="J421:J428" si="47">TRUNC((H421*G421),2)</f>
        <v>0.92</v>
      </c>
      <c r="M421" s="76">
        <f>VLOOKUP(B421,'CMP-SIN-SD-09-2021'!A:D,4,0)</f>
        <v>230.38</v>
      </c>
      <c r="N421" s="76" t="b">
        <f t="shared" ref="N421:N428" si="48">M421=H421</f>
        <v>1</v>
      </c>
    </row>
    <row r="422" spans="1:15" s="363" customFormat="1" ht="60" x14ac:dyDescent="0.25">
      <c r="A422" s="378" t="str">
        <f t="shared" si="40"/>
        <v>CCU.02.0005</v>
      </c>
      <c r="B422" s="377">
        <v>5903</v>
      </c>
      <c r="C422" s="104" t="s">
        <v>11320</v>
      </c>
      <c r="D422" s="104" t="s">
        <v>11322</v>
      </c>
      <c r="E422" s="105" t="s">
        <v>11264</v>
      </c>
      <c r="F422" s="105" t="s">
        <v>11308</v>
      </c>
      <c r="G422" s="140">
        <v>0.03</v>
      </c>
      <c r="H422" s="107">
        <f>VLOOKUP(B422,'CMP-SIN-SD-09-2021'!A:D,4,0)</f>
        <v>42.91</v>
      </c>
      <c r="I422" s="107" t="s">
        <v>11266</v>
      </c>
      <c r="J422" s="76">
        <f t="shared" si="47"/>
        <v>1.28</v>
      </c>
      <c r="M422" s="76">
        <f>VLOOKUP(B422,'CMP-SIN-SD-09-2021'!A:D,4,0)</f>
        <v>42.91</v>
      </c>
      <c r="N422" s="76" t="b">
        <f t="shared" si="48"/>
        <v>1</v>
      </c>
    </row>
    <row r="423" spans="1:15" s="363" customFormat="1" ht="45" x14ac:dyDescent="0.25">
      <c r="A423" s="378" t="str">
        <f t="shared" si="40"/>
        <v>CCU.02.0005</v>
      </c>
      <c r="B423" s="377">
        <v>5932</v>
      </c>
      <c r="C423" s="104" t="s">
        <v>11320</v>
      </c>
      <c r="D423" s="104" t="s">
        <v>11323</v>
      </c>
      <c r="E423" s="105" t="s">
        <v>11264</v>
      </c>
      <c r="F423" s="105" t="s">
        <v>11307</v>
      </c>
      <c r="G423" s="140">
        <v>6.0000000000000001E-3</v>
      </c>
      <c r="H423" s="107">
        <f>VLOOKUP(B423,'CMP-SIN-SD-09-2021'!A:D,4,0)</f>
        <v>191.59</v>
      </c>
      <c r="I423" s="107" t="s">
        <v>11266</v>
      </c>
      <c r="J423" s="76">
        <f t="shared" si="47"/>
        <v>1.1399999999999999</v>
      </c>
      <c r="M423" s="76">
        <f>VLOOKUP(B423,'CMP-SIN-SD-09-2021'!A:D,4,0)</f>
        <v>191.59</v>
      </c>
      <c r="N423" s="76" t="b">
        <f t="shared" si="48"/>
        <v>1</v>
      </c>
    </row>
    <row r="424" spans="1:15" s="363" customFormat="1" ht="45" x14ac:dyDescent="0.25">
      <c r="A424" s="378" t="str">
        <f t="shared" si="40"/>
        <v>CCU.02.0005</v>
      </c>
      <c r="B424" s="377">
        <v>5934</v>
      </c>
      <c r="C424" s="104" t="s">
        <v>11320</v>
      </c>
      <c r="D424" s="104" t="s">
        <v>11324</v>
      </c>
      <c r="E424" s="105" t="s">
        <v>11264</v>
      </c>
      <c r="F424" s="105" t="s">
        <v>11308</v>
      </c>
      <c r="G424" s="140">
        <v>2.7E-2</v>
      </c>
      <c r="H424" s="107">
        <f>VLOOKUP(B424,'CMP-SIN-SD-09-2021'!A:D,4,0)</f>
        <v>67.37</v>
      </c>
      <c r="I424" s="107" t="s">
        <v>11266</v>
      </c>
      <c r="J424" s="76">
        <f t="shared" si="47"/>
        <v>1.81</v>
      </c>
      <c r="M424" s="76">
        <f>VLOOKUP(B424,'CMP-SIN-SD-09-2021'!A:D,4,0)</f>
        <v>67.37</v>
      </c>
      <c r="N424" s="76" t="b">
        <f t="shared" si="48"/>
        <v>1</v>
      </c>
    </row>
    <row r="425" spans="1:15" s="363" customFormat="1" ht="45" x14ac:dyDescent="0.25">
      <c r="A425" s="378" t="str">
        <f t="shared" si="40"/>
        <v>CCU.02.0005</v>
      </c>
      <c r="B425" s="377">
        <v>73436</v>
      </c>
      <c r="C425" s="104" t="s">
        <v>11320</v>
      </c>
      <c r="D425" s="104" t="s">
        <v>11325</v>
      </c>
      <c r="E425" s="105" t="s">
        <v>11264</v>
      </c>
      <c r="F425" s="105" t="s">
        <v>11307</v>
      </c>
      <c r="G425" s="140">
        <v>0.01</v>
      </c>
      <c r="H425" s="107">
        <f>VLOOKUP(B425,'CMP-SIN-SD-09-2021'!A:D,4,0)</f>
        <v>160.05000000000001</v>
      </c>
      <c r="I425" s="107" t="s">
        <v>11266</v>
      </c>
      <c r="J425" s="76">
        <f t="shared" si="47"/>
        <v>1.6</v>
      </c>
      <c r="M425" s="76">
        <f>VLOOKUP(B425,'CMP-SIN-SD-09-2021'!A:D,4,0)</f>
        <v>160.05000000000001</v>
      </c>
      <c r="N425" s="76" t="b">
        <f t="shared" si="48"/>
        <v>1</v>
      </c>
    </row>
    <row r="426" spans="1:15" s="363" customFormat="1" x14ac:dyDescent="0.25">
      <c r="A426" s="378" t="str">
        <f t="shared" si="40"/>
        <v>CCU.02.0005</v>
      </c>
      <c r="B426" s="377">
        <v>88316</v>
      </c>
      <c r="C426" s="104" t="s">
        <v>11320</v>
      </c>
      <c r="D426" s="104" t="s">
        <v>11293</v>
      </c>
      <c r="E426" s="105" t="s">
        <v>11264</v>
      </c>
      <c r="F426" s="105" t="s">
        <v>6456</v>
      </c>
      <c r="G426" s="140">
        <v>3.3000000000000002E-2</v>
      </c>
      <c r="H426" s="107">
        <f>VLOOKUP(B426,'CMP-SIN-SD-09-2021'!A:D,4,0)</f>
        <v>17.61</v>
      </c>
      <c r="I426" s="107" t="s">
        <v>11266</v>
      </c>
      <c r="J426" s="76">
        <f t="shared" si="47"/>
        <v>0.57999999999999996</v>
      </c>
      <c r="M426" s="76">
        <f>VLOOKUP(B426,'CMP-SIN-SD-09-2021'!A:D,4,0)</f>
        <v>17.61</v>
      </c>
      <c r="N426" s="76" t="b">
        <f t="shared" si="48"/>
        <v>1</v>
      </c>
    </row>
    <row r="427" spans="1:15" s="363" customFormat="1" ht="45" x14ac:dyDescent="0.25">
      <c r="A427" s="378" t="str">
        <f t="shared" si="40"/>
        <v>CCU.02.0005</v>
      </c>
      <c r="B427" s="377">
        <v>93244</v>
      </c>
      <c r="C427" s="104" t="s">
        <v>11320</v>
      </c>
      <c r="D427" s="104" t="s">
        <v>11326</v>
      </c>
      <c r="E427" s="105" t="s">
        <v>11264</v>
      </c>
      <c r="F427" s="105" t="s">
        <v>11308</v>
      </c>
      <c r="G427" s="140">
        <v>2.3E-2</v>
      </c>
      <c r="H427" s="107">
        <f>VLOOKUP(B427,'CMP-SIN-SD-09-2021'!A:D,4,0)</f>
        <v>46.48</v>
      </c>
      <c r="I427" s="107" t="s">
        <v>11266</v>
      </c>
      <c r="J427" s="76">
        <f t="shared" si="47"/>
        <v>1.06</v>
      </c>
      <c r="M427" s="76">
        <f>VLOOKUP(B427,'CMP-SIN-SD-09-2021'!A:D,4,0)</f>
        <v>46.48</v>
      </c>
      <c r="N427" s="76" t="b">
        <f t="shared" si="48"/>
        <v>1</v>
      </c>
    </row>
    <row r="428" spans="1:15" s="363" customFormat="1" ht="30" x14ac:dyDescent="0.25">
      <c r="A428" s="378" t="str">
        <f t="shared" si="40"/>
        <v>CCU.02.0005</v>
      </c>
      <c r="B428" s="377">
        <v>6081</v>
      </c>
      <c r="C428" s="104" t="s">
        <v>11320</v>
      </c>
      <c r="D428" s="104" t="s">
        <v>13416</v>
      </c>
      <c r="E428" s="105" t="s">
        <v>11264</v>
      </c>
      <c r="F428" s="105" t="s">
        <v>6624</v>
      </c>
      <c r="G428" s="140">
        <v>1.3</v>
      </c>
      <c r="H428" s="107">
        <v>29.31</v>
      </c>
      <c r="I428" s="107" t="s">
        <v>11266</v>
      </c>
      <c r="J428" s="76">
        <f t="shared" si="47"/>
        <v>38.1</v>
      </c>
      <c r="M428" s="76">
        <f>VLOOKUP(B428,'INS-SIN-SD-09-2021'!A:D,4,0)</f>
        <v>29.31</v>
      </c>
      <c r="N428" s="76" t="b">
        <f t="shared" si="48"/>
        <v>1</v>
      </c>
    </row>
    <row r="429" spans="1:15" s="363" customFormat="1" ht="60" x14ac:dyDescent="0.25">
      <c r="A429" s="376">
        <f t="shared" si="40"/>
        <v>100975</v>
      </c>
      <c r="B429" s="367" t="s">
        <v>11263</v>
      </c>
      <c r="C429" s="368" t="s">
        <v>13417</v>
      </c>
      <c r="D429" s="368" t="s">
        <v>13418</v>
      </c>
      <c r="E429" s="369" t="s">
        <v>6624</v>
      </c>
      <c r="F429" s="369" t="s">
        <v>11264</v>
      </c>
      <c r="G429" s="370" t="s">
        <v>11265</v>
      </c>
      <c r="H429" s="371" t="s">
        <v>11266</v>
      </c>
      <c r="I429" s="375">
        <f>SUMIF(A:A,A429,J:J)</f>
        <v>6.5499999999999989</v>
      </c>
      <c r="K429" s="363">
        <f>VLOOKUP(A429,'CMP-SIN-SD-09-2021'!A:D,4,0)</f>
        <v>6.55</v>
      </c>
      <c r="L429" s="363" t="b">
        <f>K429=I429</f>
        <v>1</v>
      </c>
      <c r="O429" s="6">
        <v>100975</v>
      </c>
    </row>
    <row r="430" spans="1:15" s="363" customFormat="1" ht="45" x14ac:dyDescent="0.25">
      <c r="A430" s="378">
        <f t="shared" si="40"/>
        <v>100975</v>
      </c>
      <c r="B430" s="377">
        <v>5940</v>
      </c>
      <c r="C430" s="104" t="s">
        <v>13418</v>
      </c>
      <c r="D430" s="104" t="s">
        <v>13419</v>
      </c>
      <c r="E430" s="105" t="s">
        <v>11264</v>
      </c>
      <c r="F430" s="105" t="s">
        <v>11307</v>
      </c>
      <c r="G430" s="140">
        <v>8.3000000000000001E-3</v>
      </c>
      <c r="H430" s="107">
        <f>VLOOKUP(B430,'CMP-SIN-SD-09-2021'!A:D,4,0)</f>
        <v>154.4</v>
      </c>
      <c r="I430" s="107" t="s">
        <v>11266</v>
      </c>
      <c r="J430" s="76">
        <f t="shared" ref="J430:J433" si="49">TRUNC((H430*G430),2)</f>
        <v>1.28</v>
      </c>
      <c r="M430" s="76">
        <f>VLOOKUP(B430,'CMP-SIN-SD-09-2021'!A:D,4,0)</f>
        <v>154.4</v>
      </c>
      <c r="N430" s="76" t="b">
        <f t="shared" ref="N430:N433" si="50">M430=H430</f>
        <v>1</v>
      </c>
    </row>
    <row r="431" spans="1:15" s="363" customFormat="1" ht="45" x14ac:dyDescent="0.25">
      <c r="A431" s="378">
        <f t="shared" si="40"/>
        <v>100975</v>
      </c>
      <c r="B431" s="377">
        <v>5942</v>
      </c>
      <c r="C431" s="104" t="s">
        <v>13418</v>
      </c>
      <c r="D431" s="104" t="s">
        <v>13420</v>
      </c>
      <c r="E431" s="105" t="s">
        <v>11264</v>
      </c>
      <c r="F431" s="105" t="s">
        <v>11308</v>
      </c>
      <c r="G431" s="140">
        <v>8.5000000000000006E-3</v>
      </c>
      <c r="H431" s="107">
        <f>VLOOKUP(B431,'CMP-SIN-SD-09-2021'!A:D,4,0)</f>
        <v>53.82</v>
      </c>
      <c r="I431" s="107" t="s">
        <v>11266</v>
      </c>
      <c r="J431" s="76">
        <f t="shared" si="49"/>
        <v>0.45</v>
      </c>
      <c r="M431" s="76">
        <f>VLOOKUP(B431,'CMP-SIN-SD-09-2021'!A:D,4,0)</f>
        <v>53.82</v>
      </c>
      <c r="N431" s="76" t="b">
        <f t="shared" si="50"/>
        <v>1</v>
      </c>
    </row>
    <row r="432" spans="1:15" s="363" customFormat="1" ht="60" x14ac:dyDescent="0.25">
      <c r="A432" s="378">
        <f t="shared" si="40"/>
        <v>100975</v>
      </c>
      <c r="B432" s="377">
        <v>89876</v>
      </c>
      <c r="C432" s="104" t="s">
        <v>13418</v>
      </c>
      <c r="D432" s="104" t="s">
        <v>13421</v>
      </c>
      <c r="E432" s="105" t="s">
        <v>11264</v>
      </c>
      <c r="F432" s="105" t="s">
        <v>11307</v>
      </c>
      <c r="G432" s="140">
        <v>1.6899999999999998E-2</v>
      </c>
      <c r="H432" s="107">
        <f>VLOOKUP(B432,'CMP-SIN-SD-09-2021'!A:D,4,0)</f>
        <v>250.17</v>
      </c>
      <c r="I432" s="107" t="s">
        <v>11266</v>
      </c>
      <c r="J432" s="76">
        <f t="shared" si="49"/>
        <v>4.22</v>
      </c>
      <c r="M432" s="76">
        <f>VLOOKUP(B432,'CMP-SIN-SD-09-2021'!A:D,4,0)</f>
        <v>250.17</v>
      </c>
      <c r="N432" s="76" t="b">
        <f t="shared" si="50"/>
        <v>1</v>
      </c>
    </row>
    <row r="433" spans="1:15" s="363" customFormat="1" ht="60" x14ac:dyDescent="0.25">
      <c r="A433" s="378">
        <f t="shared" si="40"/>
        <v>100975</v>
      </c>
      <c r="B433" s="377">
        <v>89877</v>
      </c>
      <c r="C433" s="104" t="s">
        <v>13418</v>
      </c>
      <c r="D433" s="104" t="s">
        <v>13422</v>
      </c>
      <c r="E433" s="105" t="s">
        <v>11264</v>
      </c>
      <c r="F433" s="105" t="s">
        <v>11308</v>
      </c>
      <c r="G433" s="140">
        <v>1.0999999999999999E-2</v>
      </c>
      <c r="H433" s="107">
        <f>VLOOKUP(B433,'CMP-SIN-SD-09-2021'!A:D,4,0)</f>
        <v>55.15</v>
      </c>
      <c r="I433" s="107" t="s">
        <v>11266</v>
      </c>
      <c r="J433" s="76">
        <f t="shared" si="49"/>
        <v>0.6</v>
      </c>
      <c r="M433" s="76">
        <f>VLOOKUP(B433,'CMP-SIN-SD-09-2021'!A:D,4,0)</f>
        <v>55.15</v>
      </c>
      <c r="N433" s="76" t="b">
        <f t="shared" si="50"/>
        <v>1</v>
      </c>
    </row>
    <row r="434" spans="1:15" s="363" customFormat="1" ht="120" x14ac:dyDescent="0.25">
      <c r="A434" s="376" t="str">
        <f t="shared" si="40"/>
        <v>CCU.02.0006</v>
      </c>
      <c r="B434" s="367" t="s">
        <v>11263</v>
      </c>
      <c r="C434" s="368" t="s">
        <v>13423</v>
      </c>
      <c r="D434" s="368" t="s">
        <v>13424</v>
      </c>
      <c r="E434" s="369" t="s">
        <v>11327</v>
      </c>
      <c r="F434" s="369" t="s">
        <v>11264</v>
      </c>
      <c r="G434" s="370" t="s">
        <v>11265</v>
      </c>
      <c r="H434" s="371" t="s">
        <v>11266</v>
      </c>
      <c r="I434" s="375">
        <f>SUMIF(A:A,A434,J:J)</f>
        <v>1.0900000000000001</v>
      </c>
      <c r="K434" s="363" t="e">
        <f>VLOOKUP(A434,'CMP-SIN-SD-09-2021'!A:D,4,0)</f>
        <v>#N/A</v>
      </c>
      <c r="L434" s="363" t="e">
        <f>K434=I434</f>
        <v>#N/A</v>
      </c>
      <c r="O434" s="363" t="s">
        <v>26</v>
      </c>
    </row>
    <row r="435" spans="1:15" s="363" customFormat="1" ht="60" x14ac:dyDescent="0.25">
      <c r="A435" s="378" t="str">
        <f t="shared" si="40"/>
        <v>CCU.02.0006</v>
      </c>
      <c r="B435" s="377">
        <v>89876</v>
      </c>
      <c r="C435" s="104" t="s">
        <v>13424</v>
      </c>
      <c r="D435" s="104" t="s">
        <v>13421</v>
      </c>
      <c r="E435" s="105" t="s">
        <v>11264</v>
      </c>
      <c r="F435" s="105" t="s">
        <v>11307</v>
      </c>
      <c r="G435" s="140">
        <v>4.0000000000000001E-3</v>
      </c>
      <c r="H435" s="107">
        <f>VLOOKUP(B435,'CMP-SIN-SD-09-2021'!A:D,4,0)</f>
        <v>250.17</v>
      </c>
      <c r="I435" s="107" t="s">
        <v>11266</v>
      </c>
      <c r="J435" s="76">
        <f t="shared" ref="J435:J436" si="51">TRUNC((H435*G435),2)</f>
        <v>1</v>
      </c>
      <c r="M435" s="76">
        <f>VLOOKUP(B435,'CMP-SIN-SD-09-2021'!A:D,4,0)</f>
        <v>250.17</v>
      </c>
      <c r="N435" s="76" t="b">
        <f t="shared" ref="N435:N436" si="52">M435=H435</f>
        <v>1</v>
      </c>
    </row>
    <row r="436" spans="1:15" s="363" customFormat="1" ht="60" x14ac:dyDescent="0.25">
      <c r="A436" s="378" t="str">
        <f t="shared" si="40"/>
        <v>CCU.02.0006</v>
      </c>
      <c r="B436" s="377">
        <v>89877</v>
      </c>
      <c r="C436" s="104" t="s">
        <v>13424</v>
      </c>
      <c r="D436" s="104" t="s">
        <v>13422</v>
      </c>
      <c r="E436" s="105" t="s">
        <v>11264</v>
      </c>
      <c r="F436" s="105" t="s">
        <v>11308</v>
      </c>
      <c r="G436" s="140">
        <v>1.6999999999999999E-3</v>
      </c>
      <c r="H436" s="107">
        <f>VLOOKUP(B436,'CMP-SIN-SD-09-2021'!A:D,4,0)</f>
        <v>55.15</v>
      </c>
      <c r="I436" s="107" t="s">
        <v>11266</v>
      </c>
      <c r="J436" s="76">
        <f t="shared" si="51"/>
        <v>0.09</v>
      </c>
      <c r="M436" s="76">
        <f>VLOOKUP(B436,'CMP-SIN-SD-09-2021'!A:D,4,0)</f>
        <v>55.15</v>
      </c>
      <c r="N436" s="76" t="b">
        <f t="shared" si="52"/>
        <v>1</v>
      </c>
    </row>
    <row r="437" spans="1:15" s="363" customFormat="1" ht="30" x14ac:dyDescent="0.25">
      <c r="A437" s="376">
        <f t="shared" si="40"/>
        <v>79480</v>
      </c>
      <c r="B437" s="367" t="s">
        <v>11263</v>
      </c>
      <c r="C437" s="368" t="s">
        <v>11328</v>
      </c>
      <c r="D437" s="368" t="s">
        <v>11329</v>
      </c>
      <c r="E437" s="369" t="s">
        <v>6624</v>
      </c>
      <c r="F437" s="369" t="s">
        <v>11264</v>
      </c>
      <c r="G437" s="370" t="s">
        <v>11265</v>
      </c>
      <c r="H437" s="371" t="s">
        <v>11266</v>
      </c>
      <c r="I437" s="375">
        <f>SUMIF(A:A,A437,J:J)</f>
        <v>2.4900000000000002</v>
      </c>
      <c r="K437" s="363" t="e">
        <f>VLOOKUP(A437,'CMP-SIN-SD-09-2021'!A:D,4,0)</f>
        <v>#N/A</v>
      </c>
      <c r="L437" s="363" t="e">
        <f>K437=I437</f>
        <v>#N/A</v>
      </c>
      <c r="O437" s="6">
        <v>79480</v>
      </c>
    </row>
    <row r="438" spans="1:15" s="363" customFormat="1" ht="30" x14ac:dyDescent="0.25">
      <c r="A438" s="378">
        <f t="shared" si="40"/>
        <v>79480</v>
      </c>
      <c r="B438" s="377">
        <v>89032</v>
      </c>
      <c r="C438" s="104" t="s">
        <v>11329</v>
      </c>
      <c r="D438" s="104" t="s">
        <v>11313</v>
      </c>
      <c r="E438" s="105" t="s">
        <v>11264</v>
      </c>
      <c r="F438" s="105" t="s">
        <v>11307</v>
      </c>
      <c r="G438" s="140">
        <v>1.7600000000000001E-2</v>
      </c>
      <c r="H438" s="107">
        <f>VLOOKUP(B438,'CMP-SIN-SD-09-2021'!A:D,4,0)</f>
        <v>141.5</v>
      </c>
      <c r="I438" s="107" t="s">
        <v>11266</v>
      </c>
      <c r="J438" s="76">
        <f>TRUNC((H438*G438),2)</f>
        <v>2.4900000000000002</v>
      </c>
      <c r="M438" s="76">
        <f>VLOOKUP(B438,'CMP-SIN-SD-09-2021'!A:D,4,0)</f>
        <v>141.5</v>
      </c>
      <c r="N438" s="76" t="b">
        <f>M438=H438</f>
        <v>1</v>
      </c>
    </row>
    <row r="439" spans="1:15" s="363" customFormat="1" ht="30" x14ac:dyDescent="0.25">
      <c r="A439" s="376">
        <f t="shared" si="40"/>
        <v>93382</v>
      </c>
      <c r="B439" s="367" t="s">
        <v>11263</v>
      </c>
      <c r="C439" s="368" t="s">
        <v>11330</v>
      </c>
      <c r="D439" s="368" t="s">
        <v>13425</v>
      </c>
      <c r="E439" s="369" t="s">
        <v>6624</v>
      </c>
      <c r="F439" s="369" t="s">
        <v>11264</v>
      </c>
      <c r="G439" s="370" t="s">
        <v>11265</v>
      </c>
      <c r="H439" s="371" t="s">
        <v>11266</v>
      </c>
      <c r="I439" s="375">
        <f>SUMIF(A:A,A439,J:J)</f>
        <v>25.369999999999997</v>
      </c>
      <c r="K439" s="363">
        <f>VLOOKUP(A439,'CMP-SIN-SD-09-2021'!A:D,4,0)</f>
        <v>25.37</v>
      </c>
      <c r="L439" s="363" t="b">
        <f>K439=I439</f>
        <v>1</v>
      </c>
      <c r="O439" s="6">
        <v>93382</v>
      </c>
    </row>
    <row r="440" spans="1:15" s="363" customFormat="1" ht="30" x14ac:dyDescent="0.25">
      <c r="A440" s="378">
        <f t="shared" si="40"/>
        <v>93382</v>
      </c>
      <c r="B440" s="377">
        <v>95606</v>
      </c>
      <c r="C440" s="104" t="s">
        <v>13425</v>
      </c>
      <c r="D440" s="104" t="s">
        <v>13426</v>
      </c>
      <c r="E440" s="105" t="s">
        <v>11264</v>
      </c>
      <c r="F440" s="105" t="s">
        <v>6624</v>
      </c>
      <c r="G440" s="140">
        <v>1</v>
      </c>
      <c r="H440" s="107">
        <f>VLOOKUP(B440,'CMP-SIN-SD-09-2021'!A:D,4,0)</f>
        <v>1.65</v>
      </c>
      <c r="I440" s="107" t="s">
        <v>11266</v>
      </c>
      <c r="J440" s="76">
        <f t="shared" ref="J440:J443" si="53">TRUNC((H440*G440),2)</f>
        <v>1.65</v>
      </c>
      <c r="M440" s="76">
        <f>VLOOKUP(B440,'CMP-SIN-SD-09-2021'!A:D,4,0)</f>
        <v>1.65</v>
      </c>
      <c r="N440" s="76" t="b">
        <f t="shared" ref="N440:N443" si="54">M440=H440</f>
        <v>1</v>
      </c>
    </row>
    <row r="441" spans="1:15" s="363" customFormat="1" x14ac:dyDescent="0.25">
      <c r="A441" s="378">
        <f t="shared" si="40"/>
        <v>93382</v>
      </c>
      <c r="B441" s="377">
        <v>88316</v>
      </c>
      <c r="C441" s="104" t="s">
        <v>13425</v>
      </c>
      <c r="D441" s="104" t="s">
        <v>11293</v>
      </c>
      <c r="E441" s="105" t="s">
        <v>11264</v>
      </c>
      <c r="F441" s="105" t="s">
        <v>6456</v>
      </c>
      <c r="G441" s="140">
        <v>0.65</v>
      </c>
      <c r="H441" s="107">
        <f>VLOOKUP(B441,'CMP-SIN-SD-09-2021'!A:D,4,0)</f>
        <v>17.61</v>
      </c>
      <c r="I441" s="107" t="s">
        <v>11266</v>
      </c>
      <c r="J441" s="76">
        <f t="shared" si="53"/>
        <v>11.44</v>
      </c>
      <c r="M441" s="76">
        <f>VLOOKUP(B441,'CMP-SIN-SD-09-2021'!A:D,4,0)</f>
        <v>17.61</v>
      </c>
      <c r="N441" s="76" t="b">
        <f t="shared" si="54"/>
        <v>1</v>
      </c>
    </row>
    <row r="442" spans="1:15" s="363" customFormat="1" ht="45" x14ac:dyDescent="0.25">
      <c r="A442" s="378">
        <f t="shared" si="40"/>
        <v>93382</v>
      </c>
      <c r="B442" s="377">
        <v>91533</v>
      </c>
      <c r="C442" s="104" t="s">
        <v>13425</v>
      </c>
      <c r="D442" s="104" t="s">
        <v>13427</v>
      </c>
      <c r="E442" s="105" t="s">
        <v>11264</v>
      </c>
      <c r="F442" s="105" t="s">
        <v>11307</v>
      </c>
      <c r="G442" s="140">
        <v>0.27400000000000002</v>
      </c>
      <c r="H442" s="107">
        <f>VLOOKUP(B442,'CMP-SIN-SD-09-2021'!A:D,4,0)</f>
        <v>26.84</v>
      </c>
      <c r="I442" s="107" t="s">
        <v>11266</v>
      </c>
      <c r="J442" s="76">
        <f t="shared" si="53"/>
        <v>7.35</v>
      </c>
      <c r="M442" s="76">
        <f>VLOOKUP(B442,'CMP-SIN-SD-09-2021'!A:D,4,0)</f>
        <v>26.84</v>
      </c>
      <c r="N442" s="76" t="b">
        <f t="shared" si="54"/>
        <v>1</v>
      </c>
    </row>
    <row r="443" spans="1:15" s="363" customFormat="1" ht="45" x14ac:dyDescent="0.25">
      <c r="A443" s="378">
        <f t="shared" si="40"/>
        <v>93382</v>
      </c>
      <c r="B443" s="377">
        <v>91534</v>
      </c>
      <c r="C443" s="104" t="s">
        <v>13425</v>
      </c>
      <c r="D443" s="104" t="s">
        <v>13428</v>
      </c>
      <c r="E443" s="105" t="s">
        <v>11264</v>
      </c>
      <c r="F443" s="105" t="s">
        <v>11308</v>
      </c>
      <c r="G443" s="140">
        <v>0.254</v>
      </c>
      <c r="H443" s="107">
        <f>VLOOKUP(B443,'CMP-SIN-SD-09-2021'!A:D,4,0)</f>
        <v>19.43</v>
      </c>
      <c r="I443" s="107" t="s">
        <v>11266</v>
      </c>
      <c r="J443" s="76">
        <f t="shared" si="53"/>
        <v>4.93</v>
      </c>
      <c r="M443" s="76">
        <f>VLOOKUP(B443,'CMP-SIN-SD-09-2021'!A:D,4,0)</f>
        <v>19.43</v>
      </c>
      <c r="N443" s="76" t="b">
        <f t="shared" si="54"/>
        <v>1</v>
      </c>
    </row>
    <row r="444" spans="1:15" s="363" customFormat="1" ht="60" x14ac:dyDescent="0.25">
      <c r="A444" s="376">
        <f t="shared" si="40"/>
        <v>100974</v>
      </c>
      <c r="B444" s="367" t="s">
        <v>11263</v>
      </c>
      <c r="C444" s="368" t="s">
        <v>11331</v>
      </c>
      <c r="D444" s="368" t="s">
        <v>13418</v>
      </c>
      <c r="E444" s="369" t="s">
        <v>6624</v>
      </c>
      <c r="F444" s="369" t="s">
        <v>11264</v>
      </c>
      <c r="G444" s="370" t="s">
        <v>11265</v>
      </c>
      <c r="H444" s="371" t="s">
        <v>11266</v>
      </c>
      <c r="I444" s="375">
        <f>SUMIF(A:A,A444,J:J)</f>
        <v>6.32</v>
      </c>
      <c r="K444" s="363">
        <f>VLOOKUP(A444,'CMP-SIN-SD-09-2021'!A:D,4,0)</f>
        <v>6.32</v>
      </c>
      <c r="L444" s="363" t="b">
        <f>K444=I444</f>
        <v>1</v>
      </c>
      <c r="O444" s="6">
        <v>100974</v>
      </c>
    </row>
    <row r="445" spans="1:15" s="363" customFormat="1" ht="45" x14ac:dyDescent="0.25">
      <c r="A445" s="378">
        <f t="shared" si="40"/>
        <v>100974</v>
      </c>
      <c r="B445" s="377">
        <v>5940</v>
      </c>
      <c r="C445" s="104" t="s">
        <v>13418</v>
      </c>
      <c r="D445" s="104" t="s">
        <v>13419</v>
      </c>
      <c r="E445" s="105" t="s">
        <v>11264</v>
      </c>
      <c r="F445" s="105" t="s">
        <v>11307</v>
      </c>
      <c r="G445" s="140">
        <v>8.3000000000000001E-3</v>
      </c>
      <c r="H445" s="107">
        <f>VLOOKUP(B445,'CMP-SIN-SD-09-2021'!A:D,4,0)</f>
        <v>154.4</v>
      </c>
      <c r="I445" s="107" t="s">
        <v>11266</v>
      </c>
      <c r="J445" s="76">
        <f t="shared" ref="J445:J448" si="55">TRUNC((H445*G445),2)</f>
        <v>1.28</v>
      </c>
      <c r="M445" s="76">
        <f>VLOOKUP(B445,'CMP-SIN-SD-09-2021'!A:D,4,0)</f>
        <v>154.4</v>
      </c>
      <c r="N445" s="76" t="b">
        <f t="shared" ref="N445:N448" si="56">M445=H445</f>
        <v>1</v>
      </c>
    </row>
    <row r="446" spans="1:15" s="363" customFormat="1" ht="45" x14ac:dyDescent="0.25">
      <c r="A446" s="378">
        <f t="shared" si="40"/>
        <v>100974</v>
      </c>
      <c r="B446" s="377">
        <v>5942</v>
      </c>
      <c r="C446" s="104" t="s">
        <v>13418</v>
      </c>
      <c r="D446" s="104" t="s">
        <v>13420</v>
      </c>
      <c r="E446" s="105" t="s">
        <v>11264</v>
      </c>
      <c r="F446" s="105" t="s">
        <v>11308</v>
      </c>
      <c r="G446" s="140">
        <v>1.0500000000000001E-2</v>
      </c>
      <c r="H446" s="107">
        <f>VLOOKUP(B446,'CMP-SIN-SD-09-2021'!A:D,4,0)</f>
        <v>53.82</v>
      </c>
      <c r="I446" s="107" t="s">
        <v>11266</v>
      </c>
      <c r="J446" s="76">
        <f t="shared" si="55"/>
        <v>0.56000000000000005</v>
      </c>
      <c r="M446" s="76">
        <f>VLOOKUP(B446,'CMP-SIN-SD-09-2021'!A:D,4,0)</f>
        <v>53.82</v>
      </c>
      <c r="N446" s="76" t="b">
        <f t="shared" si="56"/>
        <v>1</v>
      </c>
    </row>
    <row r="447" spans="1:15" s="363" customFormat="1" ht="60" x14ac:dyDescent="0.25">
      <c r="A447" s="378">
        <f t="shared" si="40"/>
        <v>100974</v>
      </c>
      <c r="B447" s="377">
        <v>91386</v>
      </c>
      <c r="C447" s="104" t="s">
        <v>13418</v>
      </c>
      <c r="D447" s="104" t="s">
        <v>13429</v>
      </c>
      <c r="E447" s="105" t="s">
        <v>11264</v>
      </c>
      <c r="F447" s="105" t="s">
        <v>11307</v>
      </c>
      <c r="G447" s="140">
        <v>1.9800000000000002E-2</v>
      </c>
      <c r="H447" s="107">
        <f>VLOOKUP(B447,'CMP-SIN-SD-09-2021'!A:D,4,0)</f>
        <v>195.57</v>
      </c>
      <c r="I447" s="107" t="s">
        <v>11266</v>
      </c>
      <c r="J447" s="76">
        <f t="shared" si="55"/>
        <v>3.87</v>
      </c>
      <c r="M447" s="76">
        <f>VLOOKUP(B447,'CMP-SIN-SD-09-2021'!A:D,4,0)</f>
        <v>195.57</v>
      </c>
      <c r="N447" s="76" t="b">
        <f t="shared" si="56"/>
        <v>1</v>
      </c>
    </row>
    <row r="448" spans="1:15" s="363" customFormat="1" ht="60" x14ac:dyDescent="0.25">
      <c r="A448" s="378">
        <f t="shared" si="40"/>
        <v>100974</v>
      </c>
      <c r="B448" s="377">
        <v>91387</v>
      </c>
      <c r="C448" s="104" t="s">
        <v>13418</v>
      </c>
      <c r="D448" s="104" t="s">
        <v>13430</v>
      </c>
      <c r="E448" s="105" t="s">
        <v>11264</v>
      </c>
      <c r="F448" s="105" t="s">
        <v>11308</v>
      </c>
      <c r="G448" s="140">
        <v>1.38E-2</v>
      </c>
      <c r="H448" s="107">
        <f>VLOOKUP(B448,'CMP-SIN-SD-09-2021'!A:D,4,0)</f>
        <v>44.31</v>
      </c>
      <c r="I448" s="107" t="s">
        <v>11266</v>
      </c>
      <c r="J448" s="76">
        <f t="shared" si="55"/>
        <v>0.61</v>
      </c>
      <c r="M448" s="76">
        <f>VLOOKUP(B448,'CMP-SIN-SD-09-2021'!A:D,4,0)</f>
        <v>44.31</v>
      </c>
      <c r="N448" s="76" t="b">
        <f t="shared" si="56"/>
        <v>1</v>
      </c>
    </row>
    <row r="449" spans="1:15" s="363" customFormat="1" ht="45" x14ac:dyDescent="0.25">
      <c r="A449" s="376">
        <f t="shared" si="40"/>
        <v>95879</v>
      </c>
      <c r="B449" s="367" t="s">
        <v>11263</v>
      </c>
      <c r="C449" s="368" t="s">
        <v>11332</v>
      </c>
      <c r="D449" s="368" t="s">
        <v>13323</v>
      </c>
      <c r="E449" s="369" t="s">
        <v>11327</v>
      </c>
      <c r="F449" s="369" t="s">
        <v>11264</v>
      </c>
      <c r="G449" s="370" t="s">
        <v>11265</v>
      </c>
      <c r="H449" s="371" t="s">
        <v>11266</v>
      </c>
      <c r="I449" s="375">
        <f>SUMIF(A:A,A449,J:J)</f>
        <v>1.0900000000000001</v>
      </c>
      <c r="K449" s="363">
        <f>VLOOKUP(A449,'CMP-SIN-SD-09-2021'!A:D,4,0)</f>
        <v>1.0900000000000001</v>
      </c>
      <c r="L449" s="363" t="b">
        <f>K449=I449</f>
        <v>1</v>
      </c>
      <c r="O449" s="6">
        <v>95879</v>
      </c>
    </row>
    <row r="450" spans="1:15" s="363" customFormat="1" ht="60" x14ac:dyDescent="0.25">
      <c r="A450" s="378">
        <f t="shared" si="40"/>
        <v>95879</v>
      </c>
      <c r="B450" s="377">
        <v>89876</v>
      </c>
      <c r="C450" s="104" t="s">
        <v>13323</v>
      </c>
      <c r="D450" s="104" t="s">
        <v>13421</v>
      </c>
      <c r="E450" s="105" t="s">
        <v>11264</v>
      </c>
      <c r="F450" s="105" t="s">
        <v>11307</v>
      </c>
      <c r="G450" s="140">
        <v>4.0000000000000001E-3</v>
      </c>
      <c r="H450" s="107">
        <f>VLOOKUP(B450,'CMP-SIN-SD-09-2021'!A:D,4,0)</f>
        <v>250.17</v>
      </c>
      <c r="I450" s="107" t="s">
        <v>11266</v>
      </c>
      <c r="J450" s="76">
        <f t="shared" ref="J450:J451" si="57">TRUNC((H450*G450),2)</f>
        <v>1</v>
      </c>
      <c r="M450" s="76">
        <f>VLOOKUP(B450,'CMP-SIN-SD-09-2021'!A:D,4,0)</f>
        <v>250.17</v>
      </c>
      <c r="N450" s="76" t="b">
        <f t="shared" ref="N450:N451" si="58">M450=H450</f>
        <v>1</v>
      </c>
    </row>
    <row r="451" spans="1:15" s="363" customFormat="1" ht="60" x14ac:dyDescent="0.25">
      <c r="A451" s="378">
        <f t="shared" si="40"/>
        <v>95879</v>
      </c>
      <c r="B451" s="377">
        <v>89877</v>
      </c>
      <c r="C451" s="104" t="s">
        <v>13323</v>
      </c>
      <c r="D451" s="104" t="s">
        <v>13422</v>
      </c>
      <c r="E451" s="105" t="s">
        <v>11264</v>
      </c>
      <c r="F451" s="105" t="s">
        <v>11308</v>
      </c>
      <c r="G451" s="140">
        <v>1.6999999999999999E-3</v>
      </c>
      <c r="H451" s="107">
        <f>VLOOKUP(B451,'CMP-SIN-SD-09-2021'!A:D,4,0)</f>
        <v>55.15</v>
      </c>
      <c r="I451" s="107" t="s">
        <v>11266</v>
      </c>
      <c r="J451" s="76">
        <f t="shared" si="57"/>
        <v>0.09</v>
      </c>
      <c r="M451" s="76">
        <f>VLOOKUP(B451,'CMP-SIN-SD-09-2021'!A:D,4,0)</f>
        <v>55.15</v>
      </c>
      <c r="N451" s="76" t="b">
        <f t="shared" si="58"/>
        <v>1</v>
      </c>
    </row>
    <row r="452" spans="1:15" s="363" customFormat="1" ht="60" x14ac:dyDescent="0.25">
      <c r="A452" s="376">
        <f t="shared" si="40"/>
        <v>100897</v>
      </c>
      <c r="B452" s="367" t="s">
        <v>11263</v>
      </c>
      <c r="C452" s="368" t="s">
        <v>11333</v>
      </c>
      <c r="D452" s="368" t="s">
        <v>13431</v>
      </c>
      <c r="E452" s="369" t="s">
        <v>6465</v>
      </c>
      <c r="F452" s="369" t="s">
        <v>11264</v>
      </c>
      <c r="G452" s="370" t="s">
        <v>11265</v>
      </c>
      <c r="H452" s="371" t="s">
        <v>11266</v>
      </c>
      <c r="I452" s="375">
        <f>SUMIF(A:A,A452,J:J)</f>
        <v>88.2</v>
      </c>
      <c r="K452" s="363">
        <f>VLOOKUP(A452,'CMP-SIN-SD-09-2021'!A:D,4,0)</f>
        <v>88.2</v>
      </c>
      <c r="L452" s="363" t="b">
        <f>K452=I452</f>
        <v>1</v>
      </c>
      <c r="O452" s="6">
        <v>100897</v>
      </c>
    </row>
    <row r="453" spans="1:15" s="363" customFormat="1" ht="30" x14ac:dyDescent="0.25">
      <c r="A453" s="378">
        <f t="shared" si="40"/>
        <v>100897</v>
      </c>
      <c r="B453" s="377">
        <v>95579</v>
      </c>
      <c r="C453" s="104" t="s">
        <v>13431</v>
      </c>
      <c r="D453" s="104" t="s">
        <v>13432</v>
      </c>
      <c r="E453" s="105" t="s">
        <v>11264</v>
      </c>
      <c r="F453" s="105" t="s">
        <v>6462</v>
      </c>
      <c r="G453" s="140">
        <v>1.3913</v>
      </c>
      <c r="H453" s="107">
        <f>VLOOKUP(B453,'CMP-SIN-SD-09-2021'!A:D,4,0)</f>
        <v>12.25</v>
      </c>
      <c r="I453" s="107" t="s">
        <v>11266</v>
      </c>
      <c r="J453" s="76">
        <f t="shared" ref="J453:J460" si="59">TRUNC((H453*G453),2)</f>
        <v>17.04</v>
      </c>
      <c r="M453" s="76">
        <f>VLOOKUP(B453,'CMP-SIN-SD-09-2021'!A:D,4,0)</f>
        <v>12.25</v>
      </c>
      <c r="N453" s="76" t="b">
        <f t="shared" ref="N453:N460" si="60">M453=H453</f>
        <v>1</v>
      </c>
    </row>
    <row r="454" spans="1:15" s="363" customFormat="1" ht="45" x14ac:dyDescent="0.25">
      <c r="A454" s="378">
        <f t="shared" si="40"/>
        <v>100897</v>
      </c>
      <c r="B454" s="377">
        <v>97913</v>
      </c>
      <c r="C454" s="104" t="s">
        <v>13431</v>
      </c>
      <c r="D454" s="104" t="s">
        <v>13433</v>
      </c>
      <c r="E454" s="105" t="s">
        <v>11264</v>
      </c>
      <c r="F454" s="105" t="s">
        <v>13434</v>
      </c>
      <c r="G454" s="140">
        <v>5.2400000000000002E-2</v>
      </c>
      <c r="H454" s="107">
        <f>VLOOKUP(B454,'CMP-SIN-SD-09-2021'!A:D,4,0)</f>
        <v>2.34</v>
      </c>
      <c r="I454" s="107" t="s">
        <v>11266</v>
      </c>
      <c r="J454" s="76">
        <f t="shared" si="59"/>
        <v>0.12</v>
      </c>
      <c r="M454" s="76">
        <f>VLOOKUP(B454,'CMP-SIN-SD-09-2021'!A:D,4,0)</f>
        <v>2.34</v>
      </c>
      <c r="N454" s="76" t="b">
        <f t="shared" si="60"/>
        <v>1</v>
      </c>
    </row>
    <row r="455" spans="1:15" s="363" customFormat="1" x14ac:dyDescent="0.25">
      <c r="A455" s="378">
        <f t="shared" si="40"/>
        <v>100897</v>
      </c>
      <c r="B455" s="377">
        <v>88316</v>
      </c>
      <c r="C455" s="104" t="s">
        <v>13431</v>
      </c>
      <c r="D455" s="104" t="s">
        <v>11293</v>
      </c>
      <c r="E455" s="105" t="s">
        <v>11264</v>
      </c>
      <c r="F455" s="105" t="s">
        <v>6456</v>
      </c>
      <c r="G455" s="140">
        <v>0.27950000000000003</v>
      </c>
      <c r="H455" s="107">
        <f>VLOOKUP(B455,'CMP-SIN-SD-09-2021'!A:D,4,0)</f>
        <v>17.61</v>
      </c>
      <c r="I455" s="107" t="s">
        <v>11266</v>
      </c>
      <c r="J455" s="76">
        <f t="shared" si="59"/>
        <v>4.92</v>
      </c>
      <c r="M455" s="76">
        <f>VLOOKUP(B455,'CMP-SIN-SD-09-2021'!A:D,4,0)</f>
        <v>17.61</v>
      </c>
      <c r="N455" s="76" t="b">
        <f t="shared" si="60"/>
        <v>1</v>
      </c>
    </row>
    <row r="456" spans="1:15" s="363" customFormat="1" ht="30" x14ac:dyDescent="0.25">
      <c r="A456" s="378">
        <f t="shared" si="40"/>
        <v>100897</v>
      </c>
      <c r="B456" s="377">
        <v>90778</v>
      </c>
      <c r="C456" s="104" t="s">
        <v>13431</v>
      </c>
      <c r="D456" s="104" t="s">
        <v>13435</v>
      </c>
      <c r="E456" s="105" t="s">
        <v>11264</v>
      </c>
      <c r="F456" s="105" t="s">
        <v>6456</v>
      </c>
      <c r="G456" s="140">
        <v>6.4000000000000003E-3</v>
      </c>
      <c r="H456" s="107">
        <f>VLOOKUP(B456,'CMP-SIN-SD-09-2021'!A:D,4,0)</f>
        <v>105.61</v>
      </c>
      <c r="I456" s="107" t="s">
        <v>11266</v>
      </c>
      <c r="J456" s="76">
        <f t="shared" si="59"/>
        <v>0.67</v>
      </c>
      <c r="M456" s="76">
        <f>VLOOKUP(B456,'CMP-SIN-SD-09-2021'!A:D,4,0)</f>
        <v>105.61</v>
      </c>
      <c r="N456" s="76" t="b">
        <f t="shared" si="60"/>
        <v>1</v>
      </c>
    </row>
    <row r="457" spans="1:15" s="363" customFormat="1" ht="60" x14ac:dyDescent="0.25">
      <c r="A457" s="378">
        <f t="shared" si="40"/>
        <v>100897</v>
      </c>
      <c r="B457" s="377">
        <v>100973</v>
      </c>
      <c r="C457" s="104" t="s">
        <v>13431</v>
      </c>
      <c r="D457" s="104" t="s">
        <v>13436</v>
      </c>
      <c r="E457" s="105" t="s">
        <v>11264</v>
      </c>
      <c r="F457" s="105" t="s">
        <v>6624</v>
      </c>
      <c r="G457" s="140">
        <v>0.15709999999999999</v>
      </c>
      <c r="H457" s="107">
        <f>VLOOKUP(B457,'CMP-SIN-SD-09-2021'!A:D,4,0)</f>
        <v>6.57</v>
      </c>
      <c r="I457" s="107" t="s">
        <v>11266</v>
      </c>
      <c r="J457" s="76">
        <f t="shared" si="59"/>
        <v>1.03</v>
      </c>
      <c r="M457" s="76">
        <f>VLOOKUP(B457,'CMP-SIN-SD-09-2021'!A:D,4,0)</f>
        <v>6.57</v>
      </c>
      <c r="N457" s="76" t="b">
        <f t="shared" si="60"/>
        <v>1</v>
      </c>
    </row>
    <row r="458" spans="1:15" s="363" customFormat="1" ht="75" x14ac:dyDescent="0.25">
      <c r="A458" s="378">
        <f t="shared" si="40"/>
        <v>100897</v>
      </c>
      <c r="B458" s="377">
        <v>90681</v>
      </c>
      <c r="C458" s="104" t="s">
        <v>13431</v>
      </c>
      <c r="D458" s="104" t="s">
        <v>13437</v>
      </c>
      <c r="E458" s="105" t="s">
        <v>11264</v>
      </c>
      <c r="F458" s="105" t="s">
        <v>11308</v>
      </c>
      <c r="G458" s="140">
        <v>6.1199999999999997E-2</v>
      </c>
      <c r="H458" s="107">
        <f>VLOOKUP(B458,'CMP-SIN-SD-09-2021'!A:D,4,0)</f>
        <v>117.29</v>
      </c>
      <c r="I458" s="107" t="s">
        <v>11266</v>
      </c>
      <c r="J458" s="76">
        <f t="shared" si="59"/>
        <v>7.17</v>
      </c>
      <c r="M458" s="76">
        <f>VLOOKUP(B458,'CMP-SIN-SD-09-2021'!A:D,4,0)</f>
        <v>117.29</v>
      </c>
      <c r="N458" s="76" t="b">
        <f t="shared" si="60"/>
        <v>1</v>
      </c>
    </row>
    <row r="459" spans="1:15" s="363" customFormat="1" ht="75" x14ac:dyDescent="0.25">
      <c r="A459" s="378">
        <f t="shared" si="40"/>
        <v>100897</v>
      </c>
      <c r="B459" s="377">
        <v>90680</v>
      </c>
      <c r="C459" s="104" t="s">
        <v>13431</v>
      </c>
      <c r="D459" s="104" t="s">
        <v>13438</v>
      </c>
      <c r="E459" s="105" t="s">
        <v>11264</v>
      </c>
      <c r="F459" s="105" t="s">
        <v>11307</v>
      </c>
      <c r="G459" s="140">
        <v>3.4200000000000001E-2</v>
      </c>
      <c r="H459" s="107">
        <f>VLOOKUP(B459,'CMP-SIN-SD-09-2021'!A:D,4,0)</f>
        <v>294.04000000000002</v>
      </c>
      <c r="I459" s="107" t="s">
        <v>11266</v>
      </c>
      <c r="J459" s="76">
        <f t="shared" si="59"/>
        <v>10.050000000000001</v>
      </c>
      <c r="M459" s="76">
        <f>VLOOKUP(B459,'CMP-SIN-SD-09-2021'!A:D,4,0)</f>
        <v>294.04000000000002</v>
      </c>
      <c r="N459" s="76" t="b">
        <f t="shared" si="60"/>
        <v>1</v>
      </c>
    </row>
    <row r="460" spans="1:15" s="363" customFormat="1" ht="45" x14ac:dyDescent="0.25">
      <c r="A460" s="378">
        <f t="shared" ref="A460:A523" si="61">IF(O460&lt;&gt;0,O460,A459)</f>
        <v>100897</v>
      </c>
      <c r="B460" s="377">
        <v>38405</v>
      </c>
      <c r="C460" s="104" t="s">
        <v>13431</v>
      </c>
      <c r="D460" s="104" t="s">
        <v>13439</v>
      </c>
      <c r="E460" s="105" t="s">
        <v>11264</v>
      </c>
      <c r="F460" s="105" t="s">
        <v>6624</v>
      </c>
      <c r="G460" s="140">
        <v>0.1426</v>
      </c>
      <c r="H460" s="107">
        <v>331</v>
      </c>
      <c r="I460" s="107" t="s">
        <v>11266</v>
      </c>
      <c r="J460" s="76">
        <f t="shared" si="59"/>
        <v>47.2</v>
      </c>
      <c r="M460" s="76">
        <f>VLOOKUP(B460,'INS-SIN-SD-09-2021'!A:D,4,0)</f>
        <v>331</v>
      </c>
      <c r="N460" s="76" t="b">
        <f t="shared" si="60"/>
        <v>1</v>
      </c>
    </row>
    <row r="461" spans="1:15" s="363" customFormat="1" ht="60" x14ac:dyDescent="0.25">
      <c r="A461" s="376" t="str">
        <f t="shared" si="61"/>
        <v>CCU.03.0003</v>
      </c>
      <c r="B461" s="367" t="s">
        <v>11263</v>
      </c>
      <c r="C461" s="368" t="s">
        <v>13440</v>
      </c>
      <c r="D461" s="368" t="s">
        <v>13431</v>
      </c>
      <c r="E461" s="369" t="s">
        <v>6465</v>
      </c>
      <c r="F461" s="369" t="s">
        <v>11264</v>
      </c>
      <c r="G461" s="370" t="s">
        <v>11265</v>
      </c>
      <c r="H461" s="371" t="s">
        <v>11266</v>
      </c>
      <c r="I461" s="375">
        <f>SUMIF(A:A,A461,J:J)</f>
        <v>110.27000000000001</v>
      </c>
      <c r="K461" s="363" t="e">
        <f>VLOOKUP(A461,'CMP-SIN-SD-09-2021'!A:D,4,0)</f>
        <v>#N/A</v>
      </c>
      <c r="L461" s="363" t="e">
        <f>K461=I461</f>
        <v>#N/A</v>
      </c>
      <c r="O461" s="363" t="s">
        <v>12121</v>
      </c>
    </row>
    <row r="462" spans="1:15" s="363" customFormat="1" ht="30" x14ac:dyDescent="0.25">
      <c r="A462" s="378" t="str">
        <f t="shared" si="61"/>
        <v>CCU.03.0003</v>
      </c>
      <c r="B462" s="377">
        <v>95579</v>
      </c>
      <c r="C462" s="104" t="s">
        <v>13431</v>
      </c>
      <c r="D462" s="104" t="s">
        <v>13432</v>
      </c>
      <c r="E462" s="105" t="s">
        <v>11264</v>
      </c>
      <c r="F462" s="105" t="s">
        <v>6462</v>
      </c>
      <c r="G462" s="140">
        <v>1.739125</v>
      </c>
      <c r="H462" s="107">
        <f>VLOOKUP(B462,'CMP-SIN-SD-09-2021'!A:D,4,0)</f>
        <v>12.25</v>
      </c>
      <c r="I462" s="107" t="s">
        <v>11266</v>
      </c>
      <c r="J462" s="76">
        <f t="shared" ref="J462:J469" si="62">TRUNC((H462*G462),2)</f>
        <v>21.3</v>
      </c>
      <c r="M462" s="76">
        <f>VLOOKUP(B462,'CMP-SIN-SD-09-2021'!A:D,4,0)</f>
        <v>12.25</v>
      </c>
      <c r="N462" s="76" t="b">
        <f t="shared" ref="N462:N469" si="63">M462=H462</f>
        <v>1</v>
      </c>
    </row>
    <row r="463" spans="1:15" s="363" customFormat="1" ht="45" x14ac:dyDescent="0.25">
      <c r="A463" s="378" t="str">
        <f t="shared" si="61"/>
        <v>CCU.03.0003</v>
      </c>
      <c r="B463" s="377">
        <v>97913</v>
      </c>
      <c r="C463" s="104" t="s">
        <v>13431</v>
      </c>
      <c r="D463" s="104" t="s">
        <v>13433</v>
      </c>
      <c r="E463" s="105" t="s">
        <v>11264</v>
      </c>
      <c r="F463" s="105" t="s">
        <v>13434</v>
      </c>
      <c r="G463" s="140">
        <v>6.5500000000000003E-2</v>
      </c>
      <c r="H463" s="107">
        <f>VLOOKUP(B463,'CMP-SIN-SD-09-2021'!A:D,4,0)</f>
        <v>2.34</v>
      </c>
      <c r="I463" s="107" t="s">
        <v>11266</v>
      </c>
      <c r="J463" s="76">
        <f t="shared" si="62"/>
        <v>0.15</v>
      </c>
      <c r="M463" s="76">
        <f>VLOOKUP(B463,'CMP-SIN-SD-09-2021'!A:D,4,0)</f>
        <v>2.34</v>
      </c>
      <c r="N463" s="76" t="b">
        <f t="shared" si="63"/>
        <v>1</v>
      </c>
    </row>
    <row r="464" spans="1:15" s="363" customFormat="1" x14ac:dyDescent="0.25">
      <c r="A464" s="378" t="str">
        <f t="shared" si="61"/>
        <v>CCU.03.0003</v>
      </c>
      <c r="B464" s="377">
        <v>88316</v>
      </c>
      <c r="C464" s="104" t="s">
        <v>13431</v>
      </c>
      <c r="D464" s="104" t="s">
        <v>11293</v>
      </c>
      <c r="E464" s="105" t="s">
        <v>11264</v>
      </c>
      <c r="F464" s="105" t="s">
        <v>6456</v>
      </c>
      <c r="G464" s="140">
        <v>0.34937499999999999</v>
      </c>
      <c r="H464" s="107">
        <f>VLOOKUP(B464,'CMP-SIN-SD-09-2021'!A:D,4,0)</f>
        <v>17.61</v>
      </c>
      <c r="I464" s="107" t="s">
        <v>11266</v>
      </c>
      <c r="J464" s="76">
        <f t="shared" si="62"/>
        <v>6.15</v>
      </c>
      <c r="M464" s="76">
        <f>VLOOKUP(B464,'CMP-SIN-SD-09-2021'!A:D,4,0)</f>
        <v>17.61</v>
      </c>
      <c r="N464" s="76" t="b">
        <f t="shared" si="63"/>
        <v>1</v>
      </c>
    </row>
    <row r="465" spans="1:15" s="363" customFormat="1" ht="30" x14ac:dyDescent="0.25">
      <c r="A465" s="378" t="str">
        <f t="shared" si="61"/>
        <v>CCU.03.0003</v>
      </c>
      <c r="B465" s="377">
        <v>90778</v>
      </c>
      <c r="C465" s="104" t="s">
        <v>13431</v>
      </c>
      <c r="D465" s="104" t="s">
        <v>13435</v>
      </c>
      <c r="E465" s="105" t="s">
        <v>11264</v>
      </c>
      <c r="F465" s="105" t="s">
        <v>6456</v>
      </c>
      <c r="G465" s="140">
        <v>8.0000000000000002E-3</v>
      </c>
      <c r="H465" s="107">
        <f>VLOOKUP(B465,'CMP-SIN-SD-09-2021'!A:D,4,0)</f>
        <v>105.61</v>
      </c>
      <c r="I465" s="107" t="s">
        <v>11266</v>
      </c>
      <c r="J465" s="76">
        <f t="shared" si="62"/>
        <v>0.84</v>
      </c>
      <c r="M465" s="76">
        <f>VLOOKUP(B465,'CMP-SIN-SD-09-2021'!A:D,4,0)</f>
        <v>105.61</v>
      </c>
      <c r="N465" s="76" t="b">
        <f t="shared" si="63"/>
        <v>1</v>
      </c>
    </row>
    <row r="466" spans="1:15" s="363" customFormat="1" ht="60" x14ac:dyDescent="0.25">
      <c r="A466" s="378" t="str">
        <f t="shared" si="61"/>
        <v>CCU.03.0003</v>
      </c>
      <c r="B466" s="377">
        <v>100973</v>
      </c>
      <c r="C466" s="104" t="s">
        <v>13431</v>
      </c>
      <c r="D466" s="104" t="s">
        <v>13436</v>
      </c>
      <c r="E466" s="105" t="s">
        <v>11264</v>
      </c>
      <c r="F466" s="105" t="s">
        <v>6624</v>
      </c>
      <c r="G466" s="140">
        <v>0.19637499999999999</v>
      </c>
      <c r="H466" s="107">
        <f>VLOOKUP(B466,'CMP-SIN-SD-09-2021'!A:D,4,0)</f>
        <v>6.57</v>
      </c>
      <c r="I466" s="107" t="s">
        <v>11266</v>
      </c>
      <c r="J466" s="76">
        <f t="shared" si="62"/>
        <v>1.29</v>
      </c>
      <c r="M466" s="76">
        <f>VLOOKUP(B466,'CMP-SIN-SD-09-2021'!A:D,4,0)</f>
        <v>6.57</v>
      </c>
      <c r="N466" s="76" t="b">
        <f t="shared" si="63"/>
        <v>1</v>
      </c>
    </row>
    <row r="467" spans="1:15" s="363" customFormat="1" ht="75" x14ac:dyDescent="0.25">
      <c r="A467" s="378" t="str">
        <f t="shared" si="61"/>
        <v>CCU.03.0003</v>
      </c>
      <c r="B467" s="377">
        <v>90681</v>
      </c>
      <c r="C467" s="104" t="s">
        <v>13431</v>
      </c>
      <c r="D467" s="104" t="s">
        <v>13437</v>
      </c>
      <c r="E467" s="105" t="s">
        <v>11264</v>
      </c>
      <c r="F467" s="105" t="s">
        <v>11308</v>
      </c>
      <c r="G467" s="140">
        <v>7.6499999999999999E-2</v>
      </c>
      <c r="H467" s="107">
        <f>VLOOKUP(B467,'CMP-SIN-SD-09-2021'!A:D,4,0)</f>
        <v>117.29</v>
      </c>
      <c r="I467" s="107" t="s">
        <v>11266</v>
      </c>
      <c r="J467" s="76">
        <f t="shared" si="62"/>
        <v>8.9700000000000006</v>
      </c>
      <c r="M467" s="76">
        <f>VLOOKUP(B467,'CMP-SIN-SD-09-2021'!A:D,4,0)</f>
        <v>117.29</v>
      </c>
      <c r="N467" s="76" t="b">
        <f t="shared" si="63"/>
        <v>1</v>
      </c>
    </row>
    <row r="468" spans="1:15" s="363" customFormat="1" ht="75" x14ac:dyDescent="0.25">
      <c r="A468" s="378" t="str">
        <f t="shared" si="61"/>
        <v>CCU.03.0003</v>
      </c>
      <c r="B468" s="377">
        <v>90680</v>
      </c>
      <c r="C468" s="104" t="s">
        <v>13431</v>
      </c>
      <c r="D468" s="104" t="s">
        <v>13438</v>
      </c>
      <c r="E468" s="105" t="s">
        <v>11264</v>
      </c>
      <c r="F468" s="105" t="s">
        <v>11307</v>
      </c>
      <c r="G468" s="140">
        <v>4.2750000000000003E-2</v>
      </c>
      <c r="H468" s="107">
        <f>VLOOKUP(B468,'CMP-SIN-SD-09-2021'!A:D,4,0)</f>
        <v>294.04000000000002</v>
      </c>
      <c r="I468" s="107" t="s">
        <v>11266</v>
      </c>
      <c r="J468" s="76">
        <f t="shared" si="62"/>
        <v>12.57</v>
      </c>
      <c r="M468" s="76">
        <f>VLOOKUP(B468,'CMP-SIN-SD-09-2021'!A:D,4,0)</f>
        <v>294.04000000000002</v>
      </c>
      <c r="N468" s="76" t="b">
        <f t="shared" si="63"/>
        <v>1</v>
      </c>
    </row>
    <row r="469" spans="1:15" s="363" customFormat="1" ht="45" x14ac:dyDescent="0.25">
      <c r="A469" s="378" t="str">
        <f t="shared" si="61"/>
        <v>CCU.03.0003</v>
      </c>
      <c r="B469" s="377">
        <v>38405</v>
      </c>
      <c r="C469" s="104" t="s">
        <v>13431</v>
      </c>
      <c r="D469" s="104" t="s">
        <v>13439</v>
      </c>
      <c r="E469" s="105" t="s">
        <v>11264</v>
      </c>
      <c r="F469" s="105" t="s">
        <v>6624</v>
      </c>
      <c r="G469" s="140">
        <v>0.17824999999999999</v>
      </c>
      <c r="H469" s="107">
        <v>331</v>
      </c>
      <c r="I469" s="107" t="s">
        <v>11266</v>
      </c>
      <c r="J469" s="76">
        <f t="shared" si="62"/>
        <v>59</v>
      </c>
      <c r="M469" s="76">
        <f>VLOOKUP(B469,'INS-SIN-SD-09-2021'!A:D,4,0)</f>
        <v>331</v>
      </c>
      <c r="N469" s="76" t="b">
        <f t="shared" si="63"/>
        <v>1</v>
      </c>
    </row>
    <row r="470" spans="1:15" s="363" customFormat="1" ht="30" x14ac:dyDescent="0.25">
      <c r="A470" s="376">
        <f t="shared" si="61"/>
        <v>95584</v>
      </c>
      <c r="B470" s="367" t="s">
        <v>11263</v>
      </c>
      <c r="C470" s="368" t="s">
        <v>13441</v>
      </c>
      <c r="D470" s="368" t="s">
        <v>13442</v>
      </c>
      <c r="E470" s="369" t="s">
        <v>6462</v>
      </c>
      <c r="F470" s="369" t="s">
        <v>11264</v>
      </c>
      <c r="G470" s="370" t="s">
        <v>11265</v>
      </c>
      <c r="H470" s="371" t="s">
        <v>11266</v>
      </c>
      <c r="I470" s="375">
        <f>SUMIF(A:A,A470,J:J)</f>
        <v>17.040000000000003</v>
      </c>
      <c r="K470" s="363">
        <f>VLOOKUP(A470,'CMP-SIN-SD-09-2021'!A:D,4,0)</f>
        <v>17.04</v>
      </c>
      <c r="L470" s="363" t="b">
        <f>K470=I470</f>
        <v>1</v>
      </c>
      <c r="O470" s="6">
        <v>95584</v>
      </c>
    </row>
    <row r="471" spans="1:15" s="363" customFormat="1" ht="30" x14ac:dyDescent="0.25">
      <c r="A471" s="378">
        <f t="shared" si="61"/>
        <v>95584</v>
      </c>
      <c r="B471" s="377">
        <v>95446</v>
      </c>
      <c r="C471" s="104" t="s">
        <v>13442</v>
      </c>
      <c r="D471" s="104" t="s">
        <v>13443</v>
      </c>
      <c r="E471" s="105" t="s">
        <v>11264</v>
      </c>
      <c r="F471" s="105" t="s">
        <v>6462</v>
      </c>
      <c r="G471" s="140">
        <v>1</v>
      </c>
      <c r="H471" s="107">
        <f>VLOOKUP(B471,'CMP-SIN-SD-09-2021'!A:D,4,0)</f>
        <v>13.73</v>
      </c>
      <c r="I471" s="107" t="s">
        <v>11266</v>
      </c>
      <c r="J471" s="76">
        <f t="shared" ref="J471:J474" si="64">TRUNC((H471*G471),2)</f>
        <v>13.73</v>
      </c>
      <c r="M471" s="76">
        <f>VLOOKUP(B471,'CMP-SIN-SD-09-2021'!A:D,4,0)</f>
        <v>13.73</v>
      </c>
      <c r="N471" s="76" t="b">
        <f t="shared" ref="N471:N474" si="65">M471=H471</f>
        <v>1</v>
      </c>
    </row>
    <row r="472" spans="1:15" s="363" customFormat="1" x14ac:dyDescent="0.25">
      <c r="A472" s="378">
        <f t="shared" si="61"/>
        <v>95584</v>
      </c>
      <c r="B472" s="377">
        <v>88238</v>
      </c>
      <c r="C472" s="104" t="s">
        <v>13442</v>
      </c>
      <c r="D472" s="104" t="s">
        <v>13444</v>
      </c>
      <c r="E472" s="105" t="s">
        <v>11264</v>
      </c>
      <c r="F472" s="105" t="s">
        <v>6456</v>
      </c>
      <c r="G472" s="140">
        <v>2.0799999999999999E-2</v>
      </c>
      <c r="H472" s="107">
        <f>VLOOKUP(B472,'CMP-SIN-SD-09-2021'!A:D,4,0)</f>
        <v>18.440000000000001</v>
      </c>
      <c r="I472" s="107" t="s">
        <v>11266</v>
      </c>
      <c r="J472" s="76">
        <f t="shared" si="64"/>
        <v>0.38</v>
      </c>
      <c r="M472" s="76">
        <f>VLOOKUP(B472,'CMP-SIN-SD-09-2021'!A:D,4,0)</f>
        <v>18.440000000000001</v>
      </c>
      <c r="N472" s="76" t="b">
        <f t="shared" si="65"/>
        <v>1</v>
      </c>
    </row>
    <row r="473" spans="1:15" s="363" customFormat="1" x14ac:dyDescent="0.25">
      <c r="A473" s="378">
        <f t="shared" si="61"/>
        <v>95584</v>
      </c>
      <c r="B473" s="377">
        <v>88245</v>
      </c>
      <c r="C473" s="104" t="s">
        <v>13442</v>
      </c>
      <c r="D473" s="104" t="s">
        <v>13445</v>
      </c>
      <c r="E473" s="105" t="s">
        <v>11264</v>
      </c>
      <c r="F473" s="105" t="s">
        <v>6456</v>
      </c>
      <c r="G473" s="140">
        <v>0.104</v>
      </c>
      <c r="H473" s="107">
        <f>VLOOKUP(B473,'CMP-SIN-SD-09-2021'!A:D,4,0)</f>
        <v>23.78</v>
      </c>
      <c r="I473" s="107" t="s">
        <v>11266</v>
      </c>
      <c r="J473" s="76">
        <f t="shared" si="64"/>
        <v>2.4700000000000002</v>
      </c>
      <c r="M473" s="76">
        <f>VLOOKUP(B473,'CMP-SIN-SD-09-2021'!A:D,4,0)</f>
        <v>23.78</v>
      </c>
      <c r="N473" s="76" t="b">
        <f t="shared" si="65"/>
        <v>1</v>
      </c>
    </row>
    <row r="474" spans="1:15" s="363" customFormat="1" ht="30" x14ac:dyDescent="0.25">
      <c r="A474" s="378">
        <f t="shared" si="61"/>
        <v>95584</v>
      </c>
      <c r="B474" s="377">
        <v>43132</v>
      </c>
      <c r="C474" s="104" t="s">
        <v>13442</v>
      </c>
      <c r="D474" s="104" t="s">
        <v>13446</v>
      </c>
      <c r="E474" s="105" t="s">
        <v>11264</v>
      </c>
      <c r="F474" s="105" t="s">
        <v>6462</v>
      </c>
      <c r="G474" s="140">
        <v>0.02</v>
      </c>
      <c r="H474" s="107">
        <v>23.41</v>
      </c>
      <c r="I474" s="107" t="s">
        <v>11266</v>
      </c>
      <c r="J474" s="76">
        <f t="shared" si="64"/>
        <v>0.46</v>
      </c>
      <c r="M474" s="76">
        <f>VLOOKUP(B474,'INS-SIN-SD-09-2021'!A:D,4,0)</f>
        <v>23.41</v>
      </c>
      <c r="N474" s="76" t="b">
        <f t="shared" si="65"/>
        <v>1</v>
      </c>
    </row>
    <row r="475" spans="1:15" s="363" customFormat="1" ht="30" x14ac:dyDescent="0.25">
      <c r="A475" s="376">
        <f t="shared" si="61"/>
        <v>95578</v>
      </c>
      <c r="B475" s="367" t="s">
        <v>11263</v>
      </c>
      <c r="C475" s="368" t="s">
        <v>13447</v>
      </c>
      <c r="D475" s="368" t="s">
        <v>13448</v>
      </c>
      <c r="E475" s="369" t="s">
        <v>6462</v>
      </c>
      <c r="F475" s="369" t="s">
        <v>11264</v>
      </c>
      <c r="G475" s="370" t="s">
        <v>11265</v>
      </c>
      <c r="H475" s="371" t="s">
        <v>11266</v>
      </c>
      <c r="I475" s="375">
        <f>SUMIF(A:A,A475,J:J)</f>
        <v>12.510000000000002</v>
      </c>
      <c r="K475" s="363">
        <f>VLOOKUP(A475,'CMP-SIN-SD-09-2021'!A:D,4,0)</f>
        <v>12.51</v>
      </c>
      <c r="L475" s="363" t="b">
        <f>K475=I475</f>
        <v>1</v>
      </c>
      <c r="O475" s="6">
        <v>95578</v>
      </c>
    </row>
    <row r="476" spans="1:15" s="363" customFormat="1" ht="30" x14ac:dyDescent="0.25">
      <c r="A476" s="378">
        <f t="shared" si="61"/>
        <v>95578</v>
      </c>
      <c r="B476" s="377">
        <v>92795</v>
      </c>
      <c r="C476" s="104" t="s">
        <v>13448</v>
      </c>
      <c r="D476" s="104" t="s">
        <v>11335</v>
      </c>
      <c r="E476" s="105" t="s">
        <v>11264</v>
      </c>
      <c r="F476" s="105" t="s">
        <v>6462</v>
      </c>
      <c r="G476" s="140">
        <v>1</v>
      </c>
      <c r="H476" s="107">
        <f>VLOOKUP(B476,'CMP-SIN-SD-09-2021'!A:D,4,0)</f>
        <v>11.6</v>
      </c>
      <c r="I476" s="107" t="s">
        <v>11266</v>
      </c>
      <c r="J476" s="76">
        <f t="shared" ref="J476:J479" si="66">TRUNC((H476*G476),2)</f>
        <v>11.6</v>
      </c>
      <c r="M476" s="76">
        <f>VLOOKUP(B476,'CMP-SIN-SD-09-2021'!A:D,4,0)</f>
        <v>11.6</v>
      </c>
      <c r="N476" s="76" t="b">
        <f t="shared" ref="N476:N479" si="67">M476=H476</f>
        <v>1</v>
      </c>
    </row>
    <row r="477" spans="1:15" s="363" customFormat="1" x14ac:dyDescent="0.25">
      <c r="A477" s="378">
        <f t="shared" si="61"/>
        <v>95578</v>
      </c>
      <c r="B477" s="377">
        <v>88238</v>
      </c>
      <c r="C477" s="104" t="s">
        <v>13448</v>
      </c>
      <c r="D477" s="104" t="s">
        <v>13444</v>
      </c>
      <c r="E477" s="105" t="s">
        <v>11264</v>
      </c>
      <c r="F477" s="105" t="s">
        <v>6456</v>
      </c>
      <c r="G477" s="140">
        <v>3.3E-3</v>
      </c>
      <c r="H477" s="107">
        <f>VLOOKUP(B477,'CMP-SIN-SD-09-2021'!A:D,4,0)</f>
        <v>18.440000000000001</v>
      </c>
      <c r="I477" s="107" t="s">
        <v>11266</v>
      </c>
      <c r="J477" s="76">
        <f t="shared" si="66"/>
        <v>0.06</v>
      </c>
      <c r="M477" s="76">
        <f>VLOOKUP(B477,'CMP-SIN-SD-09-2021'!A:D,4,0)</f>
        <v>18.440000000000001</v>
      </c>
      <c r="N477" s="76" t="b">
        <f t="shared" si="67"/>
        <v>1</v>
      </c>
    </row>
    <row r="478" spans="1:15" s="363" customFormat="1" x14ac:dyDescent="0.25">
      <c r="A478" s="378">
        <f t="shared" si="61"/>
        <v>95578</v>
      </c>
      <c r="B478" s="377">
        <v>88245</v>
      </c>
      <c r="C478" s="104" t="s">
        <v>13448</v>
      </c>
      <c r="D478" s="104" t="s">
        <v>13445</v>
      </c>
      <c r="E478" s="105" t="s">
        <v>11264</v>
      </c>
      <c r="F478" s="105" t="s">
        <v>6456</v>
      </c>
      <c r="G478" s="140">
        <v>1.67E-2</v>
      </c>
      <c r="H478" s="107">
        <f>VLOOKUP(B478,'CMP-SIN-SD-09-2021'!A:D,4,0)</f>
        <v>23.78</v>
      </c>
      <c r="I478" s="107" t="s">
        <v>11266</v>
      </c>
      <c r="J478" s="76">
        <f t="shared" si="66"/>
        <v>0.39</v>
      </c>
      <c r="M478" s="76">
        <f>VLOOKUP(B478,'CMP-SIN-SD-09-2021'!A:D,4,0)</f>
        <v>23.78</v>
      </c>
      <c r="N478" s="76" t="b">
        <f t="shared" si="67"/>
        <v>1</v>
      </c>
    </row>
    <row r="479" spans="1:15" s="363" customFormat="1" ht="30" x14ac:dyDescent="0.25">
      <c r="A479" s="378">
        <f t="shared" si="61"/>
        <v>95578</v>
      </c>
      <c r="B479" s="377">
        <v>43132</v>
      </c>
      <c r="C479" s="104" t="s">
        <v>13448</v>
      </c>
      <c r="D479" s="104" t="s">
        <v>13446</v>
      </c>
      <c r="E479" s="105" t="s">
        <v>11264</v>
      </c>
      <c r="F479" s="105" t="s">
        <v>6462</v>
      </c>
      <c r="G479" s="140">
        <v>0.02</v>
      </c>
      <c r="H479" s="107">
        <v>23.41</v>
      </c>
      <c r="I479" s="107" t="s">
        <v>11266</v>
      </c>
      <c r="J479" s="76">
        <f t="shared" si="66"/>
        <v>0.46</v>
      </c>
      <c r="M479" s="76">
        <f>VLOOKUP(B479,'INS-SIN-SD-09-2021'!A:D,4,0)</f>
        <v>23.41</v>
      </c>
      <c r="N479" s="76" t="b">
        <f t="shared" si="67"/>
        <v>1</v>
      </c>
    </row>
    <row r="480" spans="1:15" s="363" customFormat="1" ht="30" x14ac:dyDescent="0.25">
      <c r="A480" s="376">
        <f t="shared" si="61"/>
        <v>95601</v>
      </c>
      <c r="B480" s="367" t="s">
        <v>11263</v>
      </c>
      <c r="C480" s="368" t="s">
        <v>11336</v>
      </c>
      <c r="D480" s="368" t="s">
        <v>13449</v>
      </c>
      <c r="E480" s="369" t="s">
        <v>6446</v>
      </c>
      <c r="F480" s="369" t="s">
        <v>11264</v>
      </c>
      <c r="G480" s="370" t="s">
        <v>11265</v>
      </c>
      <c r="H480" s="371" t="s">
        <v>11266</v>
      </c>
      <c r="I480" s="375">
        <f>SUMIF(A:A,A480,J:J)</f>
        <v>13.89</v>
      </c>
      <c r="K480" s="363">
        <f>VLOOKUP(A480,'CMP-SIN-SD-09-2021'!A:D,4,0)</f>
        <v>13.89</v>
      </c>
      <c r="L480" s="363" t="b">
        <f>K480=I480</f>
        <v>1</v>
      </c>
      <c r="O480" s="6">
        <v>95601</v>
      </c>
    </row>
    <row r="481" spans="1:15" s="363" customFormat="1" x14ac:dyDescent="0.25">
      <c r="A481" s="378">
        <f t="shared" si="61"/>
        <v>95601</v>
      </c>
      <c r="B481" s="377">
        <v>88316</v>
      </c>
      <c r="C481" s="104" t="s">
        <v>13449</v>
      </c>
      <c r="D481" s="104" t="s">
        <v>11293</v>
      </c>
      <c r="E481" s="105" t="s">
        <v>11264</v>
      </c>
      <c r="F481" s="105" t="s">
        <v>6456</v>
      </c>
      <c r="G481" s="140">
        <v>0.36299999999999999</v>
      </c>
      <c r="H481" s="107">
        <f>VLOOKUP(B481,'CMP-SIN-SD-09-2021'!A:D,4,0)</f>
        <v>17.61</v>
      </c>
      <c r="I481" s="107" t="s">
        <v>11266</v>
      </c>
      <c r="J481" s="76">
        <f t="shared" ref="J481:J483" si="68">TRUNC((H481*G481),2)</f>
        <v>6.39</v>
      </c>
      <c r="M481" s="76">
        <f>VLOOKUP(B481,'CMP-SIN-SD-09-2021'!A:D,4,0)</f>
        <v>17.61</v>
      </c>
      <c r="N481" s="76" t="b">
        <f t="shared" ref="N481:N483" si="69">M481=H481</f>
        <v>1</v>
      </c>
    </row>
    <row r="482" spans="1:15" s="363" customFormat="1" ht="45" x14ac:dyDescent="0.25">
      <c r="A482" s="378">
        <f t="shared" si="61"/>
        <v>95601</v>
      </c>
      <c r="B482" s="377">
        <v>102275</v>
      </c>
      <c r="C482" s="104" t="s">
        <v>13449</v>
      </c>
      <c r="D482" s="104" t="s">
        <v>13450</v>
      </c>
      <c r="E482" s="105" t="s">
        <v>11264</v>
      </c>
      <c r="F482" s="105" t="s">
        <v>11307</v>
      </c>
      <c r="G482" s="140">
        <v>0.16270000000000001</v>
      </c>
      <c r="H482" s="107">
        <f>VLOOKUP(B482,'CMP-SIN-SD-09-2021'!A:D,4,0)</f>
        <v>21.67</v>
      </c>
      <c r="I482" s="107" t="s">
        <v>11266</v>
      </c>
      <c r="J482" s="76">
        <f t="shared" si="68"/>
        <v>3.52</v>
      </c>
      <c r="M482" s="76">
        <f>VLOOKUP(B482,'CMP-SIN-SD-09-2021'!A:D,4,0)</f>
        <v>21.67</v>
      </c>
      <c r="N482" s="76" t="b">
        <f t="shared" si="69"/>
        <v>1</v>
      </c>
    </row>
    <row r="483" spans="1:15" s="363" customFormat="1" ht="45" x14ac:dyDescent="0.25">
      <c r="A483" s="378">
        <f t="shared" si="61"/>
        <v>95601</v>
      </c>
      <c r="B483" s="377">
        <v>102274</v>
      </c>
      <c r="C483" s="104" t="s">
        <v>13449</v>
      </c>
      <c r="D483" s="104" t="s">
        <v>13451</v>
      </c>
      <c r="E483" s="105" t="s">
        <v>11264</v>
      </c>
      <c r="F483" s="105" t="s">
        <v>11308</v>
      </c>
      <c r="G483" s="140">
        <v>0.20030000000000001</v>
      </c>
      <c r="H483" s="107">
        <f>VLOOKUP(B483,'CMP-SIN-SD-09-2021'!A:D,4,0)</f>
        <v>19.899999999999999</v>
      </c>
      <c r="I483" s="107" t="s">
        <v>11266</v>
      </c>
      <c r="J483" s="76">
        <f t="shared" si="68"/>
        <v>3.98</v>
      </c>
      <c r="M483" s="76">
        <f>VLOOKUP(B483,'CMP-SIN-SD-09-2021'!A:D,4,0)</f>
        <v>19.899999999999999</v>
      </c>
      <c r="N483" s="76" t="b">
        <f t="shared" si="69"/>
        <v>1</v>
      </c>
    </row>
    <row r="484" spans="1:15" s="363" customFormat="1" ht="30" x14ac:dyDescent="0.25">
      <c r="A484" s="376">
        <f t="shared" si="61"/>
        <v>95602</v>
      </c>
      <c r="B484" s="367" t="s">
        <v>11263</v>
      </c>
      <c r="C484" s="368" t="s">
        <v>11337</v>
      </c>
      <c r="D484" s="368" t="s">
        <v>13452</v>
      </c>
      <c r="E484" s="369" t="s">
        <v>6446</v>
      </c>
      <c r="F484" s="369" t="s">
        <v>11264</v>
      </c>
      <c r="G484" s="370" t="s">
        <v>11265</v>
      </c>
      <c r="H484" s="371" t="s">
        <v>11266</v>
      </c>
      <c r="I484" s="375">
        <f>SUMIF(A:A,A484,J:J)</f>
        <v>22.23</v>
      </c>
      <c r="K484" s="363">
        <f>VLOOKUP(A484,'CMP-SIN-SD-09-2021'!A:D,4,0)</f>
        <v>22.23</v>
      </c>
      <c r="L484" s="363" t="b">
        <f>K484=I484</f>
        <v>1</v>
      </c>
      <c r="O484" s="6">
        <v>95602</v>
      </c>
    </row>
    <row r="485" spans="1:15" s="363" customFormat="1" x14ac:dyDescent="0.25">
      <c r="A485" s="378">
        <f t="shared" si="61"/>
        <v>95602</v>
      </c>
      <c r="B485" s="377">
        <v>88316</v>
      </c>
      <c r="C485" s="104" t="s">
        <v>13452</v>
      </c>
      <c r="D485" s="104" t="s">
        <v>11293</v>
      </c>
      <c r="E485" s="105" t="s">
        <v>11264</v>
      </c>
      <c r="F485" s="105" t="s">
        <v>6456</v>
      </c>
      <c r="G485" s="140">
        <v>0.58079999999999998</v>
      </c>
      <c r="H485" s="107">
        <f>VLOOKUP(B485,'CMP-SIN-SD-09-2021'!A:D,4,0)</f>
        <v>17.61</v>
      </c>
      <c r="I485" s="107" t="s">
        <v>11266</v>
      </c>
      <c r="J485" s="76">
        <f t="shared" ref="J485:J487" si="70">TRUNC((H485*G485),2)</f>
        <v>10.220000000000001</v>
      </c>
      <c r="M485" s="76">
        <f>VLOOKUP(B485,'CMP-SIN-SD-09-2021'!A:D,4,0)</f>
        <v>17.61</v>
      </c>
      <c r="N485" s="76" t="b">
        <f t="shared" ref="N485:N487" si="71">M485=H485</f>
        <v>1</v>
      </c>
    </row>
    <row r="486" spans="1:15" s="363" customFormat="1" ht="45" x14ac:dyDescent="0.25">
      <c r="A486" s="378">
        <f t="shared" si="61"/>
        <v>95602</v>
      </c>
      <c r="B486" s="377">
        <v>102275</v>
      </c>
      <c r="C486" s="104" t="s">
        <v>13452</v>
      </c>
      <c r="D486" s="104" t="s">
        <v>13450</v>
      </c>
      <c r="E486" s="105" t="s">
        <v>11264</v>
      </c>
      <c r="F486" s="105" t="s">
        <v>11307</v>
      </c>
      <c r="G486" s="140">
        <v>0.26029999999999998</v>
      </c>
      <c r="H486" s="107">
        <f>VLOOKUP(B486,'CMP-SIN-SD-09-2021'!A:D,4,0)</f>
        <v>21.67</v>
      </c>
      <c r="I486" s="107" t="s">
        <v>11266</v>
      </c>
      <c r="J486" s="76">
        <f t="shared" si="70"/>
        <v>5.64</v>
      </c>
      <c r="M486" s="76">
        <f>VLOOKUP(B486,'CMP-SIN-SD-09-2021'!A:D,4,0)</f>
        <v>21.67</v>
      </c>
      <c r="N486" s="76" t="b">
        <f t="shared" si="71"/>
        <v>1</v>
      </c>
    </row>
    <row r="487" spans="1:15" s="363" customFormat="1" ht="45" x14ac:dyDescent="0.25">
      <c r="A487" s="378">
        <f t="shared" si="61"/>
        <v>95602</v>
      </c>
      <c r="B487" s="377">
        <v>102274</v>
      </c>
      <c r="C487" s="104" t="s">
        <v>13452</v>
      </c>
      <c r="D487" s="104" t="s">
        <v>13451</v>
      </c>
      <c r="E487" s="105" t="s">
        <v>11264</v>
      </c>
      <c r="F487" s="105" t="s">
        <v>11308</v>
      </c>
      <c r="G487" s="140">
        <v>0.32050000000000001</v>
      </c>
      <c r="H487" s="107">
        <f>VLOOKUP(B487,'CMP-SIN-SD-09-2021'!A:D,4,0)</f>
        <v>19.899999999999999</v>
      </c>
      <c r="I487" s="107" t="s">
        <v>11266</v>
      </c>
      <c r="J487" s="76">
        <f t="shared" si="70"/>
        <v>6.37</v>
      </c>
      <c r="M487" s="76">
        <f>VLOOKUP(B487,'CMP-SIN-SD-09-2021'!A:D,4,0)</f>
        <v>19.899999999999999</v>
      </c>
      <c r="N487" s="76" t="b">
        <f t="shared" si="71"/>
        <v>1</v>
      </c>
    </row>
    <row r="488" spans="1:15" s="363" customFormat="1" ht="30" x14ac:dyDescent="0.25">
      <c r="A488" s="376">
        <f t="shared" si="61"/>
        <v>96619</v>
      </c>
      <c r="B488" s="367" t="s">
        <v>11263</v>
      </c>
      <c r="C488" s="368" t="s">
        <v>11338</v>
      </c>
      <c r="D488" s="368" t="s">
        <v>13453</v>
      </c>
      <c r="E488" s="369" t="s">
        <v>6447</v>
      </c>
      <c r="F488" s="369" t="s">
        <v>11264</v>
      </c>
      <c r="G488" s="370" t="s">
        <v>11265</v>
      </c>
      <c r="H488" s="371" t="s">
        <v>11266</v>
      </c>
      <c r="I488" s="375">
        <f>SUMIF(A:A,A488,J:J)</f>
        <v>29.080000000000002</v>
      </c>
      <c r="K488" s="363">
        <f>VLOOKUP(A488,'CMP-SIN-SD-09-2021'!A:D,4,0)</f>
        <v>29.08</v>
      </c>
      <c r="L488" s="363" t="b">
        <f>K488=I488</f>
        <v>1</v>
      </c>
      <c r="O488" s="6">
        <v>96619</v>
      </c>
    </row>
    <row r="489" spans="1:15" s="363" customFormat="1" ht="45" x14ac:dyDescent="0.25">
      <c r="A489" s="378">
        <f t="shared" si="61"/>
        <v>96619</v>
      </c>
      <c r="B489" s="377">
        <v>94968</v>
      </c>
      <c r="C489" s="104" t="s">
        <v>13453</v>
      </c>
      <c r="D489" s="104" t="s">
        <v>13454</v>
      </c>
      <c r="E489" s="105" t="s">
        <v>11264</v>
      </c>
      <c r="F489" s="105" t="s">
        <v>6624</v>
      </c>
      <c r="G489" s="140">
        <v>5.6500000000000002E-2</v>
      </c>
      <c r="H489" s="107">
        <f>VLOOKUP(B489,'CMP-SIN-SD-09-2021'!A:D,4,0)</f>
        <v>357.06</v>
      </c>
      <c r="I489" s="107" t="s">
        <v>11266</v>
      </c>
      <c r="J489" s="76">
        <f t="shared" ref="J489:J491" si="72">TRUNC((H489*G489),2)</f>
        <v>20.170000000000002</v>
      </c>
      <c r="M489" s="76">
        <f>VLOOKUP(B489,'CMP-SIN-SD-09-2021'!A:D,4,0)</f>
        <v>357.06</v>
      </c>
      <c r="N489" s="76" t="b">
        <f t="shared" ref="N489:N491" si="73">M489=H489</f>
        <v>1</v>
      </c>
    </row>
    <row r="490" spans="1:15" s="363" customFormat="1" x14ac:dyDescent="0.25">
      <c r="A490" s="378">
        <f t="shared" si="61"/>
        <v>96619</v>
      </c>
      <c r="B490" s="377">
        <v>88309</v>
      </c>
      <c r="C490" s="104" t="s">
        <v>13453</v>
      </c>
      <c r="D490" s="104" t="s">
        <v>13351</v>
      </c>
      <c r="E490" s="105" t="s">
        <v>11264</v>
      </c>
      <c r="F490" s="105" t="s">
        <v>6456</v>
      </c>
      <c r="G490" s="140">
        <v>0.31059999999999999</v>
      </c>
      <c r="H490" s="107">
        <f>VLOOKUP(B490,'CMP-SIN-SD-09-2021'!A:D,4,0)</f>
        <v>23.9</v>
      </c>
      <c r="I490" s="107" t="s">
        <v>11266</v>
      </c>
      <c r="J490" s="76">
        <f t="shared" si="72"/>
        <v>7.42</v>
      </c>
      <c r="M490" s="76">
        <f>VLOOKUP(B490,'CMP-SIN-SD-09-2021'!A:D,4,0)</f>
        <v>23.9</v>
      </c>
      <c r="N490" s="76" t="b">
        <f t="shared" si="73"/>
        <v>1</v>
      </c>
    </row>
    <row r="491" spans="1:15" s="363" customFormat="1" x14ac:dyDescent="0.25">
      <c r="A491" s="378">
        <f t="shared" si="61"/>
        <v>96619</v>
      </c>
      <c r="B491" s="377">
        <v>88316</v>
      </c>
      <c r="C491" s="104" t="s">
        <v>13453</v>
      </c>
      <c r="D491" s="104" t="s">
        <v>11293</v>
      </c>
      <c r="E491" s="105" t="s">
        <v>11264</v>
      </c>
      <c r="F491" s="105" t="s">
        <v>6456</v>
      </c>
      <c r="G491" s="140">
        <v>8.4699999999999998E-2</v>
      </c>
      <c r="H491" s="107">
        <f>VLOOKUP(B491,'CMP-SIN-SD-09-2021'!A:D,4,0)</f>
        <v>17.61</v>
      </c>
      <c r="I491" s="107" t="s">
        <v>11266</v>
      </c>
      <c r="J491" s="76">
        <f t="shared" si="72"/>
        <v>1.49</v>
      </c>
      <c r="M491" s="76">
        <f>VLOOKUP(B491,'CMP-SIN-SD-09-2021'!A:D,4,0)</f>
        <v>17.61</v>
      </c>
      <c r="N491" s="76" t="b">
        <f t="shared" si="73"/>
        <v>1</v>
      </c>
    </row>
    <row r="492" spans="1:15" s="363" customFormat="1" ht="45" x14ac:dyDescent="0.25">
      <c r="A492" s="376">
        <f t="shared" si="61"/>
        <v>96531</v>
      </c>
      <c r="B492" s="367" t="s">
        <v>11263</v>
      </c>
      <c r="C492" s="368" t="s">
        <v>11339</v>
      </c>
      <c r="D492" s="368" t="s">
        <v>11268</v>
      </c>
      <c r="E492" s="369" t="s">
        <v>6447</v>
      </c>
      <c r="F492" s="369" t="s">
        <v>11264</v>
      </c>
      <c r="G492" s="370" t="s">
        <v>11265</v>
      </c>
      <c r="H492" s="371" t="s">
        <v>11266</v>
      </c>
      <c r="I492" s="375">
        <f>SUMIF(A:A,A492,J:J)</f>
        <v>130.02000000000001</v>
      </c>
      <c r="K492" s="363">
        <f>VLOOKUP(A492,'CMP-SIN-SD-09-2021'!A:D,4,0)</f>
        <v>130.02000000000001</v>
      </c>
      <c r="L492" s="363" t="b">
        <f>K492=I492</f>
        <v>1</v>
      </c>
      <c r="O492" s="6">
        <v>96531</v>
      </c>
    </row>
    <row r="493" spans="1:15" s="363" customFormat="1" x14ac:dyDescent="0.25">
      <c r="A493" s="378">
        <f t="shared" si="61"/>
        <v>96531</v>
      </c>
      <c r="B493" s="377">
        <v>88239</v>
      </c>
      <c r="C493" s="104" t="s">
        <v>11268</v>
      </c>
      <c r="D493" s="104" t="s">
        <v>13382</v>
      </c>
      <c r="E493" s="105" t="s">
        <v>11264</v>
      </c>
      <c r="F493" s="105" t="s">
        <v>6456</v>
      </c>
      <c r="G493" s="140">
        <v>0.61899999999999999</v>
      </c>
      <c r="H493" s="107">
        <f>VLOOKUP(B493,'CMP-SIN-SD-09-2021'!A:D,4,0)</f>
        <v>19.96</v>
      </c>
      <c r="I493" s="107" t="s">
        <v>11266</v>
      </c>
      <c r="J493" s="76">
        <f t="shared" ref="J493:J502" si="74">TRUNC((H493*G493),2)</f>
        <v>12.35</v>
      </c>
      <c r="M493" s="76">
        <f>VLOOKUP(B493,'CMP-SIN-SD-09-2021'!A:D,4,0)</f>
        <v>19.96</v>
      </c>
      <c r="N493" s="76" t="b">
        <f t="shared" ref="N493:N502" si="75">M493=H493</f>
        <v>1</v>
      </c>
    </row>
    <row r="494" spans="1:15" s="363" customFormat="1" x14ac:dyDescent="0.25">
      <c r="A494" s="378">
        <f t="shared" si="61"/>
        <v>96531</v>
      </c>
      <c r="B494" s="377">
        <v>88262</v>
      </c>
      <c r="C494" s="104" t="s">
        <v>11268</v>
      </c>
      <c r="D494" s="104" t="s">
        <v>13312</v>
      </c>
      <c r="E494" s="105" t="s">
        <v>11264</v>
      </c>
      <c r="F494" s="105" t="s">
        <v>6456</v>
      </c>
      <c r="G494" s="140">
        <v>1.5629999999999999</v>
      </c>
      <c r="H494" s="107">
        <f>VLOOKUP(B494,'CMP-SIN-SD-09-2021'!A:D,4,0)</f>
        <v>23.68</v>
      </c>
      <c r="I494" s="107" t="s">
        <v>11266</v>
      </c>
      <c r="J494" s="76">
        <f t="shared" si="74"/>
        <v>37.01</v>
      </c>
      <c r="M494" s="76">
        <f>VLOOKUP(B494,'CMP-SIN-SD-09-2021'!A:D,4,0)</f>
        <v>23.68</v>
      </c>
      <c r="N494" s="76" t="b">
        <f t="shared" si="75"/>
        <v>1</v>
      </c>
    </row>
    <row r="495" spans="1:15" s="363" customFormat="1" ht="30" x14ac:dyDescent="0.25">
      <c r="A495" s="378">
        <f t="shared" si="61"/>
        <v>96531</v>
      </c>
      <c r="B495" s="377">
        <v>91692</v>
      </c>
      <c r="C495" s="104" t="s">
        <v>11268</v>
      </c>
      <c r="D495" s="104" t="s">
        <v>13383</v>
      </c>
      <c r="E495" s="105" t="s">
        <v>11264</v>
      </c>
      <c r="F495" s="105" t="s">
        <v>11307</v>
      </c>
      <c r="G495" s="140">
        <v>3.5000000000000003E-2</v>
      </c>
      <c r="H495" s="107">
        <f>VLOOKUP(B495,'CMP-SIN-SD-09-2021'!A:D,4,0)</f>
        <v>21.22</v>
      </c>
      <c r="I495" s="107" t="s">
        <v>11266</v>
      </c>
      <c r="J495" s="76">
        <f t="shared" si="74"/>
        <v>0.74</v>
      </c>
      <c r="M495" s="76">
        <f>VLOOKUP(B495,'CMP-SIN-SD-09-2021'!A:D,4,0)</f>
        <v>21.22</v>
      </c>
      <c r="N495" s="76" t="b">
        <f t="shared" si="75"/>
        <v>1</v>
      </c>
    </row>
    <row r="496" spans="1:15" s="363" customFormat="1" ht="30" x14ac:dyDescent="0.25">
      <c r="A496" s="378">
        <f t="shared" si="61"/>
        <v>96531</v>
      </c>
      <c r="B496" s="377">
        <v>91693</v>
      </c>
      <c r="C496" s="104" t="s">
        <v>11268</v>
      </c>
      <c r="D496" s="104" t="s">
        <v>13384</v>
      </c>
      <c r="E496" s="105" t="s">
        <v>11264</v>
      </c>
      <c r="F496" s="105" t="s">
        <v>11308</v>
      </c>
      <c r="G496" s="140">
        <v>2.8000000000000001E-2</v>
      </c>
      <c r="H496" s="107">
        <f>VLOOKUP(B496,'CMP-SIN-SD-09-2021'!A:D,4,0)</f>
        <v>18.73</v>
      </c>
      <c r="I496" s="107" t="s">
        <v>11266</v>
      </c>
      <c r="J496" s="76">
        <f t="shared" si="74"/>
        <v>0.52</v>
      </c>
      <c r="M496" s="76">
        <f>VLOOKUP(B496,'CMP-SIN-SD-09-2021'!A:D,4,0)</f>
        <v>18.73</v>
      </c>
      <c r="N496" s="76" t="b">
        <f t="shared" si="75"/>
        <v>1</v>
      </c>
    </row>
    <row r="497" spans="1:15" s="363" customFormat="1" ht="30" x14ac:dyDescent="0.25">
      <c r="A497" s="378">
        <f t="shared" si="61"/>
        <v>96531</v>
      </c>
      <c r="B497" s="377">
        <v>2692</v>
      </c>
      <c r="C497" s="104" t="s">
        <v>11268</v>
      </c>
      <c r="D497" s="104" t="s">
        <v>13455</v>
      </c>
      <c r="E497" s="105" t="s">
        <v>11264</v>
      </c>
      <c r="F497" s="105" t="s">
        <v>6445</v>
      </c>
      <c r="G497" s="140">
        <v>1.7000000000000001E-2</v>
      </c>
      <c r="H497" s="107">
        <v>7.05</v>
      </c>
      <c r="I497" s="107" t="s">
        <v>11266</v>
      </c>
      <c r="J497" s="76">
        <f t="shared" si="74"/>
        <v>0.11</v>
      </c>
      <c r="M497" s="76">
        <f>VLOOKUP(B497,'INS-SIN-SD-09-2021'!A:D,4,0)</f>
        <v>7.05</v>
      </c>
      <c r="N497" s="76" t="b">
        <f t="shared" si="75"/>
        <v>1</v>
      </c>
    </row>
    <row r="498" spans="1:15" s="363" customFormat="1" ht="30" x14ac:dyDescent="0.25">
      <c r="A498" s="378">
        <f t="shared" si="61"/>
        <v>96531</v>
      </c>
      <c r="B498" s="377">
        <v>4517</v>
      </c>
      <c r="C498" s="104" t="s">
        <v>11268</v>
      </c>
      <c r="D498" s="104" t="s">
        <v>13456</v>
      </c>
      <c r="E498" s="105" t="s">
        <v>11264</v>
      </c>
      <c r="F498" s="105" t="s">
        <v>6465</v>
      </c>
      <c r="G498" s="140">
        <v>1.78</v>
      </c>
      <c r="H498" s="107">
        <v>2.92</v>
      </c>
      <c r="I498" s="107" t="s">
        <v>11266</v>
      </c>
      <c r="J498" s="76">
        <f t="shared" si="74"/>
        <v>5.19</v>
      </c>
      <c r="M498" s="76">
        <f>VLOOKUP(B498,'INS-SIN-SD-09-2021'!A:D,4,0)</f>
        <v>2.92</v>
      </c>
      <c r="N498" s="76" t="b">
        <f t="shared" si="75"/>
        <v>1</v>
      </c>
    </row>
    <row r="499" spans="1:15" s="363" customFormat="1" ht="30" x14ac:dyDescent="0.25">
      <c r="A499" s="378">
        <f t="shared" si="61"/>
        <v>96531</v>
      </c>
      <c r="B499" s="377">
        <v>4491</v>
      </c>
      <c r="C499" s="104" t="s">
        <v>11268</v>
      </c>
      <c r="D499" s="104" t="s">
        <v>13457</v>
      </c>
      <c r="E499" s="105" t="s">
        <v>11264</v>
      </c>
      <c r="F499" s="105" t="s">
        <v>6465</v>
      </c>
      <c r="G499" s="140">
        <v>1.2050000000000001</v>
      </c>
      <c r="H499" s="107">
        <v>8.34</v>
      </c>
      <c r="I499" s="107" t="s">
        <v>11266</v>
      </c>
      <c r="J499" s="76">
        <f t="shared" si="74"/>
        <v>10.039999999999999</v>
      </c>
      <c r="M499" s="76">
        <f>VLOOKUP(B499,'INS-SIN-SD-09-2021'!A:D,4,0)</f>
        <v>8.34</v>
      </c>
      <c r="N499" s="76" t="b">
        <f t="shared" si="75"/>
        <v>1</v>
      </c>
    </row>
    <row r="500" spans="1:15" s="363" customFormat="1" x14ac:dyDescent="0.25">
      <c r="A500" s="378">
        <f t="shared" si="61"/>
        <v>96531</v>
      </c>
      <c r="B500" s="377">
        <v>5074</v>
      </c>
      <c r="C500" s="104" t="s">
        <v>11268</v>
      </c>
      <c r="D500" s="104" t="s">
        <v>13458</v>
      </c>
      <c r="E500" s="105" t="s">
        <v>11264</v>
      </c>
      <c r="F500" s="105" t="s">
        <v>6462</v>
      </c>
      <c r="G500" s="140">
        <v>2.1999999999999999E-2</v>
      </c>
      <c r="H500" s="107">
        <v>25.32</v>
      </c>
      <c r="I500" s="107" t="s">
        <v>11266</v>
      </c>
      <c r="J500" s="76">
        <f t="shared" si="74"/>
        <v>0.55000000000000004</v>
      </c>
      <c r="M500" s="76">
        <f>VLOOKUP(B500,'INS-SIN-SD-09-2021'!A:D,4,0)</f>
        <v>25.32</v>
      </c>
      <c r="N500" s="76" t="b">
        <f t="shared" si="75"/>
        <v>1</v>
      </c>
    </row>
    <row r="501" spans="1:15" s="363" customFormat="1" ht="30" x14ac:dyDescent="0.25">
      <c r="A501" s="378">
        <f t="shared" si="61"/>
        <v>96531</v>
      </c>
      <c r="B501" s="377">
        <v>6189</v>
      </c>
      <c r="C501" s="104" t="s">
        <v>11268</v>
      </c>
      <c r="D501" s="104" t="s">
        <v>13459</v>
      </c>
      <c r="E501" s="105" t="s">
        <v>11264</v>
      </c>
      <c r="F501" s="105" t="s">
        <v>6465</v>
      </c>
      <c r="G501" s="140">
        <v>2.0409999999999999</v>
      </c>
      <c r="H501" s="107">
        <v>30.52</v>
      </c>
      <c r="I501" s="107" t="s">
        <v>11266</v>
      </c>
      <c r="J501" s="76">
        <f t="shared" si="74"/>
        <v>62.29</v>
      </c>
      <c r="M501" s="76">
        <f>VLOOKUP(B501,'INS-SIN-SD-09-2021'!A:D,4,0)</f>
        <v>30.52</v>
      </c>
      <c r="N501" s="76" t="b">
        <f t="shared" si="75"/>
        <v>1</v>
      </c>
    </row>
    <row r="502" spans="1:15" s="363" customFormat="1" x14ac:dyDescent="0.25">
      <c r="A502" s="378">
        <f t="shared" si="61"/>
        <v>96531</v>
      </c>
      <c r="B502" s="377">
        <v>40304</v>
      </c>
      <c r="C502" s="104" t="s">
        <v>11268</v>
      </c>
      <c r="D502" s="104" t="s">
        <v>13460</v>
      </c>
      <c r="E502" s="105" t="s">
        <v>11264</v>
      </c>
      <c r="F502" s="105" t="s">
        <v>6462</v>
      </c>
      <c r="G502" s="140">
        <v>4.3999999999999997E-2</v>
      </c>
      <c r="H502" s="107">
        <v>27.9</v>
      </c>
      <c r="I502" s="107" t="s">
        <v>11266</v>
      </c>
      <c r="J502" s="76">
        <f t="shared" si="74"/>
        <v>1.22</v>
      </c>
      <c r="M502" s="76">
        <f>VLOOKUP(B502,'INS-SIN-SD-09-2021'!A:D,4,0)</f>
        <v>27.9</v>
      </c>
      <c r="N502" s="76" t="b">
        <f t="shared" si="75"/>
        <v>1</v>
      </c>
    </row>
    <row r="503" spans="1:15" s="363" customFormat="1" ht="30" x14ac:dyDescent="0.25">
      <c r="A503" s="376">
        <f t="shared" si="61"/>
        <v>96544</v>
      </c>
      <c r="B503" s="367" t="s">
        <v>11263</v>
      </c>
      <c r="C503" s="368" t="s">
        <v>13461</v>
      </c>
      <c r="D503" s="368" t="s">
        <v>13462</v>
      </c>
      <c r="E503" s="369" t="s">
        <v>6462</v>
      </c>
      <c r="F503" s="369" t="s">
        <v>11264</v>
      </c>
      <c r="G503" s="370" t="s">
        <v>11265</v>
      </c>
      <c r="H503" s="371" t="s">
        <v>11266</v>
      </c>
      <c r="I503" s="375">
        <f>SUMIF(A:A,A503,J:J)</f>
        <v>19.809999999999999</v>
      </c>
      <c r="K503" s="363">
        <f>VLOOKUP(A503,'CMP-SIN-SD-09-2021'!A:D,4,0)</f>
        <v>19.809999999999999</v>
      </c>
      <c r="L503" s="363" t="b">
        <f>K503=I503</f>
        <v>1</v>
      </c>
      <c r="O503" s="6">
        <v>96544</v>
      </c>
    </row>
    <row r="504" spans="1:15" s="363" customFormat="1" ht="30" x14ac:dyDescent="0.25">
      <c r="A504" s="378">
        <f t="shared" si="61"/>
        <v>96544</v>
      </c>
      <c r="B504" s="377">
        <v>92792</v>
      </c>
      <c r="C504" s="104" t="s">
        <v>13462</v>
      </c>
      <c r="D504" s="104" t="s">
        <v>11340</v>
      </c>
      <c r="E504" s="105" t="s">
        <v>11264</v>
      </c>
      <c r="F504" s="105" t="s">
        <v>6462</v>
      </c>
      <c r="G504" s="140">
        <v>1</v>
      </c>
      <c r="H504" s="107">
        <f>VLOOKUP(B504,'CMP-SIN-SD-09-2021'!A:D,4,0)</f>
        <v>14.5</v>
      </c>
      <c r="I504" s="107" t="s">
        <v>11266</v>
      </c>
      <c r="J504" s="76">
        <f t="shared" ref="J504:J508" si="76">TRUNC((H504*G504),2)</f>
        <v>14.5</v>
      </c>
      <c r="M504" s="76">
        <f>VLOOKUP(B504,'CMP-SIN-SD-09-2021'!A:D,4,0)</f>
        <v>14.5</v>
      </c>
      <c r="N504" s="76" t="b">
        <f t="shared" ref="N504:N508" si="77">M504=H504</f>
        <v>1</v>
      </c>
    </row>
    <row r="505" spans="1:15" s="363" customFormat="1" x14ac:dyDescent="0.25">
      <c r="A505" s="378">
        <f t="shared" si="61"/>
        <v>96544</v>
      </c>
      <c r="B505" s="377">
        <v>88238</v>
      </c>
      <c r="C505" s="104" t="s">
        <v>13462</v>
      </c>
      <c r="D505" s="104" t="s">
        <v>13444</v>
      </c>
      <c r="E505" s="105" t="s">
        <v>11264</v>
      </c>
      <c r="F505" s="105" t="s">
        <v>6456</v>
      </c>
      <c r="G505" s="140">
        <v>4.9000000000000002E-2</v>
      </c>
      <c r="H505" s="107">
        <f>VLOOKUP(B505,'CMP-SIN-SD-09-2021'!A:D,4,0)</f>
        <v>18.440000000000001</v>
      </c>
      <c r="I505" s="107" t="s">
        <v>11266</v>
      </c>
      <c r="J505" s="76">
        <f t="shared" si="76"/>
        <v>0.9</v>
      </c>
      <c r="M505" s="76">
        <f>VLOOKUP(B505,'CMP-SIN-SD-09-2021'!A:D,4,0)</f>
        <v>18.440000000000001</v>
      </c>
      <c r="N505" s="76" t="b">
        <f t="shared" si="77"/>
        <v>1</v>
      </c>
    </row>
    <row r="506" spans="1:15" s="363" customFormat="1" x14ac:dyDescent="0.25">
      <c r="A506" s="378">
        <f t="shared" si="61"/>
        <v>96544</v>
      </c>
      <c r="B506" s="377">
        <v>88245</v>
      </c>
      <c r="C506" s="104" t="s">
        <v>13462</v>
      </c>
      <c r="D506" s="104" t="s">
        <v>13445</v>
      </c>
      <c r="E506" s="105" t="s">
        <v>11264</v>
      </c>
      <c r="F506" s="105" t="s">
        <v>6456</v>
      </c>
      <c r="G506" s="140">
        <v>0.151</v>
      </c>
      <c r="H506" s="107">
        <f>VLOOKUP(B506,'CMP-SIN-SD-09-2021'!A:D,4,0)</f>
        <v>23.78</v>
      </c>
      <c r="I506" s="107" t="s">
        <v>11266</v>
      </c>
      <c r="J506" s="76">
        <f t="shared" si="76"/>
        <v>3.59</v>
      </c>
      <c r="M506" s="76">
        <f>VLOOKUP(B506,'CMP-SIN-SD-09-2021'!A:D,4,0)</f>
        <v>23.78</v>
      </c>
      <c r="N506" s="76" t="b">
        <f t="shared" si="77"/>
        <v>1</v>
      </c>
    </row>
    <row r="507" spans="1:15" s="363" customFormat="1" ht="45" x14ac:dyDescent="0.25">
      <c r="A507" s="378">
        <f t="shared" si="61"/>
        <v>96544</v>
      </c>
      <c r="B507" s="377">
        <v>39017</v>
      </c>
      <c r="C507" s="104" t="s">
        <v>13462</v>
      </c>
      <c r="D507" s="104" t="s">
        <v>13463</v>
      </c>
      <c r="E507" s="105" t="s">
        <v>11264</v>
      </c>
      <c r="F507" s="105" t="s">
        <v>6446</v>
      </c>
      <c r="G507" s="140">
        <v>1.19</v>
      </c>
      <c r="H507" s="107">
        <v>0.21</v>
      </c>
      <c r="I507" s="107" t="s">
        <v>11266</v>
      </c>
      <c r="J507" s="76">
        <f t="shared" si="76"/>
        <v>0.24</v>
      </c>
      <c r="M507" s="76">
        <f>VLOOKUP(B507,'INS-SIN-SD-09-2021'!A:D,4,0)</f>
        <v>0.21</v>
      </c>
      <c r="N507" s="76" t="b">
        <f t="shared" si="77"/>
        <v>1</v>
      </c>
    </row>
    <row r="508" spans="1:15" s="363" customFormat="1" ht="30" x14ac:dyDescent="0.25">
      <c r="A508" s="378">
        <f t="shared" si="61"/>
        <v>96544</v>
      </c>
      <c r="B508" s="377">
        <v>43132</v>
      </c>
      <c r="C508" s="104" t="s">
        <v>13462</v>
      </c>
      <c r="D508" s="104" t="s">
        <v>13446</v>
      </c>
      <c r="E508" s="105" t="s">
        <v>11264</v>
      </c>
      <c r="F508" s="105" t="s">
        <v>6462</v>
      </c>
      <c r="G508" s="140">
        <v>2.5000000000000001E-2</v>
      </c>
      <c r="H508" s="107">
        <v>23.41</v>
      </c>
      <c r="I508" s="107" t="s">
        <v>11266</v>
      </c>
      <c r="J508" s="76">
        <f t="shared" si="76"/>
        <v>0.57999999999999996</v>
      </c>
      <c r="M508" s="76">
        <f>VLOOKUP(B508,'INS-SIN-SD-09-2021'!A:D,4,0)</f>
        <v>23.41</v>
      </c>
      <c r="N508" s="76" t="b">
        <f t="shared" si="77"/>
        <v>1</v>
      </c>
    </row>
    <row r="509" spans="1:15" s="363" customFormat="1" ht="30" x14ac:dyDescent="0.25">
      <c r="A509" s="376">
        <f t="shared" si="61"/>
        <v>96545</v>
      </c>
      <c r="B509" s="367" t="s">
        <v>11263</v>
      </c>
      <c r="C509" s="368" t="s">
        <v>13464</v>
      </c>
      <c r="D509" s="368" t="s">
        <v>13465</v>
      </c>
      <c r="E509" s="369" t="s">
        <v>6462</v>
      </c>
      <c r="F509" s="369" t="s">
        <v>11264</v>
      </c>
      <c r="G509" s="370" t="s">
        <v>11265</v>
      </c>
      <c r="H509" s="371" t="s">
        <v>11266</v>
      </c>
      <c r="I509" s="375">
        <f>SUMIF(A:A,A509,J:J)</f>
        <v>18.739999999999995</v>
      </c>
      <c r="K509" s="363">
        <f>VLOOKUP(A509,'CMP-SIN-SD-09-2021'!A:D,4,0)</f>
        <v>18.739999999999998</v>
      </c>
      <c r="L509" s="363" t="b">
        <f>K509=I509</f>
        <v>1</v>
      </c>
      <c r="O509" s="6">
        <v>96545</v>
      </c>
    </row>
    <row r="510" spans="1:15" s="363" customFormat="1" ht="30" x14ac:dyDescent="0.25">
      <c r="A510" s="378">
        <f t="shared" si="61"/>
        <v>96545</v>
      </c>
      <c r="B510" s="377">
        <v>92793</v>
      </c>
      <c r="C510" s="104" t="s">
        <v>13465</v>
      </c>
      <c r="D510" s="104" t="s">
        <v>11341</v>
      </c>
      <c r="E510" s="105" t="s">
        <v>11264</v>
      </c>
      <c r="F510" s="105" t="s">
        <v>6462</v>
      </c>
      <c r="G510" s="140">
        <v>1</v>
      </c>
      <c r="H510" s="107">
        <f>VLOOKUP(B510,'CMP-SIN-SD-09-2021'!A:D,4,0)</f>
        <v>14.58</v>
      </c>
      <c r="I510" s="107" t="s">
        <v>11266</v>
      </c>
      <c r="J510" s="76">
        <f t="shared" ref="J510:J514" si="78">TRUNC((H510*G510),2)</f>
        <v>14.58</v>
      </c>
      <c r="M510" s="76">
        <f>VLOOKUP(B510,'CMP-SIN-SD-09-2021'!A:D,4,0)</f>
        <v>14.58</v>
      </c>
      <c r="N510" s="76" t="b">
        <f t="shared" ref="N510:N514" si="79">M510=H510</f>
        <v>1</v>
      </c>
    </row>
    <row r="511" spans="1:15" s="363" customFormat="1" x14ac:dyDescent="0.25">
      <c r="A511" s="378">
        <f t="shared" si="61"/>
        <v>96545</v>
      </c>
      <c r="B511" s="377">
        <v>88238</v>
      </c>
      <c r="C511" s="104" t="s">
        <v>13465</v>
      </c>
      <c r="D511" s="104" t="s">
        <v>13444</v>
      </c>
      <c r="E511" s="105" t="s">
        <v>11264</v>
      </c>
      <c r="F511" s="105" t="s">
        <v>6456</v>
      </c>
      <c r="G511" s="140">
        <v>3.7499999999999999E-2</v>
      </c>
      <c r="H511" s="107">
        <f>VLOOKUP(B511,'CMP-SIN-SD-09-2021'!A:D,4,0)</f>
        <v>18.440000000000001</v>
      </c>
      <c r="I511" s="107" t="s">
        <v>11266</v>
      </c>
      <c r="J511" s="76">
        <f t="shared" si="78"/>
        <v>0.69</v>
      </c>
      <c r="M511" s="76">
        <f>VLOOKUP(B511,'CMP-SIN-SD-09-2021'!A:D,4,0)</f>
        <v>18.440000000000001</v>
      </c>
      <c r="N511" s="76" t="b">
        <f t="shared" si="79"/>
        <v>1</v>
      </c>
    </row>
    <row r="512" spans="1:15" s="363" customFormat="1" x14ac:dyDescent="0.25">
      <c r="A512" s="378">
        <f t="shared" si="61"/>
        <v>96545</v>
      </c>
      <c r="B512" s="377">
        <v>88245</v>
      </c>
      <c r="C512" s="104" t="s">
        <v>13465</v>
      </c>
      <c r="D512" s="104" t="s">
        <v>13445</v>
      </c>
      <c r="E512" s="105" t="s">
        <v>11264</v>
      </c>
      <c r="F512" s="105" t="s">
        <v>6456</v>
      </c>
      <c r="G512" s="140">
        <v>0.11550000000000001</v>
      </c>
      <c r="H512" s="107">
        <f>VLOOKUP(B512,'CMP-SIN-SD-09-2021'!A:D,4,0)</f>
        <v>23.78</v>
      </c>
      <c r="I512" s="107" t="s">
        <v>11266</v>
      </c>
      <c r="J512" s="76">
        <f t="shared" si="78"/>
        <v>2.74</v>
      </c>
      <c r="M512" s="76">
        <f>VLOOKUP(B512,'CMP-SIN-SD-09-2021'!A:D,4,0)</f>
        <v>23.78</v>
      </c>
      <c r="N512" s="76" t="b">
        <f t="shared" si="79"/>
        <v>1</v>
      </c>
    </row>
    <row r="513" spans="1:15" s="363" customFormat="1" ht="45" x14ac:dyDescent="0.25">
      <c r="A513" s="378">
        <f t="shared" si="61"/>
        <v>96545</v>
      </c>
      <c r="B513" s="377">
        <v>39017</v>
      </c>
      <c r="C513" s="104" t="s">
        <v>13465</v>
      </c>
      <c r="D513" s="104" t="s">
        <v>13463</v>
      </c>
      <c r="E513" s="105" t="s">
        <v>11264</v>
      </c>
      <c r="F513" s="105" t="s">
        <v>6446</v>
      </c>
      <c r="G513" s="140">
        <v>0.72399999999999998</v>
      </c>
      <c r="H513" s="107">
        <v>0.21</v>
      </c>
      <c r="I513" s="107" t="s">
        <v>11266</v>
      </c>
      <c r="J513" s="76">
        <f t="shared" si="78"/>
        <v>0.15</v>
      </c>
      <c r="M513" s="76">
        <f>VLOOKUP(B513,'INS-SIN-SD-09-2021'!A:D,4,0)</f>
        <v>0.21</v>
      </c>
      <c r="N513" s="76" t="b">
        <f t="shared" si="79"/>
        <v>1</v>
      </c>
    </row>
    <row r="514" spans="1:15" s="363" customFormat="1" ht="30" x14ac:dyDescent="0.25">
      <c r="A514" s="378">
        <f t="shared" si="61"/>
        <v>96545</v>
      </c>
      <c r="B514" s="377">
        <v>43132</v>
      </c>
      <c r="C514" s="104" t="s">
        <v>13465</v>
      </c>
      <c r="D514" s="104" t="s">
        <v>13446</v>
      </c>
      <c r="E514" s="105" t="s">
        <v>11264</v>
      </c>
      <c r="F514" s="105" t="s">
        <v>6462</v>
      </c>
      <c r="G514" s="140">
        <v>2.5000000000000001E-2</v>
      </c>
      <c r="H514" s="107">
        <v>23.41</v>
      </c>
      <c r="I514" s="107" t="s">
        <v>11266</v>
      </c>
      <c r="J514" s="76">
        <f t="shared" si="78"/>
        <v>0.57999999999999996</v>
      </c>
      <c r="M514" s="76">
        <f>VLOOKUP(B514,'INS-SIN-SD-09-2021'!A:D,4,0)</f>
        <v>23.41</v>
      </c>
      <c r="N514" s="76" t="b">
        <f t="shared" si="79"/>
        <v>1</v>
      </c>
    </row>
    <row r="515" spans="1:15" s="363" customFormat="1" ht="30" x14ac:dyDescent="0.25">
      <c r="A515" s="376">
        <f t="shared" si="61"/>
        <v>96546</v>
      </c>
      <c r="B515" s="367" t="s">
        <v>11263</v>
      </c>
      <c r="C515" s="368" t="s">
        <v>13466</v>
      </c>
      <c r="D515" s="368" t="s">
        <v>13467</v>
      </c>
      <c r="E515" s="369" t="s">
        <v>6462</v>
      </c>
      <c r="F515" s="369" t="s">
        <v>11264</v>
      </c>
      <c r="G515" s="370" t="s">
        <v>11265</v>
      </c>
      <c r="H515" s="371" t="s">
        <v>11266</v>
      </c>
      <c r="I515" s="375">
        <f>SUMIF(A:A,A515,J:J)</f>
        <v>16.819999999999997</v>
      </c>
      <c r="K515" s="363">
        <f>VLOOKUP(A515,'CMP-SIN-SD-09-2021'!A:D,4,0)</f>
        <v>16.82</v>
      </c>
      <c r="L515" s="363" t="b">
        <f>K515=I515</f>
        <v>1</v>
      </c>
      <c r="O515" s="6">
        <v>96546</v>
      </c>
    </row>
    <row r="516" spans="1:15" s="363" customFormat="1" ht="30" x14ac:dyDescent="0.25">
      <c r="A516" s="378">
        <f t="shared" si="61"/>
        <v>96546</v>
      </c>
      <c r="B516" s="377">
        <v>92794</v>
      </c>
      <c r="C516" s="104" t="s">
        <v>13467</v>
      </c>
      <c r="D516" s="104" t="s">
        <v>11342</v>
      </c>
      <c r="E516" s="105" t="s">
        <v>11264</v>
      </c>
      <c r="F516" s="105" t="s">
        <v>6462</v>
      </c>
      <c r="G516" s="140">
        <v>1</v>
      </c>
      <c r="H516" s="107">
        <f>VLOOKUP(B516,'CMP-SIN-SD-09-2021'!A:D,4,0)</f>
        <v>13.51</v>
      </c>
      <c r="I516" s="107" t="s">
        <v>11266</v>
      </c>
      <c r="J516" s="76">
        <f t="shared" ref="J516:J520" si="80">TRUNC((H516*G516),2)</f>
        <v>13.51</v>
      </c>
      <c r="M516" s="76">
        <f>VLOOKUP(B516,'CMP-SIN-SD-09-2021'!A:D,4,0)</f>
        <v>13.51</v>
      </c>
      <c r="N516" s="76" t="b">
        <f t="shared" ref="N516:N520" si="81">M516=H516</f>
        <v>1</v>
      </c>
    </row>
    <row r="517" spans="1:15" s="363" customFormat="1" x14ac:dyDescent="0.25">
      <c r="A517" s="378">
        <f t="shared" si="61"/>
        <v>96546</v>
      </c>
      <c r="B517" s="377">
        <v>88238</v>
      </c>
      <c r="C517" s="104" t="s">
        <v>13467</v>
      </c>
      <c r="D517" s="104" t="s">
        <v>13444</v>
      </c>
      <c r="E517" s="105" t="s">
        <v>11264</v>
      </c>
      <c r="F517" s="105" t="s">
        <v>6456</v>
      </c>
      <c r="G517" s="140">
        <v>2.9000000000000001E-2</v>
      </c>
      <c r="H517" s="107">
        <f>VLOOKUP(B517,'CMP-SIN-SD-09-2021'!A:D,4,0)</f>
        <v>18.440000000000001</v>
      </c>
      <c r="I517" s="107" t="s">
        <v>11266</v>
      </c>
      <c r="J517" s="76">
        <f t="shared" si="80"/>
        <v>0.53</v>
      </c>
      <c r="M517" s="76">
        <f>VLOOKUP(B517,'CMP-SIN-SD-09-2021'!A:D,4,0)</f>
        <v>18.440000000000001</v>
      </c>
      <c r="N517" s="76" t="b">
        <f t="shared" si="81"/>
        <v>1</v>
      </c>
    </row>
    <row r="518" spans="1:15" s="363" customFormat="1" x14ac:dyDescent="0.25">
      <c r="A518" s="378">
        <f t="shared" si="61"/>
        <v>96546</v>
      </c>
      <c r="B518" s="377">
        <v>88245</v>
      </c>
      <c r="C518" s="104" t="s">
        <v>13467</v>
      </c>
      <c r="D518" s="104" t="s">
        <v>13445</v>
      </c>
      <c r="E518" s="105" t="s">
        <v>11264</v>
      </c>
      <c r="F518" s="105" t="s">
        <v>6456</v>
      </c>
      <c r="G518" s="140">
        <v>8.8999999999999996E-2</v>
      </c>
      <c r="H518" s="107">
        <f>VLOOKUP(B518,'CMP-SIN-SD-09-2021'!A:D,4,0)</f>
        <v>23.78</v>
      </c>
      <c r="I518" s="107" t="s">
        <v>11266</v>
      </c>
      <c r="J518" s="76">
        <f t="shared" si="80"/>
        <v>2.11</v>
      </c>
      <c r="M518" s="76">
        <f>VLOOKUP(B518,'CMP-SIN-SD-09-2021'!A:D,4,0)</f>
        <v>23.78</v>
      </c>
      <c r="N518" s="76" t="b">
        <f t="shared" si="81"/>
        <v>1</v>
      </c>
    </row>
    <row r="519" spans="1:15" s="363" customFormat="1" ht="45" x14ac:dyDescent="0.25">
      <c r="A519" s="378">
        <f t="shared" si="61"/>
        <v>96546</v>
      </c>
      <c r="B519" s="377">
        <v>39017</v>
      </c>
      <c r="C519" s="104" t="s">
        <v>13467</v>
      </c>
      <c r="D519" s="104" t="s">
        <v>13463</v>
      </c>
      <c r="E519" s="105" t="s">
        <v>11264</v>
      </c>
      <c r="F519" s="105" t="s">
        <v>6446</v>
      </c>
      <c r="G519" s="140">
        <v>0.46550000000000002</v>
      </c>
      <c r="H519" s="107">
        <v>0.21</v>
      </c>
      <c r="I519" s="107" t="s">
        <v>11266</v>
      </c>
      <c r="J519" s="76">
        <f t="shared" si="80"/>
        <v>0.09</v>
      </c>
      <c r="M519" s="76">
        <f>VLOOKUP(B519,'INS-SIN-SD-09-2021'!A:D,4,0)</f>
        <v>0.21</v>
      </c>
      <c r="N519" s="76" t="b">
        <f t="shared" si="81"/>
        <v>1</v>
      </c>
    </row>
    <row r="520" spans="1:15" s="363" customFormat="1" ht="30" x14ac:dyDescent="0.25">
      <c r="A520" s="378">
        <f t="shared" si="61"/>
        <v>96546</v>
      </c>
      <c r="B520" s="377">
        <v>43132</v>
      </c>
      <c r="C520" s="104" t="s">
        <v>13467</v>
      </c>
      <c r="D520" s="104" t="s">
        <v>13446</v>
      </c>
      <c r="E520" s="105" t="s">
        <v>11264</v>
      </c>
      <c r="F520" s="105" t="s">
        <v>6462</v>
      </c>
      <c r="G520" s="140">
        <v>2.5000000000000001E-2</v>
      </c>
      <c r="H520" s="107">
        <v>23.41</v>
      </c>
      <c r="I520" s="107" t="s">
        <v>11266</v>
      </c>
      <c r="J520" s="76">
        <f t="shared" si="80"/>
        <v>0.57999999999999996</v>
      </c>
      <c r="M520" s="76">
        <f>VLOOKUP(B520,'INS-SIN-SD-09-2021'!A:D,4,0)</f>
        <v>23.41</v>
      </c>
      <c r="N520" s="76" t="b">
        <f t="shared" si="81"/>
        <v>1</v>
      </c>
    </row>
    <row r="521" spans="1:15" s="363" customFormat="1" ht="45" x14ac:dyDescent="0.25">
      <c r="A521" s="376">
        <f t="shared" si="61"/>
        <v>96557</v>
      </c>
      <c r="B521" s="367" t="s">
        <v>11263</v>
      </c>
      <c r="C521" s="368" t="s">
        <v>11343</v>
      </c>
      <c r="D521" s="368" t="s">
        <v>13468</v>
      </c>
      <c r="E521" s="369" t="s">
        <v>6624</v>
      </c>
      <c r="F521" s="369" t="s">
        <v>11264</v>
      </c>
      <c r="G521" s="370" t="s">
        <v>11265</v>
      </c>
      <c r="H521" s="371" t="s">
        <v>11266</v>
      </c>
      <c r="I521" s="375">
        <f>SUMIF(A:A,A521,J:J)</f>
        <v>427.7</v>
      </c>
      <c r="K521" s="363">
        <f>VLOOKUP(A521,'CMP-SIN-SD-09-2021'!A:D,4,0)</f>
        <v>427.7</v>
      </c>
      <c r="L521" s="363" t="b">
        <f>K521=I521</f>
        <v>1</v>
      </c>
      <c r="O521" s="6">
        <v>96557</v>
      </c>
    </row>
    <row r="522" spans="1:15" s="363" customFormat="1" x14ac:dyDescent="0.25">
      <c r="A522" s="378">
        <f t="shared" si="61"/>
        <v>96557</v>
      </c>
      <c r="B522" s="377">
        <v>88309</v>
      </c>
      <c r="C522" s="104" t="s">
        <v>13468</v>
      </c>
      <c r="D522" s="104" t="s">
        <v>13351</v>
      </c>
      <c r="E522" s="105" t="s">
        <v>11264</v>
      </c>
      <c r="F522" s="105" t="s">
        <v>6456</v>
      </c>
      <c r="G522" s="140">
        <v>0.36299999999999999</v>
      </c>
      <c r="H522" s="107">
        <f>VLOOKUP(B522,'CMP-SIN-SD-09-2021'!A:D,4,0)</f>
        <v>23.9</v>
      </c>
      <c r="I522" s="107" t="s">
        <v>11266</v>
      </c>
      <c r="J522" s="76">
        <f t="shared" ref="J522:J526" si="82">TRUNC((H522*G522),2)</f>
        <v>8.67</v>
      </c>
      <c r="M522" s="76">
        <f>VLOOKUP(B522,'CMP-SIN-SD-09-2021'!A:D,4,0)</f>
        <v>23.9</v>
      </c>
      <c r="N522" s="76" t="b">
        <f t="shared" ref="N522:N526" si="83">M522=H522</f>
        <v>1</v>
      </c>
    </row>
    <row r="523" spans="1:15" s="363" customFormat="1" x14ac:dyDescent="0.25">
      <c r="A523" s="378">
        <f t="shared" si="61"/>
        <v>96557</v>
      </c>
      <c r="B523" s="377">
        <v>88316</v>
      </c>
      <c r="C523" s="104" t="s">
        <v>13468</v>
      </c>
      <c r="D523" s="104" t="s">
        <v>11293</v>
      </c>
      <c r="E523" s="105" t="s">
        <v>11264</v>
      </c>
      <c r="F523" s="105" t="s">
        <v>6456</v>
      </c>
      <c r="G523" s="140">
        <v>0.54400000000000004</v>
      </c>
      <c r="H523" s="107">
        <f>VLOOKUP(B523,'CMP-SIN-SD-09-2021'!A:D,4,0)</f>
        <v>17.61</v>
      </c>
      <c r="I523" s="107" t="s">
        <v>11266</v>
      </c>
      <c r="J523" s="76">
        <f t="shared" si="82"/>
        <v>9.57</v>
      </c>
      <c r="M523" s="76">
        <f>VLOOKUP(B523,'CMP-SIN-SD-09-2021'!A:D,4,0)</f>
        <v>17.61</v>
      </c>
      <c r="N523" s="76" t="b">
        <f t="shared" si="83"/>
        <v>1</v>
      </c>
    </row>
    <row r="524" spans="1:15" s="363" customFormat="1" ht="30" x14ac:dyDescent="0.25">
      <c r="A524" s="378">
        <f t="shared" ref="A524:A587" si="84">IF(O524&lt;&gt;0,O524,A523)</f>
        <v>96557</v>
      </c>
      <c r="B524" s="377">
        <v>90586</v>
      </c>
      <c r="C524" s="104" t="s">
        <v>13468</v>
      </c>
      <c r="D524" s="104" t="s">
        <v>13469</v>
      </c>
      <c r="E524" s="105" t="s">
        <v>11264</v>
      </c>
      <c r="F524" s="105" t="s">
        <v>11307</v>
      </c>
      <c r="G524" s="140">
        <v>8.7999999999999995E-2</v>
      </c>
      <c r="H524" s="107">
        <v>1.58</v>
      </c>
      <c r="I524" s="107" t="s">
        <v>11266</v>
      </c>
      <c r="J524" s="76">
        <f t="shared" si="82"/>
        <v>0.13</v>
      </c>
      <c r="M524" s="76">
        <f>VLOOKUP(B524,'CMP-SIN-SD-09-2021'!A:D,4,0)</f>
        <v>1.58</v>
      </c>
      <c r="N524" s="76" t="b">
        <f t="shared" si="83"/>
        <v>1</v>
      </c>
    </row>
    <row r="525" spans="1:15" s="363" customFormat="1" ht="30" x14ac:dyDescent="0.25">
      <c r="A525" s="378">
        <f t="shared" si="84"/>
        <v>96557</v>
      </c>
      <c r="B525" s="377">
        <v>90587</v>
      </c>
      <c r="C525" s="104" t="s">
        <v>13468</v>
      </c>
      <c r="D525" s="104" t="s">
        <v>13470</v>
      </c>
      <c r="E525" s="105" t="s">
        <v>11264</v>
      </c>
      <c r="F525" s="105" t="s">
        <v>11308</v>
      </c>
      <c r="G525" s="140">
        <v>9.2999999999999999E-2</v>
      </c>
      <c r="H525" s="107">
        <v>0.36</v>
      </c>
      <c r="I525" s="107" t="s">
        <v>11266</v>
      </c>
      <c r="J525" s="76">
        <f t="shared" si="82"/>
        <v>0.03</v>
      </c>
      <c r="M525" s="76">
        <f>VLOOKUP(B525,'CMP-SIN-SD-09-2021'!A:D,4,0)</f>
        <v>0.36</v>
      </c>
      <c r="N525" s="76" t="b">
        <f t="shared" si="83"/>
        <v>1</v>
      </c>
    </row>
    <row r="526" spans="1:15" s="363" customFormat="1" ht="45" x14ac:dyDescent="0.25">
      <c r="A526" s="378">
        <f t="shared" si="84"/>
        <v>96557</v>
      </c>
      <c r="B526" s="377">
        <v>1525</v>
      </c>
      <c r="C526" s="104" t="s">
        <v>13468</v>
      </c>
      <c r="D526" s="104" t="s">
        <v>13471</v>
      </c>
      <c r="E526" s="105" t="s">
        <v>11264</v>
      </c>
      <c r="F526" s="105" t="s">
        <v>6624</v>
      </c>
      <c r="G526" s="140">
        <v>1.1499999999999999</v>
      </c>
      <c r="H526" s="107">
        <v>355.92</v>
      </c>
      <c r="I526" s="107" t="s">
        <v>11266</v>
      </c>
      <c r="J526" s="76">
        <f t="shared" si="82"/>
        <v>409.3</v>
      </c>
      <c r="M526" s="76">
        <f>VLOOKUP(B526,'INS-SIN-SD-09-2021'!A:D,4,0)</f>
        <v>355.92</v>
      </c>
      <c r="N526" s="76" t="b">
        <f t="shared" si="83"/>
        <v>1</v>
      </c>
    </row>
    <row r="527" spans="1:15" s="363" customFormat="1" ht="30" x14ac:dyDescent="0.25">
      <c r="A527" s="376">
        <f t="shared" si="84"/>
        <v>98557</v>
      </c>
      <c r="B527" s="367" t="s">
        <v>11263</v>
      </c>
      <c r="C527" s="368" t="s">
        <v>11344</v>
      </c>
      <c r="D527" s="368" t="s">
        <v>13472</v>
      </c>
      <c r="E527" s="369" t="s">
        <v>6447</v>
      </c>
      <c r="F527" s="369" t="s">
        <v>11264</v>
      </c>
      <c r="G527" s="370" t="s">
        <v>11265</v>
      </c>
      <c r="H527" s="371" t="s">
        <v>11266</v>
      </c>
      <c r="I527" s="375">
        <f>SUMIF(A:A,A527,J:J)</f>
        <v>36.019999999999996</v>
      </c>
      <c r="K527" s="363">
        <f>VLOOKUP(A527,'CMP-SIN-SD-09-2021'!A:D,4,0)</f>
        <v>36.020000000000003</v>
      </c>
      <c r="L527" s="363" t="b">
        <f>K527=I527</f>
        <v>1</v>
      </c>
      <c r="O527" s="6">
        <v>98557</v>
      </c>
    </row>
    <row r="528" spans="1:15" s="363" customFormat="1" x14ac:dyDescent="0.25">
      <c r="A528" s="378">
        <f t="shared" si="84"/>
        <v>98557</v>
      </c>
      <c r="B528" s="377">
        <v>88243</v>
      </c>
      <c r="C528" s="104" t="s">
        <v>13472</v>
      </c>
      <c r="D528" s="104" t="s">
        <v>13473</v>
      </c>
      <c r="E528" s="105" t="s">
        <v>11264</v>
      </c>
      <c r="F528" s="105" t="s">
        <v>6456</v>
      </c>
      <c r="G528" s="140">
        <v>8.5000000000000006E-2</v>
      </c>
      <c r="H528" s="107">
        <f>VLOOKUP(B528,'CMP-SIN-SD-09-2021'!A:D,4,0)</f>
        <v>20.96</v>
      </c>
      <c r="I528" s="107" t="s">
        <v>11266</v>
      </c>
      <c r="J528" s="76">
        <f t="shared" ref="J528:J530" si="85">TRUNC((H528*G528),2)</f>
        <v>1.78</v>
      </c>
      <c r="M528" s="76">
        <f>VLOOKUP(B528,'CMP-SIN-SD-09-2021'!A:D,4,0)</f>
        <v>20.96</v>
      </c>
      <c r="N528" s="76" t="b">
        <f t="shared" ref="N528:N530" si="86">M528=H528</f>
        <v>1</v>
      </c>
    </row>
    <row r="529" spans="1:15" s="363" customFormat="1" x14ac:dyDescent="0.25">
      <c r="A529" s="378">
        <f t="shared" si="84"/>
        <v>98557</v>
      </c>
      <c r="B529" s="377">
        <v>88270</v>
      </c>
      <c r="C529" s="104" t="s">
        <v>13472</v>
      </c>
      <c r="D529" s="104" t="s">
        <v>13474</v>
      </c>
      <c r="E529" s="105" t="s">
        <v>11264</v>
      </c>
      <c r="F529" s="105" t="s">
        <v>6456</v>
      </c>
      <c r="G529" s="140">
        <v>0.42199999999999999</v>
      </c>
      <c r="H529" s="107">
        <f>VLOOKUP(B529,'CMP-SIN-SD-09-2021'!A:D,4,0)</f>
        <v>23.9</v>
      </c>
      <c r="I529" s="107" t="s">
        <v>11266</v>
      </c>
      <c r="J529" s="76">
        <f t="shared" si="85"/>
        <v>10.08</v>
      </c>
      <c r="M529" s="76">
        <f>VLOOKUP(B529,'CMP-SIN-SD-09-2021'!A:D,4,0)</f>
        <v>23.9</v>
      </c>
      <c r="N529" s="76" t="b">
        <f t="shared" si="86"/>
        <v>1</v>
      </c>
    </row>
    <row r="530" spans="1:15" s="363" customFormat="1" ht="45" x14ac:dyDescent="0.25">
      <c r="A530" s="378">
        <f t="shared" si="84"/>
        <v>98557</v>
      </c>
      <c r="B530" s="377">
        <v>626</v>
      </c>
      <c r="C530" s="104" t="s">
        <v>13472</v>
      </c>
      <c r="D530" s="104" t="s">
        <v>13475</v>
      </c>
      <c r="E530" s="105" t="s">
        <v>11264</v>
      </c>
      <c r="F530" s="105" t="s">
        <v>6462</v>
      </c>
      <c r="G530" s="140">
        <v>1.5</v>
      </c>
      <c r="H530" s="107">
        <v>16.11</v>
      </c>
      <c r="I530" s="107" t="s">
        <v>11266</v>
      </c>
      <c r="J530" s="76">
        <f t="shared" si="85"/>
        <v>24.16</v>
      </c>
      <c r="M530" s="76">
        <f>VLOOKUP(B530,'INS-SIN-SD-09-2021'!A:D,4,0)</f>
        <v>16.11</v>
      </c>
      <c r="N530" s="76" t="b">
        <f t="shared" si="86"/>
        <v>1</v>
      </c>
    </row>
    <row r="531" spans="1:15" s="363" customFormat="1" ht="30" x14ac:dyDescent="0.25">
      <c r="A531" s="376">
        <f t="shared" si="84"/>
        <v>92270</v>
      </c>
      <c r="B531" s="367" t="s">
        <v>11263</v>
      </c>
      <c r="C531" s="368" t="s">
        <v>11345</v>
      </c>
      <c r="D531" s="368" t="s">
        <v>13472</v>
      </c>
      <c r="E531" s="369" t="s">
        <v>6447</v>
      </c>
      <c r="F531" s="369" t="s">
        <v>11264</v>
      </c>
      <c r="G531" s="370" t="s">
        <v>11265</v>
      </c>
      <c r="H531" s="371" t="s">
        <v>11266</v>
      </c>
      <c r="I531" s="375">
        <f>SUMIF(A:A,A531,J:J)</f>
        <v>179.17000000000002</v>
      </c>
      <c r="K531" s="363">
        <f>VLOOKUP(A531,'CMP-SIN-SD-09-2021'!A:D,4,0)</f>
        <v>179.17</v>
      </c>
      <c r="L531" s="363" t="b">
        <f>K531=I531</f>
        <v>1</v>
      </c>
      <c r="O531" s="6">
        <v>92270</v>
      </c>
    </row>
    <row r="532" spans="1:15" s="363" customFormat="1" x14ac:dyDescent="0.25">
      <c r="A532" s="378">
        <f t="shared" si="84"/>
        <v>92270</v>
      </c>
      <c r="B532" s="377">
        <v>88239</v>
      </c>
      <c r="C532" s="104" t="s">
        <v>13472</v>
      </c>
      <c r="D532" s="104" t="s">
        <v>13382</v>
      </c>
      <c r="E532" s="105" t="s">
        <v>11264</v>
      </c>
      <c r="F532" s="105" t="s">
        <v>6456</v>
      </c>
      <c r="G532" s="140">
        <v>0.17899999999999999</v>
      </c>
      <c r="H532" s="107">
        <f>VLOOKUP(B532,'CMP-SIN-SD-09-2021'!A:D,4,0)</f>
        <v>19.96</v>
      </c>
      <c r="I532" s="107" t="s">
        <v>11266</v>
      </c>
      <c r="J532" s="76">
        <f t="shared" ref="J532:J538" si="87">TRUNC((H532*G532),2)</f>
        <v>3.57</v>
      </c>
      <c r="M532" s="76">
        <f>VLOOKUP(B532,'CMP-SIN-SD-09-2021'!A:D,4,0)</f>
        <v>19.96</v>
      </c>
      <c r="N532" s="76" t="b">
        <f t="shared" ref="N532:N538" si="88">M532=H532</f>
        <v>1</v>
      </c>
    </row>
    <row r="533" spans="1:15" s="363" customFormat="1" x14ac:dyDescent="0.25">
      <c r="A533" s="378">
        <f t="shared" si="84"/>
        <v>92270</v>
      </c>
      <c r="B533" s="377">
        <v>88262</v>
      </c>
      <c r="C533" s="104" t="s">
        <v>13472</v>
      </c>
      <c r="D533" s="104" t="s">
        <v>13312</v>
      </c>
      <c r="E533" s="105" t="s">
        <v>11264</v>
      </c>
      <c r="F533" s="105" t="s">
        <v>6456</v>
      </c>
      <c r="G533" s="140">
        <v>0.89300000000000002</v>
      </c>
      <c r="H533" s="107">
        <f>VLOOKUP(B533,'CMP-SIN-SD-09-2021'!A:D,4,0)</f>
        <v>23.68</v>
      </c>
      <c r="I533" s="107" t="s">
        <v>11266</v>
      </c>
      <c r="J533" s="76">
        <f t="shared" si="87"/>
        <v>21.14</v>
      </c>
      <c r="M533" s="76">
        <f>VLOOKUP(B533,'CMP-SIN-SD-09-2021'!A:D,4,0)</f>
        <v>23.68</v>
      </c>
      <c r="N533" s="76" t="b">
        <f t="shared" si="88"/>
        <v>1</v>
      </c>
    </row>
    <row r="534" spans="1:15" s="363" customFormat="1" ht="30" x14ac:dyDescent="0.25">
      <c r="A534" s="378">
        <f t="shared" si="84"/>
        <v>92270</v>
      </c>
      <c r="B534" s="377">
        <v>91692</v>
      </c>
      <c r="C534" s="104" t="s">
        <v>13472</v>
      </c>
      <c r="D534" s="104" t="s">
        <v>13383</v>
      </c>
      <c r="E534" s="105" t="s">
        <v>11264</v>
      </c>
      <c r="F534" s="105" t="s">
        <v>11307</v>
      </c>
      <c r="G534" s="140">
        <v>5.6000000000000001E-2</v>
      </c>
      <c r="H534" s="107">
        <f>VLOOKUP(B534,'CMP-SIN-SD-09-2021'!A:D,4,0)</f>
        <v>21.22</v>
      </c>
      <c r="I534" s="107" t="s">
        <v>11266</v>
      </c>
      <c r="J534" s="76">
        <f t="shared" si="87"/>
        <v>1.18</v>
      </c>
      <c r="M534" s="76">
        <f>VLOOKUP(B534,'CMP-SIN-SD-09-2021'!A:D,4,0)</f>
        <v>21.22</v>
      </c>
      <c r="N534" s="76" t="b">
        <f t="shared" si="88"/>
        <v>1</v>
      </c>
    </row>
    <row r="535" spans="1:15" s="363" customFormat="1" ht="30" x14ac:dyDescent="0.25">
      <c r="A535" s="378">
        <f t="shared" si="84"/>
        <v>92270</v>
      </c>
      <c r="B535" s="377">
        <v>91693</v>
      </c>
      <c r="C535" s="104" t="s">
        <v>13472</v>
      </c>
      <c r="D535" s="104" t="s">
        <v>13384</v>
      </c>
      <c r="E535" s="105" t="s">
        <v>11264</v>
      </c>
      <c r="F535" s="105" t="s">
        <v>11308</v>
      </c>
      <c r="G535" s="140">
        <v>0.123</v>
      </c>
      <c r="H535" s="107">
        <f>VLOOKUP(B535,'CMP-SIN-SD-09-2021'!A:D,4,0)</f>
        <v>18.73</v>
      </c>
      <c r="I535" s="107" t="s">
        <v>11266</v>
      </c>
      <c r="J535" s="76">
        <f t="shared" si="87"/>
        <v>2.2999999999999998</v>
      </c>
      <c r="M535" s="76">
        <f>VLOOKUP(B535,'CMP-SIN-SD-09-2021'!A:D,4,0)</f>
        <v>18.73</v>
      </c>
      <c r="N535" s="76" t="b">
        <f t="shared" si="88"/>
        <v>1</v>
      </c>
    </row>
    <row r="536" spans="1:15" s="363" customFormat="1" ht="30" x14ac:dyDescent="0.25">
      <c r="A536" s="378">
        <f t="shared" si="84"/>
        <v>92270</v>
      </c>
      <c r="B536" s="377">
        <v>4517</v>
      </c>
      <c r="C536" s="104" t="s">
        <v>13472</v>
      </c>
      <c r="D536" s="104" t="s">
        <v>13456</v>
      </c>
      <c r="E536" s="105" t="s">
        <v>11264</v>
      </c>
      <c r="F536" s="105" t="s">
        <v>6465</v>
      </c>
      <c r="G536" s="140">
        <v>4.2279999999999998</v>
      </c>
      <c r="H536" s="107">
        <v>2.92</v>
      </c>
      <c r="I536" s="107" t="s">
        <v>11266</v>
      </c>
      <c r="J536" s="76">
        <f t="shared" si="87"/>
        <v>12.34</v>
      </c>
      <c r="M536" s="76">
        <f>VLOOKUP(B536,'INS-SIN-SD-09-2021'!A:D,4,0)</f>
        <v>2.92</v>
      </c>
      <c r="N536" s="76" t="b">
        <f t="shared" si="88"/>
        <v>1</v>
      </c>
    </row>
    <row r="537" spans="1:15" s="363" customFormat="1" x14ac:dyDescent="0.25">
      <c r="A537" s="378">
        <f t="shared" si="84"/>
        <v>92270</v>
      </c>
      <c r="B537" s="377">
        <v>5068</v>
      </c>
      <c r="C537" s="104" t="s">
        <v>13472</v>
      </c>
      <c r="D537" s="104" t="s">
        <v>13321</v>
      </c>
      <c r="E537" s="105" t="s">
        <v>11264</v>
      </c>
      <c r="F537" s="105" t="s">
        <v>6462</v>
      </c>
      <c r="G537" s="140">
        <v>0.128</v>
      </c>
      <c r="H537" s="107">
        <v>22.6</v>
      </c>
      <c r="I537" s="107" t="s">
        <v>11266</v>
      </c>
      <c r="J537" s="76">
        <f t="shared" si="87"/>
        <v>2.89</v>
      </c>
      <c r="M537" s="76">
        <f>VLOOKUP(B537,'INS-SIN-SD-09-2021'!A:D,4,0)</f>
        <v>22.6</v>
      </c>
      <c r="N537" s="76" t="b">
        <f t="shared" si="88"/>
        <v>1</v>
      </c>
    </row>
    <row r="538" spans="1:15" s="363" customFormat="1" ht="30" x14ac:dyDescent="0.25">
      <c r="A538" s="378">
        <f t="shared" si="84"/>
        <v>92270</v>
      </c>
      <c r="B538" s="377">
        <v>6189</v>
      </c>
      <c r="C538" s="104" t="s">
        <v>13472</v>
      </c>
      <c r="D538" s="104" t="s">
        <v>13459</v>
      </c>
      <c r="E538" s="105" t="s">
        <v>11264</v>
      </c>
      <c r="F538" s="105" t="s">
        <v>6465</v>
      </c>
      <c r="G538" s="140">
        <v>4.4480000000000004</v>
      </c>
      <c r="H538" s="107">
        <v>30.52</v>
      </c>
      <c r="I538" s="107" t="s">
        <v>11266</v>
      </c>
      <c r="J538" s="76">
        <f t="shared" si="87"/>
        <v>135.75</v>
      </c>
      <c r="M538" s="76">
        <f>VLOOKUP(B538,'INS-SIN-SD-09-2021'!A:D,4,0)</f>
        <v>30.52</v>
      </c>
      <c r="N538" s="76" t="b">
        <f t="shared" si="88"/>
        <v>1</v>
      </c>
    </row>
    <row r="539" spans="1:15" s="363" customFormat="1" ht="30" x14ac:dyDescent="0.25">
      <c r="A539" s="376">
        <f t="shared" si="84"/>
        <v>96543</v>
      </c>
      <c r="B539" s="367" t="s">
        <v>11263</v>
      </c>
      <c r="C539" s="368" t="s">
        <v>13476</v>
      </c>
      <c r="D539" s="368" t="s">
        <v>13442</v>
      </c>
      <c r="E539" s="369" t="s">
        <v>6462</v>
      </c>
      <c r="F539" s="369" t="s">
        <v>11264</v>
      </c>
      <c r="G539" s="370" t="s">
        <v>11265</v>
      </c>
      <c r="H539" s="371" t="s">
        <v>11266</v>
      </c>
      <c r="I539" s="375">
        <f>SUMIF(A:A,A539,J:J)</f>
        <v>20.819999999999997</v>
      </c>
      <c r="K539" s="363">
        <f>VLOOKUP(A539,'CMP-SIN-SD-09-2021'!A:D,4,0)</f>
        <v>20.82</v>
      </c>
      <c r="L539" s="363" t="b">
        <f>K539=I539</f>
        <v>1</v>
      </c>
      <c r="O539" s="6">
        <v>96543</v>
      </c>
    </row>
    <row r="540" spans="1:15" s="363" customFormat="1" ht="30" x14ac:dyDescent="0.25">
      <c r="A540" s="378">
        <f t="shared" si="84"/>
        <v>96543</v>
      </c>
      <c r="B540" s="377">
        <v>92791</v>
      </c>
      <c r="C540" s="104" t="s">
        <v>13442</v>
      </c>
      <c r="D540" s="104" t="s">
        <v>11334</v>
      </c>
      <c r="E540" s="105" t="s">
        <v>11264</v>
      </c>
      <c r="F540" s="105" t="s">
        <v>6462</v>
      </c>
      <c r="G540" s="140">
        <v>1</v>
      </c>
      <c r="H540" s="107">
        <f>VLOOKUP(B540,'CMP-SIN-SD-09-2021'!A:D,4,0)</f>
        <v>14.04</v>
      </c>
      <c r="I540" s="107" t="s">
        <v>11266</v>
      </c>
      <c r="J540" s="76">
        <f t="shared" ref="J540:J544" si="89">TRUNC((H540*G540),2)</f>
        <v>14.04</v>
      </c>
      <c r="M540" s="76">
        <f>VLOOKUP(B540,'CMP-SIN-SD-09-2021'!A:D,4,0)</f>
        <v>14.04</v>
      </c>
      <c r="N540" s="76" t="b">
        <f t="shared" ref="N540:N544" si="90">M540=H540</f>
        <v>1</v>
      </c>
    </row>
    <row r="541" spans="1:15" s="363" customFormat="1" x14ac:dyDescent="0.25">
      <c r="A541" s="378">
        <f t="shared" si="84"/>
        <v>96543</v>
      </c>
      <c r="B541" s="377">
        <v>88238</v>
      </c>
      <c r="C541" s="104" t="s">
        <v>13442</v>
      </c>
      <c r="D541" s="104" t="s">
        <v>13444</v>
      </c>
      <c r="E541" s="105" t="s">
        <v>11264</v>
      </c>
      <c r="F541" s="105" t="s">
        <v>6456</v>
      </c>
      <c r="G541" s="140">
        <v>6.3500000000000001E-2</v>
      </c>
      <c r="H541" s="107">
        <f>VLOOKUP(B541,'CMP-SIN-SD-09-2021'!A:D,4,0)</f>
        <v>18.440000000000001</v>
      </c>
      <c r="I541" s="107" t="s">
        <v>11266</v>
      </c>
      <c r="J541" s="76">
        <f t="shared" si="89"/>
        <v>1.17</v>
      </c>
      <c r="M541" s="76">
        <f>VLOOKUP(B541,'CMP-SIN-SD-09-2021'!A:D,4,0)</f>
        <v>18.440000000000001</v>
      </c>
      <c r="N541" s="76" t="b">
        <f t="shared" si="90"/>
        <v>1</v>
      </c>
    </row>
    <row r="542" spans="1:15" s="363" customFormat="1" x14ac:dyDescent="0.25">
      <c r="A542" s="378">
        <f t="shared" si="84"/>
        <v>96543</v>
      </c>
      <c r="B542" s="377">
        <v>88245</v>
      </c>
      <c r="C542" s="104" t="s">
        <v>13442</v>
      </c>
      <c r="D542" s="104" t="s">
        <v>13445</v>
      </c>
      <c r="E542" s="105" t="s">
        <v>11264</v>
      </c>
      <c r="F542" s="105" t="s">
        <v>6456</v>
      </c>
      <c r="G542" s="140">
        <v>0.19450000000000001</v>
      </c>
      <c r="H542" s="107">
        <f>VLOOKUP(B542,'CMP-SIN-SD-09-2021'!A:D,4,0)</f>
        <v>23.78</v>
      </c>
      <c r="I542" s="107" t="s">
        <v>11266</v>
      </c>
      <c r="J542" s="76">
        <f t="shared" si="89"/>
        <v>4.62</v>
      </c>
      <c r="M542" s="76">
        <f>VLOOKUP(B542,'CMP-SIN-SD-09-2021'!A:D,4,0)</f>
        <v>23.78</v>
      </c>
      <c r="N542" s="76" t="b">
        <f t="shared" si="90"/>
        <v>1</v>
      </c>
    </row>
    <row r="543" spans="1:15" s="363" customFormat="1" ht="45" x14ac:dyDescent="0.25">
      <c r="A543" s="378">
        <f t="shared" si="84"/>
        <v>96543</v>
      </c>
      <c r="B543" s="377">
        <v>39017</v>
      </c>
      <c r="C543" s="104" t="s">
        <v>13442</v>
      </c>
      <c r="D543" s="104" t="s">
        <v>13463</v>
      </c>
      <c r="E543" s="105" t="s">
        <v>11264</v>
      </c>
      <c r="F543" s="105" t="s">
        <v>6446</v>
      </c>
      <c r="G543" s="140">
        <v>1.9664999999999999</v>
      </c>
      <c r="H543" s="107">
        <v>0.21</v>
      </c>
      <c r="I543" s="107" t="s">
        <v>11266</v>
      </c>
      <c r="J543" s="76">
        <f t="shared" si="89"/>
        <v>0.41</v>
      </c>
      <c r="M543" s="76">
        <f>VLOOKUP(B543,'INS-SIN-SD-09-2021'!A:D,4,0)</f>
        <v>0.21</v>
      </c>
      <c r="N543" s="76" t="b">
        <f t="shared" si="90"/>
        <v>1</v>
      </c>
    </row>
    <row r="544" spans="1:15" s="363" customFormat="1" ht="30" x14ac:dyDescent="0.25">
      <c r="A544" s="378">
        <f t="shared" si="84"/>
        <v>96543</v>
      </c>
      <c r="B544" s="377">
        <v>43132</v>
      </c>
      <c r="C544" s="104" t="s">
        <v>13442</v>
      </c>
      <c r="D544" s="104" t="s">
        <v>13446</v>
      </c>
      <c r="E544" s="105" t="s">
        <v>11264</v>
      </c>
      <c r="F544" s="105" t="s">
        <v>6462</v>
      </c>
      <c r="G544" s="140">
        <v>2.5000000000000001E-2</v>
      </c>
      <c r="H544" s="107">
        <v>23.41</v>
      </c>
      <c r="I544" s="107" t="s">
        <v>11266</v>
      </c>
      <c r="J544" s="76">
        <f t="shared" si="89"/>
        <v>0.57999999999999996</v>
      </c>
      <c r="M544" s="76">
        <f>VLOOKUP(B544,'INS-SIN-SD-09-2021'!A:D,4,0)</f>
        <v>23.41</v>
      </c>
      <c r="N544" s="76" t="b">
        <f t="shared" si="90"/>
        <v>1</v>
      </c>
    </row>
    <row r="545" spans="1:15" s="363" customFormat="1" ht="30" x14ac:dyDescent="0.25">
      <c r="A545" s="376">
        <f t="shared" si="84"/>
        <v>96547</v>
      </c>
      <c r="B545" s="367" t="s">
        <v>11263</v>
      </c>
      <c r="C545" s="368" t="s">
        <v>13477</v>
      </c>
      <c r="D545" s="368" t="s">
        <v>13478</v>
      </c>
      <c r="E545" s="369" t="s">
        <v>6462</v>
      </c>
      <c r="F545" s="369" t="s">
        <v>11264</v>
      </c>
      <c r="G545" s="370" t="s">
        <v>11265</v>
      </c>
      <c r="H545" s="371" t="s">
        <v>11266</v>
      </c>
      <c r="I545" s="375">
        <f>SUMIF(A:A,A545,J:J)</f>
        <v>14.25</v>
      </c>
      <c r="K545" s="363">
        <f>VLOOKUP(A545,'CMP-SIN-SD-09-2021'!A:D,4,0)</f>
        <v>14.25</v>
      </c>
      <c r="L545" s="363" t="b">
        <f>K545=I545</f>
        <v>1</v>
      </c>
      <c r="O545" s="6">
        <v>96547</v>
      </c>
    </row>
    <row r="546" spans="1:15" s="363" customFormat="1" ht="30" x14ac:dyDescent="0.25">
      <c r="A546" s="378">
        <f t="shared" si="84"/>
        <v>96547</v>
      </c>
      <c r="B546" s="377">
        <v>92795</v>
      </c>
      <c r="C546" s="104" t="s">
        <v>13478</v>
      </c>
      <c r="D546" s="104" t="s">
        <v>11335</v>
      </c>
      <c r="E546" s="105" t="s">
        <v>11264</v>
      </c>
      <c r="F546" s="105" t="s">
        <v>6462</v>
      </c>
      <c r="G546" s="140">
        <v>1</v>
      </c>
      <c r="H546" s="107">
        <f>VLOOKUP(B546,'CMP-SIN-SD-09-2021'!A:D,4,0)</f>
        <v>11.6</v>
      </c>
      <c r="I546" s="107" t="s">
        <v>11266</v>
      </c>
      <c r="J546" s="76">
        <f t="shared" ref="J546:J550" si="91">TRUNC((H546*G546),2)</f>
        <v>11.6</v>
      </c>
      <c r="M546" s="76">
        <f>VLOOKUP(B546,'CMP-SIN-SD-09-2021'!A:D,4,0)</f>
        <v>11.6</v>
      </c>
      <c r="N546" s="76" t="b">
        <f t="shared" ref="N546:N550" si="92">M546=H546</f>
        <v>1</v>
      </c>
    </row>
    <row r="547" spans="1:15" s="363" customFormat="1" x14ac:dyDescent="0.25">
      <c r="A547" s="378">
        <f t="shared" si="84"/>
        <v>96547</v>
      </c>
      <c r="B547" s="377">
        <v>88238</v>
      </c>
      <c r="C547" s="104" t="s">
        <v>13478</v>
      </c>
      <c r="D547" s="104" t="s">
        <v>13444</v>
      </c>
      <c r="E547" s="105" t="s">
        <v>11264</v>
      </c>
      <c r="F547" s="105" t="s">
        <v>6456</v>
      </c>
      <c r="G547" s="140">
        <v>2.1999999999999999E-2</v>
      </c>
      <c r="H547" s="107">
        <f>VLOOKUP(B547,'CMP-SIN-SD-09-2021'!A:D,4,0)</f>
        <v>18.440000000000001</v>
      </c>
      <c r="I547" s="107" t="s">
        <v>11266</v>
      </c>
      <c r="J547" s="76">
        <f t="shared" si="91"/>
        <v>0.4</v>
      </c>
      <c r="M547" s="76">
        <f>VLOOKUP(B547,'CMP-SIN-SD-09-2021'!A:D,4,0)</f>
        <v>18.440000000000001</v>
      </c>
      <c r="N547" s="76" t="b">
        <f t="shared" si="92"/>
        <v>1</v>
      </c>
    </row>
    <row r="548" spans="1:15" s="363" customFormat="1" x14ac:dyDescent="0.25">
      <c r="A548" s="378">
        <f t="shared" si="84"/>
        <v>96547</v>
      </c>
      <c r="B548" s="377">
        <v>88245</v>
      </c>
      <c r="C548" s="104" t="s">
        <v>13478</v>
      </c>
      <c r="D548" s="104" t="s">
        <v>13445</v>
      </c>
      <c r="E548" s="105" t="s">
        <v>11264</v>
      </c>
      <c r="F548" s="105" t="s">
        <v>6456</v>
      </c>
      <c r="G548" s="140">
        <v>6.8000000000000005E-2</v>
      </c>
      <c r="H548" s="107">
        <f>VLOOKUP(B548,'CMP-SIN-SD-09-2021'!A:D,4,0)</f>
        <v>23.78</v>
      </c>
      <c r="I548" s="107" t="s">
        <v>11266</v>
      </c>
      <c r="J548" s="76">
        <f t="shared" si="91"/>
        <v>1.61</v>
      </c>
      <c r="M548" s="76">
        <f>VLOOKUP(B548,'CMP-SIN-SD-09-2021'!A:D,4,0)</f>
        <v>23.78</v>
      </c>
      <c r="N548" s="76" t="b">
        <f t="shared" si="92"/>
        <v>1</v>
      </c>
    </row>
    <row r="549" spans="1:15" s="363" customFormat="1" ht="45" x14ac:dyDescent="0.25">
      <c r="A549" s="378">
        <f t="shared" si="84"/>
        <v>96547</v>
      </c>
      <c r="B549" s="377">
        <v>39017</v>
      </c>
      <c r="C549" s="104" t="s">
        <v>13478</v>
      </c>
      <c r="D549" s="104" t="s">
        <v>13463</v>
      </c>
      <c r="E549" s="105" t="s">
        <v>11264</v>
      </c>
      <c r="F549" s="105" t="s">
        <v>6446</v>
      </c>
      <c r="G549" s="140">
        <v>0.30599999999999999</v>
      </c>
      <c r="H549" s="107">
        <v>0.21</v>
      </c>
      <c r="I549" s="107" t="s">
        <v>11266</v>
      </c>
      <c r="J549" s="76">
        <f t="shared" si="91"/>
        <v>0.06</v>
      </c>
      <c r="M549" s="76">
        <f>VLOOKUP(B549,'INS-SIN-SD-09-2021'!A:D,4,0)</f>
        <v>0.21</v>
      </c>
      <c r="N549" s="76" t="b">
        <f t="shared" si="92"/>
        <v>1</v>
      </c>
    </row>
    <row r="550" spans="1:15" s="363" customFormat="1" ht="30" x14ac:dyDescent="0.25">
      <c r="A550" s="378">
        <f t="shared" si="84"/>
        <v>96547</v>
      </c>
      <c r="B550" s="377">
        <v>43132</v>
      </c>
      <c r="C550" s="104" t="s">
        <v>13478</v>
      </c>
      <c r="D550" s="104" t="s">
        <v>13446</v>
      </c>
      <c r="E550" s="105" t="s">
        <v>11264</v>
      </c>
      <c r="F550" s="105" t="s">
        <v>6462</v>
      </c>
      <c r="G550" s="140">
        <v>2.5000000000000001E-2</v>
      </c>
      <c r="H550" s="107">
        <v>23.41</v>
      </c>
      <c r="I550" s="107" t="s">
        <v>11266</v>
      </c>
      <c r="J550" s="76">
        <f t="shared" si="91"/>
        <v>0.57999999999999996</v>
      </c>
      <c r="M550" s="76">
        <f>VLOOKUP(B550,'INS-SIN-SD-09-2021'!A:D,4,0)</f>
        <v>23.41</v>
      </c>
      <c r="N550" s="76" t="b">
        <f t="shared" si="92"/>
        <v>1</v>
      </c>
    </row>
    <row r="551" spans="1:15" s="363" customFormat="1" ht="30" x14ac:dyDescent="0.25">
      <c r="A551" s="376">
        <f t="shared" si="84"/>
        <v>96548</v>
      </c>
      <c r="B551" s="367" t="s">
        <v>11263</v>
      </c>
      <c r="C551" s="368" t="s">
        <v>13479</v>
      </c>
      <c r="D551" s="368" t="s">
        <v>13467</v>
      </c>
      <c r="E551" s="369" t="s">
        <v>6462</v>
      </c>
      <c r="F551" s="369" t="s">
        <v>11264</v>
      </c>
      <c r="G551" s="370" t="s">
        <v>11265</v>
      </c>
      <c r="H551" s="371" t="s">
        <v>11266</v>
      </c>
      <c r="I551" s="375">
        <f>SUMIF(A:A,A551,J:J)</f>
        <v>13.589999999999998</v>
      </c>
      <c r="K551" s="363">
        <f>VLOOKUP(A551,'CMP-SIN-SD-09-2021'!A:D,4,0)</f>
        <v>13.59</v>
      </c>
      <c r="L551" s="363" t="b">
        <f>K551=I551</f>
        <v>1</v>
      </c>
      <c r="O551" s="6">
        <v>96548</v>
      </c>
    </row>
    <row r="552" spans="1:15" s="363" customFormat="1" ht="30" x14ac:dyDescent="0.25">
      <c r="A552" s="378">
        <f t="shared" si="84"/>
        <v>96548</v>
      </c>
      <c r="B552" s="377">
        <v>92796</v>
      </c>
      <c r="C552" s="104" t="s">
        <v>13467</v>
      </c>
      <c r="D552" s="104" t="s">
        <v>11346</v>
      </c>
      <c r="E552" s="105" t="s">
        <v>11264</v>
      </c>
      <c r="F552" s="105" t="s">
        <v>6462</v>
      </c>
      <c r="G552" s="140">
        <v>1</v>
      </c>
      <c r="H552" s="107">
        <f>VLOOKUP(B552,'CMP-SIN-SD-09-2021'!A:D,4,0)</f>
        <v>11.51</v>
      </c>
      <c r="I552" s="107" t="s">
        <v>11266</v>
      </c>
      <c r="J552" s="76">
        <f t="shared" ref="J552:J556" si="93">TRUNC((H552*G552),2)</f>
        <v>11.51</v>
      </c>
      <c r="M552" s="76">
        <f>VLOOKUP(B552,'CMP-SIN-SD-09-2021'!A:D,4,0)</f>
        <v>11.51</v>
      </c>
      <c r="N552" s="76" t="b">
        <f t="shared" ref="N552:N556" si="94">M552=H552</f>
        <v>1</v>
      </c>
    </row>
    <row r="553" spans="1:15" s="363" customFormat="1" x14ac:dyDescent="0.25">
      <c r="A553" s="378">
        <f t="shared" si="84"/>
        <v>96548</v>
      </c>
      <c r="B553" s="377">
        <v>88238</v>
      </c>
      <c r="C553" s="104" t="s">
        <v>13467</v>
      </c>
      <c r="D553" s="104" t="s">
        <v>13444</v>
      </c>
      <c r="E553" s="105" t="s">
        <v>11264</v>
      </c>
      <c r="F553" s="105" t="s">
        <v>6456</v>
      </c>
      <c r="G553" s="140">
        <v>1.6E-2</v>
      </c>
      <c r="H553" s="107">
        <f>VLOOKUP(B553,'CMP-SIN-SD-09-2021'!A:D,4,0)</f>
        <v>18.440000000000001</v>
      </c>
      <c r="I553" s="107" t="s">
        <v>11266</v>
      </c>
      <c r="J553" s="76">
        <f t="shared" si="93"/>
        <v>0.28999999999999998</v>
      </c>
      <c r="M553" s="76">
        <f>VLOOKUP(B553,'CMP-SIN-SD-09-2021'!A:D,4,0)</f>
        <v>18.440000000000001</v>
      </c>
      <c r="N553" s="76" t="b">
        <f t="shared" si="94"/>
        <v>1</v>
      </c>
    </row>
    <row r="554" spans="1:15" s="363" customFormat="1" x14ac:dyDescent="0.25">
      <c r="A554" s="378">
        <f t="shared" si="84"/>
        <v>96548</v>
      </c>
      <c r="B554" s="377">
        <v>88245</v>
      </c>
      <c r="C554" s="104" t="s">
        <v>13467</v>
      </c>
      <c r="D554" s="104" t="s">
        <v>13445</v>
      </c>
      <c r="E554" s="105" t="s">
        <v>11264</v>
      </c>
      <c r="F554" s="105" t="s">
        <v>6456</v>
      </c>
      <c r="G554" s="140">
        <v>4.9500000000000002E-2</v>
      </c>
      <c r="H554" s="107">
        <f>VLOOKUP(B554,'CMP-SIN-SD-09-2021'!A:D,4,0)</f>
        <v>23.78</v>
      </c>
      <c r="I554" s="107" t="s">
        <v>11266</v>
      </c>
      <c r="J554" s="76">
        <f t="shared" si="93"/>
        <v>1.17</v>
      </c>
      <c r="M554" s="76">
        <f>VLOOKUP(B554,'CMP-SIN-SD-09-2021'!A:D,4,0)</f>
        <v>23.78</v>
      </c>
      <c r="N554" s="76" t="b">
        <f t="shared" si="94"/>
        <v>1</v>
      </c>
    </row>
    <row r="555" spans="1:15" s="363" customFormat="1" ht="45" x14ac:dyDescent="0.25">
      <c r="A555" s="378">
        <f t="shared" si="84"/>
        <v>96548</v>
      </c>
      <c r="B555" s="377">
        <v>39017</v>
      </c>
      <c r="C555" s="104" t="s">
        <v>13467</v>
      </c>
      <c r="D555" s="104" t="s">
        <v>13463</v>
      </c>
      <c r="E555" s="105" t="s">
        <v>11264</v>
      </c>
      <c r="F555" s="105" t="s">
        <v>6446</v>
      </c>
      <c r="G555" s="140">
        <v>0.19750000000000001</v>
      </c>
      <c r="H555" s="107">
        <v>0.21</v>
      </c>
      <c r="I555" s="107" t="s">
        <v>11266</v>
      </c>
      <c r="J555" s="76">
        <f t="shared" si="93"/>
        <v>0.04</v>
      </c>
      <c r="M555" s="76">
        <f>VLOOKUP(B555,'INS-SIN-SD-09-2021'!A:D,4,0)</f>
        <v>0.21</v>
      </c>
      <c r="N555" s="76" t="b">
        <f t="shared" si="94"/>
        <v>1</v>
      </c>
    </row>
    <row r="556" spans="1:15" s="363" customFormat="1" ht="30" x14ac:dyDescent="0.25">
      <c r="A556" s="378">
        <f t="shared" si="84"/>
        <v>96548</v>
      </c>
      <c r="B556" s="377">
        <v>43132</v>
      </c>
      <c r="C556" s="104" t="s">
        <v>13467</v>
      </c>
      <c r="D556" s="104" t="s">
        <v>13446</v>
      </c>
      <c r="E556" s="105" t="s">
        <v>11264</v>
      </c>
      <c r="F556" s="105" t="s">
        <v>6462</v>
      </c>
      <c r="G556" s="140">
        <v>2.5000000000000001E-2</v>
      </c>
      <c r="H556" s="107">
        <v>23.41</v>
      </c>
      <c r="I556" s="107" t="s">
        <v>11266</v>
      </c>
      <c r="J556" s="76">
        <f t="shared" si="93"/>
        <v>0.57999999999999996</v>
      </c>
      <c r="M556" s="76">
        <f>VLOOKUP(B556,'INS-SIN-SD-09-2021'!A:D,4,0)</f>
        <v>23.41</v>
      </c>
      <c r="N556" s="76" t="b">
        <f t="shared" si="94"/>
        <v>1</v>
      </c>
    </row>
    <row r="557" spans="1:15" s="363" customFormat="1" ht="30" x14ac:dyDescent="0.25">
      <c r="A557" s="376">
        <f t="shared" si="84"/>
        <v>95577</v>
      </c>
      <c r="B557" s="367" t="s">
        <v>11263</v>
      </c>
      <c r="C557" s="368" t="s">
        <v>13480</v>
      </c>
      <c r="D557" s="368" t="s">
        <v>13467</v>
      </c>
      <c r="E557" s="369" t="s">
        <v>6462</v>
      </c>
      <c r="F557" s="369" t="s">
        <v>11264</v>
      </c>
      <c r="G557" s="370" t="s">
        <v>11265</v>
      </c>
      <c r="H557" s="371" t="s">
        <v>11266</v>
      </c>
      <c r="I557" s="375">
        <f>SUMIF(A:A,A557,J:J)</f>
        <v>14.8</v>
      </c>
      <c r="K557" s="363">
        <f>VLOOKUP(A557,'CMP-SIN-SD-09-2021'!A:D,4,0)</f>
        <v>14.8</v>
      </c>
      <c r="L557" s="363" t="b">
        <f>K557=I557</f>
        <v>1</v>
      </c>
      <c r="O557" s="6">
        <v>95577</v>
      </c>
    </row>
    <row r="558" spans="1:15" s="363" customFormat="1" ht="30" x14ac:dyDescent="0.25">
      <c r="A558" s="378">
        <f t="shared" si="84"/>
        <v>95577</v>
      </c>
      <c r="B558" s="377">
        <v>92794</v>
      </c>
      <c r="C558" s="104" t="s">
        <v>13467</v>
      </c>
      <c r="D558" s="104" t="s">
        <v>11342</v>
      </c>
      <c r="E558" s="105" t="s">
        <v>11264</v>
      </c>
      <c r="F558" s="105" t="s">
        <v>6462</v>
      </c>
      <c r="G558" s="140">
        <v>1</v>
      </c>
      <c r="H558" s="107">
        <f>VLOOKUP(B558,'CMP-SIN-SD-09-2021'!A:D,4,0)</f>
        <v>13.51</v>
      </c>
      <c r="I558" s="107" t="s">
        <v>11266</v>
      </c>
      <c r="J558" s="76">
        <f t="shared" ref="J558:J561" si="95">TRUNC((H558*G558),2)</f>
        <v>13.51</v>
      </c>
      <c r="M558" s="76">
        <f>VLOOKUP(B558,'CMP-SIN-SD-09-2021'!A:D,4,0)</f>
        <v>13.51</v>
      </c>
      <c r="N558" s="76" t="b">
        <f t="shared" ref="N558:N561" si="96">M558=H558</f>
        <v>1</v>
      </c>
    </row>
    <row r="559" spans="1:15" s="363" customFormat="1" x14ac:dyDescent="0.25">
      <c r="A559" s="378">
        <f t="shared" si="84"/>
        <v>95577</v>
      </c>
      <c r="B559" s="377">
        <v>88238</v>
      </c>
      <c r="C559" s="104" t="s">
        <v>13467</v>
      </c>
      <c r="D559" s="104" t="s">
        <v>13444</v>
      </c>
      <c r="E559" s="105" t="s">
        <v>11264</v>
      </c>
      <c r="F559" s="105" t="s">
        <v>6456</v>
      </c>
      <c r="G559" s="140">
        <v>6.1000000000000004E-3</v>
      </c>
      <c r="H559" s="107">
        <f>VLOOKUP(B559,'CMP-SIN-SD-09-2021'!A:D,4,0)</f>
        <v>18.440000000000001</v>
      </c>
      <c r="I559" s="107" t="s">
        <v>11266</v>
      </c>
      <c r="J559" s="76">
        <f t="shared" si="95"/>
        <v>0.11</v>
      </c>
      <c r="M559" s="76">
        <f>VLOOKUP(B559,'CMP-SIN-SD-09-2021'!A:D,4,0)</f>
        <v>18.440000000000001</v>
      </c>
      <c r="N559" s="76" t="b">
        <f t="shared" si="96"/>
        <v>1</v>
      </c>
    </row>
    <row r="560" spans="1:15" s="363" customFormat="1" x14ac:dyDescent="0.25">
      <c r="A560" s="378">
        <f t="shared" si="84"/>
        <v>95577</v>
      </c>
      <c r="B560" s="377">
        <v>88245</v>
      </c>
      <c r="C560" s="104" t="s">
        <v>13467</v>
      </c>
      <c r="D560" s="104" t="s">
        <v>13445</v>
      </c>
      <c r="E560" s="105" t="s">
        <v>11264</v>
      </c>
      <c r="F560" s="105" t="s">
        <v>6456</v>
      </c>
      <c r="G560" s="140">
        <v>3.0599999999999999E-2</v>
      </c>
      <c r="H560" s="107">
        <f>VLOOKUP(B560,'CMP-SIN-SD-09-2021'!A:D,4,0)</f>
        <v>23.78</v>
      </c>
      <c r="I560" s="107" t="s">
        <v>11266</v>
      </c>
      <c r="J560" s="76">
        <f t="shared" si="95"/>
        <v>0.72</v>
      </c>
      <c r="M560" s="76">
        <f>VLOOKUP(B560,'CMP-SIN-SD-09-2021'!A:D,4,0)</f>
        <v>23.78</v>
      </c>
      <c r="N560" s="76" t="b">
        <f t="shared" si="96"/>
        <v>1</v>
      </c>
    </row>
    <row r="561" spans="1:15" s="363" customFormat="1" ht="30" x14ac:dyDescent="0.25">
      <c r="A561" s="378">
        <f t="shared" si="84"/>
        <v>95577</v>
      </c>
      <c r="B561" s="377">
        <v>43132</v>
      </c>
      <c r="C561" s="104" t="s">
        <v>13467</v>
      </c>
      <c r="D561" s="104" t="s">
        <v>13446</v>
      </c>
      <c r="E561" s="105" t="s">
        <v>11264</v>
      </c>
      <c r="F561" s="105" t="s">
        <v>6462</v>
      </c>
      <c r="G561" s="140">
        <v>0.02</v>
      </c>
      <c r="H561" s="107">
        <v>23.41</v>
      </c>
      <c r="I561" s="107" t="s">
        <v>11266</v>
      </c>
      <c r="J561" s="76">
        <f t="shared" si="95"/>
        <v>0.46</v>
      </c>
      <c r="M561" s="76">
        <f>VLOOKUP(B561,'INS-SIN-SD-09-2021'!A:D,4,0)</f>
        <v>23.41</v>
      </c>
      <c r="N561" s="76" t="b">
        <f t="shared" si="96"/>
        <v>1</v>
      </c>
    </row>
    <row r="562" spans="1:15" s="363" customFormat="1" ht="45" x14ac:dyDescent="0.25">
      <c r="A562" s="376">
        <f t="shared" si="84"/>
        <v>96535</v>
      </c>
      <c r="B562" s="367" t="s">
        <v>11263</v>
      </c>
      <c r="C562" s="368" t="s">
        <v>11347</v>
      </c>
      <c r="D562" s="368" t="s">
        <v>13481</v>
      </c>
      <c r="E562" s="369" t="s">
        <v>6447</v>
      </c>
      <c r="F562" s="369" t="s">
        <v>11264</v>
      </c>
      <c r="G562" s="370" t="s">
        <v>11265</v>
      </c>
      <c r="H562" s="371" t="s">
        <v>11266</v>
      </c>
      <c r="I562" s="375">
        <f>SUMIF(A:A,A562,J:J)</f>
        <v>143.95000000000002</v>
      </c>
      <c r="K562" s="363">
        <f>VLOOKUP(A562,'CMP-SIN-SD-09-2021'!A:D,4,0)</f>
        <v>143.94999999999999</v>
      </c>
      <c r="L562" s="363" t="b">
        <f>K562=I562</f>
        <v>1</v>
      </c>
      <c r="O562" s="6">
        <v>96535</v>
      </c>
    </row>
    <row r="563" spans="1:15" s="363" customFormat="1" x14ac:dyDescent="0.25">
      <c r="A563" s="378">
        <f t="shared" si="84"/>
        <v>96535</v>
      </c>
      <c r="B563" s="377">
        <v>88239</v>
      </c>
      <c r="C563" s="104" t="s">
        <v>13481</v>
      </c>
      <c r="D563" s="104" t="s">
        <v>13382</v>
      </c>
      <c r="E563" s="105" t="s">
        <v>11264</v>
      </c>
      <c r="F563" s="105" t="s">
        <v>6456</v>
      </c>
      <c r="G563" s="140">
        <v>1.0860000000000001</v>
      </c>
      <c r="H563" s="107">
        <f>VLOOKUP(B563,'CMP-SIN-SD-09-2021'!A:D,4,0)</f>
        <v>19.96</v>
      </c>
      <c r="I563" s="107" t="s">
        <v>11266</v>
      </c>
      <c r="J563" s="76">
        <f t="shared" ref="J563:J572" si="97">TRUNC((H563*G563),2)</f>
        <v>21.67</v>
      </c>
      <c r="M563" s="76">
        <f>VLOOKUP(B563,'CMP-SIN-SD-09-2021'!A:D,4,0)</f>
        <v>19.96</v>
      </c>
      <c r="N563" s="76" t="b">
        <f t="shared" ref="N563:N572" si="98">M563=H563</f>
        <v>1</v>
      </c>
    </row>
    <row r="564" spans="1:15" s="363" customFormat="1" x14ac:dyDescent="0.25">
      <c r="A564" s="378">
        <f t="shared" si="84"/>
        <v>96535</v>
      </c>
      <c r="B564" s="377">
        <v>88262</v>
      </c>
      <c r="C564" s="104" t="s">
        <v>13481</v>
      </c>
      <c r="D564" s="104" t="s">
        <v>13312</v>
      </c>
      <c r="E564" s="105" t="s">
        <v>11264</v>
      </c>
      <c r="F564" s="105" t="s">
        <v>6456</v>
      </c>
      <c r="G564" s="140">
        <v>2.7690000000000001</v>
      </c>
      <c r="H564" s="107">
        <f>VLOOKUP(B564,'CMP-SIN-SD-09-2021'!A:D,4,0)</f>
        <v>23.68</v>
      </c>
      <c r="I564" s="107" t="s">
        <v>11266</v>
      </c>
      <c r="J564" s="76">
        <f t="shared" si="97"/>
        <v>65.56</v>
      </c>
      <c r="M564" s="76">
        <f>VLOOKUP(B564,'CMP-SIN-SD-09-2021'!A:D,4,0)</f>
        <v>23.68</v>
      </c>
      <c r="N564" s="76" t="b">
        <f t="shared" si="98"/>
        <v>1</v>
      </c>
    </row>
    <row r="565" spans="1:15" s="363" customFormat="1" ht="30" x14ac:dyDescent="0.25">
      <c r="A565" s="378">
        <f t="shared" si="84"/>
        <v>96535</v>
      </c>
      <c r="B565" s="377">
        <v>91692</v>
      </c>
      <c r="C565" s="104" t="s">
        <v>13481</v>
      </c>
      <c r="D565" s="104" t="s">
        <v>13383</v>
      </c>
      <c r="E565" s="105" t="s">
        <v>11264</v>
      </c>
      <c r="F565" s="105" t="s">
        <v>11307</v>
      </c>
      <c r="G565" s="140">
        <v>7.9000000000000001E-2</v>
      </c>
      <c r="H565" s="107">
        <f>VLOOKUP(B565,'CMP-SIN-SD-09-2021'!A:D,4,0)</f>
        <v>21.22</v>
      </c>
      <c r="I565" s="107" t="s">
        <v>11266</v>
      </c>
      <c r="J565" s="76">
        <f t="shared" si="97"/>
        <v>1.67</v>
      </c>
      <c r="M565" s="76">
        <f>VLOOKUP(B565,'CMP-SIN-SD-09-2021'!A:D,4,0)</f>
        <v>21.22</v>
      </c>
      <c r="N565" s="76" t="b">
        <f t="shared" si="98"/>
        <v>1</v>
      </c>
    </row>
    <row r="566" spans="1:15" s="363" customFormat="1" ht="30" x14ac:dyDescent="0.25">
      <c r="A566" s="378">
        <f t="shared" si="84"/>
        <v>96535</v>
      </c>
      <c r="B566" s="377">
        <v>91693</v>
      </c>
      <c r="C566" s="104" t="s">
        <v>13481</v>
      </c>
      <c r="D566" s="104" t="s">
        <v>13384</v>
      </c>
      <c r="E566" s="105" t="s">
        <v>11264</v>
      </c>
      <c r="F566" s="105" t="s">
        <v>11308</v>
      </c>
      <c r="G566" s="140">
        <v>3.9E-2</v>
      </c>
      <c r="H566" s="107">
        <f>VLOOKUP(B566,'CMP-SIN-SD-09-2021'!A:D,4,0)</f>
        <v>18.73</v>
      </c>
      <c r="I566" s="107" t="s">
        <v>11266</v>
      </c>
      <c r="J566" s="76">
        <f t="shared" si="97"/>
        <v>0.73</v>
      </c>
      <c r="M566" s="76">
        <f>VLOOKUP(B566,'CMP-SIN-SD-09-2021'!A:D,4,0)</f>
        <v>18.73</v>
      </c>
      <c r="N566" s="76" t="b">
        <f t="shared" si="98"/>
        <v>1</v>
      </c>
    </row>
    <row r="567" spans="1:15" s="363" customFormat="1" ht="30" x14ac:dyDescent="0.25">
      <c r="A567" s="378">
        <f t="shared" si="84"/>
        <v>96535</v>
      </c>
      <c r="B567" s="377">
        <v>2692</v>
      </c>
      <c r="C567" s="104" t="s">
        <v>13481</v>
      </c>
      <c r="D567" s="104" t="s">
        <v>13455</v>
      </c>
      <c r="E567" s="105" t="s">
        <v>11264</v>
      </c>
      <c r="F567" s="105" t="s">
        <v>6445</v>
      </c>
      <c r="G567" s="140">
        <v>1.7000000000000001E-2</v>
      </c>
      <c r="H567" s="107">
        <v>7.05</v>
      </c>
      <c r="I567" s="107" t="s">
        <v>11266</v>
      </c>
      <c r="J567" s="76">
        <f t="shared" si="97"/>
        <v>0.11</v>
      </c>
      <c r="M567" s="76">
        <f>VLOOKUP(B567,'INS-SIN-SD-09-2021'!A:D,4,0)</f>
        <v>7.05</v>
      </c>
      <c r="N567" s="76" t="b">
        <f t="shared" si="98"/>
        <v>1</v>
      </c>
    </row>
    <row r="568" spans="1:15" s="363" customFormat="1" ht="30" x14ac:dyDescent="0.25">
      <c r="A568" s="378">
        <f t="shared" si="84"/>
        <v>96535</v>
      </c>
      <c r="B568" s="377">
        <v>4517</v>
      </c>
      <c r="C568" s="104" t="s">
        <v>13481</v>
      </c>
      <c r="D568" s="104" t="s">
        <v>13456</v>
      </c>
      <c r="E568" s="105" t="s">
        <v>11264</v>
      </c>
      <c r="F568" s="105" t="s">
        <v>6465</v>
      </c>
      <c r="G568" s="140">
        <v>4.6120000000000001</v>
      </c>
      <c r="H568" s="107">
        <v>2.92</v>
      </c>
      <c r="I568" s="107" t="s">
        <v>11266</v>
      </c>
      <c r="J568" s="76">
        <f t="shared" si="97"/>
        <v>13.46</v>
      </c>
      <c r="M568" s="76">
        <f>VLOOKUP(B568,'INS-SIN-SD-09-2021'!A:D,4,0)</f>
        <v>2.92</v>
      </c>
      <c r="N568" s="76" t="b">
        <f t="shared" si="98"/>
        <v>1</v>
      </c>
    </row>
    <row r="569" spans="1:15" s="363" customFormat="1" x14ac:dyDescent="0.25">
      <c r="A569" s="378">
        <f t="shared" si="84"/>
        <v>96535</v>
      </c>
      <c r="B569" s="377">
        <v>5074</v>
      </c>
      <c r="C569" s="104" t="s">
        <v>13481</v>
      </c>
      <c r="D569" s="104" t="s">
        <v>13458</v>
      </c>
      <c r="E569" s="105" t="s">
        <v>11264</v>
      </c>
      <c r="F569" s="105" t="s">
        <v>6462</v>
      </c>
      <c r="G569" s="140">
        <v>1.6E-2</v>
      </c>
      <c r="H569" s="107">
        <v>25.32</v>
      </c>
      <c r="I569" s="107" t="s">
        <v>11266</v>
      </c>
      <c r="J569" s="76">
        <f t="shared" si="97"/>
        <v>0.4</v>
      </c>
      <c r="M569" s="76">
        <f>VLOOKUP(B569,'INS-SIN-SD-09-2021'!A:D,4,0)</f>
        <v>25.32</v>
      </c>
      <c r="N569" s="76" t="b">
        <f t="shared" si="98"/>
        <v>1</v>
      </c>
    </row>
    <row r="570" spans="1:15" s="363" customFormat="1" x14ac:dyDescent="0.25">
      <c r="A570" s="378">
        <f t="shared" si="84"/>
        <v>96535</v>
      </c>
      <c r="B570" s="377">
        <v>5073</v>
      </c>
      <c r="C570" s="104" t="s">
        <v>13481</v>
      </c>
      <c r="D570" s="104" t="s">
        <v>13482</v>
      </c>
      <c r="E570" s="105" t="s">
        <v>11264</v>
      </c>
      <c r="F570" s="105" t="s">
        <v>6462</v>
      </c>
      <c r="G570" s="140">
        <v>4.7E-2</v>
      </c>
      <c r="H570" s="107">
        <v>23.04</v>
      </c>
      <c r="I570" s="107" t="s">
        <v>11266</v>
      </c>
      <c r="J570" s="76">
        <f t="shared" si="97"/>
        <v>1.08</v>
      </c>
      <c r="M570" s="76">
        <f>VLOOKUP(B570,'INS-SIN-SD-09-2021'!A:D,4,0)</f>
        <v>23.04</v>
      </c>
      <c r="N570" s="76" t="b">
        <f t="shared" si="98"/>
        <v>1</v>
      </c>
    </row>
    <row r="571" spans="1:15" s="363" customFormat="1" ht="30" x14ac:dyDescent="0.25">
      <c r="A571" s="378">
        <f t="shared" si="84"/>
        <v>96535</v>
      </c>
      <c r="B571" s="377">
        <v>6189</v>
      </c>
      <c r="C571" s="104" t="s">
        <v>13481</v>
      </c>
      <c r="D571" s="104" t="s">
        <v>13459</v>
      </c>
      <c r="E571" s="105" t="s">
        <v>11264</v>
      </c>
      <c r="F571" s="105" t="s">
        <v>6465</v>
      </c>
      <c r="G571" s="140">
        <v>1.278</v>
      </c>
      <c r="H571" s="107">
        <v>30.52</v>
      </c>
      <c r="I571" s="107" t="s">
        <v>11266</v>
      </c>
      <c r="J571" s="76">
        <f t="shared" si="97"/>
        <v>39</v>
      </c>
      <c r="M571" s="76">
        <f>VLOOKUP(B571,'INS-SIN-SD-09-2021'!A:D,4,0)</f>
        <v>30.52</v>
      </c>
      <c r="N571" s="76" t="b">
        <f t="shared" si="98"/>
        <v>1</v>
      </c>
    </row>
    <row r="572" spans="1:15" s="363" customFormat="1" x14ac:dyDescent="0.25">
      <c r="A572" s="378">
        <f t="shared" si="84"/>
        <v>96535</v>
      </c>
      <c r="B572" s="377">
        <v>40304</v>
      </c>
      <c r="C572" s="104" t="s">
        <v>13481</v>
      </c>
      <c r="D572" s="104" t="s">
        <v>13460</v>
      </c>
      <c r="E572" s="105" t="s">
        <v>11264</v>
      </c>
      <c r="F572" s="105" t="s">
        <v>6462</v>
      </c>
      <c r="G572" s="140">
        <v>0.01</v>
      </c>
      <c r="H572" s="107">
        <v>27.9</v>
      </c>
      <c r="I572" s="107" t="s">
        <v>11266</v>
      </c>
      <c r="J572" s="76">
        <f t="shared" si="97"/>
        <v>0.27</v>
      </c>
      <c r="M572" s="76">
        <f>VLOOKUP(B572,'INS-SIN-SD-09-2021'!A:D,4,0)</f>
        <v>27.9</v>
      </c>
      <c r="N572" s="76" t="b">
        <f t="shared" si="98"/>
        <v>1</v>
      </c>
    </row>
    <row r="573" spans="1:15" s="363" customFormat="1" ht="30" x14ac:dyDescent="0.25">
      <c r="A573" s="376">
        <f t="shared" si="84"/>
        <v>96558</v>
      </c>
      <c r="B573" s="367" t="s">
        <v>11263</v>
      </c>
      <c r="C573" s="368" t="s">
        <v>11348</v>
      </c>
      <c r="D573" s="368" t="s">
        <v>13398</v>
      </c>
      <c r="E573" s="369" t="s">
        <v>6624</v>
      </c>
      <c r="F573" s="369" t="s">
        <v>11264</v>
      </c>
      <c r="G573" s="370" t="s">
        <v>11265</v>
      </c>
      <c r="H573" s="371" t="s">
        <v>11266</v>
      </c>
      <c r="I573" s="375">
        <f>SUMIF(A:A,A573,J:J)</f>
        <v>434.33</v>
      </c>
      <c r="K573" s="363">
        <f>VLOOKUP(A573,'CMP-SIN-SD-09-2021'!A:D,4,0)</f>
        <v>434.33</v>
      </c>
      <c r="L573" s="363" t="b">
        <f>K573=I573</f>
        <v>1</v>
      </c>
      <c r="O573" s="6">
        <v>96558</v>
      </c>
    </row>
    <row r="574" spans="1:15" s="363" customFormat="1" x14ac:dyDescent="0.25">
      <c r="A574" s="378">
        <f t="shared" si="84"/>
        <v>96558</v>
      </c>
      <c r="B574" s="377">
        <v>88309</v>
      </c>
      <c r="C574" s="104" t="s">
        <v>13398</v>
      </c>
      <c r="D574" s="104" t="s">
        <v>13351</v>
      </c>
      <c r="E574" s="105" t="s">
        <v>11264</v>
      </c>
      <c r="F574" s="105" t="s">
        <v>6456</v>
      </c>
      <c r="G574" s="140">
        <v>0.49299999999999999</v>
      </c>
      <c r="H574" s="107">
        <f>VLOOKUP(B574,'CMP-SIN-SD-09-2021'!A:D,4,0)</f>
        <v>23.9</v>
      </c>
      <c r="I574" s="107" t="s">
        <v>11266</v>
      </c>
      <c r="J574" s="76">
        <f t="shared" ref="J574:J578" si="99">TRUNC((H574*G574),2)</f>
        <v>11.78</v>
      </c>
      <c r="M574" s="76">
        <f>VLOOKUP(B574,'CMP-SIN-SD-09-2021'!A:D,4,0)</f>
        <v>23.9</v>
      </c>
      <c r="N574" s="76" t="b">
        <f t="shared" ref="N574:N578" si="100">M574=H574</f>
        <v>1</v>
      </c>
    </row>
    <row r="575" spans="1:15" s="363" customFormat="1" x14ac:dyDescent="0.25">
      <c r="A575" s="378">
        <f t="shared" si="84"/>
        <v>96558</v>
      </c>
      <c r="B575" s="377">
        <v>88316</v>
      </c>
      <c r="C575" s="104" t="s">
        <v>13398</v>
      </c>
      <c r="D575" s="104" t="s">
        <v>11293</v>
      </c>
      <c r="E575" s="105" t="s">
        <v>11264</v>
      </c>
      <c r="F575" s="105" t="s">
        <v>6456</v>
      </c>
      <c r="G575" s="140">
        <v>0.74</v>
      </c>
      <c r="H575" s="107">
        <f>VLOOKUP(B575,'CMP-SIN-SD-09-2021'!A:D,4,0)</f>
        <v>17.61</v>
      </c>
      <c r="I575" s="107" t="s">
        <v>11266</v>
      </c>
      <c r="J575" s="76">
        <f t="shared" si="99"/>
        <v>13.03</v>
      </c>
      <c r="M575" s="76">
        <f>VLOOKUP(B575,'CMP-SIN-SD-09-2021'!A:D,4,0)</f>
        <v>17.61</v>
      </c>
      <c r="N575" s="76" t="b">
        <f t="shared" si="100"/>
        <v>1</v>
      </c>
    </row>
    <row r="576" spans="1:15" s="363" customFormat="1" ht="30" x14ac:dyDescent="0.25">
      <c r="A576" s="378">
        <f t="shared" si="84"/>
        <v>96558</v>
      </c>
      <c r="B576" s="377">
        <v>90586</v>
      </c>
      <c r="C576" s="104" t="s">
        <v>13398</v>
      </c>
      <c r="D576" s="104" t="s">
        <v>13469</v>
      </c>
      <c r="E576" s="105" t="s">
        <v>11264</v>
      </c>
      <c r="F576" s="105" t="s">
        <v>11307</v>
      </c>
      <c r="G576" s="140">
        <v>0.12</v>
      </c>
      <c r="H576" s="107">
        <v>1.58</v>
      </c>
      <c r="I576" s="107" t="s">
        <v>11266</v>
      </c>
      <c r="J576" s="76">
        <f t="shared" si="99"/>
        <v>0.18</v>
      </c>
      <c r="M576" s="76">
        <f>VLOOKUP(B576,'CMP-SIN-SD-09-2021'!A:D,4,0)</f>
        <v>1.58</v>
      </c>
      <c r="N576" s="76" t="b">
        <f t="shared" si="100"/>
        <v>1</v>
      </c>
    </row>
    <row r="577" spans="1:15" s="363" customFormat="1" ht="30" x14ac:dyDescent="0.25">
      <c r="A577" s="378">
        <f t="shared" si="84"/>
        <v>96558</v>
      </c>
      <c r="B577" s="377">
        <v>90587</v>
      </c>
      <c r="C577" s="104" t="s">
        <v>13398</v>
      </c>
      <c r="D577" s="104" t="s">
        <v>13470</v>
      </c>
      <c r="E577" s="105" t="s">
        <v>11264</v>
      </c>
      <c r="F577" s="105" t="s">
        <v>11308</v>
      </c>
      <c r="G577" s="140">
        <v>0.126</v>
      </c>
      <c r="H577" s="107">
        <v>0.36</v>
      </c>
      <c r="I577" s="107" t="s">
        <v>11266</v>
      </c>
      <c r="J577" s="76">
        <f t="shared" si="99"/>
        <v>0.04</v>
      </c>
      <c r="M577" s="76">
        <f>VLOOKUP(B577,'CMP-SIN-SD-09-2021'!A:D,4,0)</f>
        <v>0.36</v>
      </c>
      <c r="N577" s="76" t="b">
        <f t="shared" si="100"/>
        <v>1</v>
      </c>
    </row>
    <row r="578" spans="1:15" s="363" customFormat="1" ht="45" x14ac:dyDescent="0.25">
      <c r="A578" s="378">
        <f t="shared" si="84"/>
        <v>96558</v>
      </c>
      <c r="B578" s="377">
        <v>1525</v>
      </c>
      <c r="C578" s="104" t="s">
        <v>13398</v>
      </c>
      <c r="D578" s="104" t="s">
        <v>13471</v>
      </c>
      <c r="E578" s="105" t="s">
        <v>11264</v>
      </c>
      <c r="F578" s="105" t="s">
        <v>6624</v>
      </c>
      <c r="G578" s="140">
        <v>1.1499999999999999</v>
      </c>
      <c r="H578" s="107">
        <v>355.92</v>
      </c>
      <c r="I578" s="107" t="s">
        <v>11266</v>
      </c>
      <c r="J578" s="76">
        <f t="shared" si="99"/>
        <v>409.3</v>
      </c>
      <c r="M578" s="76">
        <f>VLOOKUP(B578,'INS-SIN-SD-09-2021'!A:D,4,0)</f>
        <v>355.92</v>
      </c>
      <c r="N578" s="76" t="b">
        <f t="shared" si="100"/>
        <v>1</v>
      </c>
    </row>
    <row r="579" spans="1:15" s="363" customFormat="1" ht="30" x14ac:dyDescent="0.25">
      <c r="A579" s="376">
        <f t="shared" si="84"/>
        <v>95583</v>
      </c>
      <c r="B579" s="367" t="s">
        <v>11263</v>
      </c>
      <c r="C579" s="368" t="s">
        <v>13483</v>
      </c>
      <c r="D579" s="368" t="s">
        <v>13442</v>
      </c>
      <c r="E579" s="369" t="s">
        <v>6462</v>
      </c>
      <c r="F579" s="369" t="s">
        <v>11264</v>
      </c>
      <c r="G579" s="370" t="s">
        <v>11265</v>
      </c>
      <c r="H579" s="371" t="s">
        <v>11266</v>
      </c>
      <c r="I579" s="375">
        <f>SUMIF(A:A,A579,J:J)</f>
        <v>17.61</v>
      </c>
      <c r="K579" s="363">
        <f>VLOOKUP(A579,'CMP-SIN-SD-09-2021'!A:D,4,0)</f>
        <v>17.61</v>
      </c>
      <c r="L579" s="363" t="b">
        <f>K579=I579</f>
        <v>1</v>
      </c>
      <c r="O579" s="6">
        <v>95583</v>
      </c>
    </row>
    <row r="580" spans="1:15" s="363" customFormat="1" ht="30" x14ac:dyDescent="0.25">
      <c r="A580" s="378">
        <f t="shared" si="84"/>
        <v>95583</v>
      </c>
      <c r="B580" s="377">
        <v>95445</v>
      </c>
      <c r="C580" s="104" t="s">
        <v>13442</v>
      </c>
      <c r="D580" s="104" t="s">
        <v>13484</v>
      </c>
      <c r="E580" s="105" t="s">
        <v>11264</v>
      </c>
      <c r="F580" s="105" t="s">
        <v>6462</v>
      </c>
      <c r="G580" s="140">
        <v>1</v>
      </c>
      <c r="H580" s="107">
        <f>VLOOKUP(B580,'CMP-SIN-SD-09-2021'!A:D,4,0)</f>
        <v>12.63</v>
      </c>
      <c r="I580" s="107" t="s">
        <v>11266</v>
      </c>
      <c r="J580" s="76">
        <f t="shared" ref="J580:J583" si="101">TRUNC((H580*G580),2)</f>
        <v>12.63</v>
      </c>
      <c r="M580" s="76">
        <f>VLOOKUP(B580,'CMP-SIN-SD-09-2021'!A:D,4,0)</f>
        <v>12.63</v>
      </c>
      <c r="N580" s="76" t="b">
        <f t="shared" ref="N580:N583" si="102">M580=H580</f>
        <v>1</v>
      </c>
    </row>
    <row r="581" spans="1:15" s="363" customFormat="1" x14ac:dyDescent="0.25">
      <c r="A581" s="378">
        <f t="shared" si="84"/>
        <v>95583</v>
      </c>
      <c r="B581" s="377">
        <v>88238</v>
      </c>
      <c r="C581" s="104" t="s">
        <v>13442</v>
      </c>
      <c r="D581" s="104" t="s">
        <v>13444</v>
      </c>
      <c r="E581" s="105" t="s">
        <v>11264</v>
      </c>
      <c r="F581" s="105" t="s">
        <v>6456</v>
      </c>
      <c r="G581" s="140">
        <v>3.3000000000000002E-2</v>
      </c>
      <c r="H581" s="107">
        <f>VLOOKUP(B581,'CMP-SIN-SD-09-2021'!A:D,4,0)</f>
        <v>18.440000000000001</v>
      </c>
      <c r="I581" s="107" t="s">
        <v>11266</v>
      </c>
      <c r="J581" s="76">
        <f t="shared" si="101"/>
        <v>0.6</v>
      </c>
      <c r="M581" s="76">
        <f>VLOOKUP(B581,'CMP-SIN-SD-09-2021'!A:D,4,0)</f>
        <v>18.440000000000001</v>
      </c>
      <c r="N581" s="76" t="b">
        <f t="shared" si="102"/>
        <v>1</v>
      </c>
    </row>
    <row r="582" spans="1:15" s="363" customFormat="1" x14ac:dyDescent="0.25">
      <c r="A582" s="378">
        <f t="shared" si="84"/>
        <v>95583</v>
      </c>
      <c r="B582" s="377">
        <v>88245</v>
      </c>
      <c r="C582" s="104" t="s">
        <v>13442</v>
      </c>
      <c r="D582" s="104" t="s">
        <v>13445</v>
      </c>
      <c r="E582" s="105" t="s">
        <v>11264</v>
      </c>
      <c r="F582" s="105" t="s">
        <v>6456</v>
      </c>
      <c r="G582" s="140">
        <v>0.16520000000000001</v>
      </c>
      <c r="H582" s="107">
        <f>VLOOKUP(B582,'CMP-SIN-SD-09-2021'!A:D,4,0)</f>
        <v>23.78</v>
      </c>
      <c r="I582" s="107" t="s">
        <v>11266</v>
      </c>
      <c r="J582" s="76">
        <f t="shared" si="101"/>
        <v>3.92</v>
      </c>
      <c r="M582" s="76">
        <f>VLOOKUP(B582,'CMP-SIN-SD-09-2021'!A:D,4,0)</f>
        <v>23.78</v>
      </c>
      <c r="N582" s="76" t="b">
        <f t="shared" si="102"/>
        <v>1</v>
      </c>
    </row>
    <row r="583" spans="1:15" s="363" customFormat="1" ht="30" x14ac:dyDescent="0.25">
      <c r="A583" s="378">
        <f t="shared" si="84"/>
        <v>95583</v>
      </c>
      <c r="B583" s="377">
        <v>43132</v>
      </c>
      <c r="C583" s="104" t="s">
        <v>13442</v>
      </c>
      <c r="D583" s="104" t="s">
        <v>13446</v>
      </c>
      <c r="E583" s="105" t="s">
        <v>11264</v>
      </c>
      <c r="F583" s="105" t="s">
        <v>6462</v>
      </c>
      <c r="G583" s="140">
        <v>0.02</v>
      </c>
      <c r="H583" s="107">
        <v>23.41</v>
      </c>
      <c r="I583" s="107" t="s">
        <v>11266</v>
      </c>
      <c r="J583" s="76">
        <f t="shared" si="101"/>
        <v>0.46</v>
      </c>
      <c r="M583" s="76">
        <f>VLOOKUP(B583,'INS-SIN-SD-09-2021'!A:D,4,0)</f>
        <v>23.41</v>
      </c>
      <c r="N583" s="76" t="b">
        <f t="shared" si="102"/>
        <v>1</v>
      </c>
    </row>
    <row r="584" spans="1:15" s="363" customFormat="1" ht="45" x14ac:dyDescent="0.25">
      <c r="A584" s="376">
        <f t="shared" si="84"/>
        <v>92263</v>
      </c>
      <c r="B584" s="367" t="s">
        <v>11263</v>
      </c>
      <c r="C584" s="368" t="s">
        <v>11349</v>
      </c>
      <c r="D584" s="368" t="s">
        <v>13485</v>
      </c>
      <c r="E584" s="369" t="s">
        <v>6447</v>
      </c>
      <c r="F584" s="369" t="s">
        <v>11264</v>
      </c>
      <c r="G584" s="370" t="s">
        <v>11265</v>
      </c>
      <c r="H584" s="371" t="s">
        <v>11266</v>
      </c>
      <c r="I584" s="375">
        <f>SUMIF(A:A,A584,J:J)</f>
        <v>161.93</v>
      </c>
      <c r="K584" s="363">
        <f>VLOOKUP(A584,'CMP-SIN-SD-09-2021'!A:D,4,0)</f>
        <v>161.93</v>
      </c>
      <c r="L584" s="363" t="b">
        <f>K584=I584</f>
        <v>1</v>
      </c>
      <c r="O584" s="6">
        <v>92263</v>
      </c>
    </row>
    <row r="585" spans="1:15" s="363" customFormat="1" x14ac:dyDescent="0.25">
      <c r="A585" s="378">
        <f t="shared" si="84"/>
        <v>92263</v>
      </c>
      <c r="B585" s="377">
        <v>88239</v>
      </c>
      <c r="C585" s="104" t="s">
        <v>13485</v>
      </c>
      <c r="D585" s="104" t="s">
        <v>13382</v>
      </c>
      <c r="E585" s="105" t="s">
        <v>11264</v>
      </c>
      <c r="F585" s="105" t="s">
        <v>6456</v>
      </c>
      <c r="G585" s="140">
        <v>0.25</v>
      </c>
      <c r="H585" s="107">
        <f>VLOOKUP(B585,'CMP-SIN-SD-09-2021'!A:D,4,0)</f>
        <v>19.96</v>
      </c>
      <c r="I585" s="107" t="s">
        <v>11266</v>
      </c>
      <c r="J585" s="76">
        <f t="shared" ref="J585:J592" si="103">TRUNC((H585*G585),2)</f>
        <v>4.99</v>
      </c>
      <c r="M585" s="76">
        <f>VLOOKUP(B585,'CMP-SIN-SD-09-2021'!A:D,4,0)</f>
        <v>19.96</v>
      </c>
      <c r="N585" s="76" t="b">
        <f t="shared" ref="N585:N592" si="104">M585=H585</f>
        <v>1</v>
      </c>
    </row>
    <row r="586" spans="1:15" s="363" customFormat="1" x14ac:dyDescent="0.25">
      <c r="A586" s="378">
        <f t="shared" si="84"/>
        <v>92263</v>
      </c>
      <c r="B586" s="377">
        <v>88262</v>
      </c>
      <c r="C586" s="104" t="s">
        <v>13485</v>
      </c>
      <c r="D586" s="104" t="s">
        <v>13312</v>
      </c>
      <c r="E586" s="105" t="s">
        <v>11264</v>
      </c>
      <c r="F586" s="105" t="s">
        <v>6456</v>
      </c>
      <c r="G586" s="140">
        <v>1.248</v>
      </c>
      <c r="H586" s="107">
        <f>VLOOKUP(B586,'CMP-SIN-SD-09-2021'!A:D,4,0)</f>
        <v>23.68</v>
      </c>
      <c r="I586" s="107" t="s">
        <v>11266</v>
      </c>
      <c r="J586" s="76">
        <f t="shared" si="103"/>
        <v>29.55</v>
      </c>
      <c r="M586" s="76">
        <f>VLOOKUP(B586,'CMP-SIN-SD-09-2021'!A:D,4,0)</f>
        <v>23.68</v>
      </c>
      <c r="N586" s="76" t="b">
        <f t="shared" si="104"/>
        <v>1</v>
      </c>
    </row>
    <row r="587" spans="1:15" s="363" customFormat="1" ht="30" x14ac:dyDescent="0.25">
      <c r="A587" s="378">
        <f t="shared" si="84"/>
        <v>92263</v>
      </c>
      <c r="B587" s="377">
        <v>91692</v>
      </c>
      <c r="C587" s="104" t="s">
        <v>13485</v>
      </c>
      <c r="D587" s="104" t="s">
        <v>13383</v>
      </c>
      <c r="E587" s="105" t="s">
        <v>11264</v>
      </c>
      <c r="F587" s="105" t="s">
        <v>11307</v>
      </c>
      <c r="G587" s="140">
        <v>6.3E-2</v>
      </c>
      <c r="H587" s="107">
        <f>VLOOKUP(B587,'CMP-SIN-SD-09-2021'!A:D,4,0)</f>
        <v>21.22</v>
      </c>
      <c r="I587" s="107" t="s">
        <v>11266</v>
      </c>
      <c r="J587" s="76">
        <f t="shared" si="103"/>
        <v>1.33</v>
      </c>
      <c r="M587" s="76">
        <f>VLOOKUP(B587,'CMP-SIN-SD-09-2021'!A:D,4,0)</f>
        <v>21.22</v>
      </c>
      <c r="N587" s="76" t="b">
        <f t="shared" si="104"/>
        <v>1</v>
      </c>
    </row>
    <row r="588" spans="1:15" s="363" customFormat="1" ht="30" x14ac:dyDescent="0.25">
      <c r="A588" s="378">
        <f t="shared" ref="A588:A651" si="105">IF(O588&lt;&gt;0,O588,A587)</f>
        <v>92263</v>
      </c>
      <c r="B588" s="377">
        <v>91693</v>
      </c>
      <c r="C588" s="104" t="s">
        <v>13485</v>
      </c>
      <c r="D588" s="104" t="s">
        <v>13384</v>
      </c>
      <c r="E588" s="105" t="s">
        <v>11264</v>
      </c>
      <c r="F588" s="105" t="s">
        <v>11308</v>
      </c>
      <c r="G588" s="140">
        <v>0.186</v>
      </c>
      <c r="H588" s="107">
        <f>VLOOKUP(B588,'CMP-SIN-SD-09-2021'!A:D,4,0)</f>
        <v>18.73</v>
      </c>
      <c r="I588" s="107" t="s">
        <v>11266</v>
      </c>
      <c r="J588" s="76">
        <f t="shared" si="103"/>
        <v>3.48</v>
      </c>
      <c r="M588" s="76">
        <f>VLOOKUP(B588,'CMP-SIN-SD-09-2021'!A:D,4,0)</f>
        <v>18.73</v>
      </c>
      <c r="N588" s="76" t="b">
        <f t="shared" si="104"/>
        <v>1</v>
      </c>
    </row>
    <row r="589" spans="1:15" s="363" customFormat="1" ht="30" x14ac:dyDescent="0.25">
      <c r="A589" s="378">
        <f t="shared" si="105"/>
        <v>92263</v>
      </c>
      <c r="B589" s="377">
        <v>1358</v>
      </c>
      <c r="C589" s="104" t="s">
        <v>13485</v>
      </c>
      <c r="D589" s="104" t="s">
        <v>13486</v>
      </c>
      <c r="E589" s="105" t="s">
        <v>11264</v>
      </c>
      <c r="F589" s="105" t="s">
        <v>6447</v>
      </c>
      <c r="G589" s="140">
        <v>1.3360000000000001</v>
      </c>
      <c r="H589" s="107">
        <v>53.65</v>
      </c>
      <c r="I589" s="107" t="s">
        <v>11266</v>
      </c>
      <c r="J589" s="76">
        <f t="shared" si="103"/>
        <v>71.67</v>
      </c>
      <c r="M589" s="76">
        <f>VLOOKUP(B589,'INS-SIN-SD-09-2021'!A:D,4,0)</f>
        <v>53.65</v>
      </c>
      <c r="N589" s="76" t="b">
        <f t="shared" si="104"/>
        <v>1</v>
      </c>
    </row>
    <row r="590" spans="1:15" s="363" customFormat="1" ht="30" x14ac:dyDescent="0.25">
      <c r="A590" s="378">
        <f t="shared" si="105"/>
        <v>92263</v>
      </c>
      <c r="B590" s="377">
        <v>4517</v>
      </c>
      <c r="C590" s="104" t="s">
        <v>13485</v>
      </c>
      <c r="D590" s="104" t="s">
        <v>13456</v>
      </c>
      <c r="E590" s="105" t="s">
        <v>11264</v>
      </c>
      <c r="F590" s="105" t="s">
        <v>6465</v>
      </c>
      <c r="G590" s="140">
        <v>9.2370000000000001</v>
      </c>
      <c r="H590" s="107">
        <v>2.92</v>
      </c>
      <c r="I590" s="107" t="s">
        <v>11266</v>
      </c>
      <c r="J590" s="76">
        <f t="shared" si="103"/>
        <v>26.97</v>
      </c>
      <c r="M590" s="76">
        <f>VLOOKUP(B590,'INS-SIN-SD-09-2021'!A:D,4,0)</f>
        <v>2.92</v>
      </c>
      <c r="N590" s="76" t="b">
        <f t="shared" si="104"/>
        <v>1</v>
      </c>
    </row>
    <row r="591" spans="1:15" s="363" customFormat="1" ht="30" x14ac:dyDescent="0.25">
      <c r="A591" s="378">
        <f t="shared" si="105"/>
        <v>92263</v>
      </c>
      <c r="B591" s="377">
        <v>4491</v>
      </c>
      <c r="C591" s="104" t="s">
        <v>13485</v>
      </c>
      <c r="D591" s="104" t="s">
        <v>13457</v>
      </c>
      <c r="E591" s="105" t="s">
        <v>11264</v>
      </c>
      <c r="F591" s="105" t="s">
        <v>6465</v>
      </c>
      <c r="G591" s="140">
        <v>2.3079999999999998</v>
      </c>
      <c r="H591" s="107">
        <v>8.34</v>
      </c>
      <c r="I591" s="107" t="s">
        <v>11266</v>
      </c>
      <c r="J591" s="76">
        <f t="shared" si="103"/>
        <v>19.239999999999998</v>
      </c>
      <c r="M591" s="76">
        <f>VLOOKUP(B591,'INS-SIN-SD-09-2021'!A:D,4,0)</f>
        <v>8.34</v>
      </c>
      <c r="N591" s="76" t="b">
        <f t="shared" si="104"/>
        <v>1</v>
      </c>
    </row>
    <row r="592" spans="1:15" s="363" customFormat="1" x14ac:dyDescent="0.25">
      <c r="A592" s="378">
        <f t="shared" si="105"/>
        <v>92263</v>
      </c>
      <c r="B592" s="377">
        <v>5068</v>
      </c>
      <c r="C592" s="104" t="s">
        <v>13485</v>
      </c>
      <c r="D592" s="104" t="s">
        <v>13321</v>
      </c>
      <c r="E592" s="105" t="s">
        <v>11264</v>
      </c>
      <c r="F592" s="105" t="s">
        <v>6462</v>
      </c>
      <c r="G592" s="140">
        <v>0.20799999999999999</v>
      </c>
      <c r="H592" s="107">
        <v>22.6</v>
      </c>
      <c r="I592" s="107" t="s">
        <v>11266</v>
      </c>
      <c r="J592" s="76">
        <f t="shared" si="103"/>
        <v>4.7</v>
      </c>
      <c r="M592" s="76">
        <f>VLOOKUP(B592,'INS-SIN-SD-09-2021'!A:D,4,0)</f>
        <v>22.6</v>
      </c>
      <c r="N592" s="76" t="b">
        <f t="shared" si="104"/>
        <v>1</v>
      </c>
    </row>
    <row r="593" spans="1:15" s="363" customFormat="1" ht="60" x14ac:dyDescent="0.25">
      <c r="A593" s="376">
        <f t="shared" si="105"/>
        <v>92759</v>
      </c>
      <c r="B593" s="367" t="s">
        <v>11263</v>
      </c>
      <c r="C593" s="368" t="s">
        <v>13487</v>
      </c>
      <c r="D593" s="368" t="s">
        <v>13488</v>
      </c>
      <c r="E593" s="369" t="s">
        <v>6462</v>
      </c>
      <c r="F593" s="369" t="s">
        <v>11264</v>
      </c>
      <c r="G593" s="370" t="s">
        <v>11265</v>
      </c>
      <c r="H593" s="371" t="s">
        <v>11266</v>
      </c>
      <c r="I593" s="375">
        <f>SUMIF(A:A,A593,J:J)</f>
        <v>18.179999999999996</v>
      </c>
      <c r="K593" s="363">
        <f>VLOOKUP(A593,'CMP-SIN-SD-09-2021'!A:D,4,0)</f>
        <v>18.18</v>
      </c>
      <c r="L593" s="363" t="b">
        <f>K593=I593</f>
        <v>1</v>
      </c>
      <c r="O593" s="6">
        <v>92759</v>
      </c>
    </row>
    <row r="594" spans="1:15" s="363" customFormat="1" ht="30" x14ac:dyDescent="0.25">
      <c r="A594" s="378">
        <f t="shared" si="105"/>
        <v>92759</v>
      </c>
      <c r="B594" s="377">
        <v>92791</v>
      </c>
      <c r="C594" s="104" t="s">
        <v>13488</v>
      </c>
      <c r="D594" s="104" t="s">
        <v>11334</v>
      </c>
      <c r="E594" s="105" t="s">
        <v>11264</v>
      </c>
      <c r="F594" s="105" t="s">
        <v>6462</v>
      </c>
      <c r="G594" s="140">
        <v>1</v>
      </c>
      <c r="H594" s="107">
        <f>VLOOKUP(B594,'CMP-SIN-SD-09-2021'!A:D,4,0)</f>
        <v>14.04</v>
      </c>
      <c r="I594" s="107" t="s">
        <v>11266</v>
      </c>
      <c r="J594" s="76">
        <f t="shared" ref="J594:J598" si="106">TRUNC((H594*G594),2)</f>
        <v>14.04</v>
      </c>
      <c r="M594" s="76">
        <f>VLOOKUP(B594,'CMP-SIN-SD-09-2021'!A:D,4,0)</f>
        <v>14.04</v>
      </c>
      <c r="N594" s="76" t="b">
        <f t="shared" ref="N594:N598" si="107">M594=H594</f>
        <v>1</v>
      </c>
    </row>
    <row r="595" spans="1:15" s="363" customFormat="1" x14ac:dyDescent="0.25">
      <c r="A595" s="378">
        <f t="shared" si="105"/>
        <v>92759</v>
      </c>
      <c r="B595" s="377">
        <v>88238</v>
      </c>
      <c r="C595" s="104" t="s">
        <v>13488</v>
      </c>
      <c r="D595" s="104" t="s">
        <v>13444</v>
      </c>
      <c r="E595" s="105" t="s">
        <v>11264</v>
      </c>
      <c r="F595" s="105" t="s">
        <v>6456</v>
      </c>
      <c r="G595" s="140">
        <v>2.0299999999999999E-2</v>
      </c>
      <c r="H595" s="107">
        <f>VLOOKUP(B595,'CMP-SIN-SD-09-2021'!A:D,4,0)</f>
        <v>18.440000000000001</v>
      </c>
      <c r="I595" s="107" t="s">
        <v>11266</v>
      </c>
      <c r="J595" s="76">
        <f t="shared" si="106"/>
        <v>0.37</v>
      </c>
      <c r="M595" s="76">
        <f>VLOOKUP(B595,'CMP-SIN-SD-09-2021'!A:D,4,0)</f>
        <v>18.440000000000001</v>
      </c>
      <c r="N595" s="76" t="b">
        <f t="shared" si="107"/>
        <v>1</v>
      </c>
    </row>
    <row r="596" spans="1:15" s="363" customFormat="1" x14ac:dyDescent="0.25">
      <c r="A596" s="378">
        <f t="shared" si="105"/>
        <v>92759</v>
      </c>
      <c r="B596" s="377">
        <v>88245</v>
      </c>
      <c r="C596" s="104" t="s">
        <v>13488</v>
      </c>
      <c r="D596" s="104" t="s">
        <v>13445</v>
      </c>
      <c r="E596" s="105" t="s">
        <v>11264</v>
      </c>
      <c r="F596" s="105" t="s">
        <v>6456</v>
      </c>
      <c r="G596" s="140">
        <v>0.1241</v>
      </c>
      <c r="H596" s="107">
        <f>VLOOKUP(B596,'CMP-SIN-SD-09-2021'!A:D,4,0)</f>
        <v>23.78</v>
      </c>
      <c r="I596" s="107" t="s">
        <v>11266</v>
      </c>
      <c r="J596" s="76">
        <f t="shared" si="106"/>
        <v>2.95</v>
      </c>
      <c r="M596" s="76">
        <f>VLOOKUP(B596,'CMP-SIN-SD-09-2021'!A:D,4,0)</f>
        <v>23.78</v>
      </c>
      <c r="N596" s="76" t="b">
        <f t="shared" si="107"/>
        <v>1</v>
      </c>
    </row>
    <row r="597" spans="1:15" s="363" customFormat="1" ht="45" x14ac:dyDescent="0.25">
      <c r="A597" s="378">
        <f t="shared" si="105"/>
        <v>92759</v>
      </c>
      <c r="B597" s="377">
        <v>39017</v>
      </c>
      <c r="C597" s="104" t="s">
        <v>13488</v>
      </c>
      <c r="D597" s="104" t="s">
        <v>13463</v>
      </c>
      <c r="E597" s="105" t="s">
        <v>11264</v>
      </c>
      <c r="F597" s="105" t="s">
        <v>6446</v>
      </c>
      <c r="G597" s="140">
        <v>1.19</v>
      </c>
      <c r="H597" s="107">
        <v>0.21</v>
      </c>
      <c r="I597" s="107" t="s">
        <v>11266</v>
      </c>
      <c r="J597" s="76">
        <f t="shared" si="106"/>
        <v>0.24</v>
      </c>
      <c r="M597" s="76">
        <f>VLOOKUP(B597,'INS-SIN-SD-09-2021'!A:D,4,0)</f>
        <v>0.21</v>
      </c>
      <c r="N597" s="76" t="b">
        <f t="shared" si="107"/>
        <v>1</v>
      </c>
    </row>
    <row r="598" spans="1:15" s="363" customFormat="1" ht="30" x14ac:dyDescent="0.25">
      <c r="A598" s="378">
        <f t="shared" si="105"/>
        <v>92759</v>
      </c>
      <c r="B598" s="377">
        <v>43132</v>
      </c>
      <c r="C598" s="104" t="s">
        <v>13488</v>
      </c>
      <c r="D598" s="104" t="s">
        <v>13446</v>
      </c>
      <c r="E598" s="105" t="s">
        <v>11264</v>
      </c>
      <c r="F598" s="105" t="s">
        <v>6462</v>
      </c>
      <c r="G598" s="140">
        <v>2.5000000000000001E-2</v>
      </c>
      <c r="H598" s="107">
        <v>23.41</v>
      </c>
      <c r="I598" s="107" t="s">
        <v>11266</v>
      </c>
      <c r="J598" s="76">
        <f t="shared" si="106"/>
        <v>0.57999999999999996</v>
      </c>
      <c r="M598" s="76">
        <f>VLOOKUP(B598,'INS-SIN-SD-09-2021'!A:D,4,0)</f>
        <v>23.41</v>
      </c>
      <c r="N598" s="76" t="b">
        <f t="shared" si="107"/>
        <v>1</v>
      </c>
    </row>
    <row r="599" spans="1:15" s="363" customFormat="1" ht="60" x14ac:dyDescent="0.25">
      <c r="A599" s="376">
        <f t="shared" si="105"/>
        <v>92762</v>
      </c>
      <c r="B599" s="367" t="s">
        <v>11263</v>
      </c>
      <c r="C599" s="368" t="s">
        <v>13489</v>
      </c>
      <c r="D599" s="368" t="s">
        <v>13490</v>
      </c>
      <c r="E599" s="369" t="s">
        <v>6462</v>
      </c>
      <c r="F599" s="369" t="s">
        <v>11264</v>
      </c>
      <c r="G599" s="370" t="s">
        <v>11265</v>
      </c>
      <c r="H599" s="371" t="s">
        <v>11266</v>
      </c>
      <c r="I599" s="375">
        <f>SUMIF(A:A,A599,J:J)</f>
        <v>15.6</v>
      </c>
      <c r="K599" s="363">
        <f>VLOOKUP(A599,'CMP-SIN-SD-09-2021'!A:D,4,0)</f>
        <v>15.6</v>
      </c>
      <c r="L599" s="363" t="b">
        <f>K599=I599</f>
        <v>1</v>
      </c>
      <c r="O599" s="6">
        <v>92762</v>
      </c>
    </row>
    <row r="600" spans="1:15" s="363" customFormat="1" ht="30" x14ac:dyDescent="0.25">
      <c r="A600" s="378">
        <f t="shared" si="105"/>
        <v>92762</v>
      </c>
      <c r="B600" s="377">
        <v>92794</v>
      </c>
      <c r="C600" s="104" t="s">
        <v>13490</v>
      </c>
      <c r="D600" s="104" t="s">
        <v>11342</v>
      </c>
      <c r="E600" s="105" t="s">
        <v>11264</v>
      </c>
      <c r="F600" s="105" t="s">
        <v>6462</v>
      </c>
      <c r="G600" s="140">
        <v>1</v>
      </c>
      <c r="H600" s="107">
        <f>VLOOKUP(B600,'CMP-SIN-SD-09-2021'!A:D,4,0)</f>
        <v>13.51</v>
      </c>
      <c r="I600" s="107" t="s">
        <v>11266</v>
      </c>
      <c r="J600" s="76">
        <f t="shared" ref="J600:J604" si="108">TRUNC((H600*G600),2)</f>
        <v>13.51</v>
      </c>
      <c r="M600" s="76">
        <f>VLOOKUP(B600,'CMP-SIN-SD-09-2021'!A:D,4,0)</f>
        <v>13.51</v>
      </c>
      <c r="N600" s="76" t="b">
        <f t="shared" ref="N600:N604" si="109">M600=H600</f>
        <v>1</v>
      </c>
    </row>
    <row r="601" spans="1:15" s="363" customFormat="1" x14ac:dyDescent="0.25">
      <c r="A601" s="378">
        <f t="shared" si="105"/>
        <v>92762</v>
      </c>
      <c r="B601" s="377">
        <v>88238</v>
      </c>
      <c r="C601" s="104" t="s">
        <v>13490</v>
      </c>
      <c r="D601" s="104" t="s">
        <v>13444</v>
      </c>
      <c r="E601" s="105" t="s">
        <v>11264</v>
      </c>
      <c r="F601" s="105" t="s">
        <v>6456</v>
      </c>
      <c r="G601" s="140">
        <v>8.6E-3</v>
      </c>
      <c r="H601" s="107">
        <f>VLOOKUP(B601,'CMP-SIN-SD-09-2021'!A:D,4,0)</f>
        <v>18.440000000000001</v>
      </c>
      <c r="I601" s="107" t="s">
        <v>11266</v>
      </c>
      <c r="J601" s="76">
        <f t="shared" si="108"/>
        <v>0.15</v>
      </c>
      <c r="M601" s="76">
        <f>VLOOKUP(B601,'CMP-SIN-SD-09-2021'!A:D,4,0)</f>
        <v>18.440000000000001</v>
      </c>
      <c r="N601" s="76" t="b">
        <f t="shared" si="109"/>
        <v>1</v>
      </c>
    </row>
    <row r="602" spans="1:15" s="363" customFormat="1" x14ac:dyDescent="0.25">
      <c r="A602" s="378">
        <f t="shared" si="105"/>
        <v>92762</v>
      </c>
      <c r="B602" s="377">
        <v>88245</v>
      </c>
      <c r="C602" s="104" t="s">
        <v>13490</v>
      </c>
      <c r="D602" s="104" t="s">
        <v>13445</v>
      </c>
      <c r="E602" s="105" t="s">
        <v>11264</v>
      </c>
      <c r="F602" s="105" t="s">
        <v>6456</v>
      </c>
      <c r="G602" s="140">
        <v>5.2900000000000003E-2</v>
      </c>
      <c r="H602" s="107">
        <f>VLOOKUP(B602,'CMP-SIN-SD-09-2021'!A:D,4,0)</f>
        <v>23.78</v>
      </c>
      <c r="I602" s="107" t="s">
        <v>11266</v>
      </c>
      <c r="J602" s="76">
        <f t="shared" si="108"/>
        <v>1.25</v>
      </c>
      <c r="M602" s="76">
        <f>VLOOKUP(B602,'CMP-SIN-SD-09-2021'!A:D,4,0)</f>
        <v>23.78</v>
      </c>
      <c r="N602" s="76" t="b">
        <f t="shared" si="109"/>
        <v>1</v>
      </c>
    </row>
    <row r="603" spans="1:15" s="363" customFormat="1" ht="45" x14ac:dyDescent="0.25">
      <c r="A603" s="378">
        <f t="shared" si="105"/>
        <v>92762</v>
      </c>
      <c r="B603" s="377">
        <v>39017</v>
      </c>
      <c r="C603" s="104" t="s">
        <v>13490</v>
      </c>
      <c r="D603" s="104" t="s">
        <v>13463</v>
      </c>
      <c r="E603" s="105" t="s">
        <v>11264</v>
      </c>
      <c r="F603" s="105" t="s">
        <v>6446</v>
      </c>
      <c r="G603" s="140">
        <v>0.54300000000000004</v>
      </c>
      <c r="H603" s="107">
        <v>0.21</v>
      </c>
      <c r="I603" s="107" t="s">
        <v>11266</v>
      </c>
      <c r="J603" s="76">
        <f t="shared" si="108"/>
        <v>0.11</v>
      </c>
      <c r="M603" s="76">
        <f>VLOOKUP(B603,'INS-SIN-SD-09-2021'!A:D,4,0)</f>
        <v>0.21</v>
      </c>
      <c r="N603" s="76" t="b">
        <f t="shared" si="109"/>
        <v>1</v>
      </c>
    </row>
    <row r="604" spans="1:15" s="363" customFormat="1" ht="30" x14ac:dyDescent="0.25">
      <c r="A604" s="378">
        <f t="shared" si="105"/>
        <v>92762</v>
      </c>
      <c r="B604" s="377">
        <v>43132</v>
      </c>
      <c r="C604" s="104" t="s">
        <v>13490</v>
      </c>
      <c r="D604" s="104" t="s">
        <v>13446</v>
      </c>
      <c r="E604" s="105" t="s">
        <v>11264</v>
      </c>
      <c r="F604" s="105" t="s">
        <v>6462</v>
      </c>
      <c r="G604" s="140">
        <v>2.5000000000000001E-2</v>
      </c>
      <c r="H604" s="107">
        <v>23.41</v>
      </c>
      <c r="I604" s="107" t="s">
        <v>11266</v>
      </c>
      <c r="J604" s="76">
        <f t="shared" si="108"/>
        <v>0.57999999999999996</v>
      </c>
      <c r="M604" s="76">
        <f>VLOOKUP(B604,'INS-SIN-SD-09-2021'!A:D,4,0)</f>
        <v>23.41</v>
      </c>
      <c r="N604" s="76" t="b">
        <f t="shared" si="109"/>
        <v>1</v>
      </c>
    </row>
    <row r="605" spans="1:15" s="363" customFormat="1" ht="60" x14ac:dyDescent="0.25">
      <c r="A605" s="376">
        <f t="shared" si="105"/>
        <v>92763</v>
      </c>
      <c r="B605" s="367" t="s">
        <v>11263</v>
      </c>
      <c r="C605" s="368" t="s">
        <v>13491</v>
      </c>
      <c r="D605" s="368" t="s">
        <v>13490</v>
      </c>
      <c r="E605" s="369" t="s">
        <v>6462</v>
      </c>
      <c r="F605" s="369" t="s">
        <v>11264</v>
      </c>
      <c r="G605" s="370" t="s">
        <v>11265</v>
      </c>
      <c r="H605" s="371" t="s">
        <v>11266</v>
      </c>
      <c r="I605" s="375">
        <f>SUMIF(A:A,A605,J:J)</f>
        <v>13.27</v>
      </c>
      <c r="K605" s="363">
        <f>VLOOKUP(A605,'CMP-SIN-SD-09-2021'!A:D,4,0)</f>
        <v>13.27</v>
      </c>
      <c r="L605" s="363" t="b">
        <f>K605=I605</f>
        <v>1</v>
      </c>
      <c r="O605" s="6">
        <v>92763</v>
      </c>
    </row>
    <row r="606" spans="1:15" s="363" customFormat="1" ht="30" x14ac:dyDescent="0.25">
      <c r="A606" s="378">
        <f t="shared" si="105"/>
        <v>92763</v>
      </c>
      <c r="B606" s="377">
        <v>92795</v>
      </c>
      <c r="C606" s="104" t="s">
        <v>13490</v>
      </c>
      <c r="D606" s="104" t="s">
        <v>11335</v>
      </c>
      <c r="E606" s="105" t="s">
        <v>11264</v>
      </c>
      <c r="F606" s="105" t="s">
        <v>6462</v>
      </c>
      <c r="G606" s="140">
        <v>1</v>
      </c>
      <c r="H606" s="107">
        <f>VLOOKUP(B606,'CMP-SIN-SD-09-2021'!A:D,4,0)</f>
        <v>11.6</v>
      </c>
      <c r="I606" s="107" t="s">
        <v>11266</v>
      </c>
      <c r="J606" s="76">
        <f t="shared" ref="J606:J610" si="110">TRUNC((H606*G606),2)</f>
        <v>11.6</v>
      </c>
      <c r="M606" s="76">
        <f>VLOOKUP(B606,'CMP-SIN-SD-09-2021'!A:D,4,0)</f>
        <v>11.6</v>
      </c>
      <c r="N606" s="76" t="b">
        <f t="shared" ref="N606:N610" si="111">M606=H606</f>
        <v>1</v>
      </c>
    </row>
    <row r="607" spans="1:15" s="363" customFormat="1" x14ac:dyDescent="0.25">
      <c r="A607" s="378">
        <f t="shared" si="105"/>
        <v>92763</v>
      </c>
      <c r="B607" s="377">
        <v>88238</v>
      </c>
      <c r="C607" s="104" t="s">
        <v>13490</v>
      </c>
      <c r="D607" s="104" t="s">
        <v>13444</v>
      </c>
      <c r="E607" s="105" t="s">
        <v>11264</v>
      </c>
      <c r="F607" s="105" t="s">
        <v>6456</v>
      </c>
      <c r="G607" s="140">
        <v>6.3E-3</v>
      </c>
      <c r="H607" s="107">
        <f>VLOOKUP(B607,'CMP-SIN-SD-09-2021'!A:D,4,0)</f>
        <v>18.440000000000001</v>
      </c>
      <c r="I607" s="107" t="s">
        <v>11266</v>
      </c>
      <c r="J607" s="76">
        <f t="shared" si="110"/>
        <v>0.11</v>
      </c>
      <c r="M607" s="76">
        <f>VLOOKUP(B607,'CMP-SIN-SD-09-2021'!A:D,4,0)</f>
        <v>18.440000000000001</v>
      </c>
      <c r="N607" s="76" t="b">
        <f t="shared" si="111"/>
        <v>1</v>
      </c>
    </row>
    <row r="608" spans="1:15" s="363" customFormat="1" x14ac:dyDescent="0.25">
      <c r="A608" s="378">
        <f t="shared" si="105"/>
        <v>92763</v>
      </c>
      <c r="B608" s="377">
        <v>88245</v>
      </c>
      <c r="C608" s="104" t="s">
        <v>13490</v>
      </c>
      <c r="D608" s="104" t="s">
        <v>13445</v>
      </c>
      <c r="E608" s="105" t="s">
        <v>11264</v>
      </c>
      <c r="F608" s="105" t="s">
        <v>6456</v>
      </c>
      <c r="G608" s="140">
        <v>3.8600000000000002E-2</v>
      </c>
      <c r="H608" s="107">
        <f>VLOOKUP(B608,'CMP-SIN-SD-09-2021'!A:D,4,0)</f>
        <v>23.78</v>
      </c>
      <c r="I608" s="107" t="s">
        <v>11266</v>
      </c>
      <c r="J608" s="76">
        <f t="shared" si="110"/>
        <v>0.91</v>
      </c>
      <c r="M608" s="76">
        <f>VLOOKUP(B608,'CMP-SIN-SD-09-2021'!A:D,4,0)</f>
        <v>23.78</v>
      </c>
      <c r="N608" s="76" t="b">
        <f t="shared" si="111"/>
        <v>1</v>
      </c>
    </row>
    <row r="609" spans="1:15" s="363" customFormat="1" ht="45" x14ac:dyDescent="0.25">
      <c r="A609" s="378">
        <f t="shared" si="105"/>
        <v>92763</v>
      </c>
      <c r="B609" s="377">
        <v>39017</v>
      </c>
      <c r="C609" s="104" t="s">
        <v>13490</v>
      </c>
      <c r="D609" s="104" t="s">
        <v>13463</v>
      </c>
      <c r="E609" s="105" t="s">
        <v>11264</v>
      </c>
      <c r="F609" s="105" t="s">
        <v>6446</v>
      </c>
      <c r="G609" s="140">
        <v>0.36699999999999999</v>
      </c>
      <c r="H609" s="107">
        <v>0.21</v>
      </c>
      <c r="I609" s="107" t="s">
        <v>11266</v>
      </c>
      <c r="J609" s="76">
        <f t="shared" si="110"/>
        <v>7.0000000000000007E-2</v>
      </c>
      <c r="M609" s="76">
        <f>VLOOKUP(B609,'INS-SIN-SD-09-2021'!A:D,4,0)</f>
        <v>0.21</v>
      </c>
      <c r="N609" s="76" t="b">
        <f t="shared" si="111"/>
        <v>1</v>
      </c>
    </row>
    <row r="610" spans="1:15" s="363" customFormat="1" ht="30" x14ac:dyDescent="0.25">
      <c r="A610" s="378">
        <f t="shared" si="105"/>
        <v>92763</v>
      </c>
      <c r="B610" s="377">
        <v>43132</v>
      </c>
      <c r="C610" s="104" t="s">
        <v>13490</v>
      </c>
      <c r="D610" s="104" t="s">
        <v>13446</v>
      </c>
      <c r="E610" s="105" t="s">
        <v>11264</v>
      </c>
      <c r="F610" s="105" t="s">
        <v>6462</v>
      </c>
      <c r="G610" s="140">
        <v>2.5000000000000001E-2</v>
      </c>
      <c r="H610" s="107">
        <v>23.41</v>
      </c>
      <c r="I610" s="107" t="s">
        <v>11266</v>
      </c>
      <c r="J610" s="76">
        <f t="shared" si="110"/>
        <v>0.57999999999999996</v>
      </c>
      <c r="M610" s="76">
        <f>VLOOKUP(B610,'INS-SIN-SD-09-2021'!A:D,4,0)</f>
        <v>23.41</v>
      </c>
      <c r="N610" s="76" t="b">
        <f t="shared" si="111"/>
        <v>1</v>
      </c>
    </row>
    <row r="611" spans="1:15" s="363" customFormat="1" ht="60" x14ac:dyDescent="0.25">
      <c r="A611" s="376">
        <f t="shared" si="105"/>
        <v>92764</v>
      </c>
      <c r="B611" s="367" t="s">
        <v>11263</v>
      </c>
      <c r="C611" s="368" t="s">
        <v>13492</v>
      </c>
      <c r="D611" s="368" t="s">
        <v>13490</v>
      </c>
      <c r="E611" s="369" t="s">
        <v>6462</v>
      </c>
      <c r="F611" s="369" t="s">
        <v>11264</v>
      </c>
      <c r="G611" s="370" t="s">
        <v>11265</v>
      </c>
      <c r="H611" s="371" t="s">
        <v>11266</v>
      </c>
      <c r="I611" s="375">
        <f>SUMIF(A:A,A611,J:J)</f>
        <v>12.819999999999999</v>
      </c>
      <c r="K611" s="363">
        <f>VLOOKUP(A611,'CMP-SIN-SD-09-2021'!A:D,4,0)</f>
        <v>12.82</v>
      </c>
      <c r="L611" s="363" t="b">
        <f>K611=I611</f>
        <v>1</v>
      </c>
      <c r="O611" s="6">
        <v>92764</v>
      </c>
    </row>
    <row r="612" spans="1:15" s="363" customFormat="1" ht="30" x14ac:dyDescent="0.25">
      <c r="A612" s="378">
        <f t="shared" si="105"/>
        <v>92764</v>
      </c>
      <c r="B612" s="377">
        <v>92796</v>
      </c>
      <c r="C612" s="104" t="s">
        <v>13490</v>
      </c>
      <c r="D612" s="104" t="s">
        <v>11346</v>
      </c>
      <c r="E612" s="105" t="s">
        <v>11264</v>
      </c>
      <c r="F612" s="105" t="s">
        <v>6462</v>
      </c>
      <c r="G612" s="140">
        <v>1</v>
      </c>
      <c r="H612" s="107">
        <f>VLOOKUP(B612,'CMP-SIN-SD-09-2021'!A:D,4,0)</f>
        <v>11.51</v>
      </c>
      <c r="I612" s="107" t="s">
        <v>11266</v>
      </c>
      <c r="J612" s="76">
        <f t="shared" ref="J612:J616" si="112">TRUNC((H612*G612),2)</f>
        <v>11.51</v>
      </c>
      <c r="M612" s="76">
        <f>VLOOKUP(B612,'CMP-SIN-SD-09-2021'!A:D,4,0)</f>
        <v>11.51</v>
      </c>
      <c r="N612" s="76" t="b">
        <f t="shared" ref="N612:N616" si="113">M612=H612</f>
        <v>1</v>
      </c>
    </row>
    <row r="613" spans="1:15" s="363" customFormat="1" x14ac:dyDescent="0.25">
      <c r="A613" s="378">
        <f t="shared" si="105"/>
        <v>92764</v>
      </c>
      <c r="B613" s="377">
        <v>88238</v>
      </c>
      <c r="C613" s="104" t="s">
        <v>13490</v>
      </c>
      <c r="D613" s="104" t="s">
        <v>13444</v>
      </c>
      <c r="E613" s="105" t="s">
        <v>11264</v>
      </c>
      <c r="F613" s="105" t="s">
        <v>6456</v>
      </c>
      <c r="G613" s="140">
        <v>4.3E-3</v>
      </c>
      <c r="H613" s="107">
        <f>VLOOKUP(B613,'CMP-SIN-SD-09-2021'!A:D,4,0)</f>
        <v>18.440000000000001</v>
      </c>
      <c r="I613" s="107" t="s">
        <v>11266</v>
      </c>
      <c r="J613" s="76">
        <f t="shared" si="112"/>
        <v>7.0000000000000007E-2</v>
      </c>
      <c r="M613" s="76">
        <f>VLOOKUP(B613,'CMP-SIN-SD-09-2021'!A:D,4,0)</f>
        <v>18.440000000000001</v>
      </c>
      <c r="N613" s="76" t="b">
        <f t="shared" si="113"/>
        <v>1</v>
      </c>
    </row>
    <row r="614" spans="1:15" s="363" customFormat="1" x14ac:dyDescent="0.25">
      <c r="A614" s="378">
        <f t="shared" si="105"/>
        <v>92764</v>
      </c>
      <c r="B614" s="377">
        <v>88245</v>
      </c>
      <c r="C614" s="104" t="s">
        <v>13490</v>
      </c>
      <c r="D614" s="104" t="s">
        <v>13445</v>
      </c>
      <c r="E614" s="105" t="s">
        <v>11264</v>
      </c>
      <c r="F614" s="105" t="s">
        <v>6456</v>
      </c>
      <c r="G614" s="140">
        <v>2.6100000000000002E-2</v>
      </c>
      <c r="H614" s="107">
        <f>VLOOKUP(B614,'CMP-SIN-SD-09-2021'!A:D,4,0)</f>
        <v>23.78</v>
      </c>
      <c r="I614" s="107" t="s">
        <v>11266</v>
      </c>
      <c r="J614" s="76">
        <f t="shared" si="112"/>
        <v>0.62</v>
      </c>
      <c r="M614" s="76">
        <f>VLOOKUP(B614,'CMP-SIN-SD-09-2021'!A:D,4,0)</f>
        <v>23.78</v>
      </c>
      <c r="N614" s="76" t="b">
        <f t="shared" si="113"/>
        <v>1</v>
      </c>
    </row>
    <row r="615" spans="1:15" s="363" customFormat="1" ht="45" x14ac:dyDescent="0.25">
      <c r="A615" s="378">
        <f t="shared" si="105"/>
        <v>92764</v>
      </c>
      <c r="B615" s="377">
        <v>39017</v>
      </c>
      <c r="C615" s="104" t="s">
        <v>13490</v>
      </c>
      <c r="D615" s="104" t="s">
        <v>13463</v>
      </c>
      <c r="E615" s="105" t="s">
        <v>11264</v>
      </c>
      <c r="F615" s="105" t="s">
        <v>6446</v>
      </c>
      <c r="G615" s="140">
        <v>0.21199999999999999</v>
      </c>
      <c r="H615" s="107">
        <v>0.21</v>
      </c>
      <c r="I615" s="107" t="s">
        <v>11266</v>
      </c>
      <c r="J615" s="76">
        <f t="shared" si="112"/>
        <v>0.04</v>
      </c>
      <c r="M615" s="76">
        <f>VLOOKUP(B615,'INS-SIN-SD-09-2021'!A:D,4,0)</f>
        <v>0.21</v>
      </c>
      <c r="N615" s="76" t="b">
        <f t="shared" si="113"/>
        <v>1</v>
      </c>
    </row>
    <row r="616" spans="1:15" s="363" customFormat="1" ht="30" x14ac:dyDescent="0.25">
      <c r="A616" s="378">
        <f t="shared" si="105"/>
        <v>92764</v>
      </c>
      <c r="B616" s="377">
        <v>43132</v>
      </c>
      <c r="C616" s="104" t="s">
        <v>13490</v>
      </c>
      <c r="D616" s="104" t="s">
        <v>13446</v>
      </c>
      <c r="E616" s="105" t="s">
        <v>11264</v>
      </c>
      <c r="F616" s="105" t="s">
        <v>6462</v>
      </c>
      <c r="G616" s="140">
        <v>2.5000000000000001E-2</v>
      </c>
      <c r="H616" s="107">
        <v>23.41</v>
      </c>
      <c r="I616" s="107" t="s">
        <v>11266</v>
      </c>
      <c r="J616" s="76">
        <f t="shared" si="112"/>
        <v>0.57999999999999996</v>
      </c>
      <c r="M616" s="76">
        <f>VLOOKUP(B616,'INS-SIN-SD-09-2021'!A:D,4,0)</f>
        <v>23.41</v>
      </c>
      <c r="N616" s="76" t="b">
        <f t="shared" si="113"/>
        <v>1</v>
      </c>
    </row>
    <row r="617" spans="1:15" s="363" customFormat="1" x14ac:dyDescent="0.25">
      <c r="A617" s="376" t="str">
        <f t="shared" si="105"/>
        <v>051037/AGETOP</v>
      </c>
      <c r="B617" s="367" t="s">
        <v>11263</v>
      </c>
      <c r="C617" s="368" t="s">
        <v>11350</v>
      </c>
      <c r="D617" s="368" t="s">
        <v>13493</v>
      </c>
      <c r="E617" s="369" t="s">
        <v>6624</v>
      </c>
      <c r="F617" s="369" t="s">
        <v>11264</v>
      </c>
      <c r="G617" s="370" t="s">
        <v>11265</v>
      </c>
      <c r="H617" s="371" t="s">
        <v>11266</v>
      </c>
      <c r="I617" s="375">
        <f>SUMIF(A:A,A617,J:J)</f>
        <v>305.91000000000003</v>
      </c>
      <c r="K617" s="363" t="e">
        <f>VLOOKUP(A617,'CMP-SIN-SD-09-2021'!A:D,4,0)</f>
        <v>#N/A</v>
      </c>
      <c r="L617" s="363" t="e">
        <f>K617=I617</f>
        <v>#N/A</v>
      </c>
      <c r="O617" s="363" t="s">
        <v>161</v>
      </c>
    </row>
    <row r="618" spans="1:15" s="363" customFormat="1" x14ac:dyDescent="0.25">
      <c r="A618" s="378" t="str">
        <f t="shared" si="105"/>
        <v>051037/AGETOP</v>
      </c>
      <c r="B618" s="377">
        <v>2667</v>
      </c>
      <c r="C618" s="104" t="s">
        <v>13493</v>
      </c>
      <c r="D618" s="104" t="s">
        <v>13494</v>
      </c>
      <c r="E618" s="105" t="s">
        <v>11264</v>
      </c>
      <c r="F618" s="105" t="s">
        <v>13495</v>
      </c>
      <c r="G618" s="140">
        <v>1.02</v>
      </c>
      <c r="H618" s="107">
        <v>299.92</v>
      </c>
      <c r="I618" s="107" t="s">
        <v>11266</v>
      </c>
      <c r="J618" s="76">
        <f>TRUNC((H618*G618),2)</f>
        <v>305.91000000000003</v>
      </c>
      <c r="M618" s="76" t="e">
        <f>VLOOKUP(B618,'INS-SIN-SD-09-2021'!A:D,4,0)</f>
        <v>#N/A</v>
      </c>
      <c r="N618" s="76" t="e">
        <f>M618=H618</f>
        <v>#N/A</v>
      </c>
    </row>
    <row r="619" spans="1:15" s="363" customFormat="1" ht="30" x14ac:dyDescent="0.25">
      <c r="A619" s="376">
        <f t="shared" si="105"/>
        <v>92874</v>
      </c>
      <c r="B619" s="367" t="s">
        <v>11263</v>
      </c>
      <c r="C619" s="368" t="s">
        <v>11351</v>
      </c>
      <c r="D619" s="368" t="s">
        <v>13496</v>
      </c>
      <c r="E619" s="369" t="s">
        <v>6624</v>
      </c>
      <c r="F619" s="369" t="s">
        <v>11264</v>
      </c>
      <c r="G619" s="370" t="s">
        <v>11265</v>
      </c>
      <c r="H619" s="371" t="s">
        <v>11266</v>
      </c>
      <c r="I619" s="375">
        <f>SUMIF(A:A,A619,J:J)</f>
        <v>30.59</v>
      </c>
      <c r="K619" s="363">
        <f>VLOOKUP(A619,'CMP-SIN-SD-09-2021'!A:D,4,0)</f>
        <v>30.59</v>
      </c>
      <c r="L619" s="363" t="b">
        <f>K619=I619</f>
        <v>1</v>
      </c>
      <c r="O619" s="6">
        <v>92874</v>
      </c>
    </row>
    <row r="620" spans="1:15" s="363" customFormat="1" x14ac:dyDescent="0.25">
      <c r="A620" s="378">
        <f t="shared" si="105"/>
        <v>92874</v>
      </c>
      <c r="B620" s="377">
        <v>88262</v>
      </c>
      <c r="C620" s="104" t="s">
        <v>13496</v>
      </c>
      <c r="D620" s="104" t="s">
        <v>13312</v>
      </c>
      <c r="E620" s="105" t="s">
        <v>11264</v>
      </c>
      <c r="F620" s="105" t="s">
        <v>6456</v>
      </c>
      <c r="G620" s="140">
        <v>0.19900000000000001</v>
      </c>
      <c r="H620" s="107">
        <f>VLOOKUP(B620,'CMP-SIN-SD-09-2021'!A:D,4,0)</f>
        <v>23.68</v>
      </c>
      <c r="I620" s="107" t="s">
        <v>11266</v>
      </c>
      <c r="J620" s="76">
        <f t="shared" ref="J620:J624" si="114">TRUNC((H620*G620),2)</f>
        <v>4.71</v>
      </c>
      <c r="M620" s="76">
        <f>VLOOKUP(B620,'CMP-SIN-SD-09-2021'!A:D,4,0)</f>
        <v>23.68</v>
      </c>
      <c r="N620" s="76" t="b">
        <f t="shared" ref="N620:N624" si="115">M620=H620</f>
        <v>1</v>
      </c>
    </row>
    <row r="621" spans="1:15" s="363" customFormat="1" x14ac:dyDescent="0.25">
      <c r="A621" s="378">
        <f t="shared" si="105"/>
        <v>92874</v>
      </c>
      <c r="B621" s="377">
        <v>88309</v>
      </c>
      <c r="C621" s="104" t="s">
        <v>13496</v>
      </c>
      <c r="D621" s="104" t="s">
        <v>13351</v>
      </c>
      <c r="E621" s="105" t="s">
        <v>11264</v>
      </c>
      <c r="F621" s="105" t="s">
        <v>6456</v>
      </c>
      <c r="G621" s="140">
        <v>0.19900000000000001</v>
      </c>
      <c r="H621" s="107">
        <f>VLOOKUP(B621,'CMP-SIN-SD-09-2021'!A:D,4,0)</f>
        <v>23.9</v>
      </c>
      <c r="I621" s="107" t="s">
        <v>11266</v>
      </c>
      <c r="J621" s="76">
        <f t="shared" si="114"/>
        <v>4.75</v>
      </c>
      <c r="M621" s="76">
        <f>VLOOKUP(B621,'CMP-SIN-SD-09-2021'!A:D,4,0)</f>
        <v>23.9</v>
      </c>
      <c r="N621" s="76" t="b">
        <f t="shared" si="115"/>
        <v>1</v>
      </c>
    </row>
    <row r="622" spans="1:15" s="363" customFormat="1" x14ac:dyDescent="0.25">
      <c r="A622" s="378">
        <f t="shared" si="105"/>
        <v>92874</v>
      </c>
      <c r="B622" s="377">
        <v>88316</v>
      </c>
      <c r="C622" s="104" t="s">
        <v>13496</v>
      </c>
      <c r="D622" s="104" t="s">
        <v>11293</v>
      </c>
      <c r="E622" s="105" t="s">
        <v>11264</v>
      </c>
      <c r="F622" s="105" t="s">
        <v>6456</v>
      </c>
      <c r="G622" s="140">
        <v>1.1919999999999999</v>
      </c>
      <c r="H622" s="107">
        <f>VLOOKUP(B622,'CMP-SIN-SD-09-2021'!A:D,4,0)</f>
        <v>17.61</v>
      </c>
      <c r="I622" s="107" t="s">
        <v>11266</v>
      </c>
      <c r="J622" s="76">
        <f t="shared" si="114"/>
        <v>20.99</v>
      </c>
      <c r="M622" s="76">
        <f>VLOOKUP(B622,'CMP-SIN-SD-09-2021'!A:D,4,0)</f>
        <v>17.61</v>
      </c>
      <c r="N622" s="76" t="b">
        <f t="shared" si="115"/>
        <v>1</v>
      </c>
    </row>
    <row r="623" spans="1:15" s="363" customFormat="1" ht="30" x14ac:dyDescent="0.25">
      <c r="A623" s="378">
        <f t="shared" si="105"/>
        <v>92874</v>
      </c>
      <c r="B623" s="377">
        <v>90586</v>
      </c>
      <c r="C623" s="104" t="s">
        <v>13496</v>
      </c>
      <c r="D623" s="104" t="s">
        <v>13469</v>
      </c>
      <c r="E623" s="105" t="s">
        <v>11264</v>
      </c>
      <c r="F623" s="105" t="s">
        <v>11307</v>
      </c>
      <c r="G623" s="140">
        <v>6.8000000000000005E-2</v>
      </c>
      <c r="H623" s="107">
        <v>1.58</v>
      </c>
      <c r="I623" s="107" t="s">
        <v>11266</v>
      </c>
      <c r="J623" s="76">
        <f t="shared" si="114"/>
        <v>0.1</v>
      </c>
      <c r="M623" s="76">
        <f>VLOOKUP(B623,'CMP-SIN-SD-09-2021'!A:D,4,0)</f>
        <v>1.58</v>
      </c>
      <c r="N623" s="76" t="b">
        <f t="shared" si="115"/>
        <v>1</v>
      </c>
    </row>
    <row r="624" spans="1:15" s="363" customFormat="1" ht="30" x14ac:dyDescent="0.25">
      <c r="A624" s="378">
        <f t="shared" si="105"/>
        <v>92874</v>
      </c>
      <c r="B624" s="377">
        <v>90587</v>
      </c>
      <c r="C624" s="104" t="s">
        <v>13496</v>
      </c>
      <c r="D624" s="104" t="s">
        <v>13470</v>
      </c>
      <c r="E624" s="105" t="s">
        <v>11264</v>
      </c>
      <c r="F624" s="105" t="s">
        <v>11308</v>
      </c>
      <c r="G624" s="140">
        <v>0.13100000000000001</v>
      </c>
      <c r="H624" s="107">
        <v>0.36</v>
      </c>
      <c r="I624" s="107" t="s">
        <v>11266</v>
      </c>
      <c r="J624" s="76">
        <f t="shared" si="114"/>
        <v>0.04</v>
      </c>
      <c r="M624" s="76">
        <f>VLOOKUP(B624,'CMP-SIN-SD-09-2021'!A:D,4,0)</f>
        <v>0.36</v>
      </c>
      <c r="N624" s="76" t="b">
        <f t="shared" si="115"/>
        <v>1</v>
      </c>
    </row>
    <row r="625" spans="1:15" s="363" customFormat="1" ht="30" x14ac:dyDescent="0.25">
      <c r="A625" s="376">
        <f t="shared" si="105"/>
        <v>92265</v>
      </c>
      <c r="B625" s="367" t="s">
        <v>11263</v>
      </c>
      <c r="C625" s="368" t="s">
        <v>11352</v>
      </c>
      <c r="D625" s="368" t="s">
        <v>13467</v>
      </c>
      <c r="E625" s="369" t="s">
        <v>6447</v>
      </c>
      <c r="F625" s="369" t="s">
        <v>11264</v>
      </c>
      <c r="G625" s="370" t="s">
        <v>11265</v>
      </c>
      <c r="H625" s="371" t="s">
        <v>11266</v>
      </c>
      <c r="I625" s="375">
        <f>SUMIF(A:A,A625,J:J)</f>
        <v>118.63</v>
      </c>
      <c r="K625" s="363">
        <f>VLOOKUP(A625,'CMP-SIN-SD-09-2021'!A:D,4,0)</f>
        <v>118.63</v>
      </c>
      <c r="L625" s="363" t="b">
        <f>K625=I625</f>
        <v>1</v>
      </c>
      <c r="O625" s="6">
        <v>92265</v>
      </c>
    </row>
    <row r="626" spans="1:15" s="363" customFormat="1" x14ac:dyDescent="0.25">
      <c r="A626" s="378">
        <f t="shared" si="105"/>
        <v>92265</v>
      </c>
      <c r="B626" s="377">
        <v>88239</v>
      </c>
      <c r="C626" s="104" t="s">
        <v>13467</v>
      </c>
      <c r="D626" s="104" t="s">
        <v>13382</v>
      </c>
      <c r="E626" s="105" t="s">
        <v>11264</v>
      </c>
      <c r="F626" s="105" t="s">
        <v>6456</v>
      </c>
      <c r="G626" s="140">
        <v>0.20200000000000001</v>
      </c>
      <c r="H626" s="107">
        <f>VLOOKUP(B626,'CMP-SIN-SD-09-2021'!A:D,4,0)</f>
        <v>19.96</v>
      </c>
      <c r="I626" s="107" t="s">
        <v>11266</v>
      </c>
      <c r="J626" s="76">
        <f t="shared" ref="J626:J633" si="116">TRUNC((H626*G626),2)</f>
        <v>4.03</v>
      </c>
      <c r="M626" s="76">
        <f>VLOOKUP(B626,'CMP-SIN-SD-09-2021'!A:D,4,0)</f>
        <v>19.96</v>
      </c>
      <c r="N626" s="76" t="b">
        <f t="shared" ref="N626:N633" si="117">M626=H626</f>
        <v>1</v>
      </c>
    </row>
    <row r="627" spans="1:15" s="363" customFormat="1" x14ac:dyDescent="0.25">
      <c r="A627" s="378">
        <f t="shared" si="105"/>
        <v>92265</v>
      </c>
      <c r="B627" s="377">
        <v>88262</v>
      </c>
      <c r="C627" s="104" t="s">
        <v>13467</v>
      </c>
      <c r="D627" s="104" t="s">
        <v>13312</v>
      </c>
      <c r="E627" s="105" t="s">
        <v>11264</v>
      </c>
      <c r="F627" s="105" t="s">
        <v>6456</v>
      </c>
      <c r="G627" s="140">
        <v>1.012</v>
      </c>
      <c r="H627" s="107">
        <f>VLOOKUP(B627,'CMP-SIN-SD-09-2021'!A:D,4,0)</f>
        <v>23.68</v>
      </c>
      <c r="I627" s="107" t="s">
        <v>11266</v>
      </c>
      <c r="J627" s="76">
        <f t="shared" si="116"/>
        <v>23.96</v>
      </c>
      <c r="M627" s="76">
        <f>VLOOKUP(B627,'CMP-SIN-SD-09-2021'!A:D,4,0)</f>
        <v>23.68</v>
      </c>
      <c r="N627" s="76" t="b">
        <f t="shared" si="117"/>
        <v>1</v>
      </c>
    </row>
    <row r="628" spans="1:15" s="363" customFormat="1" ht="30" x14ac:dyDescent="0.25">
      <c r="A628" s="378">
        <f t="shared" si="105"/>
        <v>92265</v>
      </c>
      <c r="B628" s="377">
        <v>91692</v>
      </c>
      <c r="C628" s="104" t="s">
        <v>13467</v>
      </c>
      <c r="D628" s="104" t="s">
        <v>13383</v>
      </c>
      <c r="E628" s="105" t="s">
        <v>11264</v>
      </c>
      <c r="F628" s="105" t="s">
        <v>11307</v>
      </c>
      <c r="G628" s="140">
        <v>0.05</v>
      </c>
      <c r="H628" s="107">
        <f>VLOOKUP(B628,'CMP-SIN-SD-09-2021'!A:D,4,0)</f>
        <v>21.22</v>
      </c>
      <c r="I628" s="107" t="s">
        <v>11266</v>
      </c>
      <c r="J628" s="76">
        <f t="shared" si="116"/>
        <v>1.06</v>
      </c>
      <c r="M628" s="76">
        <f>VLOOKUP(B628,'CMP-SIN-SD-09-2021'!A:D,4,0)</f>
        <v>21.22</v>
      </c>
      <c r="N628" s="76" t="b">
        <f t="shared" si="117"/>
        <v>1</v>
      </c>
    </row>
    <row r="629" spans="1:15" s="363" customFormat="1" ht="30" x14ac:dyDescent="0.25">
      <c r="A629" s="378">
        <f t="shared" si="105"/>
        <v>92265</v>
      </c>
      <c r="B629" s="377">
        <v>91693</v>
      </c>
      <c r="C629" s="104" t="s">
        <v>13467</v>
      </c>
      <c r="D629" s="104" t="s">
        <v>13384</v>
      </c>
      <c r="E629" s="105" t="s">
        <v>11264</v>
      </c>
      <c r="F629" s="105" t="s">
        <v>11308</v>
      </c>
      <c r="G629" s="140">
        <v>0.152</v>
      </c>
      <c r="H629" s="107">
        <f>VLOOKUP(B629,'CMP-SIN-SD-09-2021'!A:D,4,0)</f>
        <v>18.73</v>
      </c>
      <c r="I629" s="107" t="s">
        <v>11266</v>
      </c>
      <c r="J629" s="76">
        <f t="shared" si="116"/>
        <v>2.84</v>
      </c>
      <c r="M629" s="76">
        <f>VLOOKUP(B629,'CMP-SIN-SD-09-2021'!A:D,4,0)</f>
        <v>18.73</v>
      </c>
      <c r="N629" s="76" t="b">
        <f t="shared" si="117"/>
        <v>1</v>
      </c>
    </row>
    <row r="630" spans="1:15" s="363" customFormat="1" ht="30" x14ac:dyDescent="0.25">
      <c r="A630" s="378">
        <f t="shared" si="105"/>
        <v>92265</v>
      </c>
      <c r="B630" s="377">
        <v>1358</v>
      </c>
      <c r="C630" s="104" t="s">
        <v>13467</v>
      </c>
      <c r="D630" s="104" t="s">
        <v>13486</v>
      </c>
      <c r="E630" s="105" t="s">
        <v>11264</v>
      </c>
      <c r="F630" s="105" t="s">
        <v>6447</v>
      </c>
      <c r="G630" s="140">
        <v>1.1459999999999999</v>
      </c>
      <c r="H630" s="107">
        <v>53.65</v>
      </c>
      <c r="I630" s="107" t="s">
        <v>11266</v>
      </c>
      <c r="J630" s="76">
        <f t="shared" si="116"/>
        <v>61.48</v>
      </c>
      <c r="M630" s="76">
        <f>VLOOKUP(B630,'INS-SIN-SD-09-2021'!A:D,4,0)</f>
        <v>53.65</v>
      </c>
      <c r="N630" s="76" t="b">
        <f t="shared" si="117"/>
        <v>1</v>
      </c>
    </row>
    <row r="631" spans="1:15" s="363" customFormat="1" ht="30" x14ac:dyDescent="0.25">
      <c r="A631" s="378">
        <f t="shared" si="105"/>
        <v>92265</v>
      </c>
      <c r="B631" s="377">
        <v>4517</v>
      </c>
      <c r="C631" s="104" t="s">
        <v>13467</v>
      </c>
      <c r="D631" s="104" t="s">
        <v>13456</v>
      </c>
      <c r="E631" s="105" t="s">
        <v>11264</v>
      </c>
      <c r="F631" s="105" t="s">
        <v>6465</v>
      </c>
      <c r="G631" s="140">
        <v>6.952</v>
      </c>
      <c r="H631" s="107">
        <v>2.92</v>
      </c>
      <c r="I631" s="107" t="s">
        <v>11266</v>
      </c>
      <c r="J631" s="76">
        <f t="shared" si="116"/>
        <v>20.29</v>
      </c>
      <c r="M631" s="76">
        <f>VLOOKUP(B631,'INS-SIN-SD-09-2021'!A:D,4,0)</f>
        <v>2.92</v>
      </c>
      <c r="N631" s="76" t="b">
        <f t="shared" si="117"/>
        <v>1</v>
      </c>
    </row>
    <row r="632" spans="1:15" s="363" customFormat="1" ht="30" x14ac:dyDescent="0.25">
      <c r="A632" s="378">
        <f t="shared" si="105"/>
        <v>92265</v>
      </c>
      <c r="B632" s="377">
        <v>4491</v>
      </c>
      <c r="C632" s="104" t="s">
        <v>13467</v>
      </c>
      <c r="D632" s="104" t="s">
        <v>13457</v>
      </c>
      <c r="E632" s="105" t="s">
        <v>11264</v>
      </c>
      <c r="F632" s="105" t="s">
        <v>6465</v>
      </c>
      <c r="G632" s="140">
        <v>0.16600000000000001</v>
      </c>
      <c r="H632" s="107">
        <v>8.34</v>
      </c>
      <c r="I632" s="107" t="s">
        <v>11266</v>
      </c>
      <c r="J632" s="76">
        <f t="shared" si="116"/>
        <v>1.38</v>
      </c>
      <c r="M632" s="76">
        <f>VLOOKUP(B632,'INS-SIN-SD-09-2021'!A:D,4,0)</f>
        <v>8.34</v>
      </c>
      <c r="N632" s="76" t="b">
        <f t="shared" si="117"/>
        <v>1</v>
      </c>
    </row>
    <row r="633" spans="1:15" s="363" customFormat="1" x14ac:dyDescent="0.25">
      <c r="A633" s="378">
        <f t="shared" si="105"/>
        <v>92265</v>
      </c>
      <c r="B633" s="377">
        <v>5068</v>
      </c>
      <c r="C633" s="104" t="s">
        <v>13467</v>
      </c>
      <c r="D633" s="104" t="s">
        <v>13321</v>
      </c>
      <c r="E633" s="105" t="s">
        <v>11264</v>
      </c>
      <c r="F633" s="105" t="s">
        <v>6462</v>
      </c>
      <c r="G633" s="140">
        <v>0.159</v>
      </c>
      <c r="H633" s="107">
        <v>22.6</v>
      </c>
      <c r="I633" s="107" t="s">
        <v>11266</v>
      </c>
      <c r="J633" s="76">
        <f t="shared" si="116"/>
        <v>3.59</v>
      </c>
      <c r="M633" s="76">
        <f>VLOOKUP(B633,'INS-SIN-SD-09-2021'!A:D,4,0)</f>
        <v>22.6</v>
      </c>
      <c r="N633" s="76" t="b">
        <f t="shared" si="117"/>
        <v>1</v>
      </c>
    </row>
    <row r="634" spans="1:15" s="363" customFormat="1" ht="60" x14ac:dyDescent="0.25">
      <c r="A634" s="376">
        <f t="shared" si="105"/>
        <v>92760</v>
      </c>
      <c r="B634" s="367" t="s">
        <v>11263</v>
      </c>
      <c r="C634" s="368" t="s">
        <v>13497</v>
      </c>
      <c r="D634" s="368" t="s">
        <v>13488</v>
      </c>
      <c r="E634" s="369" t="s">
        <v>6462</v>
      </c>
      <c r="F634" s="369" t="s">
        <v>11264</v>
      </c>
      <c r="G634" s="370" t="s">
        <v>11265</v>
      </c>
      <c r="H634" s="371" t="s">
        <v>11266</v>
      </c>
      <c r="I634" s="375">
        <f>SUMIF(A:A,A634,J:J)</f>
        <v>17.809999999999999</v>
      </c>
      <c r="K634" s="363">
        <f>VLOOKUP(A634,'CMP-SIN-SD-09-2021'!A:D,4,0)</f>
        <v>17.809999999999999</v>
      </c>
      <c r="L634" s="363" t="b">
        <f>K634=I634</f>
        <v>1</v>
      </c>
      <c r="O634" s="6">
        <v>92760</v>
      </c>
    </row>
    <row r="635" spans="1:15" s="363" customFormat="1" ht="30" x14ac:dyDescent="0.25">
      <c r="A635" s="378">
        <f t="shared" si="105"/>
        <v>92760</v>
      </c>
      <c r="B635" s="377">
        <v>92792</v>
      </c>
      <c r="C635" s="104" t="s">
        <v>13488</v>
      </c>
      <c r="D635" s="104" t="s">
        <v>11340</v>
      </c>
      <c r="E635" s="105" t="s">
        <v>11264</v>
      </c>
      <c r="F635" s="105" t="s">
        <v>6462</v>
      </c>
      <c r="G635" s="140">
        <v>1</v>
      </c>
      <c r="H635" s="107">
        <f>VLOOKUP(B635,'CMP-SIN-SD-09-2021'!A:D,4,0)</f>
        <v>14.5</v>
      </c>
      <c r="I635" s="107" t="s">
        <v>11266</v>
      </c>
      <c r="J635" s="76">
        <f t="shared" ref="J635:J639" si="118">TRUNC((H635*G635),2)</f>
        <v>14.5</v>
      </c>
      <c r="M635" s="76">
        <f>VLOOKUP(B635,'CMP-SIN-SD-09-2021'!A:D,4,0)</f>
        <v>14.5</v>
      </c>
      <c r="N635" s="76" t="b">
        <f t="shared" ref="N635:N639" si="119">M635=H635</f>
        <v>1</v>
      </c>
    </row>
    <row r="636" spans="1:15" s="363" customFormat="1" x14ac:dyDescent="0.25">
      <c r="A636" s="378">
        <f t="shared" si="105"/>
        <v>92760</v>
      </c>
      <c r="B636" s="377">
        <v>88238</v>
      </c>
      <c r="C636" s="104" t="s">
        <v>13488</v>
      </c>
      <c r="D636" s="104" t="s">
        <v>13444</v>
      </c>
      <c r="E636" s="105" t="s">
        <v>11264</v>
      </c>
      <c r="F636" s="105" t="s">
        <v>6456</v>
      </c>
      <c r="G636" s="140">
        <v>1.55E-2</v>
      </c>
      <c r="H636" s="107">
        <f>VLOOKUP(B636,'CMP-SIN-SD-09-2021'!A:D,4,0)</f>
        <v>18.440000000000001</v>
      </c>
      <c r="I636" s="107" t="s">
        <v>11266</v>
      </c>
      <c r="J636" s="76">
        <f t="shared" si="118"/>
        <v>0.28000000000000003</v>
      </c>
      <c r="M636" s="76">
        <f>VLOOKUP(B636,'CMP-SIN-SD-09-2021'!A:D,4,0)</f>
        <v>18.440000000000001</v>
      </c>
      <c r="N636" s="76" t="b">
        <f t="shared" si="119"/>
        <v>1</v>
      </c>
    </row>
    <row r="637" spans="1:15" s="363" customFormat="1" x14ac:dyDescent="0.25">
      <c r="A637" s="378">
        <f t="shared" si="105"/>
        <v>92760</v>
      </c>
      <c r="B637" s="377">
        <v>88245</v>
      </c>
      <c r="C637" s="104" t="s">
        <v>13488</v>
      </c>
      <c r="D637" s="104" t="s">
        <v>13445</v>
      </c>
      <c r="E637" s="105" t="s">
        <v>11264</v>
      </c>
      <c r="F637" s="105" t="s">
        <v>6456</v>
      </c>
      <c r="G637" s="140">
        <v>9.4700000000000006E-2</v>
      </c>
      <c r="H637" s="107">
        <f>VLOOKUP(B637,'CMP-SIN-SD-09-2021'!A:D,4,0)</f>
        <v>23.78</v>
      </c>
      <c r="I637" s="107" t="s">
        <v>11266</v>
      </c>
      <c r="J637" s="76">
        <f t="shared" si="118"/>
        <v>2.25</v>
      </c>
      <c r="M637" s="76">
        <f>VLOOKUP(B637,'CMP-SIN-SD-09-2021'!A:D,4,0)</f>
        <v>23.78</v>
      </c>
      <c r="N637" s="76" t="b">
        <f t="shared" si="119"/>
        <v>1</v>
      </c>
    </row>
    <row r="638" spans="1:15" s="363" customFormat="1" ht="45" x14ac:dyDescent="0.25">
      <c r="A638" s="378">
        <f t="shared" si="105"/>
        <v>92760</v>
      </c>
      <c r="B638" s="377">
        <v>39017</v>
      </c>
      <c r="C638" s="104" t="s">
        <v>13488</v>
      </c>
      <c r="D638" s="104" t="s">
        <v>13463</v>
      </c>
      <c r="E638" s="105" t="s">
        <v>11264</v>
      </c>
      <c r="F638" s="105" t="s">
        <v>6446</v>
      </c>
      <c r="G638" s="140">
        <v>0.97</v>
      </c>
      <c r="H638" s="107">
        <v>0.21</v>
      </c>
      <c r="I638" s="107" t="s">
        <v>11266</v>
      </c>
      <c r="J638" s="76">
        <f t="shared" si="118"/>
        <v>0.2</v>
      </c>
      <c r="M638" s="76">
        <f>VLOOKUP(B638,'INS-SIN-SD-09-2021'!A:D,4,0)</f>
        <v>0.21</v>
      </c>
      <c r="N638" s="76" t="b">
        <f t="shared" si="119"/>
        <v>1</v>
      </c>
    </row>
    <row r="639" spans="1:15" s="363" customFormat="1" ht="30" x14ac:dyDescent="0.25">
      <c r="A639" s="378">
        <f t="shared" si="105"/>
        <v>92760</v>
      </c>
      <c r="B639" s="377">
        <v>43132</v>
      </c>
      <c r="C639" s="104" t="s">
        <v>13488</v>
      </c>
      <c r="D639" s="104" t="s">
        <v>13446</v>
      </c>
      <c r="E639" s="105" t="s">
        <v>11264</v>
      </c>
      <c r="F639" s="105" t="s">
        <v>6462</v>
      </c>
      <c r="G639" s="140">
        <v>2.5000000000000001E-2</v>
      </c>
      <c r="H639" s="107">
        <v>23.41</v>
      </c>
      <c r="I639" s="107" t="s">
        <v>11266</v>
      </c>
      <c r="J639" s="76">
        <f t="shared" si="118"/>
        <v>0.57999999999999996</v>
      </c>
      <c r="M639" s="76">
        <f>VLOOKUP(B639,'INS-SIN-SD-09-2021'!A:D,4,0)</f>
        <v>23.41</v>
      </c>
      <c r="N639" s="76" t="b">
        <f t="shared" si="119"/>
        <v>1</v>
      </c>
    </row>
    <row r="640" spans="1:15" s="363" customFormat="1" ht="60" x14ac:dyDescent="0.25">
      <c r="A640" s="376">
        <f t="shared" si="105"/>
        <v>92761</v>
      </c>
      <c r="B640" s="367" t="s">
        <v>11263</v>
      </c>
      <c r="C640" s="368" t="s">
        <v>13498</v>
      </c>
      <c r="D640" s="368" t="s">
        <v>13488</v>
      </c>
      <c r="E640" s="369" t="s">
        <v>6462</v>
      </c>
      <c r="F640" s="369" t="s">
        <v>11264</v>
      </c>
      <c r="G640" s="370" t="s">
        <v>11265</v>
      </c>
      <c r="H640" s="371" t="s">
        <v>11266</v>
      </c>
      <c r="I640" s="375">
        <f>SUMIF(A:A,A640,J:J)</f>
        <v>17.2</v>
      </c>
      <c r="K640" s="363">
        <f>VLOOKUP(A640,'CMP-SIN-SD-09-2021'!A:D,4,0)</f>
        <v>17.2</v>
      </c>
      <c r="L640" s="363" t="b">
        <f>K640=I640</f>
        <v>1</v>
      </c>
      <c r="O640" s="6">
        <v>92761</v>
      </c>
    </row>
    <row r="641" spans="1:15" s="363" customFormat="1" ht="30" x14ac:dyDescent="0.25">
      <c r="A641" s="378">
        <f t="shared" si="105"/>
        <v>92761</v>
      </c>
      <c r="B641" s="377">
        <v>92793</v>
      </c>
      <c r="C641" s="104" t="s">
        <v>13488</v>
      </c>
      <c r="D641" s="104" t="s">
        <v>11341</v>
      </c>
      <c r="E641" s="105" t="s">
        <v>11264</v>
      </c>
      <c r="F641" s="105" t="s">
        <v>6462</v>
      </c>
      <c r="G641" s="140">
        <v>1</v>
      </c>
      <c r="H641" s="107">
        <f>VLOOKUP(B641,'CMP-SIN-SD-09-2021'!A:D,4,0)</f>
        <v>14.58</v>
      </c>
      <c r="I641" s="107" t="s">
        <v>11266</v>
      </c>
      <c r="J641" s="76">
        <f t="shared" ref="J641:J645" si="120">TRUNC((H641*G641),2)</f>
        <v>14.58</v>
      </c>
      <c r="M641" s="76">
        <f>VLOOKUP(B641,'CMP-SIN-SD-09-2021'!A:D,4,0)</f>
        <v>14.58</v>
      </c>
      <c r="N641" s="76" t="b">
        <f t="shared" ref="N641:N645" si="121">M641=H641</f>
        <v>1</v>
      </c>
    </row>
    <row r="642" spans="1:15" s="363" customFormat="1" x14ac:dyDescent="0.25">
      <c r="A642" s="378">
        <f t="shared" si="105"/>
        <v>92761</v>
      </c>
      <c r="B642" s="377">
        <v>88238</v>
      </c>
      <c r="C642" s="104" t="s">
        <v>13488</v>
      </c>
      <c r="D642" s="104" t="s">
        <v>13444</v>
      </c>
      <c r="E642" s="105" t="s">
        <v>11264</v>
      </c>
      <c r="F642" s="105" t="s">
        <v>6456</v>
      </c>
      <c r="G642" s="140">
        <v>1.15E-2</v>
      </c>
      <c r="H642" s="107">
        <f>VLOOKUP(B642,'CMP-SIN-SD-09-2021'!A:D,4,0)</f>
        <v>18.440000000000001</v>
      </c>
      <c r="I642" s="107" t="s">
        <v>11266</v>
      </c>
      <c r="J642" s="76">
        <f t="shared" si="120"/>
        <v>0.21</v>
      </c>
      <c r="M642" s="76">
        <f>VLOOKUP(B642,'CMP-SIN-SD-09-2021'!A:D,4,0)</f>
        <v>18.440000000000001</v>
      </c>
      <c r="N642" s="76" t="b">
        <f t="shared" si="121"/>
        <v>1</v>
      </c>
    </row>
    <row r="643" spans="1:15" s="363" customFormat="1" x14ac:dyDescent="0.25">
      <c r="A643" s="378">
        <f t="shared" si="105"/>
        <v>92761</v>
      </c>
      <c r="B643" s="377">
        <v>88245</v>
      </c>
      <c r="C643" s="104" t="s">
        <v>13488</v>
      </c>
      <c r="D643" s="104" t="s">
        <v>13445</v>
      </c>
      <c r="E643" s="105" t="s">
        <v>11264</v>
      </c>
      <c r="F643" s="105" t="s">
        <v>6456</v>
      </c>
      <c r="G643" s="140">
        <v>7.0699999999999999E-2</v>
      </c>
      <c r="H643" s="107">
        <f>VLOOKUP(B643,'CMP-SIN-SD-09-2021'!A:D,4,0)</f>
        <v>23.78</v>
      </c>
      <c r="I643" s="107" t="s">
        <v>11266</v>
      </c>
      <c r="J643" s="76">
        <f t="shared" si="120"/>
        <v>1.68</v>
      </c>
      <c r="M643" s="76">
        <f>VLOOKUP(B643,'CMP-SIN-SD-09-2021'!A:D,4,0)</f>
        <v>23.78</v>
      </c>
      <c r="N643" s="76" t="b">
        <f t="shared" si="121"/>
        <v>1</v>
      </c>
    </row>
    <row r="644" spans="1:15" s="363" customFormat="1" ht="45" x14ac:dyDescent="0.25">
      <c r="A644" s="378">
        <f t="shared" si="105"/>
        <v>92761</v>
      </c>
      <c r="B644" s="377">
        <v>39017</v>
      </c>
      <c r="C644" s="104" t="s">
        <v>13488</v>
      </c>
      <c r="D644" s="104" t="s">
        <v>13463</v>
      </c>
      <c r="E644" s="105" t="s">
        <v>11264</v>
      </c>
      <c r="F644" s="105" t="s">
        <v>6446</v>
      </c>
      <c r="G644" s="140">
        <v>0.74299999999999999</v>
      </c>
      <c r="H644" s="107">
        <v>0.21</v>
      </c>
      <c r="I644" s="107" t="s">
        <v>11266</v>
      </c>
      <c r="J644" s="76">
        <f t="shared" si="120"/>
        <v>0.15</v>
      </c>
      <c r="M644" s="76">
        <f>VLOOKUP(B644,'INS-SIN-SD-09-2021'!A:D,4,0)</f>
        <v>0.21</v>
      </c>
      <c r="N644" s="76" t="b">
        <f t="shared" si="121"/>
        <v>1</v>
      </c>
    </row>
    <row r="645" spans="1:15" s="363" customFormat="1" ht="30" x14ac:dyDescent="0.25">
      <c r="A645" s="378">
        <f t="shared" si="105"/>
        <v>92761</v>
      </c>
      <c r="B645" s="377">
        <v>43132</v>
      </c>
      <c r="C645" s="104" t="s">
        <v>13488</v>
      </c>
      <c r="D645" s="104" t="s">
        <v>13446</v>
      </c>
      <c r="E645" s="105" t="s">
        <v>11264</v>
      </c>
      <c r="F645" s="105" t="s">
        <v>6462</v>
      </c>
      <c r="G645" s="140">
        <v>2.5000000000000001E-2</v>
      </c>
      <c r="H645" s="107">
        <v>23.41</v>
      </c>
      <c r="I645" s="107" t="s">
        <v>11266</v>
      </c>
      <c r="J645" s="76">
        <f t="shared" si="120"/>
        <v>0.57999999999999996</v>
      </c>
      <c r="M645" s="76">
        <f>VLOOKUP(B645,'INS-SIN-SD-09-2021'!A:D,4,0)</f>
        <v>23.41</v>
      </c>
      <c r="N645" s="76" t="b">
        <f t="shared" si="121"/>
        <v>1</v>
      </c>
    </row>
    <row r="646" spans="1:15" s="363" customFormat="1" ht="60" x14ac:dyDescent="0.25">
      <c r="A646" s="376">
        <f t="shared" si="105"/>
        <v>92775</v>
      </c>
      <c r="B646" s="367" t="s">
        <v>11263</v>
      </c>
      <c r="C646" s="368" t="s">
        <v>13499</v>
      </c>
      <c r="D646" s="368" t="s">
        <v>13500</v>
      </c>
      <c r="E646" s="369" t="s">
        <v>6462</v>
      </c>
      <c r="F646" s="369" t="s">
        <v>11264</v>
      </c>
      <c r="G646" s="370" t="s">
        <v>11265</v>
      </c>
      <c r="H646" s="371" t="s">
        <v>11266</v>
      </c>
      <c r="I646" s="375">
        <f>SUMIF(A:A,A646,J:J)</f>
        <v>20.859999999999996</v>
      </c>
      <c r="K646" s="363">
        <f>VLOOKUP(A646,'CMP-SIN-SD-09-2021'!A:D,4,0)</f>
        <v>20.86</v>
      </c>
      <c r="L646" s="363" t="b">
        <f>K646=I646</f>
        <v>1</v>
      </c>
      <c r="O646" s="6">
        <v>92775</v>
      </c>
    </row>
    <row r="647" spans="1:15" s="363" customFormat="1" ht="30" x14ac:dyDescent="0.25">
      <c r="A647" s="378">
        <f t="shared" si="105"/>
        <v>92775</v>
      </c>
      <c r="B647" s="377">
        <v>92791</v>
      </c>
      <c r="C647" s="104" t="s">
        <v>13500</v>
      </c>
      <c r="D647" s="104" t="s">
        <v>11334</v>
      </c>
      <c r="E647" s="105" t="s">
        <v>11264</v>
      </c>
      <c r="F647" s="105" t="s">
        <v>6462</v>
      </c>
      <c r="G647" s="140">
        <v>1</v>
      </c>
      <c r="H647" s="107">
        <f>VLOOKUP(B647,'CMP-SIN-SD-09-2021'!A:D,4,0)</f>
        <v>14.04</v>
      </c>
      <c r="I647" s="107" t="s">
        <v>11266</v>
      </c>
      <c r="J647" s="76">
        <f t="shared" ref="J647:J651" si="122">TRUNC((H647*G647),2)</f>
        <v>14.04</v>
      </c>
      <c r="M647" s="76">
        <f>VLOOKUP(B647,'CMP-SIN-SD-09-2021'!A:D,4,0)</f>
        <v>14.04</v>
      </c>
      <c r="N647" s="76" t="b">
        <f t="shared" ref="N647:N651" si="123">M647=H647</f>
        <v>1</v>
      </c>
    </row>
    <row r="648" spans="1:15" s="363" customFormat="1" x14ac:dyDescent="0.25">
      <c r="A648" s="378">
        <f t="shared" si="105"/>
        <v>92775</v>
      </c>
      <c r="B648" s="377">
        <v>88238</v>
      </c>
      <c r="C648" s="104" t="s">
        <v>13500</v>
      </c>
      <c r="D648" s="104" t="s">
        <v>13444</v>
      </c>
      <c r="E648" s="105" t="s">
        <v>11264</v>
      </c>
      <c r="F648" s="105" t="s">
        <v>6456</v>
      </c>
      <c r="G648" s="140">
        <v>3.6700000000000003E-2</v>
      </c>
      <c r="H648" s="107">
        <f>VLOOKUP(B648,'CMP-SIN-SD-09-2021'!A:D,4,0)</f>
        <v>18.440000000000001</v>
      </c>
      <c r="I648" s="107" t="s">
        <v>11266</v>
      </c>
      <c r="J648" s="76">
        <f t="shared" si="122"/>
        <v>0.67</v>
      </c>
      <c r="M648" s="76">
        <f>VLOOKUP(B648,'CMP-SIN-SD-09-2021'!A:D,4,0)</f>
        <v>18.440000000000001</v>
      </c>
      <c r="N648" s="76" t="b">
        <f t="shared" si="123"/>
        <v>1</v>
      </c>
    </row>
    <row r="649" spans="1:15" s="363" customFormat="1" x14ac:dyDescent="0.25">
      <c r="A649" s="378">
        <f t="shared" si="105"/>
        <v>92775</v>
      </c>
      <c r="B649" s="377">
        <v>88245</v>
      </c>
      <c r="C649" s="104" t="s">
        <v>13500</v>
      </c>
      <c r="D649" s="104" t="s">
        <v>13445</v>
      </c>
      <c r="E649" s="105" t="s">
        <v>11264</v>
      </c>
      <c r="F649" s="105" t="s">
        <v>6456</v>
      </c>
      <c r="G649" s="140">
        <v>0.22450000000000001</v>
      </c>
      <c r="H649" s="107">
        <f>VLOOKUP(B649,'CMP-SIN-SD-09-2021'!A:D,4,0)</f>
        <v>23.78</v>
      </c>
      <c r="I649" s="107" t="s">
        <v>11266</v>
      </c>
      <c r="J649" s="76">
        <f t="shared" si="122"/>
        <v>5.33</v>
      </c>
      <c r="M649" s="76">
        <f>VLOOKUP(B649,'CMP-SIN-SD-09-2021'!A:D,4,0)</f>
        <v>23.78</v>
      </c>
      <c r="N649" s="76" t="b">
        <f t="shared" si="123"/>
        <v>1</v>
      </c>
    </row>
    <row r="650" spans="1:15" s="363" customFormat="1" ht="45" x14ac:dyDescent="0.25">
      <c r="A650" s="378">
        <f t="shared" si="105"/>
        <v>92775</v>
      </c>
      <c r="B650" s="377">
        <v>39017</v>
      </c>
      <c r="C650" s="104" t="s">
        <v>13500</v>
      </c>
      <c r="D650" s="104" t="s">
        <v>13463</v>
      </c>
      <c r="E650" s="105" t="s">
        <v>11264</v>
      </c>
      <c r="F650" s="105" t="s">
        <v>6446</v>
      </c>
      <c r="G650" s="140">
        <v>1.19</v>
      </c>
      <c r="H650" s="107">
        <v>0.21</v>
      </c>
      <c r="I650" s="107" t="s">
        <v>11266</v>
      </c>
      <c r="J650" s="76">
        <f t="shared" si="122"/>
        <v>0.24</v>
      </c>
      <c r="M650" s="76">
        <f>VLOOKUP(B650,'INS-SIN-SD-09-2021'!A:D,4,0)</f>
        <v>0.21</v>
      </c>
      <c r="N650" s="76" t="b">
        <f t="shared" si="123"/>
        <v>1</v>
      </c>
    </row>
    <row r="651" spans="1:15" s="363" customFormat="1" ht="30" x14ac:dyDescent="0.25">
      <c r="A651" s="378">
        <f t="shared" si="105"/>
        <v>92775</v>
      </c>
      <c r="B651" s="377">
        <v>43132</v>
      </c>
      <c r="C651" s="104" t="s">
        <v>13500</v>
      </c>
      <c r="D651" s="104" t="s">
        <v>13446</v>
      </c>
      <c r="E651" s="105" t="s">
        <v>11264</v>
      </c>
      <c r="F651" s="105" t="s">
        <v>6462</v>
      </c>
      <c r="G651" s="140">
        <v>2.5000000000000001E-2</v>
      </c>
      <c r="H651" s="107">
        <v>23.41</v>
      </c>
      <c r="I651" s="107" t="s">
        <v>11266</v>
      </c>
      <c r="J651" s="76">
        <f t="shared" si="122"/>
        <v>0.57999999999999996</v>
      </c>
      <c r="M651" s="76">
        <f>VLOOKUP(B651,'INS-SIN-SD-09-2021'!A:D,4,0)</f>
        <v>23.41</v>
      </c>
      <c r="N651" s="76" t="b">
        <f t="shared" si="123"/>
        <v>1</v>
      </c>
    </row>
    <row r="652" spans="1:15" s="363" customFormat="1" ht="60" x14ac:dyDescent="0.25">
      <c r="A652" s="376">
        <f t="shared" ref="A652:A715" si="124">IF(O652&lt;&gt;0,O652,A651)</f>
        <v>92778</v>
      </c>
      <c r="B652" s="367" t="s">
        <v>11263</v>
      </c>
      <c r="C652" s="368" t="s">
        <v>13501</v>
      </c>
      <c r="D652" s="368" t="s">
        <v>13502</v>
      </c>
      <c r="E652" s="369" t="s">
        <v>6462</v>
      </c>
      <c r="F652" s="369" t="s">
        <v>11264</v>
      </c>
      <c r="G652" s="370" t="s">
        <v>11265</v>
      </c>
      <c r="H652" s="371" t="s">
        <v>11266</v>
      </c>
      <c r="I652" s="375">
        <f>SUMIF(A:A,A652,J:J)</f>
        <v>16.749999999999996</v>
      </c>
      <c r="K652" s="363">
        <f>VLOOKUP(A652,'CMP-SIN-SD-09-2021'!A:D,4,0)</f>
        <v>16.75</v>
      </c>
      <c r="L652" s="363" t="b">
        <f>K652=I652</f>
        <v>1</v>
      </c>
      <c r="O652" s="6">
        <v>92778</v>
      </c>
    </row>
    <row r="653" spans="1:15" s="363" customFormat="1" ht="30" x14ac:dyDescent="0.25">
      <c r="A653" s="378">
        <f t="shared" si="124"/>
        <v>92778</v>
      </c>
      <c r="B653" s="377">
        <v>92794</v>
      </c>
      <c r="C653" s="104" t="s">
        <v>13502</v>
      </c>
      <c r="D653" s="104" t="s">
        <v>11342</v>
      </c>
      <c r="E653" s="105" t="s">
        <v>11264</v>
      </c>
      <c r="F653" s="105" t="s">
        <v>6462</v>
      </c>
      <c r="G653" s="140">
        <v>1</v>
      </c>
      <c r="H653" s="107">
        <f>VLOOKUP(B653,'CMP-SIN-SD-09-2021'!A:D,4,0)</f>
        <v>13.51</v>
      </c>
      <c r="I653" s="107" t="s">
        <v>11266</v>
      </c>
      <c r="J653" s="76">
        <f t="shared" ref="J653:J657" si="125">TRUNC((H653*G653),2)</f>
        <v>13.51</v>
      </c>
      <c r="M653" s="76">
        <f>VLOOKUP(B653,'CMP-SIN-SD-09-2021'!A:D,4,0)</f>
        <v>13.51</v>
      </c>
      <c r="N653" s="76" t="b">
        <f t="shared" ref="N653:N657" si="126">M653=H653</f>
        <v>1</v>
      </c>
    </row>
    <row r="654" spans="1:15" s="363" customFormat="1" x14ac:dyDescent="0.25">
      <c r="A654" s="378">
        <f t="shared" si="124"/>
        <v>92778</v>
      </c>
      <c r="B654" s="377">
        <v>88238</v>
      </c>
      <c r="C654" s="104" t="s">
        <v>13502</v>
      </c>
      <c r="D654" s="104" t="s">
        <v>13444</v>
      </c>
      <c r="E654" s="105" t="s">
        <v>11264</v>
      </c>
      <c r="F654" s="105" t="s">
        <v>6456</v>
      </c>
      <c r="G654" s="140">
        <v>1.5599999999999999E-2</v>
      </c>
      <c r="H654" s="107">
        <f>VLOOKUP(B654,'CMP-SIN-SD-09-2021'!A:D,4,0)</f>
        <v>18.440000000000001</v>
      </c>
      <c r="I654" s="107" t="s">
        <v>11266</v>
      </c>
      <c r="J654" s="76">
        <f t="shared" si="125"/>
        <v>0.28000000000000003</v>
      </c>
      <c r="M654" s="76">
        <f>VLOOKUP(B654,'CMP-SIN-SD-09-2021'!A:D,4,0)</f>
        <v>18.440000000000001</v>
      </c>
      <c r="N654" s="76" t="b">
        <f t="shared" si="126"/>
        <v>1</v>
      </c>
    </row>
    <row r="655" spans="1:15" s="363" customFormat="1" x14ac:dyDescent="0.25">
      <c r="A655" s="378">
        <f t="shared" si="124"/>
        <v>92778</v>
      </c>
      <c r="B655" s="377">
        <v>88245</v>
      </c>
      <c r="C655" s="104" t="s">
        <v>13502</v>
      </c>
      <c r="D655" s="104" t="s">
        <v>13445</v>
      </c>
      <c r="E655" s="105" t="s">
        <v>11264</v>
      </c>
      <c r="F655" s="105" t="s">
        <v>6456</v>
      </c>
      <c r="G655" s="140">
        <v>9.5600000000000004E-2</v>
      </c>
      <c r="H655" s="107">
        <f>VLOOKUP(B655,'CMP-SIN-SD-09-2021'!A:D,4,0)</f>
        <v>23.78</v>
      </c>
      <c r="I655" s="107" t="s">
        <v>11266</v>
      </c>
      <c r="J655" s="76">
        <f t="shared" si="125"/>
        <v>2.27</v>
      </c>
      <c r="M655" s="76">
        <f>VLOOKUP(B655,'CMP-SIN-SD-09-2021'!A:D,4,0)</f>
        <v>23.78</v>
      </c>
      <c r="N655" s="76" t="b">
        <f t="shared" si="126"/>
        <v>1</v>
      </c>
    </row>
    <row r="656" spans="1:15" s="363" customFormat="1" ht="45" x14ac:dyDescent="0.25">
      <c r="A656" s="378">
        <f t="shared" si="124"/>
        <v>92778</v>
      </c>
      <c r="B656" s="377">
        <v>39017</v>
      </c>
      <c r="C656" s="104" t="s">
        <v>13502</v>
      </c>
      <c r="D656" s="104" t="s">
        <v>13463</v>
      </c>
      <c r="E656" s="105" t="s">
        <v>11264</v>
      </c>
      <c r="F656" s="105" t="s">
        <v>6446</v>
      </c>
      <c r="G656" s="140">
        <v>0.54300000000000004</v>
      </c>
      <c r="H656" s="107">
        <v>0.21</v>
      </c>
      <c r="I656" s="107" t="s">
        <v>11266</v>
      </c>
      <c r="J656" s="76">
        <f t="shared" si="125"/>
        <v>0.11</v>
      </c>
      <c r="M656" s="76">
        <f>VLOOKUP(B656,'INS-SIN-SD-09-2021'!A:D,4,0)</f>
        <v>0.21</v>
      </c>
      <c r="N656" s="76" t="b">
        <f t="shared" si="126"/>
        <v>1</v>
      </c>
    </row>
    <row r="657" spans="1:15" s="363" customFormat="1" ht="30" x14ac:dyDescent="0.25">
      <c r="A657" s="378">
        <f t="shared" si="124"/>
        <v>92778</v>
      </c>
      <c r="B657" s="377">
        <v>43132</v>
      </c>
      <c r="C657" s="104" t="s">
        <v>13502</v>
      </c>
      <c r="D657" s="104" t="s">
        <v>13446</v>
      </c>
      <c r="E657" s="105" t="s">
        <v>11264</v>
      </c>
      <c r="F657" s="105" t="s">
        <v>6462</v>
      </c>
      <c r="G657" s="140">
        <v>2.5000000000000001E-2</v>
      </c>
      <c r="H657" s="107">
        <v>23.41</v>
      </c>
      <c r="I657" s="107" t="s">
        <v>11266</v>
      </c>
      <c r="J657" s="76">
        <f t="shared" si="125"/>
        <v>0.57999999999999996</v>
      </c>
      <c r="M657" s="76">
        <f>VLOOKUP(B657,'INS-SIN-SD-09-2021'!A:D,4,0)</f>
        <v>23.41</v>
      </c>
      <c r="N657" s="76" t="b">
        <f t="shared" si="126"/>
        <v>1</v>
      </c>
    </row>
    <row r="658" spans="1:15" s="363" customFormat="1" ht="60" x14ac:dyDescent="0.25">
      <c r="A658" s="376">
        <f t="shared" si="124"/>
        <v>92779</v>
      </c>
      <c r="B658" s="367" t="s">
        <v>11263</v>
      </c>
      <c r="C658" s="368" t="s">
        <v>13503</v>
      </c>
      <c r="D658" s="368" t="s">
        <v>13502</v>
      </c>
      <c r="E658" s="369" t="s">
        <v>6462</v>
      </c>
      <c r="F658" s="369" t="s">
        <v>11264</v>
      </c>
      <c r="G658" s="370" t="s">
        <v>11265</v>
      </c>
      <c r="H658" s="371" t="s">
        <v>11266</v>
      </c>
      <c r="I658" s="375">
        <f>SUMIF(A:A,A658,J:J)</f>
        <v>14.110000000000001</v>
      </c>
      <c r="K658" s="363">
        <f>VLOOKUP(A658,'CMP-SIN-SD-09-2021'!A:D,4,0)</f>
        <v>14.11</v>
      </c>
      <c r="L658" s="363" t="b">
        <f>K658=I658</f>
        <v>1</v>
      </c>
      <c r="O658" s="6">
        <v>92779</v>
      </c>
    </row>
    <row r="659" spans="1:15" s="363" customFormat="1" ht="30" x14ac:dyDescent="0.25">
      <c r="A659" s="378">
        <f t="shared" si="124"/>
        <v>92779</v>
      </c>
      <c r="B659" s="377">
        <v>92795</v>
      </c>
      <c r="C659" s="104" t="s">
        <v>13502</v>
      </c>
      <c r="D659" s="104" t="s">
        <v>11335</v>
      </c>
      <c r="E659" s="105" t="s">
        <v>11264</v>
      </c>
      <c r="F659" s="105" t="s">
        <v>6462</v>
      </c>
      <c r="G659" s="140">
        <v>1</v>
      </c>
      <c r="H659" s="107">
        <f>VLOOKUP(B659,'CMP-SIN-SD-09-2021'!A:D,4,0)</f>
        <v>11.6</v>
      </c>
      <c r="I659" s="107" t="s">
        <v>11266</v>
      </c>
      <c r="J659" s="76">
        <f t="shared" ref="J659:J663" si="127">TRUNC((H659*G659),2)</f>
        <v>11.6</v>
      </c>
      <c r="M659" s="76">
        <f>VLOOKUP(B659,'CMP-SIN-SD-09-2021'!A:D,4,0)</f>
        <v>11.6</v>
      </c>
      <c r="N659" s="76" t="b">
        <f t="shared" ref="N659:N663" si="128">M659=H659</f>
        <v>1</v>
      </c>
    </row>
    <row r="660" spans="1:15" s="363" customFormat="1" x14ac:dyDescent="0.25">
      <c r="A660" s="378">
        <f t="shared" si="124"/>
        <v>92779</v>
      </c>
      <c r="B660" s="377">
        <v>88238</v>
      </c>
      <c r="C660" s="104" t="s">
        <v>13502</v>
      </c>
      <c r="D660" s="104" t="s">
        <v>13444</v>
      </c>
      <c r="E660" s="105" t="s">
        <v>11264</v>
      </c>
      <c r="F660" s="105" t="s">
        <v>6456</v>
      </c>
      <c r="G660" s="140">
        <v>1.14E-2</v>
      </c>
      <c r="H660" s="107">
        <f>VLOOKUP(B660,'CMP-SIN-SD-09-2021'!A:D,4,0)</f>
        <v>18.440000000000001</v>
      </c>
      <c r="I660" s="107" t="s">
        <v>11266</v>
      </c>
      <c r="J660" s="76">
        <f t="shared" si="127"/>
        <v>0.21</v>
      </c>
      <c r="M660" s="76">
        <f>VLOOKUP(B660,'CMP-SIN-SD-09-2021'!A:D,4,0)</f>
        <v>18.440000000000001</v>
      </c>
      <c r="N660" s="76" t="b">
        <f t="shared" si="128"/>
        <v>1</v>
      </c>
    </row>
    <row r="661" spans="1:15" s="363" customFormat="1" x14ac:dyDescent="0.25">
      <c r="A661" s="378">
        <f t="shared" si="124"/>
        <v>92779</v>
      </c>
      <c r="B661" s="377">
        <v>88245</v>
      </c>
      <c r="C661" s="104" t="s">
        <v>13502</v>
      </c>
      <c r="D661" s="104" t="s">
        <v>13445</v>
      </c>
      <c r="E661" s="105" t="s">
        <v>11264</v>
      </c>
      <c r="F661" s="105" t="s">
        <v>6456</v>
      </c>
      <c r="G661" s="140">
        <v>6.9800000000000001E-2</v>
      </c>
      <c r="H661" s="107">
        <f>VLOOKUP(B661,'CMP-SIN-SD-09-2021'!A:D,4,0)</f>
        <v>23.78</v>
      </c>
      <c r="I661" s="107" t="s">
        <v>11266</v>
      </c>
      <c r="J661" s="76">
        <f t="shared" si="127"/>
        <v>1.65</v>
      </c>
      <c r="M661" s="76">
        <f>VLOOKUP(B661,'CMP-SIN-SD-09-2021'!A:D,4,0)</f>
        <v>23.78</v>
      </c>
      <c r="N661" s="76" t="b">
        <f t="shared" si="128"/>
        <v>1</v>
      </c>
    </row>
    <row r="662" spans="1:15" s="363" customFormat="1" ht="45" x14ac:dyDescent="0.25">
      <c r="A662" s="378">
        <f t="shared" si="124"/>
        <v>92779</v>
      </c>
      <c r="B662" s="377">
        <v>39017</v>
      </c>
      <c r="C662" s="104" t="s">
        <v>13502</v>
      </c>
      <c r="D662" s="104" t="s">
        <v>13463</v>
      </c>
      <c r="E662" s="105" t="s">
        <v>11264</v>
      </c>
      <c r="F662" s="105" t="s">
        <v>6446</v>
      </c>
      <c r="G662" s="140">
        <v>0.36699999999999999</v>
      </c>
      <c r="H662" s="107">
        <v>0.21</v>
      </c>
      <c r="I662" s="107" t="s">
        <v>11266</v>
      </c>
      <c r="J662" s="76">
        <f t="shared" si="127"/>
        <v>7.0000000000000007E-2</v>
      </c>
      <c r="M662" s="76">
        <f>VLOOKUP(B662,'INS-SIN-SD-09-2021'!A:D,4,0)</f>
        <v>0.21</v>
      </c>
      <c r="N662" s="76" t="b">
        <f t="shared" si="128"/>
        <v>1</v>
      </c>
    </row>
    <row r="663" spans="1:15" s="363" customFormat="1" ht="30" x14ac:dyDescent="0.25">
      <c r="A663" s="378">
        <f t="shared" si="124"/>
        <v>92779</v>
      </c>
      <c r="B663" s="377">
        <v>43132</v>
      </c>
      <c r="C663" s="104" t="s">
        <v>13502</v>
      </c>
      <c r="D663" s="104" t="s">
        <v>13446</v>
      </c>
      <c r="E663" s="105" t="s">
        <v>11264</v>
      </c>
      <c r="F663" s="105" t="s">
        <v>6462</v>
      </c>
      <c r="G663" s="140">
        <v>2.5000000000000001E-2</v>
      </c>
      <c r="H663" s="107">
        <v>23.41</v>
      </c>
      <c r="I663" s="107" t="s">
        <v>11266</v>
      </c>
      <c r="J663" s="76">
        <f t="shared" si="127"/>
        <v>0.57999999999999996</v>
      </c>
      <c r="M663" s="76">
        <f>VLOOKUP(B663,'INS-SIN-SD-09-2021'!A:D,4,0)</f>
        <v>23.41</v>
      </c>
      <c r="N663" s="76" t="b">
        <f t="shared" si="128"/>
        <v>1</v>
      </c>
    </row>
    <row r="664" spans="1:15" s="363" customFormat="1" ht="60" x14ac:dyDescent="0.25">
      <c r="A664" s="376">
        <f t="shared" si="124"/>
        <v>92776</v>
      </c>
      <c r="B664" s="367" t="s">
        <v>11263</v>
      </c>
      <c r="C664" s="368" t="s">
        <v>13504</v>
      </c>
      <c r="D664" s="368" t="s">
        <v>13500</v>
      </c>
      <c r="E664" s="369" t="s">
        <v>6462</v>
      </c>
      <c r="F664" s="369" t="s">
        <v>11264</v>
      </c>
      <c r="G664" s="370" t="s">
        <v>11265</v>
      </c>
      <c r="H664" s="371" t="s">
        <v>11266</v>
      </c>
      <c r="I664" s="375">
        <f>SUMIF(A:A,A664,J:J)</f>
        <v>19.859999999999996</v>
      </c>
      <c r="K664" s="363">
        <f>VLOOKUP(A664,'CMP-SIN-SD-09-2021'!A:D,4,0)</f>
        <v>19.86</v>
      </c>
      <c r="L664" s="363" t="b">
        <f>K664=I664</f>
        <v>1</v>
      </c>
      <c r="O664" s="6">
        <v>92776</v>
      </c>
    </row>
    <row r="665" spans="1:15" s="363" customFormat="1" ht="30" x14ac:dyDescent="0.25">
      <c r="A665" s="378">
        <f t="shared" si="124"/>
        <v>92776</v>
      </c>
      <c r="B665" s="377">
        <v>92792</v>
      </c>
      <c r="C665" s="104" t="s">
        <v>13500</v>
      </c>
      <c r="D665" s="104" t="s">
        <v>11340</v>
      </c>
      <c r="E665" s="105" t="s">
        <v>11264</v>
      </c>
      <c r="F665" s="105" t="s">
        <v>6462</v>
      </c>
      <c r="G665" s="140">
        <v>1</v>
      </c>
      <c r="H665" s="107">
        <f>VLOOKUP(B665,'CMP-SIN-SD-09-2021'!A:D,4,0)</f>
        <v>14.5</v>
      </c>
      <c r="I665" s="107" t="s">
        <v>11266</v>
      </c>
      <c r="J665" s="76">
        <f t="shared" ref="J665:J669" si="129">TRUNC((H665*G665),2)</f>
        <v>14.5</v>
      </c>
      <c r="M665" s="76">
        <f>VLOOKUP(B665,'CMP-SIN-SD-09-2021'!A:D,4,0)</f>
        <v>14.5</v>
      </c>
      <c r="N665" s="76" t="b">
        <f t="shared" ref="N665:N669" si="130">M665=H665</f>
        <v>1</v>
      </c>
    </row>
    <row r="666" spans="1:15" s="363" customFormat="1" x14ac:dyDescent="0.25">
      <c r="A666" s="378">
        <f t="shared" si="124"/>
        <v>92776</v>
      </c>
      <c r="B666" s="377">
        <v>88238</v>
      </c>
      <c r="C666" s="104" t="s">
        <v>13500</v>
      </c>
      <c r="D666" s="104" t="s">
        <v>13444</v>
      </c>
      <c r="E666" s="105" t="s">
        <v>11264</v>
      </c>
      <c r="F666" s="105" t="s">
        <v>6456</v>
      </c>
      <c r="G666" s="140">
        <v>2.8000000000000001E-2</v>
      </c>
      <c r="H666" s="107">
        <f>VLOOKUP(B666,'CMP-SIN-SD-09-2021'!A:D,4,0)</f>
        <v>18.440000000000001</v>
      </c>
      <c r="I666" s="107" t="s">
        <v>11266</v>
      </c>
      <c r="J666" s="76">
        <f t="shared" si="129"/>
        <v>0.51</v>
      </c>
      <c r="M666" s="76">
        <f>VLOOKUP(B666,'CMP-SIN-SD-09-2021'!A:D,4,0)</f>
        <v>18.440000000000001</v>
      </c>
      <c r="N666" s="76" t="b">
        <f t="shared" si="130"/>
        <v>1</v>
      </c>
    </row>
    <row r="667" spans="1:15" s="363" customFormat="1" x14ac:dyDescent="0.25">
      <c r="A667" s="378">
        <f t="shared" si="124"/>
        <v>92776</v>
      </c>
      <c r="B667" s="377">
        <v>88245</v>
      </c>
      <c r="C667" s="104" t="s">
        <v>13500</v>
      </c>
      <c r="D667" s="104" t="s">
        <v>13445</v>
      </c>
      <c r="E667" s="105" t="s">
        <v>11264</v>
      </c>
      <c r="F667" s="105" t="s">
        <v>6456</v>
      </c>
      <c r="G667" s="140">
        <v>0.17130000000000001</v>
      </c>
      <c r="H667" s="107">
        <f>VLOOKUP(B667,'CMP-SIN-SD-09-2021'!A:D,4,0)</f>
        <v>23.78</v>
      </c>
      <c r="I667" s="107" t="s">
        <v>11266</v>
      </c>
      <c r="J667" s="76">
        <f t="shared" si="129"/>
        <v>4.07</v>
      </c>
      <c r="M667" s="76">
        <f>VLOOKUP(B667,'CMP-SIN-SD-09-2021'!A:D,4,0)</f>
        <v>23.78</v>
      </c>
      <c r="N667" s="76" t="b">
        <f t="shared" si="130"/>
        <v>1</v>
      </c>
    </row>
    <row r="668" spans="1:15" s="363" customFormat="1" ht="45" x14ac:dyDescent="0.25">
      <c r="A668" s="378">
        <f t="shared" si="124"/>
        <v>92776</v>
      </c>
      <c r="B668" s="377">
        <v>39017</v>
      </c>
      <c r="C668" s="104" t="s">
        <v>13500</v>
      </c>
      <c r="D668" s="104" t="s">
        <v>13463</v>
      </c>
      <c r="E668" s="105" t="s">
        <v>11264</v>
      </c>
      <c r="F668" s="105" t="s">
        <v>6446</v>
      </c>
      <c r="G668" s="140">
        <v>0.97</v>
      </c>
      <c r="H668" s="107">
        <v>0.21</v>
      </c>
      <c r="I668" s="107" t="s">
        <v>11266</v>
      </c>
      <c r="J668" s="76">
        <f t="shared" si="129"/>
        <v>0.2</v>
      </c>
      <c r="M668" s="76">
        <f>VLOOKUP(B668,'INS-SIN-SD-09-2021'!A:D,4,0)</f>
        <v>0.21</v>
      </c>
      <c r="N668" s="76" t="b">
        <f t="shared" si="130"/>
        <v>1</v>
      </c>
    </row>
    <row r="669" spans="1:15" s="363" customFormat="1" ht="30" x14ac:dyDescent="0.25">
      <c r="A669" s="378">
        <f t="shared" si="124"/>
        <v>92776</v>
      </c>
      <c r="B669" s="377">
        <v>43132</v>
      </c>
      <c r="C669" s="104" t="s">
        <v>13500</v>
      </c>
      <c r="D669" s="104" t="s">
        <v>13446</v>
      </c>
      <c r="E669" s="105" t="s">
        <v>11264</v>
      </c>
      <c r="F669" s="105" t="s">
        <v>6462</v>
      </c>
      <c r="G669" s="140">
        <v>2.5000000000000001E-2</v>
      </c>
      <c r="H669" s="107">
        <v>23.41</v>
      </c>
      <c r="I669" s="107" t="s">
        <v>11266</v>
      </c>
      <c r="J669" s="76">
        <f t="shared" si="129"/>
        <v>0.57999999999999996</v>
      </c>
      <c r="M669" s="76">
        <f>VLOOKUP(B669,'INS-SIN-SD-09-2021'!A:D,4,0)</f>
        <v>23.41</v>
      </c>
      <c r="N669" s="76" t="b">
        <f t="shared" si="130"/>
        <v>1</v>
      </c>
    </row>
    <row r="670" spans="1:15" s="363" customFormat="1" ht="60" x14ac:dyDescent="0.25">
      <c r="A670" s="376">
        <f t="shared" si="124"/>
        <v>92777</v>
      </c>
      <c r="B670" s="367" t="s">
        <v>11263</v>
      </c>
      <c r="C670" s="368" t="s">
        <v>13505</v>
      </c>
      <c r="D670" s="368" t="s">
        <v>13500</v>
      </c>
      <c r="E670" s="369" t="s">
        <v>6462</v>
      </c>
      <c r="F670" s="369" t="s">
        <v>11264</v>
      </c>
      <c r="G670" s="370" t="s">
        <v>11265</v>
      </c>
      <c r="H670" s="371" t="s">
        <v>11266</v>
      </c>
      <c r="I670" s="375">
        <f>SUMIF(A:A,A670,J:J)</f>
        <v>18.72</v>
      </c>
      <c r="K670" s="363">
        <f>VLOOKUP(A670,'CMP-SIN-SD-09-2021'!A:D,4,0)</f>
        <v>18.72</v>
      </c>
      <c r="L670" s="363" t="b">
        <f>K670=I670</f>
        <v>1</v>
      </c>
      <c r="O670" s="6">
        <v>92777</v>
      </c>
    </row>
    <row r="671" spans="1:15" s="363" customFormat="1" ht="30" x14ac:dyDescent="0.25">
      <c r="A671" s="378">
        <f t="shared" si="124"/>
        <v>92777</v>
      </c>
      <c r="B671" s="377">
        <v>92793</v>
      </c>
      <c r="C671" s="104" t="s">
        <v>13500</v>
      </c>
      <c r="D671" s="104" t="s">
        <v>11341</v>
      </c>
      <c r="E671" s="105" t="s">
        <v>11264</v>
      </c>
      <c r="F671" s="105" t="s">
        <v>6462</v>
      </c>
      <c r="G671" s="140">
        <v>1</v>
      </c>
      <c r="H671" s="107">
        <f>VLOOKUP(B671,'CMP-SIN-SD-09-2021'!A:D,4,0)</f>
        <v>14.58</v>
      </c>
      <c r="I671" s="107" t="s">
        <v>11266</v>
      </c>
      <c r="J671" s="76">
        <f t="shared" ref="J671:J675" si="131">TRUNC((H671*G671),2)</f>
        <v>14.58</v>
      </c>
      <c r="M671" s="76">
        <f>VLOOKUP(B671,'CMP-SIN-SD-09-2021'!A:D,4,0)</f>
        <v>14.58</v>
      </c>
      <c r="N671" s="76" t="b">
        <f t="shared" ref="N671:N675" si="132">M671=H671</f>
        <v>1</v>
      </c>
    </row>
    <row r="672" spans="1:15" s="363" customFormat="1" x14ac:dyDescent="0.25">
      <c r="A672" s="378">
        <f t="shared" si="124"/>
        <v>92777</v>
      </c>
      <c r="B672" s="377">
        <v>88238</v>
      </c>
      <c r="C672" s="104" t="s">
        <v>13500</v>
      </c>
      <c r="D672" s="104" t="s">
        <v>13444</v>
      </c>
      <c r="E672" s="105" t="s">
        <v>11264</v>
      </c>
      <c r="F672" s="105" t="s">
        <v>6456</v>
      </c>
      <c r="G672" s="140">
        <v>2.0899999999999998E-2</v>
      </c>
      <c r="H672" s="107">
        <f>VLOOKUP(B672,'CMP-SIN-SD-09-2021'!A:D,4,0)</f>
        <v>18.440000000000001</v>
      </c>
      <c r="I672" s="107" t="s">
        <v>11266</v>
      </c>
      <c r="J672" s="76">
        <f t="shared" si="131"/>
        <v>0.38</v>
      </c>
      <c r="M672" s="76">
        <f>VLOOKUP(B672,'CMP-SIN-SD-09-2021'!A:D,4,0)</f>
        <v>18.440000000000001</v>
      </c>
      <c r="N672" s="76" t="b">
        <f t="shared" si="132"/>
        <v>1</v>
      </c>
    </row>
    <row r="673" spans="1:15" s="363" customFormat="1" x14ac:dyDescent="0.25">
      <c r="A673" s="378">
        <f t="shared" si="124"/>
        <v>92777</v>
      </c>
      <c r="B673" s="377">
        <v>88245</v>
      </c>
      <c r="C673" s="104" t="s">
        <v>13500</v>
      </c>
      <c r="D673" s="104" t="s">
        <v>13445</v>
      </c>
      <c r="E673" s="105" t="s">
        <v>11264</v>
      </c>
      <c r="F673" s="105" t="s">
        <v>6456</v>
      </c>
      <c r="G673" s="140">
        <v>0.1278</v>
      </c>
      <c r="H673" s="107">
        <f>VLOOKUP(B673,'CMP-SIN-SD-09-2021'!A:D,4,0)</f>
        <v>23.78</v>
      </c>
      <c r="I673" s="107" t="s">
        <v>11266</v>
      </c>
      <c r="J673" s="76">
        <f t="shared" si="131"/>
        <v>3.03</v>
      </c>
      <c r="M673" s="76">
        <f>VLOOKUP(B673,'CMP-SIN-SD-09-2021'!A:D,4,0)</f>
        <v>23.78</v>
      </c>
      <c r="N673" s="76" t="b">
        <f t="shared" si="132"/>
        <v>1</v>
      </c>
    </row>
    <row r="674" spans="1:15" s="363" customFormat="1" ht="45" x14ac:dyDescent="0.25">
      <c r="A674" s="378">
        <f t="shared" si="124"/>
        <v>92777</v>
      </c>
      <c r="B674" s="377">
        <v>39017</v>
      </c>
      <c r="C674" s="104" t="s">
        <v>13500</v>
      </c>
      <c r="D674" s="104" t="s">
        <v>13463</v>
      </c>
      <c r="E674" s="105" t="s">
        <v>11264</v>
      </c>
      <c r="F674" s="105" t="s">
        <v>6446</v>
      </c>
      <c r="G674" s="140">
        <v>0.74299999999999999</v>
      </c>
      <c r="H674" s="107">
        <v>0.21</v>
      </c>
      <c r="I674" s="107" t="s">
        <v>11266</v>
      </c>
      <c r="J674" s="76">
        <f t="shared" si="131"/>
        <v>0.15</v>
      </c>
      <c r="M674" s="76">
        <f>VLOOKUP(B674,'INS-SIN-SD-09-2021'!A:D,4,0)</f>
        <v>0.21</v>
      </c>
      <c r="N674" s="76" t="b">
        <f t="shared" si="132"/>
        <v>1</v>
      </c>
    </row>
    <row r="675" spans="1:15" s="363" customFormat="1" ht="30" x14ac:dyDescent="0.25">
      <c r="A675" s="378">
        <f t="shared" si="124"/>
        <v>92777</v>
      </c>
      <c r="B675" s="377">
        <v>43132</v>
      </c>
      <c r="C675" s="104" t="s">
        <v>13500</v>
      </c>
      <c r="D675" s="104" t="s">
        <v>13446</v>
      </c>
      <c r="E675" s="105" t="s">
        <v>11264</v>
      </c>
      <c r="F675" s="105" t="s">
        <v>6462</v>
      </c>
      <c r="G675" s="140">
        <v>2.5000000000000001E-2</v>
      </c>
      <c r="H675" s="107">
        <v>23.41</v>
      </c>
      <c r="I675" s="107" t="s">
        <v>11266</v>
      </c>
      <c r="J675" s="76">
        <f t="shared" si="131"/>
        <v>0.57999999999999996</v>
      </c>
      <c r="M675" s="76">
        <f>VLOOKUP(B675,'INS-SIN-SD-09-2021'!A:D,4,0)</f>
        <v>23.41</v>
      </c>
      <c r="N675" s="76" t="b">
        <f t="shared" si="132"/>
        <v>1</v>
      </c>
    </row>
    <row r="676" spans="1:15" s="363" customFormat="1" ht="60" x14ac:dyDescent="0.25">
      <c r="A676" s="376">
        <f t="shared" si="124"/>
        <v>92780</v>
      </c>
      <c r="B676" s="367" t="s">
        <v>11263</v>
      </c>
      <c r="C676" s="368" t="s">
        <v>13506</v>
      </c>
      <c r="D676" s="368" t="s">
        <v>13502</v>
      </c>
      <c r="E676" s="369" t="s">
        <v>6462</v>
      </c>
      <c r="F676" s="369" t="s">
        <v>11264</v>
      </c>
      <c r="G676" s="370" t="s">
        <v>11265</v>
      </c>
      <c r="H676" s="371" t="s">
        <v>11266</v>
      </c>
      <c r="I676" s="375">
        <f>SUMIF(A:A,A676,J:J)</f>
        <v>13.389999999999999</v>
      </c>
      <c r="K676" s="363">
        <f>VLOOKUP(A676,'CMP-SIN-SD-09-2021'!A:D,4,0)</f>
        <v>13.39</v>
      </c>
      <c r="L676" s="363" t="b">
        <f>K676=I676</f>
        <v>1</v>
      </c>
      <c r="O676" s="6">
        <v>92780</v>
      </c>
    </row>
    <row r="677" spans="1:15" s="363" customFormat="1" ht="30" x14ac:dyDescent="0.25">
      <c r="A677" s="378">
        <f t="shared" si="124"/>
        <v>92780</v>
      </c>
      <c r="B677" s="377">
        <v>92796</v>
      </c>
      <c r="C677" s="104" t="s">
        <v>13502</v>
      </c>
      <c r="D677" s="104" t="s">
        <v>11346</v>
      </c>
      <c r="E677" s="105" t="s">
        <v>11264</v>
      </c>
      <c r="F677" s="105" t="s">
        <v>6462</v>
      </c>
      <c r="G677" s="140">
        <v>1</v>
      </c>
      <c r="H677" s="107">
        <f>VLOOKUP(B677,'CMP-SIN-SD-09-2021'!A:D,4,0)</f>
        <v>11.51</v>
      </c>
      <c r="I677" s="107" t="s">
        <v>11266</v>
      </c>
      <c r="J677" s="76">
        <f t="shared" ref="J677:J681" si="133">TRUNC((H677*G677),2)</f>
        <v>11.51</v>
      </c>
      <c r="M677" s="76">
        <f>VLOOKUP(B677,'CMP-SIN-SD-09-2021'!A:D,4,0)</f>
        <v>11.51</v>
      </c>
      <c r="N677" s="76" t="b">
        <f t="shared" ref="N677:N681" si="134">M677=H677</f>
        <v>1</v>
      </c>
    </row>
    <row r="678" spans="1:15" s="363" customFormat="1" x14ac:dyDescent="0.25">
      <c r="A678" s="378">
        <f t="shared" si="124"/>
        <v>92780</v>
      </c>
      <c r="B678" s="377">
        <v>88238</v>
      </c>
      <c r="C678" s="104" t="s">
        <v>13502</v>
      </c>
      <c r="D678" s="104" t="s">
        <v>13444</v>
      </c>
      <c r="E678" s="105" t="s">
        <v>11264</v>
      </c>
      <c r="F678" s="105" t="s">
        <v>6456</v>
      </c>
      <c r="G678" s="140">
        <v>7.7000000000000002E-3</v>
      </c>
      <c r="H678" s="107">
        <f>VLOOKUP(B678,'CMP-SIN-SD-09-2021'!A:D,4,0)</f>
        <v>18.440000000000001</v>
      </c>
      <c r="I678" s="107" t="s">
        <v>11266</v>
      </c>
      <c r="J678" s="76">
        <f t="shared" si="133"/>
        <v>0.14000000000000001</v>
      </c>
      <c r="M678" s="76">
        <f>VLOOKUP(B678,'CMP-SIN-SD-09-2021'!A:D,4,0)</f>
        <v>18.440000000000001</v>
      </c>
      <c r="N678" s="76" t="b">
        <f t="shared" si="134"/>
        <v>1</v>
      </c>
    </row>
    <row r="679" spans="1:15" s="363" customFormat="1" x14ac:dyDescent="0.25">
      <c r="A679" s="378">
        <f t="shared" si="124"/>
        <v>92780</v>
      </c>
      <c r="B679" s="377">
        <v>88245</v>
      </c>
      <c r="C679" s="104" t="s">
        <v>13502</v>
      </c>
      <c r="D679" s="104" t="s">
        <v>13445</v>
      </c>
      <c r="E679" s="105" t="s">
        <v>11264</v>
      </c>
      <c r="F679" s="105" t="s">
        <v>6456</v>
      </c>
      <c r="G679" s="140">
        <v>4.7300000000000002E-2</v>
      </c>
      <c r="H679" s="107">
        <f>VLOOKUP(B679,'CMP-SIN-SD-09-2021'!A:D,4,0)</f>
        <v>23.78</v>
      </c>
      <c r="I679" s="107" t="s">
        <v>11266</v>
      </c>
      <c r="J679" s="76">
        <f t="shared" si="133"/>
        <v>1.1200000000000001</v>
      </c>
      <c r="M679" s="76">
        <f>VLOOKUP(B679,'CMP-SIN-SD-09-2021'!A:D,4,0)</f>
        <v>23.78</v>
      </c>
      <c r="N679" s="76" t="b">
        <f t="shared" si="134"/>
        <v>1</v>
      </c>
    </row>
    <row r="680" spans="1:15" s="363" customFormat="1" ht="45" x14ac:dyDescent="0.25">
      <c r="A680" s="378">
        <f t="shared" si="124"/>
        <v>92780</v>
      </c>
      <c r="B680" s="377">
        <v>39017</v>
      </c>
      <c r="C680" s="104" t="s">
        <v>13502</v>
      </c>
      <c r="D680" s="104" t="s">
        <v>13463</v>
      </c>
      <c r="E680" s="105" t="s">
        <v>11264</v>
      </c>
      <c r="F680" s="105" t="s">
        <v>6446</v>
      </c>
      <c r="G680" s="140">
        <v>0.21199999999999999</v>
      </c>
      <c r="H680" s="107">
        <v>0.21</v>
      </c>
      <c r="I680" s="107" t="s">
        <v>11266</v>
      </c>
      <c r="J680" s="76">
        <f t="shared" si="133"/>
        <v>0.04</v>
      </c>
      <c r="M680" s="76">
        <f>VLOOKUP(B680,'INS-SIN-SD-09-2021'!A:D,4,0)</f>
        <v>0.21</v>
      </c>
      <c r="N680" s="76" t="b">
        <f t="shared" si="134"/>
        <v>1</v>
      </c>
    </row>
    <row r="681" spans="1:15" s="363" customFormat="1" ht="30" x14ac:dyDescent="0.25">
      <c r="A681" s="378">
        <f t="shared" si="124"/>
        <v>92780</v>
      </c>
      <c r="B681" s="377">
        <v>43132</v>
      </c>
      <c r="C681" s="104" t="s">
        <v>13502</v>
      </c>
      <c r="D681" s="104" t="s">
        <v>13446</v>
      </c>
      <c r="E681" s="105" t="s">
        <v>11264</v>
      </c>
      <c r="F681" s="105" t="s">
        <v>6462</v>
      </c>
      <c r="G681" s="140">
        <v>2.5000000000000001E-2</v>
      </c>
      <c r="H681" s="107">
        <v>23.41</v>
      </c>
      <c r="I681" s="107" t="s">
        <v>11266</v>
      </c>
      <c r="J681" s="76">
        <f t="shared" si="133"/>
        <v>0.57999999999999996</v>
      </c>
      <c r="M681" s="76">
        <f>VLOOKUP(B681,'INS-SIN-SD-09-2021'!A:D,4,0)</f>
        <v>23.41</v>
      </c>
      <c r="N681" s="76" t="b">
        <f t="shared" si="134"/>
        <v>1</v>
      </c>
    </row>
    <row r="682" spans="1:15" s="363" customFormat="1" ht="45" x14ac:dyDescent="0.25">
      <c r="A682" s="376">
        <f t="shared" si="124"/>
        <v>91005</v>
      </c>
      <c r="B682" s="367" t="s">
        <v>11263</v>
      </c>
      <c r="C682" s="368" t="s">
        <v>11353</v>
      </c>
      <c r="D682" s="368" t="s">
        <v>13507</v>
      </c>
      <c r="E682" s="369" t="s">
        <v>6447</v>
      </c>
      <c r="F682" s="369" t="s">
        <v>11264</v>
      </c>
      <c r="G682" s="370" t="s">
        <v>11265</v>
      </c>
      <c r="H682" s="371" t="s">
        <v>11266</v>
      </c>
      <c r="I682" s="375">
        <f>SUMIF(A:A,A682,J:J)</f>
        <v>18.309999999999995</v>
      </c>
      <c r="K682" s="363" t="e">
        <f>VLOOKUP(A682,'CMP-SIN-SD-09-2021'!A:D,4,0)</f>
        <v>#N/A</v>
      </c>
      <c r="L682" s="363" t="e">
        <f>K682=I682</f>
        <v>#N/A</v>
      </c>
      <c r="O682" s="6">
        <v>91005</v>
      </c>
    </row>
    <row r="683" spans="1:15" s="363" customFormat="1" x14ac:dyDescent="0.25">
      <c r="A683" s="378">
        <f t="shared" si="124"/>
        <v>91005</v>
      </c>
      <c r="B683" s="377">
        <v>88262</v>
      </c>
      <c r="C683" s="104" t="s">
        <v>13507</v>
      </c>
      <c r="D683" s="104" t="s">
        <v>13312</v>
      </c>
      <c r="E683" s="105" t="s">
        <v>11264</v>
      </c>
      <c r="F683" s="105" t="s">
        <v>6456</v>
      </c>
      <c r="G683" s="140">
        <v>0.37809999999999999</v>
      </c>
      <c r="H683" s="107">
        <f>VLOOKUP(B683,'CMP-SIN-SD-09-2021'!A:D,4,0)</f>
        <v>23.68</v>
      </c>
      <c r="I683" s="107" t="s">
        <v>11266</v>
      </c>
      <c r="J683" s="76">
        <f t="shared" ref="J683:J686" si="135">TRUNC((H683*G683),2)</f>
        <v>8.9499999999999993</v>
      </c>
      <c r="M683" s="76">
        <f>VLOOKUP(B683,'CMP-SIN-SD-09-2021'!A:D,4,0)</f>
        <v>23.68</v>
      </c>
      <c r="N683" s="76" t="b">
        <f t="shared" ref="N683:N686" si="136">M683=H683</f>
        <v>1</v>
      </c>
    </row>
    <row r="684" spans="1:15" s="363" customFormat="1" x14ac:dyDescent="0.25">
      <c r="A684" s="378">
        <f t="shared" si="124"/>
        <v>91005</v>
      </c>
      <c r="B684" s="377">
        <v>88316</v>
      </c>
      <c r="C684" s="104" t="s">
        <v>13507</v>
      </c>
      <c r="D684" s="104" t="s">
        <v>11293</v>
      </c>
      <c r="E684" s="105" t="s">
        <v>11264</v>
      </c>
      <c r="F684" s="105" t="s">
        <v>6456</v>
      </c>
      <c r="G684" s="140">
        <v>0.27229999999999999</v>
      </c>
      <c r="H684" s="107">
        <f>VLOOKUP(B684,'CMP-SIN-SD-09-2021'!A:D,4,0)</f>
        <v>17.61</v>
      </c>
      <c r="I684" s="107" t="s">
        <v>11266</v>
      </c>
      <c r="J684" s="76">
        <f t="shared" si="135"/>
        <v>4.79</v>
      </c>
      <c r="M684" s="76">
        <f>VLOOKUP(B684,'CMP-SIN-SD-09-2021'!A:D,4,0)</f>
        <v>17.61</v>
      </c>
      <c r="N684" s="76" t="b">
        <f t="shared" si="136"/>
        <v>1</v>
      </c>
    </row>
    <row r="685" spans="1:15" s="363" customFormat="1" ht="75" x14ac:dyDescent="0.25">
      <c r="A685" s="378">
        <f t="shared" si="124"/>
        <v>91005</v>
      </c>
      <c r="B685" s="377">
        <v>39964</v>
      </c>
      <c r="C685" s="104" t="s">
        <v>13507</v>
      </c>
      <c r="D685" s="104" t="s">
        <v>13508</v>
      </c>
      <c r="E685" s="105" t="s">
        <v>11264</v>
      </c>
      <c r="F685" s="105" t="s">
        <v>6447</v>
      </c>
      <c r="G685" s="140">
        <v>2.8E-3</v>
      </c>
      <c r="H685" s="107">
        <v>1427.31</v>
      </c>
      <c r="I685" s="107" t="s">
        <v>11266</v>
      </c>
      <c r="J685" s="76">
        <f t="shared" si="135"/>
        <v>3.99</v>
      </c>
      <c r="M685" s="76" t="e">
        <f>VLOOKUP(B685,'INS-SIN-SD-09-2021'!A:D,4,0)</f>
        <v>#N/A</v>
      </c>
      <c r="N685" s="76" t="e">
        <f t="shared" si="136"/>
        <v>#N/A</v>
      </c>
    </row>
    <row r="686" spans="1:15" s="363" customFormat="1" ht="30" x14ac:dyDescent="0.25">
      <c r="A686" s="378">
        <f t="shared" si="124"/>
        <v>91005</v>
      </c>
      <c r="B686" s="377">
        <v>39397</v>
      </c>
      <c r="C686" s="104" t="s">
        <v>13507</v>
      </c>
      <c r="D686" s="104" t="s">
        <v>13509</v>
      </c>
      <c r="E686" s="105" t="s">
        <v>11264</v>
      </c>
      <c r="F686" s="105" t="s">
        <v>6445</v>
      </c>
      <c r="G686" s="140">
        <v>3.3300000000000003E-2</v>
      </c>
      <c r="H686" s="107">
        <v>17.48</v>
      </c>
      <c r="I686" s="107" t="s">
        <v>11266</v>
      </c>
      <c r="J686" s="76">
        <f t="shared" si="135"/>
        <v>0.57999999999999996</v>
      </c>
      <c r="M686" s="76">
        <f>VLOOKUP(B686,'INS-SIN-SD-09-2021'!A:D,4,0)</f>
        <v>17.48</v>
      </c>
      <c r="N686" s="76" t="b">
        <f t="shared" si="136"/>
        <v>1</v>
      </c>
    </row>
    <row r="687" spans="1:15" s="363" customFormat="1" ht="45" x14ac:dyDescent="0.25">
      <c r="A687" s="376">
        <f t="shared" si="124"/>
        <v>92915</v>
      </c>
      <c r="B687" s="367" t="s">
        <v>11263</v>
      </c>
      <c r="C687" s="368" t="s">
        <v>13510</v>
      </c>
      <c r="D687" s="368" t="s">
        <v>13511</v>
      </c>
      <c r="E687" s="369" t="s">
        <v>6462</v>
      </c>
      <c r="F687" s="369" t="s">
        <v>11264</v>
      </c>
      <c r="G687" s="370" t="s">
        <v>11265</v>
      </c>
      <c r="H687" s="371" t="s">
        <v>11266</v>
      </c>
      <c r="I687" s="375">
        <f>SUMIF(A:A,A687,J:J)</f>
        <v>19.519999999999996</v>
      </c>
      <c r="K687" s="363">
        <f>VLOOKUP(A687,'CMP-SIN-SD-09-2021'!A:D,4,0)</f>
        <v>19.52</v>
      </c>
      <c r="L687" s="363" t="b">
        <f>K687=I687</f>
        <v>1</v>
      </c>
      <c r="O687" s="6">
        <v>92915</v>
      </c>
    </row>
    <row r="688" spans="1:15" s="363" customFormat="1" ht="30" x14ac:dyDescent="0.25">
      <c r="A688" s="378">
        <f t="shared" si="124"/>
        <v>92915</v>
      </c>
      <c r="B688" s="377">
        <v>92791</v>
      </c>
      <c r="C688" s="104" t="s">
        <v>13511</v>
      </c>
      <c r="D688" s="104" t="s">
        <v>11334</v>
      </c>
      <c r="E688" s="105" t="s">
        <v>11264</v>
      </c>
      <c r="F688" s="105" t="s">
        <v>6462</v>
      </c>
      <c r="G688" s="140">
        <v>1</v>
      </c>
      <c r="H688" s="107">
        <f>VLOOKUP(B688,'CMP-SIN-SD-09-2021'!A:D,4,0)</f>
        <v>14.04</v>
      </c>
      <c r="I688" s="107" t="s">
        <v>11266</v>
      </c>
      <c r="J688" s="76">
        <f t="shared" ref="J688:J692" si="137">TRUNC((H688*G688),2)</f>
        <v>14.04</v>
      </c>
      <c r="M688" s="76">
        <f>VLOOKUP(B688,'CMP-SIN-SD-09-2021'!A:D,4,0)</f>
        <v>14.04</v>
      </c>
      <c r="N688" s="76" t="b">
        <f t="shared" ref="N688:N692" si="138">M688=H688</f>
        <v>1</v>
      </c>
    </row>
    <row r="689" spans="1:15" s="363" customFormat="1" x14ac:dyDescent="0.25">
      <c r="A689" s="378">
        <f t="shared" si="124"/>
        <v>92915</v>
      </c>
      <c r="B689" s="377">
        <v>88238</v>
      </c>
      <c r="C689" s="104" t="s">
        <v>13511</v>
      </c>
      <c r="D689" s="104" t="s">
        <v>13444</v>
      </c>
      <c r="E689" s="105" t="s">
        <v>11264</v>
      </c>
      <c r="F689" s="105" t="s">
        <v>6456</v>
      </c>
      <c r="G689" s="140">
        <v>2.8500000000000001E-2</v>
      </c>
      <c r="H689" s="107">
        <f>VLOOKUP(B689,'CMP-SIN-SD-09-2021'!A:D,4,0)</f>
        <v>18.440000000000001</v>
      </c>
      <c r="I689" s="107" t="s">
        <v>11266</v>
      </c>
      <c r="J689" s="76">
        <f t="shared" si="137"/>
        <v>0.52</v>
      </c>
      <c r="M689" s="76">
        <f>VLOOKUP(B689,'CMP-SIN-SD-09-2021'!A:D,4,0)</f>
        <v>18.440000000000001</v>
      </c>
      <c r="N689" s="76" t="b">
        <f t="shared" si="138"/>
        <v>1</v>
      </c>
    </row>
    <row r="690" spans="1:15" s="363" customFormat="1" x14ac:dyDescent="0.25">
      <c r="A690" s="378">
        <f t="shared" si="124"/>
        <v>92915</v>
      </c>
      <c r="B690" s="377">
        <v>88245</v>
      </c>
      <c r="C690" s="104" t="s">
        <v>13511</v>
      </c>
      <c r="D690" s="104" t="s">
        <v>13445</v>
      </c>
      <c r="E690" s="105" t="s">
        <v>11264</v>
      </c>
      <c r="F690" s="105" t="s">
        <v>6456</v>
      </c>
      <c r="G690" s="140">
        <v>0.17430000000000001</v>
      </c>
      <c r="H690" s="107">
        <f>VLOOKUP(B690,'CMP-SIN-SD-09-2021'!A:D,4,0)</f>
        <v>23.78</v>
      </c>
      <c r="I690" s="107" t="s">
        <v>11266</v>
      </c>
      <c r="J690" s="76">
        <f t="shared" si="137"/>
        <v>4.1399999999999997</v>
      </c>
      <c r="M690" s="76">
        <f>VLOOKUP(B690,'CMP-SIN-SD-09-2021'!A:D,4,0)</f>
        <v>23.78</v>
      </c>
      <c r="N690" s="76" t="b">
        <f t="shared" si="138"/>
        <v>1</v>
      </c>
    </row>
    <row r="691" spans="1:15" s="363" customFormat="1" ht="45" x14ac:dyDescent="0.25">
      <c r="A691" s="378">
        <f t="shared" si="124"/>
        <v>92915</v>
      </c>
      <c r="B691" s="377">
        <v>39017</v>
      </c>
      <c r="C691" s="104" t="s">
        <v>13511</v>
      </c>
      <c r="D691" s="104" t="s">
        <v>13463</v>
      </c>
      <c r="E691" s="105" t="s">
        <v>11264</v>
      </c>
      <c r="F691" s="105" t="s">
        <v>6446</v>
      </c>
      <c r="G691" s="140">
        <v>1.19</v>
      </c>
      <c r="H691" s="107">
        <v>0.21</v>
      </c>
      <c r="I691" s="107" t="s">
        <v>11266</v>
      </c>
      <c r="J691" s="76">
        <f t="shared" si="137"/>
        <v>0.24</v>
      </c>
      <c r="M691" s="76">
        <f>VLOOKUP(B691,'INS-SIN-SD-09-2021'!A:D,4,0)</f>
        <v>0.21</v>
      </c>
      <c r="N691" s="76" t="b">
        <f t="shared" si="138"/>
        <v>1</v>
      </c>
    </row>
    <row r="692" spans="1:15" s="363" customFormat="1" ht="30" x14ac:dyDescent="0.25">
      <c r="A692" s="378">
        <f t="shared" si="124"/>
        <v>92915</v>
      </c>
      <c r="B692" s="377">
        <v>43132</v>
      </c>
      <c r="C692" s="104" t="s">
        <v>13511</v>
      </c>
      <c r="D692" s="104" t="s">
        <v>13446</v>
      </c>
      <c r="E692" s="105" t="s">
        <v>11264</v>
      </c>
      <c r="F692" s="105" t="s">
        <v>6462</v>
      </c>
      <c r="G692" s="140">
        <v>2.5000000000000001E-2</v>
      </c>
      <c r="H692" s="107">
        <v>23.41</v>
      </c>
      <c r="I692" s="107" t="s">
        <v>11266</v>
      </c>
      <c r="J692" s="76">
        <f t="shared" si="137"/>
        <v>0.57999999999999996</v>
      </c>
      <c r="M692" s="76">
        <f>VLOOKUP(B692,'INS-SIN-SD-09-2021'!A:D,4,0)</f>
        <v>23.41</v>
      </c>
      <c r="N692" s="76" t="b">
        <f t="shared" si="138"/>
        <v>1</v>
      </c>
    </row>
    <row r="693" spans="1:15" s="363" customFormat="1" ht="45" x14ac:dyDescent="0.25">
      <c r="A693" s="376">
        <f t="shared" si="124"/>
        <v>92916</v>
      </c>
      <c r="B693" s="367" t="s">
        <v>11263</v>
      </c>
      <c r="C693" s="368" t="s">
        <v>13512</v>
      </c>
      <c r="D693" s="368" t="s">
        <v>13511</v>
      </c>
      <c r="E693" s="369" t="s">
        <v>6462</v>
      </c>
      <c r="F693" s="369" t="s">
        <v>11264</v>
      </c>
      <c r="G693" s="370" t="s">
        <v>11265</v>
      </c>
      <c r="H693" s="371" t="s">
        <v>11266</v>
      </c>
      <c r="I693" s="375">
        <f>SUMIF(A:A,A693,J:J)</f>
        <v>18.84</v>
      </c>
      <c r="K693" s="363">
        <f>VLOOKUP(A693,'CMP-SIN-SD-09-2021'!A:D,4,0)</f>
        <v>18.84</v>
      </c>
      <c r="L693" s="363" t="b">
        <f>K693=I693</f>
        <v>1</v>
      </c>
      <c r="O693" s="6">
        <v>92916</v>
      </c>
    </row>
    <row r="694" spans="1:15" s="363" customFormat="1" ht="30" x14ac:dyDescent="0.25">
      <c r="A694" s="378">
        <f t="shared" si="124"/>
        <v>92916</v>
      </c>
      <c r="B694" s="377">
        <v>92792</v>
      </c>
      <c r="C694" s="104" t="s">
        <v>13511</v>
      </c>
      <c r="D694" s="104" t="s">
        <v>11340</v>
      </c>
      <c r="E694" s="105" t="s">
        <v>11264</v>
      </c>
      <c r="F694" s="105" t="s">
        <v>6462</v>
      </c>
      <c r="G694" s="140">
        <v>1</v>
      </c>
      <c r="H694" s="107">
        <f>VLOOKUP(B694,'CMP-SIN-SD-09-2021'!A:D,4,0)</f>
        <v>14.5</v>
      </c>
      <c r="I694" s="107" t="s">
        <v>11266</v>
      </c>
      <c r="J694" s="76">
        <f t="shared" ref="J694:J698" si="139">TRUNC((H694*G694),2)</f>
        <v>14.5</v>
      </c>
      <c r="M694" s="76">
        <f>VLOOKUP(B694,'CMP-SIN-SD-09-2021'!A:D,4,0)</f>
        <v>14.5</v>
      </c>
      <c r="N694" s="76" t="b">
        <f t="shared" ref="N694:N698" si="140">M694=H694</f>
        <v>1</v>
      </c>
    </row>
    <row r="695" spans="1:15" s="363" customFormat="1" x14ac:dyDescent="0.25">
      <c r="A695" s="378">
        <f t="shared" si="124"/>
        <v>92916</v>
      </c>
      <c r="B695" s="377">
        <v>88238</v>
      </c>
      <c r="C695" s="104" t="s">
        <v>13511</v>
      </c>
      <c r="D695" s="104" t="s">
        <v>13444</v>
      </c>
      <c r="E695" s="105" t="s">
        <v>11264</v>
      </c>
      <c r="F695" s="105" t="s">
        <v>6456</v>
      </c>
      <c r="G695" s="140">
        <v>2.18E-2</v>
      </c>
      <c r="H695" s="107">
        <f>VLOOKUP(B695,'CMP-SIN-SD-09-2021'!A:D,4,0)</f>
        <v>18.440000000000001</v>
      </c>
      <c r="I695" s="107" t="s">
        <v>11266</v>
      </c>
      <c r="J695" s="76">
        <f t="shared" si="139"/>
        <v>0.4</v>
      </c>
      <c r="M695" s="76">
        <f>VLOOKUP(B695,'CMP-SIN-SD-09-2021'!A:D,4,0)</f>
        <v>18.440000000000001</v>
      </c>
      <c r="N695" s="76" t="b">
        <f t="shared" si="140"/>
        <v>1</v>
      </c>
    </row>
    <row r="696" spans="1:15" s="363" customFormat="1" x14ac:dyDescent="0.25">
      <c r="A696" s="378">
        <f t="shared" si="124"/>
        <v>92916</v>
      </c>
      <c r="B696" s="377">
        <v>88245</v>
      </c>
      <c r="C696" s="104" t="s">
        <v>13511</v>
      </c>
      <c r="D696" s="104" t="s">
        <v>13445</v>
      </c>
      <c r="E696" s="105" t="s">
        <v>11264</v>
      </c>
      <c r="F696" s="105" t="s">
        <v>6456</v>
      </c>
      <c r="G696" s="140">
        <v>0.13300000000000001</v>
      </c>
      <c r="H696" s="107">
        <f>VLOOKUP(B696,'CMP-SIN-SD-09-2021'!A:D,4,0)</f>
        <v>23.78</v>
      </c>
      <c r="I696" s="107" t="s">
        <v>11266</v>
      </c>
      <c r="J696" s="76">
        <f t="shared" si="139"/>
        <v>3.16</v>
      </c>
      <c r="M696" s="76">
        <f>VLOOKUP(B696,'CMP-SIN-SD-09-2021'!A:D,4,0)</f>
        <v>23.78</v>
      </c>
      <c r="N696" s="76" t="b">
        <f t="shared" si="140"/>
        <v>1</v>
      </c>
    </row>
    <row r="697" spans="1:15" s="363" customFormat="1" ht="45" x14ac:dyDescent="0.25">
      <c r="A697" s="378">
        <f t="shared" si="124"/>
        <v>92916</v>
      </c>
      <c r="B697" s="377">
        <v>39017</v>
      </c>
      <c r="C697" s="104" t="s">
        <v>13511</v>
      </c>
      <c r="D697" s="104" t="s">
        <v>13463</v>
      </c>
      <c r="E697" s="105" t="s">
        <v>11264</v>
      </c>
      <c r="F697" s="105" t="s">
        <v>6446</v>
      </c>
      <c r="G697" s="140">
        <v>0.97</v>
      </c>
      <c r="H697" s="107">
        <v>0.21</v>
      </c>
      <c r="I697" s="107" t="s">
        <v>11266</v>
      </c>
      <c r="J697" s="76">
        <f t="shared" si="139"/>
        <v>0.2</v>
      </c>
      <c r="M697" s="76">
        <f>VLOOKUP(B697,'INS-SIN-SD-09-2021'!A:D,4,0)</f>
        <v>0.21</v>
      </c>
      <c r="N697" s="76" t="b">
        <f t="shared" si="140"/>
        <v>1</v>
      </c>
    </row>
    <row r="698" spans="1:15" s="363" customFormat="1" ht="30" x14ac:dyDescent="0.25">
      <c r="A698" s="378">
        <f t="shared" si="124"/>
        <v>92916</v>
      </c>
      <c r="B698" s="377">
        <v>43132</v>
      </c>
      <c r="C698" s="104" t="s">
        <v>13511</v>
      </c>
      <c r="D698" s="104" t="s">
        <v>13446</v>
      </c>
      <c r="E698" s="105" t="s">
        <v>11264</v>
      </c>
      <c r="F698" s="105" t="s">
        <v>6462</v>
      </c>
      <c r="G698" s="140">
        <v>2.5000000000000001E-2</v>
      </c>
      <c r="H698" s="107">
        <v>23.41</v>
      </c>
      <c r="I698" s="107" t="s">
        <v>11266</v>
      </c>
      <c r="J698" s="76">
        <f t="shared" si="139"/>
        <v>0.57999999999999996</v>
      </c>
      <c r="M698" s="76">
        <f>VLOOKUP(B698,'INS-SIN-SD-09-2021'!A:D,4,0)</f>
        <v>23.41</v>
      </c>
      <c r="N698" s="76" t="b">
        <f t="shared" si="140"/>
        <v>1</v>
      </c>
    </row>
    <row r="699" spans="1:15" s="363" customFormat="1" ht="45" x14ac:dyDescent="0.25">
      <c r="A699" s="376">
        <f t="shared" si="124"/>
        <v>92917</v>
      </c>
      <c r="B699" s="367" t="s">
        <v>11263</v>
      </c>
      <c r="C699" s="368" t="s">
        <v>13513</v>
      </c>
      <c r="D699" s="368" t="s">
        <v>13511</v>
      </c>
      <c r="E699" s="369" t="s">
        <v>6462</v>
      </c>
      <c r="F699" s="369" t="s">
        <v>11264</v>
      </c>
      <c r="G699" s="370" t="s">
        <v>11265</v>
      </c>
      <c r="H699" s="371" t="s">
        <v>11266</v>
      </c>
      <c r="I699" s="375">
        <f>SUMIF(A:A,A699,J:J)</f>
        <v>17.959999999999997</v>
      </c>
      <c r="K699" s="363">
        <f>VLOOKUP(A699,'CMP-SIN-SD-09-2021'!A:D,4,0)</f>
        <v>17.96</v>
      </c>
      <c r="L699" s="363" t="b">
        <f>K699=I699</f>
        <v>1</v>
      </c>
      <c r="O699" s="6">
        <v>92917</v>
      </c>
    </row>
    <row r="700" spans="1:15" s="363" customFormat="1" ht="30" x14ac:dyDescent="0.25">
      <c r="A700" s="378">
        <f t="shared" si="124"/>
        <v>92917</v>
      </c>
      <c r="B700" s="377">
        <v>92793</v>
      </c>
      <c r="C700" s="104" t="s">
        <v>13511</v>
      </c>
      <c r="D700" s="104" t="s">
        <v>11341</v>
      </c>
      <c r="E700" s="105" t="s">
        <v>11264</v>
      </c>
      <c r="F700" s="105" t="s">
        <v>6462</v>
      </c>
      <c r="G700" s="140">
        <v>1</v>
      </c>
      <c r="H700" s="107">
        <f>VLOOKUP(B700,'CMP-SIN-SD-09-2021'!A:D,4,0)</f>
        <v>14.58</v>
      </c>
      <c r="I700" s="107" t="s">
        <v>11266</v>
      </c>
      <c r="J700" s="76">
        <f t="shared" ref="J700:J704" si="141">TRUNC((H700*G700),2)</f>
        <v>14.58</v>
      </c>
      <c r="M700" s="76">
        <f>VLOOKUP(B700,'CMP-SIN-SD-09-2021'!A:D,4,0)</f>
        <v>14.58</v>
      </c>
      <c r="N700" s="76" t="b">
        <f t="shared" ref="N700:N704" si="142">M700=H700</f>
        <v>1</v>
      </c>
    </row>
    <row r="701" spans="1:15" s="363" customFormat="1" x14ac:dyDescent="0.25">
      <c r="A701" s="378">
        <f t="shared" si="124"/>
        <v>92917</v>
      </c>
      <c r="B701" s="377">
        <v>88238</v>
      </c>
      <c r="C701" s="104" t="s">
        <v>13511</v>
      </c>
      <c r="D701" s="104" t="s">
        <v>13444</v>
      </c>
      <c r="E701" s="105" t="s">
        <v>11264</v>
      </c>
      <c r="F701" s="105" t="s">
        <v>6456</v>
      </c>
      <c r="G701" s="140">
        <v>1.6199999999999999E-2</v>
      </c>
      <c r="H701" s="107">
        <f>VLOOKUP(B701,'CMP-SIN-SD-09-2021'!A:D,4,0)</f>
        <v>18.440000000000001</v>
      </c>
      <c r="I701" s="107" t="s">
        <v>11266</v>
      </c>
      <c r="J701" s="76">
        <f t="shared" si="141"/>
        <v>0.28999999999999998</v>
      </c>
      <c r="M701" s="76">
        <f>VLOOKUP(B701,'CMP-SIN-SD-09-2021'!A:D,4,0)</f>
        <v>18.440000000000001</v>
      </c>
      <c r="N701" s="76" t="b">
        <f t="shared" si="142"/>
        <v>1</v>
      </c>
    </row>
    <row r="702" spans="1:15" s="363" customFormat="1" x14ac:dyDescent="0.25">
      <c r="A702" s="378">
        <f t="shared" si="124"/>
        <v>92917</v>
      </c>
      <c r="B702" s="377">
        <v>88245</v>
      </c>
      <c r="C702" s="104" t="s">
        <v>13511</v>
      </c>
      <c r="D702" s="104" t="s">
        <v>13445</v>
      </c>
      <c r="E702" s="105" t="s">
        <v>11264</v>
      </c>
      <c r="F702" s="105" t="s">
        <v>6456</v>
      </c>
      <c r="G702" s="140">
        <v>9.9299999999999999E-2</v>
      </c>
      <c r="H702" s="107">
        <f>VLOOKUP(B702,'CMP-SIN-SD-09-2021'!A:D,4,0)</f>
        <v>23.78</v>
      </c>
      <c r="I702" s="107" t="s">
        <v>11266</v>
      </c>
      <c r="J702" s="76">
        <f t="shared" si="141"/>
        <v>2.36</v>
      </c>
      <c r="M702" s="76">
        <f>VLOOKUP(B702,'CMP-SIN-SD-09-2021'!A:D,4,0)</f>
        <v>23.78</v>
      </c>
      <c r="N702" s="76" t="b">
        <f t="shared" si="142"/>
        <v>1</v>
      </c>
    </row>
    <row r="703" spans="1:15" s="363" customFormat="1" ht="45" x14ac:dyDescent="0.25">
      <c r="A703" s="378">
        <f t="shared" si="124"/>
        <v>92917</v>
      </c>
      <c r="B703" s="377">
        <v>39017</v>
      </c>
      <c r="C703" s="104" t="s">
        <v>13511</v>
      </c>
      <c r="D703" s="104" t="s">
        <v>13463</v>
      </c>
      <c r="E703" s="105" t="s">
        <v>11264</v>
      </c>
      <c r="F703" s="105" t="s">
        <v>6446</v>
      </c>
      <c r="G703" s="140">
        <v>0.74299999999999999</v>
      </c>
      <c r="H703" s="107">
        <v>0.21</v>
      </c>
      <c r="I703" s="107" t="s">
        <v>11266</v>
      </c>
      <c r="J703" s="76">
        <f t="shared" si="141"/>
        <v>0.15</v>
      </c>
      <c r="M703" s="76">
        <f>VLOOKUP(B703,'INS-SIN-SD-09-2021'!A:D,4,0)</f>
        <v>0.21</v>
      </c>
      <c r="N703" s="76" t="b">
        <f t="shared" si="142"/>
        <v>1</v>
      </c>
    </row>
    <row r="704" spans="1:15" s="363" customFormat="1" ht="30" x14ac:dyDescent="0.25">
      <c r="A704" s="378">
        <f t="shared" si="124"/>
        <v>92917</v>
      </c>
      <c r="B704" s="377">
        <v>43132</v>
      </c>
      <c r="C704" s="104" t="s">
        <v>13511</v>
      </c>
      <c r="D704" s="104" t="s">
        <v>13446</v>
      </c>
      <c r="E704" s="105" t="s">
        <v>11264</v>
      </c>
      <c r="F704" s="105" t="s">
        <v>6462</v>
      </c>
      <c r="G704" s="140">
        <v>2.5000000000000001E-2</v>
      </c>
      <c r="H704" s="107">
        <v>23.41</v>
      </c>
      <c r="I704" s="107" t="s">
        <v>11266</v>
      </c>
      <c r="J704" s="76">
        <f t="shared" si="141"/>
        <v>0.57999999999999996</v>
      </c>
      <c r="M704" s="76">
        <f>VLOOKUP(B704,'INS-SIN-SD-09-2021'!A:D,4,0)</f>
        <v>23.41</v>
      </c>
      <c r="N704" s="76" t="b">
        <f t="shared" si="142"/>
        <v>1</v>
      </c>
    </row>
    <row r="705" spans="1:15" s="363" customFormat="1" ht="45" x14ac:dyDescent="0.25">
      <c r="A705" s="376">
        <f t="shared" si="124"/>
        <v>92919</v>
      </c>
      <c r="B705" s="367" t="s">
        <v>11263</v>
      </c>
      <c r="C705" s="368" t="s">
        <v>13514</v>
      </c>
      <c r="D705" s="368" t="s">
        <v>13515</v>
      </c>
      <c r="E705" s="369" t="s">
        <v>6462</v>
      </c>
      <c r="F705" s="369" t="s">
        <v>11264</v>
      </c>
      <c r="G705" s="370" t="s">
        <v>11265</v>
      </c>
      <c r="H705" s="371" t="s">
        <v>11266</v>
      </c>
      <c r="I705" s="375">
        <f>SUMIF(A:A,A705,J:J)</f>
        <v>16.18</v>
      </c>
      <c r="K705" s="363">
        <f>VLOOKUP(A705,'CMP-SIN-SD-09-2021'!A:D,4,0)</f>
        <v>16.18</v>
      </c>
      <c r="L705" s="363" t="b">
        <f>K705=I705</f>
        <v>1</v>
      </c>
      <c r="O705" s="6">
        <v>92919</v>
      </c>
    </row>
    <row r="706" spans="1:15" s="363" customFormat="1" ht="30" x14ac:dyDescent="0.25">
      <c r="A706" s="378">
        <f t="shared" si="124"/>
        <v>92919</v>
      </c>
      <c r="B706" s="377">
        <v>92794</v>
      </c>
      <c r="C706" s="104" t="s">
        <v>13515</v>
      </c>
      <c r="D706" s="104" t="s">
        <v>11342</v>
      </c>
      <c r="E706" s="105" t="s">
        <v>11264</v>
      </c>
      <c r="F706" s="105" t="s">
        <v>6462</v>
      </c>
      <c r="G706" s="140">
        <v>1</v>
      </c>
      <c r="H706" s="107">
        <f>VLOOKUP(B706,'CMP-SIN-SD-09-2021'!A:D,4,0)</f>
        <v>13.51</v>
      </c>
      <c r="I706" s="107" t="s">
        <v>11266</v>
      </c>
      <c r="J706" s="76">
        <f t="shared" ref="J706:J710" si="143">TRUNC((H706*G706),2)</f>
        <v>13.51</v>
      </c>
      <c r="M706" s="76">
        <f>VLOOKUP(B706,'CMP-SIN-SD-09-2021'!A:D,4,0)</f>
        <v>13.51</v>
      </c>
      <c r="N706" s="76" t="b">
        <f t="shared" ref="N706:N710" si="144">M706=H706</f>
        <v>1</v>
      </c>
    </row>
    <row r="707" spans="1:15" s="363" customFormat="1" x14ac:dyDescent="0.25">
      <c r="A707" s="378">
        <f t="shared" si="124"/>
        <v>92919</v>
      </c>
      <c r="B707" s="377">
        <v>88238</v>
      </c>
      <c r="C707" s="104" t="s">
        <v>13515</v>
      </c>
      <c r="D707" s="104" t="s">
        <v>13444</v>
      </c>
      <c r="E707" s="105" t="s">
        <v>11264</v>
      </c>
      <c r="F707" s="105" t="s">
        <v>6456</v>
      </c>
      <c r="G707" s="140">
        <v>1.21E-2</v>
      </c>
      <c r="H707" s="107">
        <f>VLOOKUP(B707,'CMP-SIN-SD-09-2021'!A:D,4,0)</f>
        <v>18.440000000000001</v>
      </c>
      <c r="I707" s="107" t="s">
        <v>11266</v>
      </c>
      <c r="J707" s="76">
        <f t="shared" si="143"/>
        <v>0.22</v>
      </c>
      <c r="M707" s="76">
        <f>VLOOKUP(B707,'CMP-SIN-SD-09-2021'!A:D,4,0)</f>
        <v>18.440000000000001</v>
      </c>
      <c r="N707" s="76" t="b">
        <f t="shared" si="144"/>
        <v>1</v>
      </c>
    </row>
    <row r="708" spans="1:15" s="363" customFormat="1" x14ac:dyDescent="0.25">
      <c r="A708" s="378">
        <f t="shared" si="124"/>
        <v>92919</v>
      </c>
      <c r="B708" s="377">
        <v>88245</v>
      </c>
      <c r="C708" s="104" t="s">
        <v>13515</v>
      </c>
      <c r="D708" s="104" t="s">
        <v>13445</v>
      </c>
      <c r="E708" s="105" t="s">
        <v>11264</v>
      </c>
      <c r="F708" s="105" t="s">
        <v>6456</v>
      </c>
      <c r="G708" s="140">
        <v>7.4300000000000005E-2</v>
      </c>
      <c r="H708" s="107">
        <f>VLOOKUP(B708,'CMP-SIN-SD-09-2021'!A:D,4,0)</f>
        <v>23.78</v>
      </c>
      <c r="I708" s="107" t="s">
        <v>11266</v>
      </c>
      <c r="J708" s="76">
        <f t="shared" si="143"/>
        <v>1.76</v>
      </c>
      <c r="M708" s="76">
        <f>VLOOKUP(B708,'CMP-SIN-SD-09-2021'!A:D,4,0)</f>
        <v>23.78</v>
      </c>
      <c r="N708" s="76" t="b">
        <f t="shared" si="144"/>
        <v>1</v>
      </c>
    </row>
    <row r="709" spans="1:15" s="363" customFormat="1" ht="45" x14ac:dyDescent="0.25">
      <c r="A709" s="378">
        <f t="shared" si="124"/>
        <v>92919</v>
      </c>
      <c r="B709" s="377">
        <v>39017</v>
      </c>
      <c r="C709" s="104" t="s">
        <v>13515</v>
      </c>
      <c r="D709" s="104" t="s">
        <v>13463</v>
      </c>
      <c r="E709" s="105" t="s">
        <v>11264</v>
      </c>
      <c r="F709" s="105" t="s">
        <v>6446</v>
      </c>
      <c r="G709" s="140">
        <v>0.54300000000000004</v>
      </c>
      <c r="H709" s="107">
        <v>0.21</v>
      </c>
      <c r="I709" s="107" t="s">
        <v>11266</v>
      </c>
      <c r="J709" s="76">
        <f t="shared" si="143"/>
        <v>0.11</v>
      </c>
      <c r="M709" s="76">
        <f>VLOOKUP(B709,'INS-SIN-SD-09-2021'!A:D,4,0)</f>
        <v>0.21</v>
      </c>
      <c r="N709" s="76" t="b">
        <f t="shared" si="144"/>
        <v>1</v>
      </c>
    </row>
    <row r="710" spans="1:15" s="363" customFormat="1" ht="30" x14ac:dyDescent="0.25">
      <c r="A710" s="378">
        <f t="shared" si="124"/>
        <v>92919</v>
      </c>
      <c r="B710" s="377">
        <v>43132</v>
      </c>
      <c r="C710" s="104" t="s">
        <v>13515</v>
      </c>
      <c r="D710" s="104" t="s">
        <v>13446</v>
      </c>
      <c r="E710" s="105" t="s">
        <v>11264</v>
      </c>
      <c r="F710" s="105" t="s">
        <v>6462</v>
      </c>
      <c r="G710" s="140">
        <v>2.5000000000000001E-2</v>
      </c>
      <c r="H710" s="107">
        <v>23.41</v>
      </c>
      <c r="I710" s="107" t="s">
        <v>11266</v>
      </c>
      <c r="J710" s="76">
        <f t="shared" si="143"/>
        <v>0.57999999999999996</v>
      </c>
      <c r="M710" s="76">
        <f>VLOOKUP(B710,'INS-SIN-SD-09-2021'!A:D,4,0)</f>
        <v>23.41</v>
      </c>
      <c r="N710" s="76" t="b">
        <f t="shared" si="144"/>
        <v>1</v>
      </c>
    </row>
    <row r="711" spans="1:15" s="363" customFormat="1" ht="45" x14ac:dyDescent="0.25">
      <c r="A711" s="376">
        <f t="shared" si="124"/>
        <v>92921</v>
      </c>
      <c r="B711" s="367" t="s">
        <v>11263</v>
      </c>
      <c r="C711" s="368" t="s">
        <v>13516</v>
      </c>
      <c r="D711" s="368" t="s">
        <v>13515</v>
      </c>
      <c r="E711" s="369" t="s">
        <v>6462</v>
      </c>
      <c r="F711" s="369" t="s">
        <v>11264</v>
      </c>
      <c r="G711" s="370" t="s">
        <v>11265</v>
      </c>
      <c r="H711" s="371" t="s">
        <v>11266</v>
      </c>
      <c r="I711" s="375">
        <f>SUMIF(A:A,A711,J:J)</f>
        <v>13.69</v>
      </c>
      <c r="K711" s="363">
        <f>VLOOKUP(A711,'CMP-SIN-SD-09-2021'!A:D,4,0)</f>
        <v>13.69</v>
      </c>
      <c r="L711" s="363" t="b">
        <f>K711=I711</f>
        <v>1</v>
      </c>
      <c r="O711" s="6">
        <v>92921</v>
      </c>
    </row>
    <row r="712" spans="1:15" s="363" customFormat="1" ht="30" x14ac:dyDescent="0.25">
      <c r="A712" s="378">
        <f t="shared" si="124"/>
        <v>92921</v>
      </c>
      <c r="B712" s="377">
        <v>92795</v>
      </c>
      <c r="C712" s="104" t="s">
        <v>13515</v>
      </c>
      <c r="D712" s="104" t="s">
        <v>11335</v>
      </c>
      <c r="E712" s="105" t="s">
        <v>11264</v>
      </c>
      <c r="F712" s="105" t="s">
        <v>6462</v>
      </c>
      <c r="G712" s="140">
        <v>1</v>
      </c>
      <c r="H712" s="107">
        <f>VLOOKUP(B712,'CMP-SIN-SD-09-2021'!A:D,4,0)</f>
        <v>11.6</v>
      </c>
      <c r="I712" s="107" t="s">
        <v>11266</v>
      </c>
      <c r="J712" s="76">
        <f t="shared" ref="J712:J716" si="145">TRUNC((H712*G712),2)</f>
        <v>11.6</v>
      </c>
      <c r="M712" s="76">
        <f>VLOOKUP(B712,'CMP-SIN-SD-09-2021'!A:D,4,0)</f>
        <v>11.6</v>
      </c>
      <c r="N712" s="76" t="b">
        <f t="shared" ref="N712:N716" si="146">M712=H712</f>
        <v>1</v>
      </c>
    </row>
    <row r="713" spans="1:15" s="363" customFormat="1" x14ac:dyDescent="0.25">
      <c r="A713" s="378">
        <f t="shared" si="124"/>
        <v>92921</v>
      </c>
      <c r="B713" s="377">
        <v>88238</v>
      </c>
      <c r="C713" s="104" t="s">
        <v>13515</v>
      </c>
      <c r="D713" s="104" t="s">
        <v>13444</v>
      </c>
      <c r="E713" s="105" t="s">
        <v>11264</v>
      </c>
      <c r="F713" s="105" t="s">
        <v>6456</v>
      </c>
      <c r="G713" s="140">
        <v>8.8999999999999999E-3</v>
      </c>
      <c r="H713" s="107">
        <f>VLOOKUP(B713,'CMP-SIN-SD-09-2021'!A:D,4,0)</f>
        <v>18.440000000000001</v>
      </c>
      <c r="I713" s="107" t="s">
        <v>11266</v>
      </c>
      <c r="J713" s="76">
        <f t="shared" si="145"/>
        <v>0.16</v>
      </c>
      <c r="M713" s="76">
        <f>VLOOKUP(B713,'CMP-SIN-SD-09-2021'!A:D,4,0)</f>
        <v>18.440000000000001</v>
      </c>
      <c r="N713" s="76" t="b">
        <f t="shared" si="146"/>
        <v>1</v>
      </c>
    </row>
    <row r="714" spans="1:15" s="363" customFormat="1" x14ac:dyDescent="0.25">
      <c r="A714" s="378">
        <f t="shared" si="124"/>
        <v>92921</v>
      </c>
      <c r="B714" s="377">
        <v>88245</v>
      </c>
      <c r="C714" s="104" t="s">
        <v>13515</v>
      </c>
      <c r="D714" s="104" t="s">
        <v>13445</v>
      </c>
      <c r="E714" s="105" t="s">
        <v>11264</v>
      </c>
      <c r="F714" s="105" t="s">
        <v>6456</v>
      </c>
      <c r="G714" s="140">
        <v>5.4199999999999998E-2</v>
      </c>
      <c r="H714" s="107">
        <f>VLOOKUP(B714,'CMP-SIN-SD-09-2021'!A:D,4,0)</f>
        <v>23.78</v>
      </c>
      <c r="I714" s="107" t="s">
        <v>11266</v>
      </c>
      <c r="J714" s="76">
        <f t="shared" si="145"/>
        <v>1.28</v>
      </c>
      <c r="M714" s="76">
        <f>VLOOKUP(B714,'CMP-SIN-SD-09-2021'!A:D,4,0)</f>
        <v>23.78</v>
      </c>
      <c r="N714" s="76" t="b">
        <f t="shared" si="146"/>
        <v>1</v>
      </c>
    </row>
    <row r="715" spans="1:15" s="363" customFormat="1" ht="45" x14ac:dyDescent="0.25">
      <c r="A715" s="378">
        <f t="shared" si="124"/>
        <v>92921</v>
      </c>
      <c r="B715" s="377">
        <v>39017</v>
      </c>
      <c r="C715" s="104" t="s">
        <v>13515</v>
      </c>
      <c r="D715" s="104" t="s">
        <v>13463</v>
      </c>
      <c r="E715" s="105" t="s">
        <v>11264</v>
      </c>
      <c r="F715" s="105" t="s">
        <v>6446</v>
      </c>
      <c r="G715" s="140">
        <v>0.36699999999999999</v>
      </c>
      <c r="H715" s="107">
        <v>0.21</v>
      </c>
      <c r="I715" s="107" t="s">
        <v>11266</v>
      </c>
      <c r="J715" s="76">
        <f t="shared" si="145"/>
        <v>7.0000000000000007E-2</v>
      </c>
      <c r="M715" s="76">
        <f>VLOOKUP(B715,'INS-SIN-SD-09-2021'!A:D,4,0)</f>
        <v>0.21</v>
      </c>
      <c r="N715" s="76" t="b">
        <f t="shared" si="146"/>
        <v>1</v>
      </c>
    </row>
    <row r="716" spans="1:15" s="363" customFormat="1" ht="30" x14ac:dyDescent="0.25">
      <c r="A716" s="378">
        <f t="shared" ref="A716:A779" si="147">IF(O716&lt;&gt;0,O716,A715)</f>
        <v>92921</v>
      </c>
      <c r="B716" s="377">
        <v>43132</v>
      </c>
      <c r="C716" s="104" t="s">
        <v>13515</v>
      </c>
      <c r="D716" s="104" t="s">
        <v>13446</v>
      </c>
      <c r="E716" s="105" t="s">
        <v>11264</v>
      </c>
      <c r="F716" s="105" t="s">
        <v>6462</v>
      </c>
      <c r="G716" s="140">
        <v>2.5000000000000001E-2</v>
      </c>
      <c r="H716" s="107">
        <v>23.41</v>
      </c>
      <c r="I716" s="107" t="s">
        <v>11266</v>
      </c>
      <c r="J716" s="76">
        <f t="shared" si="145"/>
        <v>0.57999999999999996</v>
      </c>
      <c r="M716" s="76">
        <f>VLOOKUP(B716,'INS-SIN-SD-09-2021'!A:D,4,0)</f>
        <v>23.41</v>
      </c>
      <c r="N716" s="76" t="b">
        <f t="shared" si="146"/>
        <v>1</v>
      </c>
    </row>
    <row r="717" spans="1:15" s="363" customFormat="1" ht="30" x14ac:dyDescent="0.25">
      <c r="A717" s="376">
        <f t="shared" si="147"/>
        <v>98555</v>
      </c>
      <c r="B717" s="367" t="s">
        <v>11263</v>
      </c>
      <c r="C717" s="368" t="s">
        <v>11354</v>
      </c>
      <c r="D717" s="368" t="s">
        <v>13517</v>
      </c>
      <c r="E717" s="369" t="s">
        <v>6447</v>
      </c>
      <c r="F717" s="369" t="s">
        <v>11264</v>
      </c>
      <c r="G717" s="370" t="s">
        <v>11265</v>
      </c>
      <c r="H717" s="371" t="s">
        <v>11266</v>
      </c>
      <c r="I717" s="375">
        <f>SUMIF(A:A,A717,J:J)</f>
        <v>25.72</v>
      </c>
      <c r="K717" s="363">
        <f>VLOOKUP(A717,'CMP-SIN-SD-09-2021'!A:D,4,0)</f>
        <v>25.72</v>
      </c>
      <c r="L717" s="363" t="b">
        <f>K717=I717</f>
        <v>1</v>
      </c>
      <c r="O717" s="6">
        <v>98555</v>
      </c>
    </row>
    <row r="718" spans="1:15" s="363" customFormat="1" x14ac:dyDescent="0.25">
      <c r="A718" s="378">
        <f t="shared" si="147"/>
        <v>98555</v>
      </c>
      <c r="B718" s="377">
        <v>88243</v>
      </c>
      <c r="C718" s="104" t="s">
        <v>13517</v>
      </c>
      <c r="D718" s="104" t="s">
        <v>13473</v>
      </c>
      <c r="E718" s="105" t="s">
        <v>11264</v>
      </c>
      <c r="F718" s="105" t="s">
        <v>6456</v>
      </c>
      <c r="G718" s="140">
        <v>0.108</v>
      </c>
      <c r="H718" s="107">
        <f>VLOOKUP(B718,'CMP-SIN-SD-09-2021'!A:D,4,0)</f>
        <v>20.96</v>
      </c>
      <c r="I718" s="107" t="s">
        <v>11266</v>
      </c>
      <c r="J718" s="76">
        <f t="shared" ref="J718:J720" si="148">TRUNC((H718*G718),2)</f>
        <v>2.2599999999999998</v>
      </c>
      <c r="M718" s="76">
        <f>VLOOKUP(B718,'CMP-SIN-SD-09-2021'!A:D,4,0)</f>
        <v>20.96</v>
      </c>
      <c r="N718" s="76" t="b">
        <f t="shared" ref="N718:N720" si="149">M718=H718</f>
        <v>1</v>
      </c>
    </row>
    <row r="719" spans="1:15" s="363" customFormat="1" x14ac:dyDescent="0.25">
      <c r="A719" s="378">
        <f t="shared" si="147"/>
        <v>98555</v>
      </c>
      <c r="B719" s="377">
        <v>88270</v>
      </c>
      <c r="C719" s="104" t="s">
        <v>13517</v>
      </c>
      <c r="D719" s="104" t="s">
        <v>13474</v>
      </c>
      <c r="E719" s="105" t="s">
        <v>11264</v>
      </c>
      <c r="F719" s="105" t="s">
        <v>6456</v>
      </c>
      <c r="G719" s="140">
        <v>0.53200000000000003</v>
      </c>
      <c r="H719" s="107">
        <f>VLOOKUP(B719,'CMP-SIN-SD-09-2021'!A:D,4,0)</f>
        <v>23.9</v>
      </c>
      <c r="I719" s="107" t="s">
        <v>11266</v>
      </c>
      <c r="J719" s="76">
        <f t="shared" si="148"/>
        <v>12.71</v>
      </c>
      <c r="M719" s="76">
        <f>VLOOKUP(B719,'CMP-SIN-SD-09-2021'!A:D,4,0)</f>
        <v>23.9</v>
      </c>
      <c r="N719" s="76" t="b">
        <f t="shared" si="149"/>
        <v>1</v>
      </c>
    </row>
    <row r="720" spans="1:15" s="363" customFormat="1" ht="30" x14ac:dyDescent="0.25">
      <c r="A720" s="378">
        <f t="shared" si="147"/>
        <v>98555</v>
      </c>
      <c r="B720" s="377">
        <v>135</v>
      </c>
      <c r="C720" s="104" t="s">
        <v>13517</v>
      </c>
      <c r="D720" s="104" t="s">
        <v>13518</v>
      </c>
      <c r="E720" s="105" t="s">
        <v>11264</v>
      </c>
      <c r="F720" s="105" t="s">
        <v>6462</v>
      </c>
      <c r="G720" s="140">
        <v>3.2</v>
      </c>
      <c r="H720" s="107">
        <v>3.36</v>
      </c>
      <c r="I720" s="107" t="s">
        <v>11266</v>
      </c>
      <c r="J720" s="76">
        <f t="shared" si="148"/>
        <v>10.75</v>
      </c>
      <c r="M720" s="76">
        <f>VLOOKUP(B720,'INS-SIN-SD-09-2021'!A:D,4,0)</f>
        <v>3.36</v>
      </c>
      <c r="N720" s="76" t="b">
        <f t="shared" si="149"/>
        <v>1</v>
      </c>
    </row>
    <row r="721" spans="1:15" s="363" customFormat="1" ht="45" x14ac:dyDescent="0.25">
      <c r="A721" s="376">
        <f t="shared" si="147"/>
        <v>92785</v>
      </c>
      <c r="B721" s="367" t="s">
        <v>11263</v>
      </c>
      <c r="C721" s="368" t="s">
        <v>13519</v>
      </c>
      <c r="D721" s="368" t="s">
        <v>13520</v>
      </c>
      <c r="E721" s="369" t="s">
        <v>6462</v>
      </c>
      <c r="F721" s="369" t="s">
        <v>11264</v>
      </c>
      <c r="G721" s="370" t="s">
        <v>11265</v>
      </c>
      <c r="H721" s="371" t="s">
        <v>11266</v>
      </c>
      <c r="I721" s="375">
        <f>SUMIF(A:A,A721,J:J)</f>
        <v>18.189999999999998</v>
      </c>
      <c r="K721" s="363">
        <f>VLOOKUP(A721,'CMP-SIN-SD-09-2021'!A:D,4,0)</f>
        <v>18.190000000000001</v>
      </c>
      <c r="L721" s="363" t="b">
        <f>K721=I721</f>
        <v>1</v>
      </c>
      <c r="O721" s="6">
        <v>92785</v>
      </c>
    </row>
    <row r="722" spans="1:15" s="363" customFormat="1" ht="30" x14ac:dyDescent="0.25">
      <c r="A722" s="378">
        <f t="shared" si="147"/>
        <v>92785</v>
      </c>
      <c r="B722" s="377">
        <v>92801</v>
      </c>
      <c r="C722" s="104" t="s">
        <v>13520</v>
      </c>
      <c r="D722" s="104" t="s">
        <v>13521</v>
      </c>
      <c r="E722" s="105" t="s">
        <v>11264</v>
      </c>
      <c r="F722" s="105" t="s">
        <v>6462</v>
      </c>
      <c r="G722" s="140">
        <v>1</v>
      </c>
      <c r="H722" s="107">
        <f>VLOOKUP(B722,'CMP-SIN-SD-09-2021'!A:D,4,0)</f>
        <v>14.22</v>
      </c>
      <c r="I722" s="107" t="s">
        <v>11266</v>
      </c>
      <c r="J722" s="76">
        <f t="shared" ref="J722:J726" si="150">TRUNC((H722*G722),2)</f>
        <v>14.22</v>
      </c>
      <c r="M722" s="76">
        <f>VLOOKUP(B722,'CMP-SIN-SD-09-2021'!A:D,4,0)</f>
        <v>14.22</v>
      </c>
      <c r="N722" s="76" t="b">
        <f t="shared" ref="N722:N726" si="151">M722=H722</f>
        <v>1</v>
      </c>
    </row>
    <row r="723" spans="1:15" s="363" customFormat="1" x14ac:dyDescent="0.25">
      <c r="A723" s="378">
        <f t="shared" si="147"/>
        <v>92785</v>
      </c>
      <c r="B723" s="377">
        <v>88238</v>
      </c>
      <c r="C723" s="104" t="s">
        <v>13520</v>
      </c>
      <c r="D723" s="104" t="s">
        <v>13444</v>
      </c>
      <c r="E723" s="105" t="s">
        <v>11264</v>
      </c>
      <c r="F723" s="105" t="s">
        <v>6456</v>
      </c>
      <c r="G723" s="140">
        <v>1.9099999999999999E-2</v>
      </c>
      <c r="H723" s="107">
        <f>VLOOKUP(B723,'CMP-SIN-SD-09-2021'!A:D,4,0)</f>
        <v>18.440000000000001</v>
      </c>
      <c r="I723" s="107" t="s">
        <v>11266</v>
      </c>
      <c r="J723" s="76">
        <f t="shared" si="150"/>
        <v>0.35</v>
      </c>
      <c r="M723" s="76">
        <f>VLOOKUP(B723,'CMP-SIN-SD-09-2021'!A:D,4,0)</f>
        <v>18.440000000000001</v>
      </c>
      <c r="N723" s="76" t="b">
        <f t="shared" si="151"/>
        <v>1</v>
      </c>
    </row>
    <row r="724" spans="1:15" s="363" customFormat="1" x14ac:dyDescent="0.25">
      <c r="A724" s="378">
        <f t="shared" si="147"/>
        <v>92785</v>
      </c>
      <c r="B724" s="377">
        <v>88245</v>
      </c>
      <c r="C724" s="104" t="s">
        <v>13520</v>
      </c>
      <c r="D724" s="104" t="s">
        <v>13445</v>
      </c>
      <c r="E724" s="105" t="s">
        <v>11264</v>
      </c>
      <c r="F724" s="105" t="s">
        <v>6456</v>
      </c>
      <c r="G724" s="140">
        <v>0.1168</v>
      </c>
      <c r="H724" s="107">
        <f>VLOOKUP(B724,'CMP-SIN-SD-09-2021'!A:D,4,0)</f>
        <v>23.78</v>
      </c>
      <c r="I724" s="107" t="s">
        <v>11266</v>
      </c>
      <c r="J724" s="76">
        <f t="shared" si="150"/>
        <v>2.77</v>
      </c>
      <c r="M724" s="76">
        <f>VLOOKUP(B724,'CMP-SIN-SD-09-2021'!A:D,4,0)</f>
        <v>23.78</v>
      </c>
      <c r="N724" s="76" t="b">
        <f t="shared" si="151"/>
        <v>1</v>
      </c>
    </row>
    <row r="725" spans="1:15" s="363" customFormat="1" ht="45" x14ac:dyDescent="0.25">
      <c r="A725" s="378">
        <f t="shared" si="147"/>
        <v>92785</v>
      </c>
      <c r="B725" s="377">
        <v>39017</v>
      </c>
      <c r="C725" s="104" t="s">
        <v>13520</v>
      </c>
      <c r="D725" s="104" t="s">
        <v>13463</v>
      </c>
      <c r="E725" s="105" t="s">
        <v>11264</v>
      </c>
      <c r="F725" s="105" t="s">
        <v>6446</v>
      </c>
      <c r="G725" s="140">
        <v>1.333</v>
      </c>
      <c r="H725" s="107">
        <v>0.21</v>
      </c>
      <c r="I725" s="107" t="s">
        <v>11266</v>
      </c>
      <c r="J725" s="76">
        <f t="shared" si="150"/>
        <v>0.27</v>
      </c>
      <c r="M725" s="76">
        <f>VLOOKUP(B725,'INS-SIN-SD-09-2021'!A:D,4,0)</f>
        <v>0.21</v>
      </c>
      <c r="N725" s="76" t="b">
        <f t="shared" si="151"/>
        <v>1</v>
      </c>
    </row>
    <row r="726" spans="1:15" s="363" customFormat="1" ht="30" x14ac:dyDescent="0.25">
      <c r="A726" s="378">
        <f t="shared" si="147"/>
        <v>92785</v>
      </c>
      <c r="B726" s="377">
        <v>43132</v>
      </c>
      <c r="C726" s="104" t="s">
        <v>13520</v>
      </c>
      <c r="D726" s="104" t="s">
        <v>13446</v>
      </c>
      <c r="E726" s="105" t="s">
        <v>11264</v>
      </c>
      <c r="F726" s="105" t="s">
        <v>6462</v>
      </c>
      <c r="G726" s="140">
        <v>2.5000000000000001E-2</v>
      </c>
      <c r="H726" s="107">
        <v>23.41</v>
      </c>
      <c r="I726" s="107" t="s">
        <v>11266</v>
      </c>
      <c r="J726" s="76">
        <f t="shared" si="150"/>
        <v>0.57999999999999996</v>
      </c>
      <c r="M726" s="76">
        <f>VLOOKUP(B726,'INS-SIN-SD-09-2021'!A:D,4,0)</f>
        <v>23.41</v>
      </c>
      <c r="N726" s="76" t="b">
        <f t="shared" si="151"/>
        <v>1</v>
      </c>
    </row>
    <row r="727" spans="1:15" s="363" customFormat="1" ht="45" x14ac:dyDescent="0.25">
      <c r="A727" s="376">
        <f t="shared" si="147"/>
        <v>92786</v>
      </c>
      <c r="B727" s="367" t="s">
        <v>11263</v>
      </c>
      <c r="C727" s="368" t="s">
        <v>13522</v>
      </c>
      <c r="D727" s="368" t="s">
        <v>13520</v>
      </c>
      <c r="E727" s="369" t="s">
        <v>6462</v>
      </c>
      <c r="F727" s="369" t="s">
        <v>11264</v>
      </c>
      <c r="G727" s="370" t="s">
        <v>11265</v>
      </c>
      <c r="H727" s="371" t="s">
        <v>11266</v>
      </c>
      <c r="I727" s="375">
        <f>SUMIF(A:A,A727,J:J)</f>
        <v>17.439999999999998</v>
      </c>
      <c r="K727" s="363">
        <f>VLOOKUP(A727,'CMP-SIN-SD-09-2021'!A:D,4,0)</f>
        <v>17.440000000000001</v>
      </c>
      <c r="L727" s="363" t="b">
        <f>K727=I727</f>
        <v>1</v>
      </c>
      <c r="O727" s="6">
        <v>92786</v>
      </c>
    </row>
    <row r="728" spans="1:15" s="363" customFormat="1" ht="30" x14ac:dyDescent="0.25">
      <c r="A728" s="378">
        <f t="shared" si="147"/>
        <v>92786</v>
      </c>
      <c r="B728" s="377">
        <v>92802</v>
      </c>
      <c r="C728" s="104" t="s">
        <v>13520</v>
      </c>
      <c r="D728" s="104" t="s">
        <v>13523</v>
      </c>
      <c r="E728" s="105" t="s">
        <v>11264</v>
      </c>
      <c r="F728" s="105" t="s">
        <v>6462</v>
      </c>
      <c r="G728" s="140">
        <v>1</v>
      </c>
      <c r="H728" s="107">
        <f>VLOOKUP(B728,'CMP-SIN-SD-09-2021'!A:D,4,0)</f>
        <v>14.42</v>
      </c>
      <c r="I728" s="107" t="s">
        <v>11266</v>
      </c>
      <c r="J728" s="76">
        <f t="shared" ref="J728:J732" si="152">TRUNC((H728*G728),2)</f>
        <v>14.42</v>
      </c>
      <c r="M728" s="76">
        <f>VLOOKUP(B728,'CMP-SIN-SD-09-2021'!A:D,4,0)</f>
        <v>14.42</v>
      </c>
      <c r="N728" s="76" t="b">
        <f t="shared" ref="N728:N732" si="153">M728=H728</f>
        <v>1</v>
      </c>
    </row>
    <row r="729" spans="1:15" s="363" customFormat="1" x14ac:dyDescent="0.25">
      <c r="A729" s="378">
        <f t="shared" si="147"/>
        <v>92786</v>
      </c>
      <c r="B729" s="377">
        <v>88238</v>
      </c>
      <c r="C729" s="104" t="s">
        <v>13520</v>
      </c>
      <c r="D729" s="104" t="s">
        <v>13444</v>
      </c>
      <c r="E729" s="105" t="s">
        <v>11264</v>
      </c>
      <c r="F729" s="105" t="s">
        <v>6456</v>
      </c>
      <c r="G729" s="140">
        <v>1.4E-2</v>
      </c>
      <c r="H729" s="107">
        <f>VLOOKUP(B729,'CMP-SIN-SD-09-2021'!A:D,4,0)</f>
        <v>18.440000000000001</v>
      </c>
      <c r="I729" s="107" t="s">
        <v>11266</v>
      </c>
      <c r="J729" s="76">
        <f t="shared" si="152"/>
        <v>0.25</v>
      </c>
      <c r="M729" s="76">
        <f>VLOOKUP(B729,'CMP-SIN-SD-09-2021'!A:D,4,0)</f>
        <v>18.440000000000001</v>
      </c>
      <c r="N729" s="76" t="b">
        <f t="shared" si="153"/>
        <v>1</v>
      </c>
    </row>
    <row r="730" spans="1:15" s="363" customFormat="1" x14ac:dyDescent="0.25">
      <c r="A730" s="378">
        <f t="shared" si="147"/>
        <v>92786</v>
      </c>
      <c r="B730" s="377">
        <v>88245</v>
      </c>
      <c r="C730" s="104" t="s">
        <v>13520</v>
      </c>
      <c r="D730" s="104" t="s">
        <v>13445</v>
      </c>
      <c r="E730" s="105" t="s">
        <v>11264</v>
      </c>
      <c r="F730" s="105" t="s">
        <v>6456</v>
      </c>
      <c r="G730" s="140">
        <v>8.5900000000000004E-2</v>
      </c>
      <c r="H730" s="107">
        <f>VLOOKUP(B730,'CMP-SIN-SD-09-2021'!A:D,4,0)</f>
        <v>23.78</v>
      </c>
      <c r="I730" s="107" t="s">
        <v>11266</v>
      </c>
      <c r="J730" s="76">
        <f t="shared" si="152"/>
        <v>2.04</v>
      </c>
      <c r="M730" s="76">
        <f>VLOOKUP(B730,'CMP-SIN-SD-09-2021'!A:D,4,0)</f>
        <v>23.78</v>
      </c>
      <c r="N730" s="76" t="b">
        <f t="shared" si="153"/>
        <v>1</v>
      </c>
    </row>
    <row r="731" spans="1:15" s="363" customFormat="1" ht="45" x14ac:dyDescent="0.25">
      <c r="A731" s="378">
        <f t="shared" si="147"/>
        <v>92786</v>
      </c>
      <c r="B731" s="377">
        <v>39017</v>
      </c>
      <c r="C731" s="104" t="s">
        <v>13520</v>
      </c>
      <c r="D731" s="104" t="s">
        <v>13463</v>
      </c>
      <c r="E731" s="105" t="s">
        <v>11264</v>
      </c>
      <c r="F731" s="105" t="s">
        <v>6446</v>
      </c>
      <c r="G731" s="140">
        <v>0.72799999999999998</v>
      </c>
      <c r="H731" s="107">
        <v>0.21</v>
      </c>
      <c r="I731" s="107" t="s">
        <v>11266</v>
      </c>
      <c r="J731" s="76">
        <f t="shared" si="152"/>
        <v>0.15</v>
      </c>
      <c r="M731" s="76">
        <f>VLOOKUP(B731,'INS-SIN-SD-09-2021'!A:D,4,0)</f>
        <v>0.21</v>
      </c>
      <c r="N731" s="76" t="b">
        <f t="shared" si="153"/>
        <v>1</v>
      </c>
    </row>
    <row r="732" spans="1:15" s="363" customFormat="1" ht="30" x14ac:dyDescent="0.25">
      <c r="A732" s="378">
        <f t="shared" si="147"/>
        <v>92786</v>
      </c>
      <c r="B732" s="377">
        <v>43132</v>
      </c>
      <c r="C732" s="104" t="s">
        <v>13520</v>
      </c>
      <c r="D732" s="104" t="s">
        <v>13446</v>
      </c>
      <c r="E732" s="105" t="s">
        <v>11264</v>
      </c>
      <c r="F732" s="105" t="s">
        <v>6462</v>
      </c>
      <c r="G732" s="140">
        <v>2.5000000000000001E-2</v>
      </c>
      <c r="H732" s="107">
        <v>23.41</v>
      </c>
      <c r="I732" s="107" t="s">
        <v>11266</v>
      </c>
      <c r="J732" s="76">
        <f t="shared" si="152"/>
        <v>0.57999999999999996</v>
      </c>
      <c r="M732" s="76">
        <f>VLOOKUP(B732,'INS-SIN-SD-09-2021'!A:D,4,0)</f>
        <v>23.41</v>
      </c>
      <c r="N732" s="76" t="b">
        <f t="shared" si="153"/>
        <v>1</v>
      </c>
    </row>
    <row r="733" spans="1:15" s="363" customFormat="1" ht="45" x14ac:dyDescent="0.25">
      <c r="A733" s="376">
        <f t="shared" si="147"/>
        <v>92787</v>
      </c>
      <c r="B733" s="367" t="s">
        <v>11263</v>
      </c>
      <c r="C733" s="368" t="s">
        <v>13524</v>
      </c>
      <c r="D733" s="368" t="s">
        <v>13525</v>
      </c>
      <c r="E733" s="369" t="s">
        <v>6462</v>
      </c>
      <c r="F733" s="369" t="s">
        <v>11264</v>
      </c>
      <c r="G733" s="370" t="s">
        <v>11265</v>
      </c>
      <c r="H733" s="371" t="s">
        <v>11266</v>
      </c>
      <c r="I733" s="375">
        <f>SUMIF(A:A,A733,J:J)</f>
        <v>15.73</v>
      </c>
      <c r="K733" s="363">
        <f>VLOOKUP(A733,'CMP-SIN-SD-09-2021'!A:D,4,0)</f>
        <v>15.73</v>
      </c>
      <c r="L733" s="363" t="b">
        <f>K733=I733</f>
        <v>1</v>
      </c>
      <c r="O733" s="6">
        <v>92787</v>
      </c>
    </row>
    <row r="734" spans="1:15" s="363" customFormat="1" ht="30" x14ac:dyDescent="0.25">
      <c r="A734" s="378">
        <f t="shared" si="147"/>
        <v>92787</v>
      </c>
      <c r="B734" s="377">
        <v>92803</v>
      </c>
      <c r="C734" s="104" t="s">
        <v>13525</v>
      </c>
      <c r="D734" s="104" t="s">
        <v>13526</v>
      </c>
      <c r="E734" s="105" t="s">
        <v>11264</v>
      </c>
      <c r="F734" s="105" t="s">
        <v>6462</v>
      </c>
      <c r="G734" s="140">
        <v>1</v>
      </c>
      <c r="H734" s="107">
        <f>VLOOKUP(B734,'CMP-SIN-SD-09-2021'!A:D,4,0)</f>
        <v>13.41</v>
      </c>
      <c r="I734" s="107" t="s">
        <v>11266</v>
      </c>
      <c r="J734" s="76">
        <f t="shared" ref="J734:J738" si="154">TRUNC((H734*G734),2)</f>
        <v>13.41</v>
      </c>
      <c r="M734" s="76">
        <f>VLOOKUP(B734,'CMP-SIN-SD-09-2021'!A:D,4,0)</f>
        <v>13.41</v>
      </c>
      <c r="N734" s="76" t="b">
        <f t="shared" ref="N734:N738" si="155">M734=H734</f>
        <v>1</v>
      </c>
    </row>
    <row r="735" spans="1:15" s="363" customFormat="1" x14ac:dyDescent="0.25">
      <c r="A735" s="378">
        <f t="shared" si="147"/>
        <v>92787</v>
      </c>
      <c r="B735" s="377">
        <v>88238</v>
      </c>
      <c r="C735" s="104" t="s">
        <v>13525</v>
      </c>
      <c r="D735" s="104" t="s">
        <v>13444</v>
      </c>
      <c r="E735" s="105" t="s">
        <v>11264</v>
      </c>
      <c r="F735" s="105" t="s">
        <v>6456</v>
      </c>
      <c r="G735" s="140">
        <v>1.03E-2</v>
      </c>
      <c r="H735" s="107">
        <f>VLOOKUP(B735,'CMP-SIN-SD-09-2021'!A:D,4,0)</f>
        <v>18.440000000000001</v>
      </c>
      <c r="I735" s="107" t="s">
        <v>11266</v>
      </c>
      <c r="J735" s="76">
        <f t="shared" si="154"/>
        <v>0.18</v>
      </c>
      <c r="M735" s="76">
        <f>VLOOKUP(B735,'CMP-SIN-SD-09-2021'!A:D,4,0)</f>
        <v>18.440000000000001</v>
      </c>
      <c r="N735" s="76" t="b">
        <f t="shared" si="155"/>
        <v>1</v>
      </c>
    </row>
    <row r="736" spans="1:15" s="363" customFormat="1" x14ac:dyDescent="0.25">
      <c r="A736" s="378">
        <f t="shared" si="147"/>
        <v>92787</v>
      </c>
      <c r="B736" s="377">
        <v>88245</v>
      </c>
      <c r="C736" s="104" t="s">
        <v>13525</v>
      </c>
      <c r="D736" s="104" t="s">
        <v>13445</v>
      </c>
      <c r="E736" s="105" t="s">
        <v>11264</v>
      </c>
      <c r="F736" s="105" t="s">
        <v>6456</v>
      </c>
      <c r="G736" s="140">
        <v>6.2899999999999998E-2</v>
      </c>
      <c r="H736" s="107">
        <f>VLOOKUP(B736,'CMP-SIN-SD-09-2021'!A:D,4,0)</f>
        <v>23.78</v>
      </c>
      <c r="I736" s="107" t="s">
        <v>11266</v>
      </c>
      <c r="J736" s="76">
        <f t="shared" si="154"/>
        <v>1.49</v>
      </c>
      <c r="M736" s="76">
        <f>VLOOKUP(B736,'CMP-SIN-SD-09-2021'!A:D,4,0)</f>
        <v>23.78</v>
      </c>
      <c r="N736" s="76" t="b">
        <f t="shared" si="155"/>
        <v>1</v>
      </c>
    </row>
    <row r="737" spans="1:15" s="363" customFormat="1" ht="45" x14ac:dyDescent="0.25">
      <c r="A737" s="378">
        <f t="shared" si="147"/>
        <v>92787</v>
      </c>
      <c r="B737" s="377">
        <v>39017</v>
      </c>
      <c r="C737" s="104" t="s">
        <v>13525</v>
      </c>
      <c r="D737" s="104" t="s">
        <v>13463</v>
      </c>
      <c r="E737" s="105" t="s">
        <v>11264</v>
      </c>
      <c r="F737" s="105" t="s">
        <v>6446</v>
      </c>
      <c r="G737" s="140">
        <v>0.35699999999999998</v>
      </c>
      <c r="H737" s="107">
        <v>0.21</v>
      </c>
      <c r="I737" s="107" t="s">
        <v>11266</v>
      </c>
      <c r="J737" s="76">
        <f t="shared" si="154"/>
        <v>7.0000000000000007E-2</v>
      </c>
      <c r="M737" s="76">
        <f>VLOOKUP(B737,'INS-SIN-SD-09-2021'!A:D,4,0)</f>
        <v>0.21</v>
      </c>
      <c r="N737" s="76" t="b">
        <f t="shared" si="155"/>
        <v>1</v>
      </c>
    </row>
    <row r="738" spans="1:15" s="363" customFormat="1" ht="30" x14ac:dyDescent="0.25">
      <c r="A738" s="378">
        <f t="shared" si="147"/>
        <v>92787</v>
      </c>
      <c r="B738" s="377">
        <v>43132</v>
      </c>
      <c r="C738" s="104" t="s">
        <v>13525</v>
      </c>
      <c r="D738" s="104" t="s">
        <v>13446</v>
      </c>
      <c r="E738" s="105" t="s">
        <v>11264</v>
      </c>
      <c r="F738" s="105" t="s">
        <v>6462</v>
      </c>
      <c r="G738" s="140">
        <v>2.5000000000000001E-2</v>
      </c>
      <c r="H738" s="107">
        <v>23.41</v>
      </c>
      <c r="I738" s="107" t="s">
        <v>11266</v>
      </c>
      <c r="J738" s="76">
        <f t="shared" si="154"/>
        <v>0.57999999999999996</v>
      </c>
      <c r="M738" s="76">
        <f>VLOOKUP(B738,'INS-SIN-SD-09-2021'!A:D,4,0)</f>
        <v>23.41</v>
      </c>
      <c r="N738" s="76" t="b">
        <f t="shared" si="155"/>
        <v>1</v>
      </c>
    </row>
    <row r="739" spans="1:15" s="363" customFormat="1" ht="45" x14ac:dyDescent="0.25">
      <c r="A739" s="376">
        <f t="shared" si="147"/>
        <v>92788</v>
      </c>
      <c r="B739" s="367" t="s">
        <v>11263</v>
      </c>
      <c r="C739" s="368" t="s">
        <v>13527</v>
      </c>
      <c r="D739" s="368" t="s">
        <v>13525</v>
      </c>
      <c r="E739" s="369" t="s">
        <v>6462</v>
      </c>
      <c r="F739" s="369" t="s">
        <v>11264</v>
      </c>
      <c r="G739" s="370" t="s">
        <v>11265</v>
      </c>
      <c r="H739" s="371" t="s">
        <v>11266</v>
      </c>
      <c r="I739" s="375">
        <f>SUMIF(A:A,A739,J:J)</f>
        <v>13.350000000000001</v>
      </c>
      <c r="K739" s="363">
        <f>VLOOKUP(A739,'CMP-SIN-SD-09-2021'!A:D,4,0)</f>
        <v>13.35</v>
      </c>
      <c r="L739" s="363" t="b">
        <f>K739=I739</f>
        <v>1</v>
      </c>
      <c r="O739" s="6">
        <v>92788</v>
      </c>
    </row>
    <row r="740" spans="1:15" s="363" customFormat="1" ht="30" x14ac:dyDescent="0.25">
      <c r="A740" s="378">
        <f t="shared" si="147"/>
        <v>92788</v>
      </c>
      <c r="B740" s="377">
        <v>92804</v>
      </c>
      <c r="C740" s="104" t="s">
        <v>13525</v>
      </c>
      <c r="D740" s="104" t="s">
        <v>13528</v>
      </c>
      <c r="E740" s="105" t="s">
        <v>11264</v>
      </c>
      <c r="F740" s="105" t="s">
        <v>6462</v>
      </c>
      <c r="G740" s="140">
        <v>1</v>
      </c>
      <c r="H740" s="107">
        <f>VLOOKUP(B740,'CMP-SIN-SD-09-2021'!A:D,4,0)</f>
        <v>11.55</v>
      </c>
      <c r="I740" s="107" t="s">
        <v>11266</v>
      </c>
      <c r="J740" s="76">
        <f t="shared" ref="J740:J744" si="156">TRUNC((H740*G740),2)</f>
        <v>11.55</v>
      </c>
      <c r="M740" s="76">
        <f>VLOOKUP(B740,'CMP-SIN-SD-09-2021'!A:D,4,0)</f>
        <v>11.55</v>
      </c>
      <c r="N740" s="76" t="b">
        <f t="shared" ref="N740:N744" si="157">M740=H740</f>
        <v>1</v>
      </c>
    </row>
    <row r="741" spans="1:15" s="363" customFormat="1" x14ac:dyDescent="0.25">
      <c r="A741" s="378">
        <f t="shared" si="147"/>
        <v>92788</v>
      </c>
      <c r="B741" s="377">
        <v>88238</v>
      </c>
      <c r="C741" s="104" t="s">
        <v>13525</v>
      </c>
      <c r="D741" s="104" t="s">
        <v>13444</v>
      </c>
      <c r="E741" s="105" t="s">
        <v>11264</v>
      </c>
      <c r="F741" s="105" t="s">
        <v>6456</v>
      </c>
      <c r="G741" s="140">
        <v>7.3000000000000001E-3</v>
      </c>
      <c r="H741" s="107">
        <f>VLOOKUP(B741,'CMP-SIN-SD-09-2021'!A:D,4,0)</f>
        <v>18.440000000000001</v>
      </c>
      <c r="I741" s="107" t="s">
        <v>11266</v>
      </c>
      <c r="J741" s="76">
        <f t="shared" si="156"/>
        <v>0.13</v>
      </c>
      <c r="M741" s="76">
        <f>VLOOKUP(B741,'CMP-SIN-SD-09-2021'!A:D,4,0)</f>
        <v>18.440000000000001</v>
      </c>
      <c r="N741" s="76" t="b">
        <f t="shared" si="157"/>
        <v>1</v>
      </c>
    </row>
    <row r="742" spans="1:15" s="363" customFormat="1" x14ac:dyDescent="0.25">
      <c r="A742" s="378">
        <f t="shared" si="147"/>
        <v>92788</v>
      </c>
      <c r="B742" s="377">
        <v>88245</v>
      </c>
      <c r="C742" s="104" t="s">
        <v>13525</v>
      </c>
      <c r="D742" s="104" t="s">
        <v>13445</v>
      </c>
      <c r="E742" s="105" t="s">
        <v>11264</v>
      </c>
      <c r="F742" s="105" t="s">
        <v>6456</v>
      </c>
      <c r="G742" s="140">
        <v>4.4600000000000001E-2</v>
      </c>
      <c r="H742" s="107">
        <f>VLOOKUP(B742,'CMP-SIN-SD-09-2021'!A:D,4,0)</f>
        <v>23.78</v>
      </c>
      <c r="I742" s="107" t="s">
        <v>11266</v>
      </c>
      <c r="J742" s="76">
        <f t="shared" si="156"/>
        <v>1.06</v>
      </c>
      <c r="M742" s="76">
        <f>VLOOKUP(B742,'CMP-SIN-SD-09-2021'!A:D,4,0)</f>
        <v>23.78</v>
      </c>
      <c r="N742" s="76" t="b">
        <f t="shared" si="157"/>
        <v>1</v>
      </c>
    </row>
    <row r="743" spans="1:15" s="363" customFormat="1" ht="45" x14ac:dyDescent="0.25">
      <c r="A743" s="378">
        <f t="shared" si="147"/>
        <v>92788</v>
      </c>
      <c r="B743" s="377">
        <v>39017</v>
      </c>
      <c r="C743" s="104" t="s">
        <v>13525</v>
      </c>
      <c r="D743" s="104" t="s">
        <v>13463</v>
      </c>
      <c r="E743" s="105" t="s">
        <v>11264</v>
      </c>
      <c r="F743" s="105" t="s">
        <v>6446</v>
      </c>
      <c r="G743" s="140">
        <v>0.14699999999999999</v>
      </c>
      <c r="H743" s="107">
        <v>0.21</v>
      </c>
      <c r="I743" s="107" t="s">
        <v>11266</v>
      </c>
      <c r="J743" s="76">
        <f t="shared" si="156"/>
        <v>0.03</v>
      </c>
      <c r="M743" s="76">
        <f>VLOOKUP(B743,'INS-SIN-SD-09-2021'!A:D,4,0)</f>
        <v>0.21</v>
      </c>
      <c r="N743" s="76" t="b">
        <f t="shared" si="157"/>
        <v>1</v>
      </c>
    </row>
    <row r="744" spans="1:15" s="363" customFormat="1" ht="30" x14ac:dyDescent="0.25">
      <c r="A744" s="378">
        <f t="shared" si="147"/>
        <v>92788</v>
      </c>
      <c r="B744" s="377">
        <v>43132</v>
      </c>
      <c r="C744" s="104" t="s">
        <v>13525</v>
      </c>
      <c r="D744" s="104" t="s">
        <v>13446</v>
      </c>
      <c r="E744" s="105" t="s">
        <v>11264</v>
      </c>
      <c r="F744" s="105" t="s">
        <v>6462</v>
      </c>
      <c r="G744" s="140">
        <v>2.5000000000000001E-2</v>
      </c>
      <c r="H744" s="107">
        <v>23.41</v>
      </c>
      <c r="I744" s="107" t="s">
        <v>11266</v>
      </c>
      <c r="J744" s="76">
        <f t="shared" si="156"/>
        <v>0.57999999999999996</v>
      </c>
      <c r="M744" s="76">
        <f>VLOOKUP(B744,'INS-SIN-SD-09-2021'!A:D,4,0)</f>
        <v>23.41</v>
      </c>
      <c r="N744" s="76" t="b">
        <f t="shared" si="157"/>
        <v>1</v>
      </c>
    </row>
    <row r="745" spans="1:15" s="363" customFormat="1" ht="45" x14ac:dyDescent="0.25">
      <c r="A745" s="376">
        <f t="shared" si="147"/>
        <v>92789</v>
      </c>
      <c r="B745" s="367" t="s">
        <v>11263</v>
      </c>
      <c r="C745" s="368" t="s">
        <v>13529</v>
      </c>
      <c r="D745" s="368" t="s">
        <v>13525</v>
      </c>
      <c r="E745" s="369" t="s">
        <v>6462</v>
      </c>
      <c r="F745" s="369" t="s">
        <v>11264</v>
      </c>
      <c r="G745" s="370" t="s">
        <v>11265</v>
      </c>
      <c r="H745" s="371" t="s">
        <v>11266</v>
      </c>
      <c r="I745" s="375">
        <f>SUMIF(A:A,A745,J:J)</f>
        <v>12.81</v>
      </c>
      <c r="K745" s="363">
        <f>VLOOKUP(A745,'CMP-SIN-SD-09-2021'!A:D,4,0)</f>
        <v>12.81</v>
      </c>
      <c r="L745" s="363" t="b">
        <f>K745=I745</f>
        <v>1</v>
      </c>
      <c r="O745" s="6">
        <v>92789</v>
      </c>
    </row>
    <row r="746" spans="1:15" s="363" customFormat="1" ht="30" x14ac:dyDescent="0.25">
      <c r="A746" s="378">
        <f t="shared" si="147"/>
        <v>92789</v>
      </c>
      <c r="B746" s="377">
        <v>92805</v>
      </c>
      <c r="C746" s="104" t="s">
        <v>13525</v>
      </c>
      <c r="D746" s="104" t="s">
        <v>13530</v>
      </c>
      <c r="E746" s="105" t="s">
        <v>11264</v>
      </c>
      <c r="F746" s="105" t="s">
        <v>6462</v>
      </c>
      <c r="G746" s="140">
        <v>1</v>
      </c>
      <c r="H746" s="107">
        <v>11.48</v>
      </c>
      <c r="I746" s="107" t="s">
        <v>11266</v>
      </c>
      <c r="J746" s="76">
        <f t="shared" ref="J746:J749" si="158">TRUNC((H746*G746),2)</f>
        <v>11.48</v>
      </c>
      <c r="M746" s="76">
        <f>VLOOKUP(B746,'CMP-SIN-SD-09-2021'!A:D,4,0)</f>
        <v>11.48</v>
      </c>
      <c r="N746" s="76" t="b">
        <f t="shared" ref="N746:N749" si="159">M746=H746</f>
        <v>1</v>
      </c>
    </row>
    <row r="747" spans="1:15" s="363" customFormat="1" x14ac:dyDescent="0.25">
      <c r="A747" s="378">
        <f t="shared" si="147"/>
        <v>92789</v>
      </c>
      <c r="B747" s="377">
        <v>88238</v>
      </c>
      <c r="C747" s="104" t="s">
        <v>13525</v>
      </c>
      <c r="D747" s="104" t="s">
        <v>13444</v>
      </c>
      <c r="E747" s="105" t="s">
        <v>11264</v>
      </c>
      <c r="F747" s="105" t="s">
        <v>6456</v>
      </c>
      <c r="G747" s="140">
        <v>4.7000000000000002E-3</v>
      </c>
      <c r="H747" s="107">
        <f>VLOOKUP(B747,'CMP-SIN-SD-09-2021'!A:D,4,0)</f>
        <v>18.440000000000001</v>
      </c>
      <c r="I747" s="107" t="s">
        <v>11266</v>
      </c>
      <c r="J747" s="76">
        <f t="shared" si="158"/>
        <v>0.08</v>
      </c>
      <c r="M747" s="76">
        <f>VLOOKUP(B747,'CMP-SIN-SD-09-2021'!A:D,4,0)</f>
        <v>18.440000000000001</v>
      </c>
      <c r="N747" s="76" t="b">
        <f t="shared" si="159"/>
        <v>1</v>
      </c>
    </row>
    <row r="748" spans="1:15" s="363" customFormat="1" x14ac:dyDescent="0.25">
      <c r="A748" s="378">
        <f t="shared" si="147"/>
        <v>92789</v>
      </c>
      <c r="B748" s="377">
        <v>88245</v>
      </c>
      <c r="C748" s="104" t="s">
        <v>13525</v>
      </c>
      <c r="D748" s="104" t="s">
        <v>13445</v>
      </c>
      <c r="E748" s="105" t="s">
        <v>11264</v>
      </c>
      <c r="F748" s="105" t="s">
        <v>6456</v>
      </c>
      <c r="G748" s="140">
        <v>2.8500000000000001E-2</v>
      </c>
      <c r="H748" s="107">
        <f>VLOOKUP(B748,'CMP-SIN-SD-09-2021'!A:D,4,0)</f>
        <v>23.78</v>
      </c>
      <c r="I748" s="107" t="s">
        <v>11266</v>
      </c>
      <c r="J748" s="76">
        <f t="shared" si="158"/>
        <v>0.67</v>
      </c>
      <c r="M748" s="76">
        <f>VLOOKUP(B748,'CMP-SIN-SD-09-2021'!A:D,4,0)</f>
        <v>23.78</v>
      </c>
      <c r="N748" s="76" t="b">
        <f t="shared" si="159"/>
        <v>1</v>
      </c>
    </row>
    <row r="749" spans="1:15" s="363" customFormat="1" ht="30" x14ac:dyDescent="0.25">
      <c r="A749" s="378">
        <f t="shared" si="147"/>
        <v>92789</v>
      </c>
      <c r="B749" s="377">
        <v>43132</v>
      </c>
      <c r="C749" s="104" t="s">
        <v>13525</v>
      </c>
      <c r="D749" s="104" t="s">
        <v>13446</v>
      </c>
      <c r="E749" s="105" t="s">
        <v>11264</v>
      </c>
      <c r="F749" s="105" t="s">
        <v>6462</v>
      </c>
      <c r="G749" s="140">
        <v>2.5000000000000001E-2</v>
      </c>
      <c r="H749" s="107">
        <v>23.41</v>
      </c>
      <c r="I749" s="107" t="s">
        <v>11266</v>
      </c>
      <c r="J749" s="76">
        <f t="shared" si="158"/>
        <v>0.57999999999999996</v>
      </c>
      <c r="M749" s="76">
        <f>VLOOKUP(B749,'INS-SIN-SD-09-2021'!A:D,4,0)</f>
        <v>23.41</v>
      </c>
      <c r="N749" s="76" t="b">
        <f t="shared" si="159"/>
        <v>1</v>
      </c>
    </row>
    <row r="750" spans="1:15" s="363" customFormat="1" ht="45" x14ac:dyDescent="0.25">
      <c r="A750" s="376">
        <f t="shared" si="147"/>
        <v>92922</v>
      </c>
      <c r="B750" s="367" t="s">
        <v>11263</v>
      </c>
      <c r="C750" s="368" t="s">
        <v>13531</v>
      </c>
      <c r="D750" s="368" t="s">
        <v>13515</v>
      </c>
      <c r="E750" s="369" t="s">
        <v>6462</v>
      </c>
      <c r="F750" s="369" t="s">
        <v>11264</v>
      </c>
      <c r="G750" s="370" t="s">
        <v>11265</v>
      </c>
      <c r="H750" s="371" t="s">
        <v>11266</v>
      </c>
      <c r="I750" s="375">
        <f>SUMIF(A:A,A750,J:J)</f>
        <v>13.109999999999998</v>
      </c>
      <c r="K750" s="363">
        <f>VLOOKUP(A750,'CMP-SIN-SD-09-2021'!A:D,4,0)</f>
        <v>13.11</v>
      </c>
      <c r="L750" s="363" t="b">
        <f>K750=I750</f>
        <v>1</v>
      </c>
      <c r="O750" s="6">
        <v>92922</v>
      </c>
    </row>
    <row r="751" spans="1:15" s="363" customFormat="1" ht="30" x14ac:dyDescent="0.25">
      <c r="A751" s="378">
        <f t="shared" si="147"/>
        <v>92922</v>
      </c>
      <c r="B751" s="377">
        <v>92796</v>
      </c>
      <c r="C751" s="104" t="s">
        <v>13515</v>
      </c>
      <c r="D751" s="104" t="s">
        <v>11346</v>
      </c>
      <c r="E751" s="105" t="s">
        <v>11264</v>
      </c>
      <c r="F751" s="105" t="s">
        <v>6462</v>
      </c>
      <c r="G751" s="140">
        <v>1</v>
      </c>
      <c r="H751" s="107">
        <f>VLOOKUP(B751,'CMP-SIN-SD-09-2021'!A:D,4,0)</f>
        <v>11.51</v>
      </c>
      <c r="I751" s="107" t="s">
        <v>11266</v>
      </c>
      <c r="J751" s="76">
        <f t="shared" ref="J751:J755" si="160">TRUNC((H751*G751),2)</f>
        <v>11.51</v>
      </c>
      <c r="M751" s="76">
        <f>VLOOKUP(B751,'CMP-SIN-SD-09-2021'!A:D,4,0)</f>
        <v>11.51</v>
      </c>
      <c r="N751" s="76" t="b">
        <f t="shared" ref="N751:N755" si="161">M751=H751</f>
        <v>1</v>
      </c>
    </row>
    <row r="752" spans="1:15" s="363" customFormat="1" x14ac:dyDescent="0.25">
      <c r="A752" s="378">
        <f t="shared" si="147"/>
        <v>92922</v>
      </c>
      <c r="B752" s="377">
        <v>88238</v>
      </c>
      <c r="C752" s="104" t="s">
        <v>13515</v>
      </c>
      <c r="D752" s="104" t="s">
        <v>13444</v>
      </c>
      <c r="E752" s="105" t="s">
        <v>11264</v>
      </c>
      <c r="F752" s="105" t="s">
        <v>6456</v>
      </c>
      <c r="G752" s="140">
        <v>6.0000000000000001E-3</v>
      </c>
      <c r="H752" s="107">
        <f>VLOOKUP(B752,'CMP-SIN-SD-09-2021'!A:D,4,0)</f>
        <v>18.440000000000001</v>
      </c>
      <c r="I752" s="107" t="s">
        <v>11266</v>
      </c>
      <c r="J752" s="76">
        <f t="shared" si="160"/>
        <v>0.11</v>
      </c>
      <c r="M752" s="76">
        <f>VLOOKUP(B752,'CMP-SIN-SD-09-2021'!A:D,4,0)</f>
        <v>18.440000000000001</v>
      </c>
      <c r="N752" s="76" t="b">
        <f t="shared" si="161"/>
        <v>1</v>
      </c>
    </row>
    <row r="753" spans="1:15" s="363" customFormat="1" x14ac:dyDescent="0.25">
      <c r="A753" s="378">
        <f t="shared" si="147"/>
        <v>92922</v>
      </c>
      <c r="B753" s="377">
        <v>88245</v>
      </c>
      <c r="C753" s="104" t="s">
        <v>13515</v>
      </c>
      <c r="D753" s="104" t="s">
        <v>13445</v>
      </c>
      <c r="E753" s="105" t="s">
        <v>11264</v>
      </c>
      <c r="F753" s="105" t="s">
        <v>6456</v>
      </c>
      <c r="G753" s="140">
        <v>3.6700000000000003E-2</v>
      </c>
      <c r="H753" s="107">
        <f>VLOOKUP(B753,'CMP-SIN-SD-09-2021'!A:D,4,0)</f>
        <v>23.78</v>
      </c>
      <c r="I753" s="107" t="s">
        <v>11266</v>
      </c>
      <c r="J753" s="76">
        <f t="shared" si="160"/>
        <v>0.87</v>
      </c>
      <c r="M753" s="76">
        <f>VLOOKUP(B753,'CMP-SIN-SD-09-2021'!A:D,4,0)</f>
        <v>23.78</v>
      </c>
      <c r="N753" s="76" t="b">
        <f t="shared" si="161"/>
        <v>1</v>
      </c>
    </row>
    <row r="754" spans="1:15" s="363" customFormat="1" ht="45" x14ac:dyDescent="0.25">
      <c r="A754" s="378">
        <f t="shared" si="147"/>
        <v>92922</v>
      </c>
      <c r="B754" s="377">
        <v>39017</v>
      </c>
      <c r="C754" s="104" t="s">
        <v>13515</v>
      </c>
      <c r="D754" s="104" t="s">
        <v>13463</v>
      </c>
      <c r="E754" s="105" t="s">
        <v>11264</v>
      </c>
      <c r="F754" s="105" t="s">
        <v>6446</v>
      </c>
      <c r="G754" s="140">
        <v>0.21199999999999999</v>
      </c>
      <c r="H754" s="107">
        <v>0.21</v>
      </c>
      <c r="I754" s="107" t="s">
        <v>11266</v>
      </c>
      <c r="J754" s="76">
        <f t="shared" si="160"/>
        <v>0.04</v>
      </c>
      <c r="M754" s="76">
        <f>VLOOKUP(B754,'INS-SIN-SD-09-2021'!A:D,4,0)</f>
        <v>0.21</v>
      </c>
      <c r="N754" s="76" t="b">
        <f t="shared" si="161"/>
        <v>1</v>
      </c>
    </row>
    <row r="755" spans="1:15" s="363" customFormat="1" ht="30" x14ac:dyDescent="0.25">
      <c r="A755" s="378">
        <f t="shared" si="147"/>
        <v>92922</v>
      </c>
      <c r="B755" s="377">
        <v>43132</v>
      </c>
      <c r="C755" s="104" t="s">
        <v>13515</v>
      </c>
      <c r="D755" s="104" t="s">
        <v>13446</v>
      </c>
      <c r="E755" s="105" t="s">
        <v>11264</v>
      </c>
      <c r="F755" s="105" t="s">
        <v>6462</v>
      </c>
      <c r="G755" s="140">
        <v>2.5000000000000001E-2</v>
      </c>
      <c r="H755" s="107">
        <v>23.41</v>
      </c>
      <c r="I755" s="107" t="s">
        <v>11266</v>
      </c>
      <c r="J755" s="76">
        <f t="shared" si="160"/>
        <v>0.57999999999999996</v>
      </c>
      <c r="M755" s="76">
        <f>VLOOKUP(B755,'INS-SIN-SD-09-2021'!A:D,4,0)</f>
        <v>23.41</v>
      </c>
      <c r="N755" s="76" t="b">
        <f t="shared" si="161"/>
        <v>1</v>
      </c>
    </row>
    <row r="756" spans="1:15" s="363" customFormat="1" ht="30" x14ac:dyDescent="0.25">
      <c r="A756" s="376">
        <f t="shared" si="147"/>
        <v>92267</v>
      </c>
      <c r="B756" s="367" t="s">
        <v>11263</v>
      </c>
      <c r="C756" s="368" t="s">
        <v>11355</v>
      </c>
      <c r="D756" s="368" t="s">
        <v>13467</v>
      </c>
      <c r="E756" s="369" t="s">
        <v>6447</v>
      </c>
      <c r="F756" s="369" t="s">
        <v>11264</v>
      </c>
      <c r="G756" s="370" t="s">
        <v>11265</v>
      </c>
      <c r="H756" s="371" t="s">
        <v>11266</v>
      </c>
      <c r="I756" s="375">
        <f>SUMIF(A:A,A756,J:J)</f>
        <v>57.16</v>
      </c>
      <c r="K756" s="363">
        <f>VLOOKUP(A756,'CMP-SIN-SD-09-2021'!A:D,4,0)</f>
        <v>57.16</v>
      </c>
      <c r="L756" s="363" t="b">
        <f>K756=I756</f>
        <v>1</v>
      </c>
      <c r="O756" s="6">
        <v>92267</v>
      </c>
    </row>
    <row r="757" spans="1:15" s="363" customFormat="1" x14ac:dyDescent="0.25">
      <c r="A757" s="378">
        <f t="shared" si="147"/>
        <v>92267</v>
      </c>
      <c r="B757" s="377">
        <v>88239</v>
      </c>
      <c r="C757" s="104" t="s">
        <v>13467</v>
      </c>
      <c r="D757" s="104" t="s">
        <v>13382</v>
      </c>
      <c r="E757" s="105" t="s">
        <v>11264</v>
      </c>
      <c r="F757" s="105" t="s">
        <v>6456</v>
      </c>
      <c r="G757" s="140">
        <v>5.0000000000000001E-3</v>
      </c>
      <c r="H757" s="107">
        <f>VLOOKUP(B757,'CMP-SIN-SD-09-2021'!A:D,4,0)</f>
        <v>19.96</v>
      </c>
      <c r="I757" s="107" t="s">
        <v>11266</v>
      </c>
      <c r="J757" s="76">
        <f t="shared" ref="J757:J761" si="162">TRUNC((H757*G757),2)</f>
        <v>0.09</v>
      </c>
      <c r="M757" s="76">
        <f>VLOOKUP(B757,'CMP-SIN-SD-09-2021'!A:D,4,0)</f>
        <v>19.96</v>
      </c>
      <c r="N757" s="76" t="b">
        <f t="shared" ref="N757:N761" si="163">M757=H757</f>
        <v>1</v>
      </c>
    </row>
    <row r="758" spans="1:15" s="363" customFormat="1" x14ac:dyDescent="0.25">
      <c r="A758" s="378">
        <f t="shared" si="147"/>
        <v>92267</v>
      </c>
      <c r="B758" s="377">
        <v>88262</v>
      </c>
      <c r="C758" s="104" t="s">
        <v>13467</v>
      </c>
      <c r="D758" s="104" t="s">
        <v>13312</v>
      </c>
      <c r="E758" s="105" t="s">
        <v>11264</v>
      </c>
      <c r="F758" s="105" t="s">
        <v>6456</v>
      </c>
      <c r="G758" s="140">
        <v>2.7E-2</v>
      </c>
      <c r="H758" s="107">
        <f>VLOOKUP(B758,'CMP-SIN-SD-09-2021'!A:D,4,0)</f>
        <v>23.68</v>
      </c>
      <c r="I758" s="107" t="s">
        <v>11266</v>
      </c>
      <c r="J758" s="76">
        <f t="shared" si="162"/>
        <v>0.63</v>
      </c>
      <c r="M758" s="76">
        <f>VLOOKUP(B758,'CMP-SIN-SD-09-2021'!A:D,4,0)</f>
        <v>23.68</v>
      </c>
      <c r="N758" s="76" t="b">
        <f t="shared" si="163"/>
        <v>1</v>
      </c>
    </row>
    <row r="759" spans="1:15" s="363" customFormat="1" ht="30" x14ac:dyDescent="0.25">
      <c r="A759" s="378">
        <f t="shared" si="147"/>
        <v>92267</v>
      </c>
      <c r="B759" s="377">
        <v>91692</v>
      </c>
      <c r="C759" s="104" t="s">
        <v>13467</v>
      </c>
      <c r="D759" s="104" t="s">
        <v>13383</v>
      </c>
      <c r="E759" s="105" t="s">
        <v>11264</v>
      </c>
      <c r="F759" s="105" t="s">
        <v>11307</v>
      </c>
      <c r="G759" s="140">
        <v>5.0000000000000001E-3</v>
      </c>
      <c r="H759" s="107">
        <f>VLOOKUP(B759,'CMP-SIN-SD-09-2021'!A:D,4,0)</f>
        <v>21.22</v>
      </c>
      <c r="I759" s="107" t="s">
        <v>11266</v>
      </c>
      <c r="J759" s="76">
        <f t="shared" si="162"/>
        <v>0.1</v>
      </c>
      <c r="M759" s="76">
        <f>VLOOKUP(B759,'CMP-SIN-SD-09-2021'!A:D,4,0)</f>
        <v>21.22</v>
      </c>
      <c r="N759" s="76" t="b">
        <f t="shared" si="163"/>
        <v>1</v>
      </c>
    </row>
    <row r="760" spans="1:15" s="363" customFormat="1" ht="30" x14ac:dyDescent="0.25">
      <c r="A760" s="378">
        <f t="shared" si="147"/>
        <v>92267</v>
      </c>
      <c r="B760" s="377">
        <v>91693</v>
      </c>
      <c r="C760" s="104" t="s">
        <v>13467</v>
      </c>
      <c r="D760" s="104" t="s">
        <v>13384</v>
      </c>
      <c r="E760" s="105" t="s">
        <v>11264</v>
      </c>
      <c r="F760" s="105" t="s">
        <v>11308</v>
      </c>
      <c r="G760" s="140">
        <v>1E-3</v>
      </c>
      <c r="H760" s="107">
        <f>VLOOKUP(B760,'CMP-SIN-SD-09-2021'!A:D,4,0)</f>
        <v>18.73</v>
      </c>
      <c r="I760" s="107" t="s">
        <v>11266</v>
      </c>
      <c r="J760" s="76">
        <f t="shared" si="162"/>
        <v>0.01</v>
      </c>
      <c r="M760" s="76">
        <f>VLOOKUP(B760,'CMP-SIN-SD-09-2021'!A:D,4,0)</f>
        <v>18.73</v>
      </c>
      <c r="N760" s="76" t="b">
        <f t="shared" si="163"/>
        <v>1</v>
      </c>
    </row>
    <row r="761" spans="1:15" s="363" customFormat="1" ht="30" x14ac:dyDescent="0.25">
      <c r="A761" s="378">
        <f t="shared" si="147"/>
        <v>92267</v>
      </c>
      <c r="B761" s="377">
        <v>1358</v>
      </c>
      <c r="C761" s="104" t="s">
        <v>13467</v>
      </c>
      <c r="D761" s="104" t="s">
        <v>13486</v>
      </c>
      <c r="E761" s="105" t="s">
        <v>11264</v>
      </c>
      <c r="F761" s="105" t="s">
        <v>6447</v>
      </c>
      <c r="G761" s="140">
        <v>1.05</v>
      </c>
      <c r="H761" s="107">
        <v>53.65</v>
      </c>
      <c r="I761" s="107" t="s">
        <v>11266</v>
      </c>
      <c r="J761" s="76">
        <f t="shared" si="162"/>
        <v>56.33</v>
      </c>
      <c r="M761" s="76">
        <f>VLOOKUP(B761,'INS-SIN-SD-09-2021'!A:D,4,0)</f>
        <v>53.65</v>
      </c>
      <c r="N761" s="76" t="b">
        <f t="shared" si="163"/>
        <v>1</v>
      </c>
    </row>
    <row r="762" spans="1:15" s="363" customFormat="1" x14ac:dyDescent="0.25">
      <c r="A762" s="376" t="str">
        <f t="shared" si="147"/>
        <v>051036/AGETOP</v>
      </c>
      <c r="B762" s="367" t="s">
        <v>11263</v>
      </c>
      <c r="C762" s="368" t="s">
        <v>11356</v>
      </c>
      <c r="D762" s="368" t="s">
        <v>13493</v>
      </c>
      <c r="E762" s="369" t="s">
        <v>6624</v>
      </c>
      <c r="F762" s="369" t="s">
        <v>11264</v>
      </c>
      <c r="G762" s="370" t="s">
        <v>11265</v>
      </c>
      <c r="H762" s="371" t="s">
        <v>11266</v>
      </c>
      <c r="I762" s="375">
        <f>SUMIF(A:A,A762,J:J)</f>
        <v>298.04000000000002</v>
      </c>
      <c r="K762" s="363" t="e">
        <f>VLOOKUP(A762,'CMP-SIN-SD-09-2021'!A:D,4,0)</f>
        <v>#N/A</v>
      </c>
      <c r="L762" s="363" t="e">
        <f>K762=I762</f>
        <v>#N/A</v>
      </c>
      <c r="O762" s="363" t="s">
        <v>227</v>
      </c>
    </row>
    <row r="763" spans="1:15" s="363" customFormat="1" x14ac:dyDescent="0.25">
      <c r="A763" s="378" t="str">
        <f t="shared" si="147"/>
        <v>051036/AGETOP</v>
      </c>
      <c r="B763" s="377" t="s">
        <v>15219</v>
      </c>
      <c r="C763" s="104" t="s">
        <v>13493</v>
      </c>
      <c r="D763" s="104" t="s">
        <v>13532</v>
      </c>
      <c r="E763" s="105" t="s">
        <v>11264</v>
      </c>
      <c r="F763" s="105" t="s">
        <v>13495</v>
      </c>
      <c r="G763" s="140">
        <v>1.02</v>
      </c>
      <c r="H763" s="107">
        <v>292.2</v>
      </c>
      <c r="I763" s="107" t="s">
        <v>11266</v>
      </c>
      <c r="J763" s="76">
        <f>TRUNC((H763*G763),2)</f>
        <v>298.04000000000002</v>
      </c>
      <c r="M763" s="76" t="e">
        <f>VLOOKUP(B763,'INS-SIN-SD-09-2021'!A:D,4,0)</f>
        <v>#N/A</v>
      </c>
      <c r="N763" s="76" t="e">
        <f>M763=H763</f>
        <v>#N/A</v>
      </c>
    </row>
    <row r="764" spans="1:15" s="363" customFormat="1" ht="45" x14ac:dyDescent="0.25">
      <c r="A764" s="376">
        <f t="shared" si="147"/>
        <v>95934</v>
      </c>
      <c r="B764" s="367" t="s">
        <v>11263</v>
      </c>
      <c r="C764" s="368" t="s">
        <v>13533</v>
      </c>
      <c r="D764" s="368" t="s">
        <v>13319</v>
      </c>
      <c r="E764" s="369" t="s">
        <v>6447</v>
      </c>
      <c r="F764" s="369" t="s">
        <v>11264</v>
      </c>
      <c r="G764" s="370" t="s">
        <v>11265</v>
      </c>
      <c r="H764" s="371" t="s">
        <v>11266</v>
      </c>
      <c r="I764" s="375">
        <f>SUMIF(A:A,A764,J:J)</f>
        <v>216.66999999999996</v>
      </c>
      <c r="K764" s="363" t="e">
        <f>VLOOKUP(A764,'CMP-SIN-SD-09-2021'!A:D,4,0)</f>
        <v>#N/A</v>
      </c>
      <c r="L764" s="363" t="e">
        <f>K764=I764</f>
        <v>#N/A</v>
      </c>
      <c r="O764" s="6">
        <v>95934</v>
      </c>
    </row>
    <row r="765" spans="1:15" s="363" customFormat="1" x14ac:dyDescent="0.25">
      <c r="A765" s="378">
        <f t="shared" si="147"/>
        <v>95934</v>
      </c>
      <c r="B765" s="377">
        <v>88239</v>
      </c>
      <c r="C765" s="104" t="s">
        <v>13319</v>
      </c>
      <c r="D765" s="104" t="s">
        <v>13382</v>
      </c>
      <c r="E765" s="105" t="s">
        <v>11264</v>
      </c>
      <c r="F765" s="105" t="s">
        <v>6456</v>
      </c>
      <c r="G765" s="140">
        <v>0.20499999999999999</v>
      </c>
      <c r="H765" s="107">
        <f>VLOOKUP(B765,'CMP-SIN-SD-09-2021'!A:D,4,0)</f>
        <v>19.96</v>
      </c>
      <c r="I765" s="107" t="s">
        <v>11266</v>
      </c>
      <c r="J765" s="76">
        <f t="shared" ref="J765:J773" si="164">TRUNC((H765*G765),2)</f>
        <v>4.09</v>
      </c>
      <c r="M765" s="76">
        <f>VLOOKUP(B765,'CMP-SIN-SD-09-2021'!A:D,4,0)</f>
        <v>19.96</v>
      </c>
      <c r="N765" s="76" t="b">
        <f t="shared" ref="N765:N773" si="165">M765=H765</f>
        <v>1</v>
      </c>
    </row>
    <row r="766" spans="1:15" s="363" customFormat="1" x14ac:dyDescent="0.25">
      <c r="A766" s="378">
        <f t="shared" si="147"/>
        <v>95934</v>
      </c>
      <c r="B766" s="377">
        <v>88262</v>
      </c>
      <c r="C766" s="104" t="s">
        <v>13319</v>
      </c>
      <c r="D766" s="104" t="s">
        <v>13312</v>
      </c>
      <c r="E766" s="105" t="s">
        <v>11264</v>
      </c>
      <c r="F766" s="105" t="s">
        <v>6456</v>
      </c>
      <c r="G766" s="140">
        <v>1.026</v>
      </c>
      <c r="H766" s="107">
        <f>VLOOKUP(B766,'CMP-SIN-SD-09-2021'!A:D,4,0)</f>
        <v>23.68</v>
      </c>
      <c r="I766" s="107" t="s">
        <v>11266</v>
      </c>
      <c r="J766" s="76">
        <f t="shared" si="164"/>
        <v>24.29</v>
      </c>
      <c r="M766" s="76">
        <f>VLOOKUP(B766,'CMP-SIN-SD-09-2021'!A:D,4,0)</f>
        <v>23.68</v>
      </c>
      <c r="N766" s="76" t="b">
        <f t="shared" si="165"/>
        <v>1</v>
      </c>
    </row>
    <row r="767" spans="1:15" s="363" customFormat="1" ht="30" x14ac:dyDescent="0.25">
      <c r="A767" s="378">
        <f t="shared" si="147"/>
        <v>95934</v>
      </c>
      <c r="B767" s="377">
        <v>91692</v>
      </c>
      <c r="C767" s="104" t="s">
        <v>13319</v>
      </c>
      <c r="D767" s="104" t="s">
        <v>13383</v>
      </c>
      <c r="E767" s="105" t="s">
        <v>11264</v>
      </c>
      <c r="F767" s="105" t="s">
        <v>11307</v>
      </c>
      <c r="G767" s="140">
        <v>5.5E-2</v>
      </c>
      <c r="H767" s="107">
        <f>VLOOKUP(B767,'CMP-SIN-SD-09-2021'!A:D,4,0)</f>
        <v>21.22</v>
      </c>
      <c r="I767" s="107" t="s">
        <v>11266</v>
      </c>
      <c r="J767" s="76">
        <f t="shared" si="164"/>
        <v>1.1599999999999999</v>
      </c>
      <c r="M767" s="76">
        <f>VLOOKUP(B767,'CMP-SIN-SD-09-2021'!A:D,4,0)</f>
        <v>21.22</v>
      </c>
      <c r="N767" s="76" t="b">
        <f t="shared" si="165"/>
        <v>1</v>
      </c>
    </row>
    <row r="768" spans="1:15" s="363" customFormat="1" ht="30" x14ac:dyDescent="0.25">
      <c r="A768" s="378">
        <f t="shared" si="147"/>
        <v>95934</v>
      </c>
      <c r="B768" s="377">
        <v>91693</v>
      </c>
      <c r="C768" s="104" t="s">
        <v>13319</v>
      </c>
      <c r="D768" s="104" t="s">
        <v>13384</v>
      </c>
      <c r="E768" s="105" t="s">
        <v>11264</v>
      </c>
      <c r="F768" s="105" t="s">
        <v>11308</v>
      </c>
      <c r="G768" s="140">
        <v>0.15</v>
      </c>
      <c r="H768" s="107">
        <f>VLOOKUP(B768,'CMP-SIN-SD-09-2021'!A:D,4,0)</f>
        <v>18.73</v>
      </c>
      <c r="I768" s="107" t="s">
        <v>11266</v>
      </c>
      <c r="J768" s="76">
        <f t="shared" si="164"/>
        <v>2.8</v>
      </c>
      <c r="M768" s="76">
        <f>VLOOKUP(B768,'CMP-SIN-SD-09-2021'!A:D,4,0)</f>
        <v>18.73</v>
      </c>
      <c r="N768" s="76" t="b">
        <f t="shared" si="165"/>
        <v>1</v>
      </c>
    </row>
    <row r="769" spans="1:15" s="363" customFormat="1" ht="30" x14ac:dyDescent="0.25">
      <c r="A769" s="378">
        <f t="shared" si="147"/>
        <v>95934</v>
      </c>
      <c r="B769" s="377">
        <v>1345</v>
      </c>
      <c r="C769" s="104" t="s">
        <v>13319</v>
      </c>
      <c r="D769" s="104" t="s">
        <v>13534</v>
      </c>
      <c r="E769" s="105" t="s">
        <v>11264</v>
      </c>
      <c r="F769" s="105" t="s">
        <v>6447</v>
      </c>
      <c r="G769" s="140">
        <v>1.345</v>
      </c>
      <c r="H769" s="107">
        <v>93.56</v>
      </c>
      <c r="I769" s="107" t="s">
        <v>11266</v>
      </c>
      <c r="J769" s="76">
        <f t="shared" si="164"/>
        <v>125.83</v>
      </c>
      <c r="M769" s="76">
        <f>VLOOKUP(B769,'INS-SIN-SD-09-2021'!A:D,4,0)</f>
        <v>93.56</v>
      </c>
      <c r="N769" s="76" t="b">
        <f t="shared" si="165"/>
        <v>1</v>
      </c>
    </row>
    <row r="770" spans="1:15" s="363" customFormat="1" ht="30" x14ac:dyDescent="0.25">
      <c r="A770" s="378">
        <f t="shared" si="147"/>
        <v>95934</v>
      </c>
      <c r="B770" s="377">
        <v>4517</v>
      </c>
      <c r="C770" s="104" t="s">
        <v>13319</v>
      </c>
      <c r="D770" s="104" t="s">
        <v>13456</v>
      </c>
      <c r="E770" s="105" t="s">
        <v>11264</v>
      </c>
      <c r="F770" s="105" t="s">
        <v>6465</v>
      </c>
      <c r="G770" s="140">
        <v>0.77500000000000002</v>
      </c>
      <c r="H770" s="107">
        <v>2.92</v>
      </c>
      <c r="I770" s="107" t="s">
        <v>11266</v>
      </c>
      <c r="J770" s="76">
        <f t="shared" si="164"/>
        <v>2.2599999999999998</v>
      </c>
      <c r="M770" s="76">
        <f>VLOOKUP(B770,'INS-SIN-SD-09-2021'!A:D,4,0)</f>
        <v>2.92</v>
      </c>
      <c r="N770" s="76" t="b">
        <f t="shared" si="165"/>
        <v>1</v>
      </c>
    </row>
    <row r="771" spans="1:15" s="363" customFormat="1" ht="30" x14ac:dyDescent="0.25">
      <c r="A771" s="378">
        <f t="shared" si="147"/>
        <v>95934</v>
      </c>
      <c r="B771" s="377">
        <v>4491</v>
      </c>
      <c r="C771" s="104" t="s">
        <v>13319</v>
      </c>
      <c r="D771" s="104" t="s">
        <v>13457</v>
      </c>
      <c r="E771" s="105" t="s">
        <v>11264</v>
      </c>
      <c r="F771" s="105" t="s">
        <v>6465</v>
      </c>
      <c r="G771" s="140">
        <v>6.4820000000000002</v>
      </c>
      <c r="H771" s="107">
        <v>8.34</v>
      </c>
      <c r="I771" s="107" t="s">
        <v>11266</v>
      </c>
      <c r="J771" s="76">
        <f t="shared" si="164"/>
        <v>54.05</v>
      </c>
      <c r="M771" s="76">
        <f>VLOOKUP(B771,'INS-SIN-SD-09-2021'!A:D,4,0)</f>
        <v>8.34</v>
      </c>
      <c r="N771" s="76" t="b">
        <f t="shared" si="165"/>
        <v>1</v>
      </c>
    </row>
    <row r="772" spans="1:15" s="363" customFormat="1" x14ac:dyDescent="0.25">
      <c r="A772" s="378">
        <f t="shared" si="147"/>
        <v>95934</v>
      </c>
      <c r="B772" s="377">
        <v>20247</v>
      </c>
      <c r="C772" s="104" t="s">
        <v>13319</v>
      </c>
      <c r="D772" s="104" t="s">
        <v>13535</v>
      </c>
      <c r="E772" s="105" t="s">
        <v>11264</v>
      </c>
      <c r="F772" s="105" t="s">
        <v>6462</v>
      </c>
      <c r="G772" s="140">
        <v>5.0999999999999997E-2</v>
      </c>
      <c r="H772" s="107">
        <v>25.03</v>
      </c>
      <c r="I772" s="107" t="s">
        <v>11266</v>
      </c>
      <c r="J772" s="76">
        <f t="shared" si="164"/>
        <v>1.27</v>
      </c>
      <c r="M772" s="76">
        <f>VLOOKUP(B772,'INS-SIN-SD-09-2021'!A:D,4,0)</f>
        <v>25.03</v>
      </c>
      <c r="N772" s="76" t="b">
        <f t="shared" si="165"/>
        <v>1</v>
      </c>
    </row>
    <row r="773" spans="1:15" s="363" customFormat="1" x14ac:dyDescent="0.25">
      <c r="A773" s="378">
        <f t="shared" si="147"/>
        <v>95934</v>
      </c>
      <c r="B773" s="377">
        <v>5073</v>
      </c>
      <c r="C773" s="104" t="s">
        <v>13319</v>
      </c>
      <c r="D773" s="104" t="s">
        <v>13482</v>
      </c>
      <c r="E773" s="105" t="s">
        <v>11264</v>
      </c>
      <c r="F773" s="105" t="s">
        <v>6462</v>
      </c>
      <c r="G773" s="140">
        <v>0.04</v>
      </c>
      <c r="H773" s="107">
        <v>23.04</v>
      </c>
      <c r="I773" s="107" t="s">
        <v>11266</v>
      </c>
      <c r="J773" s="76">
        <f t="shared" si="164"/>
        <v>0.92</v>
      </c>
      <c r="M773" s="76">
        <f>VLOOKUP(B773,'INS-SIN-SD-09-2021'!A:D,4,0)</f>
        <v>23.04</v>
      </c>
      <c r="N773" s="76" t="b">
        <f t="shared" si="165"/>
        <v>1</v>
      </c>
    </row>
    <row r="774" spans="1:15" s="363" customFormat="1" ht="45" x14ac:dyDescent="0.25">
      <c r="A774" s="376">
        <f t="shared" si="147"/>
        <v>95944</v>
      </c>
      <c r="B774" s="367" t="s">
        <v>11263</v>
      </c>
      <c r="C774" s="368" t="s">
        <v>13536</v>
      </c>
      <c r="D774" s="368" t="s">
        <v>13537</v>
      </c>
      <c r="E774" s="369" t="s">
        <v>6462</v>
      </c>
      <c r="F774" s="369" t="s">
        <v>11264</v>
      </c>
      <c r="G774" s="370" t="s">
        <v>11265</v>
      </c>
      <c r="H774" s="371" t="s">
        <v>11266</v>
      </c>
      <c r="I774" s="375">
        <f>SUMIF(A:A,A774,J:J)</f>
        <v>22.89</v>
      </c>
      <c r="K774" s="363">
        <f>VLOOKUP(A774,'CMP-SIN-SD-09-2021'!A:D,4,0)</f>
        <v>22.89</v>
      </c>
      <c r="L774" s="363" t="b">
        <f>K774=I774</f>
        <v>1</v>
      </c>
      <c r="O774" s="6">
        <v>95944</v>
      </c>
    </row>
    <row r="775" spans="1:15" s="363" customFormat="1" ht="30" x14ac:dyDescent="0.25">
      <c r="A775" s="378">
        <f t="shared" si="147"/>
        <v>95944</v>
      </c>
      <c r="B775" s="377">
        <v>92801</v>
      </c>
      <c r="C775" s="104" t="s">
        <v>13537</v>
      </c>
      <c r="D775" s="104" t="s">
        <v>13521</v>
      </c>
      <c r="E775" s="105" t="s">
        <v>11264</v>
      </c>
      <c r="F775" s="105" t="s">
        <v>6462</v>
      </c>
      <c r="G775" s="140">
        <v>1</v>
      </c>
      <c r="H775" s="107">
        <f>VLOOKUP(B775,'CMP-SIN-SD-09-2021'!A:D,4,0)</f>
        <v>14.22</v>
      </c>
      <c r="I775" s="107" t="s">
        <v>11266</v>
      </c>
      <c r="J775" s="76">
        <f t="shared" ref="J775:J779" si="166">TRUNC((H775*G775),2)</f>
        <v>14.22</v>
      </c>
      <c r="M775" s="76">
        <f>VLOOKUP(B775,'CMP-SIN-SD-09-2021'!A:D,4,0)</f>
        <v>14.22</v>
      </c>
      <c r="N775" s="76" t="b">
        <f t="shared" ref="N775:N779" si="167">M775=H775</f>
        <v>1</v>
      </c>
    </row>
    <row r="776" spans="1:15" s="363" customFormat="1" x14ac:dyDescent="0.25">
      <c r="A776" s="378">
        <f t="shared" si="147"/>
        <v>95944</v>
      </c>
      <c r="B776" s="377">
        <v>88238</v>
      </c>
      <c r="C776" s="104" t="s">
        <v>13537</v>
      </c>
      <c r="D776" s="104" t="s">
        <v>13444</v>
      </c>
      <c r="E776" s="105" t="s">
        <v>11264</v>
      </c>
      <c r="F776" s="105" t="s">
        <v>6456</v>
      </c>
      <c r="G776" s="140">
        <v>4.7E-2</v>
      </c>
      <c r="H776" s="107">
        <f>VLOOKUP(B776,'CMP-SIN-SD-09-2021'!A:D,4,0)</f>
        <v>18.440000000000001</v>
      </c>
      <c r="I776" s="107" t="s">
        <v>11266</v>
      </c>
      <c r="J776" s="76">
        <f t="shared" si="166"/>
        <v>0.86</v>
      </c>
      <c r="M776" s="76">
        <f>VLOOKUP(B776,'CMP-SIN-SD-09-2021'!A:D,4,0)</f>
        <v>18.440000000000001</v>
      </c>
      <c r="N776" s="76" t="b">
        <f t="shared" si="167"/>
        <v>1</v>
      </c>
    </row>
    <row r="777" spans="1:15" s="363" customFormat="1" x14ac:dyDescent="0.25">
      <c r="A777" s="378">
        <f t="shared" si="147"/>
        <v>95944</v>
      </c>
      <c r="B777" s="377">
        <v>88245</v>
      </c>
      <c r="C777" s="104" t="s">
        <v>13537</v>
      </c>
      <c r="D777" s="104" t="s">
        <v>13445</v>
      </c>
      <c r="E777" s="105" t="s">
        <v>11264</v>
      </c>
      <c r="F777" s="105" t="s">
        <v>6456</v>
      </c>
      <c r="G777" s="140">
        <v>0.29699999999999999</v>
      </c>
      <c r="H777" s="107">
        <f>VLOOKUP(B777,'CMP-SIN-SD-09-2021'!A:D,4,0)</f>
        <v>23.78</v>
      </c>
      <c r="I777" s="107" t="s">
        <v>11266</v>
      </c>
      <c r="J777" s="76">
        <f t="shared" si="166"/>
        <v>7.06</v>
      </c>
      <c r="M777" s="76">
        <f>VLOOKUP(B777,'CMP-SIN-SD-09-2021'!A:D,4,0)</f>
        <v>23.78</v>
      </c>
      <c r="N777" s="76" t="b">
        <f t="shared" si="167"/>
        <v>1</v>
      </c>
    </row>
    <row r="778" spans="1:15" s="363" customFormat="1" ht="45" x14ac:dyDescent="0.25">
      <c r="A778" s="378">
        <f t="shared" si="147"/>
        <v>95944</v>
      </c>
      <c r="B778" s="377">
        <v>39017</v>
      </c>
      <c r="C778" s="104" t="s">
        <v>13537</v>
      </c>
      <c r="D778" s="104" t="s">
        <v>13463</v>
      </c>
      <c r="E778" s="105" t="s">
        <v>11264</v>
      </c>
      <c r="F778" s="105" t="s">
        <v>6446</v>
      </c>
      <c r="G778" s="140">
        <v>0.82699999999999996</v>
      </c>
      <c r="H778" s="107">
        <v>0.21</v>
      </c>
      <c r="I778" s="107" t="s">
        <v>11266</v>
      </c>
      <c r="J778" s="76">
        <f t="shared" si="166"/>
        <v>0.17</v>
      </c>
      <c r="M778" s="76">
        <f>VLOOKUP(B778,'INS-SIN-SD-09-2021'!A:D,4,0)</f>
        <v>0.21</v>
      </c>
      <c r="N778" s="76" t="b">
        <f t="shared" si="167"/>
        <v>1</v>
      </c>
    </row>
    <row r="779" spans="1:15" s="363" customFormat="1" ht="30" x14ac:dyDescent="0.25">
      <c r="A779" s="378">
        <f t="shared" si="147"/>
        <v>95944</v>
      </c>
      <c r="B779" s="377">
        <v>43132</v>
      </c>
      <c r="C779" s="104" t="s">
        <v>13537</v>
      </c>
      <c r="D779" s="104" t="s">
        <v>13446</v>
      </c>
      <c r="E779" s="105" t="s">
        <v>11264</v>
      </c>
      <c r="F779" s="105" t="s">
        <v>6462</v>
      </c>
      <c r="G779" s="140">
        <v>2.5000000000000001E-2</v>
      </c>
      <c r="H779" s="107">
        <v>23.41</v>
      </c>
      <c r="I779" s="107" t="s">
        <v>11266</v>
      </c>
      <c r="J779" s="76">
        <f t="shared" si="166"/>
        <v>0.57999999999999996</v>
      </c>
      <c r="M779" s="76">
        <f>VLOOKUP(B779,'INS-SIN-SD-09-2021'!A:D,4,0)</f>
        <v>23.41</v>
      </c>
      <c r="N779" s="76" t="b">
        <f t="shared" si="167"/>
        <v>1</v>
      </c>
    </row>
    <row r="780" spans="1:15" s="363" customFormat="1" ht="30" x14ac:dyDescent="0.25">
      <c r="A780" s="376" t="str">
        <f t="shared" ref="A780:A843" si="168">IF(O780&lt;&gt;0,O780,A779)</f>
        <v>CCU.03.0001</v>
      </c>
      <c r="B780" s="367" t="s">
        <v>11263</v>
      </c>
      <c r="C780" s="368" t="s">
        <v>11357</v>
      </c>
      <c r="D780" s="368" t="s">
        <v>13310</v>
      </c>
      <c r="E780" s="369" t="s">
        <v>6462</v>
      </c>
      <c r="F780" s="369" t="s">
        <v>11264</v>
      </c>
      <c r="G780" s="370" t="s">
        <v>11265</v>
      </c>
      <c r="H780" s="371" t="s">
        <v>11266</v>
      </c>
      <c r="I780" s="375">
        <f>SUMIF(A:A,A780,J:J)</f>
        <v>13.620000000000001</v>
      </c>
      <c r="K780" s="363" t="e">
        <f>VLOOKUP(A780,'CMP-SIN-SD-09-2021'!A:D,4,0)</f>
        <v>#N/A</v>
      </c>
      <c r="L780" s="363" t="e">
        <f>K780=I780</f>
        <v>#N/A</v>
      </c>
      <c r="O780" s="363" t="s">
        <v>251</v>
      </c>
    </row>
    <row r="781" spans="1:15" s="363" customFormat="1" ht="30" x14ac:dyDescent="0.25">
      <c r="A781" s="378" t="str">
        <f t="shared" si="168"/>
        <v>CCU.03.0001</v>
      </c>
      <c r="B781" s="377">
        <v>98746</v>
      </c>
      <c r="C781" s="104" t="s">
        <v>13310</v>
      </c>
      <c r="D781" s="104" t="s">
        <v>13538</v>
      </c>
      <c r="E781" s="105" t="s">
        <v>11264</v>
      </c>
      <c r="F781" s="105" t="s">
        <v>6465</v>
      </c>
      <c r="G781" s="140">
        <v>6.0000000000000001E-3</v>
      </c>
      <c r="H781" s="107">
        <f>VLOOKUP(B781,'CMP-SIN-SD-09-2021'!A:D,4,0)</f>
        <v>52.64</v>
      </c>
      <c r="I781" s="107" t="s">
        <v>11266</v>
      </c>
      <c r="J781" s="76">
        <f t="shared" ref="J781:J784" si="169">TRUNC((H781*G781),2)</f>
        <v>0.31</v>
      </c>
      <c r="M781" s="76">
        <f>VLOOKUP(B781,'CMP-SIN-SD-09-2021'!A:D,4,0)</f>
        <v>52.64</v>
      </c>
      <c r="N781" s="76" t="b">
        <f t="shared" ref="N781:N784" si="170">M781=H781</f>
        <v>1</v>
      </c>
    </row>
    <row r="782" spans="1:15" s="363" customFormat="1" x14ac:dyDescent="0.25">
      <c r="A782" s="378" t="str">
        <f t="shared" si="168"/>
        <v>CCU.03.0001</v>
      </c>
      <c r="B782" s="377">
        <v>88315</v>
      </c>
      <c r="C782" s="104" t="s">
        <v>13310</v>
      </c>
      <c r="D782" s="104" t="s">
        <v>13539</v>
      </c>
      <c r="E782" s="105" t="s">
        <v>11264</v>
      </c>
      <c r="F782" s="105" t="s">
        <v>6456</v>
      </c>
      <c r="G782" s="140">
        <v>0.04</v>
      </c>
      <c r="H782" s="107">
        <f>VLOOKUP(B782,'CMP-SIN-SD-09-2021'!A:D,4,0)</f>
        <v>23.78</v>
      </c>
      <c r="I782" s="107" t="s">
        <v>11266</v>
      </c>
      <c r="J782" s="76">
        <f t="shared" si="169"/>
        <v>0.95</v>
      </c>
      <c r="M782" s="76">
        <f>VLOOKUP(B782,'CMP-SIN-SD-09-2021'!A:D,4,0)</f>
        <v>23.78</v>
      </c>
      <c r="N782" s="76" t="b">
        <f t="shared" si="170"/>
        <v>1</v>
      </c>
    </row>
    <row r="783" spans="1:15" s="363" customFormat="1" x14ac:dyDescent="0.25">
      <c r="A783" s="378" t="str">
        <f t="shared" si="168"/>
        <v>CCU.03.0001</v>
      </c>
      <c r="B783" s="377">
        <v>88316</v>
      </c>
      <c r="C783" s="104" t="s">
        <v>13310</v>
      </c>
      <c r="D783" s="104" t="s">
        <v>11293</v>
      </c>
      <c r="E783" s="105" t="s">
        <v>11264</v>
      </c>
      <c r="F783" s="105" t="s">
        <v>6456</v>
      </c>
      <c r="G783" s="140">
        <v>0.04</v>
      </c>
      <c r="H783" s="107">
        <f>VLOOKUP(B783,'CMP-SIN-SD-09-2021'!A:D,4,0)</f>
        <v>17.61</v>
      </c>
      <c r="I783" s="107" t="s">
        <v>11266</v>
      </c>
      <c r="J783" s="76">
        <f t="shared" si="169"/>
        <v>0.7</v>
      </c>
      <c r="M783" s="76">
        <f>VLOOKUP(B783,'CMP-SIN-SD-09-2021'!A:D,4,0)</f>
        <v>17.61</v>
      </c>
      <c r="N783" s="76" t="b">
        <f t="shared" si="170"/>
        <v>1</v>
      </c>
    </row>
    <row r="784" spans="1:15" s="363" customFormat="1" x14ac:dyDescent="0.25">
      <c r="A784" s="378" t="str">
        <f t="shared" si="168"/>
        <v>CCU.03.0001</v>
      </c>
      <c r="B784" s="377">
        <v>4766</v>
      </c>
      <c r="C784" s="104" t="s">
        <v>13310</v>
      </c>
      <c r="D784" s="104" t="s">
        <v>13540</v>
      </c>
      <c r="E784" s="105" t="s">
        <v>11264</v>
      </c>
      <c r="F784" s="105" t="s">
        <v>6462</v>
      </c>
      <c r="G784" s="140">
        <v>1.05</v>
      </c>
      <c r="H784" s="107">
        <v>11.11</v>
      </c>
      <c r="I784" s="107" t="s">
        <v>11266</v>
      </c>
      <c r="J784" s="76">
        <f t="shared" si="169"/>
        <v>11.66</v>
      </c>
      <c r="M784" s="76">
        <f>VLOOKUP(B784,'INS-SIN-SD-09-2021'!A:D,4,0)</f>
        <v>11.11</v>
      </c>
      <c r="N784" s="76" t="b">
        <f t="shared" si="170"/>
        <v>1</v>
      </c>
    </row>
    <row r="785" spans="1:15" s="363" customFormat="1" ht="45" x14ac:dyDescent="0.25">
      <c r="A785" s="376" t="str">
        <f t="shared" si="168"/>
        <v>CCU.03.0002</v>
      </c>
      <c r="B785" s="367" t="s">
        <v>11263</v>
      </c>
      <c r="C785" s="368" t="s">
        <v>11358</v>
      </c>
      <c r="D785" s="368" t="s">
        <v>13485</v>
      </c>
      <c r="E785" s="369" t="s">
        <v>6462</v>
      </c>
      <c r="F785" s="369" t="s">
        <v>11264</v>
      </c>
      <c r="G785" s="370" t="s">
        <v>11265</v>
      </c>
      <c r="H785" s="371" t="s">
        <v>11266</v>
      </c>
      <c r="I785" s="375">
        <f>SUMIF(A:A,A785,J:J)</f>
        <v>13.420000000000002</v>
      </c>
      <c r="K785" s="363" t="e">
        <f>VLOOKUP(A785,'CMP-SIN-SD-09-2021'!A:D,4,0)</f>
        <v>#N/A</v>
      </c>
      <c r="L785" s="363" t="e">
        <f>K785=I785</f>
        <v>#N/A</v>
      </c>
      <c r="O785" s="363" t="s">
        <v>252</v>
      </c>
    </row>
    <row r="786" spans="1:15" s="363" customFormat="1" ht="30" x14ac:dyDescent="0.25">
      <c r="A786" s="378" t="str">
        <f t="shared" si="168"/>
        <v>CCU.03.0002</v>
      </c>
      <c r="B786" s="377">
        <v>98746</v>
      </c>
      <c r="C786" s="104" t="s">
        <v>13485</v>
      </c>
      <c r="D786" s="104" t="s">
        <v>13538</v>
      </c>
      <c r="E786" s="105" t="s">
        <v>11264</v>
      </c>
      <c r="F786" s="105" t="s">
        <v>6465</v>
      </c>
      <c r="G786" s="140">
        <v>6.0000000000000001E-3</v>
      </c>
      <c r="H786" s="107">
        <f>VLOOKUP(B786,'CMP-SIN-SD-09-2021'!A:D,4,0)</f>
        <v>52.64</v>
      </c>
      <c r="I786" s="107" t="s">
        <v>11266</v>
      </c>
      <c r="J786" s="76">
        <f t="shared" ref="J786:J789" si="171">TRUNC((H786*G786),2)</f>
        <v>0.31</v>
      </c>
      <c r="M786" s="76">
        <f>VLOOKUP(B786,'CMP-SIN-SD-09-2021'!A:D,4,0)</f>
        <v>52.64</v>
      </c>
      <c r="N786" s="76" t="b">
        <f t="shared" ref="N786:N789" si="172">M786=H786</f>
        <v>1</v>
      </c>
    </row>
    <row r="787" spans="1:15" s="363" customFormat="1" x14ac:dyDescent="0.25">
      <c r="A787" s="378" t="str">
        <f t="shared" si="168"/>
        <v>CCU.03.0002</v>
      </c>
      <c r="B787" s="377">
        <v>88315</v>
      </c>
      <c r="C787" s="104" t="s">
        <v>13485</v>
      </c>
      <c r="D787" s="104" t="s">
        <v>13539</v>
      </c>
      <c r="E787" s="105" t="s">
        <v>11264</v>
      </c>
      <c r="F787" s="105" t="s">
        <v>6456</v>
      </c>
      <c r="G787" s="140">
        <v>0.04</v>
      </c>
      <c r="H787" s="107">
        <f>VLOOKUP(B787,'CMP-SIN-SD-09-2021'!A:D,4,0)</f>
        <v>23.78</v>
      </c>
      <c r="I787" s="107" t="s">
        <v>11266</v>
      </c>
      <c r="J787" s="76">
        <f t="shared" si="171"/>
        <v>0.95</v>
      </c>
      <c r="M787" s="76">
        <f>VLOOKUP(B787,'CMP-SIN-SD-09-2021'!A:D,4,0)</f>
        <v>23.78</v>
      </c>
      <c r="N787" s="76" t="b">
        <f t="shared" si="172"/>
        <v>1</v>
      </c>
    </row>
    <row r="788" spans="1:15" s="363" customFormat="1" x14ac:dyDescent="0.25">
      <c r="A788" s="378" t="str">
        <f t="shared" si="168"/>
        <v>CCU.03.0002</v>
      </c>
      <c r="B788" s="377">
        <v>88316</v>
      </c>
      <c r="C788" s="104" t="s">
        <v>13485</v>
      </c>
      <c r="D788" s="104" t="s">
        <v>11293</v>
      </c>
      <c r="E788" s="105" t="s">
        <v>11264</v>
      </c>
      <c r="F788" s="105" t="s">
        <v>6456</v>
      </c>
      <c r="G788" s="140">
        <v>0.04</v>
      </c>
      <c r="H788" s="107">
        <f>VLOOKUP(B788,'CMP-SIN-SD-09-2021'!A:D,4,0)</f>
        <v>17.61</v>
      </c>
      <c r="I788" s="107" t="s">
        <v>11266</v>
      </c>
      <c r="J788" s="76">
        <f t="shared" si="171"/>
        <v>0.7</v>
      </c>
      <c r="M788" s="76">
        <f>VLOOKUP(B788,'CMP-SIN-SD-09-2021'!A:D,4,0)</f>
        <v>17.61</v>
      </c>
      <c r="N788" s="76" t="b">
        <f t="shared" si="172"/>
        <v>1</v>
      </c>
    </row>
    <row r="789" spans="1:15" s="363" customFormat="1" ht="30" x14ac:dyDescent="0.25">
      <c r="A789" s="378" t="str">
        <f t="shared" si="168"/>
        <v>CCU.03.0002</v>
      </c>
      <c r="B789" s="377">
        <v>40598</v>
      </c>
      <c r="C789" s="104" t="s">
        <v>13485</v>
      </c>
      <c r="D789" s="104" t="s">
        <v>13541</v>
      </c>
      <c r="E789" s="105" t="s">
        <v>11264</v>
      </c>
      <c r="F789" s="105" t="s">
        <v>6462</v>
      </c>
      <c r="G789" s="140">
        <v>1.05</v>
      </c>
      <c r="H789" s="107">
        <v>10.92</v>
      </c>
      <c r="I789" s="107" t="s">
        <v>11266</v>
      </c>
      <c r="J789" s="76">
        <f t="shared" si="171"/>
        <v>11.46</v>
      </c>
      <c r="M789" s="76">
        <f>VLOOKUP(B789,'INS-SIN-SD-09-2021'!A:D,4,0)</f>
        <v>10.92</v>
      </c>
      <c r="N789" s="76" t="b">
        <f t="shared" si="172"/>
        <v>1</v>
      </c>
    </row>
    <row r="790" spans="1:15" s="363" customFormat="1" ht="60" x14ac:dyDescent="0.25">
      <c r="A790" s="376">
        <f t="shared" si="168"/>
        <v>100757</v>
      </c>
      <c r="B790" s="367" t="s">
        <v>11263</v>
      </c>
      <c r="C790" s="368" t="s">
        <v>11359</v>
      </c>
      <c r="D790" s="368" t="s">
        <v>13542</v>
      </c>
      <c r="E790" s="369" t="s">
        <v>6447</v>
      </c>
      <c r="F790" s="369" t="s">
        <v>11264</v>
      </c>
      <c r="G790" s="370" t="s">
        <v>11265</v>
      </c>
      <c r="H790" s="371" t="s">
        <v>11266</v>
      </c>
      <c r="I790" s="375">
        <f>SUMIF(A:A,A790,J:J)</f>
        <v>41.260000000000005</v>
      </c>
      <c r="K790" s="363">
        <f>VLOOKUP(A790,'CMP-SIN-SD-09-2021'!A:D,4,0)</f>
        <v>41.26</v>
      </c>
      <c r="L790" s="363" t="b">
        <f>K790=I790</f>
        <v>1</v>
      </c>
      <c r="O790" s="6">
        <v>100757</v>
      </c>
    </row>
    <row r="791" spans="1:15" s="363" customFormat="1" x14ac:dyDescent="0.25">
      <c r="A791" s="378">
        <f t="shared" si="168"/>
        <v>100757</v>
      </c>
      <c r="B791" s="377">
        <v>88310</v>
      </c>
      <c r="C791" s="104" t="s">
        <v>13542</v>
      </c>
      <c r="D791" s="104" t="s">
        <v>13399</v>
      </c>
      <c r="E791" s="105" t="s">
        <v>11264</v>
      </c>
      <c r="F791" s="105" t="s">
        <v>6456</v>
      </c>
      <c r="G791" s="140">
        <v>1.0530999999999999</v>
      </c>
      <c r="H791" s="107">
        <f>VLOOKUP(B791,'CMP-SIN-SD-09-2021'!A:D,4,0)</f>
        <v>24.89</v>
      </c>
      <c r="I791" s="107" t="s">
        <v>11266</v>
      </c>
      <c r="J791" s="76">
        <f t="shared" ref="J791:J793" si="173">TRUNC((H791*G791),2)</f>
        <v>26.21</v>
      </c>
      <c r="M791" s="76">
        <f>VLOOKUP(B791,'CMP-SIN-SD-09-2021'!A:D,4,0)</f>
        <v>24.89</v>
      </c>
      <c r="N791" s="76" t="b">
        <f t="shared" ref="N791:N793" si="174">M791=H791</f>
        <v>1</v>
      </c>
    </row>
    <row r="792" spans="1:15" s="363" customFormat="1" x14ac:dyDescent="0.25">
      <c r="A792" s="378">
        <f t="shared" si="168"/>
        <v>100757</v>
      </c>
      <c r="B792" s="377">
        <v>5318</v>
      </c>
      <c r="C792" s="104" t="s">
        <v>13542</v>
      </c>
      <c r="D792" s="104" t="s">
        <v>13543</v>
      </c>
      <c r="E792" s="105" t="s">
        <v>11264</v>
      </c>
      <c r="F792" s="105" t="s">
        <v>6445</v>
      </c>
      <c r="G792" s="140">
        <v>0.124</v>
      </c>
      <c r="H792" s="107">
        <v>13.54</v>
      </c>
      <c r="I792" s="107" t="s">
        <v>11266</v>
      </c>
      <c r="J792" s="76">
        <f t="shared" si="173"/>
        <v>1.67</v>
      </c>
      <c r="M792" s="76">
        <f>VLOOKUP(B792,'INS-SIN-SD-09-2021'!A:D,4,0)</f>
        <v>13.54</v>
      </c>
      <c r="N792" s="76" t="b">
        <f t="shared" si="174"/>
        <v>1</v>
      </c>
    </row>
    <row r="793" spans="1:15" s="363" customFormat="1" x14ac:dyDescent="0.25">
      <c r="A793" s="378">
        <f t="shared" si="168"/>
        <v>100757</v>
      </c>
      <c r="B793" s="377">
        <v>7311</v>
      </c>
      <c r="C793" s="104" t="s">
        <v>13542</v>
      </c>
      <c r="D793" s="104" t="s">
        <v>13544</v>
      </c>
      <c r="E793" s="105" t="s">
        <v>11264</v>
      </c>
      <c r="F793" s="105" t="s">
        <v>6445</v>
      </c>
      <c r="G793" s="140">
        <v>0.41339999999999999</v>
      </c>
      <c r="H793" s="107">
        <v>32.380000000000003</v>
      </c>
      <c r="I793" s="107" t="s">
        <v>11266</v>
      </c>
      <c r="J793" s="76">
        <f t="shared" si="173"/>
        <v>13.38</v>
      </c>
      <c r="M793" s="76">
        <f>VLOOKUP(B793,'INS-SIN-SD-09-2021'!A:D,4,0)</f>
        <v>32.380000000000003</v>
      </c>
      <c r="N793" s="76" t="b">
        <f t="shared" si="174"/>
        <v>1</v>
      </c>
    </row>
    <row r="794" spans="1:15" s="363" customFormat="1" ht="45" x14ac:dyDescent="0.25">
      <c r="A794" s="376">
        <f t="shared" si="168"/>
        <v>100721</v>
      </c>
      <c r="B794" s="367" t="s">
        <v>11263</v>
      </c>
      <c r="C794" s="368" t="s">
        <v>11360</v>
      </c>
      <c r="D794" s="368" t="s">
        <v>13545</v>
      </c>
      <c r="E794" s="369" t="s">
        <v>6447</v>
      </c>
      <c r="F794" s="369" t="s">
        <v>11264</v>
      </c>
      <c r="G794" s="370" t="s">
        <v>11265</v>
      </c>
      <c r="H794" s="371" t="s">
        <v>11266</v>
      </c>
      <c r="I794" s="375">
        <f>SUMIF(A:A,A794,J:J)</f>
        <v>20.919999999999998</v>
      </c>
      <c r="K794" s="363">
        <f>VLOOKUP(A794,'CMP-SIN-SD-09-2021'!A:D,4,0)</f>
        <v>20.92</v>
      </c>
      <c r="L794" s="363" t="b">
        <f>K794=I794</f>
        <v>1</v>
      </c>
      <c r="O794" s="6">
        <v>100721</v>
      </c>
    </row>
    <row r="795" spans="1:15" s="363" customFormat="1" x14ac:dyDescent="0.25">
      <c r="A795" s="378">
        <f t="shared" si="168"/>
        <v>100721</v>
      </c>
      <c r="B795" s="377">
        <v>88310</v>
      </c>
      <c r="C795" s="104" t="s">
        <v>13545</v>
      </c>
      <c r="D795" s="104" t="s">
        <v>13399</v>
      </c>
      <c r="E795" s="105" t="s">
        <v>11264</v>
      </c>
      <c r="F795" s="105" t="s">
        <v>6456</v>
      </c>
      <c r="G795" s="140">
        <v>0.52659999999999996</v>
      </c>
      <c r="H795" s="107">
        <f>VLOOKUP(B795,'CMP-SIN-SD-09-2021'!A:D,4,0)</f>
        <v>24.89</v>
      </c>
      <c r="I795" s="107" t="s">
        <v>11266</v>
      </c>
      <c r="J795" s="76">
        <f t="shared" ref="J795:J797" si="175">TRUNC((H795*G795),2)</f>
        <v>13.1</v>
      </c>
      <c r="M795" s="76">
        <f>VLOOKUP(B795,'CMP-SIN-SD-09-2021'!A:D,4,0)</f>
        <v>24.89</v>
      </c>
      <c r="N795" s="76" t="b">
        <f t="shared" ref="N795:N797" si="176">M795=H795</f>
        <v>1</v>
      </c>
    </row>
    <row r="796" spans="1:15" s="363" customFormat="1" x14ac:dyDescent="0.25">
      <c r="A796" s="378">
        <f t="shared" si="168"/>
        <v>100721</v>
      </c>
      <c r="B796" s="377">
        <v>7307</v>
      </c>
      <c r="C796" s="104" t="s">
        <v>13545</v>
      </c>
      <c r="D796" s="104" t="s">
        <v>13546</v>
      </c>
      <c r="E796" s="105" t="s">
        <v>11264</v>
      </c>
      <c r="F796" s="105" t="s">
        <v>6445</v>
      </c>
      <c r="G796" s="140">
        <v>0.20699999999999999</v>
      </c>
      <c r="H796" s="107">
        <v>33.81</v>
      </c>
      <c r="I796" s="107" t="s">
        <v>11266</v>
      </c>
      <c r="J796" s="76">
        <f t="shared" si="175"/>
        <v>6.99</v>
      </c>
      <c r="M796" s="76">
        <f>VLOOKUP(B796,'INS-SIN-SD-09-2021'!A:D,4,0)</f>
        <v>33.81</v>
      </c>
      <c r="N796" s="76" t="b">
        <f t="shared" si="176"/>
        <v>1</v>
      </c>
    </row>
    <row r="797" spans="1:15" s="363" customFormat="1" x14ac:dyDescent="0.25">
      <c r="A797" s="378">
        <f t="shared" si="168"/>
        <v>100721</v>
      </c>
      <c r="B797" s="377">
        <v>5318</v>
      </c>
      <c r="C797" s="104" t="s">
        <v>13545</v>
      </c>
      <c r="D797" s="104" t="s">
        <v>13543</v>
      </c>
      <c r="E797" s="105" t="s">
        <v>11264</v>
      </c>
      <c r="F797" s="105" t="s">
        <v>6445</v>
      </c>
      <c r="G797" s="140">
        <v>6.1899999999999997E-2</v>
      </c>
      <c r="H797" s="107">
        <v>13.54</v>
      </c>
      <c r="I797" s="107" t="s">
        <v>11266</v>
      </c>
      <c r="J797" s="76">
        <f t="shared" si="175"/>
        <v>0.83</v>
      </c>
      <c r="M797" s="76">
        <f>VLOOKUP(B797,'INS-SIN-SD-09-2021'!A:D,4,0)</f>
        <v>13.54</v>
      </c>
      <c r="N797" s="76" t="b">
        <f t="shared" si="176"/>
        <v>1</v>
      </c>
    </row>
    <row r="798" spans="1:15" s="363" customFormat="1" ht="60" x14ac:dyDescent="0.25">
      <c r="A798" s="376">
        <f t="shared" si="168"/>
        <v>89043</v>
      </c>
      <c r="B798" s="367" t="s">
        <v>11263</v>
      </c>
      <c r="C798" s="368" t="s">
        <v>11830</v>
      </c>
      <c r="D798" s="368" t="s">
        <v>13547</v>
      </c>
      <c r="E798" s="369" t="s">
        <v>6447</v>
      </c>
      <c r="F798" s="369" t="s">
        <v>11264</v>
      </c>
      <c r="G798" s="370" t="s">
        <v>11265</v>
      </c>
      <c r="H798" s="371" t="s">
        <v>11266</v>
      </c>
      <c r="I798" s="375">
        <f>SUMIF(A:A,A798,J:J)</f>
        <v>84.41</v>
      </c>
      <c r="K798" s="363">
        <f>VLOOKUP(A798,'CMP-SIN-SD-09-2021'!A:D,4,0)</f>
        <v>84.41</v>
      </c>
      <c r="L798" s="363" t="b">
        <f>K798=I798</f>
        <v>1</v>
      </c>
      <c r="O798" s="6">
        <v>89043</v>
      </c>
    </row>
    <row r="799" spans="1:15" s="363" customFormat="1" ht="60" x14ac:dyDescent="0.25">
      <c r="A799" s="378">
        <f t="shared" si="168"/>
        <v>89043</v>
      </c>
      <c r="B799" s="377">
        <v>87495</v>
      </c>
      <c r="C799" s="104" t="s">
        <v>13547</v>
      </c>
      <c r="D799" s="104" t="s">
        <v>13548</v>
      </c>
      <c r="E799" s="105" t="s">
        <v>11264</v>
      </c>
      <c r="F799" s="105" t="s">
        <v>6447</v>
      </c>
      <c r="G799" s="140">
        <v>9.9199999999999997E-2</v>
      </c>
      <c r="H799" s="107">
        <f>VLOOKUP(B799,'CMP-SIN-SD-09-2021'!A:D,4,0)</f>
        <v>88.71</v>
      </c>
      <c r="I799" s="107" t="s">
        <v>11266</v>
      </c>
      <c r="J799" s="76">
        <f t="shared" ref="J799:J802" si="177">TRUNC((H799*G799),2)</f>
        <v>8.8000000000000007</v>
      </c>
      <c r="M799" s="76">
        <f>VLOOKUP(B799,'CMP-SIN-SD-09-2021'!A:D,4,0)</f>
        <v>88.71</v>
      </c>
      <c r="N799" s="76" t="b">
        <f t="shared" ref="N799:N802" si="178">M799=H799</f>
        <v>1</v>
      </c>
    </row>
    <row r="800" spans="1:15" s="363" customFormat="1" ht="60" x14ac:dyDescent="0.25">
      <c r="A800" s="378">
        <f t="shared" si="168"/>
        <v>89043</v>
      </c>
      <c r="B800" s="377">
        <v>87503</v>
      </c>
      <c r="C800" s="104" t="s">
        <v>13547</v>
      </c>
      <c r="D800" s="104" t="s">
        <v>13549</v>
      </c>
      <c r="E800" s="105" t="s">
        <v>11264</v>
      </c>
      <c r="F800" s="105" t="s">
        <v>6447</v>
      </c>
      <c r="G800" s="140">
        <v>0.35399999999999998</v>
      </c>
      <c r="H800" s="107">
        <f>VLOOKUP(B800,'CMP-SIN-SD-09-2021'!A:D,4,0)</f>
        <v>76.53</v>
      </c>
      <c r="I800" s="107" t="s">
        <v>11266</v>
      </c>
      <c r="J800" s="76">
        <f t="shared" si="177"/>
        <v>27.09</v>
      </c>
      <c r="M800" s="76">
        <f>VLOOKUP(B800,'CMP-SIN-SD-09-2021'!A:D,4,0)</f>
        <v>76.53</v>
      </c>
      <c r="N800" s="76" t="b">
        <f t="shared" si="178"/>
        <v>1</v>
      </c>
    </row>
    <row r="801" spans="1:15" s="363" customFormat="1" ht="60" x14ac:dyDescent="0.25">
      <c r="A801" s="378">
        <f t="shared" si="168"/>
        <v>89043</v>
      </c>
      <c r="B801" s="377">
        <v>87511</v>
      </c>
      <c r="C801" s="104" t="s">
        <v>13547</v>
      </c>
      <c r="D801" s="104" t="s">
        <v>13550</v>
      </c>
      <c r="E801" s="105" t="s">
        <v>11264</v>
      </c>
      <c r="F801" s="105" t="s">
        <v>6447</v>
      </c>
      <c r="G801" s="140">
        <v>0.20780000000000001</v>
      </c>
      <c r="H801" s="107">
        <f>VLOOKUP(B801,'CMP-SIN-SD-09-2021'!A:D,4,0)</f>
        <v>98.53</v>
      </c>
      <c r="I801" s="107" t="s">
        <v>11266</v>
      </c>
      <c r="J801" s="76">
        <f t="shared" si="177"/>
        <v>20.47</v>
      </c>
      <c r="M801" s="76">
        <f>VLOOKUP(B801,'CMP-SIN-SD-09-2021'!A:D,4,0)</f>
        <v>98.53</v>
      </c>
      <c r="N801" s="76" t="b">
        <f t="shared" si="178"/>
        <v>1</v>
      </c>
    </row>
    <row r="802" spans="1:15" s="363" customFormat="1" ht="60" x14ac:dyDescent="0.25">
      <c r="A802" s="378">
        <f t="shared" si="168"/>
        <v>89043</v>
      </c>
      <c r="B802" s="377">
        <v>87519</v>
      </c>
      <c r="C802" s="104" t="s">
        <v>13547</v>
      </c>
      <c r="D802" s="104" t="s">
        <v>13551</v>
      </c>
      <c r="E802" s="105" t="s">
        <v>11264</v>
      </c>
      <c r="F802" s="105" t="s">
        <v>6447</v>
      </c>
      <c r="G802" s="140">
        <v>0.33900000000000002</v>
      </c>
      <c r="H802" s="107">
        <f>VLOOKUP(B802,'CMP-SIN-SD-09-2021'!A:D,4,0)</f>
        <v>82.75</v>
      </c>
      <c r="I802" s="107" t="s">
        <v>11266</v>
      </c>
      <c r="J802" s="76">
        <f t="shared" si="177"/>
        <v>28.05</v>
      </c>
      <c r="M802" s="76">
        <f>VLOOKUP(B802,'CMP-SIN-SD-09-2021'!A:D,4,0)</f>
        <v>82.75</v>
      </c>
      <c r="N802" s="76" t="b">
        <f t="shared" si="178"/>
        <v>1</v>
      </c>
    </row>
    <row r="803" spans="1:15" s="363" customFormat="1" ht="75" x14ac:dyDescent="0.25">
      <c r="A803" s="376">
        <f t="shared" si="168"/>
        <v>89977</v>
      </c>
      <c r="B803" s="367" t="s">
        <v>11263</v>
      </c>
      <c r="C803" s="368" t="s">
        <v>11831</v>
      </c>
      <c r="D803" s="368" t="s">
        <v>13552</v>
      </c>
      <c r="E803" s="369" t="s">
        <v>6447</v>
      </c>
      <c r="F803" s="369" t="s">
        <v>11264</v>
      </c>
      <c r="G803" s="370" t="s">
        <v>11265</v>
      </c>
      <c r="H803" s="371" t="s">
        <v>11266</v>
      </c>
      <c r="I803" s="375">
        <f>SUMIF(A:A,A803,J:J)</f>
        <v>156.82</v>
      </c>
      <c r="K803" s="363">
        <f>VLOOKUP(A803,'CMP-SIN-SD-09-2021'!A:D,4,0)</f>
        <v>156.82</v>
      </c>
      <c r="L803" s="363" t="b">
        <f>K803=I803</f>
        <v>1</v>
      </c>
      <c r="O803" s="6">
        <v>89977</v>
      </c>
    </row>
    <row r="804" spans="1:15" s="363" customFormat="1" ht="75" x14ac:dyDescent="0.25">
      <c r="A804" s="378">
        <f t="shared" si="168"/>
        <v>89977</v>
      </c>
      <c r="B804" s="377">
        <v>87501</v>
      </c>
      <c r="C804" s="104" t="s">
        <v>13552</v>
      </c>
      <c r="D804" s="104" t="s">
        <v>13553</v>
      </c>
      <c r="E804" s="105" t="s">
        <v>11264</v>
      </c>
      <c r="F804" s="105" t="s">
        <v>6447</v>
      </c>
      <c r="G804" s="140">
        <v>0.2334</v>
      </c>
      <c r="H804" s="107">
        <f>VLOOKUP(B804,'CMP-SIN-SD-09-2021'!A:D,4,0)</f>
        <v>161.37</v>
      </c>
      <c r="I804" s="107" t="s">
        <v>11266</v>
      </c>
      <c r="J804" s="76">
        <f t="shared" ref="J804:J807" si="179">TRUNC((H804*G804),2)</f>
        <v>37.659999999999997</v>
      </c>
      <c r="M804" s="76">
        <f>VLOOKUP(B804,'CMP-SIN-SD-09-2021'!A:D,4,0)</f>
        <v>161.37</v>
      </c>
      <c r="N804" s="76" t="b">
        <f t="shared" ref="N804:N807" si="180">M804=H804</f>
        <v>1</v>
      </c>
    </row>
    <row r="805" spans="1:15" s="363" customFormat="1" ht="75" x14ac:dyDescent="0.25">
      <c r="A805" s="378">
        <f t="shared" si="168"/>
        <v>89977</v>
      </c>
      <c r="B805" s="377">
        <v>87509</v>
      </c>
      <c r="C805" s="104" t="s">
        <v>13552</v>
      </c>
      <c r="D805" s="104" t="s">
        <v>13554</v>
      </c>
      <c r="E805" s="105" t="s">
        <v>11264</v>
      </c>
      <c r="F805" s="105" t="s">
        <v>6447</v>
      </c>
      <c r="G805" s="140">
        <v>0.20280000000000001</v>
      </c>
      <c r="H805" s="107">
        <f>VLOOKUP(B805,'CMP-SIN-SD-09-2021'!A:D,4,0)</f>
        <v>134.56</v>
      </c>
      <c r="I805" s="107" t="s">
        <v>11266</v>
      </c>
      <c r="J805" s="76">
        <f t="shared" si="179"/>
        <v>27.28</v>
      </c>
      <c r="M805" s="76">
        <f>VLOOKUP(B805,'CMP-SIN-SD-09-2021'!A:D,4,0)</f>
        <v>134.56</v>
      </c>
      <c r="N805" s="76" t="b">
        <f t="shared" si="180"/>
        <v>1</v>
      </c>
    </row>
    <row r="806" spans="1:15" s="363" customFormat="1" ht="75" x14ac:dyDescent="0.25">
      <c r="A806" s="378">
        <f t="shared" si="168"/>
        <v>89977</v>
      </c>
      <c r="B806" s="377">
        <v>87517</v>
      </c>
      <c r="C806" s="104" t="s">
        <v>13552</v>
      </c>
      <c r="D806" s="104" t="s">
        <v>13555</v>
      </c>
      <c r="E806" s="105" t="s">
        <v>11264</v>
      </c>
      <c r="F806" s="105" t="s">
        <v>6447</v>
      </c>
      <c r="G806" s="140">
        <v>0.247</v>
      </c>
      <c r="H806" s="107">
        <f>VLOOKUP(B806,'CMP-SIN-SD-09-2021'!A:D,4,0)</f>
        <v>182.71</v>
      </c>
      <c r="I806" s="107" t="s">
        <v>11266</v>
      </c>
      <c r="J806" s="76">
        <f t="shared" si="179"/>
        <v>45.12</v>
      </c>
      <c r="M806" s="76">
        <f>VLOOKUP(B806,'CMP-SIN-SD-09-2021'!A:D,4,0)</f>
        <v>182.71</v>
      </c>
      <c r="N806" s="76" t="b">
        <f t="shared" si="180"/>
        <v>1</v>
      </c>
    </row>
    <row r="807" spans="1:15" s="363" customFormat="1" ht="75" x14ac:dyDescent="0.25">
      <c r="A807" s="378">
        <f t="shared" si="168"/>
        <v>89977</v>
      </c>
      <c r="B807" s="377">
        <v>87525</v>
      </c>
      <c r="C807" s="104" t="s">
        <v>13552</v>
      </c>
      <c r="D807" s="104" t="s">
        <v>13556</v>
      </c>
      <c r="E807" s="105" t="s">
        <v>11264</v>
      </c>
      <c r="F807" s="105" t="s">
        <v>6447</v>
      </c>
      <c r="G807" s="140">
        <v>0.31680000000000003</v>
      </c>
      <c r="H807" s="107">
        <f>VLOOKUP(B807,'CMP-SIN-SD-09-2021'!A:D,4,0)</f>
        <v>147.62</v>
      </c>
      <c r="I807" s="107" t="s">
        <v>11266</v>
      </c>
      <c r="J807" s="76">
        <f t="shared" si="179"/>
        <v>46.76</v>
      </c>
      <c r="M807" s="76">
        <f>VLOOKUP(B807,'CMP-SIN-SD-09-2021'!A:D,4,0)</f>
        <v>147.62</v>
      </c>
      <c r="N807" s="76" t="b">
        <f t="shared" si="180"/>
        <v>1</v>
      </c>
    </row>
    <row r="808" spans="1:15" s="363" customFormat="1" ht="60" x14ac:dyDescent="0.25">
      <c r="A808" s="376">
        <f t="shared" si="168"/>
        <v>89044</v>
      </c>
      <c r="B808" s="367" t="s">
        <v>11263</v>
      </c>
      <c r="C808" s="368" t="s">
        <v>11361</v>
      </c>
      <c r="D808" s="368" t="s">
        <v>13547</v>
      </c>
      <c r="E808" s="369" t="s">
        <v>6447</v>
      </c>
      <c r="F808" s="369" t="s">
        <v>11264</v>
      </c>
      <c r="G808" s="370" t="s">
        <v>11265</v>
      </c>
      <c r="H808" s="371" t="s">
        <v>11266</v>
      </c>
      <c r="I808" s="375">
        <f>SUMIF(A:A,A808,J:J)</f>
        <v>66.12</v>
      </c>
      <c r="K808" s="363">
        <f>VLOOKUP(A808,'CMP-SIN-SD-09-2021'!A:D,4,0)</f>
        <v>66.12</v>
      </c>
      <c r="L808" s="363" t="b">
        <f>K808=I808</f>
        <v>1</v>
      </c>
      <c r="O808" s="6">
        <v>89044</v>
      </c>
    </row>
    <row r="809" spans="1:15" s="363" customFormat="1" ht="60" x14ac:dyDescent="0.25">
      <c r="A809" s="378">
        <f t="shared" si="168"/>
        <v>89044</v>
      </c>
      <c r="B809" s="377">
        <v>87447</v>
      </c>
      <c r="C809" s="104" t="s">
        <v>13547</v>
      </c>
      <c r="D809" s="104" t="s">
        <v>13557</v>
      </c>
      <c r="E809" s="105" t="s">
        <v>11264</v>
      </c>
      <c r="F809" s="105" t="s">
        <v>6447</v>
      </c>
      <c r="G809" s="140">
        <v>9.9199999999999997E-2</v>
      </c>
      <c r="H809" s="107">
        <f>VLOOKUP(B809,'CMP-SIN-SD-09-2021'!A:D,4,0)</f>
        <v>66.87</v>
      </c>
      <c r="I809" s="107" t="s">
        <v>11266</v>
      </c>
      <c r="J809" s="76">
        <f t="shared" ref="J809:J812" si="181">TRUNC((H809*G809),2)</f>
        <v>6.63</v>
      </c>
      <c r="M809" s="76">
        <f>VLOOKUP(B809,'CMP-SIN-SD-09-2021'!A:D,4,0)</f>
        <v>66.87</v>
      </c>
      <c r="N809" s="76" t="b">
        <f t="shared" ref="N809:N812" si="182">M809=H809</f>
        <v>1</v>
      </c>
    </row>
    <row r="810" spans="1:15" s="363" customFormat="1" ht="60" x14ac:dyDescent="0.25">
      <c r="A810" s="378">
        <f t="shared" si="168"/>
        <v>89044</v>
      </c>
      <c r="B810" s="377">
        <v>87453</v>
      </c>
      <c r="C810" s="104" t="s">
        <v>13547</v>
      </c>
      <c r="D810" s="104" t="s">
        <v>13558</v>
      </c>
      <c r="E810" s="105" t="s">
        <v>11264</v>
      </c>
      <c r="F810" s="105" t="s">
        <v>6447</v>
      </c>
      <c r="G810" s="140">
        <v>0.35399999999999998</v>
      </c>
      <c r="H810" s="107">
        <f>VLOOKUP(B810,'CMP-SIN-SD-09-2021'!A:D,4,0)</f>
        <v>61.89</v>
      </c>
      <c r="I810" s="107" t="s">
        <v>11266</v>
      </c>
      <c r="J810" s="76">
        <f t="shared" si="181"/>
        <v>21.9</v>
      </c>
      <c r="M810" s="76">
        <f>VLOOKUP(B810,'CMP-SIN-SD-09-2021'!A:D,4,0)</f>
        <v>61.89</v>
      </c>
      <c r="N810" s="76" t="b">
        <f t="shared" si="182"/>
        <v>1</v>
      </c>
    </row>
    <row r="811" spans="1:15" s="363" customFormat="1" ht="60" x14ac:dyDescent="0.25">
      <c r="A811" s="378">
        <f t="shared" si="168"/>
        <v>89044</v>
      </c>
      <c r="B811" s="377">
        <v>87459</v>
      </c>
      <c r="C811" s="104" t="s">
        <v>13547</v>
      </c>
      <c r="D811" s="104" t="s">
        <v>13559</v>
      </c>
      <c r="E811" s="105" t="s">
        <v>11264</v>
      </c>
      <c r="F811" s="105" t="s">
        <v>6447</v>
      </c>
      <c r="G811" s="140">
        <v>0.20780000000000001</v>
      </c>
      <c r="H811" s="107">
        <f>VLOOKUP(B811,'CMP-SIN-SD-09-2021'!A:D,4,0)</f>
        <v>73.680000000000007</v>
      </c>
      <c r="I811" s="107" t="s">
        <v>11266</v>
      </c>
      <c r="J811" s="76">
        <f t="shared" si="181"/>
        <v>15.31</v>
      </c>
      <c r="M811" s="76">
        <f>VLOOKUP(B811,'CMP-SIN-SD-09-2021'!A:D,4,0)</f>
        <v>73.680000000000007</v>
      </c>
      <c r="N811" s="76" t="b">
        <f t="shared" si="182"/>
        <v>1</v>
      </c>
    </row>
    <row r="812" spans="1:15" s="363" customFormat="1" ht="60" x14ac:dyDescent="0.25">
      <c r="A812" s="378">
        <f t="shared" si="168"/>
        <v>89044</v>
      </c>
      <c r="B812" s="377">
        <v>87465</v>
      </c>
      <c r="C812" s="104" t="s">
        <v>13547</v>
      </c>
      <c r="D812" s="104" t="s">
        <v>13560</v>
      </c>
      <c r="E812" s="105" t="s">
        <v>11264</v>
      </c>
      <c r="F812" s="105" t="s">
        <v>6447</v>
      </c>
      <c r="G812" s="140">
        <v>0.33900000000000002</v>
      </c>
      <c r="H812" s="107">
        <f>VLOOKUP(B812,'CMP-SIN-SD-09-2021'!A:D,4,0)</f>
        <v>65.75</v>
      </c>
      <c r="I812" s="107" t="s">
        <v>11266</v>
      </c>
      <c r="J812" s="76">
        <f t="shared" si="181"/>
        <v>22.28</v>
      </c>
      <c r="M812" s="76">
        <f>VLOOKUP(B812,'CMP-SIN-SD-09-2021'!A:D,4,0)</f>
        <v>65.75</v>
      </c>
      <c r="N812" s="76" t="b">
        <f t="shared" si="182"/>
        <v>1</v>
      </c>
    </row>
    <row r="813" spans="1:15" s="363" customFormat="1" ht="45" x14ac:dyDescent="0.25">
      <c r="A813" s="376">
        <f t="shared" si="168"/>
        <v>101161</v>
      </c>
      <c r="B813" s="367" t="s">
        <v>11263</v>
      </c>
      <c r="C813" s="368" t="s">
        <v>11362</v>
      </c>
      <c r="D813" s="368" t="s">
        <v>13413</v>
      </c>
      <c r="E813" s="369" t="s">
        <v>6447</v>
      </c>
      <c r="F813" s="369" t="s">
        <v>11264</v>
      </c>
      <c r="G813" s="370" t="s">
        <v>11265</v>
      </c>
      <c r="H813" s="371" t="s">
        <v>11266</v>
      </c>
      <c r="I813" s="375">
        <f>SUMIF(A:A,A813,J:J)</f>
        <v>193.22000000000003</v>
      </c>
      <c r="K813" s="363">
        <f>VLOOKUP(A813,'CMP-SIN-SD-09-2021'!A:D,4,0)</f>
        <v>193.22</v>
      </c>
      <c r="L813" s="363" t="b">
        <f>K813=I813</f>
        <v>1</v>
      </c>
      <c r="O813" s="6">
        <v>101161</v>
      </c>
    </row>
    <row r="814" spans="1:15" s="363" customFormat="1" x14ac:dyDescent="0.25">
      <c r="A814" s="378">
        <f t="shared" si="168"/>
        <v>101161</v>
      </c>
      <c r="B814" s="377">
        <v>88309</v>
      </c>
      <c r="C814" s="104" t="s">
        <v>13413</v>
      </c>
      <c r="D814" s="104" t="s">
        <v>13351</v>
      </c>
      <c r="E814" s="105" t="s">
        <v>11264</v>
      </c>
      <c r="F814" s="105" t="s">
        <v>6456</v>
      </c>
      <c r="G814" s="140">
        <v>2.0550000000000002</v>
      </c>
      <c r="H814" s="107">
        <f>VLOOKUP(B814,'CMP-SIN-SD-09-2021'!A:D,4,0)</f>
        <v>23.9</v>
      </c>
      <c r="I814" s="107" t="s">
        <v>11266</v>
      </c>
      <c r="J814" s="76">
        <f t="shared" ref="J814:J817" si="183">TRUNC((H814*G814),2)</f>
        <v>49.11</v>
      </c>
      <c r="M814" s="76">
        <f>VLOOKUP(B814,'CMP-SIN-SD-09-2021'!A:D,4,0)</f>
        <v>23.9</v>
      </c>
      <c r="N814" s="76" t="b">
        <f t="shared" ref="N814:N817" si="184">M814=H814</f>
        <v>1</v>
      </c>
    </row>
    <row r="815" spans="1:15" s="363" customFormat="1" x14ac:dyDescent="0.25">
      <c r="A815" s="378">
        <f t="shared" si="168"/>
        <v>101161</v>
      </c>
      <c r="B815" s="377">
        <v>88316</v>
      </c>
      <c r="C815" s="104" t="s">
        <v>13413</v>
      </c>
      <c r="D815" s="104" t="s">
        <v>11293</v>
      </c>
      <c r="E815" s="105" t="s">
        <v>11264</v>
      </c>
      <c r="F815" s="105" t="s">
        <v>6456</v>
      </c>
      <c r="G815" s="140">
        <v>1.028</v>
      </c>
      <c r="H815" s="107">
        <f>VLOOKUP(B815,'CMP-SIN-SD-09-2021'!A:D,4,0)</f>
        <v>17.61</v>
      </c>
      <c r="I815" s="107" t="s">
        <v>11266</v>
      </c>
      <c r="J815" s="76">
        <f t="shared" si="183"/>
        <v>18.100000000000001</v>
      </c>
      <c r="M815" s="76">
        <f>VLOOKUP(B815,'CMP-SIN-SD-09-2021'!A:D,4,0)</f>
        <v>17.61</v>
      </c>
      <c r="N815" s="76" t="b">
        <f t="shared" si="184"/>
        <v>1</v>
      </c>
    </row>
    <row r="816" spans="1:15" s="363" customFormat="1" ht="30" x14ac:dyDescent="0.25">
      <c r="A816" s="378">
        <f t="shared" si="168"/>
        <v>101161</v>
      </c>
      <c r="B816" s="377">
        <v>100489</v>
      </c>
      <c r="C816" s="104" t="s">
        <v>13413</v>
      </c>
      <c r="D816" s="104" t="s">
        <v>13561</v>
      </c>
      <c r="E816" s="105" t="s">
        <v>11264</v>
      </c>
      <c r="F816" s="105" t="s">
        <v>6624</v>
      </c>
      <c r="G816" s="140">
        <v>0.01</v>
      </c>
      <c r="H816" s="107">
        <f>VLOOKUP(B816,'CMP-SIN-SD-09-2021'!A:D,4,0)</f>
        <v>459.77</v>
      </c>
      <c r="I816" s="107" t="s">
        <v>11266</v>
      </c>
      <c r="J816" s="76">
        <f t="shared" si="183"/>
        <v>4.59</v>
      </c>
      <c r="M816" s="76">
        <f>VLOOKUP(B816,'CMP-SIN-SD-09-2021'!A:D,4,0)</f>
        <v>459.77</v>
      </c>
      <c r="N816" s="76" t="b">
        <f t="shared" si="184"/>
        <v>1</v>
      </c>
    </row>
    <row r="817" spans="1:15" s="363" customFormat="1" ht="30" x14ac:dyDescent="0.25">
      <c r="A817" s="378">
        <f t="shared" si="168"/>
        <v>101161</v>
      </c>
      <c r="B817" s="377">
        <v>665</v>
      </c>
      <c r="C817" s="104" t="s">
        <v>13413</v>
      </c>
      <c r="D817" s="104" t="s">
        <v>13562</v>
      </c>
      <c r="E817" s="105" t="s">
        <v>11264</v>
      </c>
      <c r="F817" s="105" t="s">
        <v>6446</v>
      </c>
      <c r="G817" s="140">
        <v>3.95</v>
      </c>
      <c r="H817" s="107">
        <v>30.74</v>
      </c>
      <c r="I817" s="107" t="s">
        <v>11266</v>
      </c>
      <c r="J817" s="76">
        <f t="shared" si="183"/>
        <v>121.42</v>
      </c>
      <c r="M817" s="76">
        <f>VLOOKUP(B817,'INS-SIN-SD-09-2021'!A:D,4,0)</f>
        <v>30.74</v>
      </c>
      <c r="N817" s="76" t="b">
        <f t="shared" si="184"/>
        <v>1</v>
      </c>
    </row>
    <row r="818" spans="1:15" s="363" customFormat="1" ht="45" x14ac:dyDescent="0.25">
      <c r="A818" s="376">
        <f t="shared" si="168"/>
        <v>79627</v>
      </c>
      <c r="B818" s="367" t="s">
        <v>11263</v>
      </c>
      <c r="C818" s="368" t="s">
        <v>11363</v>
      </c>
      <c r="D818" s="368" t="s">
        <v>13563</v>
      </c>
      <c r="E818" s="369" t="s">
        <v>6447</v>
      </c>
      <c r="F818" s="369" t="s">
        <v>11264</v>
      </c>
      <c r="G818" s="370" t="s">
        <v>11265</v>
      </c>
      <c r="H818" s="371" t="s">
        <v>11266</v>
      </c>
      <c r="I818" s="375">
        <f>SUMIF(A:A,A818,J:J)</f>
        <v>774.7</v>
      </c>
      <c r="K818" s="363" t="e">
        <f>VLOOKUP(A818,'CMP-SIN-SD-09-2021'!A:D,4,0)</f>
        <v>#N/A</v>
      </c>
      <c r="L818" s="363" t="e">
        <f>K818=I818</f>
        <v>#N/A</v>
      </c>
      <c r="O818" s="6">
        <v>79627</v>
      </c>
    </row>
    <row r="819" spans="1:15" s="363" customFormat="1" x14ac:dyDescent="0.25">
      <c r="A819" s="378">
        <f t="shared" si="168"/>
        <v>79627</v>
      </c>
      <c r="B819" s="377">
        <v>88274</v>
      </c>
      <c r="C819" s="104" t="s">
        <v>13563</v>
      </c>
      <c r="D819" s="104" t="s">
        <v>13564</v>
      </c>
      <c r="E819" s="105" t="s">
        <v>11264</v>
      </c>
      <c r="F819" s="105" t="s">
        <v>6456</v>
      </c>
      <c r="G819" s="140">
        <v>4.8</v>
      </c>
      <c r="H819" s="107">
        <f>VLOOKUP(B819,'CMP-SIN-SD-09-2021'!A:D,4,0)</f>
        <v>19.91</v>
      </c>
      <c r="I819" s="107" t="s">
        <v>11266</v>
      </c>
      <c r="J819" s="76">
        <f t="shared" ref="J819:J823" si="185">TRUNC((H819*G819),2)</f>
        <v>95.56</v>
      </c>
      <c r="M819" s="76">
        <f>VLOOKUP(B819,'CMP-SIN-SD-09-2021'!A:D,4,0)</f>
        <v>19.91</v>
      </c>
      <c r="N819" s="76" t="b">
        <f t="shared" ref="N819:N823" si="186">M819=H819</f>
        <v>1</v>
      </c>
    </row>
    <row r="820" spans="1:15" s="363" customFormat="1" x14ac:dyDescent="0.25">
      <c r="A820" s="378">
        <f t="shared" si="168"/>
        <v>79627</v>
      </c>
      <c r="B820" s="377">
        <v>88316</v>
      </c>
      <c r="C820" s="104" t="s">
        <v>13563</v>
      </c>
      <c r="D820" s="104" t="s">
        <v>11293</v>
      </c>
      <c r="E820" s="105" t="s">
        <v>11264</v>
      </c>
      <c r="F820" s="105" t="s">
        <v>6456</v>
      </c>
      <c r="G820" s="140">
        <v>2.2999999999999998</v>
      </c>
      <c r="H820" s="107">
        <f>VLOOKUP(B820,'CMP-SIN-SD-09-2021'!A:D,4,0)</f>
        <v>17.61</v>
      </c>
      <c r="I820" s="107" t="s">
        <v>11266</v>
      </c>
      <c r="J820" s="76">
        <f t="shared" si="185"/>
        <v>40.5</v>
      </c>
      <c r="M820" s="76">
        <f>VLOOKUP(B820,'CMP-SIN-SD-09-2021'!A:D,4,0)</f>
        <v>17.61</v>
      </c>
      <c r="N820" s="76" t="b">
        <f t="shared" si="186"/>
        <v>1</v>
      </c>
    </row>
    <row r="821" spans="1:15" s="363" customFormat="1" ht="30" x14ac:dyDescent="0.25">
      <c r="A821" s="378">
        <f t="shared" si="168"/>
        <v>79627</v>
      </c>
      <c r="B821" s="377">
        <v>88631</v>
      </c>
      <c r="C821" s="104" t="s">
        <v>13563</v>
      </c>
      <c r="D821" s="104" t="s">
        <v>13565</v>
      </c>
      <c r="E821" s="105" t="s">
        <v>11264</v>
      </c>
      <c r="F821" s="105" t="s">
        <v>6624</v>
      </c>
      <c r="G821" s="140">
        <v>3.3E-3</v>
      </c>
      <c r="H821" s="107">
        <f>VLOOKUP(B821,'CMP-SIN-SD-09-2021'!A:D,4,0)</f>
        <v>496.55</v>
      </c>
      <c r="I821" s="107" t="s">
        <v>11266</v>
      </c>
      <c r="J821" s="76">
        <f t="shared" si="185"/>
        <v>1.63</v>
      </c>
      <c r="M821" s="76">
        <f>VLOOKUP(B821,'CMP-SIN-SD-09-2021'!A:D,4,0)</f>
        <v>496.55</v>
      </c>
      <c r="N821" s="76" t="b">
        <f t="shared" si="186"/>
        <v>1</v>
      </c>
    </row>
    <row r="822" spans="1:15" s="363" customFormat="1" x14ac:dyDescent="0.25">
      <c r="A822" s="378">
        <f t="shared" si="168"/>
        <v>79627</v>
      </c>
      <c r="B822" s="377">
        <v>1380</v>
      </c>
      <c r="C822" s="104" t="s">
        <v>13563</v>
      </c>
      <c r="D822" s="104" t="s">
        <v>13566</v>
      </c>
      <c r="E822" s="105" t="s">
        <v>11264</v>
      </c>
      <c r="F822" s="105" t="s">
        <v>6462</v>
      </c>
      <c r="G822" s="140">
        <v>0.7</v>
      </c>
      <c r="H822" s="107">
        <v>1.85</v>
      </c>
      <c r="I822" s="107" t="s">
        <v>11266</v>
      </c>
      <c r="J822" s="76">
        <f t="shared" si="185"/>
        <v>1.29</v>
      </c>
      <c r="M822" s="76">
        <f>VLOOKUP(B822,'INS-SIN-SD-09-2021'!A:D,4,0)</f>
        <v>1.85</v>
      </c>
      <c r="N822" s="76" t="b">
        <f t="shared" si="186"/>
        <v>1</v>
      </c>
    </row>
    <row r="823" spans="1:15" s="363" customFormat="1" ht="45" x14ac:dyDescent="0.25">
      <c r="A823" s="378">
        <f t="shared" si="168"/>
        <v>79627</v>
      </c>
      <c r="B823" s="377">
        <v>25976</v>
      </c>
      <c r="C823" s="104" t="s">
        <v>13563</v>
      </c>
      <c r="D823" s="104" t="s">
        <v>13567</v>
      </c>
      <c r="E823" s="105" t="s">
        <v>11264</v>
      </c>
      <c r="F823" s="105" t="s">
        <v>6447</v>
      </c>
      <c r="G823" s="140">
        <v>1</v>
      </c>
      <c r="H823" s="107">
        <v>635.72</v>
      </c>
      <c r="I823" s="107" t="s">
        <v>11266</v>
      </c>
      <c r="J823" s="76">
        <f t="shared" si="185"/>
        <v>635.72</v>
      </c>
      <c r="M823" s="76">
        <f>VLOOKUP(B823,'INS-SIN-SD-09-2021'!A:D,4,0)</f>
        <v>635.72</v>
      </c>
      <c r="N823" s="76" t="b">
        <f t="shared" si="186"/>
        <v>1</v>
      </c>
    </row>
    <row r="824" spans="1:15" s="363" customFormat="1" ht="30" x14ac:dyDescent="0.25">
      <c r="A824" s="376" t="str">
        <f t="shared" si="168"/>
        <v>04797/ORSE</v>
      </c>
      <c r="B824" s="367" t="s">
        <v>11263</v>
      </c>
      <c r="C824" s="368" t="s">
        <v>11364</v>
      </c>
      <c r="D824" s="368" t="s">
        <v>13568</v>
      </c>
      <c r="E824" s="369" t="s">
        <v>6447</v>
      </c>
      <c r="F824" s="369" t="s">
        <v>11264</v>
      </c>
      <c r="G824" s="370" t="s">
        <v>11265</v>
      </c>
      <c r="H824" s="371" t="s">
        <v>11266</v>
      </c>
      <c r="I824" s="375">
        <f>SUMIF(A:A,A824,J:J)</f>
        <v>222.45999999999998</v>
      </c>
      <c r="K824" s="363" t="e">
        <f>VLOOKUP(A824,'CMP-SIN-SD-09-2021'!A:D,4,0)</f>
        <v>#N/A</v>
      </c>
      <c r="L824" s="363" t="e">
        <f>K824=I824</f>
        <v>#N/A</v>
      </c>
      <c r="O824" s="363" t="s">
        <v>261</v>
      </c>
    </row>
    <row r="825" spans="1:15" s="363" customFormat="1" x14ac:dyDescent="0.25">
      <c r="A825" s="378" t="str">
        <f t="shared" si="168"/>
        <v>04797/ORSE</v>
      </c>
      <c r="B825" s="377">
        <v>88309</v>
      </c>
      <c r="C825" s="104" t="s">
        <v>13568</v>
      </c>
      <c r="D825" s="104" t="s">
        <v>13351</v>
      </c>
      <c r="E825" s="105" t="s">
        <v>11264</v>
      </c>
      <c r="F825" s="105" t="s">
        <v>6456</v>
      </c>
      <c r="G825" s="140">
        <v>1</v>
      </c>
      <c r="H825" s="107">
        <f>VLOOKUP(B825,'CMP-SIN-SD-09-2021'!A:D,4,0)</f>
        <v>23.9</v>
      </c>
      <c r="I825" s="107" t="s">
        <v>11266</v>
      </c>
      <c r="J825" s="76">
        <f t="shared" ref="J825:J833" si="187">TRUNC((H825*G825),2)</f>
        <v>23.9</v>
      </c>
      <c r="M825" s="76">
        <f>VLOOKUP(B825,'CMP-SIN-SD-09-2021'!A:D,4,0)</f>
        <v>23.9</v>
      </c>
      <c r="N825" s="76" t="b">
        <f t="shared" ref="N825:N833" si="188">M825=H825</f>
        <v>1</v>
      </c>
    </row>
    <row r="826" spans="1:15" s="363" customFormat="1" x14ac:dyDescent="0.25">
      <c r="A826" s="378" t="str">
        <f t="shared" si="168"/>
        <v>04797/ORSE</v>
      </c>
      <c r="B826" s="377">
        <v>88315</v>
      </c>
      <c r="C826" s="104" t="s">
        <v>13568</v>
      </c>
      <c r="D826" s="104" t="s">
        <v>13539</v>
      </c>
      <c r="E826" s="105" t="s">
        <v>11264</v>
      </c>
      <c r="F826" s="105" t="s">
        <v>6456</v>
      </c>
      <c r="G826" s="140">
        <v>2</v>
      </c>
      <c r="H826" s="107">
        <f>VLOOKUP(B826,'CMP-SIN-SD-09-2021'!A:D,4,0)</f>
        <v>23.78</v>
      </c>
      <c r="I826" s="107" t="s">
        <v>11266</v>
      </c>
      <c r="J826" s="76">
        <f t="shared" si="187"/>
        <v>47.56</v>
      </c>
      <c r="M826" s="76">
        <f>VLOOKUP(B826,'CMP-SIN-SD-09-2021'!A:D,4,0)</f>
        <v>23.78</v>
      </c>
      <c r="N826" s="76" t="b">
        <f t="shared" si="188"/>
        <v>1</v>
      </c>
    </row>
    <row r="827" spans="1:15" s="363" customFormat="1" x14ac:dyDescent="0.25">
      <c r="A827" s="378" t="str">
        <f t="shared" si="168"/>
        <v>04797/ORSE</v>
      </c>
      <c r="B827" s="377">
        <v>88317</v>
      </c>
      <c r="C827" s="104" t="s">
        <v>13568</v>
      </c>
      <c r="D827" s="104" t="s">
        <v>13569</v>
      </c>
      <c r="E827" s="105" t="s">
        <v>11264</v>
      </c>
      <c r="F827" s="105" t="s">
        <v>6456</v>
      </c>
      <c r="G827" s="140">
        <v>2</v>
      </c>
      <c r="H827" s="107">
        <f>VLOOKUP(B827,'CMP-SIN-SD-09-2021'!A:D,4,0)</f>
        <v>24.44</v>
      </c>
      <c r="I827" s="107" t="s">
        <v>11266</v>
      </c>
      <c r="J827" s="76">
        <f t="shared" si="187"/>
        <v>48.88</v>
      </c>
      <c r="M827" s="76">
        <f>VLOOKUP(B827,'CMP-SIN-SD-09-2021'!A:D,4,0)</f>
        <v>24.44</v>
      </c>
      <c r="N827" s="76" t="b">
        <f t="shared" si="188"/>
        <v>1</v>
      </c>
    </row>
    <row r="828" spans="1:15" s="363" customFormat="1" x14ac:dyDescent="0.25">
      <c r="A828" s="378" t="str">
        <f t="shared" si="168"/>
        <v>04797/ORSE</v>
      </c>
      <c r="B828" s="377">
        <v>88316</v>
      </c>
      <c r="C828" s="104" t="s">
        <v>13568</v>
      </c>
      <c r="D828" s="104" t="s">
        <v>11293</v>
      </c>
      <c r="E828" s="105" t="s">
        <v>11264</v>
      </c>
      <c r="F828" s="105" t="s">
        <v>6456</v>
      </c>
      <c r="G828" s="140">
        <v>0.50319999999999998</v>
      </c>
      <c r="H828" s="107">
        <f>VLOOKUP(B828,'CMP-SIN-SD-09-2021'!A:D,4,0)</f>
        <v>17.61</v>
      </c>
      <c r="I828" s="107" t="s">
        <v>11266</v>
      </c>
      <c r="J828" s="76">
        <f t="shared" si="187"/>
        <v>8.86</v>
      </c>
      <c r="M828" s="76">
        <f>VLOOKUP(B828,'CMP-SIN-SD-09-2021'!A:D,4,0)</f>
        <v>17.61</v>
      </c>
      <c r="N828" s="76" t="b">
        <f t="shared" si="188"/>
        <v>1</v>
      </c>
    </row>
    <row r="829" spans="1:15" s="363" customFormat="1" ht="30" x14ac:dyDescent="0.25">
      <c r="A829" s="378" t="str">
        <f t="shared" si="168"/>
        <v>04797/ORSE</v>
      </c>
      <c r="B829" s="377" t="s">
        <v>13570</v>
      </c>
      <c r="C829" s="104" t="s">
        <v>13568</v>
      </c>
      <c r="D829" s="104" t="s">
        <v>13571</v>
      </c>
      <c r="E829" s="105" t="s">
        <v>11264</v>
      </c>
      <c r="F829" s="105" t="s">
        <v>6465</v>
      </c>
      <c r="G829" s="140">
        <v>2.8</v>
      </c>
      <c r="H829" s="107">
        <v>10.71</v>
      </c>
      <c r="I829" s="107" t="s">
        <v>11266</v>
      </c>
      <c r="J829" s="76">
        <f t="shared" si="187"/>
        <v>29.98</v>
      </c>
      <c r="M829" s="76" t="e">
        <f>VLOOKUP(B829,'INS-SIN-SD-09-2021'!A:D,4,0)</f>
        <v>#N/A</v>
      </c>
      <c r="N829" s="76" t="e">
        <f t="shared" si="188"/>
        <v>#N/A</v>
      </c>
    </row>
    <row r="830" spans="1:15" s="363" customFormat="1" ht="30" x14ac:dyDescent="0.25">
      <c r="A830" s="378" t="str">
        <f t="shared" si="168"/>
        <v>04797/ORSE</v>
      </c>
      <c r="B830" s="377" t="s">
        <v>13572</v>
      </c>
      <c r="C830" s="104" t="s">
        <v>13568</v>
      </c>
      <c r="D830" s="104" t="s">
        <v>13573</v>
      </c>
      <c r="E830" s="105" t="s">
        <v>11264</v>
      </c>
      <c r="F830" s="105" t="s">
        <v>6465</v>
      </c>
      <c r="G830" s="140">
        <v>2.84</v>
      </c>
      <c r="H830" s="107">
        <v>18.73</v>
      </c>
      <c r="I830" s="107" t="s">
        <v>11266</v>
      </c>
      <c r="J830" s="76">
        <f t="shared" si="187"/>
        <v>53.19</v>
      </c>
      <c r="M830" s="76" t="e">
        <f>VLOOKUP(B830,'INS-SIN-SD-09-2021'!A:D,4,0)</f>
        <v>#N/A</v>
      </c>
      <c r="N830" s="76" t="e">
        <f t="shared" si="188"/>
        <v>#N/A</v>
      </c>
    </row>
    <row r="831" spans="1:15" s="363" customFormat="1" x14ac:dyDescent="0.25">
      <c r="A831" s="378" t="str">
        <f t="shared" si="168"/>
        <v>04797/ORSE</v>
      </c>
      <c r="B831" s="377">
        <v>1106</v>
      </c>
      <c r="C831" s="104" t="s">
        <v>13568</v>
      </c>
      <c r="D831" s="104" t="s">
        <v>13574</v>
      </c>
      <c r="E831" s="105" t="s">
        <v>11264</v>
      </c>
      <c r="F831" s="105" t="s">
        <v>6462</v>
      </c>
      <c r="G831" s="140">
        <v>0.14560000000000001</v>
      </c>
      <c r="H831" s="107">
        <f>VLOOKUP(B831,'INS-SIN-SD-09-2021'!A:D,4,0)</f>
        <v>0.96</v>
      </c>
      <c r="I831" s="107" t="s">
        <v>11266</v>
      </c>
      <c r="J831" s="76">
        <f t="shared" si="187"/>
        <v>0.13</v>
      </c>
      <c r="M831" s="76">
        <f>VLOOKUP(B831,'INS-SIN-SD-09-2021'!A:D,4,0)</f>
        <v>0.96</v>
      </c>
      <c r="N831" s="76" t="b">
        <f t="shared" si="188"/>
        <v>1</v>
      </c>
    </row>
    <row r="832" spans="1:15" s="363" customFormat="1" x14ac:dyDescent="0.25">
      <c r="A832" s="378" t="str">
        <f t="shared" si="168"/>
        <v>04797/ORSE</v>
      </c>
      <c r="B832" s="377">
        <v>366</v>
      </c>
      <c r="C832" s="104" t="s">
        <v>13568</v>
      </c>
      <c r="D832" s="104" t="s">
        <v>13575</v>
      </c>
      <c r="E832" s="105" t="s">
        <v>11264</v>
      </c>
      <c r="F832" s="105" t="s">
        <v>6624</v>
      </c>
      <c r="G832" s="140">
        <v>1E-3</v>
      </c>
      <c r="H832" s="107">
        <f>VLOOKUP(B832,'INS-SIN-SD-09-2021'!A:D,4,0)</f>
        <v>105</v>
      </c>
      <c r="I832" s="107" t="s">
        <v>11266</v>
      </c>
      <c r="J832" s="76">
        <f t="shared" si="187"/>
        <v>0.1</v>
      </c>
      <c r="M832" s="76">
        <f>VLOOKUP(B832,'INS-SIN-SD-09-2021'!A:D,4,0)</f>
        <v>105</v>
      </c>
      <c r="N832" s="76" t="b">
        <f t="shared" si="188"/>
        <v>1</v>
      </c>
    </row>
    <row r="833" spans="1:15" s="363" customFormat="1" ht="30" x14ac:dyDescent="0.25">
      <c r="A833" s="378" t="str">
        <f t="shared" si="168"/>
        <v>04797/ORSE</v>
      </c>
      <c r="B833" s="377">
        <v>10997</v>
      </c>
      <c r="C833" s="104" t="s">
        <v>13568</v>
      </c>
      <c r="D833" s="104" t="s">
        <v>13576</v>
      </c>
      <c r="E833" s="105" t="s">
        <v>11264</v>
      </c>
      <c r="F833" s="105" t="s">
        <v>6462</v>
      </c>
      <c r="G833" s="140">
        <v>0.42</v>
      </c>
      <c r="H833" s="107">
        <f>VLOOKUP(B833,'INS-SIN-SD-09-2021'!A:D,4,0)</f>
        <v>23.49</v>
      </c>
      <c r="I833" s="107" t="s">
        <v>11266</v>
      </c>
      <c r="J833" s="76">
        <f t="shared" si="187"/>
        <v>9.86</v>
      </c>
      <c r="M833" s="76">
        <f>VLOOKUP(B833,'INS-SIN-SD-09-2021'!A:D,4,0)</f>
        <v>23.49</v>
      </c>
      <c r="N833" s="76" t="b">
        <f t="shared" si="188"/>
        <v>1</v>
      </c>
    </row>
    <row r="834" spans="1:15" s="363" customFormat="1" ht="30" x14ac:dyDescent="0.25">
      <c r="A834" s="376" t="str">
        <f t="shared" si="168"/>
        <v>14.003.0163-0/EMOP</v>
      </c>
      <c r="B834" s="367" t="s">
        <v>11263</v>
      </c>
      <c r="C834" s="368" t="s">
        <v>11365</v>
      </c>
      <c r="D834" s="368" t="s">
        <v>13496</v>
      </c>
      <c r="E834" s="369" t="s">
        <v>6447</v>
      </c>
      <c r="F834" s="369" t="s">
        <v>11264</v>
      </c>
      <c r="G834" s="370" t="s">
        <v>11265</v>
      </c>
      <c r="H834" s="371" t="s">
        <v>11266</v>
      </c>
      <c r="I834" s="375">
        <f>SUMIF(A:A,A834,J:J)</f>
        <v>285.06</v>
      </c>
      <c r="K834" s="363" t="e">
        <f>VLOOKUP(A834,'CMP-SIN-SD-09-2021'!A:D,4,0)</f>
        <v>#N/A</v>
      </c>
      <c r="L834" s="363" t="e">
        <f>K834=I834</f>
        <v>#N/A</v>
      </c>
      <c r="O834" s="363" t="s">
        <v>14561</v>
      </c>
    </row>
    <row r="835" spans="1:15" s="363" customFormat="1" x14ac:dyDescent="0.25">
      <c r="A835" s="378" t="str">
        <f t="shared" si="168"/>
        <v>14.003.0163-0/EMOP</v>
      </c>
      <c r="B835" s="377">
        <v>88315</v>
      </c>
      <c r="C835" s="104" t="s">
        <v>13496</v>
      </c>
      <c r="D835" s="104" t="s">
        <v>13539</v>
      </c>
      <c r="E835" s="105" t="s">
        <v>11264</v>
      </c>
      <c r="F835" s="105" t="s">
        <v>6456</v>
      </c>
      <c r="G835" s="140">
        <v>3.09</v>
      </c>
      <c r="H835" s="107">
        <f>VLOOKUP(B835,'CMP-SIN-SD-09-2021'!A:D,4,0)</f>
        <v>23.78</v>
      </c>
      <c r="I835" s="107" t="s">
        <v>11266</v>
      </c>
      <c r="J835" s="76">
        <f t="shared" ref="J835:J837" si="189">TRUNC((H835*G835),2)</f>
        <v>73.48</v>
      </c>
      <c r="M835" s="76">
        <f>VLOOKUP(B835,'CMP-SIN-SD-09-2021'!A:D,4,0)</f>
        <v>23.78</v>
      </c>
      <c r="N835" s="76" t="b">
        <f t="shared" ref="N835:N837" si="190">M835=H835</f>
        <v>1</v>
      </c>
    </row>
    <row r="836" spans="1:15" s="363" customFormat="1" x14ac:dyDescent="0.25">
      <c r="A836" s="378" t="str">
        <f t="shared" si="168"/>
        <v>14.003.0163-0/EMOP</v>
      </c>
      <c r="B836" s="377">
        <v>88316</v>
      </c>
      <c r="C836" s="104" t="s">
        <v>13496</v>
      </c>
      <c r="D836" s="104" t="s">
        <v>11293</v>
      </c>
      <c r="E836" s="105" t="s">
        <v>11264</v>
      </c>
      <c r="F836" s="105" t="s">
        <v>6456</v>
      </c>
      <c r="G836" s="140">
        <v>3.09</v>
      </c>
      <c r="H836" s="107">
        <f>VLOOKUP(B836,'CMP-SIN-SD-09-2021'!A:D,4,0)</f>
        <v>17.61</v>
      </c>
      <c r="I836" s="107" t="s">
        <v>11266</v>
      </c>
      <c r="J836" s="76">
        <f t="shared" si="189"/>
        <v>54.41</v>
      </c>
      <c r="M836" s="76">
        <f>VLOOKUP(B836,'CMP-SIN-SD-09-2021'!A:D,4,0)</f>
        <v>17.61</v>
      </c>
      <c r="N836" s="76" t="b">
        <f t="shared" si="190"/>
        <v>1</v>
      </c>
    </row>
    <row r="837" spans="1:15" s="363" customFormat="1" x14ac:dyDescent="0.25">
      <c r="A837" s="378" t="str">
        <f t="shared" si="168"/>
        <v>14.003.0163-0/EMOP</v>
      </c>
      <c r="B837" s="377">
        <v>22</v>
      </c>
      <c r="C837" s="104" t="s">
        <v>13496</v>
      </c>
      <c r="D837" s="104" t="s">
        <v>13577</v>
      </c>
      <c r="E837" s="105" t="s">
        <v>11264</v>
      </c>
      <c r="F837" s="105" t="s">
        <v>6462</v>
      </c>
      <c r="G837" s="140">
        <v>7.8</v>
      </c>
      <c r="H837" s="107">
        <v>20.149999999999999</v>
      </c>
      <c r="I837" s="107" t="s">
        <v>11266</v>
      </c>
      <c r="J837" s="76">
        <f t="shared" si="189"/>
        <v>157.16999999999999</v>
      </c>
      <c r="M837" s="76" t="e">
        <f>VLOOKUP(B837,'INS-SIN-SD-09-2021'!A:D,4,0)</f>
        <v>#N/A</v>
      </c>
      <c r="N837" s="76" t="e">
        <f t="shared" si="190"/>
        <v>#N/A</v>
      </c>
    </row>
    <row r="838" spans="1:15" s="363" customFormat="1" ht="45" x14ac:dyDescent="0.25">
      <c r="A838" s="376" t="str">
        <f t="shared" si="168"/>
        <v>14.003.0153-0/EMOP</v>
      </c>
      <c r="B838" s="367" t="s">
        <v>11263</v>
      </c>
      <c r="C838" s="368" t="s">
        <v>11366</v>
      </c>
      <c r="D838" s="368" t="s">
        <v>13578</v>
      </c>
      <c r="E838" s="369" t="s">
        <v>6447</v>
      </c>
      <c r="F838" s="369" t="s">
        <v>11264</v>
      </c>
      <c r="G838" s="370" t="s">
        <v>11265</v>
      </c>
      <c r="H838" s="371" t="s">
        <v>11266</v>
      </c>
      <c r="I838" s="375">
        <f>SUMIF(A:A,A838,J:J)</f>
        <v>376.04999999999995</v>
      </c>
      <c r="K838" s="363" t="e">
        <f>VLOOKUP(A838,'CMP-SIN-SD-09-2021'!A:D,4,0)</f>
        <v>#N/A</v>
      </c>
      <c r="L838" s="363" t="e">
        <f>K838=I838</f>
        <v>#N/A</v>
      </c>
      <c r="O838" s="363" t="s">
        <v>14562</v>
      </c>
    </row>
    <row r="839" spans="1:15" s="363" customFormat="1" x14ac:dyDescent="0.25">
      <c r="A839" s="378" t="str">
        <f t="shared" si="168"/>
        <v>14.003.0153-0/EMOP</v>
      </c>
      <c r="B839" s="377">
        <v>88315</v>
      </c>
      <c r="C839" s="104" t="s">
        <v>13578</v>
      </c>
      <c r="D839" s="104" t="s">
        <v>13539</v>
      </c>
      <c r="E839" s="105" t="s">
        <v>11264</v>
      </c>
      <c r="F839" s="105" t="s">
        <v>6456</v>
      </c>
      <c r="G839" s="140">
        <v>4.12</v>
      </c>
      <c r="H839" s="107">
        <f>VLOOKUP(B839,'CMP-SIN-SD-09-2021'!A:D,4,0)</f>
        <v>23.78</v>
      </c>
      <c r="I839" s="107" t="s">
        <v>11266</v>
      </c>
      <c r="J839" s="76">
        <f t="shared" ref="J839:J841" si="191">TRUNC((H839*G839),2)</f>
        <v>97.97</v>
      </c>
      <c r="M839" s="76">
        <f>VLOOKUP(B839,'CMP-SIN-SD-09-2021'!A:D,4,0)</f>
        <v>23.78</v>
      </c>
      <c r="N839" s="76" t="b">
        <f t="shared" ref="N839:N841" si="192">M839=H839</f>
        <v>1</v>
      </c>
    </row>
    <row r="840" spans="1:15" s="363" customFormat="1" x14ac:dyDescent="0.25">
      <c r="A840" s="378" t="str">
        <f t="shared" si="168"/>
        <v>14.003.0153-0/EMOP</v>
      </c>
      <c r="B840" s="377">
        <v>88316</v>
      </c>
      <c r="C840" s="104" t="s">
        <v>13578</v>
      </c>
      <c r="D840" s="104" t="s">
        <v>11293</v>
      </c>
      <c r="E840" s="105" t="s">
        <v>11264</v>
      </c>
      <c r="F840" s="105" t="s">
        <v>6456</v>
      </c>
      <c r="G840" s="140">
        <v>4.12</v>
      </c>
      <c r="H840" s="107">
        <f>VLOOKUP(B840,'CMP-SIN-SD-09-2021'!A:D,4,0)</f>
        <v>17.61</v>
      </c>
      <c r="I840" s="107" t="s">
        <v>11266</v>
      </c>
      <c r="J840" s="76">
        <f t="shared" si="191"/>
        <v>72.55</v>
      </c>
      <c r="M840" s="76">
        <f>VLOOKUP(B840,'CMP-SIN-SD-09-2021'!A:D,4,0)</f>
        <v>17.61</v>
      </c>
      <c r="N840" s="76" t="b">
        <f t="shared" si="192"/>
        <v>1</v>
      </c>
    </row>
    <row r="841" spans="1:15" s="363" customFormat="1" x14ac:dyDescent="0.25">
      <c r="A841" s="378" t="str">
        <f t="shared" si="168"/>
        <v>14.003.0153-0/EMOP</v>
      </c>
      <c r="B841" s="377">
        <v>22</v>
      </c>
      <c r="C841" s="104" t="s">
        <v>13578</v>
      </c>
      <c r="D841" s="104" t="s">
        <v>13577</v>
      </c>
      <c r="E841" s="105" t="s">
        <v>11264</v>
      </c>
      <c r="F841" s="105" t="s">
        <v>6462</v>
      </c>
      <c r="G841" s="140">
        <v>10.199999999999999</v>
      </c>
      <c r="H841" s="107">
        <v>20.149999999999999</v>
      </c>
      <c r="I841" s="107" t="s">
        <v>11266</v>
      </c>
      <c r="J841" s="76">
        <f t="shared" si="191"/>
        <v>205.53</v>
      </c>
      <c r="M841" s="76" t="e">
        <f>VLOOKUP(B841,'INS-SIN-SD-09-2021'!A:D,4,0)</f>
        <v>#N/A</v>
      </c>
      <c r="N841" s="76" t="e">
        <f t="shared" si="192"/>
        <v>#N/A</v>
      </c>
    </row>
    <row r="842" spans="1:15" s="363" customFormat="1" ht="45" x14ac:dyDescent="0.25">
      <c r="A842" s="376">
        <f t="shared" si="168"/>
        <v>94569</v>
      </c>
      <c r="B842" s="367" t="s">
        <v>11263</v>
      </c>
      <c r="C842" s="368" t="s">
        <v>11367</v>
      </c>
      <c r="D842" s="368" t="s">
        <v>13545</v>
      </c>
      <c r="E842" s="369" t="s">
        <v>6447</v>
      </c>
      <c r="F842" s="369" t="s">
        <v>11264</v>
      </c>
      <c r="G842" s="370" t="s">
        <v>11265</v>
      </c>
      <c r="H842" s="371" t="s">
        <v>11266</v>
      </c>
      <c r="I842" s="375">
        <f>SUMIF(A:A,A842,J:J)</f>
        <v>513.98</v>
      </c>
      <c r="K842" s="363">
        <f>VLOOKUP(A842,'CMP-SIN-SD-09-2021'!A:D,4,0)</f>
        <v>513.98</v>
      </c>
      <c r="L842" s="363" t="b">
        <f>K842=I842</f>
        <v>1</v>
      </c>
      <c r="O842" s="6">
        <v>94569</v>
      </c>
    </row>
    <row r="843" spans="1:15" s="363" customFormat="1" x14ac:dyDescent="0.25">
      <c r="A843" s="378">
        <f t="shared" si="168"/>
        <v>94569</v>
      </c>
      <c r="B843" s="377">
        <v>88309</v>
      </c>
      <c r="C843" s="104" t="s">
        <v>13545</v>
      </c>
      <c r="D843" s="104" t="s">
        <v>13351</v>
      </c>
      <c r="E843" s="105" t="s">
        <v>11264</v>
      </c>
      <c r="F843" s="105" t="s">
        <v>6456</v>
      </c>
      <c r="G843" s="140">
        <v>1.7070000000000001</v>
      </c>
      <c r="H843" s="107">
        <f>VLOOKUP(B843,'CMP-SIN-SD-09-2021'!A:D,4,0)</f>
        <v>23.9</v>
      </c>
      <c r="I843" s="107" t="s">
        <v>11266</v>
      </c>
      <c r="J843" s="76">
        <f t="shared" ref="J843:J847" si="193">TRUNC((H843*G843),2)</f>
        <v>40.79</v>
      </c>
      <c r="M843" s="76">
        <f>VLOOKUP(B843,'CMP-SIN-SD-09-2021'!A:D,4,0)</f>
        <v>23.9</v>
      </c>
      <c r="N843" s="76" t="b">
        <f t="shared" ref="N843:N847" si="194">M843=H843</f>
        <v>1</v>
      </c>
    </row>
    <row r="844" spans="1:15" s="363" customFormat="1" x14ac:dyDescent="0.25">
      <c r="A844" s="378">
        <f t="shared" ref="A844:A907" si="195">IF(O844&lt;&gt;0,O844,A843)</f>
        <v>94569</v>
      </c>
      <c r="B844" s="377">
        <v>88316</v>
      </c>
      <c r="C844" s="104" t="s">
        <v>13545</v>
      </c>
      <c r="D844" s="104" t="s">
        <v>11293</v>
      </c>
      <c r="E844" s="105" t="s">
        <v>11264</v>
      </c>
      <c r="F844" s="105" t="s">
        <v>6456</v>
      </c>
      <c r="G844" s="140">
        <v>0.85299999999999998</v>
      </c>
      <c r="H844" s="107">
        <f>VLOOKUP(B844,'CMP-SIN-SD-09-2021'!A:D,4,0)</f>
        <v>17.61</v>
      </c>
      <c r="I844" s="107" t="s">
        <v>11266</v>
      </c>
      <c r="J844" s="76">
        <f t="shared" si="193"/>
        <v>15.02</v>
      </c>
      <c r="M844" s="76">
        <f>VLOOKUP(B844,'CMP-SIN-SD-09-2021'!A:D,4,0)</f>
        <v>17.61</v>
      </c>
      <c r="N844" s="76" t="b">
        <f t="shared" si="194"/>
        <v>1</v>
      </c>
    </row>
    <row r="845" spans="1:15" s="363" customFormat="1" ht="45" x14ac:dyDescent="0.25">
      <c r="A845" s="378">
        <f t="shared" si="195"/>
        <v>94569</v>
      </c>
      <c r="B845" s="377">
        <v>4377</v>
      </c>
      <c r="C845" s="104" t="s">
        <v>13545</v>
      </c>
      <c r="D845" s="104" t="s">
        <v>13579</v>
      </c>
      <c r="E845" s="105" t="s">
        <v>11264</v>
      </c>
      <c r="F845" s="105" t="s">
        <v>6446</v>
      </c>
      <c r="G845" s="140">
        <v>24.4</v>
      </c>
      <c r="H845" s="107">
        <v>0.13</v>
      </c>
      <c r="I845" s="107" t="s">
        <v>11266</v>
      </c>
      <c r="J845" s="76">
        <f t="shared" si="193"/>
        <v>3.17</v>
      </c>
      <c r="M845" s="76">
        <f>VLOOKUP(B845,'INS-SIN-SD-09-2021'!A:D,4,0)</f>
        <v>0.13</v>
      </c>
      <c r="N845" s="76" t="b">
        <f t="shared" si="194"/>
        <v>1</v>
      </c>
    </row>
    <row r="846" spans="1:15" s="363" customFormat="1" ht="45" x14ac:dyDescent="0.25">
      <c r="A846" s="378">
        <f t="shared" si="195"/>
        <v>94569</v>
      </c>
      <c r="B846" s="377">
        <v>34381</v>
      </c>
      <c r="C846" s="104" t="s">
        <v>13545</v>
      </c>
      <c r="D846" s="104" t="s">
        <v>13580</v>
      </c>
      <c r="E846" s="105" t="s">
        <v>11264</v>
      </c>
      <c r="F846" s="105" t="s">
        <v>6446</v>
      </c>
      <c r="G846" s="140">
        <v>2.0832999999999999</v>
      </c>
      <c r="H846" s="107">
        <v>204.49</v>
      </c>
      <c r="I846" s="107" t="s">
        <v>11266</v>
      </c>
      <c r="J846" s="76">
        <f t="shared" si="193"/>
        <v>426.01</v>
      </c>
      <c r="M846" s="76">
        <f>VLOOKUP(B846,'INS-SIN-SD-09-2021'!A:D,4,0)</f>
        <v>204.49</v>
      </c>
      <c r="N846" s="76" t="b">
        <f t="shared" si="194"/>
        <v>1</v>
      </c>
    </row>
    <row r="847" spans="1:15" s="363" customFormat="1" x14ac:dyDescent="0.25">
      <c r="A847" s="378">
        <f t="shared" si="195"/>
        <v>94569</v>
      </c>
      <c r="B847" s="377">
        <v>39961</v>
      </c>
      <c r="C847" s="104" t="s">
        <v>13545</v>
      </c>
      <c r="D847" s="104" t="s">
        <v>13581</v>
      </c>
      <c r="E847" s="105" t="s">
        <v>11264</v>
      </c>
      <c r="F847" s="105" t="s">
        <v>6446</v>
      </c>
      <c r="G847" s="140">
        <v>1.2466999999999999</v>
      </c>
      <c r="H847" s="107">
        <v>23.26</v>
      </c>
      <c r="I847" s="107" t="s">
        <v>11266</v>
      </c>
      <c r="J847" s="76">
        <f t="shared" si="193"/>
        <v>28.99</v>
      </c>
      <c r="M847" s="76">
        <f>VLOOKUP(B847,'INS-SIN-SD-09-2021'!A:D,4,0)</f>
        <v>23.26</v>
      </c>
      <c r="N847" s="76" t="b">
        <f t="shared" si="194"/>
        <v>1</v>
      </c>
    </row>
    <row r="848" spans="1:15" s="363" customFormat="1" ht="45" x14ac:dyDescent="0.25">
      <c r="A848" s="376">
        <f t="shared" si="195"/>
        <v>100702</v>
      </c>
      <c r="B848" s="367" t="s">
        <v>11263</v>
      </c>
      <c r="C848" s="368" t="s">
        <v>11368</v>
      </c>
      <c r="D848" s="368" t="s">
        <v>13324</v>
      </c>
      <c r="E848" s="369" t="s">
        <v>6447</v>
      </c>
      <c r="F848" s="369" t="s">
        <v>11264</v>
      </c>
      <c r="G848" s="370" t="s">
        <v>11265</v>
      </c>
      <c r="H848" s="371" t="s">
        <v>11266</v>
      </c>
      <c r="I848" s="375">
        <f>SUMIF(A:A,A848,J:J)</f>
        <v>387.96999999999997</v>
      </c>
      <c r="K848" s="363">
        <f>VLOOKUP(A848,'CMP-SIN-SD-09-2021'!A:D,4,0)</f>
        <v>387.97</v>
      </c>
      <c r="L848" s="363" t="b">
        <f>K848=I848</f>
        <v>1</v>
      </c>
      <c r="O848" s="6">
        <v>100702</v>
      </c>
    </row>
    <row r="849" spans="1:15" s="363" customFormat="1" x14ac:dyDescent="0.25">
      <c r="A849" s="378">
        <f t="shared" si="195"/>
        <v>100702</v>
      </c>
      <c r="B849" s="377">
        <v>88309</v>
      </c>
      <c r="C849" s="104" t="s">
        <v>13324</v>
      </c>
      <c r="D849" s="104" t="s">
        <v>13351</v>
      </c>
      <c r="E849" s="105" t="s">
        <v>11264</v>
      </c>
      <c r="F849" s="105" t="s">
        <v>6456</v>
      </c>
      <c r="G849" s="140">
        <v>0.28199999999999997</v>
      </c>
      <c r="H849" s="107">
        <f>VLOOKUP(B849,'CMP-SIN-SD-09-2021'!A:D,4,0)</f>
        <v>23.9</v>
      </c>
      <c r="I849" s="107" t="s">
        <v>11266</v>
      </c>
      <c r="J849" s="76">
        <f t="shared" ref="J849:J854" si="196">TRUNC((H849*G849),2)</f>
        <v>6.73</v>
      </c>
      <c r="M849" s="76">
        <f>VLOOKUP(B849,'CMP-SIN-SD-09-2021'!A:D,4,0)</f>
        <v>23.9</v>
      </c>
      <c r="N849" s="76" t="b">
        <f t="shared" ref="N849:N854" si="197">M849=H849</f>
        <v>1</v>
      </c>
    </row>
    <row r="850" spans="1:15" s="363" customFormat="1" x14ac:dyDescent="0.25">
      <c r="A850" s="378">
        <f t="shared" si="195"/>
        <v>100702</v>
      </c>
      <c r="B850" s="377">
        <v>88316</v>
      </c>
      <c r="C850" s="104" t="s">
        <v>13324</v>
      </c>
      <c r="D850" s="104" t="s">
        <v>11293</v>
      </c>
      <c r="E850" s="105" t="s">
        <v>11264</v>
      </c>
      <c r="F850" s="105" t="s">
        <v>6456</v>
      </c>
      <c r="G850" s="140">
        <v>0.14099999999999999</v>
      </c>
      <c r="H850" s="107">
        <f>VLOOKUP(B850,'CMP-SIN-SD-09-2021'!A:D,4,0)</f>
        <v>17.61</v>
      </c>
      <c r="I850" s="107" t="s">
        <v>11266</v>
      </c>
      <c r="J850" s="76">
        <f t="shared" si="196"/>
        <v>2.48</v>
      </c>
      <c r="M850" s="76">
        <f>VLOOKUP(B850,'CMP-SIN-SD-09-2021'!A:D,4,0)</f>
        <v>17.61</v>
      </c>
      <c r="N850" s="76" t="b">
        <f t="shared" si="197"/>
        <v>1</v>
      </c>
    </row>
    <row r="851" spans="1:15" s="363" customFormat="1" ht="45" x14ac:dyDescent="0.25">
      <c r="A851" s="378">
        <f t="shared" si="195"/>
        <v>100702</v>
      </c>
      <c r="B851" s="377">
        <v>7568</v>
      </c>
      <c r="C851" s="104" t="s">
        <v>13324</v>
      </c>
      <c r="D851" s="104" t="s">
        <v>13582</v>
      </c>
      <c r="E851" s="105" t="s">
        <v>11264</v>
      </c>
      <c r="F851" s="105" t="s">
        <v>6446</v>
      </c>
      <c r="G851" s="140">
        <v>4.72</v>
      </c>
      <c r="H851" s="107">
        <v>0.98</v>
      </c>
      <c r="I851" s="107" t="s">
        <v>11266</v>
      </c>
      <c r="J851" s="76">
        <f t="shared" si="196"/>
        <v>4.62</v>
      </c>
      <c r="M851" s="76">
        <f>VLOOKUP(B851,'INS-SIN-SD-09-2021'!A:D,4,0)</f>
        <v>0.98</v>
      </c>
      <c r="N851" s="76" t="b">
        <f t="shared" si="197"/>
        <v>1</v>
      </c>
    </row>
    <row r="852" spans="1:15" s="363" customFormat="1" ht="45" x14ac:dyDescent="0.25">
      <c r="A852" s="378">
        <f t="shared" si="195"/>
        <v>100702</v>
      </c>
      <c r="B852" s="377">
        <v>4922</v>
      </c>
      <c r="C852" s="104" t="s">
        <v>13324</v>
      </c>
      <c r="D852" s="104" t="s">
        <v>13583</v>
      </c>
      <c r="E852" s="105" t="s">
        <v>11264</v>
      </c>
      <c r="F852" s="105" t="s">
        <v>6447</v>
      </c>
      <c r="G852" s="140">
        <v>1</v>
      </c>
      <c r="H852" s="107">
        <v>352.44</v>
      </c>
      <c r="I852" s="107" t="s">
        <v>11266</v>
      </c>
      <c r="J852" s="76">
        <f t="shared" si="196"/>
        <v>352.44</v>
      </c>
      <c r="M852" s="76">
        <f>VLOOKUP(B852,'INS-SIN-SD-09-2021'!A:D,4,0)</f>
        <v>352.44</v>
      </c>
      <c r="N852" s="76" t="b">
        <f t="shared" si="197"/>
        <v>1</v>
      </c>
    </row>
    <row r="853" spans="1:15" s="363" customFormat="1" ht="30" x14ac:dyDescent="0.25">
      <c r="A853" s="378">
        <f t="shared" si="195"/>
        <v>100702</v>
      </c>
      <c r="B853" s="377">
        <v>142</v>
      </c>
      <c r="C853" s="104" t="s">
        <v>13324</v>
      </c>
      <c r="D853" s="104" t="s">
        <v>13584</v>
      </c>
      <c r="E853" s="105" t="s">
        <v>11264</v>
      </c>
      <c r="F853" s="105" t="s">
        <v>10204</v>
      </c>
      <c r="G853" s="140">
        <v>6.3700000000000007E-2</v>
      </c>
      <c r="H853" s="107">
        <v>35.200000000000003</v>
      </c>
      <c r="I853" s="107" t="s">
        <v>11266</v>
      </c>
      <c r="J853" s="76">
        <f t="shared" si="196"/>
        <v>2.2400000000000002</v>
      </c>
      <c r="M853" s="76">
        <f>VLOOKUP(B853,'INS-SIN-SD-09-2021'!A:D,4,0)</f>
        <v>35.200000000000003</v>
      </c>
      <c r="N853" s="76" t="b">
        <f t="shared" si="197"/>
        <v>1</v>
      </c>
    </row>
    <row r="854" spans="1:15" s="363" customFormat="1" ht="30" x14ac:dyDescent="0.25">
      <c r="A854" s="378">
        <f t="shared" si="195"/>
        <v>100702</v>
      </c>
      <c r="B854" s="377">
        <v>36888</v>
      </c>
      <c r="C854" s="104" t="s">
        <v>13324</v>
      </c>
      <c r="D854" s="104" t="s">
        <v>13585</v>
      </c>
      <c r="E854" s="105" t="s">
        <v>11264</v>
      </c>
      <c r="F854" s="105" t="s">
        <v>6465</v>
      </c>
      <c r="G854" s="140">
        <v>2.202</v>
      </c>
      <c r="H854" s="107">
        <v>8.84</v>
      </c>
      <c r="I854" s="107" t="s">
        <v>11266</v>
      </c>
      <c r="J854" s="76">
        <f t="shared" si="196"/>
        <v>19.46</v>
      </c>
      <c r="M854" s="76">
        <f>VLOOKUP(B854,'INS-SIN-SD-09-2021'!A:D,4,0)</f>
        <v>8.84</v>
      </c>
      <c r="N854" s="76" t="b">
        <f t="shared" si="197"/>
        <v>1</v>
      </c>
    </row>
    <row r="855" spans="1:15" s="363" customFormat="1" ht="45" x14ac:dyDescent="0.25">
      <c r="A855" s="376">
        <f t="shared" si="195"/>
        <v>91341</v>
      </c>
      <c r="B855" s="367" t="s">
        <v>11263</v>
      </c>
      <c r="C855" s="368" t="s">
        <v>11273</v>
      </c>
      <c r="D855" s="368" t="s">
        <v>13586</v>
      </c>
      <c r="E855" s="369" t="s">
        <v>6447</v>
      </c>
      <c r="F855" s="369" t="s">
        <v>11264</v>
      </c>
      <c r="G855" s="370" t="s">
        <v>11265</v>
      </c>
      <c r="H855" s="371" t="s">
        <v>11266</v>
      </c>
      <c r="I855" s="375">
        <f>SUMIF(A:A,A855,J:J)</f>
        <v>489.64000000000004</v>
      </c>
      <c r="K855" s="363">
        <f>VLOOKUP(A855,'CMP-SIN-SD-09-2021'!A:D,4,0)</f>
        <v>489.64</v>
      </c>
      <c r="L855" s="363" t="b">
        <f>K855=I855</f>
        <v>1</v>
      </c>
      <c r="O855" s="6">
        <v>91341</v>
      </c>
    </row>
    <row r="856" spans="1:15" s="363" customFormat="1" x14ac:dyDescent="0.25">
      <c r="A856" s="378">
        <f t="shared" si="195"/>
        <v>91341</v>
      </c>
      <c r="B856" s="377">
        <v>88309</v>
      </c>
      <c r="C856" s="104" t="s">
        <v>13586</v>
      </c>
      <c r="D856" s="104" t="s">
        <v>13351</v>
      </c>
      <c r="E856" s="105" t="s">
        <v>11264</v>
      </c>
      <c r="F856" s="105" t="s">
        <v>6456</v>
      </c>
      <c r="G856" s="140">
        <v>0.3826</v>
      </c>
      <c r="H856" s="107">
        <f>VLOOKUP(B856,'CMP-SIN-SD-09-2021'!A:D,4,0)</f>
        <v>23.9</v>
      </c>
      <c r="I856" s="107" t="s">
        <v>11266</v>
      </c>
      <c r="J856" s="76">
        <f t="shared" ref="J856:J861" si="198">TRUNC((H856*G856),2)</f>
        <v>9.14</v>
      </c>
      <c r="M856" s="76">
        <f>VLOOKUP(B856,'CMP-SIN-SD-09-2021'!A:D,4,0)</f>
        <v>23.9</v>
      </c>
      <c r="N856" s="76" t="b">
        <f t="shared" ref="N856:N861" si="199">M856=H856</f>
        <v>1</v>
      </c>
    </row>
    <row r="857" spans="1:15" s="363" customFormat="1" x14ac:dyDescent="0.25">
      <c r="A857" s="378">
        <f t="shared" si="195"/>
        <v>91341</v>
      </c>
      <c r="B857" s="377">
        <v>88316</v>
      </c>
      <c r="C857" s="104" t="s">
        <v>13586</v>
      </c>
      <c r="D857" s="104" t="s">
        <v>11293</v>
      </c>
      <c r="E857" s="105" t="s">
        <v>11264</v>
      </c>
      <c r="F857" s="105" t="s">
        <v>6456</v>
      </c>
      <c r="G857" s="140">
        <v>0.191</v>
      </c>
      <c r="H857" s="107">
        <f>VLOOKUP(B857,'CMP-SIN-SD-09-2021'!A:D,4,0)</f>
        <v>17.61</v>
      </c>
      <c r="I857" s="107" t="s">
        <v>11266</v>
      </c>
      <c r="J857" s="76">
        <f t="shared" si="198"/>
        <v>3.36</v>
      </c>
      <c r="M857" s="76">
        <f>VLOOKUP(B857,'CMP-SIN-SD-09-2021'!A:D,4,0)</f>
        <v>17.61</v>
      </c>
      <c r="N857" s="76" t="b">
        <f t="shared" si="199"/>
        <v>1</v>
      </c>
    </row>
    <row r="858" spans="1:15" s="363" customFormat="1" ht="45" x14ac:dyDescent="0.25">
      <c r="A858" s="378">
        <f t="shared" si="195"/>
        <v>91341</v>
      </c>
      <c r="B858" s="377">
        <v>7568</v>
      </c>
      <c r="C858" s="104" t="s">
        <v>13586</v>
      </c>
      <c r="D858" s="104" t="s">
        <v>13582</v>
      </c>
      <c r="E858" s="105" t="s">
        <v>11264</v>
      </c>
      <c r="F858" s="105" t="s">
        <v>6446</v>
      </c>
      <c r="G858" s="140">
        <v>4.8166000000000002</v>
      </c>
      <c r="H858" s="107">
        <v>0.98</v>
      </c>
      <c r="I858" s="107" t="s">
        <v>11266</v>
      </c>
      <c r="J858" s="76">
        <f t="shared" si="198"/>
        <v>4.72</v>
      </c>
      <c r="M858" s="76">
        <f>VLOOKUP(B858,'INS-SIN-SD-09-2021'!A:D,4,0)</f>
        <v>0.98</v>
      </c>
      <c r="N858" s="76" t="b">
        <f t="shared" si="199"/>
        <v>1</v>
      </c>
    </row>
    <row r="859" spans="1:15" s="363" customFormat="1" ht="30" x14ac:dyDescent="0.25">
      <c r="A859" s="378">
        <f t="shared" si="195"/>
        <v>91341</v>
      </c>
      <c r="B859" s="377">
        <v>142</v>
      </c>
      <c r="C859" s="104" t="s">
        <v>13586</v>
      </c>
      <c r="D859" s="104" t="s">
        <v>13584</v>
      </c>
      <c r="E859" s="105" t="s">
        <v>11264</v>
      </c>
      <c r="F859" s="105" t="s">
        <v>10204</v>
      </c>
      <c r="G859" s="140">
        <v>0.88290000000000002</v>
      </c>
      <c r="H859" s="107">
        <v>35.200000000000003</v>
      </c>
      <c r="I859" s="107" t="s">
        <v>11266</v>
      </c>
      <c r="J859" s="76">
        <f t="shared" si="198"/>
        <v>31.07</v>
      </c>
      <c r="M859" s="76">
        <f>VLOOKUP(B859,'INS-SIN-SD-09-2021'!A:D,4,0)</f>
        <v>35.200000000000003</v>
      </c>
      <c r="N859" s="76" t="b">
        <f t="shared" si="199"/>
        <v>1</v>
      </c>
    </row>
    <row r="860" spans="1:15" s="363" customFormat="1" ht="45" x14ac:dyDescent="0.25">
      <c r="A860" s="378">
        <f t="shared" si="195"/>
        <v>91341</v>
      </c>
      <c r="B860" s="377">
        <v>39025</v>
      </c>
      <c r="C860" s="104" t="s">
        <v>13586</v>
      </c>
      <c r="D860" s="104" t="s">
        <v>13587</v>
      </c>
      <c r="E860" s="105" t="s">
        <v>11264</v>
      </c>
      <c r="F860" s="105" t="s">
        <v>6446</v>
      </c>
      <c r="G860" s="140">
        <v>0.54730000000000001</v>
      </c>
      <c r="H860" s="107">
        <v>695.78</v>
      </c>
      <c r="I860" s="107" t="s">
        <v>11266</v>
      </c>
      <c r="J860" s="76">
        <f t="shared" si="198"/>
        <v>380.8</v>
      </c>
      <c r="M860" s="76">
        <f>VLOOKUP(B860,'INS-SIN-SD-09-2021'!A:D,4,0)</f>
        <v>695.78</v>
      </c>
      <c r="N860" s="76" t="b">
        <f t="shared" si="199"/>
        <v>1</v>
      </c>
    </row>
    <row r="861" spans="1:15" s="363" customFormat="1" ht="30" x14ac:dyDescent="0.25">
      <c r="A861" s="378">
        <f t="shared" si="195"/>
        <v>91341</v>
      </c>
      <c r="B861" s="377">
        <v>36888</v>
      </c>
      <c r="C861" s="104" t="s">
        <v>13586</v>
      </c>
      <c r="D861" s="104" t="s">
        <v>13585</v>
      </c>
      <c r="E861" s="105" t="s">
        <v>11264</v>
      </c>
      <c r="F861" s="105" t="s">
        <v>6465</v>
      </c>
      <c r="G861" s="140">
        <v>6.8503999999999996</v>
      </c>
      <c r="H861" s="107">
        <v>8.84</v>
      </c>
      <c r="I861" s="107" t="s">
        <v>11266</v>
      </c>
      <c r="J861" s="76">
        <f t="shared" si="198"/>
        <v>60.55</v>
      </c>
      <c r="M861" s="76">
        <f>VLOOKUP(B861,'INS-SIN-SD-09-2021'!A:D,4,0)</f>
        <v>8.84</v>
      </c>
      <c r="N861" s="76" t="b">
        <f t="shared" si="199"/>
        <v>1</v>
      </c>
    </row>
    <row r="862" spans="1:15" s="363" customFormat="1" ht="45" x14ac:dyDescent="0.25">
      <c r="A862" s="376">
        <f t="shared" si="195"/>
        <v>90822</v>
      </c>
      <c r="B862" s="367" t="s">
        <v>11263</v>
      </c>
      <c r="C862" s="368" t="s">
        <v>11272</v>
      </c>
      <c r="D862" s="368" t="s">
        <v>13588</v>
      </c>
      <c r="E862" s="369" t="s">
        <v>6446</v>
      </c>
      <c r="F862" s="369" t="s">
        <v>11264</v>
      </c>
      <c r="G862" s="370" t="s">
        <v>11265</v>
      </c>
      <c r="H862" s="371" t="s">
        <v>11266</v>
      </c>
      <c r="I862" s="375">
        <f>SUMIF(A:A,A862,J:J)</f>
        <v>310.89</v>
      </c>
      <c r="K862" s="363">
        <f>VLOOKUP(A862,'CMP-SIN-SD-09-2021'!A:D,4,0)</f>
        <v>310.89</v>
      </c>
      <c r="L862" s="363" t="b">
        <f>K862=I862</f>
        <v>1</v>
      </c>
      <c r="O862" s="6">
        <v>90822</v>
      </c>
    </row>
    <row r="863" spans="1:15" s="363" customFormat="1" x14ac:dyDescent="0.25">
      <c r="A863" s="378">
        <f t="shared" si="195"/>
        <v>90822</v>
      </c>
      <c r="B863" s="377">
        <v>88261</v>
      </c>
      <c r="C863" s="104" t="s">
        <v>13588</v>
      </c>
      <c r="D863" s="104" t="s">
        <v>13589</v>
      </c>
      <c r="E863" s="105" t="s">
        <v>11264</v>
      </c>
      <c r="F863" s="105" t="s">
        <v>6456</v>
      </c>
      <c r="G863" s="140">
        <v>1.546</v>
      </c>
      <c r="H863" s="107">
        <f>VLOOKUP(B863,'CMP-SIN-SD-09-2021'!A:D,4,0)</f>
        <v>23.72</v>
      </c>
      <c r="I863" s="107" t="s">
        <v>11266</v>
      </c>
      <c r="J863" s="76">
        <f t="shared" ref="J863:J867" si="200">TRUNC((H863*G863),2)</f>
        <v>36.67</v>
      </c>
      <c r="M863" s="76">
        <f>VLOOKUP(B863,'CMP-SIN-SD-09-2021'!A:D,4,0)</f>
        <v>23.72</v>
      </c>
      <c r="N863" s="76" t="b">
        <f t="shared" ref="N863:N867" si="201">M863=H863</f>
        <v>1</v>
      </c>
    </row>
    <row r="864" spans="1:15" s="363" customFormat="1" x14ac:dyDescent="0.25">
      <c r="A864" s="378">
        <f t="shared" si="195"/>
        <v>90822</v>
      </c>
      <c r="B864" s="377">
        <v>88316</v>
      </c>
      <c r="C864" s="104" t="s">
        <v>13588</v>
      </c>
      <c r="D864" s="104" t="s">
        <v>11293</v>
      </c>
      <c r="E864" s="105" t="s">
        <v>11264</v>
      </c>
      <c r="F864" s="105" t="s">
        <v>6456</v>
      </c>
      <c r="G864" s="140">
        <v>0.77300000000000002</v>
      </c>
      <c r="H864" s="107">
        <f>VLOOKUP(B864,'CMP-SIN-SD-09-2021'!A:D,4,0)</f>
        <v>17.61</v>
      </c>
      <c r="I864" s="107" t="s">
        <v>11266</v>
      </c>
      <c r="J864" s="76">
        <f t="shared" si="200"/>
        <v>13.61</v>
      </c>
      <c r="M864" s="76">
        <f>VLOOKUP(B864,'CMP-SIN-SD-09-2021'!A:D,4,0)</f>
        <v>17.61</v>
      </c>
      <c r="N864" s="76" t="b">
        <f t="shared" si="201"/>
        <v>1</v>
      </c>
    </row>
    <row r="865" spans="1:15" s="363" customFormat="1" ht="30" x14ac:dyDescent="0.25">
      <c r="A865" s="378">
        <f t="shared" si="195"/>
        <v>90822</v>
      </c>
      <c r="B865" s="377">
        <v>2432</v>
      </c>
      <c r="C865" s="104" t="s">
        <v>13588</v>
      </c>
      <c r="D865" s="104" t="s">
        <v>13590</v>
      </c>
      <c r="E865" s="105" t="s">
        <v>11264</v>
      </c>
      <c r="F865" s="105" t="s">
        <v>6446</v>
      </c>
      <c r="G865" s="140">
        <v>3</v>
      </c>
      <c r="H865" s="107">
        <v>15.8</v>
      </c>
      <c r="I865" s="107" t="s">
        <v>11266</v>
      </c>
      <c r="J865" s="76">
        <f t="shared" si="200"/>
        <v>47.4</v>
      </c>
      <c r="M865" s="76">
        <f>VLOOKUP(B865,'INS-SIN-SD-09-2021'!A:D,4,0)</f>
        <v>15.8</v>
      </c>
      <c r="N865" s="76" t="b">
        <f t="shared" si="201"/>
        <v>1</v>
      </c>
    </row>
    <row r="866" spans="1:15" s="363" customFormat="1" ht="30" x14ac:dyDescent="0.25">
      <c r="A866" s="378">
        <f t="shared" si="195"/>
        <v>90822</v>
      </c>
      <c r="B866" s="377">
        <v>11055</v>
      </c>
      <c r="C866" s="104" t="s">
        <v>13588</v>
      </c>
      <c r="D866" s="104" t="s">
        <v>13591</v>
      </c>
      <c r="E866" s="105" t="s">
        <v>11264</v>
      </c>
      <c r="F866" s="105" t="s">
        <v>6446</v>
      </c>
      <c r="G866" s="140">
        <v>19.8</v>
      </c>
      <c r="H866" s="107">
        <v>0.08</v>
      </c>
      <c r="I866" s="107" t="s">
        <v>11266</v>
      </c>
      <c r="J866" s="76">
        <f t="shared" si="200"/>
        <v>1.58</v>
      </c>
      <c r="M866" s="76">
        <f>VLOOKUP(B866,'INS-SIN-SD-09-2021'!A:D,4,0)</f>
        <v>0.08</v>
      </c>
      <c r="N866" s="76" t="b">
        <f t="shared" si="201"/>
        <v>1</v>
      </c>
    </row>
    <row r="867" spans="1:15" s="363" customFormat="1" ht="45" x14ac:dyDescent="0.25">
      <c r="A867" s="378">
        <f t="shared" si="195"/>
        <v>90822</v>
      </c>
      <c r="B867" s="377">
        <v>10555</v>
      </c>
      <c r="C867" s="104" t="s">
        <v>13588</v>
      </c>
      <c r="D867" s="104" t="s">
        <v>13592</v>
      </c>
      <c r="E867" s="105" t="s">
        <v>11264</v>
      </c>
      <c r="F867" s="105" t="s">
        <v>6446</v>
      </c>
      <c r="G867" s="140">
        <v>1</v>
      </c>
      <c r="H867" s="107">
        <v>211.63</v>
      </c>
      <c r="I867" s="107" t="s">
        <v>11266</v>
      </c>
      <c r="J867" s="76">
        <f t="shared" si="200"/>
        <v>211.63</v>
      </c>
      <c r="M867" s="76">
        <f>VLOOKUP(B867,'INS-SIN-SD-09-2021'!A:D,4,0)</f>
        <v>211.63</v>
      </c>
      <c r="N867" s="76" t="b">
        <f t="shared" si="201"/>
        <v>1</v>
      </c>
    </row>
    <row r="868" spans="1:15" s="363" customFormat="1" ht="45" x14ac:dyDescent="0.25">
      <c r="A868" s="376">
        <f t="shared" si="195"/>
        <v>91298</v>
      </c>
      <c r="B868" s="367" t="s">
        <v>11263</v>
      </c>
      <c r="C868" s="368" t="s">
        <v>11369</v>
      </c>
      <c r="D868" s="368" t="s">
        <v>13485</v>
      </c>
      <c r="E868" s="369" t="s">
        <v>6446</v>
      </c>
      <c r="F868" s="369" t="s">
        <v>11264</v>
      </c>
      <c r="G868" s="370" t="s">
        <v>11265</v>
      </c>
      <c r="H868" s="371" t="s">
        <v>11266</v>
      </c>
      <c r="I868" s="375">
        <f>SUMIF(A:A,A868,J:J)</f>
        <v>647.84</v>
      </c>
      <c r="K868" s="363">
        <f>VLOOKUP(A868,'CMP-SIN-SD-09-2021'!A:D,4,0)</f>
        <v>647.84</v>
      </c>
      <c r="L868" s="363" t="b">
        <f>K868=I868</f>
        <v>1</v>
      </c>
      <c r="O868" s="6">
        <v>91298</v>
      </c>
    </row>
    <row r="869" spans="1:15" s="363" customFormat="1" x14ac:dyDescent="0.25">
      <c r="A869" s="378">
        <f t="shared" si="195"/>
        <v>91298</v>
      </c>
      <c r="B869" s="377">
        <v>88261</v>
      </c>
      <c r="C869" s="104" t="s">
        <v>13485</v>
      </c>
      <c r="D869" s="104" t="s">
        <v>13589</v>
      </c>
      <c r="E869" s="105" t="s">
        <v>11264</v>
      </c>
      <c r="F869" s="105" t="s">
        <v>6456</v>
      </c>
      <c r="G869" s="140">
        <v>1.546</v>
      </c>
      <c r="H869" s="107">
        <f>VLOOKUP(B869,'CMP-SIN-SD-09-2021'!A:D,4,0)</f>
        <v>23.72</v>
      </c>
      <c r="I869" s="107" t="s">
        <v>11266</v>
      </c>
      <c r="J869" s="76">
        <f t="shared" ref="J869:J873" si="202">TRUNC((H869*G869),2)</f>
        <v>36.67</v>
      </c>
      <c r="M869" s="76">
        <f>VLOOKUP(B869,'CMP-SIN-SD-09-2021'!A:D,4,0)</f>
        <v>23.72</v>
      </c>
      <c r="N869" s="76" t="b">
        <f t="shared" ref="N869:N873" si="203">M869=H869</f>
        <v>1</v>
      </c>
    </row>
    <row r="870" spans="1:15" s="363" customFormat="1" x14ac:dyDescent="0.25">
      <c r="A870" s="378">
        <f t="shared" si="195"/>
        <v>91298</v>
      </c>
      <c r="B870" s="377">
        <v>88316</v>
      </c>
      <c r="C870" s="104" t="s">
        <v>13485</v>
      </c>
      <c r="D870" s="104" t="s">
        <v>11293</v>
      </c>
      <c r="E870" s="105" t="s">
        <v>11264</v>
      </c>
      <c r="F870" s="105" t="s">
        <v>6456</v>
      </c>
      <c r="G870" s="140">
        <v>0.77300000000000002</v>
      </c>
      <c r="H870" s="107">
        <f>VLOOKUP(B870,'CMP-SIN-SD-09-2021'!A:D,4,0)</f>
        <v>17.61</v>
      </c>
      <c r="I870" s="107" t="s">
        <v>11266</v>
      </c>
      <c r="J870" s="76">
        <f t="shared" si="202"/>
        <v>13.61</v>
      </c>
      <c r="M870" s="76">
        <f>VLOOKUP(B870,'CMP-SIN-SD-09-2021'!A:D,4,0)</f>
        <v>17.61</v>
      </c>
      <c r="N870" s="76" t="b">
        <f t="shared" si="203"/>
        <v>1</v>
      </c>
    </row>
    <row r="871" spans="1:15" s="363" customFormat="1" ht="30" x14ac:dyDescent="0.25">
      <c r="A871" s="378">
        <f t="shared" si="195"/>
        <v>91298</v>
      </c>
      <c r="B871" s="377">
        <v>2432</v>
      </c>
      <c r="C871" s="104" t="s">
        <v>13485</v>
      </c>
      <c r="D871" s="104" t="s">
        <v>13590</v>
      </c>
      <c r="E871" s="105" t="s">
        <v>11264</v>
      </c>
      <c r="F871" s="105" t="s">
        <v>6446</v>
      </c>
      <c r="G871" s="140">
        <v>3</v>
      </c>
      <c r="H871" s="107">
        <v>15.8</v>
      </c>
      <c r="I871" s="107" t="s">
        <v>11266</v>
      </c>
      <c r="J871" s="76">
        <f t="shared" si="202"/>
        <v>47.4</v>
      </c>
      <c r="M871" s="76">
        <f>VLOOKUP(B871,'INS-SIN-SD-09-2021'!A:D,4,0)</f>
        <v>15.8</v>
      </c>
      <c r="N871" s="76" t="b">
        <f t="shared" si="203"/>
        <v>1</v>
      </c>
    </row>
    <row r="872" spans="1:15" s="363" customFormat="1" ht="30" x14ac:dyDescent="0.25">
      <c r="A872" s="378">
        <f t="shared" si="195"/>
        <v>91298</v>
      </c>
      <c r="B872" s="377">
        <v>11055</v>
      </c>
      <c r="C872" s="104" t="s">
        <v>13485</v>
      </c>
      <c r="D872" s="104" t="s">
        <v>13591</v>
      </c>
      <c r="E872" s="105" t="s">
        <v>11264</v>
      </c>
      <c r="F872" s="105" t="s">
        <v>6446</v>
      </c>
      <c r="G872" s="140">
        <v>19.8</v>
      </c>
      <c r="H872" s="107">
        <v>0.08</v>
      </c>
      <c r="I872" s="107" t="s">
        <v>11266</v>
      </c>
      <c r="J872" s="76">
        <f t="shared" si="202"/>
        <v>1.58</v>
      </c>
      <c r="M872" s="76">
        <f>VLOOKUP(B872,'INS-SIN-SD-09-2021'!A:D,4,0)</f>
        <v>0.08</v>
      </c>
      <c r="N872" s="76" t="b">
        <f t="shared" si="203"/>
        <v>1</v>
      </c>
    </row>
    <row r="873" spans="1:15" s="363" customFormat="1" ht="30" x14ac:dyDescent="0.25">
      <c r="A873" s="378">
        <f t="shared" si="195"/>
        <v>91298</v>
      </c>
      <c r="B873" s="377">
        <v>4969</v>
      </c>
      <c r="C873" s="104" t="s">
        <v>13485</v>
      </c>
      <c r="D873" s="104" t="s">
        <v>13593</v>
      </c>
      <c r="E873" s="105" t="s">
        <v>11264</v>
      </c>
      <c r="F873" s="105" t="s">
        <v>6447</v>
      </c>
      <c r="G873" s="140">
        <v>1.68</v>
      </c>
      <c r="H873" s="107">
        <v>326.54000000000002</v>
      </c>
      <c r="I873" s="107" t="s">
        <v>11266</v>
      </c>
      <c r="J873" s="76">
        <f t="shared" si="202"/>
        <v>548.58000000000004</v>
      </c>
      <c r="M873" s="76">
        <f>VLOOKUP(B873,'INS-SIN-SD-09-2021'!A:D,4,0)</f>
        <v>326.54000000000002</v>
      </c>
      <c r="N873" s="76" t="b">
        <f t="shared" si="203"/>
        <v>1</v>
      </c>
    </row>
    <row r="874" spans="1:15" s="363" customFormat="1" ht="75" x14ac:dyDescent="0.25">
      <c r="A874" s="376">
        <f t="shared" si="195"/>
        <v>90842</v>
      </c>
      <c r="B874" s="367" t="s">
        <v>11263</v>
      </c>
      <c r="C874" s="368" t="s">
        <v>11370</v>
      </c>
      <c r="D874" s="368" t="s">
        <v>13594</v>
      </c>
      <c r="E874" s="369" t="s">
        <v>6446</v>
      </c>
      <c r="F874" s="369" t="s">
        <v>11264</v>
      </c>
      <c r="G874" s="370" t="s">
        <v>11265</v>
      </c>
      <c r="H874" s="371" t="s">
        <v>11266</v>
      </c>
      <c r="I874" s="375">
        <f>SUMIF(A:A,A874,J:J)</f>
        <v>944.65</v>
      </c>
      <c r="K874" s="363">
        <f>VLOOKUP(A874,'CMP-SIN-SD-09-2021'!A:D,4,0)</f>
        <v>944.65</v>
      </c>
      <c r="L874" s="363" t="b">
        <f>K874=I874</f>
        <v>1</v>
      </c>
      <c r="O874" s="6">
        <v>90842</v>
      </c>
    </row>
    <row r="875" spans="1:15" s="363" customFormat="1" ht="30" x14ac:dyDescent="0.25">
      <c r="A875" s="378">
        <f t="shared" si="195"/>
        <v>90842</v>
      </c>
      <c r="B875" s="377">
        <v>90806</v>
      </c>
      <c r="C875" s="104" t="s">
        <v>13594</v>
      </c>
      <c r="D875" s="104" t="s">
        <v>13595</v>
      </c>
      <c r="E875" s="105" t="s">
        <v>11264</v>
      </c>
      <c r="F875" s="105" t="s">
        <v>6446</v>
      </c>
      <c r="G875" s="140">
        <v>1</v>
      </c>
      <c r="H875" s="107">
        <f>VLOOKUP(B875,'CMP-SIN-SD-09-2021'!A:D,4,0)</f>
        <v>410.62</v>
      </c>
      <c r="I875" s="107" t="s">
        <v>11266</v>
      </c>
      <c r="J875" s="76">
        <f t="shared" ref="J875:J878" si="204">TRUNC((H875*G875),2)</f>
        <v>410.62</v>
      </c>
      <c r="M875" s="76">
        <f>VLOOKUP(B875,'CMP-SIN-SD-09-2021'!A:D,4,0)</f>
        <v>410.62</v>
      </c>
      <c r="N875" s="76" t="b">
        <f t="shared" ref="N875:N878" si="205">M875=H875</f>
        <v>1</v>
      </c>
    </row>
    <row r="876" spans="1:15" s="363" customFormat="1" ht="45" x14ac:dyDescent="0.25">
      <c r="A876" s="378">
        <f t="shared" si="195"/>
        <v>90842</v>
      </c>
      <c r="B876" s="377">
        <v>90821</v>
      </c>
      <c r="C876" s="104" t="s">
        <v>13594</v>
      </c>
      <c r="D876" s="104" t="s">
        <v>13596</v>
      </c>
      <c r="E876" s="105" t="s">
        <v>11264</v>
      </c>
      <c r="F876" s="105" t="s">
        <v>6446</v>
      </c>
      <c r="G876" s="140">
        <v>1</v>
      </c>
      <c r="H876" s="107">
        <f>VLOOKUP(B876,'CMP-SIN-SD-09-2021'!A:D,4,0)</f>
        <v>289.02999999999997</v>
      </c>
      <c r="I876" s="107" t="s">
        <v>11266</v>
      </c>
      <c r="J876" s="76">
        <f t="shared" si="204"/>
        <v>289.02999999999997</v>
      </c>
      <c r="M876" s="76">
        <f>VLOOKUP(B876,'CMP-SIN-SD-09-2021'!A:D,4,0)</f>
        <v>289.02999999999997</v>
      </c>
      <c r="N876" s="76" t="b">
        <f t="shared" si="205"/>
        <v>1</v>
      </c>
    </row>
    <row r="877" spans="1:15" s="363" customFormat="1" ht="45" x14ac:dyDescent="0.25">
      <c r="A877" s="378">
        <f t="shared" si="195"/>
        <v>90842</v>
      </c>
      <c r="B877" s="377">
        <v>91306</v>
      </c>
      <c r="C877" s="104" t="s">
        <v>13594</v>
      </c>
      <c r="D877" s="104" t="s">
        <v>11371</v>
      </c>
      <c r="E877" s="105" t="s">
        <v>11264</v>
      </c>
      <c r="F877" s="105" t="s">
        <v>6446</v>
      </c>
      <c r="G877" s="140">
        <v>1</v>
      </c>
      <c r="H877" s="107">
        <f>VLOOKUP(B877,'CMP-SIN-SD-09-2021'!A:D,4,0)</f>
        <v>122.6</v>
      </c>
      <c r="I877" s="107" t="s">
        <v>11266</v>
      </c>
      <c r="J877" s="76">
        <f t="shared" si="204"/>
        <v>122.6</v>
      </c>
      <c r="M877" s="76">
        <f>VLOOKUP(B877,'CMP-SIN-SD-09-2021'!A:D,4,0)</f>
        <v>122.6</v>
      </c>
      <c r="N877" s="76" t="b">
        <f t="shared" si="205"/>
        <v>1</v>
      </c>
    </row>
    <row r="878" spans="1:15" s="363" customFormat="1" ht="30" x14ac:dyDescent="0.25">
      <c r="A878" s="378">
        <f t="shared" si="195"/>
        <v>90842</v>
      </c>
      <c r="B878" s="377">
        <v>100659</v>
      </c>
      <c r="C878" s="104" t="s">
        <v>13594</v>
      </c>
      <c r="D878" s="104" t="s">
        <v>13597</v>
      </c>
      <c r="E878" s="105" t="s">
        <v>11264</v>
      </c>
      <c r="F878" s="105" t="s">
        <v>6465</v>
      </c>
      <c r="G878" s="140">
        <v>9.8000000000000007</v>
      </c>
      <c r="H878" s="107">
        <f>VLOOKUP(B878,'CMP-SIN-SD-09-2021'!A:D,4,0)</f>
        <v>12.49</v>
      </c>
      <c r="I878" s="107" t="s">
        <v>11266</v>
      </c>
      <c r="J878" s="76">
        <f t="shared" si="204"/>
        <v>122.4</v>
      </c>
      <c r="M878" s="76">
        <f>VLOOKUP(B878,'CMP-SIN-SD-09-2021'!A:D,4,0)</f>
        <v>12.49</v>
      </c>
      <c r="N878" s="76" t="b">
        <f t="shared" si="205"/>
        <v>1</v>
      </c>
    </row>
    <row r="879" spans="1:15" s="363" customFormat="1" ht="45" x14ac:dyDescent="0.25">
      <c r="A879" s="376">
        <f t="shared" si="195"/>
        <v>90820</v>
      </c>
      <c r="B879" s="367" t="s">
        <v>11263</v>
      </c>
      <c r="C879" s="368" t="s">
        <v>11271</v>
      </c>
      <c r="D879" s="368" t="s">
        <v>13588</v>
      </c>
      <c r="E879" s="369" t="s">
        <v>6446</v>
      </c>
      <c r="F879" s="369" t="s">
        <v>11264</v>
      </c>
      <c r="G879" s="370" t="s">
        <v>11265</v>
      </c>
      <c r="H879" s="371" t="s">
        <v>11266</v>
      </c>
      <c r="I879" s="375">
        <f>SUMIF(A:A,A879,J:J)</f>
        <v>283.01</v>
      </c>
      <c r="K879" s="363">
        <f>VLOOKUP(A879,'CMP-SIN-SD-09-2021'!A:D,4,0)</f>
        <v>283.01</v>
      </c>
      <c r="L879" s="363" t="b">
        <f>K879=I879</f>
        <v>1</v>
      </c>
      <c r="O879" s="6">
        <v>90820</v>
      </c>
    </row>
    <row r="880" spans="1:15" s="363" customFormat="1" x14ac:dyDescent="0.25">
      <c r="A880" s="378">
        <f t="shared" si="195"/>
        <v>90820</v>
      </c>
      <c r="B880" s="377">
        <v>88261</v>
      </c>
      <c r="C880" s="104" t="s">
        <v>13588</v>
      </c>
      <c r="D880" s="104" t="s">
        <v>13589</v>
      </c>
      <c r="E880" s="105" t="s">
        <v>11264</v>
      </c>
      <c r="F880" s="105" t="s">
        <v>6456</v>
      </c>
      <c r="G880" s="140">
        <v>1.282</v>
      </c>
      <c r="H880" s="107">
        <f>VLOOKUP(B880,'CMP-SIN-SD-09-2021'!A:D,4,0)</f>
        <v>23.72</v>
      </c>
      <c r="I880" s="107" t="s">
        <v>11266</v>
      </c>
      <c r="J880" s="76">
        <f t="shared" ref="J880:J884" si="206">TRUNC((H880*G880),2)</f>
        <v>30.4</v>
      </c>
      <c r="M880" s="76">
        <f>VLOOKUP(B880,'CMP-SIN-SD-09-2021'!A:D,4,0)</f>
        <v>23.72</v>
      </c>
      <c r="N880" s="76" t="b">
        <f t="shared" ref="N880:N884" si="207">M880=H880</f>
        <v>1</v>
      </c>
    </row>
    <row r="881" spans="1:15" s="363" customFormat="1" x14ac:dyDescent="0.25">
      <c r="A881" s="378">
        <f t="shared" si="195"/>
        <v>90820</v>
      </c>
      <c r="B881" s="377">
        <v>88316</v>
      </c>
      <c r="C881" s="104" t="s">
        <v>13588</v>
      </c>
      <c r="D881" s="104" t="s">
        <v>11293</v>
      </c>
      <c r="E881" s="105" t="s">
        <v>11264</v>
      </c>
      <c r="F881" s="105" t="s">
        <v>6456</v>
      </c>
      <c r="G881" s="140">
        <v>0.64100000000000001</v>
      </c>
      <c r="H881" s="107">
        <f>VLOOKUP(B881,'CMP-SIN-SD-09-2021'!A:D,4,0)</f>
        <v>17.61</v>
      </c>
      <c r="I881" s="107" t="s">
        <v>11266</v>
      </c>
      <c r="J881" s="76">
        <f t="shared" si="206"/>
        <v>11.28</v>
      </c>
      <c r="M881" s="76">
        <f>VLOOKUP(B881,'CMP-SIN-SD-09-2021'!A:D,4,0)</f>
        <v>17.61</v>
      </c>
      <c r="N881" s="76" t="b">
        <f t="shared" si="207"/>
        <v>1</v>
      </c>
    </row>
    <row r="882" spans="1:15" s="363" customFormat="1" ht="30" x14ac:dyDescent="0.25">
      <c r="A882" s="378">
        <f t="shared" si="195"/>
        <v>90820</v>
      </c>
      <c r="B882" s="377">
        <v>2432</v>
      </c>
      <c r="C882" s="104" t="s">
        <v>13588</v>
      </c>
      <c r="D882" s="104" t="s">
        <v>13590</v>
      </c>
      <c r="E882" s="105" t="s">
        <v>11264</v>
      </c>
      <c r="F882" s="105" t="s">
        <v>6446</v>
      </c>
      <c r="G882" s="140">
        <v>3</v>
      </c>
      <c r="H882" s="107">
        <v>15.8</v>
      </c>
      <c r="I882" s="107" t="s">
        <v>11266</v>
      </c>
      <c r="J882" s="76">
        <f t="shared" si="206"/>
        <v>47.4</v>
      </c>
      <c r="M882" s="76">
        <f>VLOOKUP(B882,'INS-SIN-SD-09-2021'!A:D,4,0)</f>
        <v>15.8</v>
      </c>
      <c r="N882" s="76" t="b">
        <f t="shared" si="207"/>
        <v>1</v>
      </c>
    </row>
    <row r="883" spans="1:15" s="363" customFormat="1" ht="30" x14ac:dyDescent="0.25">
      <c r="A883" s="378">
        <f t="shared" si="195"/>
        <v>90820</v>
      </c>
      <c r="B883" s="377">
        <v>11055</v>
      </c>
      <c r="C883" s="104" t="s">
        <v>13588</v>
      </c>
      <c r="D883" s="104" t="s">
        <v>13591</v>
      </c>
      <c r="E883" s="105" t="s">
        <v>11264</v>
      </c>
      <c r="F883" s="105" t="s">
        <v>6446</v>
      </c>
      <c r="G883" s="140">
        <v>19.8</v>
      </c>
      <c r="H883" s="107">
        <v>0.08</v>
      </c>
      <c r="I883" s="107" t="s">
        <v>11266</v>
      </c>
      <c r="J883" s="76">
        <f t="shared" si="206"/>
        <v>1.58</v>
      </c>
      <c r="M883" s="76">
        <f>VLOOKUP(B883,'INS-SIN-SD-09-2021'!A:D,4,0)</f>
        <v>0.08</v>
      </c>
      <c r="N883" s="76" t="b">
        <f t="shared" si="207"/>
        <v>1</v>
      </c>
    </row>
    <row r="884" spans="1:15" s="363" customFormat="1" ht="45" x14ac:dyDescent="0.25">
      <c r="A884" s="378">
        <f t="shared" si="195"/>
        <v>90820</v>
      </c>
      <c r="B884" s="377">
        <v>10553</v>
      </c>
      <c r="C884" s="104" t="s">
        <v>13588</v>
      </c>
      <c r="D884" s="104" t="s">
        <v>13598</v>
      </c>
      <c r="E884" s="105" t="s">
        <v>11264</v>
      </c>
      <c r="F884" s="105" t="s">
        <v>6446</v>
      </c>
      <c r="G884" s="140">
        <v>1</v>
      </c>
      <c r="H884" s="107">
        <v>192.35</v>
      </c>
      <c r="I884" s="107" t="s">
        <v>11266</v>
      </c>
      <c r="J884" s="76">
        <f t="shared" si="206"/>
        <v>192.35</v>
      </c>
      <c r="M884" s="76">
        <f>VLOOKUP(B884,'INS-SIN-SD-09-2021'!A:D,4,0)</f>
        <v>192.35</v>
      </c>
      <c r="N884" s="76" t="b">
        <f t="shared" si="207"/>
        <v>1</v>
      </c>
    </row>
    <row r="885" spans="1:15" s="363" customFormat="1" ht="30" x14ac:dyDescent="0.25">
      <c r="A885" s="376" t="str">
        <f t="shared" si="195"/>
        <v>09564/ORSE</v>
      </c>
      <c r="B885" s="367" t="s">
        <v>11263</v>
      </c>
      <c r="C885" s="368" t="s">
        <v>11372</v>
      </c>
      <c r="D885" s="368" t="s">
        <v>13599</v>
      </c>
      <c r="E885" s="369" t="s">
        <v>6447</v>
      </c>
      <c r="F885" s="369" t="s">
        <v>11264</v>
      </c>
      <c r="G885" s="370" t="s">
        <v>11265</v>
      </c>
      <c r="H885" s="371" t="s">
        <v>11266</v>
      </c>
      <c r="I885" s="375">
        <f>SUMIF(A:A,A885,J:J)</f>
        <v>400</v>
      </c>
      <c r="K885" s="363" t="e">
        <f>VLOOKUP(A885,'CMP-SIN-SD-09-2021'!A:D,4,0)</f>
        <v>#N/A</v>
      </c>
      <c r="L885" s="363" t="e">
        <f>K885=I885</f>
        <v>#N/A</v>
      </c>
      <c r="O885" s="363" t="s">
        <v>269</v>
      </c>
    </row>
    <row r="886" spans="1:15" s="363" customFormat="1" ht="30" x14ac:dyDescent="0.25">
      <c r="A886" s="378" t="str">
        <f t="shared" si="195"/>
        <v>09564/ORSE</v>
      </c>
      <c r="B886" s="377" t="s">
        <v>13600</v>
      </c>
      <c r="C886" s="104" t="s">
        <v>13599</v>
      </c>
      <c r="D886" s="104" t="s">
        <v>13601</v>
      </c>
      <c r="E886" s="105" t="s">
        <v>11264</v>
      </c>
      <c r="F886" s="105" t="s">
        <v>6447</v>
      </c>
      <c r="G886" s="140">
        <v>1</v>
      </c>
      <c r="H886" s="107">
        <v>400</v>
      </c>
      <c r="I886" s="107" t="s">
        <v>11266</v>
      </c>
      <c r="J886" s="76">
        <f>TRUNC((H886*G886),2)</f>
        <v>400</v>
      </c>
      <c r="M886" s="76" t="e">
        <f>VLOOKUP(B886,'INS-SIN-SD-09-2021'!A:D,4,0)</f>
        <v>#N/A</v>
      </c>
      <c r="N886" s="76" t="e">
        <f>M886=H886</f>
        <v>#N/A</v>
      </c>
    </row>
    <row r="887" spans="1:15" s="363" customFormat="1" ht="45" x14ac:dyDescent="0.25">
      <c r="A887" s="376">
        <f t="shared" si="195"/>
        <v>91306</v>
      </c>
      <c r="B887" s="367" t="s">
        <v>11263</v>
      </c>
      <c r="C887" s="368" t="s">
        <v>11371</v>
      </c>
      <c r="D887" s="368" t="s">
        <v>13515</v>
      </c>
      <c r="E887" s="369" t="s">
        <v>6446</v>
      </c>
      <c r="F887" s="369" t="s">
        <v>11264</v>
      </c>
      <c r="G887" s="370" t="s">
        <v>11265</v>
      </c>
      <c r="H887" s="371" t="s">
        <v>11266</v>
      </c>
      <c r="I887" s="375">
        <f>SUMIF(A:A,A887,J:J)</f>
        <v>122.60000000000001</v>
      </c>
      <c r="K887" s="363">
        <f>VLOOKUP(A887,'CMP-SIN-SD-09-2021'!A:D,4,0)</f>
        <v>122.6</v>
      </c>
      <c r="L887" s="363" t="b">
        <f>K887=I887</f>
        <v>1</v>
      </c>
      <c r="O887" s="6">
        <v>91306</v>
      </c>
    </row>
    <row r="888" spans="1:15" s="363" customFormat="1" x14ac:dyDescent="0.25">
      <c r="A888" s="378">
        <f t="shared" si="195"/>
        <v>91306</v>
      </c>
      <c r="B888" s="377">
        <v>88261</v>
      </c>
      <c r="C888" s="104" t="s">
        <v>13515</v>
      </c>
      <c r="D888" s="104" t="s">
        <v>13589</v>
      </c>
      <c r="E888" s="105" t="s">
        <v>11264</v>
      </c>
      <c r="F888" s="105" t="s">
        <v>6456</v>
      </c>
      <c r="G888" s="140">
        <v>0.76700000000000002</v>
      </c>
      <c r="H888" s="107">
        <f>VLOOKUP(B888,'CMP-SIN-SD-09-2021'!A:D,4,0)</f>
        <v>23.72</v>
      </c>
      <c r="I888" s="107" t="s">
        <v>11266</v>
      </c>
      <c r="J888" s="76">
        <f t="shared" ref="J888:J890" si="208">TRUNC((H888*G888),2)</f>
        <v>18.190000000000001</v>
      </c>
      <c r="M888" s="76">
        <f>VLOOKUP(B888,'CMP-SIN-SD-09-2021'!A:D,4,0)</f>
        <v>23.72</v>
      </c>
      <c r="N888" s="76" t="b">
        <f t="shared" ref="N888:N890" si="209">M888=H888</f>
        <v>1</v>
      </c>
    </row>
    <row r="889" spans="1:15" s="363" customFormat="1" x14ac:dyDescent="0.25">
      <c r="A889" s="378">
        <f t="shared" si="195"/>
        <v>91306</v>
      </c>
      <c r="B889" s="377">
        <v>88316</v>
      </c>
      <c r="C889" s="104" t="s">
        <v>13515</v>
      </c>
      <c r="D889" s="104" t="s">
        <v>11293</v>
      </c>
      <c r="E889" s="105" t="s">
        <v>11264</v>
      </c>
      <c r="F889" s="105" t="s">
        <v>6456</v>
      </c>
      <c r="G889" s="140">
        <v>0.38400000000000001</v>
      </c>
      <c r="H889" s="107">
        <f>VLOOKUP(B889,'CMP-SIN-SD-09-2021'!A:D,4,0)</f>
        <v>17.61</v>
      </c>
      <c r="I889" s="107" t="s">
        <v>11266</v>
      </c>
      <c r="J889" s="76">
        <f t="shared" si="208"/>
        <v>6.76</v>
      </c>
      <c r="M889" s="76">
        <f>VLOOKUP(B889,'CMP-SIN-SD-09-2021'!A:D,4,0)</f>
        <v>17.61</v>
      </c>
      <c r="N889" s="76" t="b">
        <f t="shared" si="209"/>
        <v>1</v>
      </c>
    </row>
    <row r="890" spans="1:15" s="363" customFormat="1" ht="60" x14ac:dyDescent="0.25">
      <c r="A890" s="378">
        <f t="shared" si="195"/>
        <v>91306</v>
      </c>
      <c r="B890" s="377">
        <v>3093</v>
      </c>
      <c r="C890" s="104" t="s">
        <v>13515</v>
      </c>
      <c r="D890" s="104" t="s">
        <v>13602</v>
      </c>
      <c r="E890" s="105" t="s">
        <v>11264</v>
      </c>
      <c r="F890" s="105" t="s">
        <v>6454</v>
      </c>
      <c r="G890" s="140">
        <v>1</v>
      </c>
      <c r="H890" s="107">
        <v>97.65</v>
      </c>
      <c r="I890" s="107" t="s">
        <v>11266</v>
      </c>
      <c r="J890" s="76">
        <f t="shared" si="208"/>
        <v>97.65</v>
      </c>
      <c r="M890" s="76">
        <f>VLOOKUP(B890,'INS-SIN-SD-09-2021'!A:D,4,0)</f>
        <v>97.65</v>
      </c>
      <c r="N890" s="76" t="b">
        <f t="shared" si="209"/>
        <v>1</v>
      </c>
    </row>
    <row r="891" spans="1:15" s="363" customFormat="1" ht="30" x14ac:dyDescent="0.25">
      <c r="A891" s="376">
        <f t="shared" si="195"/>
        <v>100705</v>
      </c>
      <c r="B891" s="367" t="s">
        <v>11263</v>
      </c>
      <c r="C891" s="368" t="s">
        <v>11373</v>
      </c>
      <c r="D891" s="368" t="s">
        <v>13603</v>
      </c>
      <c r="E891" s="369" t="s">
        <v>6446</v>
      </c>
      <c r="F891" s="369" t="s">
        <v>11264</v>
      </c>
      <c r="G891" s="370" t="s">
        <v>11265</v>
      </c>
      <c r="H891" s="371" t="s">
        <v>11266</v>
      </c>
      <c r="I891" s="375">
        <f>SUMIF(A:A,A891,J:J)</f>
        <v>72.990000000000009</v>
      </c>
      <c r="K891" s="363">
        <f>VLOOKUP(A891,'CMP-SIN-SD-09-2021'!A:D,4,0)</f>
        <v>72.989999999999995</v>
      </c>
      <c r="L891" s="363" t="b">
        <f>K891=I891</f>
        <v>1</v>
      </c>
      <c r="O891" s="6">
        <v>100705</v>
      </c>
    </row>
    <row r="892" spans="1:15" s="363" customFormat="1" x14ac:dyDescent="0.25">
      <c r="A892" s="378">
        <f t="shared" si="195"/>
        <v>100705</v>
      </c>
      <c r="B892" s="377">
        <v>88261</v>
      </c>
      <c r="C892" s="104" t="s">
        <v>13603</v>
      </c>
      <c r="D892" s="104" t="s">
        <v>13589</v>
      </c>
      <c r="E892" s="105" t="s">
        <v>11264</v>
      </c>
      <c r="F892" s="105" t="s">
        <v>6456</v>
      </c>
      <c r="G892" s="140">
        <v>0.91400000000000003</v>
      </c>
      <c r="H892" s="107">
        <f>VLOOKUP(B892,'CMP-SIN-SD-09-2021'!A:D,4,0)</f>
        <v>23.72</v>
      </c>
      <c r="I892" s="107" t="s">
        <v>11266</v>
      </c>
      <c r="J892" s="76">
        <f t="shared" ref="J892:J894" si="210">TRUNC((H892*G892),2)</f>
        <v>21.68</v>
      </c>
      <c r="M892" s="76">
        <f>VLOOKUP(B892,'CMP-SIN-SD-09-2021'!A:D,4,0)</f>
        <v>23.72</v>
      </c>
      <c r="N892" s="76" t="b">
        <f t="shared" ref="N892:N894" si="211">M892=H892</f>
        <v>1</v>
      </c>
    </row>
    <row r="893" spans="1:15" s="363" customFormat="1" x14ac:dyDescent="0.25">
      <c r="A893" s="378">
        <f t="shared" si="195"/>
        <v>100705</v>
      </c>
      <c r="B893" s="377">
        <v>88316</v>
      </c>
      <c r="C893" s="104" t="s">
        <v>13603</v>
      </c>
      <c r="D893" s="104" t="s">
        <v>11293</v>
      </c>
      <c r="E893" s="105" t="s">
        <v>11264</v>
      </c>
      <c r="F893" s="105" t="s">
        <v>6456</v>
      </c>
      <c r="G893" s="140">
        <v>0.45700000000000002</v>
      </c>
      <c r="H893" s="107">
        <f>VLOOKUP(B893,'CMP-SIN-SD-09-2021'!A:D,4,0)</f>
        <v>17.61</v>
      </c>
      <c r="I893" s="107" t="s">
        <v>11266</v>
      </c>
      <c r="J893" s="76">
        <f t="shared" si="210"/>
        <v>8.0399999999999991</v>
      </c>
      <c r="M893" s="76">
        <f>VLOOKUP(B893,'CMP-SIN-SD-09-2021'!A:D,4,0)</f>
        <v>17.61</v>
      </c>
      <c r="N893" s="76" t="b">
        <f t="shared" si="211"/>
        <v>1</v>
      </c>
    </row>
    <row r="894" spans="1:15" s="363" customFormat="1" ht="30" x14ac:dyDescent="0.25">
      <c r="A894" s="378">
        <f t="shared" si="195"/>
        <v>100705</v>
      </c>
      <c r="B894" s="377">
        <v>11457</v>
      </c>
      <c r="C894" s="104" t="s">
        <v>13603</v>
      </c>
      <c r="D894" s="104" t="s">
        <v>13604</v>
      </c>
      <c r="E894" s="105" t="s">
        <v>11264</v>
      </c>
      <c r="F894" s="105" t="s">
        <v>6446</v>
      </c>
      <c r="G894" s="140">
        <v>1</v>
      </c>
      <c r="H894" s="107">
        <v>43.27</v>
      </c>
      <c r="I894" s="107" t="s">
        <v>11266</v>
      </c>
      <c r="J894" s="76">
        <f t="shared" si="210"/>
        <v>43.27</v>
      </c>
      <c r="M894" s="76">
        <f>VLOOKUP(B894,'INS-SIN-SD-09-2021'!A:D,4,0)</f>
        <v>43.27</v>
      </c>
      <c r="N894" s="76" t="b">
        <f t="shared" si="211"/>
        <v>1</v>
      </c>
    </row>
    <row r="895" spans="1:15" s="363" customFormat="1" ht="30" x14ac:dyDescent="0.25">
      <c r="A895" s="376">
        <f t="shared" si="195"/>
        <v>100874</v>
      </c>
      <c r="B895" s="367" t="s">
        <v>11263</v>
      </c>
      <c r="C895" s="368" t="s">
        <v>11374</v>
      </c>
      <c r="D895" s="368" t="s">
        <v>13605</v>
      </c>
      <c r="E895" s="369" t="s">
        <v>6446</v>
      </c>
      <c r="F895" s="369" t="s">
        <v>11264</v>
      </c>
      <c r="G895" s="370" t="s">
        <v>11265</v>
      </c>
      <c r="H895" s="371" t="s">
        <v>11266</v>
      </c>
      <c r="I895" s="375">
        <f>SUMIF(A:A,A895,J:J)</f>
        <v>244.73</v>
      </c>
      <c r="K895" s="363">
        <f>VLOOKUP(A895,'CMP-SIN-SD-09-2021'!A:D,4,0)</f>
        <v>244.73</v>
      </c>
      <c r="L895" s="363" t="b">
        <f>K895=I895</f>
        <v>1</v>
      </c>
      <c r="O895" s="6">
        <v>100874</v>
      </c>
    </row>
    <row r="896" spans="1:15" s="363" customFormat="1" ht="30" x14ac:dyDescent="0.25">
      <c r="A896" s="378">
        <f t="shared" si="195"/>
        <v>100874</v>
      </c>
      <c r="B896" s="377">
        <v>88267</v>
      </c>
      <c r="C896" s="104" t="s">
        <v>13605</v>
      </c>
      <c r="D896" s="104" t="s">
        <v>11375</v>
      </c>
      <c r="E896" s="105" t="s">
        <v>11264</v>
      </c>
      <c r="F896" s="105" t="s">
        <v>6456</v>
      </c>
      <c r="G896" s="140">
        <v>0.94850000000000001</v>
      </c>
      <c r="H896" s="107">
        <f>VLOOKUP(B896,'CMP-SIN-SD-09-2021'!A:D,4,0)</f>
        <v>23.41</v>
      </c>
      <c r="I896" s="107" t="s">
        <v>11266</v>
      </c>
      <c r="J896" s="76">
        <f t="shared" ref="J896:J899" si="212">TRUNC((H896*G896),2)</f>
        <v>22.2</v>
      </c>
      <c r="M896" s="76">
        <f>VLOOKUP(B896,'CMP-SIN-SD-09-2021'!A:D,4,0)</f>
        <v>23.41</v>
      </c>
      <c r="N896" s="76" t="b">
        <f t="shared" ref="N896:N899" si="213">M896=H896</f>
        <v>1</v>
      </c>
    </row>
    <row r="897" spans="1:15" s="363" customFormat="1" x14ac:dyDescent="0.25">
      <c r="A897" s="378">
        <f t="shared" si="195"/>
        <v>100874</v>
      </c>
      <c r="B897" s="377">
        <v>88316</v>
      </c>
      <c r="C897" s="104" t="s">
        <v>13605</v>
      </c>
      <c r="D897" s="104" t="s">
        <v>11293</v>
      </c>
      <c r="E897" s="105" t="s">
        <v>11264</v>
      </c>
      <c r="F897" s="105" t="s">
        <v>6456</v>
      </c>
      <c r="G897" s="140">
        <v>0.29880000000000001</v>
      </c>
      <c r="H897" s="107">
        <f>VLOOKUP(B897,'CMP-SIN-SD-09-2021'!A:D,4,0)</f>
        <v>17.61</v>
      </c>
      <c r="I897" s="107" t="s">
        <v>11266</v>
      </c>
      <c r="J897" s="76">
        <f t="shared" si="212"/>
        <v>5.26</v>
      </c>
      <c r="M897" s="76">
        <f>VLOOKUP(B897,'CMP-SIN-SD-09-2021'!A:D,4,0)</f>
        <v>17.61</v>
      </c>
      <c r="N897" s="76" t="b">
        <f t="shared" si="213"/>
        <v>1</v>
      </c>
    </row>
    <row r="898" spans="1:15" s="363" customFormat="1" ht="45" x14ac:dyDescent="0.25">
      <c r="A898" s="378">
        <f t="shared" si="195"/>
        <v>100874</v>
      </c>
      <c r="B898" s="377">
        <v>4351</v>
      </c>
      <c r="C898" s="104" t="s">
        <v>13605</v>
      </c>
      <c r="D898" s="104" t="s">
        <v>13606</v>
      </c>
      <c r="E898" s="105" t="s">
        <v>11264</v>
      </c>
      <c r="F898" s="105" t="s">
        <v>6446</v>
      </c>
      <c r="G898" s="140">
        <v>6</v>
      </c>
      <c r="H898" s="107">
        <v>11.94</v>
      </c>
      <c r="I898" s="107" t="s">
        <v>11266</v>
      </c>
      <c r="J898" s="76">
        <f t="shared" si="212"/>
        <v>71.64</v>
      </c>
      <c r="M898" s="76">
        <f>VLOOKUP(B898,'INS-SIN-SD-09-2021'!A:D,4,0)</f>
        <v>11.94</v>
      </c>
      <c r="N898" s="76" t="b">
        <f t="shared" si="213"/>
        <v>1</v>
      </c>
    </row>
    <row r="899" spans="1:15" s="363" customFormat="1" ht="30" x14ac:dyDescent="0.25">
      <c r="A899" s="378">
        <f t="shared" si="195"/>
        <v>100874</v>
      </c>
      <c r="B899" s="377">
        <v>36204</v>
      </c>
      <c r="C899" s="104" t="s">
        <v>13605</v>
      </c>
      <c r="D899" s="104" t="s">
        <v>13607</v>
      </c>
      <c r="E899" s="105" t="s">
        <v>11264</v>
      </c>
      <c r="F899" s="105" t="s">
        <v>6446</v>
      </c>
      <c r="G899" s="140">
        <v>1</v>
      </c>
      <c r="H899" s="107">
        <v>145.63</v>
      </c>
      <c r="I899" s="107" t="s">
        <v>11266</v>
      </c>
      <c r="J899" s="76">
        <f t="shared" si="212"/>
        <v>145.63</v>
      </c>
      <c r="M899" s="76">
        <f>VLOOKUP(B899,'INS-SIN-SD-09-2021'!A:D,4,0)</f>
        <v>145.63</v>
      </c>
      <c r="N899" s="76" t="b">
        <f t="shared" si="213"/>
        <v>1</v>
      </c>
    </row>
    <row r="900" spans="1:15" s="363" customFormat="1" ht="45" x14ac:dyDescent="0.25">
      <c r="A900" s="376">
        <f t="shared" si="195"/>
        <v>100709</v>
      </c>
      <c r="B900" s="367" t="s">
        <v>11263</v>
      </c>
      <c r="C900" s="368" t="s">
        <v>11376</v>
      </c>
      <c r="D900" s="368" t="s">
        <v>13608</v>
      </c>
      <c r="E900" s="369" t="s">
        <v>6446</v>
      </c>
      <c r="F900" s="369" t="s">
        <v>11264</v>
      </c>
      <c r="G900" s="370" t="s">
        <v>11265</v>
      </c>
      <c r="H900" s="371" t="s">
        <v>11266</v>
      </c>
      <c r="I900" s="375">
        <f>SUMIF(A:A,A900,J:J)</f>
        <v>38.97</v>
      </c>
      <c r="K900" s="363">
        <f>VLOOKUP(A900,'CMP-SIN-SD-09-2021'!A:D,4,0)</f>
        <v>38.97</v>
      </c>
      <c r="L900" s="363" t="b">
        <f>K900=I900</f>
        <v>1</v>
      </c>
      <c r="O900" s="6">
        <v>100709</v>
      </c>
    </row>
    <row r="901" spans="1:15" s="363" customFormat="1" x14ac:dyDescent="0.25">
      <c r="A901" s="378">
        <f t="shared" si="195"/>
        <v>100709</v>
      </c>
      <c r="B901" s="377">
        <v>88261</v>
      </c>
      <c r="C901" s="104" t="s">
        <v>13608</v>
      </c>
      <c r="D901" s="104" t="s">
        <v>13589</v>
      </c>
      <c r="E901" s="105" t="s">
        <v>11264</v>
      </c>
      <c r="F901" s="105" t="s">
        <v>6456</v>
      </c>
      <c r="G901" s="140">
        <v>0.91600000000000004</v>
      </c>
      <c r="H901" s="107">
        <f>VLOOKUP(B901,'CMP-SIN-SD-09-2021'!A:D,4,0)</f>
        <v>23.72</v>
      </c>
      <c r="I901" s="107" t="s">
        <v>11266</v>
      </c>
      <c r="J901" s="76">
        <f t="shared" ref="J901:J903" si="214">TRUNC((H901*G901),2)</f>
        <v>21.72</v>
      </c>
      <c r="M901" s="76">
        <f>VLOOKUP(B901,'CMP-SIN-SD-09-2021'!A:D,4,0)</f>
        <v>23.72</v>
      </c>
      <c r="N901" s="76" t="b">
        <f t="shared" ref="N901:N903" si="215">M901=H901</f>
        <v>1</v>
      </c>
    </row>
    <row r="902" spans="1:15" s="363" customFormat="1" x14ac:dyDescent="0.25">
      <c r="A902" s="378">
        <f t="shared" si="195"/>
        <v>100709</v>
      </c>
      <c r="B902" s="377">
        <v>88316</v>
      </c>
      <c r="C902" s="104" t="s">
        <v>13608</v>
      </c>
      <c r="D902" s="104" t="s">
        <v>11293</v>
      </c>
      <c r="E902" s="105" t="s">
        <v>11264</v>
      </c>
      <c r="F902" s="105" t="s">
        <v>6456</v>
      </c>
      <c r="G902" s="140">
        <v>0.45800000000000002</v>
      </c>
      <c r="H902" s="107">
        <f>VLOOKUP(B902,'CMP-SIN-SD-09-2021'!A:D,4,0)</f>
        <v>17.61</v>
      </c>
      <c r="I902" s="107" t="s">
        <v>11266</v>
      </c>
      <c r="J902" s="76">
        <f t="shared" si="214"/>
        <v>8.06</v>
      </c>
      <c r="M902" s="76">
        <f>VLOOKUP(B902,'CMP-SIN-SD-09-2021'!A:D,4,0)</f>
        <v>17.61</v>
      </c>
      <c r="N902" s="76" t="b">
        <f t="shared" si="215"/>
        <v>1</v>
      </c>
    </row>
    <row r="903" spans="1:15" s="363" customFormat="1" ht="30" x14ac:dyDescent="0.25">
      <c r="A903" s="378">
        <f t="shared" si="195"/>
        <v>100709</v>
      </c>
      <c r="B903" s="377">
        <v>2420</v>
      </c>
      <c r="C903" s="104" t="s">
        <v>13608</v>
      </c>
      <c r="D903" s="104" t="s">
        <v>13609</v>
      </c>
      <c r="E903" s="105" t="s">
        <v>11264</v>
      </c>
      <c r="F903" s="105" t="s">
        <v>6446</v>
      </c>
      <c r="G903" s="140">
        <v>1</v>
      </c>
      <c r="H903" s="107">
        <v>9.19</v>
      </c>
      <c r="I903" s="107" t="s">
        <v>11266</v>
      </c>
      <c r="J903" s="76">
        <f t="shared" si="214"/>
        <v>9.19</v>
      </c>
      <c r="M903" s="76">
        <f>VLOOKUP(B903,'INS-SIN-SD-09-2021'!A:D,4,0)</f>
        <v>9.19</v>
      </c>
      <c r="N903" s="76" t="b">
        <f t="shared" si="215"/>
        <v>1</v>
      </c>
    </row>
    <row r="904" spans="1:15" s="363" customFormat="1" ht="30" x14ac:dyDescent="0.25">
      <c r="A904" s="376">
        <f t="shared" si="195"/>
        <v>72118</v>
      </c>
      <c r="B904" s="367" t="s">
        <v>11263</v>
      </c>
      <c r="C904" s="368" t="s">
        <v>11377</v>
      </c>
      <c r="D904" s="368" t="s">
        <v>13462</v>
      </c>
      <c r="E904" s="369" t="s">
        <v>6447</v>
      </c>
      <c r="F904" s="369" t="s">
        <v>11264</v>
      </c>
      <c r="G904" s="370" t="s">
        <v>11265</v>
      </c>
      <c r="H904" s="371" t="s">
        <v>11266</v>
      </c>
      <c r="I904" s="375">
        <f>SUMIF(A:A,A904,J:J)</f>
        <v>149.64000000000001</v>
      </c>
      <c r="K904" s="363" t="e">
        <f>VLOOKUP(A904,'CMP-SIN-SD-09-2021'!A:D,4,0)</f>
        <v>#N/A</v>
      </c>
      <c r="L904" s="363" t="e">
        <f>K904=I904</f>
        <v>#N/A</v>
      </c>
      <c r="O904" s="6">
        <v>72118</v>
      </c>
    </row>
    <row r="905" spans="1:15" s="363" customFormat="1" x14ac:dyDescent="0.25">
      <c r="A905" s="378">
        <f t="shared" si="195"/>
        <v>72118</v>
      </c>
      <c r="B905" s="377">
        <v>88325</v>
      </c>
      <c r="C905" s="104" t="s">
        <v>13462</v>
      </c>
      <c r="D905" s="104" t="s">
        <v>13610</v>
      </c>
      <c r="E905" s="105" t="s">
        <v>11264</v>
      </c>
      <c r="F905" s="105" t="s">
        <v>6456</v>
      </c>
      <c r="G905" s="140">
        <v>0.5</v>
      </c>
      <c r="H905" s="107">
        <f>VLOOKUP(B905,'CMP-SIN-SD-09-2021'!A:D,4,0)</f>
        <v>22.19</v>
      </c>
      <c r="I905" s="107" t="s">
        <v>11266</v>
      </c>
      <c r="J905" s="76">
        <f t="shared" ref="J905:J908" si="216">TRUNC((H905*G905),2)</f>
        <v>11.09</v>
      </c>
      <c r="M905" s="76">
        <f>VLOOKUP(B905,'CMP-SIN-SD-09-2021'!A:D,4,0)</f>
        <v>22.19</v>
      </c>
      <c r="N905" s="76" t="b">
        <f t="shared" ref="N905:N908" si="217">M905=H905</f>
        <v>1</v>
      </c>
    </row>
    <row r="906" spans="1:15" s="363" customFormat="1" x14ac:dyDescent="0.25">
      <c r="A906" s="378">
        <f t="shared" si="195"/>
        <v>72118</v>
      </c>
      <c r="B906" s="377">
        <v>88316</v>
      </c>
      <c r="C906" s="104" t="s">
        <v>13462</v>
      </c>
      <c r="D906" s="104" t="s">
        <v>11293</v>
      </c>
      <c r="E906" s="105" t="s">
        <v>11264</v>
      </c>
      <c r="F906" s="105" t="s">
        <v>6456</v>
      </c>
      <c r="G906" s="140">
        <v>0.5</v>
      </c>
      <c r="H906" s="107">
        <f>VLOOKUP(B906,'CMP-SIN-SD-09-2021'!A:D,4,0)</f>
        <v>17.61</v>
      </c>
      <c r="I906" s="107" t="s">
        <v>11266</v>
      </c>
      <c r="J906" s="76">
        <f t="shared" si="216"/>
        <v>8.8000000000000007</v>
      </c>
      <c r="M906" s="76">
        <f>VLOOKUP(B906,'CMP-SIN-SD-09-2021'!A:D,4,0)</f>
        <v>17.61</v>
      </c>
      <c r="N906" s="76" t="b">
        <f t="shared" si="217"/>
        <v>1</v>
      </c>
    </row>
    <row r="907" spans="1:15" s="363" customFormat="1" x14ac:dyDescent="0.25">
      <c r="A907" s="378">
        <f t="shared" si="195"/>
        <v>72118</v>
      </c>
      <c r="B907" s="377">
        <v>10498</v>
      </c>
      <c r="C907" s="104" t="s">
        <v>13462</v>
      </c>
      <c r="D907" s="104" t="s">
        <v>13611</v>
      </c>
      <c r="E907" s="105" t="s">
        <v>11264</v>
      </c>
      <c r="F907" s="105" t="s">
        <v>6462</v>
      </c>
      <c r="G907" s="140">
        <v>1.5</v>
      </c>
      <c r="H907" s="107">
        <v>6.18</v>
      </c>
      <c r="I907" s="107" t="s">
        <v>11266</v>
      </c>
      <c r="J907" s="76">
        <f t="shared" si="216"/>
        <v>9.27</v>
      </c>
      <c r="M907" s="76">
        <f>VLOOKUP(B907,'INS-SIN-SD-09-2021'!A:D,4,0)</f>
        <v>6.18</v>
      </c>
      <c r="N907" s="76" t="b">
        <f t="shared" si="217"/>
        <v>1</v>
      </c>
    </row>
    <row r="908" spans="1:15" s="363" customFormat="1" x14ac:dyDescent="0.25">
      <c r="A908" s="378">
        <f t="shared" ref="A908:A971" si="218">IF(O908&lt;&gt;0,O908,A907)</f>
        <v>72118</v>
      </c>
      <c r="B908" s="377">
        <v>10505</v>
      </c>
      <c r="C908" s="104" t="s">
        <v>13462</v>
      </c>
      <c r="D908" s="104" t="s">
        <v>13612</v>
      </c>
      <c r="E908" s="105" t="s">
        <v>11264</v>
      </c>
      <c r="F908" s="105" t="s">
        <v>6447</v>
      </c>
      <c r="G908" s="140">
        <v>1</v>
      </c>
      <c r="H908" s="107">
        <v>120.48</v>
      </c>
      <c r="I908" s="107" t="s">
        <v>11266</v>
      </c>
      <c r="J908" s="76">
        <f t="shared" si="216"/>
        <v>120.48</v>
      </c>
      <c r="M908" s="76">
        <f>VLOOKUP(B908,'INS-SIN-SD-09-2021'!A:D,4,0)</f>
        <v>120.48</v>
      </c>
      <c r="N908" s="76" t="b">
        <f t="shared" si="217"/>
        <v>1</v>
      </c>
    </row>
    <row r="909" spans="1:15" s="363" customFormat="1" ht="30" x14ac:dyDescent="0.25">
      <c r="A909" s="376">
        <f t="shared" si="218"/>
        <v>85005</v>
      </c>
      <c r="B909" s="367" t="s">
        <v>11263</v>
      </c>
      <c r="C909" s="368" t="s">
        <v>11378</v>
      </c>
      <c r="D909" s="368" t="s">
        <v>13613</v>
      </c>
      <c r="E909" s="369" t="s">
        <v>6447</v>
      </c>
      <c r="F909" s="369" t="s">
        <v>11264</v>
      </c>
      <c r="G909" s="370" t="s">
        <v>11265</v>
      </c>
      <c r="H909" s="371" t="s">
        <v>11266</v>
      </c>
      <c r="I909" s="375">
        <f>SUMIF(A:A,A909,J:J)</f>
        <v>348.04</v>
      </c>
      <c r="K909" s="363" t="e">
        <f>VLOOKUP(A909,'CMP-SIN-SD-09-2021'!A:D,4,0)</f>
        <v>#N/A</v>
      </c>
      <c r="L909" s="363" t="e">
        <f>K909=I909</f>
        <v>#N/A</v>
      </c>
      <c r="O909" s="6">
        <v>85005</v>
      </c>
    </row>
    <row r="910" spans="1:15" s="363" customFormat="1" x14ac:dyDescent="0.25">
      <c r="A910" s="378">
        <f t="shared" si="218"/>
        <v>85005</v>
      </c>
      <c r="B910" s="377">
        <v>88325</v>
      </c>
      <c r="C910" s="104" t="s">
        <v>13613</v>
      </c>
      <c r="D910" s="104" t="s">
        <v>13610</v>
      </c>
      <c r="E910" s="105" t="s">
        <v>11264</v>
      </c>
      <c r="F910" s="105" t="s">
        <v>6456</v>
      </c>
      <c r="G910" s="140">
        <v>2</v>
      </c>
      <c r="H910" s="107">
        <f>VLOOKUP(B910,'CMP-SIN-SD-09-2021'!A:D,4,0)</f>
        <v>22.19</v>
      </c>
      <c r="I910" s="107" t="s">
        <v>11266</v>
      </c>
      <c r="J910" s="76">
        <f t="shared" ref="J910:J913" si="219">TRUNC((H910*G910),2)</f>
        <v>44.38</v>
      </c>
      <c r="M910" s="76">
        <f>VLOOKUP(B910,'CMP-SIN-SD-09-2021'!A:D,4,0)</f>
        <v>22.19</v>
      </c>
      <c r="N910" s="76" t="b">
        <f t="shared" ref="N910:N913" si="220">M910=H910</f>
        <v>1</v>
      </c>
    </row>
    <row r="911" spans="1:15" s="363" customFormat="1" x14ac:dyDescent="0.25">
      <c r="A911" s="378">
        <f t="shared" si="218"/>
        <v>85005</v>
      </c>
      <c r="B911" s="377">
        <v>88316</v>
      </c>
      <c r="C911" s="104" t="s">
        <v>13613</v>
      </c>
      <c r="D911" s="104" t="s">
        <v>11293</v>
      </c>
      <c r="E911" s="105" t="s">
        <v>11264</v>
      </c>
      <c r="F911" s="105" t="s">
        <v>6456</v>
      </c>
      <c r="G911" s="140">
        <v>0.4</v>
      </c>
      <c r="H911" s="107">
        <f>VLOOKUP(B911,'CMP-SIN-SD-09-2021'!A:D,4,0)</f>
        <v>17.61</v>
      </c>
      <c r="I911" s="107" t="s">
        <v>11266</v>
      </c>
      <c r="J911" s="76">
        <f t="shared" si="219"/>
        <v>7.04</v>
      </c>
      <c r="M911" s="76">
        <f>VLOOKUP(B911,'CMP-SIN-SD-09-2021'!A:D,4,0)</f>
        <v>17.61</v>
      </c>
      <c r="N911" s="76" t="b">
        <f t="shared" si="220"/>
        <v>1</v>
      </c>
    </row>
    <row r="912" spans="1:15" s="363" customFormat="1" x14ac:dyDescent="0.25">
      <c r="A912" s="378">
        <f t="shared" si="218"/>
        <v>85005</v>
      </c>
      <c r="B912" s="377">
        <v>11186</v>
      </c>
      <c r="C912" s="104" t="s">
        <v>13613</v>
      </c>
      <c r="D912" s="104" t="s">
        <v>13614</v>
      </c>
      <c r="E912" s="105" t="s">
        <v>11264</v>
      </c>
      <c r="F912" s="105" t="s">
        <v>6447</v>
      </c>
      <c r="G912" s="140">
        <v>1</v>
      </c>
      <c r="H912" s="107">
        <v>279.02</v>
      </c>
      <c r="I912" s="107" t="s">
        <v>11266</v>
      </c>
      <c r="J912" s="76">
        <f t="shared" si="219"/>
        <v>279.02</v>
      </c>
      <c r="M912" s="76">
        <f>VLOOKUP(B912,'INS-SIN-SD-09-2021'!A:D,4,0)</f>
        <v>279.02</v>
      </c>
      <c r="N912" s="76" t="b">
        <f t="shared" si="220"/>
        <v>1</v>
      </c>
    </row>
    <row r="913" spans="1:15" s="363" customFormat="1" ht="30" x14ac:dyDescent="0.25">
      <c r="A913" s="378">
        <f t="shared" si="218"/>
        <v>85005</v>
      </c>
      <c r="B913" s="377">
        <v>442</v>
      </c>
      <c r="C913" s="104" t="s">
        <v>13613</v>
      </c>
      <c r="D913" s="104" t="s">
        <v>13615</v>
      </c>
      <c r="E913" s="105" t="s">
        <v>11264</v>
      </c>
      <c r="F913" s="105" t="s">
        <v>6446</v>
      </c>
      <c r="G913" s="140">
        <v>4</v>
      </c>
      <c r="H913" s="107">
        <v>4.4000000000000004</v>
      </c>
      <c r="I913" s="107" t="s">
        <v>11266</v>
      </c>
      <c r="J913" s="76">
        <f t="shared" si="219"/>
        <v>17.600000000000001</v>
      </c>
      <c r="M913" s="76">
        <f>VLOOKUP(B913,'INS-SIN-SD-09-2021'!A:D,4,0)</f>
        <v>4.4000000000000004</v>
      </c>
      <c r="N913" s="76" t="b">
        <f t="shared" si="220"/>
        <v>1</v>
      </c>
    </row>
    <row r="914" spans="1:15" s="363" customFormat="1" ht="30" x14ac:dyDescent="0.25">
      <c r="A914" s="376">
        <f t="shared" si="218"/>
        <v>94216</v>
      </c>
      <c r="B914" s="367" t="s">
        <v>11263</v>
      </c>
      <c r="C914" s="368" t="s">
        <v>11379</v>
      </c>
      <c r="D914" s="368" t="s">
        <v>13453</v>
      </c>
      <c r="E914" s="369" t="s">
        <v>6447</v>
      </c>
      <c r="F914" s="369" t="s">
        <v>11264</v>
      </c>
      <c r="G914" s="370" t="s">
        <v>11265</v>
      </c>
      <c r="H914" s="371" t="s">
        <v>11266</v>
      </c>
      <c r="I914" s="375">
        <f>SUMIF(A:A,A914,J:J)</f>
        <v>283.65000000000003</v>
      </c>
      <c r="K914" s="363">
        <f>VLOOKUP(A914,'CMP-SIN-SD-09-2021'!A:D,4,0)</f>
        <v>283.64999999999998</v>
      </c>
      <c r="L914" s="363" t="b">
        <f>K914=I914</f>
        <v>1</v>
      </c>
      <c r="O914" s="6">
        <v>94216</v>
      </c>
    </row>
    <row r="915" spans="1:15" s="363" customFormat="1" x14ac:dyDescent="0.25">
      <c r="A915" s="378">
        <f t="shared" si="218"/>
        <v>94216</v>
      </c>
      <c r="B915" s="377">
        <v>88323</v>
      </c>
      <c r="C915" s="104" t="s">
        <v>13453</v>
      </c>
      <c r="D915" s="104" t="s">
        <v>13616</v>
      </c>
      <c r="E915" s="105" t="s">
        <v>11264</v>
      </c>
      <c r="F915" s="105" t="s">
        <v>6456</v>
      </c>
      <c r="G915" s="140">
        <v>5.6000000000000001E-2</v>
      </c>
      <c r="H915" s="107">
        <f>VLOOKUP(B915,'CMP-SIN-SD-09-2021'!A:D,4,0)</f>
        <v>25.29</v>
      </c>
      <c r="I915" s="107" t="s">
        <v>11266</v>
      </c>
      <c r="J915" s="76">
        <f t="shared" ref="J915:J920" si="221">TRUNC((H915*G915),2)</f>
        <v>1.41</v>
      </c>
      <c r="M915" s="76">
        <f>VLOOKUP(B915,'CMP-SIN-SD-09-2021'!A:D,4,0)</f>
        <v>25.29</v>
      </c>
      <c r="N915" s="76" t="b">
        <f t="shared" ref="N915:N920" si="222">M915=H915</f>
        <v>1</v>
      </c>
    </row>
    <row r="916" spans="1:15" s="363" customFormat="1" x14ac:dyDescent="0.25">
      <c r="A916" s="378">
        <f t="shared" si="218"/>
        <v>94216</v>
      </c>
      <c r="B916" s="377">
        <v>88316</v>
      </c>
      <c r="C916" s="104" t="s">
        <v>13453</v>
      </c>
      <c r="D916" s="104" t="s">
        <v>11293</v>
      </c>
      <c r="E916" s="105" t="s">
        <v>11264</v>
      </c>
      <c r="F916" s="105" t="s">
        <v>6456</v>
      </c>
      <c r="G916" s="140">
        <v>6.2E-2</v>
      </c>
      <c r="H916" s="107">
        <f>VLOOKUP(B916,'CMP-SIN-SD-09-2021'!A:D,4,0)</f>
        <v>17.61</v>
      </c>
      <c r="I916" s="107" t="s">
        <v>11266</v>
      </c>
      <c r="J916" s="76">
        <f t="shared" si="221"/>
        <v>1.0900000000000001</v>
      </c>
      <c r="M916" s="76">
        <f>VLOOKUP(B916,'CMP-SIN-SD-09-2021'!A:D,4,0)</f>
        <v>17.61</v>
      </c>
      <c r="N916" s="76" t="b">
        <f t="shared" si="222"/>
        <v>1</v>
      </c>
    </row>
    <row r="917" spans="1:15" s="363" customFormat="1" ht="30" x14ac:dyDescent="0.25">
      <c r="A917" s="378">
        <f t="shared" si="218"/>
        <v>94216</v>
      </c>
      <c r="B917" s="377">
        <v>93281</v>
      </c>
      <c r="C917" s="104" t="s">
        <v>13453</v>
      </c>
      <c r="D917" s="104" t="s">
        <v>13617</v>
      </c>
      <c r="E917" s="105" t="s">
        <v>11264</v>
      </c>
      <c r="F917" s="105" t="s">
        <v>11307</v>
      </c>
      <c r="G917" s="140">
        <v>8.9999999999999998E-4</v>
      </c>
      <c r="H917" s="107">
        <f>VLOOKUP(B917,'CMP-SIN-SD-09-2021'!A:D,4,0)</f>
        <v>19.88</v>
      </c>
      <c r="I917" s="107" t="s">
        <v>11266</v>
      </c>
      <c r="J917" s="76">
        <f t="shared" si="221"/>
        <v>0.01</v>
      </c>
      <c r="M917" s="76">
        <f>VLOOKUP(B917,'CMP-SIN-SD-09-2021'!A:D,4,0)</f>
        <v>19.88</v>
      </c>
      <c r="N917" s="76" t="b">
        <f t="shared" si="222"/>
        <v>1</v>
      </c>
    </row>
    <row r="918" spans="1:15" s="363" customFormat="1" ht="30" x14ac:dyDescent="0.25">
      <c r="A918" s="378">
        <f t="shared" si="218"/>
        <v>94216</v>
      </c>
      <c r="B918" s="377">
        <v>93282</v>
      </c>
      <c r="C918" s="104" t="s">
        <v>13453</v>
      </c>
      <c r="D918" s="104" t="s">
        <v>13618</v>
      </c>
      <c r="E918" s="105" t="s">
        <v>11264</v>
      </c>
      <c r="F918" s="105" t="s">
        <v>11308</v>
      </c>
      <c r="G918" s="140">
        <v>1.1999999999999999E-3</v>
      </c>
      <c r="H918" s="107">
        <f>VLOOKUP(B918,'CMP-SIN-SD-09-2021'!A:D,4,0)</f>
        <v>19</v>
      </c>
      <c r="I918" s="107" t="s">
        <v>11266</v>
      </c>
      <c r="J918" s="76">
        <f t="shared" si="221"/>
        <v>0.02</v>
      </c>
      <c r="M918" s="76">
        <f>VLOOKUP(B918,'CMP-SIN-SD-09-2021'!A:D,4,0)</f>
        <v>19</v>
      </c>
      <c r="N918" s="76" t="b">
        <f t="shared" si="222"/>
        <v>1</v>
      </c>
    </row>
    <row r="919" spans="1:15" s="363" customFormat="1" ht="45" x14ac:dyDescent="0.25">
      <c r="A919" s="378">
        <f t="shared" si="218"/>
        <v>94216</v>
      </c>
      <c r="B919" s="377">
        <v>11029</v>
      </c>
      <c r="C919" s="104" t="s">
        <v>13453</v>
      </c>
      <c r="D919" s="104" t="s">
        <v>13619</v>
      </c>
      <c r="E919" s="105" t="s">
        <v>11264</v>
      </c>
      <c r="F919" s="105" t="s">
        <v>6454</v>
      </c>
      <c r="G919" s="140">
        <v>4.1500000000000004</v>
      </c>
      <c r="H919" s="107">
        <v>2.1</v>
      </c>
      <c r="I919" s="107" t="s">
        <v>11266</v>
      </c>
      <c r="J919" s="76">
        <f t="shared" si="221"/>
        <v>8.7100000000000009</v>
      </c>
      <c r="M919" s="76">
        <f>VLOOKUP(B919,'INS-SIN-SD-09-2021'!A:D,4,0)</f>
        <v>2.1</v>
      </c>
      <c r="N919" s="76" t="b">
        <f t="shared" si="222"/>
        <v>1</v>
      </c>
    </row>
    <row r="920" spans="1:15" s="363" customFormat="1" ht="75" x14ac:dyDescent="0.25">
      <c r="A920" s="378">
        <f t="shared" si="218"/>
        <v>94216</v>
      </c>
      <c r="B920" s="377">
        <v>40740</v>
      </c>
      <c r="C920" s="104" t="s">
        <v>13453</v>
      </c>
      <c r="D920" s="104" t="s">
        <v>13620</v>
      </c>
      <c r="E920" s="105" t="s">
        <v>11264</v>
      </c>
      <c r="F920" s="105" t="s">
        <v>6447</v>
      </c>
      <c r="G920" s="140">
        <v>1.1459999999999999</v>
      </c>
      <c r="H920" s="107">
        <v>237.71</v>
      </c>
      <c r="I920" s="107" t="s">
        <v>11266</v>
      </c>
      <c r="J920" s="76">
        <f t="shared" si="221"/>
        <v>272.41000000000003</v>
      </c>
      <c r="M920" s="76">
        <f>VLOOKUP(B920,'INS-SIN-SD-09-2021'!A:D,4,0)</f>
        <v>237.71</v>
      </c>
      <c r="N920" s="76" t="b">
        <f t="shared" si="222"/>
        <v>1</v>
      </c>
    </row>
    <row r="921" spans="1:15" s="363" customFormat="1" x14ac:dyDescent="0.25">
      <c r="A921" s="376" t="str">
        <f t="shared" si="218"/>
        <v>160964/AGETOP</v>
      </c>
      <c r="B921" s="367" t="s">
        <v>11263</v>
      </c>
      <c r="C921" s="368" t="s">
        <v>11380</v>
      </c>
      <c r="D921" s="368" t="s">
        <v>13621</v>
      </c>
      <c r="E921" s="369" t="s">
        <v>6465</v>
      </c>
      <c r="F921" s="369" t="s">
        <v>11264</v>
      </c>
      <c r="G921" s="370" t="s">
        <v>11265</v>
      </c>
      <c r="H921" s="371" t="s">
        <v>11266</v>
      </c>
      <c r="I921" s="375">
        <f>SUMIF(A:A,A921,J:J)</f>
        <v>19.889999999999997</v>
      </c>
      <c r="K921" s="363" t="e">
        <f>VLOOKUP(A921,'CMP-SIN-SD-09-2021'!A:D,4,0)</f>
        <v>#N/A</v>
      </c>
      <c r="L921" s="363" t="e">
        <f>K921=I921</f>
        <v>#N/A</v>
      </c>
      <c r="O921" s="363" t="s">
        <v>275</v>
      </c>
    </row>
    <row r="922" spans="1:15" s="363" customFormat="1" x14ac:dyDescent="0.25">
      <c r="A922" s="378" t="str">
        <f t="shared" si="218"/>
        <v>160964/AGETOP</v>
      </c>
      <c r="B922" s="377">
        <v>88309</v>
      </c>
      <c r="C922" s="104" t="s">
        <v>13621</v>
      </c>
      <c r="D922" s="104" t="s">
        <v>13351</v>
      </c>
      <c r="E922" s="105" t="s">
        <v>11264</v>
      </c>
      <c r="F922" s="105" t="s">
        <v>6456</v>
      </c>
      <c r="G922" s="140">
        <v>0.08</v>
      </c>
      <c r="H922" s="107">
        <f>VLOOKUP(B922,'CMP-SIN-SD-09-2021'!A:D,4,0)</f>
        <v>23.9</v>
      </c>
      <c r="I922" s="107" t="s">
        <v>11266</v>
      </c>
      <c r="J922" s="76">
        <f t="shared" ref="J922:J924" si="223">TRUNC((H922*G922),2)</f>
        <v>1.91</v>
      </c>
      <c r="M922" s="76">
        <f>VLOOKUP(B922,'CMP-SIN-SD-09-2021'!A:D,4,0)</f>
        <v>23.9</v>
      </c>
      <c r="N922" s="76" t="b">
        <f t="shared" ref="N922:N924" si="224">M922=H922</f>
        <v>1</v>
      </c>
    </row>
    <row r="923" spans="1:15" s="363" customFormat="1" x14ac:dyDescent="0.25">
      <c r="A923" s="378" t="str">
        <f t="shared" si="218"/>
        <v>160964/AGETOP</v>
      </c>
      <c r="B923" s="377">
        <v>88316</v>
      </c>
      <c r="C923" s="104" t="s">
        <v>13621</v>
      </c>
      <c r="D923" s="104" t="s">
        <v>11293</v>
      </c>
      <c r="E923" s="105" t="s">
        <v>11264</v>
      </c>
      <c r="F923" s="105" t="s">
        <v>6456</v>
      </c>
      <c r="G923" s="140">
        <v>0.08</v>
      </c>
      <c r="H923" s="107">
        <f>VLOOKUP(B923,'CMP-SIN-SD-09-2021'!A:D,4,0)</f>
        <v>17.61</v>
      </c>
      <c r="I923" s="107" t="s">
        <v>11266</v>
      </c>
      <c r="J923" s="76">
        <f t="shared" si="223"/>
        <v>1.4</v>
      </c>
      <c r="M923" s="76">
        <f>VLOOKUP(B923,'CMP-SIN-SD-09-2021'!A:D,4,0)</f>
        <v>17.61</v>
      </c>
      <c r="N923" s="76" t="b">
        <f t="shared" si="224"/>
        <v>1</v>
      </c>
    </row>
    <row r="924" spans="1:15" s="363" customFormat="1" x14ac:dyDescent="0.25">
      <c r="A924" s="378" t="str">
        <f t="shared" si="218"/>
        <v>160964/AGETOP</v>
      </c>
      <c r="B924" s="377">
        <v>2534</v>
      </c>
      <c r="C924" s="104" t="s">
        <v>13621</v>
      </c>
      <c r="D924" s="104" t="s">
        <v>13622</v>
      </c>
      <c r="E924" s="105" t="s">
        <v>11264</v>
      </c>
      <c r="F924" s="105" t="s">
        <v>13623</v>
      </c>
      <c r="G924" s="140">
        <v>1.08</v>
      </c>
      <c r="H924" s="107">
        <v>15.36</v>
      </c>
      <c r="I924" s="107" t="s">
        <v>11266</v>
      </c>
      <c r="J924" s="76">
        <f t="shared" si="223"/>
        <v>16.579999999999998</v>
      </c>
      <c r="M924" s="76" t="e">
        <f>VLOOKUP(B924,'INS-SIN-SD-09-2021'!A:D,4,0)</f>
        <v>#N/A</v>
      </c>
      <c r="N924" s="76" t="e">
        <f t="shared" si="224"/>
        <v>#N/A</v>
      </c>
    </row>
    <row r="925" spans="1:15" s="363" customFormat="1" ht="45" x14ac:dyDescent="0.25">
      <c r="A925" s="376">
        <f t="shared" si="218"/>
        <v>94990</v>
      </c>
      <c r="B925" s="367" t="s">
        <v>11263</v>
      </c>
      <c r="C925" s="368" t="s">
        <v>11381</v>
      </c>
      <c r="D925" s="368" t="s">
        <v>13624</v>
      </c>
      <c r="E925" s="369" t="s">
        <v>6624</v>
      </c>
      <c r="F925" s="369" t="s">
        <v>11264</v>
      </c>
      <c r="G925" s="370" t="s">
        <v>11265</v>
      </c>
      <c r="H925" s="371" t="s">
        <v>11266</v>
      </c>
      <c r="I925" s="375">
        <f>SUMIF(A:A,A925,J:J)</f>
        <v>721.94999999999993</v>
      </c>
      <c r="K925" s="363">
        <f>VLOOKUP(A925,'CMP-SIN-SD-09-2021'!A:D,4,0)</f>
        <v>721.95</v>
      </c>
      <c r="L925" s="363" t="b">
        <f>K925=I925</f>
        <v>1</v>
      </c>
      <c r="O925" s="6">
        <v>94990</v>
      </c>
    </row>
    <row r="926" spans="1:15" s="363" customFormat="1" ht="45" x14ac:dyDescent="0.25">
      <c r="A926" s="378">
        <f t="shared" si="218"/>
        <v>94990</v>
      </c>
      <c r="B926" s="377">
        <v>94964</v>
      </c>
      <c r="C926" s="104" t="s">
        <v>13624</v>
      </c>
      <c r="D926" s="104" t="s">
        <v>13625</v>
      </c>
      <c r="E926" s="105" t="s">
        <v>11264</v>
      </c>
      <c r="F926" s="105" t="s">
        <v>6624</v>
      </c>
      <c r="G926" s="140">
        <v>1.2130000000000001</v>
      </c>
      <c r="H926" s="107">
        <f>VLOOKUP(B926,'CMP-SIN-SD-09-2021'!A:D,4,0)</f>
        <v>424.21</v>
      </c>
      <c r="I926" s="107" t="s">
        <v>11266</v>
      </c>
      <c r="J926" s="76">
        <f t="shared" ref="J926:J931" si="225">TRUNC((H926*G926),2)</f>
        <v>514.55999999999995</v>
      </c>
      <c r="M926" s="76">
        <f>VLOOKUP(B926,'CMP-SIN-SD-09-2021'!A:D,4,0)</f>
        <v>424.21</v>
      </c>
      <c r="N926" s="76" t="b">
        <f t="shared" ref="N926:N931" si="226">M926=H926</f>
        <v>1</v>
      </c>
    </row>
    <row r="927" spans="1:15" s="363" customFormat="1" x14ac:dyDescent="0.25">
      <c r="A927" s="378">
        <f t="shared" si="218"/>
        <v>94990</v>
      </c>
      <c r="B927" s="377">
        <v>88262</v>
      </c>
      <c r="C927" s="104" t="s">
        <v>13624</v>
      </c>
      <c r="D927" s="104" t="s">
        <v>13312</v>
      </c>
      <c r="E927" s="105" t="s">
        <v>11264</v>
      </c>
      <c r="F927" s="105" t="s">
        <v>6456</v>
      </c>
      <c r="G927" s="140">
        <v>2.2559999999999998</v>
      </c>
      <c r="H927" s="107">
        <f>VLOOKUP(B927,'CMP-SIN-SD-09-2021'!A:D,4,0)</f>
        <v>23.68</v>
      </c>
      <c r="I927" s="107" t="s">
        <v>11266</v>
      </c>
      <c r="J927" s="76">
        <f t="shared" si="225"/>
        <v>53.42</v>
      </c>
      <c r="M927" s="76">
        <f>VLOOKUP(B927,'CMP-SIN-SD-09-2021'!A:D,4,0)</f>
        <v>23.68</v>
      </c>
      <c r="N927" s="76" t="b">
        <f t="shared" si="226"/>
        <v>1</v>
      </c>
    </row>
    <row r="928" spans="1:15" s="363" customFormat="1" x14ac:dyDescent="0.25">
      <c r="A928" s="378">
        <f t="shared" si="218"/>
        <v>94990</v>
      </c>
      <c r="B928" s="377">
        <v>88309</v>
      </c>
      <c r="C928" s="104" t="s">
        <v>13624</v>
      </c>
      <c r="D928" s="104" t="s">
        <v>13351</v>
      </c>
      <c r="E928" s="105" t="s">
        <v>11264</v>
      </c>
      <c r="F928" s="105" t="s">
        <v>6456</v>
      </c>
      <c r="G928" s="140">
        <v>1.9830000000000001</v>
      </c>
      <c r="H928" s="107">
        <f>VLOOKUP(B928,'CMP-SIN-SD-09-2021'!A:D,4,0)</f>
        <v>23.9</v>
      </c>
      <c r="I928" s="107" t="s">
        <v>11266</v>
      </c>
      <c r="J928" s="76">
        <f t="shared" si="225"/>
        <v>47.39</v>
      </c>
      <c r="M928" s="76">
        <f>VLOOKUP(B928,'CMP-SIN-SD-09-2021'!A:D,4,0)</f>
        <v>23.9</v>
      </c>
      <c r="N928" s="76" t="b">
        <f t="shared" si="226"/>
        <v>1</v>
      </c>
    </row>
    <row r="929" spans="1:15" s="363" customFormat="1" x14ac:dyDescent="0.25">
      <c r="A929" s="378">
        <f t="shared" si="218"/>
        <v>94990</v>
      </c>
      <c r="B929" s="377">
        <v>88316</v>
      </c>
      <c r="C929" s="104" t="s">
        <v>13624</v>
      </c>
      <c r="D929" s="104" t="s">
        <v>11293</v>
      </c>
      <c r="E929" s="105" t="s">
        <v>11264</v>
      </c>
      <c r="F929" s="105" t="s">
        <v>6456</v>
      </c>
      <c r="G929" s="140">
        <v>4.2389999999999999</v>
      </c>
      <c r="H929" s="107">
        <f>VLOOKUP(B929,'CMP-SIN-SD-09-2021'!A:D,4,0)</f>
        <v>17.61</v>
      </c>
      <c r="I929" s="107" t="s">
        <v>11266</v>
      </c>
      <c r="J929" s="76">
        <f t="shared" si="225"/>
        <v>74.64</v>
      </c>
      <c r="M929" s="76">
        <f>VLOOKUP(B929,'CMP-SIN-SD-09-2021'!A:D,4,0)</f>
        <v>17.61</v>
      </c>
      <c r="N929" s="76" t="b">
        <f t="shared" si="226"/>
        <v>1</v>
      </c>
    </row>
    <row r="930" spans="1:15" s="363" customFormat="1" ht="30" x14ac:dyDescent="0.25">
      <c r="A930" s="378">
        <f t="shared" si="218"/>
        <v>94990</v>
      </c>
      <c r="B930" s="377">
        <v>4517</v>
      </c>
      <c r="C930" s="104" t="s">
        <v>13624</v>
      </c>
      <c r="D930" s="104" t="s">
        <v>13456</v>
      </c>
      <c r="E930" s="105" t="s">
        <v>11264</v>
      </c>
      <c r="F930" s="105" t="s">
        <v>6465</v>
      </c>
      <c r="G930" s="140">
        <v>2</v>
      </c>
      <c r="H930" s="107">
        <v>2.92</v>
      </c>
      <c r="I930" s="107" t="s">
        <v>11266</v>
      </c>
      <c r="J930" s="76">
        <f t="shared" si="225"/>
        <v>5.84</v>
      </c>
      <c r="M930" s="76">
        <f>VLOOKUP(B930,'INS-SIN-SD-09-2021'!A:D,4,0)</f>
        <v>2.92</v>
      </c>
      <c r="N930" s="76" t="b">
        <f t="shared" si="226"/>
        <v>1</v>
      </c>
    </row>
    <row r="931" spans="1:15" s="363" customFormat="1" ht="30" x14ac:dyDescent="0.25">
      <c r="A931" s="378">
        <f t="shared" si="218"/>
        <v>94990</v>
      </c>
      <c r="B931" s="377">
        <v>4460</v>
      </c>
      <c r="C931" s="104" t="s">
        <v>13624</v>
      </c>
      <c r="D931" s="104" t="s">
        <v>13626</v>
      </c>
      <c r="E931" s="105" t="s">
        <v>11264</v>
      </c>
      <c r="F931" s="105" t="s">
        <v>6465</v>
      </c>
      <c r="G931" s="140">
        <v>2.5</v>
      </c>
      <c r="H931" s="107">
        <v>10.44</v>
      </c>
      <c r="I931" s="107" t="s">
        <v>11266</v>
      </c>
      <c r="J931" s="76">
        <f t="shared" si="225"/>
        <v>26.1</v>
      </c>
      <c r="M931" s="76">
        <f>VLOOKUP(B931,'INS-SIN-SD-09-2021'!A:D,4,0)</f>
        <v>10.44</v>
      </c>
      <c r="N931" s="76" t="b">
        <f t="shared" si="226"/>
        <v>1</v>
      </c>
    </row>
    <row r="932" spans="1:15" s="363" customFormat="1" ht="45" x14ac:dyDescent="0.25">
      <c r="A932" s="376">
        <f t="shared" si="218"/>
        <v>98679</v>
      </c>
      <c r="B932" s="367" t="s">
        <v>11263</v>
      </c>
      <c r="C932" s="368" t="s">
        <v>11303</v>
      </c>
      <c r="D932" s="368" t="s">
        <v>13627</v>
      </c>
      <c r="E932" s="369" t="s">
        <v>6447</v>
      </c>
      <c r="F932" s="369" t="s">
        <v>11264</v>
      </c>
      <c r="G932" s="370" t="s">
        <v>11265</v>
      </c>
      <c r="H932" s="371" t="s">
        <v>11266</v>
      </c>
      <c r="I932" s="375">
        <f>SUMIF(A:A,A932,J:J)</f>
        <v>31.18</v>
      </c>
      <c r="K932" s="363">
        <f>VLOOKUP(A932,'CMP-SIN-SD-09-2021'!A:D,4,0)</f>
        <v>31.18</v>
      </c>
      <c r="L932" s="363" t="b">
        <f>K932=I932</f>
        <v>1</v>
      </c>
      <c r="O932" s="6">
        <v>98679</v>
      </c>
    </row>
    <row r="933" spans="1:15" s="363" customFormat="1" ht="45" x14ac:dyDescent="0.25">
      <c r="A933" s="378">
        <f t="shared" si="218"/>
        <v>98679</v>
      </c>
      <c r="B933" s="377">
        <v>87298</v>
      </c>
      <c r="C933" s="104" t="s">
        <v>13627</v>
      </c>
      <c r="D933" s="104" t="s">
        <v>13628</v>
      </c>
      <c r="E933" s="105" t="s">
        <v>11264</v>
      </c>
      <c r="F933" s="105" t="s">
        <v>6624</v>
      </c>
      <c r="G933" s="140">
        <v>3.1E-2</v>
      </c>
      <c r="H933" s="107">
        <f>VLOOKUP(B933,'CMP-SIN-SD-09-2021'!A:D,4,0)</f>
        <v>553.36</v>
      </c>
      <c r="I933" s="107" t="s">
        <v>11266</v>
      </c>
      <c r="J933" s="76">
        <f t="shared" ref="J933:J937" si="227">TRUNC((H933*G933),2)</f>
        <v>17.149999999999999</v>
      </c>
      <c r="M933" s="76">
        <f>VLOOKUP(B933,'CMP-SIN-SD-09-2021'!A:D,4,0)</f>
        <v>553.36</v>
      </c>
      <c r="N933" s="76" t="b">
        <f t="shared" ref="N933:N937" si="228">M933=H933</f>
        <v>1</v>
      </c>
    </row>
    <row r="934" spans="1:15" s="363" customFormat="1" x14ac:dyDescent="0.25">
      <c r="A934" s="378">
        <f t="shared" si="218"/>
        <v>98679</v>
      </c>
      <c r="B934" s="377">
        <v>88309</v>
      </c>
      <c r="C934" s="104" t="s">
        <v>13627</v>
      </c>
      <c r="D934" s="104" t="s">
        <v>13351</v>
      </c>
      <c r="E934" s="105" t="s">
        <v>11264</v>
      </c>
      <c r="F934" s="105" t="s">
        <v>6456</v>
      </c>
      <c r="G934" s="140">
        <v>0.35399999999999998</v>
      </c>
      <c r="H934" s="107">
        <f>VLOOKUP(B934,'CMP-SIN-SD-09-2021'!A:D,4,0)</f>
        <v>23.9</v>
      </c>
      <c r="I934" s="107" t="s">
        <v>11266</v>
      </c>
      <c r="J934" s="76">
        <f t="shared" si="227"/>
        <v>8.4600000000000009</v>
      </c>
      <c r="M934" s="76">
        <f>VLOOKUP(B934,'CMP-SIN-SD-09-2021'!A:D,4,0)</f>
        <v>23.9</v>
      </c>
      <c r="N934" s="76" t="b">
        <f t="shared" si="228"/>
        <v>1</v>
      </c>
    </row>
    <row r="935" spans="1:15" s="363" customFormat="1" x14ac:dyDescent="0.25">
      <c r="A935" s="378">
        <f t="shared" si="218"/>
        <v>98679</v>
      </c>
      <c r="B935" s="377">
        <v>88316</v>
      </c>
      <c r="C935" s="104" t="s">
        <v>13627</v>
      </c>
      <c r="D935" s="104" t="s">
        <v>11293</v>
      </c>
      <c r="E935" s="105" t="s">
        <v>11264</v>
      </c>
      <c r="F935" s="105" t="s">
        <v>6456</v>
      </c>
      <c r="G935" s="140">
        <v>0.17699999999999999</v>
      </c>
      <c r="H935" s="107">
        <f>VLOOKUP(B935,'CMP-SIN-SD-09-2021'!A:D,4,0)</f>
        <v>17.61</v>
      </c>
      <c r="I935" s="107" t="s">
        <v>11266</v>
      </c>
      <c r="J935" s="76">
        <f t="shared" si="227"/>
        <v>3.11</v>
      </c>
      <c r="M935" s="76">
        <f>VLOOKUP(B935,'CMP-SIN-SD-09-2021'!A:D,4,0)</f>
        <v>17.61</v>
      </c>
      <c r="N935" s="76" t="b">
        <f t="shared" si="228"/>
        <v>1</v>
      </c>
    </row>
    <row r="936" spans="1:15" s="363" customFormat="1" x14ac:dyDescent="0.25">
      <c r="A936" s="378">
        <f t="shared" si="218"/>
        <v>98679</v>
      </c>
      <c r="B936" s="377">
        <v>1379</v>
      </c>
      <c r="C936" s="104" t="s">
        <v>13627</v>
      </c>
      <c r="D936" s="104" t="s">
        <v>13629</v>
      </c>
      <c r="E936" s="105" t="s">
        <v>11264</v>
      </c>
      <c r="F936" s="105" t="s">
        <v>6462</v>
      </c>
      <c r="G936" s="140">
        <v>0.5</v>
      </c>
      <c r="H936" s="107">
        <v>0.59</v>
      </c>
      <c r="I936" s="107" t="s">
        <v>11266</v>
      </c>
      <c r="J936" s="76">
        <f t="shared" si="227"/>
        <v>0.28999999999999998</v>
      </c>
      <c r="M936" s="76">
        <f>VLOOKUP(B936,'INS-SIN-SD-09-2021'!A:D,4,0)</f>
        <v>0.59</v>
      </c>
      <c r="N936" s="76" t="b">
        <f t="shared" si="228"/>
        <v>1</v>
      </c>
    </row>
    <row r="937" spans="1:15" s="363" customFormat="1" ht="30" x14ac:dyDescent="0.25">
      <c r="A937" s="378">
        <f t="shared" si="218"/>
        <v>98679</v>
      </c>
      <c r="B937" s="377">
        <v>3671</v>
      </c>
      <c r="C937" s="104" t="s">
        <v>13627</v>
      </c>
      <c r="D937" s="104" t="s">
        <v>13630</v>
      </c>
      <c r="E937" s="105" t="s">
        <v>11264</v>
      </c>
      <c r="F937" s="105" t="s">
        <v>6465</v>
      </c>
      <c r="G937" s="140">
        <v>1.67</v>
      </c>
      <c r="H937" s="107">
        <v>1.3</v>
      </c>
      <c r="I937" s="107" t="s">
        <v>11266</v>
      </c>
      <c r="J937" s="76">
        <f t="shared" si="227"/>
        <v>2.17</v>
      </c>
      <c r="M937" s="76">
        <f>VLOOKUP(B937,'INS-SIN-SD-09-2021'!A:D,4,0)</f>
        <v>1.3</v>
      </c>
      <c r="N937" s="76" t="b">
        <f t="shared" si="228"/>
        <v>1</v>
      </c>
    </row>
    <row r="938" spans="1:15" s="363" customFormat="1" ht="30" x14ac:dyDescent="0.25">
      <c r="A938" s="376">
        <f t="shared" si="218"/>
        <v>101094</v>
      </c>
      <c r="B938" s="367" t="s">
        <v>11263</v>
      </c>
      <c r="C938" s="368" t="s">
        <v>11382</v>
      </c>
      <c r="D938" s="368" t="s">
        <v>11329</v>
      </c>
      <c r="E938" s="369" t="s">
        <v>6465</v>
      </c>
      <c r="F938" s="369" t="s">
        <v>11264</v>
      </c>
      <c r="G938" s="370" t="s">
        <v>11265</v>
      </c>
      <c r="H938" s="371" t="s">
        <v>11266</v>
      </c>
      <c r="I938" s="375">
        <f>SUMIF(A:A,A938,J:J)</f>
        <v>184.48</v>
      </c>
      <c r="K938" s="363">
        <f>VLOOKUP(A938,'CMP-SIN-SD-09-2021'!A:D,4,0)</f>
        <v>184.48</v>
      </c>
      <c r="L938" s="363" t="b">
        <f>K938=I938</f>
        <v>1</v>
      </c>
      <c r="O938" s="6">
        <v>101094</v>
      </c>
    </row>
    <row r="939" spans="1:15" s="363" customFormat="1" x14ac:dyDescent="0.25">
      <c r="A939" s="378">
        <f t="shared" si="218"/>
        <v>101094</v>
      </c>
      <c r="B939" s="377">
        <v>88309</v>
      </c>
      <c r="C939" s="104" t="s">
        <v>11329</v>
      </c>
      <c r="D939" s="104" t="s">
        <v>13351</v>
      </c>
      <c r="E939" s="105" t="s">
        <v>11264</v>
      </c>
      <c r="F939" s="105" t="s">
        <v>6456</v>
      </c>
      <c r="G939" s="140">
        <v>0.437</v>
      </c>
      <c r="H939" s="107">
        <f>VLOOKUP(B939,'CMP-SIN-SD-09-2021'!A:D,4,0)</f>
        <v>23.9</v>
      </c>
      <c r="I939" s="107" t="s">
        <v>11266</v>
      </c>
      <c r="J939" s="76">
        <f t="shared" ref="J939:J943" si="229">TRUNC((H939*G939),2)</f>
        <v>10.44</v>
      </c>
      <c r="M939" s="76">
        <f>VLOOKUP(B939,'CMP-SIN-SD-09-2021'!A:D,4,0)</f>
        <v>23.9</v>
      </c>
      <c r="N939" s="76" t="b">
        <f t="shared" ref="N939:N943" si="230">M939=H939</f>
        <v>1</v>
      </c>
    </row>
    <row r="940" spans="1:15" s="363" customFormat="1" x14ac:dyDescent="0.25">
      <c r="A940" s="378">
        <f t="shared" si="218"/>
        <v>101094</v>
      </c>
      <c r="B940" s="377">
        <v>88316</v>
      </c>
      <c r="C940" s="104" t="s">
        <v>11329</v>
      </c>
      <c r="D940" s="104" t="s">
        <v>11293</v>
      </c>
      <c r="E940" s="105" t="s">
        <v>11264</v>
      </c>
      <c r="F940" s="105" t="s">
        <v>6456</v>
      </c>
      <c r="G940" s="140">
        <v>0.218</v>
      </c>
      <c r="H940" s="107">
        <f>VLOOKUP(B940,'CMP-SIN-SD-09-2021'!A:D,4,0)</f>
        <v>17.61</v>
      </c>
      <c r="I940" s="107" t="s">
        <v>11266</v>
      </c>
      <c r="J940" s="76">
        <f t="shared" si="229"/>
        <v>3.83</v>
      </c>
      <c r="M940" s="76">
        <f>VLOOKUP(B940,'CMP-SIN-SD-09-2021'!A:D,4,0)</f>
        <v>17.61</v>
      </c>
      <c r="N940" s="76" t="b">
        <f t="shared" si="230"/>
        <v>1</v>
      </c>
    </row>
    <row r="941" spans="1:15" s="363" customFormat="1" x14ac:dyDescent="0.25">
      <c r="A941" s="378">
        <f t="shared" si="218"/>
        <v>101094</v>
      </c>
      <c r="B941" s="377">
        <v>1379</v>
      </c>
      <c r="C941" s="104" t="s">
        <v>11329</v>
      </c>
      <c r="D941" s="104" t="s">
        <v>13629</v>
      </c>
      <c r="E941" s="105" t="s">
        <v>11264</v>
      </c>
      <c r="F941" s="105" t="s">
        <v>6462</v>
      </c>
      <c r="G941" s="140">
        <v>0.24</v>
      </c>
      <c r="H941" s="107">
        <v>0.59</v>
      </c>
      <c r="I941" s="107" t="s">
        <v>11266</v>
      </c>
      <c r="J941" s="76">
        <f t="shared" si="229"/>
        <v>0.14000000000000001</v>
      </c>
      <c r="M941" s="76">
        <f>VLOOKUP(B941,'INS-SIN-SD-09-2021'!A:D,4,0)</f>
        <v>0.59</v>
      </c>
      <c r="N941" s="76" t="b">
        <f t="shared" si="230"/>
        <v>1</v>
      </c>
    </row>
    <row r="942" spans="1:15" s="363" customFormat="1" x14ac:dyDescent="0.25">
      <c r="A942" s="378">
        <f t="shared" si="218"/>
        <v>101094</v>
      </c>
      <c r="B942" s="377">
        <v>37595</v>
      </c>
      <c r="C942" s="104" t="s">
        <v>11329</v>
      </c>
      <c r="D942" s="104" t="s">
        <v>13631</v>
      </c>
      <c r="E942" s="105" t="s">
        <v>11264</v>
      </c>
      <c r="F942" s="105" t="s">
        <v>6462</v>
      </c>
      <c r="G942" s="140">
        <v>1.2150000000000001</v>
      </c>
      <c r="H942" s="107">
        <v>1.53</v>
      </c>
      <c r="I942" s="107" t="s">
        <v>11266</v>
      </c>
      <c r="J942" s="76">
        <f t="shared" si="229"/>
        <v>1.85</v>
      </c>
      <c r="M942" s="76">
        <f>VLOOKUP(B942,'INS-SIN-SD-09-2021'!A:D,4,0)</f>
        <v>1.53</v>
      </c>
      <c r="N942" s="76" t="b">
        <f t="shared" si="230"/>
        <v>1</v>
      </c>
    </row>
    <row r="943" spans="1:15" s="363" customFormat="1" ht="30" x14ac:dyDescent="0.25">
      <c r="A943" s="378">
        <f t="shared" si="218"/>
        <v>101094</v>
      </c>
      <c r="B943" s="377">
        <v>38186</v>
      </c>
      <c r="C943" s="104" t="s">
        <v>11329</v>
      </c>
      <c r="D943" s="104" t="s">
        <v>13632</v>
      </c>
      <c r="E943" s="105" t="s">
        <v>11264</v>
      </c>
      <c r="F943" s="105" t="s">
        <v>6447</v>
      </c>
      <c r="G943" s="140">
        <v>0.25</v>
      </c>
      <c r="H943" s="107">
        <v>672.9</v>
      </c>
      <c r="I943" s="107" t="s">
        <v>11266</v>
      </c>
      <c r="J943" s="76">
        <f t="shared" si="229"/>
        <v>168.22</v>
      </c>
      <c r="M943" s="76">
        <f>VLOOKUP(B943,'INS-SIN-SD-09-2021'!A:D,4,0)</f>
        <v>672.9</v>
      </c>
      <c r="N943" s="76" t="b">
        <f t="shared" si="230"/>
        <v>1</v>
      </c>
    </row>
    <row r="944" spans="1:15" s="363" customFormat="1" ht="45" x14ac:dyDescent="0.25">
      <c r="A944" s="376">
        <f t="shared" si="218"/>
        <v>87251</v>
      </c>
      <c r="B944" s="367" t="s">
        <v>11263</v>
      </c>
      <c r="C944" s="368" t="s">
        <v>11383</v>
      </c>
      <c r="D944" s="368" t="s">
        <v>13578</v>
      </c>
      <c r="E944" s="369" t="s">
        <v>6447</v>
      </c>
      <c r="F944" s="369" t="s">
        <v>11264</v>
      </c>
      <c r="G944" s="370" t="s">
        <v>11265</v>
      </c>
      <c r="H944" s="371" t="s">
        <v>11266</v>
      </c>
      <c r="I944" s="375">
        <f>SUMIF(A:A,A944,J:J)</f>
        <v>37.779999999999994</v>
      </c>
      <c r="K944" s="363">
        <f>VLOOKUP(A944,'CMP-SIN-SD-09-2021'!A:D,4,0)</f>
        <v>37.78</v>
      </c>
      <c r="L944" s="363" t="b">
        <f>K944=I944</f>
        <v>1</v>
      </c>
      <c r="O944" s="6">
        <v>87251</v>
      </c>
    </row>
    <row r="945" spans="1:15" s="363" customFormat="1" x14ac:dyDescent="0.25">
      <c r="A945" s="378">
        <f t="shared" si="218"/>
        <v>87251</v>
      </c>
      <c r="B945" s="377">
        <v>88256</v>
      </c>
      <c r="C945" s="104" t="s">
        <v>13578</v>
      </c>
      <c r="D945" s="104" t="s">
        <v>13633</v>
      </c>
      <c r="E945" s="105" t="s">
        <v>11264</v>
      </c>
      <c r="F945" s="105" t="s">
        <v>6456</v>
      </c>
      <c r="G945" s="140">
        <v>0.26</v>
      </c>
      <c r="H945" s="107">
        <f>VLOOKUP(B945,'CMP-SIN-SD-09-2021'!A:D,4,0)</f>
        <v>23.82</v>
      </c>
      <c r="I945" s="107" t="s">
        <v>11266</v>
      </c>
      <c r="J945" s="76">
        <f t="shared" ref="J945:J949" si="231">TRUNC((H945*G945),2)</f>
        <v>6.19</v>
      </c>
      <c r="M945" s="76">
        <f>VLOOKUP(B945,'CMP-SIN-SD-09-2021'!A:D,4,0)</f>
        <v>23.82</v>
      </c>
      <c r="N945" s="76" t="b">
        <f t="shared" ref="N945:N949" si="232">M945=H945</f>
        <v>1</v>
      </c>
    </row>
    <row r="946" spans="1:15" s="363" customFormat="1" x14ac:dyDescent="0.25">
      <c r="A946" s="378">
        <f t="shared" si="218"/>
        <v>87251</v>
      </c>
      <c r="B946" s="377">
        <v>88316</v>
      </c>
      <c r="C946" s="104" t="s">
        <v>13578</v>
      </c>
      <c r="D946" s="104" t="s">
        <v>11293</v>
      </c>
      <c r="E946" s="105" t="s">
        <v>11264</v>
      </c>
      <c r="F946" s="105" t="s">
        <v>6456</v>
      </c>
      <c r="G946" s="140">
        <v>0.15</v>
      </c>
      <c r="H946" s="107">
        <f>VLOOKUP(B946,'CMP-SIN-SD-09-2021'!A:D,4,0)</f>
        <v>17.61</v>
      </c>
      <c r="I946" s="107" t="s">
        <v>11266</v>
      </c>
      <c r="J946" s="76">
        <f t="shared" si="231"/>
        <v>2.64</v>
      </c>
      <c r="M946" s="76">
        <f>VLOOKUP(B946,'CMP-SIN-SD-09-2021'!A:D,4,0)</f>
        <v>17.61</v>
      </c>
      <c r="N946" s="76" t="b">
        <f t="shared" si="232"/>
        <v>1</v>
      </c>
    </row>
    <row r="947" spans="1:15" s="363" customFormat="1" x14ac:dyDescent="0.25">
      <c r="A947" s="378">
        <f t="shared" si="218"/>
        <v>87251</v>
      </c>
      <c r="B947" s="377">
        <v>1381</v>
      </c>
      <c r="C947" s="104" t="s">
        <v>13578</v>
      </c>
      <c r="D947" s="104" t="s">
        <v>13634</v>
      </c>
      <c r="E947" s="105" t="s">
        <v>11264</v>
      </c>
      <c r="F947" s="105" t="s">
        <v>6462</v>
      </c>
      <c r="G947" s="140">
        <v>6.14</v>
      </c>
      <c r="H947" s="107">
        <v>0.5</v>
      </c>
      <c r="I947" s="107" t="s">
        <v>11266</v>
      </c>
      <c r="J947" s="76">
        <f t="shared" si="231"/>
        <v>3.07</v>
      </c>
      <c r="M947" s="76">
        <f>VLOOKUP(B947,'INS-SIN-SD-09-2021'!A:D,4,0)</f>
        <v>0.5</v>
      </c>
      <c r="N947" s="76" t="b">
        <f t="shared" si="232"/>
        <v>1</v>
      </c>
    </row>
    <row r="948" spans="1:15" s="363" customFormat="1" ht="30" x14ac:dyDescent="0.25">
      <c r="A948" s="378">
        <f t="shared" si="218"/>
        <v>87251</v>
      </c>
      <c r="B948" s="377">
        <v>1287</v>
      </c>
      <c r="C948" s="104" t="s">
        <v>13578</v>
      </c>
      <c r="D948" s="104" t="s">
        <v>13635</v>
      </c>
      <c r="E948" s="105" t="s">
        <v>11264</v>
      </c>
      <c r="F948" s="105" t="s">
        <v>6447</v>
      </c>
      <c r="G948" s="140">
        <v>1.06</v>
      </c>
      <c r="H948" s="107">
        <v>23.9</v>
      </c>
      <c r="I948" s="107" t="s">
        <v>11266</v>
      </c>
      <c r="J948" s="76">
        <f t="shared" si="231"/>
        <v>25.33</v>
      </c>
      <c r="M948" s="76">
        <f>VLOOKUP(B948,'INS-SIN-SD-09-2021'!A:D,4,0)</f>
        <v>23.9</v>
      </c>
      <c r="N948" s="76" t="b">
        <f t="shared" si="232"/>
        <v>1</v>
      </c>
    </row>
    <row r="949" spans="1:15" s="363" customFormat="1" x14ac:dyDescent="0.25">
      <c r="A949" s="378">
        <f t="shared" si="218"/>
        <v>87251</v>
      </c>
      <c r="B949" s="377">
        <v>34357</v>
      </c>
      <c r="C949" s="104" t="s">
        <v>13578</v>
      </c>
      <c r="D949" s="104" t="s">
        <v>13636</v>
      </c>
      <c r="E949" s="105" t="s">
        <v>11264</v>
      </c>
      <c r="F949" s="105" t="s">
        <v>6462</v>
      </c>
      <c r="G949" s="140">
        <v>0.19</v>
      </c>
      <c r="H949" s="107">
        <v>2.93</v>
      </c>
      <c r="I949" s="107" t="s">
        <v>11266</v>
      </c>
      <c r="J949" s="76">
        <f t="shared" si="231"/>
        <v>0.55000000000000004</v>
      </c>
      <c r="M949" s="76">
        <f>VLOOKUP(B949,'INS-SIN-SD-09-2021'!A:D,4,0)</f>
        <v>2.93</v>
      </c>
      <c r="N949" s="76" t="b">
        <f t="shared" si="232"/>
        <v>1</v>
      </c>
    </row>
    <row r="950" spans="1:15" s="363" customFormat="1" ht="45" x14ac:dyDescent="0.25">
      <c r="A950" s="376">
        <f t="shared" si="218"/>
        <v>87257</v>
      </c>
      <c r="B950" s="367" t="s">
        <v>11263</v>
      </c>
      <c r="C950" s="368" t="s">
        <v>11384</v>
      </c>
      <c r="D950" s="368" t="s">
        <v>13578</v>
      </c>
      <c r="E950" s="369" t="s">
        <v>6447</v>
      </c>
      <c r="F950" s="369" t="s">
        <v>11264</v>
      </c>
      <c r="G950" s="370" t="s">
        <v>11265</v>
      </c>
      <c r="H950" s="371" t="s">
        <v>11266</v>
      </c>
      <c r="I950" s="375">
        <f>SUMIF(A:A,A950,J:J)</f>
        <v>67.22</v>
      </c>
      <c r="K950" s="363">
        <f>VLOOKUP(A950,'CMP-SIN-SD-09-2021'!A:D,4,0)</f>
        <v>67.22</v>
      </c>
      <c r="L950" s="363" t="b">
        <f>K950=I950</f>
        <v>1</v>
      </c>
      <c r="O950" s="6">
        <v>87257</v>
      </c>
    </row>
    <row r="951" spans="1:15" s="363" customFormat="1" x14ac:dyDescent="0.25">
      <c r="A951" s="378">
        <f t="shared" si="218"/>
        <v>87257</v>
      </c>
      <c r="B951" s="377">
        <v>88256</v>
      </c>
      <c r="C951" s="104" t="s">
        <v>13578</v>
      </c>
      <c r="D951" s="104" t="s">
        <v>13633</v>
      </c>
      <c r="E951" s="105" t="s">
        <v>11264</v>
      </c>
      <c r="F951" s="105" t="s">
        <v>6456</v>
      </c>
      <c r="G951" s="140">
        <v>0.31</v>
      </c>
      <c r="H951" s="107">
        <f>VLOOKUP(B951,'CMP-SIN-SD-09-2021'!A:D,4,0)</f>
        <v>23.82</v>
      </c>
      <c r="I951" s="107" t="s">
        <v>11266</v>
      </c>
      <c r="J951" s="76">
        <f t="shared" ref="J951:J955" si="233">TRUNC((H951*G951),2)</f>
        <v>7.38</v>
      </c>
      <c r="M951" s="76">
        <f>VLOOKUP(B951,'CMP-SIN-SD-09-2021'!A:D,4,0)</f>
        <v>23.82</v>
      </c>
      <c r="N951" s="76" t="b">
        <f t="shared" ref="N951:N955" si="234">M951=H951</f>
        <v>1</v>
      </c>
    </row>
    <row r="952" spans="1:15" s="363" customFormat="1" x14ac:dyDescent="0.25">
      <c r="A952" s="378">
        <f t="shared" si="218"/>
        <v>87257</v>
      </c>
      <c r="B952" s="377">
        <v>88316</v>
      </c>
      <c r="C952" s="104" t="s">
        <v>13578</v>
      </c>
      <c r="D952" s="104" t="s">
        <v>11293</v>
      </c>
      <c r="E952" s="105" t="s">
        <v>11264</v>
      </c>
      <c r="F952" s="105" t="s">
        <v>6456</v>
      </c>
      <c r="G952" s="140">
        <v>0.17</v>
      </c>
      <c r="H952" s="107">
        <f>VLOOKUP(B952,'CMP-SIN-SD-09-2021'!A:D,4,0)</f>
        <v>17.61</v>
      </c>
      <c r="I952" s="107" t="s">
        <v>11266</v>
      </c>
      <c r="J952" s="76">
        <f t="shared" si="233"/>
        <v>2.99</v>
      </c>
      <c r="M952" s="76">
        <f>VLOOKUP(B952,'CMP-SIN-SD-09-2021'!A:D,4,0)</f>
        <v>17.61</v>
      </c>
      <c r="N952" s="76" t="b">
        <f t="shared" si="234"/>
        <v>1</v>
      </c>
    </row>
    <row r="953" spans="1:15" s="363" customFormat="1" x14ac:dyDescent="0.25">
      <c r="A953" s="378">
        <f t="shared" si="218"/>
        <v>87257</v>
      </c>
      <c r="B953" s="377">
        <v>1381</v>
      </c>
      <c r="C953" s="104" t="s">
        <v>13578</v>
      </c>
      <c r="D953" s="104" t="s">
        <v>13634</v>
      </c>
      <c r="E953" s="105" t="s">
        <v>11264</v>
      </c>
      <c r="F953" s="105" t="s">
        <v>6462</v>
      </c>
      <c r="G953" s="140">
        <v>8.6199999999999992</v>
      </c>
      <c r="H953" s="107">
        <v>0.5</v>
      </c>
      <c r="I953" s="107" t="s">
        <v>11266</v>
      </c>
      <c r="J953" s="76">
        <f t="shared" si="233"/>
        <v>4.3099999999999996</v>
      </c>
      <c r="M953" s="76">
        <f>VLOOKUP(B953,'INS-SIN-SD-09-2021'!A:D,4,0)</f>
        <v>0.5</v>
      </c>
      <c r="N953" s="76" t="b">
        <f t="shared" si="234"/>
        <v>1</v>
      </c>
    </row>
    <row r="954" spans="1:15" s="363" customFormat="1" ht="30" x14ac:dyDescent="0.25">
      <c r="A954" s="378">
        <f t="shared" si="218"/>
        <v>87257</v>
      </c>
      <c r="B954" s="377">
        <v>1292</v>
      </c>
      <c r="C954" s="104" t="s">
        <v>13578</v>
      </c>
      <c r="D954" s="104" t="s">
        <v>13637</v>
      </c>
      <c r="E954" s="105" t="s">
        <v>11264</v>
      </c>
      <c r="F954" s="105" t="s">
        <v>6447</v>
      </c>
      <c r="G954" s="140">
        <v>1.07</v>
      </c>
      <c r="H954" s="107">
        <v>48.72</v>
      </c>
      <c r="I954" s="107" t="s">
        <v>11266</v>
      </c>
      <c r="J954" s="76">
        <f t="shared" si="233"/>
        <v>52.13</v>
      </c>
      <c r="M954" s="76">
        <f>VLOOKUP(B954,'INS-SIN-SD-09-2021'!A:D,4,0)</f>
        <v>48.72</v>
      </c>
      <c r="N954" s="76" t="b">
        <f t="shared" si="234"/>
        <v>1</v>
      </c>
    </row>
    <row r="955" spans="1:15" s="363" customFormat="1" x14ac:dyDescent="0.25">
      <c r="A955" s="378">
        <f t="shared" si="218"/>
        <v>87257</v>
      </c>
      <c r="B955" s="377">
        <v>34357</v>
      </c>
      <c r="C955" s="104" t="s">
        <v>13578</v>
      </c>
      <c r="D955" s="104" t="s">
        <v>13636</v>
      </c>
      <c r="E955" s="105" t="s">
        <v>11264</v>
      </c>
      <c r="F955" s="105" t="s">
        <v>6462</v>
      </c>
      <c r="G955" s="140">
        <v>0.14000000000000001</v>
      </c>
      <c r="H955" s="107">
        <v>2.93</v>
      </c>
      <c r="I955" s="107" t="s">
        <v>11266</v>
      </c>
      <c r="J955" s="76">
        <f t="shared" si="233"/>
        <v>0.41</v>
      </c>
      <c r="M955" s="76">
        <f>VLOOKUP(B955,'INS-SIN-SD-09-2021'!A:D,4,0)</f>
        <v>2.93</v>
      </c>
      <c r="N955" s="76" t="b">
        <f t="shared" si="234"/>
        <v>1</v>
      </c>
    </row>
    <row r="956" spans="1:15" s="363" customFormat="1" ht="30" x14ac:dyDescent="0.25">
      <c r="A956" s="376">
        <f t="shared" si="218"/>
        <v>84186</v>
      </c>
      <c r="B956" s="367" t="s">
        <v>11263</v>
      </c>
      <c r="C956" s="368" t="s">
        <v>11385</v>
      </c>
      <c r="D956" s="368" t="s">
        <v>13390</v>
      </c>
      <c r="E956" s="369" t="s">
        <v>6447</v>
      </c>
      <c r="F956" s="369" t="s">
        <v>11264</v>
      </c>
      <c r="G956" s="370" t="s">
        <v>11265</v>
      </c>
      <c r="H956" s="371" t="s">
        <v>11266</v>
      </c>
      <c r="I956" s="375">
        <f>SUMIF(A:A,A956,J:J)</f>
        <v>116.57000000000001</v>
      </c>
      <c r="K956" s="363" t="e">
        <f>VLOOKUP(A956,'CMP-SIN-SD-09-2021'!A:D,4,0)</f>
        <v>#N/A</v>
      </c>
      <c r="L956" s="363" t="e">
        <f>K956=I956</f>
        <v>#N/A</v>
      </c>
      <c r="O956" s="6">
        <v>84186</v>
      </c>
    </row>
    <row r="957" spans="1:15" s="363" customFormat="1" x14ac:dyDescent="0.25">
      <c r="A957" s="378">
        <f t="shared" si="218"/>
        <v>84186</v>
      </c>
      <c r="B957" s="377">
        <v>88309</v>
      </c>
      <c r="C957" s="104" t="s">
        <v>13390</v>
      </c>
      <c r="D957" s="104" t="s">
        <v>13351</v>
      </c>
      <c r="E957" s="105" t="s">
        <v>11264</v>
      </c>
      <c r="F957" s="105" t="s">
        <v>6456</v>
      </c>
      <c r="G957" s="140">
        <v>0.17</v>
      </c>
      <c r="H957" s="107">
        <f>VLOOKUP(B957,'CMP-SIN-SD-09-2021'!A:D,4,0)</f>
        <v>23.9</v>
      </c>
      <c r="I957" s="107" t="s">
        <v>11266</v>
      </c>
      <c r="J957" s="76">
        <f t="shared" ref="J957:J960" si="235">TRUNC((H957*G957),2)</f>
        <v>4.0599999999999996</v>
      </c>
      <c r="M957" s="76">
        <f>VLOOKUP(B957,'CMP-SIN-SD-09-2021'!A:D,4,0)</f>
        <v>23.9</v>
      </c>
      <c r="N957" s="76" t="b">
        <f t="shared" ref="N957:N960" si="236">M957=H957</f>
        <v>1</v>
      </c>
    </row>
    <row r="958" spans="1:15" s="363" customFormat="1" x14ac:dyDescent="0.25">
      <c r="A958" s="378">
        <f t="shared" si="218"/>
        <v>84186</v>
      </c>
      <c r="B958" s="377">
        <v>88316</v>
      </c>
      <c r="C958" s="104" t="s">
        <v>13390</v>
      </c>
      <c r="D958" s="104" t="s">
        <v>11293</v>
      </c>
      <c r="E958" s="105" t="s">
        <v>11264</v>
      </c>
      <c r="F958" s="105" t="s">
        <v>6456</v>
      </c>
      <c r="G958" s="140">
        <v>0.17</v>
      </c>
      <c r="H958" s="107">
        <f>VLOOKUP(B958,'CMP-SIN-SD-09-2021'!A:D,4,0)</f>
        <v>17.61</v>
      </c>
      <c r="I958" s="107" t="s">
        <v>11266</v>
      </c>
      <c r="J958" s="76">
        <f t="shared" si="235"/>
        <v>2.99</v>
      </c>
      <c r="M958" s="76">
        <f>VLOOKUP(B958,'CMP-SIN-SD-09-2021'!A:D,4,0)</f>
        <v>17.61</v>
      </c>
      <c r="N958" s="76" t="b">
        <f t="shared" si="236"/>
        <v>1</v>
      </c>
    </row>
    <row r="959" spans="1:15" s="363" customFormat="1" x14ac:dyDescent="0.25">
      <c r="A959" s="378">
        <f t="shared" si="218"/>
        <v>84186</v>
      </c>
      <c r="B959" s="377">
        <v>4791</v>
      </c>
      <c r="C959" s="104" t="s">
        <v>13390</v>
      </c>
      <c r="D959" s="104" t="s">
        <v>13638</v>
      </c>
      <c r="E959" s="105" t="s">
        <v>11264</v>
      </c>
      <c r="F959" s="105" t="s">
        <v>6462</v>
      </c>
      <c r="G959" s="140">
        <v>0.4</v>
      </c>
      <c r="H959" s="107">
        <v>39.200000000000003</v>
      </c>
      <c r="I959" s="107" t="s">
        <v>11266</v>
      </c>
      <c r="J959" s="76">
        <f t="shared" si="235"/>
        <v>15.68</v>
      </c>
      <c r="M959" s="76">
        <f>VLOOKUP(B959,'INS-SIN-SD-09-2021'!A:D,4,0)</f>
        <v>39.200000000000003</v>
      </c>
      <c r="N959" s="76" t="b">
        <f t="shared" si="236"/>
        <v>1</v>
      </c>
    </row>
    <row r="960" spans="1:15" s="363" customFormat="1" ht="30" x14ac:dyDescent="0.25">
      <c r="A960" s="378">
        <f t="shared" si="218"/>
        <v>84186</v>
      </c>
      <c r="B960" s="377">
        <v>4801</v>
      </c>
      <c r="C960" s="104" t="s">
        <v>13390</v>
      </c>
      <c r="D960" s="104" t="s">
        <v>13639</v>
      </c>
      <c r="E960" s="105" t="s">
        <v>11264</v>
      </c>
      <c r="F960" s="105" t="s">
        <v>6447</v>
      </c>
      <c r="G960" s="140">
        <v>1.05</v>
      </c>
      <c r="H960" s="107">
        <v>89.38</v>
      </c>
      <c r="I960" s="107" t="s">
        <v>11266</v>
      </c>
      <c r="J960" s="76">
        <f t="shared" si="235"/>
        <v>93.84</v>
      </c>
      <c r="M960" s="76">
        <f>VLOOKUP(B960,'INS-SIN-SD-09-2021'!A:D,4,0)</f>
        <v>89.38</v>
      </c>
      <c r="N960" s="76" t="b">
        <f t="shared" si="236"/>
        <v>1</v>
      </c>
    </row>
    <row r="961" spans="1:15" s="363" customFormat="1" ht="60" x14ac:dyDescent="0.25">
      <c r="A961" s="376" t="str">
        <f t="shared" si="218"/>
        <v>13.416.0010-0/EMOP</v>
      </c>
      <c r="B961" s="367" t="s">
        <v>11263</v>
      </c>
      <c r="C961" s="368" t="s">
        <v>11386</v>
      </c>
      <c r="D961" s="368" t="s">
        <v>13640</v>
      </c>
      <c r="E961" s="369" t="s">
        <v>6447</v>
      </c>
      <c r="F961" s="369" t="s">
        <v>11264</v>
      </c>
      <c r="G961" s="370" t="s">
        <v>11265</v>
      </c>
      <c r="H961" s="371" t="s">
        <v>11266</v>
      </c>
      <c r="I961" s="375">
        <f>SUMIF(A:A,A961,J:J)</f>
        <v>95.77000000000001</v>
      </c>
      <c r="K961" s="363" t="e">
        <f>VLOOKUP(A961,'CMP-SIN-SD-09-2021'!A:D,4,0)</f>
        <v>#N/A</v>
      </c>
      <c r="L961" s="363" t="e">
        <f>K961=I961</f>
        <v>#N/A</v>
      </c>
      <c r="O961" s="363" t="s">
        <v>14563</v>
      </c>
    </row>
    <row r="962" spans="1:15" s="363" customFormat="1" x14ac:dyDescent="0.25">
      <c r="A962" s="378" t="str">
        <f t="shared" si="218"/>
        <v>13.416.0010-0/EMOP</v>
      </c>
      <c r="B962" s="377">
        <v>88256</v>
      </c>
      <c r="C962" s="104" t="s">
        <v>13640</v>
      </c>
      <c r="D962" s="104" t="s">
        <v>13633</v>
      </c>
      <c r="E962" s="105" t="s">
        <v>11264</v>
      </c>
      <c r="F962" s="105" t="s">
        <v>6456</v>
      </c>
      <c r="G962" s="140">
        <v>0.51500000000000001</v>
      </c>
      <c r="H962" s="107">
        <f>VLOOKUP(B962,'CMP-SIN-SD-09-2021'!A:D,4,0)</f>
        <v>23.82</v>
      </c>
      <c r="I962" s="107" t="s">
        <v>11266</v>
      </c>
      <c r="J962" s="76">
        <f t="shared" ref="J962:J965" si="237">TRUNC((H962*G962),2)</f>
        <v>12.26</v>
      </c>
      <c r="M962" s="76">
        <f>VLOOKUP(B962,'CMP-SIN-SD-09-2021'!A:D,4,0)</f>
        <v>23.82</v>
      </c>
      <c r="N962" s="76" t="b">
        <f t="shared" ref="N962:N965" si="238">M962=H962</f>
        <v>1</v>
      </c>
    </row>
    <row r="963" spans="1:15" s="363" customFormat="1" x14ac:dyDescent="0.25">
      <c r="A963" s="378" t="str">
        <f t="shared" si="218"/>
        <v>13.416.0010-0/EMOP</v>
      </c>
      <c r="B963" s="377">
        <v>88316</v>
      </c>
      <c r="C963" s="104" t="s">
        <v>13640</v>
      </c>
      <c r="D963" s="104" t="s">
        <v>11293</v>
      </c>
      <c r="E963" s="105" t="s">
        <v>11264</v>
      </c>
      <c r="F963" s="105" t="s">
        <v>6456</v>
      </c>
      <c r="G963" s="140">
        <v>0.51499680999999997</v>
      </c>
      <c r="H963" s="107">
        <f>VLOOKUP(B963,'CMP-SIN-SD-09-2021'!A:D,4,0)</f>
        <v>17.61</v>
      </c>
      <c r="I963" s="107" t="s">
        <v>11266</v>
      </c>
      <c r="J963" s="76">
        <f t="shared" si="237"/>
        <v>9.06</v>
      </c>
      <c r="M963" s="76">
        <f>VLOOKUP(B963,'CMP-SIN-SD-09-2021'!A:D,4,0)</f>
        <v>17.61</v>
      </c>
      <c r="N963" s="76" t="b">
        <f t="shared" si="238"/>
        <v>1</v>
      </c>
    </row>
    <row r="964" spans="1:15" s="363" customFormat="1" x14ac:dyDescent="0.25">
      <c r="A964" s="378" t="str">
        <f t="shared" si="218"/>
        <v>13.416.0010-0/EMOP</v>
      </c>
      <c r="B964" s="377" t="s">
        <v>15216</v>
      </c>
      <c r="C964" s="104" t="s">
        <v>13640</v>
      </c>
      <c r="D964" s="104" t="s">
        <v>13641</v>
      </c>
      <c r="E964" s="105" t="s">
        <v>11264</v>
      </c>
      <c r="F964" s="105" t="s">
        <v>6458</v>
      </c>
      <c r="G964" s="140">
        <v>0.14199999999999999</v>
      </c>
      <c r="H964" s="107">
        <v>61.8</v>
      </c>
      <c r="I964" s="107" t="s">
        <v>11266</v>
      </c>
      <c r="J964" s="76">
        <f t="shared" si="237"/>
        <v>8.77</v>
      </c>
      <c r="M964" s="76" t="e">
        <f>VLOOKUP(B964,'INS-SIN-SD-09-2021'!A:D,4,0)</f>
        <v>#N/A</v>
      </c>
      <c r="N964" s="76" t="e">
        <f t="shared" si="238"/>
        <v>#N/A</v>
      </c>
    </row>
    <row r="965" spans="1:15" s="363" customFormat="1" ht="30" x14ac:dyDescent="0.25">
      <c r="A965" s="378" t="str">
        <f t="shared" si="218"/>
        <v>13.416.0010-0/EMOP</v>
      </c>
      <c r="B965" s="377">
        <v>11196</v>
      </c>
      <c r="C965" s="104" t="s">
        <v>13640</v>
      </c>
      <c r="D965" s="104" t="s">
        <v>13642</v>
      </c>
      <c r="E965" s="105" t="s">
        <v>11264</v>
      </c>
      <c r="F965" s="105" t="s">
        <v>6447</v>
      </c>
      <c r="G965" s="140">
        <v>1.05</v>
      </c>
      <c r="H965" s="107">
        <v>62.56</v>
      </c>
      <c r="I965" s="107" t="s">
        <v>11266</v>
      </c>
      <c r="J965" s="76">
        <f t="shared" si="237"/>
        <v>65.680000000000007</v>
      </c>
      <c r="M965" s="76" t="e">
        <f>VLOOKUP(B965,'INS-SIN-SD-09-2021'!A:D,4,0)</f>
        <v>#N/A</v>
      </c>
      <c r="N965" s="76" t="e">
        <f t="shared" si="238"/>
        <v>#N/A</v>
      </c>
    </row>
    <row r="966" spans="1:15" s="363" customFormat="1" ht="60" x14ac:dyDescent="0.25">
      <c r="A966" s="376" t="str">
        <f t="shared" si="218"/>
        <v>13.416.0015-0/EMOP</v>
      </c>
      <c r="B966" s="367" t="s">
        <v>11263</v>
      </c>
      <c r="C966" s="368" t="s">
        <v>11387</v>
      </c>
      <c r="D966" s="368" t="s">
        <v>13502</v>
      </c>
      <c r="E966" s="369" t="s">
        <v>6447</v>
      </c>
      <c r="F966" s="369" t="s">
        <v>11264</v>
      </c>
      <c r="G966" s="370" t="s">
        <v>11265</v>
      </c>
      <c r="H966" s="371" t="s">
        <v>11266</v>
      </c>
      <c r="I966" s="375">
        <f>SUMIF(A:A,A966,J:J)</f>
        <v>95.77000000000001</v>
      </c>
      <c r="K966" s="363" t="e">
        <f>VLOOKUP(A966,'CMP-SIN-SD-09-2021'!A:D,4,0)</f>
        <v>#N/A</v>
      </c>
      <c r="L966" s="363" t="e">
        <f>K966=I966</f>
        <v>#N/A</v>
      </c>
      <c r="O966" s="363" t="s">
        <v>14564</v>
      </c>
    </row>
    <row r="967" spans="1:15" s="363" customFormat="1" x14ac:dyDescent="0.25">
      <c r="A967" s="378" t="str">
        <f t="shared" si="218"/>
        <v>13.416.0015-0/EMOP</v>
      </c>
      <c r="B967" s="377">
        <v>88256</v>
      </c>
      <c r="C967" s="104" t="s">
        <v>13502</v>
      </c>
      <c r="D967" s="104" t="s">
        <v>13633</v>
      </c>
      <c r="E967" s="105" t="s">
        <v>11264</v>
      </c>
      <c r="F967" s="105" t="s">
        <v>6456</v>
      </c>
      <c r="G967" s="140">
        <v>0.51500000000000001</v>
      </c>
      <c r="H967" s="107">
        <f>VLOOKUP(B967,'CMP-SIN-SD-09-2021'!A:D,4,0)</f>
        <v>23.82</v>
      </c>
      <c r="I967" s="107" t="s">
        <v>11266</v>
      </c>
      <c r="J967" s="76">
        <f t="shared" ref="J967:J970" si="239">TRUNC((H967*G967),2)</f>
        <v>12.26</v>
      </c>
      <c r="M967" s="76">
        <f>VLOOKUP(B967,'CMP-SIN-SD-09-2021'!A:D,4,0)</f>
        <v>23.82</v>
      </c>
      <c r="N967" s="76" t="b">
        <f t="shared" ref="N967:N970" si="240">M967=H967</f>
        <v>1</v>
      </c>
    </row>
    <row r="968" spans="1:15" s="363" customFormat="1" x14ac:dyDescent="0.25">
      <c r="A968" s="378" t="str">
        <f t="shared" si="218"/>
        <v>13.416.0015-0/EMOP</v>
      </c>
      <c r="B968" s="377">
        <v>88316</v>
      </c>
      <c r="C968" s="104" t="s">
        <v>13502</v>
      </c>
      <c r="D968" s="104" t="s">
        <v>11293</v>
      </c>
      <c r="E968" s="105" t="s">
        <v>11264</v>
      </c>
      <c r="F968" s="105" t="s">
        <v>6456</v>
      </c>
      <c r="G968" s="140">
        <v>0.51499680999999997</v>
      </c>
      <c r="H968" s="107">
        <f>VLOOKUP(B968,'CMP-SIN-SD-09-2021'!A:D,4,0)</f>
        <v>17.61</v>
      </c>
      <c r="I968" s="107" t="s">
        <v>11266</v>
      </c>
      <c r="J968" s="76">
        <f t="shared" si="239"/>
        <v>9.06</v>
      </c>
      <c r="M968" s="76">
        <f>VLOOKUP(B968,'CMP-SIN-SD-09-2021'!A:D,4,0)</f>
        <v>17.61</v>
      </c>
      <c r="N968" s="76" t="b">
        <f t="shared" si="240"/>
        <v>1</v>
      </c>
    </row>
    <row r="969" spans="1:15" s="363" customFormat="1" x14ac:dyDescent="0.25">
      <c r="A969" s="378" t="str">
        <f t="shared" si="218"/>
        <v>13.416.0015-0/EMOP</v>
      </c>
      <c r="B969" s="377" t="s">
        <v>15216</v>
      </c>
      <c r="C969" s="104" t="s">
        <v>13502</v>
      </c>
      <c r="D969" s="104" t="s">
        <v>13641</v>
      </c>
      <c r="E969" s="105" t="s">
        <v>11264</v>
      </c>
      <c r="F969" s="105" t="s">
        <v>6458</v>
      </c>
      <c r="G969" s="140">
        <v>0.14199999999999999</v>
      </c>
      <c r="H969" s="107">
        <v>61.8</v>
      </c>
      <c r="I969" s="107" t="s">
        <v>11266</v>
      </c>
      <c r="J969" s="76">
        <f t="shared" si="239"/>
        <v>8.77</v>
      </c>
      <c r="M969" s="76" t="e">
        <f>VLOOKUP(B969,'INS-SIN-SD-09-2021'!A:D,4,0)</f>
        <v>#N/A</v>
      </c>
      <c r="N969" s="76" t="e">
        <f t="shared" si="240"/>
        <v>#N/A</v>
      </c>
    </row>
    <row r="970" spans="1:15" s="363" customFormat="1" ht="30" x14ac:dyDescent="0.25">
      <c r="A970" s="378" t="str">
        <f t="shared" si="218"/>
        <v>13.416.0015-0/EMOP</v>
      </c>
      <c r="B970" s="377">
        <v>11197</v>
      </c>
      <c r="C970" s="104" t="s">
        <v>13502</v>
      </c>
      <c r="D970" s="104" t="s">
        <v>13643</v>
      </c>
      <c r="E970" s="105" t="s">
        <v>11264</v>
      </c>
      <c r="F970" s="105" t="s">
        <v>6447</v>
      </c>
      <c r="G970" s="140">
        <v>1.05</v>
      </c>
      <c r="H970" s="107">
        <v>62.56</v>
      </c>
      <c r="I970" s="107" t="s">
        <v>11266</v>
      </c>
      <c r="J970" s="76">
        <f t="shared" si="239"/>
        <v>65.680000000000007</v>
      </c>
      <c r="M970" s="76" t="e">
        <f>VLOOKUP(B970,'INS-SIN-SD-09-2021'!A:D,4,0)</f>
        <v>#N/A</v>
      </c>
      <c r="N970" s="76" t="e">
        <f t="shared" si="240"/>
        <v>#N/A</v>
      </c>
    </row>
    <row r="971" spans="1:15" s="363" customFormat="1" ht="30" x14ac:dyDescent="0.25">
      <c r="A971" s="376" t="str">
        <f t="shared" si="218"/>
        <v>221001/AGETOP</v>
      </c>
      <c r="B971" s="367" t="s">
        <v>11263</v>
      </c>
      <c r="C971" s="368" t="s">
        <v>11388</v>
      </c>
      <c r="D971" s="368" t="s">
        <v>13644</v>
      </c>
      <c r="E971" s="369" t="s">
        <v>6447</v>
      </c>
      <c r="F971" s="369" t="s">
        <v>11264</v>
      </c>
      <c r="G971" s="370" t="s">
        <v>11265</v>
      </c>
      <c r="H971" s="371" t="s">
        <v>11266</v>
      </c>
      <c r="I971" s="375">
        <f>SUMIF(A:A,A971,J:J)</f>
        <v>102.34</v>
      </c>
      <c r="K971" s="363" t="e">
        <f>VLOOKUP(A971,'CMP-SIN-SD-09-2021'!A:D,4,0)</f>
        <v>#N/A</v>
      </c>
      <c r="L971" s="363" t="e">
        <f>K971=I971</f>
        <v>#N/A</v>
      </c>
      <c r="O971" s="363" t="s">
        <v>282</v>
      </c>
    </row>
    <row r="972" spans="1:15" s="363" customFormat="1" x14ac:dyDescent="0.25">
      <c r="A972" s="378" t="str">
        <f t="shared" ref="A972:A1035" si="241">IF(O972&lt;&gt;0,O972,A971)</f>
        <v>221001/AGETOP</v>
      </c>
      <c r="B972" s="377">
        <v>88309</v>
      </c>
      <c r="C972" s="104" t="s">
        <v>13644</v>
      </c>
      <c r="D972" s="104" t="s">
        <v>13351</v>
      </c>
      <c r="E972" s="105" t="s">
        <v>11264</v>
      </c>
      <c r="F972" s="105" t="s">
        <v>6456</v>
      </c>
      <c r="G972" s="140">
        <v>0.45689999999999997</v>
      </c>
      <c r="H972" s="107">
        <f>VLOOKUP(B972,'CMP-SIN-SD-09-2021'!A:D,4,0)</f>
        <v>23.9</v>
      </c>
      <c r="I972" s="107" t="s">
        <v>11266</v>
      </c>
      <c r="J972" s="76">
        <f t="shared" ref="J972:J976" si="242">TRUNC((H972*G972),2)</f>
        <v>10.91</v>
      </c>
      <c r="M972" s="76">
        <f>VLOOKUP(B972,'CMP-SIN-SD-09-2021'!A:D,4,0)</f>
        <v>23.9</v>
      </c>
      <c r="N972" s="76" t="b">
        <f t="shared" ref="N972:N976" si="243">M972=H972</f>
        <v>1</v>
      </c>
    </row>
    <row r="973" spans="1:15" s="363" customFormat="1" x14ac:dyDescent="0.25">
      <c r="A973" s="378" t="str">
        <f t="shared" si="241"/>
        <v>221001/AGETOP</v>
      </c>
      <c r="B973" s="377">
        <v>88316</v>
      </c>
      <c r="C973" s="104" t="s">
        <v>13644</v>
      </c>
      <c r="D973" s="104" t="s">
        <v>11293</v>
      </c>
      <c r="E973" s="105" t="s">
        <v>11264</v>
      </c>
      <c r="F973" s="105" t="s">
        <v>6456</v>
      </c>
      <c r="G973" s="140">
        <v>0.60909999999999997</v>
      </c>
      <c r="H973" s="107">
        <f>VLOOKUP(B973,'CMP-SIN-SD-09-2021'!A:D,4,0)</f>
        <v>17.61</v>
      </c>
      <c r="I973" s="107" t="s">
        <v>11266</v>
      </c>
      <c r="J973" s="76">
        <f t="shared" si="242"/>
        <v>10.72</v>
      </c>
      <c r="M973" s="76">
        <f>VLOOKUP(B973,'CMP-SIN-SD-09-2021'!A:D,4,0)</f>
        <v>17.61</v>
      </c>
      <c r="N973" s="76" t="b">
        <f t="shared" si="243"/>
        <v>1</v>
      </c>
    </row>
    <row r="974" spans="1:15" s="363" customFormat="1" x14ac:dyDescent="0.25">
      <c r="A974" s="378" t="str">
        <f t="shared" si="241"/>
        <v>221001/AGETOP</v>
      </c>
      <c r="B974" s="377" t="s">
        <v>15220</v>
      </c>
      <c r="C974" s="104" t="s">
        <v>13644</v>
      </c>
      <c r="D974" s="104" t="s">
        <v>13645</v>
      </c>
      <c r="E974" s="105" t="s">
        <v>11264</v>
      </c>
      <c r="F974" s="105" t="s">
        <v>13495</v>
      </c>
      <c r="G974" s="140">
        <v>2.52E-2</v>
      </c>
      <c r="H974" s="107">
        <v>82.85</v>
      </c>
      <c r="I974" s="107" t="s">
        <v>11266</v>
      </c>
      <c r="J974" s="76">
        <f t="shared" si="242"/>
        <v>2.08</v>
      </c>
      <c r="M974" s="76" t="e">
        <f>VLOOKUP(B974,'INS-SIN-SD-09-2021'!A:D,4,0)</f>
        <v>#N/A</v>
      </c>
      <c r="N974" s="76" t="e">
        <f t="shared" si="243"/>
        <v>#N/A</v>
      </c>
    </row>
    <row r="975" spans="1:15" s="363" customFormat="1" x14ac:dyDescent="0.25">
      <c r="A975" s="378" t="str">
        <f t="shared" si="241"/>
        <v>221001/AGETOP</v>
      </c>
      <c r="B975" s="377">
        <v>1215</v>
      </c>
      <c r="C975" s="104" t="s">
        <v>13644</v>
      </c>
      <c r="D975" s="104" t="s">
        <v>13646</v>
      </c>
      <c r="E975" s="105" t="s">
        <v>11264</v>
      </c>
      <c r="F975" s="105" t="s">
        <v>13647</v>
      </c>
      <c r="G975" s="140">
        <v>13.16</v>
      </c>
      <c r="H975" s="107">
        <v>0.39</v>
      </c>
      <c r="I975" s="107" t="s">
        <v>11266</v>
      </c>
      <c r="J975" s="76">
        <f t="shared" si="242"/>
        <v>5.13</v>
      </c>
      <c r="M975" s="76" t="e">
        <f>VLOOKUP(B975,'INS-SIN-SD-09-2021'!A:D,4,0)</f>
        <v>#N/A</v>
      </c>
      <c r="N975" s="76" t="e">
        <f t="shared" si="243"/>
        <v>#N/A</v>
      </c>
    </row>
    <row r="976" spans="1:15" s="363" customFormat="1" x14ac:dyDescent="0.25">
      <c r="A976" s="378" t="str">
        <f t="shared" si="241"/>
        <v>221001/AGETOP</v>
      </c>
      <c r="B976" s="377">
        <v>2146</v>
      </c>
      <c r="C976" s="104" t="s">
        <v>13644</v>
      </c>
      <c r="D976" s="104" t="s">
        <v>13648</v>
      </c>
      <c r="E976" s="105" t="s">
        <v>11264</v>
      </c>
      <c r="F976" s="105" t="s">
        <v>13649</v>
      </c>
      <c r="G976" s="140">
        <v>1.05</v>
      </c>
      <c r="H976" s="107">
        <v>70</v>
      </c>
      <c r="I976" s="107" t="s">
        <v>11266</v>
      </c>
      <c r="J976" s="76">
        <f t="shared" si="242"/>
        <v>73.5</v>
      </c>
      <c r="M976" s="76" t="e">
        <f>VLOOKUP(B976,'INS-SIN-SD-09-2021'!A:D,4,0)</f>
        <v>#N/A</v>
      </c>
      <c r="N976" s="76" t="e">
        <f t="shared" si="243"/>
        <v>#N/A</v>
      </c>
    </row>
    <row r="977" spans="1:15" s="363" customFormat="1" ht="60" x14ac:dyDescent="0.25">
      <c r="A977" s="376">
        <f t="shared" si="241"/>
        <v>87755</v>
      </c>
      <c r="B977" s="367" t="s">
        <v>11263</v>
      </c>
      <c r="C977" s="368" t="s">
        <v>11389</v>
      </c>
      <c r="D977" s="368" t="s">
        <v>13650</v>
      </c>
      <c r="E977" s="369" t="s">
        <v>6447</v>
      </c>
      <c r="F977" s="369" t="s">
        <v>11264</v>
      </c>
      <c r="G977" s="370" t="s">
        <v>11265</v>
      </c>
      <c r="H977" s="371" t="s">
        <v>11266</v>
      </c>
      <c r="I977" s="375">
        <f>SUMIF(A:A,A977,J:J)</f>
        <v>41.23</v>
      </c>
      <c r="K977" s="363">
        <f>VLOOKUP(A977,'CMP-SIN-SD-09-2021'!A:D,4,0)</f>
        <v>41.23</v>
      </c>
      <c r="L977" s="363" t="b">
        <f>K977=I977</f>
        <v>1</v>
      </c>
      <c r="O977" s="6">
        <v>87755</v>
      </c>
    </row>
    <row r="978" spans="1:15" s="363" customFormat="1" ht="45" x14ac:dyDescent="0.25">
      <c r="A978" s="378">
        <f t="shared" si="241"/>
        <v>87755</v>
      </c>
      <c r="B978" s="377">
        <v>87301</v>
      </c>
      <c r="C978" s="104" t="s">
        <v>13650</v>
      </c>
      <c r="D978" s="104" t="s">
        <v>13651</v>
      </c>
      <c r="E978" s="105" t="s">
        <v>11264</v>
      </c>
      <c r="F978" s="105" t="s">
        <v>6624</v>
      </c>
      <c r="G978" s="140">
        <v>4.3099999999999999E-2</v>
      </c>
      <c r="H978" s="107">
        <f>VLOOKUP(B978,'CMP-SIN-SD-09-2021'!A:D,4,0)</f>
        <v>503.64</v>
      </c>
      <c r="I978" s="107" t="s">
        <v>11266</v>
      </c>
      <c r="J978" s="76">
        <f t="shared" ref="J978:J981" si="244">TRUNC((H978*G978),2)</f>
        <v>21.7</v>
      </c>
      <c r="M978" s="76">
        <f>VLOOKUP(B978,'CMP-SIN-SD-09-2021'!A:D,4,0)</f>
        <v>503.64</v>
      </c>
      <c r="N978" s="76" t="b">
        <f t="shared" ref="N978:N981" si="245">M978=H978</f>
        <v>1</v>
      </c>
    </row>
    <row r="979" spans="1:15" s="363" customFormat="1" x14ac:dyDescent="0.25">
      <c r="A979" s="378">
        <f t="shared" si="241"/>
        <v>87755</v>
      </c>
      <c r="B979" s="377">
        <v>88309</v>
      </c>
      <c r="C979" s="104" t="s">
        <v>13650</v>
      </c>
      <c r="D979" s="104" t="s">
        <v>13351</v>
      </c>
      <c r="E979" s="105" t="s">
        <v>11264</v>
      </c>
      <c r="F979" s="105" t="s">
        <v>6456</v>
      </c>
      <c r="G979" s="140">
        <v>0.58899999999999997</v>
      </c>
      <c r="H979" s="107">
        <f>VLOOKUP(B979,'CMP-SIN-SD-09-2021'!A:D,4,0)</f>
        <v>23.9</v>
      </c>
      <c r="I979" s="107" t="s">
        <v>11266</v>
      </c>
      <c r="J979" s="76">
        <f t="shared" si="244"/>
        <v>14.07</v>
      </c>
      <c r="M979" s="76">
        <f>VLOOKUP(B979,'CMP-SIN-SD-09-2021'!A:D,4,0)</f>
        <v>23.9</v>
      </c>
      <c r="N979" s="76" t="b">
        <f t="shared" si="245"/>
        <v>1</v>
      </c>
    </row>
    <row r="980" spans="1:15" s="363" customFormat="1" x14ac:dyDescent="0.25">
      <c r="A980" s="378">
        <f t="shared" si="241"/>
        <v>87755</v>
      </c>
      <c r="B980" s="377">
        <v>88316</v>
      </c>
      <c r="C980" s="104" t="s">
        <v>13650</v>
      </c>
      <c r="D980" s="104" t="s">
        <v>11293</v>
      </c>
      <c r="E980" s="105" t="s">
        <v>11264</v>
      </c>
      <c r="F980" s="105" t="s">
        <v>6456</v>
      </c>
      <c r="G980" s="140">
        <v>0.29399999999999998</v>
      </c>
      <c r="H980" s="107">
        <f>VLOOKUP(B980,'CMP-SIN-SD-09-2021'!A:D,4,0)</f>
        <v>17.61</v>
      </c>
      <c r="I980" s="107" t="s">
        <v>11266</v>
      </c>
      <c r="J980" s="76">
        <f t="shared" si="244"/>
        <v>5.17</v>
      </c>
      <c r="M980" s="76">
        <f>VLOOKUP(B980,'CMP-SIN-SD-09-2021'!A:D,4,0)</f>
        <v>17.61</v>
      </c>
      <c r="N980" s="76" t="b">
        <f t="shared" si="245"/>
        <v>1</v>
      </c>
    </row>
    <row r="981" spans="1:15" s="363" customFormat="1" x14ac:dyDescent="0.25">
      <c r="A981" s="378">
        <f t="shared" si="241"/>
        <v>87755</v>
      </c>
      <c r="B981" s="377">
        <v>1379</v>
      </c>
      <c r="C981" s="104" t="s">
        <v>13650</v>
      </c>
      <c r="D981" s="104" t="s">
        <v>13629</v>
      </c>
      <c r="E981" s="105" t="s">
        <v>11264</v>
      </c>
      <c r="F981" s="105" t="s">
        <v>6462</v>
      </c>
      <c r="G981" s="140">
        <v>0.5</v>
      </c>
      <c r="H981" s="107">
        <v>0.59</v>
      </c>
      <c r="I981" s="107" t="s">
        <v>11266</v>
      </c>
      <c r="J981" s="76">
        <f t="shared" si="244"/>
        <v>0.28999999999999998</v>
      </c>
      <c r="M981" s="76">
        <f>VLOOKUP(B981,'INS-SIN-SD-09-2021'!A:D,4,0)</f>
        <v>0.59</v>
      </c>
      <c r="N981" s="76" t="b">
        <f t="shared" si="245"/>
        <v>1</v>
      </c>
    </row>
    <row r="982" spans="1:15" s="363" customFormat="1" ht="30" x14ac:dyDescent="0.25">
      <c r="A982" s="376">
        <f t="shared" si="241"/>
        <v>100576</v>
      </c>
      <c r="B982" s="367" t="s">
        <v>11263</v>
      </c>
      <c r="C982" s="368" t="s">
        <v>11390</v>
      </c>
      <c r="D982" s="368" t="s">
        <v>13652</v>
      </c>
      <c r="E982" s="369" t="s">
        <v>6447</v>
      </c>
      <c r="F982" s="369" t="s">
        <v>11264</v>
      </c>
      <c r="G982" s="370" t="s">
        <v>11265</v>
      </c>
      <c r="H982" s="371" t="s">
        <v>11266</v>
      </c>
      <c r="I982" s="375">
        <f>SUMIF(A:A,A982,J:J)</f>
        <v>1.8000000000000003</v>
      </c>
      <c r="K982" s="363">
        <f>VLOOKUP(A982,'CMP-SIN-SD-09-2021'!A:D,4,0)</f>
        <v>1.8</v>
      </c>
      <c r="L982" s="363" t="b">
        <f>K982=I982</f>
        <v>1</v>
      </c>
      <c r="O982" s="6">
        <v>100576</v>
      </c>
    </row>
    <row r="983" spans="1:15" s="363" customFormat="1" ht="60" x14ac:dyDescent="0.25">
      <c r="A983" s="378">
        <f t="shared" si="241"/>
        <v>100576</v>
      </c>
      <c r="B983" s="377">
        <v>5901</v>
      </c>
      <c r="C983" s="104" t="s">
        <v>13652</v>
      </c>
      <c r="D983" s="104" t="s">
        <v>11321</v>
      </c>
      <c r="E983" s="105" t="s">
        <v>11264</v>
      </c>
      <c r="F983" s="105" t="s">
        <v>11307</v>
      </c>
      <c r="G983" s="140">
        <v>1E-3</v>
      </c>
      <c r="H983" s="107">
        <f>VLOOKUP(B983,'CMP-SIN-SD-09-2021'!A:D,4,0)</f>
        <v>230.38</v>
      </c>
      <c r="I983" s="107" t="s">
        <v>11266</v>
      </c>
      <c r="J983" s="76">
        <f t="shared" ref="J983:J989" si="246">TRUNC((H983*G983),2)</f>
        <v>0.23</v>
      </c>
      <c r="M983" s="76">
        <f>VLOOKUP(B983,'CMP-SIN-SD-09-2021'!A:D,4,0)</f>
        <v>230.38</v>
      </c>
      <c r="N983" s="76" t="b">
        <f t="shared" ref="N983:N989" si="247">M983=H983</f>
        <v>1</v>
      </c>
    </row>
    <row r="984" spans="1:15" s="363" customFormat="1" ht="60" x14ac:dyDescent="0.25">
      <c r="A984" s="378">
        <f t="shared" si="241"/>
        <v>100576</v>
      </c>
      <c r="B984" s="377">
        <v>5903</v>
      </c>
      <c r="C984" s="104" t="s">
        <v>13652</v>
      </c>
      <c r="D984" s="104" t="s">
        <v>11322</v>
      </c>
      <c r="E984" s="105" t="s">
        <v>11264</v>
      </c>
      <c r="F984" s="105" t="s">
        <v>11308</v>
      </c>
      <c r="G984" s="140">
        <v>7.0000000000000001E-3</v>
      </c>
      <c r="H984" s="107">
        <f>VLOOKUP(B984,'CMP-SIN-SD-09-2021'!A:D,4,0)</f>
        <v>42.91</v>
      </c>
      <c r="I984" s="107" t="s">
        <v>11266</v>
      </c>
      <c r="J984" s="76">
        <f t="shared" si="246"/>
        <v>0.3</v>
      </c>
      <c r="M984" s="76">
        <f>VLOOKUP(B984,'CMP-SIN-SD-09-2021'!A:D,4,0)</f>
        <v>42.91</v>
      </c>
      <c r="N984" s="76" t="b">
        <f t="shared" si="247"/>
        <v>1</v>
      </c>
    </row>
    <row r="985" spans="1:15" s="363" customFormat="1" ht="45" x14ac:dyDescent="0.25">
      <c r="A985" s="378">
        <f t="shared" si="241"/>
        <v>100576</v>
      </c>
      <c r="B985" s="377">
        <v>5932</v>
      </c>
      <c r="C985" s="104" t="s">
        <v>13652</v>
      </c>
      <c r="D985" s="104" t="s">
        <v>11323</v>
      </c>
      <c r="E985" s="105" t="s">
        <v>11264</v>
      </c>
      <c r="F985" s="105" t="s">
        <v>11307</v>
      </c>
      <c r="G985" s="140">
        <v>1E-4</v>
      </c>
      <c r="H985" s="107">
        <f>VLOOKUP(B985,'CMP-SIN-SD-09-2021'!A:D,4,0)</f>
        <v>191.59</v>
      </c>
      <c r="I985" s="107" t="s">
        <v>11266</v>
      </c>
      <c r="J985" s="76">
        <f t="shared" si="246"/>
        <v>0.01</v>
      </c>
      <c r="M985" s="76">
        <f>VLOOKUP(B985,'CMP-SIN-SD-09-2021'!A:D,4,0)</f>
        <v>191.59</v>
      </c>
      <c r="N985" s="76" t="b">
        <f t="shared" si="247"/>
        <v>1</v>
      </c>
    </row>
    <row r="986" spans="1:15" s="363" customFormat="1" ht="45" x14ac:dyDescent="0.25">
      <c r="A986" s="378">
        <f t="shared" si="241"/>
        <v>100576</v>
      </c>
      <c r="B986" s="377">
        <v>5934</v>
      </c>
      <c r="C986" s="104" t="s">
        <v>13652</v>
      </c>
      <c r="D986" s="104" t="s">
        <v>11324</v>
      </c>
      <c r="E986" s="105" t="s">
        <v>11264</v>
      </c>
      <c r="F986" s="105" t="s">
        <v>11308</v>
      </c>
      <c r="G986" s="140">
        <v>8.0000000000000002E-3</v>
      </c>
      <c r="H986" s="107">
        <f>VLOOKUP(B986,'CMP-SIN-SD-09-2021'!A:D,4,0)</f>
        <v>67.37</v>
      </c>
      <c r="I986" s="107" t="s">
        <v>11266</v>
      </c>
      <c r="J986" s="76">
        <f t="shared" si="246"/>
        <v>0.53</v>
      </c>
      <c r="M986" s="76">
        <f>VLOOKUP(B986,'CMP-SIN-SD-09-2021'!A:D,4,0)</f>
        <v>67.37</v>
      </c>
      <c r="N986" s="76" t="b">
        <f t="shared" si="247"/>
        <v>1</v>
      </c>
    </row>
    <row r="987" spans="1:15" s="363" customFormat="1" ht="45" x14ac:dyDescent="0.25">
      <c r="A987" s="378">
        <f t="shared" si="241"/>
        <v>100576</v>
      </c>
      <c r="B987" s="377">
        <v>73436</v>
      </c>
      <c r="C987" s="104" t="s">
        <v>13652</v>
      </c>
      <c r="D987" s="104" t="s">
        <v>11325</v>
      </c>
      <c r="E987" s="105" t="s">
        <v>11264</v>
      </c>
      <c r="F987" s="105" t="s">
        <v>11307</v>
      </c>
      <c r="G987" s="140">
        <v>2E-3</v>
      </c>
      <c r="H987" s="107">
        <f>VLOOKUP(B987,'CMP-SIN-SD-09-2021'!A:D,4,0)</f>
        <v>160.05000000000001</v>
      </c>
      <c r="I987" s="107" t="s">
        <v>11266</v>
      </c>
      <c r="J987" s="76">
        <f t="shared" si="246"/>
        <v>0.32</v>
      </c>
      <c r="M987" s="76">
        <f>VLOOKUP(B987,'CMP-SIN-SD-09-2021'!A:D,4,0)</f>
        <v>160.05000000000001</v>
      </c>
      <c r="N987" s="76" t="b">
        <f t="shared" si="247"/>
        <v>1</v>
      </c>
    </row>
    <row r="988" spans="1:15" s="363" customFormat="1" x14ac:dyDescent="0.25">
      <c r="A988" s="378">
        <f t="shared" si="241"/>
        <v>100576</v>
      </c>
      <c r="B988" s="377">
        <v>88316</v>
      </c>
      <c r="C988" s="104" t="s">
        <v>13652</v>
      </c>
      <c r="D988" s="104" t="s">
        <v>11293</v>
      </c>
      <c r="E988" s="105" t="s">
        <v>11264</v>
      </c>
      <c r="F988" s="105" t="s">
        <v>6456</v>
      </c>
      <c r="G988" s="140">
        <v>8.0000000000000002E-3</v>
      </c>
      <c r="H988" s="107">
        <f>VLOOKUP(B988,'CMP-SIN-SD-09-2021'!A:D,4,0)</f>
        <v>17.61</v>
      </c>
      <c r="I988" s="107" t="s">
        <v>11266</v>
      </c>
      <c r="J988" s="76">
        <f t="shared" si="246"/>
        <v>0.14000000000000001</v>
      </c>
      <c r="M988" s="76">
        <f>VLOOKUP(B988,'CMP-SIN-SD-09-2021'!A:D,4,0)</f>
        <v>17.61</v>
      </c>
      <c r="N988" s="76" t="b">
        <f t="shared" si="247"/>
        <v>1</v>
      </c>
    </row>
    <row r="989" spans="1:15" s="363" customFormat="1" ht="45" x14ac:dyDescent="0.25">
      <c r="A989" s="378">
        <f t="shared" si="241"/>
        <v>100576</v>
      </c>
      <c r="B989" s="377">
        <v>93244</v>
      </c>
      <c r="C989" s="104" t="s">
        <v>13652</v>
      </c>
      <c r="D989" s="104" t="s">
        <v>11326</v>
      </c>
      <c r="E989" s="105" t="s">
        <v>11264</v>
      </c>
      <c r="F989" s="105" t="s">
        <v>11308</v>
      </c>
      <c r="G989" s="140">
        <v>6.0000000000000001E-3</v>
      </c>
      <c r="H989" s="107">
        <f>VLOOKUP(B989,'CMP-SIN-SD-09-2021'!A:D,4,0)</f>
        <v>46.48</v>
      </c>
      <c r="I989" s="107" t="s">
        <v>11266</v>
      </c>
      <c r="J989" s="76">
        <f t="shared" si="246"/>
        <v>0.27</v>
      </c>
      <c r="M989" s="76">
        <f>VLOOKUP(B989,'CMP-SIN-SD-09-2021'!A:D,4,0)</f>
        <v>46.48</v>
      </c>
      <c r="N989" s="76" t="b">
        <f t="shared" si="247"/>
        <v>1</v>
      </c>
    </row>
    <row r="990" spans="1:15" s="363" customFormat="1" ht="45" x14ac:dyDescent="0.25">
      <c r="A990" s="376" t="str">
        <f t="shared" si="241"/>
        <v>05.058.0020-0/EMOP</v>
      </c>
      <c r="B990" s="367" t="s">
        <v>11263</v>
      </c>
      <c r="C990" s="368" t="s">
        <v>11391</v>
      </c>
      <c r="D990" s="368" t="s">
        <v>13578</v>
      </c>
      <c r="E990" s="369" t="s">
        <v>6447</v>
      </c>
      <c r="F990" s="369" t="s">
        <v>11264</v>
      </c>
      <c r="G990" s="370" t="s">
        <v>11265</v>
      </c>
      <c r="H990" s="371" t="s">
        <v>11266</v>
      </c>
      <c r="I990" s="375">
        <f>SUMIF(A:A,A990,J:J)</f>
        <v>1.1000000000000001</v>
      </c>
      <c r="K990" s="363" t="e">
        <f>VLOOKUP(A990,'CMP-SIN-SD-09-2021'!A:D,4,0)</f>
        <v>#N/A</v>
      </c>
      <c r="L990" s="363" t="e">
        <f>K990=I990</f>
        <v>#N/A</v>
      </c>
      <c r="O990" s="363" t="s">
        <v>14565</v>
      </c>
    </row>
    <row r="991" spans="1:15" s="363" customFormat="1" x14ac:dyDescent="0.25">
      <c r="A991" s="378" t="str">
        <f t="shared" si="241"/>
        <v>05.058.0020-0/EMOP</v>
      </c>
      <c r="B991" s="377">
        <v>88316</v>
      </c>
      <c r="C991" s="104" t="s">
        <v>13578</v>
      </c>
      <c r="D991" s="104" t="s">
        <v>11293</v>
      </c>
      <c r="E991" s="105" t="s">
        <v>11264</v>
      </c>
      <c r="F991" s="105" t="s">
        <v>6456</v>
      </c>
      <c r="G991" s="140">
        <v>1.7097999999999999E-2</v>
      </c>
      <c r="H991" s="107">
        <f>VLOOKUP(B991,'CMP-SIN-SD-09-2021'!A:D,4,0)</f>
        <v>17.61</v>
      </c>
      <c r="I991" s="107" t="s">
        <v>11266</v>
      </c>
      <c r="J991" s="76">
        <f t="shared" ref="J991:J992" si="248">TRUNC((H991*G991),2)</f>
        <v>0.3</v>
      </c>
      <c r="M991" s="76">
        <f>VLOOKUP(B991,'CMP-SIN-SD-09-2021'!A:D,4,0)</f>
        <v>17.61</v>
      </c>
      <c r="N991" s="76" t="b">
        <f t="shared" ref="N991:N992" si="249">M991=H991</f>
        <v>1</v>
      </c>
    </row>
    <row r="992" spans="1:15" s="363" customFormat="1" ht="30" x14ac:dyDescent="0.25">
      <c r="A992" s="378" t="str">
        <f t="shared" si="241"/>
        <v>05.058.0020-0/EMOP</v>
      </c>
      <c r="B992" s="377">
        <v>13631</v>
      </c>
      <c r="C992" s="104" t="s">
        <v>13578</v>
      </c>
      <c r="D992" s="104" t="s">
        <v>13653</v>
      </c>
      <c r="E992" s="105" t="s">
        <v>11264</v>
      </c>
      <c r="F992" s="105" t="s">
        <v>6447</v>
      </c>
      <c r="G992" s="140">
        <v>1.05</v>
      </c>
      <c r="H992" s="107">
        <v>0.77</v>
      </c>
      <c r="I992" s="107" t="s">
        <v>11266</v>
      </c>
      <c r="J992" s="76">
        <f t="shared" si="248"/>
        <v>0.8</v>
      </c>
      <c r="M992" s="76" t="e">
        <f>VLOOKUP(B992,'INS-SIN-SD-09-2021'!A:D,4,0)</f>
        <v>#N/A</v>
      </c>
      <c r="N992" s="76" t="e">
        <f t="shared" si="249"/>
        <v>#N/A</v>
      </c>
    </row>
    <row r="993" spans="1:15" s="363" customFormat="1" ht="45" x14ac:dyDescent="0.25">
      <c r="A993" s="376">
        <f t="shared" si="241"/>
        <v>87879</v>
      </c>
      <c r="B993" s="367" t="s">
        <v>11263</v>
      </c>
      <c r="C993" s="368" t="s">
        <v>11392</v>
      </c>
      <c r="D993" s="368" t="s">
        <v>13654</v>
      </c>
      <c r="E993" s="369" t="s">
        <v>6447</v>
      </c>
      <c r="F993" s="369" t="s">
        <v>11264</v>
      </c>
      <c r="G993" s="370" t="s">
        <v>11265</v>
      </c>
      <c r="H993" s="371" t="s">
        <v>11266</v>
      </c>
      <c r="I993" s="375">
        <f>SUMIF(A:A,A993,J:J)</f>
        <v>3.67</v>
      </c>
      <c r="K993" s="363">
        <f>VLOOKUP(A993,'CMP-SIN-SD-09-2021'!A:D,4,0)</f>
        <v>3.67</v>
      </c>
      <c r="L993" s="363" t="b">
        <f>K993=I993</f>
        <v>1</v>
      </c>
      <c r="O993" s="6">
        <v>87879</v>
      </c>
    </row>
    <row r="994" spans="1:15" s="363" customFormat="1" ht="45" x14ac:dyDescent="0.25">
      <c r="A994" s="378">
        <f t="shared" si="241"/>
        <v>87879</v>
      </c>
      <c r="B994" s="377">
        <v>87313</v>
      </c>
      <c r="C994" s="104" t="s">
        <v>13654</v>
      </c>
      <c r="D994" s="104" t="s">
        <v>13655</v>
      </c>
      <c r="E994" s="105" t="s">
        <v>11264</v>
      </c>
      <c r="F994" s="105" t="s">
        <v>6624</v>
      </c>
      <c r="G994" s="140">
        <v>4.1999999999999997E-3</v>
      </c>
      <c r="H994" s="107">
        <f>VLOOKUP(B994,'CMP-SIN-SD-09-2021'!A:D,4,0)</f>
        <v>448.53</v>
      </c>
      <c r="I994" s="107" t="s">
        <v>11266</v>
      </c>
      <c r="J994" s="76">
        <f t="shared" ref="J994:J996" si="250">TRUNC((H994*G994),2)</f>
        <v>1.88</v>
      </c>
      <c r="M994" s="76">
        <f>VLOOKUP(B994,'CMP-SIN-SD-09-2021'!A:D,4,0)</f>
        <v>448.53</v>
      </c>
      <c r="N994" s="76" t="b">
        <f t="shared" ref="N994:N996" si="251">M994=H994</f>
        <v>1</v>
      </c>
    </row>
    <row r="995" spans="1:15" s="363" customFormat="1" x14ac:dyDescent="0.25">
      <c r="A995" s="378">
        <f t="shared" si="241"/>
        <v>87879</v>
      </c>
      <c r="B995" s="377">
        <v>88309</v>
      </c>
      <c r="C995" s="104" t="s">
        <v>13654</v>
      </c>
      <c r="D995" s="104" t="s">
        <v>13351</v>
      </c>
      <c r="E995" s="105" t="s">
        <v>11264</v>
      </c>
      <c r="F995" s="105" t="s">
        <v>6456</v>
      </c>
      <c r="G995" s="140">
        <v>7.0000000000000007E-2</v>
      </c>
      <c r="H995" s="107">
        <f>VLOOKUP(B995,'CMP-SIN-SD-09-2021'!A:D,4,0)</f>
        <v>23.9</v>
      </c>
      <c r="I995" s="107" t="s">
        <v>11266</v>
      </c>
      <c r="J995" s="76">
        <f t="shared" si="250"/>
        <v>1.67</v>
      </c>
      <c r="M995" s="76">
        <f>VLOOKUP(B995,'CMP-SIN-SD-09-2021'!A:D,4,0)</f>
        <v>23.9</v>
      </c>
      <c r="N995" s="76" t="b">
        <f t="shared" si="251"/>
        <v>1</v>
      </c>
    </row>
    <row r="996" spans="1:15" s="363" customFormat="1" x14ac:dyDescent="0.25">
      <c r="A996" s="378">
        <f t="shared" si="241"/>
        <v>87879</v>
      </c>
      <c r="B996" s="377">
        <v>88316</v>
      </c>
      <c r="C996" s="104" t="s">
        <v>13654</v>
      </c>
      <c r="D996" s="104" t="s">
        <v>11293</v>
      </c>
      <c r="E996" s="105" t="s">
        <v>11264</v>
      </c>
      <c r="F996" s="105" t="s">
        <v>6456</v>
      </c>
      <c r="G996" s="140">
        <v>7.0000000000000001E-3</v>
      </c>
      <c r="H996" s="107">
        <f>VLOOKUP(B996,'CMP-SIN-SD-09-2021'!A:D,4,0)</f>
        <v>17.61</v>
      </c>
      <c r="I996" s="107" t="s">
        <v>11266</v>
      </c>
      <c r="J996" s="76">
        <f t="shared" si="250"/>
        <v>0.12</v>
      </c>
      <c r="M996" s="76">
        <f>VLOOKUP(B996,'CMP-SIN-SD-09-2021'!A:D,4,0)</f>
        <v>17.61</v>
      </c>
      <c r="N996" s="76" t="b">
        <f t="shared" si="251"/>
        <v>1</v>
      </c>
    </row>
    <row r="997" spans="1:15" s="363" customFormat="1" ht="90" x14ac:dyDescent="0.25">
      <c r="A997" s="376">
        <f t="shared" si="241"/>
        <v>89173</v>
      </c>
      <c r="B997" s="367" t="s">
        <v>11263</v>
      </c>
      <c r="C997" s="368" t="s">
        <v>11289</v>
      </c>
      <c r="D997" s="368" t="s">
        <v>13656</v>
      </c>
      <c r="E997" s="369" t="s">
        <v>6447</v>
      </c>
      <c r="F997" s="369" t="s">
        <v>11264</v>
      </c>
      <c r="G997" s="370" t="s">
        <v>11265</v>
      </c>
      <c r="H997" s="371" t="s">
        <v>11266</v>
      </c>
      <c r="I997" s="375">
        <f>SUMIF(A:A,A997,J:J)</f>
        <v>32.75</v>
      </c>
      <c r="K997" s="363">
        <f>VLOOKUP(A997,'CMP-SIN-SD-09-2021'!A:D,4,0)</f>
        <v>32.75</v>
      </c>
      <c r="L997" s="363" t="b">
        <f>K997=I997</f>
        <v>1</v>
      </c>
      <c r="O997" s="6">
        <v>89173</v>
      </c>
    </row>
    <row r="998" spans="1:15" s="363" customFormat="1" ht="75" x14ac:dyDescent="0.25">
      <c r="A998" s="378">
        <f t="shared" si="241"/>
        <v>89173</v>
      </c>
      <c r="B998" s="377">
        <v>87527</v>
      </c>
      <c r="C998" s="104" t="s">
        <v>13656</v>
      </c>
      <c r="D998" s="104" t="s">
        <v>13657</v>
      </c>
      <c r="E998" s="105" t="s">
        <v>11264</v>
      </c>
      <c r="F998" s="105" t="s">
        <v>6447</v>
      </c>
      <c r="G998" s="140">
        <v>0.11210000000000001</v>
      </c>
      <c r="H998" s="107">
        <f>VLOOKUP(B998,'CMP-SIN-SD-09-2021'!A:D,4,0)</f>
        <v>35.9</v>
      </c>
      <c r="I998" s="107" t="s">
        <v>11266</v>
      </c>
      <c r="J998" s="76">
        <f t="shared" ref="J998:J1000" si="252">TRUNC((H998*G998),2)</f>
        <v>4.0199999999999996</v>
      </c>
      <c r="M998" s="76">
        <f>VLOOKUP(B998,'CMP-SIN-SD-09-2021'!A:D,4,0)</f>
        <v>35.9</v>
      </c>
      <c r="N998" s="76" t="b">
        <f t="shared" ref="N998:N1000" si="253">M998=H998</f>
        <v>1</v>
      </c>
    </row>
    <row r="999" spans="1:15" s="363" customFormat="1" ht="60" x14ac:dyDescent="0.25">
      <c r="A999" s="378">
        <f t="shared" si="241"/>
        <v>89173</v>
      </c>
      <c r="B999" s="377">
        <v>87529</v>
      </c>
      <c r="C999" s="104" t="s">
        <v>13656</v>
      </c>
      <c r="D999" s="104" t="s">
        <v>13658</v>
      </c>
      <c r="E999" s="105" t="s">
        <v>11264</v>
      </c>
      <c r="F999" s="105" t="s">
        <v>6447</v>
      </c>
      <c r="G999" s="140">
        <v>0.7339</v>
      </c>
      <c r="H999" s="107">
        <f>VLOOKUP(B999,'CMP-SIN-SD-09-2021'!A:D,4,0)</f>
        <v>32.57</v>
      </c>
      <c r="I999" s="107" t="s">
        <v>11266</v>
      </c>
      <c r="J999" s="76">
        <f t="shared" si="252"/>
        <v>23.9</v>
      </c>
      <c r="M999" s="76">
        <f>VLOOKUP(B999,'CMP-SIN-SD-09-2021'!A:D,4,0)</f>
        <v>32.57</v>
      </c>
      <c r="N999" s="76" t="b">
        <f t="shared" si="253"/>
        <v>1</v>
      </c>
    </row>
    <row r="1000" spans="1:15" s="363" customFormat="1" ht="75" x14ac:dyDescent="0.25">
      <c r="A1000" s="378">
        <f t="shared" si="241"/>
        <v>89173</v>
      </c>
      <c r="B1000" s="377">
        <v>87531</v>
      </c>
      <c r="C1000" s="104" t="s">
        <v>13656</v>
      </c>
      <c r="D1000" s="104" t="s">
        <v>13659</v>
      </c>
      <c r="E1000" s="105" t="s">
        <v>11264</v>
      </c>
      <c r="F1000" s="105" t="s">
        <v>6447</v>
      </c>
      <c r="G1000" s="140">
        <v>0.154</v>
      </c>
      <c r="H1000" s="107">
        <f>VLOOKUP(B1000,'CMP-SIN-SD-09-2021'!A:D,4,0)</f>
        <v>31.38</v>
      </c>
      <c r="I1000" s="107" t="s">
        <v>11266</v>
      </c>
      <c r="J1000" s="76">
        <f t="shared" si="252"/>
        <v>4.83</v>
      </c>
      <c r="M1000" s="76">
        <f>VLOOKUP(B1000,'CMP-SIN-SD-09-2021'!A:D,4,0)</f>
        <v>31.38</v>
      </c>
      <c r="N1000" s="76" t="b">
        <f t="shared" si="253"/>
        <v>1</v>
      </c>
    </row>
    <row r="1001" spans="1:15" s="363" customFormat="1" ht="60" x14ac:dyDescent="0.25">
      <c r="A1001" s="376">
        <f t="shared" si="241"/>
        <v>87275</v>
      </c>
      <c r="B1001" s="367" t="s">
        <v>11263</v>
      </c>
      <c r="C1001" s="368" t="s">
        <v>11393</v>
      </c>
      <c r="D1001" s="368" t="s">
        <v>13660</v>
      </c>
      <c r="E1001" s="369" t="s">
        <v>6447</v>
      </c>
      <c r="F1001" s="369" t="s">
        <v>11264</v>
      </c>
      <c r="G1001" s="370" t="s">
        <v>11265</v>
      </c>
      <c r="H1001" s="371" t="s">
        <v>11266</v>
      </c>
      <c r="I1001" s="375">
        <f>SUMIF(A:A,A1001,J:J)</f>
        <v>64.540000000000006</v>
      </c>
      <c r="K1001" s="363">
        <f>VLOOKUP(A1001,'CMP-SIN-SD-09-2021'!A:D,4,0)</f>
        <v>64.540000000000006</v>
      </c>
      <c r="L1001" s="363" t="b">
        <f>K1001=I1001</f>
        <v>1</v>
      </c>
      <c r="O1001" s="6">
        <v>87275</v>
      </c>
    </row>
    <row r="1002" spans="1:15" s="363" customFormat="1" x14ac:dyDescent="0.25">
      <c r="A1002" s="378">
        <f t="shared" si="241"/>
        <v>87275</v>
      </c>
      <c r="B1002" s="377">
        <v>88256</v>
      </c>
      <c r="C1002" s="104" t="s">
        <v>13660</v>
      </c>
      <c r="D1002" s="104" t="s">
        <v>13633</v>
      </c>
      <c r="E1002" s="105" t="s">
        <v>11264</v>
      </c>
      <c r="F1002" s="105" t="s">
        <v>6456</v>
      </c>
      <c r="G1002" s="140">
        <v>0.91</v>
      </c>
      <c r="H1002" s="107">
        <f>VLOOKUP(B1002,'CMP-SIN-SD-09-2021'!A:D,4,0)</f>
        <v>23.82</v>
      </c>
      <c r="I1002" s="107" t="s">
        <v>11266</v>
      </c>
      <c r="J1002" s="76">
        <f t="shared" ref="J1002:J1006" si="254">TRUNC((H1002*G1002),2)</f>
        <v>21.67</v>
      </c>
      <c r="M1002" s="76">
        <f>VLOOKUP(B1002,'CMP-SIN-SD-09-2021'!A:D,4,0)</f>
        <v>23.82</v>
      </c>
      <c r="N1002" s="76" t="b">
        <f t="shared" ref="N1002:N1006" si="255">M1002=H1002</f>
        <v>1</v>
      </c>
    </row>
    <row r="1003" spans="1:15" s="363" customFormat="1" x14ac:dyDescent="0.25">
      <c r="A1003" s="378">
        <f t="shared" si="241"/>
        <v>87275</v>
      </c>
      <c r="B1003" s="377">
        <v>88316</v>
      </c>
      <c r="C1003" s="104" t="s">
        <v>13660</v>
      </c>
      <c r="D1003" s="104" t="s">
        <v>11293</v>
      </c>
      <c r="E1003" s="105" t="s">
        <v>11264</v>
      </c>
      <c r="F1003" s="105" t="s">
        <v>6456</v>
      </c>
      <c r="G1003" s="140">
        <v>0.46</v>
      </c>
      <c r="H1003" s="107">
        <f>VLOOKUP(B1003,'CMP-SIN-SD-09-2021'!A:D,4,0)</f>
        <v>17.61</v>
      </c>
      <c r="I1003" s="107" t="s">
        <v>11266</v>
      </c>
      <c r="J1003" s="76">
        <f t="shared" si="254"/>
        <v>8.1</v>
      </c>
      <c r="M1003" s="76">
        <f>VLOOKUP(B1003,'CMP-SIN-SD-09-2021'!A:D,4,0)</f>
        <v>17.61</v>
      </c>
      <c r="N1003" s="76" t="b">
        <f t="shared" si="255"/>
        <v>1</v>
      </c>
    </row>
    <row r="1004" spans="1:15" s="363" customFormat="1" x14ac:dyDescent="0.25">
      <c r="A1004" s="378">
        <f t="shared" si="241"/>
        <v>87275</v>
      </c>
      <c r="B1004" s="377">
        <v>1381</v>
      </c>
      <c r="C1004" s="104" t="s">
        <v>13660</v>
      </c>
      <c r="D1004" s="104" t="s">
        <v>13634</v>
      </c>
      <c r="E1004" s="105" t="s">
        <v>11264</v>
      </c>
      <c r="F1004" s="105" t="s">
        <v>6462</v>
      </c>
      <c r="G1004" s="140">
        <v>6.14</v>
      </c>
      <c r="H1004" s="107">
        <v>0.5</v>
      </c>
      <c r="I1004" s="107" t="s">
        <v>11266</v>
      </c>
      <c r="J1004" s="76">
        <f t="shared" si="254"/>
        <v>3.07</v>
      </c>
      <c r="M1004" s="76">
        <f>VLOOKUP(B1004,'INS-SIN-SD-09-2021'!A:D,4,0)</f>
        <v>0.5</v>
      </c>
      <c r="N1004" s="76" t="b">
        <f t="shared" si="255"/>
        <v>1</v>
      </c>
    </row>
    <row r="1005" spans="1:15" s="363" customFormat="1" ht="30" x14ac:dyDescent="0.25">
      <c r="A1005" s="378">
        <f t="shared" si="241"/>
        <v>87275</v>
      </c>
      <c r="B1005" s="377">
        <v>536</v>
      </c>
      <c r="C1005" s="104" t="s">
        <v>13660</v>
      </c>
      <c r="D1005" s="104" t="s">
        <v>13661</v>
      </c>
      <c r="E1005" s="105" t="s">
        <v>11264</v>
      </c>
      <c r="F1005" s="105" t="s">
        <v>6447</v>
      </c>
      <c r="G1005" s="140">
        <v>1.0900000000000001</v>
      </c>
      <c r="H1005" s="107">
        <v>28.5</v>
      </c>
      <c r="I1005" s="107" t="s">
        <v>11266</v>
      </c>
      <c r="J1005" s="76">
        <f t="shared" si="254"/>
        <v>31.06</v>
      </c>
      <c r="M1005" s="76">
        <f>VLOOKUP(B1005,'INS-SIN-SD-09-2021'!A:D,4,0)</f>
        <v>28.5</v>
      </c>
      <c r="N1005" s="76" t="b">
        <f t="shared" si="255"/>
        <v>1</v>
      </c>
    </row>
    <row r="1006" spans="1:15" s="363" customFormat="1" x14ac:dyDescent="0.25">
      <c r="A1006" s="378">
        <f t="shared" si="241"/>
        <v>87275</v>
      </c>
      <c r="B1006" s="377">
        <v>34357</v>
      </c>
      <c r="C1006" s="104" t="s">
        <v>13660</v>
      </c>
      <c r="D1006" s="104" t="s">
        <v>13636</v>
      </c>
      <c r="E1006" s="105" t="s">
        <v>11264</v>
      </c>
      <c r="F1006" s="105" t="s">
        <v>6462</v>
      </c>
      <c r="G1006" s="140">
        <v>0.22</v>
      </c>
      <c r="H1006" s="107">
        <v>2.93</v>
      </c>
      <c r="I1006" s="107" t="s">
        <v>11266</v>
      </c>
      <c r="J1006" s="76">
        <f t="shared" si="254"/>
        <v>0.64</v>
      </c>
      <c r="M1006" s="76">
        <f>VLOOKUP(B1006,'INS-SIN-SD-09-2021'!A:D,4,0)</f>
        <v>2.93</v>
      </c>
      <c r="N1006" s="76" t="b">
        <f t="shared" si="255"/>
        <v>1</v>
      </c>
    </row>
    <row r="1007" spans="1:15" s="363" customFormat="1" ht="45" x14ac:dyDescent="0.25">
      <c r="A1007" s="376" t="str">
        <f t="shared" si="241"/>
        <v>04440/ORSE</v>
      </c>
      <c r="B1007" s="367" t="s">
        <v>11263</v>
      </c>
      <c r="C1007" s="368" t="s">
        <v>11394</v>
      </c>
      <c r="D1007" s="368" t="s">
        <v>13662</v>
      </c>
      <c r="E1007" s="369" t="s">
        <v>6447</v>
      </c>
      <c r="F1007" s="369" t="s">
        <v>11264</v>
      </c>
      <c r="G1007" s="370" t="s">
        <v>11265</v>
      </c>
      <c r="H1007" s="371" t="s">
        <v>11266</v>
      </c>
      <c r="I1007" s="375">
        <f>SUMIF(A:A,A1007,J:J)</f>
        <v>52.79</v>
      </c>
      <c r="K1007" s="363" t="e">
        <f>VLOOKUP(A1007,'CMP-SIN-SD-09-2021'!A:D,4,0)</f>
        <v>#N/A</v>
      </c>
      <c r="L1007" s="363" t="e">
        <f>K1007=I1007</f>
        <v>#N/A</v>
      </c>
      <c r="O1007" s="363" t="s">
        <v>289</v>
      </c>
    </row>
    <row r="1008" spans="1:15" s="363" customFormat="1" x14ac:dyDescent="0.25">
      <c r="A1008" s="378" t="str">
        <f t="shared" si="241"/>
        <v>04440/ORSE</v>
      </c>
      <c r="B1008" s="377">
        <v>88309</v>
      </c>
      <c r="C1008" s="104" t="s">
        <v>13662</v>
      </c>
      <c r="D1008" s="104" t="s">
        <v>13351</v>
      </c>
      <c r="E1008" s="105" t="s">
        <v>11264</v>
      </c>
      <c r="F1008" s="105" t="s">
        <v>6456</v>
      </c>
      <c r="G1008" s="140">
        <v>0.4</v>
      </c>
      <c r="H1008" s="107">
        <f>VLOOKUP(B1008,'CMP-SIN-SD-09-2021'!A:D,4,0)</f>
        <v>23.9</v>
      </c>
      <c r="I1008" s="107" t="s">
        <v>11266</v>
      </c>
      <c r="J1008" s="76">
        <f t="shared" ref="J1008:J1012" si="256">TRUNC((H1008*G1008),2)</f>
        <v>9.56</v>
      </c>
      <c r="M1008" s="76">
        <f>VLOOKUP(B1008,'CMP-SIN-SD-09-2021'!A:D,4,0)</f>
        <v>23.9</v>
      </c>
      <c r="N1008" s="76" t="b">
        <f t="shared" ref="N1008:N1012" si="257">M1008=H1008</f>
        <v>1</v>
      </c>
    </row>
    <row r="1009" spans="1:15" s="363" customFormat="1" x14ac:dyDescent="0.25">
      <c r="A1009" s="378" t="str">
        <f t="shared" si="241"/>
        <v>04440/ORSE</v>
      </c>
      <c r="B1009" s="377">
        <v>88316</v>
      </c>
      <c r="C1009" s="104" t="s">
        <v>13662</v>
      </c>
      <c r="D1009" s="104" t="s">
        <v>11293</v>
      </c>
      <c r="E1009" s="105" t="s">
        <v>11264</v>
      </c>
      <c r="F1009" s="105" t="s">
        <v>6456</v>
      </c>
      <c r="G1009" s="140">
        <v>0.36799999999999999</v>
      </c>
      <c r="H1009" s="107">
        <f>VLOOKUP(B1009,'CMP-SIN-SD-09-2021'!A:D,4,0)</f>
        <v>17.61</v>
      </c>
      <c r="I1009" s="107" t="s">
        <v>11266</v>
      </c>
      <c r="J1009" s="76">
        <f t="shared" si="256"/>
        <v>6.48</v>
      </c>
      <c r="M1009" s="76">
        <f>VLOOKUP(B1009,'CMP-SIN-SD-09-2021'!A:D,4,0)</f>
        <v>17.61</v>
      </c>
      <c r="N1009" s="76" t="b">
        <f t="shared" si="257"/>
        <v>1</v>
      </c>
    </row>
    <row r="1010" spans="1:15" s="363" customFormat="1" x14ac:dyDescent="0.25">
      <c r="A1010" s="378" t="str">
        <f t="shared" si="241"/>
        <v>04440/ORSE</v>
      </c>
      <c r="B1010" s="377" t="s">
        <v>13663</v>
      </c>
      <c r="C1010" s="104" t="s">
        <v>13662</v>
      </c>
      <c r="D1010" s="104" t="s">
        <v>13664</v>
      </c>
      <c r="E1010" s="105" t="s">
        <v>11264</v>
      </c>
      <c r="F1010" s="105" t="s">
        <v>6462</v>
      </c>
      <c r="G1010" s="140">
        <v>3.36</v>
      </c>
      <c r="H1010" s="107">
        <v>0.91</v>
      </c>
      <c r="I1010" s="107" t="s">
        <v>11266</v>
      </c>
      <c r="J1010" s="76">
        <f t="shared" si="256"/>
        <v>3.05</v>
      </c>
      <c r="M1010" s="76" t="e">
        <f>VLOOKUP(B1010,'INS-SIN-SD-09-2021'!A:D,4,0)</f>
        <v>#N/A</v>
      </c>
      <c r="N1010" s="76" t="e">
        <f t="shared" si="257"/>
        <v>#N/A</v>
      </c>
    </row>
    <row r="1011" spans="1:15" s="363" customFormat="1" x14ac:dyDescent="0.25">
      <c r="A1011" s="378" t="str">
        <f t="shared" si="241"/>
        <v>04440/ORSE</v>
      </c>
      <c r="B1011" s="377" t="s">
        <v>13665</v>
      </c>
      <c r="C1011" s="104" t="s">
        <v>13662</v>
      </c>
      <c r="D1011" s="104" t="s">
        <v>13666</v>
      </c>
      <c r="E1011" s="105" t="s">
        <v>11264</v>
      </c>
      <c r="F1011" s="105" t="s">
        <v>6462</v>
      </c>
      <c r="G1011" s="140">
        <v>0.66</v>
      </c>
      <c r="H1011" s="107">
        <v>3.5</v>
      </c>
      <c r="I1011" s="107" t="s">
        <v>11266</v>
      </c>
      <c r="J1011" s="76">
        <f t="shared" si="256"/>
        <v>2.31</v>
      </c>
      <c r="M1011" s="76" t="e">
        <f>VLOOKUP(B1011,'INS-SIN-SD-09-2021'!A:D,4,0)</f>
        <v>#N/A</v>
      </c>
      <c r="N1011" s="76" t="e">
        <f t="shared" si="257"/>
        <v>#N/A</v>
      </c>
    </row>
    <row r="1012" spans="1:15" s="363" customFormat="1" x14ac:dyDescent="0.25">
      <c r="A1012" s="378" t="str">
        <f t="shared" si="241"/>
        <v>04440/ORSE</v>
      </c>
      <c r="B1012" s="377" t="s">
        <v>13667</v>
      </c>
      <c r="C1012" s="104" t="s">
        <v>13662</v>
      </c>
      <c r="D1012" s="104" t="s">
        <v>13668</v>
      </c>
      <c r="E1012" s="105" t="s">
        <v>11264</v>
      </c>
      <c r="F1012" s="105" t="s">
        <v>6447</v>
      </c>
      <c r="G1012" s="140">
        <v>1.05</v>
      </c>
      <c r="H1012" s="107">
        <v>29.9</v>
      </c>
      <c r="I1012" s="107" t="s">
        <v>11266</v>
      </c>
      <c r="J1012" s="76">
        <f t="shared" si="256"/>
        <v>31.39</v>
      </c>
      <c r="M1012" s="76" t="e">
        <f>VLOOKUP(B1012,'INS-SIN-SD-09-2021'!A:D,4,0)</f>
        <v>#N/A</v>
      </c>
      <c r="N1012" s="76" t="e">
        <f t="shared" si="257"/>
        <v>#N/A</v>
      </c>
    </row>
    <row r="1013" spans="1:15" s="363" customFormat="1" ht="45" x14ac:dyDescent="0.25">
      <c r="A1013" s="376" t="str">
        <f t="shared" si="241"/>
        <v>09083/ORSE</v>
      </c>
      <c r="B1013" s="367" t="s">
        <v>11263</v>
      </c>
      <c r="C1013" s="368" t="s">
        <v>11395</v>
      </c>
      <c r="D1013" s="368" t="s">
        <v>13323</v>
      </c>
      <c r="E1013" s="369" t="s">
        <v>6447</v>
      </c>
      <c r="F1013" s="369" t="s">
        <v>11264</v>
      </c>
      <c r="G1013" s="370" t="s">
        <v>11265</v>
      </c>
      <c r="H1013" s="371" t="s">
        <v>11266</v>
      </c>
      <c r="I1013" s="375">
        <f>SUMIF(A:A,A1013,J:J)</f>
        <v>90</v>
      </c>
      <c r="K1013" s="363" t="e">
        <f>VLOOKUP(A1013,'CMP-SIN-SD-09-2021'!A:D,4,0)</f>
        <v>#N/A</v>
      </c>
      <c r="L1013" s="363" t="e">
        <f>K1013=I1013</f>
        <v>#N/A</v>
      </c>
      <c r="O1013" s="363" t="s">
        <v>290</v>
      </c>
    </row>
    <row r="1014" spans="1:15" s="363" customFormat="1" ht="30" x14ac:dyDescent="0.25">
      <c r="A1014" s="378" t="str">
        <f t="shared" si="241"/>
        <v>09083/ORSE</v>
      </c>
      <c r="B1014" s="377" t="s">
        <v>13669</v>
      </c>
      <c r="C1014" s="104" t="s">
        <v>13323</v>
      </c>
      <c r="D1014" s="104" t="s">
        <v>11395</v>
      </c>
      <c r="E1014" s="105" t="s">
        <v>11264</v>
      </c>
      <c r="F1014" s="105" t="s">
        <v>6447</v>
      </c>
      <c r="G1014" s="140">
        <v>1</v>
      </c>
      <c r="H1014" s="107">
        <v>90</v>
      </c>
      <c r="I1014" s="107" t="s">
        <v>11266</v>
      </c>
      <c r="J1014" s="76">
        <f>TRUNC((H1014*G1014),2)</f>
        <v>90</v>
      </c>
      <c r="M1014" s="76" t="e">
        <f>VLOOKUP(B1014,'INS-SIN-SD-09-2021'!A:D,4,0)</f>
        <v>#N/A</v>
      </c>
      <c r="N1014" s="76" t="e">
        <f>M1014=H1014</f>
        <v>#N/A</v>
      </c>
    </row>
    <row r="1015" spans="1:15" s="363" customFormat="1" ht="45" x14ac:dyDescent="0.25">
      <c r="A1015" s="376" t="str">
        <f t="shared" si="241"/>
        <v>10656/ORSE</v>
      </c>
      <c r="B1015" s="367" t="s">
        <v>11263</v>
      </c>
      <c r="C1015" s="368" t="s">
        <v>11396</v>
      </c>
      <c r="D1015" s="368" t="s">
        <v>13481</v>
      </c>
      <c r="E1015" s="369" t="s">
        <v>6447</v>
      </c>
      <c r="F1015" s="369" t="s">
        <v>11264</v>
      </c>
      <c r="G1015" s="370" t="s">
        <v>11265</v>
      </c>
      <c r="H1015" s="371" t="s">
        <v>11266</v>
      </c>
      <c r="I1015" s="375">
        <f>SUMIF(A:A,A1015,J:J)</f>
        <v>55</v>
      </c>
      <c r="K1015" s="363" t="e">
        <f>VLOOKUP(A1015,'CMP-SIN-SD-09-2021'!A:D,4,0)</f>
        <v>#N/A</v>
      </c>
      <c r="L1015" s="363" t="e">
        <f>K1015=I1015</f>
        <v>#N/A</v>
      </c>
      <c r="O1015" s="363" t="s">
        <v>291</v>
      </c>
    </row>
    <row r="1016" spans="1:15" s="363" customFormat="1" ht="30" x14ac:dyDescent="0.25">
      <c r="A1016" s="378" t="str">
        <f t="shared" si="241"/>
        <v>10656/ORSE</v>
      </c>
      <c r="B1016" s="377" t="s">
        <v>13670</v>
      </c>
      <c r="C1016" s="104" t="s">
        <v>13481</v>
      </c>
      <c r="D1016" s="104" t="s">
        <v>13671</v>
      </c>
      <c r="E1016" s="105" t="s">
        <v>11264</v>
      </c>
      <c r="F1016" s="105" t="s">
        <v>13672</v>
      </c>
      <c r="G1016" s="140">
        <v>1</v>
      </c>
      <c r="H1016" s="107">
        <v>55</v>
      </c>
      <c r="I1016" s="107" t="s">
        <v>11266</v>
      </c>
      <c r="J1016" s="76">
        <f>TRUNC((H1016*G1016),2)</f>
        <v>55</v>
      </c>
      <c r="M1016" s="76" t="e">
        <f>VLOOKUP(B1016,'INS-SIN-SD-09-2021'!A:D,4,0)</f>
        <v>#N/A</v>
      </c>
      <c r="N1016" s="76" t="e">
        <f>M1016=H1016</f>
        <v>#N/A</v>
      </c>
    </row>
    <row r="1017" spans="1:15" s="363" customFormat="1" ht="30" x14ac:dyDescent="0.25">
      <c r="A1017" s="376">
        <f t="shared" si="241"/>
        <v>88496</v>
      </c>
      <c r="B1017" s="367" t="s">
        <v>11263</v>
      </c>
      <c r="C1017" s="368" t="s">
        <v>11397</v>
      </c>
      <c r="D1017" s="368" t="s">
        <v>13613</v>
      </c>
      <c r="E1017" s="369" t="s">
        <v>6447</v>
      </c>
      <c r="F1017" s="369" t="s">
        <v>11264</v>
      </c>
      <c r="G1017" s="370" t="s">
        <v>11265</v>
      </c>
      <c r="H1017" s="371" t="s">
        <v>11266</v>
      </c>
      <c r="I1017" s="375">
        <f>SUMIF(A:A,A1017,J:J)</f>
        <v>25.629999999999995</v>
      </c>
      <c r="K1017" s="363">
        <f>VLOOKUP(A1017,'CMP-SIN-SD-09-2021'!A:D,4,0)</f>
        <v>25.63</v>
      </c>
      <c r="L1017" s="363" t="b">
        <f>K1017=I1017</f>
        <v>1</v>
      </c>
      <c r="O1017" s="6">
        <v>88496</v>
      </c>
    </row>
    <row r="1018" spans="1:15" s="363" customFormat="1" x14ac:dyDescent="0.25">
      <c r="A1018" s="378">
        <f t="shared" si="241"/>
        <v>88496</v>
      </c>
      <c r="B1018" s="377">
        <v>88310</v>
      </c>
      <c r="C1018" s="104" t="s">
        <v>13613</v>
      </c>
      <c r="D1018" s="104" t="s">
        <v>13399</v>
      </c>
      <c r="E1018" s="105" t="s">
        <v>11264</v>
      </c>
      <c r="F1018" s="105" t="s">
        <v>6456</v>
      </c>
      <c r="G1018" s="140">
        <v>0.67200000000000004</v>
      </c>
      <c r="H1018" s="107">
        <f>VLOOKUP(B1018,'CMP-SIN-SD-09-2021'!A:D,4,0)</f>
        <v>24.89</v>
      </c>
      <c r="I1018" s="107" t="s">
        <v>11266</v>
      </c>
      <c r="J1018" s="76">
        <f t="shared" ref="J1018:J1021" si="258">TRUNC((H1018*G1018),2)</f>
        <v>16.72</v>
      </c>
      <c r="M1018" s="76">
        <f>VLOOKUP(B1018,'CMP-SIN-SD-09-2021'!A:D,4,0)</f>
        <v>24.89</v>
      </c>
      <c r="N1018" s="76" t="b">
        <f t="shared" ref="N1018:N1021" si="259">M1018=H1018</f>
        <v>1</v>
      </c>
    </row>
    <row r="1019" spans="1:15" s="363" customFormat="1" x14ac:dyDescent="0.25">
      <c r="A1019" s="378">
        <f t="shared" si="241"/>
        <v>88496</v>
      </c>
      <c r="B1019" s="377">
        <v>88316</v>
      </c>
      <c r="C1019" s="104" t="s">
        <v>13613</v>
      </c>
      <c r="D1019" s="104" t="s">
        <v>11293</v>
      </c>
      <c r="E1019" s="105" t="s">
        <v>11264</v>
      </c>
      <c r="F1019" s="105" t="s">
        <v>6456</v>
      </c>
      <c r="G1019" s="140">
        <v>0.247</v>
      </c>
      <c r="H1019" s="107">
        <f>VLOOKUP(B1019,'CMP-SIN-SD-09-2021'!A:D,4,0)</f>
        <v>17.61</v>
      </c>
      <c r="I1019" s="107" t="s">
        <v>11266</v>
      </c>
      <c r="J1019" s="76">
        <f t="shared" si="258"/>
        <v>4.34</v>
      </c>
      <c r="M1019" s="76">
        <f>VLOOKUP(B1019,'CMP-SIN-SD-09-2021'!A:D,4,0)</f>
        <v>17.61</v>
      </c>
      <c r="N1019" s="76" t="b">
        <f t="shared" si="259"/>
        <v>1</v>
      </c>
    </row>
    <row r="1020" spans="1:15" s="363" customFormat="1" ht="30" x14ac:dyDescent="0.25">
      <c r="A1020" s="378">
        <f t="shared" si="241"/>
        <v>88496</v>
      </c>
      <c r="B1020" s="377">
        <v>3767</v>
      </c>
      <c r="C1020" s="104" t="s">
        <v>13613</v>
      </c>
      <c r="D1020" s="104" t="s">
        <v>13673</v>
      </c>
      <c r="E1020" s="105" t="s">
        <v>11264</v>
      </c>
      <c r="F1020" s="105" t="s">
        <v>6446</v>
      </c>
      <c r="G1020" s="140">
        <v>0.1</v>
      </c>
      <c r="H1020" s="107">
        <v>0.8</v>
      </c>
      <c r="I1020" s="107" t="s">
        <v>11266</v>
      </c>
      <c r="J1020" s="76">
        <f t="shared" si="258"/>
        <v>0.08</v>
      </c>
      <c r="M1020" s="76">
        <f>VLOOKUP(B1020,'INS-SIN-SD-09-2021'!A:D,4,0)</f>
        <v>0.8</v>
      </c>
      <c r="N1020" s="76" t="b">
        <f t="shared" si="259"/>
        <v>1</v>
      </c>
    </row>
    <row r="1021" spans="1:15" s="363" customFormat="1" x14ac:dyDescent="0.25">
      <c r="A1021" s="378">
        <f t="shared" si="241"/>
        <v>88496</v>
      </c>
      <c r="B1021" s="377">
        <v>4047</v>
      </c>
      <c r="C1021" s="104" t="s">
        <v>13613</v>
      </c>
      <c r="D1021" s="104" t="s">
        <v>13674</v>
      </c>
      <c r="E1021" s="105" t="s">
        <v>11264</v>
      </c>
      <c r="F1021" s="105" t="s">
        <v>6458</v>
      </c>
      <c r="G1021" s="140">
        <v>0.2445</v>
      </c>
      <c r="H1021" s="107">
        <v>18.38</v>
      </c>
      <c r="I1021" s="107" t="s">
        <v>11266</v>
      </c>
      <c r="J1021" s="76">
        <f t="shared" si="258"/>
        <v>4.49</v>
      </c>
      <c r="M1021" s="76">
        <f>VLOOKUP(B1021,'INS-SIN-SD-09-2021'!A:D,4,0)</f>
        <v>18.38</v>
      </c>
      <c r="N1021" s="76" t="b">
        <f t="shared" si="259"/>
        <v>1</v>
      </c>
    </row>
    <row r="1022" spans="1:15" s="363" customFormat="1" ht="30" x14ac:dyDescent="0.25">
      <c r="A1022" s="376">
        <f t="shared" si="241"/>
        <v>88497</v>
      </c>
      <c r="B1022" s="367" t="s">
        <v>11263</v>
      </c>
      <c r="C1022" s="368" t="s">
        <v>11398</v>
      </c>
      <c r="D1022" s="368" t="s">
        <v>13675</v>
      </c>
      <c r="E1022" s="369" t="s">
        <v>6447</v>
      </c>
      <c r="F1022" s="369" t="s">
        <v>11264</v>
      </c>
      <c r="G1022" s="370" t="s">
        <v>11265</v>
      </c>
      <c r="H1022" s="371" t="s">
        <v>11266</v>
      </c>
      <c r="I1022" s="375">
        <f>SUMIF(A:A,A1022,J:J)</f>
        <v>14.33</v>
      </c>
      <c r="K1022" s="363">
        <f>VLOOKUP(A1022,'CMP-SIN-SD-09-2021'!A:D,4,0)</f>
        <v>14.33</v>
      </c>
      <c r="L1022" s="363" t="b">
        <f>K1022=I1022</f>
        <v>1</v>
      </c>
      <c r="O1022" s="6">
        <v>88497</v>
      </c>
    </row>
    <row r="1023" spans="1:15" s="363" customFormat="1" x14ac:dyDescent="0.25">
      <c r="A1023" s="378">
        <f t="shared" si="241"/>
        <v>88497</v>
      </c>
      <c r="B1023" s="377">
        <v>88310</v>
      </c>
      <c r="C1023" s="104" t="s">
        <v>13675</v>
      </c>
      <c r="D1023" s="104" t="s">
        <v>13399</v>
      </c>
      <c r="E1023" s="105" t="s">
        <v>11264</v>
      </c>
      <c r="F1023" s="105" t="s">
        <v>6456</v>
      </c>
      <c r="G1023" s="140">
        <v>0.312</v>
      </c>
      <c r="H1023" s="107">
        <f>VLOOKUP(B1023,'CMP-SIN-SD-09-2021'!A:D,4,0)</f>
        <v>24.89</v>
      </c>
      <c r="I1023" s="107" t="s">
        <v>11266</v>
      </c>
      <c r="J1023" s="76">
        <f t="shared" ref="J1023:J1026" si="260">TRUNC((H1023*G1023),2)</f>
        <v>7.76</v>
      </c>
      <c r="M1023" s="76">
        <f>VLOOKUP(B1023,'CMP-SIN-SD-09-2021'!A:D,4,0)</f>
        <v>24.89</v>
      </c>
      <c r="N1023" s="76" t="b">
        <f t="shared" ref="N1023:N1026" si="261">M1023=H1023</f>
        <v>1</v>
      </c>
    </row>
    <row r="1024" spans="1:15" s="363" customFormat="1" x14ac:dyDescent="0.25">
      <c r="A1024" s="378">
        <f t="shared" si="241"/>
        <v>88497</v>
      </c>
      <c r="B1024" s="377">
        <v>88316</v>
      </c>
      <c r="C1024" s="104" t="s">
        <v>13675</v>
      </c>
      <c r="D1024" s="104" t="s">
        <v>11293</v>
      </c>
      <c r="E1024" s="105" t="s">
        <v>11264</v>
      </c>
      <c r="F1024" s="105" t="s">
        <v>6456</v>
      </c>
      <c r="G1024" s="140">
        <v>0.114</v>
      </c>
      <c r="H1024" s="107">
        <f>VLOOKUP(B1024,'CMP-SIN-SD-09-2021'!A:D,4,0)</f>
        <v>17.61</v>
      </c>
      <c r="I1024" s="107" t="s">
        <v>11266</v>
      </c>
      <c r="J1024" s="76">
        <f t="shared" si="260"/>
        <v>2</v>
      </c>
      <c r="M1024" s="76">
        <f>VLOOKUP(B1024,'CMP-SIN-SD-09-2021'!A:D,4,0)</f>
        <v>17.61</v>
      </c>
      <c r="N1024" s="76" t="b">
        <f t="shared" si="261"/>
        <v>1</v>
      </c>
    </row>
    <row r="1025" spans="1:15" s="363" customFormat="1" ht="30" x14ac:dyDescent="0.25">
      <c r="A1025" s="378">
        <f t="shared" si="241"/>
        <v>88497</v>
      </c>
      <c r="B1025" s="377">
        <v>3767</v>
      </c>
      <c r="C1025" s="104" t="s">
        <v>13675</v>
      </c>
      <c r="D1025" s="104" t="s">
        <v>13673</v>
      </c>
      <c r="E1025" s="105" t="s">
        <v>11264</v>
      </c>
      <c r="F1025" s="105" t="s">
        <v>6446</v>
      </c>
      <c r="G1025" s="140">
        <v>0.1</v>
      </c>
      <c r="H1025" s="107">
        <v>0.8</v>
      </c>
      <c r="I1025" s="107" t="s">
        <v>11266</v>
      </c>
      <c r="J1025" s="76">
        <f t="shared" si="260"/>
        <v>0.08</v>
      </c>
      <c r="M1025" s="76">
        <f>VLOOKUP(B1025,'INS-SIN-SD-09-2021'!A:D,4,0)</f>
        <v>0.8</v>
      </c>
      <c r="N1025" s="76" t="b">
        <f t="shared" si="261"/>
        <v>1</v>
      </c>
    </row>
    <row r="1026" spans="1:15" s="363" customFormat="1" x14ac:dyDescent="0.25">
      <c r="A1026" s="378">
        <f t="shared" si="241"/>
        <v>88497</v>
      </c>
      <c r="B1026" s="377">
        <v>4047</v>
      </c>
      <c r="C1026" s="104" t="s">
        <v>13675</v>
      </c>
      <c r="D1026" s="104" t="s">
        <v>13674</v>
      </c>
      <c r="E1026" s="105" t="s">
        <v>11264</v>
      </c>
      <c r="F1026" s="105" t="s">
        <v>6458</v>
      </c>
      <c r="G1026" s="140">
        <v>0.2445</v>
      </c>
      <c r="H1026" s="107">
        <v>18.38</v>
      </c>
      <c r="I1026" s="107" t="s">
        <v>11266</v>
      </c>
      <c r="J1026" s="76">
        <f t="shared" si="260"/>
        <v>4.49</v>
      </c>
      <c r="M1026" s="76">
        <f>VLOOKUP(B1026,'INS-SIN-SD-09-2021'!A:D,4,0)</f>
        <v>18.38</v>
      </c>
      <c r="N1026" s="76" t="b">
        <f t="shared" si="261"/>
        <v>1</v>
      </c>
    </row>
    <row r="1027" spans="1:15" s="363" customFormat="1" ht="30" x14ac:dyDescent="0.25">
      <c r="A1027" s="376">
        <f t="shared" si="241"/>
        <v>88488</v>
      </c>
      <c r="B1027" s="367" t="s">
        <v>11263</v>
      </c>
      <c r="C1027" s="368" t="s">
        <v>11399</v>
      </c>
      <c r="D1027" s="368" t="s">
        <v>13449</v>
      </c>
      <c r="E1027" s="369" t="s">
        <v>6447</v>
      </c>
      <c r="F1027" s="369" t="s">
        <v>11264</v>
      </c>
      <c r="G1027" s="370" t="s">
        <v>11265</v>
      </c>
      <c r="H1027" s="371" t="s">
        <v>11266</v>
      </c>
      <c r="I1027" s="375">
        <f>SUMIF(A:A,A1027,J:J)</f>
        <v>16.11</v>
      </c>
      <c r="K1027" s="363">
        <f>VLOOKUP(A1027,'CMP-SIN-SD-09-2021'!A:D,4,0)</f>
        <v>16.11</v>
      </c>
      <c r="L1027" s="363" t="b">
        <f>K1027=I1027</f>
        <v>1</v>
      </c>
      <c r="O1027" s="6">
        <v>88488</v>
      </c>
    </row>
    <row r="1028" spans="1:15" s="363" customFormat="1" x14ac:dyDescent="0.25">
      <c r="A1028" s="378">
        <f t="shared" si="241"/>
        <v>88488</v>
      </c>
      <c r="B1028" s="377">
        <v>88310</v>
      </c>
      <c r="C1028" s="104" t="s">
        <v>13449</v>
      </c>
      <c r="D1028" s="104" t="s">
        <v>13399</v>
      </c>
      <c r="E1028" s="105" t="s">
        <v>11264</v>
      </c>
      <c r="F1028" s="105" t="s">
        <v>6456</v>
      </c>
      <c r="G1028" s="140">
        <v>0.24399999999999999</v>
      </c>
      <c r="H1028" s="107">
        <f>VLOOKUP(B1028,'CMP-SIN-SD-09-2021'!A:D,4,0)</f>
        <v>24.89</v>
      </c>
      <c r="I1028" s="107" t="s">
        <v>11266</v>
      </c>
      <c r="J1028" s="76">
        <f t="shared" ref="J1028:J1030" si="262">TRUNC((H1028*G1028),2)</f>
        <v>6.07</v>
      </c>
      <c r="M1028" s="76">
        <f>VLOOKUP(B1028,'CMP-SIN-SD-09-2021'!A:D,4,0)</f>
        <v>24.89</v>
      </c>
      <c r="N1028" s="76" t="b">
        <f t="shared" ref="N1028:N1030" si="263">M1028=H1028</f>
        <v>1</v>
      </c>
    </row>
    <row r="1029" spans="1:15" s="363" customFormat="1" x14ac:dyDescent="0.25">
      <c r="A1029" s="378">
        <f t="shared" si="241"/>
        <v>88488</v>
      </c>
      <c r="B1029" s="377">
        <v>88316</v>
      </c>
      <c r="C1029" s="104" t="s">
        <v>13449</v>
      </c>
      <c r="D1029" s="104" t="s">
        <v>11293</v>
      </c>
      <c r="E1029" s="105" t="s">
        <v>11264</v>
      </c>
      <c r="F1029" s="105" t="s">
        <v>6456</v>
      </c>
      <c r="G1029" s="140">
        <v>8.8999999999999996E-2</v>
      </c>
      <c r="H1029" s="107">
        <f>VLOOKUP(B1029,'CMP-SIN-SD-09-2021'!A:D,4,0)</f>
        <v>17.61</v>
      </c>
      <c r="I1029" s="107" t="s">
        <v>11266</v>
      </c>
      <c r="J1029" s="76">
        <f t="shared" si="262"/>
        <v>1.56</v>
      </c>
      <c r="M1029" s="76">
        <f>VLOOKUP(B1029,'CMP-SIN-SD-09-2021'!A:D,4,0)</f>
        <v>17.61</v>
      </c>
      <c r="N1029" s="76" t="b">
        <f t="shared" si="263"/>
        <v>1</v>
      </c>
    </row>
    <row r="1030" spans="1:15" s="363" customFormat="1" x14ac:dyDescent="0.25">
      <c r="A1030" s="378">
        <f t="shared" si="241"/>
        <v>88488</v>
      </c>
      <c r="B1030" s="377">
        <v>7356</v>
      </c>
      <c r="C1030" s="104" t="s">
        <v>13449</v>
      </c>
      <c r="D1030" s="104" t="s">
        <v>13676</v>
      </c>
      <c r="E1030" s="105" t="s">
        <v>11264</v>
      </c>
      <c r="F1030" s="105" t="s">
        <v>6445</v>
      </c>
      <c r="G1030" s="140">
        <v>0.33</v>
      </c>
      <c r="H1030" s="107">
        <v>25.71</v>
      </c>
      <c r="I1030" s="107" t="s">
        <v>11266</v>
      </c>
      <c r="J1030" s="76">
        <f t="shared" si="262"/>
        <v>8.48</v>
      </c>
      <c r="M1030" s="76">
        <f>VLOOKUP(B1030,'INS-SIN-SD-09-2021'!A:D,4,0)</f>
        <v>25.71</v>
      </c>
      <c r="N1030" s="76" t="b">
        <f t="shared" si="263"/>
        <v>1</v>
      </c>
    </row>
    <row r="1031" spans="1:15" s="363" customFormat="1" ht="30" x14ac:dyDescent="0.25">
      <c r="A1031" s="376">
        <f t="shared" si="241"/>
        <v>88489</v>
      </c>
      <c r="B1031" s="367" t="s">
        <v>11263</v>
      </c>
      <c r="C1031" s="368" t="s">
        <v>11400</v>
      </c>
      <c r="D1031" s="368" t="s">
        <v>13677</v>
      </c>
      <c r="E1031" s="369" t="s">
        <v>6447</v>
      </c>
      <c r="F1031" s="369" t="s">
        <v>11264</v>
      </c>
      <c r="G1031" s="370" t="s">
        <v>11265</v>
      </c>
      <c r="H1031" s="371" t="s">
        <v>11266</v>
      </c>
      <c r="I1031" s="375">
        <f>SUMIF(A:A,A1031,J:J)</f>
        <v>14.34</v>
      </c>
      <c r="K1031" s="363">
        <f>VLOOKUP(A1031,'CMP-SIN-SD-09-2021'!A:D,4,0)</f>
        <v>14.34</v>
      </c>
      <c r="L1031" s="363" t="b">
        <f>K1031=I1031</f>
        <v>1</v>
      </c>
      <c r="O1031" s="6">
        <v>88489</v>
      </c>
    </row>
    <row r="1032" spans="1:15" s="363" customFormat="1" x14ac:dyDescent="0.25">
      <c r="A1032" s="378">
        <f t="shared" si="241"/>
        <v>88489</v>
      </c>
      <c r="B1032" s="377">
        <v>88310</v>
      </c>
      <c r="C1032" s="104" t="s">
        <v>13677</v>
      </c>
      <c r="D1032" s="104" t="s">
        <v>13399</v>
      </c>
      <c r="E1032" s="105" t="s">
        <v>11264</v>
      </c>
      <c r="F1032" s="105" t="s">
        <v>6456</v>
      </c>
      <c r="G1032" s="140">
        <v>0.187</v>
      </c>
      <c r="H1032" s="107">
        <f>VLOOKUP(B1032,'CMP-SIN-SD-09-2021'!A:D,4,0)</f>
        <v>24.89</v>
      </c>
      <c r="I1032" s="107" t="s">
        <v>11266</v>
      </c>
      <c r="J1032" s="76">
        <f t="shared" ref="J1032:J1034" si="264">TRUNC((H1032*G1032),2)</f>
        <v>4.6500000000000004</v>
      </c>
      <c r="M1032" s="76">
        <f>VLOOKUP(B1032,'CMP-SIN-SD-09-2021'!A:D,4,0)</f>
        <v>24.89</v>
      </c>
      <c r="N1032" s="76" t="b">
        <f t="shared" ref="N1032:N1034" si="265">M1032=H1032</f>
        <v>1</v>
      </c>
    </row>
    <row r="1033" spans="1:15" s="363" customFormat="1" x14ac:dyDescent="0.25">
      <c r="A1033" s="378">
        <f t="shared" si="241"/>
        <v>88489</v>
      </c>
      <c r="B1033" s="377">
        <v>88316</v>
      </c>
      <c r="C1033" s="104" t="s">
        <v>13677</v>
      </c>
      <c r="D1033" s="104" t="s">
        <v>11293</v>
      </c>
      <c r="E1033" s="105" t="s">
        <v>11264</v>
      </c>
      <c r="F1033" s="105" t="s">
        <v>6456</v>
      </c>
      <c r="G1033" s="140">
        <v>6.9000000000000006E-2</v>
      </c>
      <c r="H1033" s="107">
        <f>VLOOKUP(B1033,'CMP-SIN-SD-09-2021'!A:D,4,0)</f>
        <v>17.61</v>
      </c>
      <c r="I1033" s="107" t="s">
        <v>11266</v>
      </c>
      <c r="J1033" s="76">
        <f t="shared" si="264"/>
        <v>1.21</v>
      </c>
      <c r="M1033" s="76">
        <f>VLOOKUP(B1033,'CMP-SIN-SD-09-2021'!A:D,4,0)</f>
        <v>17.61</v>
      </c>
      <c r="N1033" s="76" t="b">
        <f t="shared" si="265"/>
        <v>1</v>
      </c>
    </row>
    <row r="1034" spans="1:15" s="363" customFormat="1" x14ac:dyDescent="0.25">
      <c r="A1034" s="378">
        <f t="shared" si="241"/>
        <v>88489</v>
      </c>
      <c r="B1034" s="377">
        <v>7356</v>
      </c>
      <c r="C1034" s="104" t="s">
        <v>13677</v>
      </c>
      <c r="D1034" s="104" t="s">
        <v>13676</v>
      </c>
      <c r="E1034" s="105" t="s">
        <v>11264</v>
      </c>
      <c r="F1034" s="105" t="s">
        <v>6445</v>
      </c>
      <c r="G1034" s="140">
        <v>0.33</v>
      </c>
      <c r="H1034" s="107">
        <v>25.71</v>
      </c>
      <c r="I1034" s="107" t="s">
        <v>11266</v>
      </c>
      <c r="J1034" s="76">
        <f t="shared" si="264"/>
        <v>8.48</v>
      </c>
      <c r="M1034" s="76">
        <f>VLOOKUP(B1034,'INS-SIN-SD-09-2021'!A:D,4,0)</f>
        <v>25.71</v>
      </c>
      <c r="N1034" s="76" t="b">
        <f t="shared" si="265"/>
        <v>1</v>
      </c>
    </row>
    <row r="1035" spans="1:15" s="363" customFormat="1" x14ac:dyDescent="0.25">
      <c r="A1035" s="376" t="str">
        <f t="shared" si="241"/>
        <v>260202/AGETOP</v>
      </c>
      <c r="B1035" s="367" t="s">
        <v>11263</v>
      </c>
      <c r="C1035" s="368" t="s">
        <v>13678</v>
      </c>
      <c r="D1035" s="368" t="s">
        <v>13679</v>
      </c>
      <c r="E1035" s="369" t="s">
        <v>6447</v>
      </c>
      <c r="F1035" s="369" t="s">
        <v>11264</v>
      </c>
      <c r="G1035" s="370" t="s">
        <v>11265</v>
      </c>
      <c r="H1035" s="371" t="s">
        <v>11266</v>
      </c>
      <c r="I1035" s="375">
        <f>SUMIF(A:A,A1035,J:J)</f>
        <v>2.15</v>
      </c>
      <c r="K1035" s="363" t="e">
        <f>VLOOKUP(A1035,'CMP-SIN-SD-09-2021'!A:D,4,0)</f>
        <v>#N/A</v>
      </c>
      <c r="L1035" s="363" t="e">
        <f>K1035=I1035</f>
        <v>#N/A</v>
      </c>
      <c r="O1035" s="363" t="s">
        <v>11723</v>
      </c>
    </row>
    <row r="1036" spans="1:15" s="363" customFormat="1" x14ac:dyDescent="0.25">
      <c r="A1036" s="378" t="str">
        <f t="shared" ref="A1036:A1099" si="266">IF(O1036&lt;&gt;0,O1036,A1035)</f>
        <v>260202/AGETOP</v>
      </c>
      <c r="B1036" s="377">
        <v>88310</v>
      </c>
      <c r="C1036" s="104" t="s">
        <v>13679</v>
      </c>
      <c r="D1036" s="104" t="s">
        <v>13399</v>
      </c>
      <c r="E1036" s="105" t="s">
        <v>11264</v>
      </c>
      <c r="F1036" s="105" t="s">
        <v>6456</v>
      </c>
      <c r="G1036" s="140">
        <v>0.06</v>
      </c>
      <c r="H1036" s="107">
        <f>VLOOKUP(B1036,'CMP-SIN-SD-09-2021'!A:D,4,0)</f>
        <v>24.89</v>
      </c>
      <c r="I1036" s="107" t="s">
        <v>11266</v>
      </c>
      <c r="J1036" s="76">
        <f t="shared" ref="J1036:J1039" si="267">TRUNC((H1036*G1036),2)</f>
        <v>1.49</v>
      </c>
      <c r="M1036" s="76">
        <f>VLOOKUP(B1036,'CMP-SIN-SD-09-2021'!A:D,4,0)</f>
        <v>24.89</v>
      </c>
      <c r="N1036" s="76" t="b">
        <f t="shared" ref="N1036:N1039" si="268">M1036=H1036</f>
        <v>1</v>
      </c>
    </row>
    <row r="1037" spans="1:15" s="363" customFormat="1" x14ac:dyDescent="0.25">
      <c r="A1037" s="378" t="str">
        <f t="shared" si="266"/>
        <v>260202/AGETOP</v>
      </c>
      <c r="B1037" s="377">
        <v>88316</v>
      </c>
      <c r="C1037" s="104" t="s">
        <v>13679</v>
      </c>
      <c r="D1037" s="104" t="s">
        <v>11293</v>
      </c>
      <c r="E1037" s="105" t="s">
        <v>11264</v>
      </c>
      <c r="F1037" s="105" t="s">
        <v>6456</v>
      </c>
      <c r="G1037" s="140">
        <v>0.01</v>
      </c>
      <c r="H1037" s="107">
        <f>VLOOKUP(B1037,'CMP-SIN-SD-09-2021'!A:D,4,0)</f>
        <v>17.61</v>
      </c>
      <c r="I1037" s="107" t="s">
        <v>11266</v>
      </c>
      <c r="J1037" s="76">
        <f t="shared" si="267"/>
        <v>0.17</v>
      </c>
      <c r="M1037" s="76">
        <f>VLOOKUP(B1037,'CMP-SIN-SD-09-2021'!A:D,4,0)</f>
        <v>17.61</v>
      </c>
      <c r="N1037" s="76" t="b">
        <f t="shared" si="268"/>
        <v>1</v>
      </c>
    </row>
    <row r="1038" spans="1:15" s="363" customFormat="1" x14ac:dyDescent="0.25">
      <c r="A1038" s="378" t="str">
        <f t="shared" si="266"/>
        <v>260202/AGETOP</v>
      </c>
      <c r="B1038" s="377">
        <v>1233</v>
      </c>
      <c r="C1038" s="104" t="s">
        <v>13679</v>
      </c>
      <c r="D1038" s="104" t="s">
        <v>13680</v>
      </c>
      <c r="E1038" s="105" t="s">
        <v>11264</v>
      </c>
      <c r="F1038" s="105" t="s">
        <v>13647</v>
      </c>
      <c r="G1038" s="140">
        <v>0.36</v>
      </c>
      <c r="H1038" s="107">
        <v>0.98</v>
      </c>
      <c r="I1038" s="107" t="s">
        <v>11266</v>
      </c>
      <c r="J1038" s="76">
        <f t="shared" si="267"/>
        <v>0.35</v>
      </c>
      <c r="M1038" s="76" t="e">
        <f>VLOOKUP(B1038,'INS-SIN-SD-09-2021'!A:D,4,0)</f>
        <v>#N/A</v>
      </c>
      <c r="N1038" s="76" t="e">
        <f t="shared" si="268"/>
        <v>#N/A</v>
      </c>
    </row>
    <row r="1039" spans="1:15" s="363" customFormat="1" x14ac:dyDescent="0.25">
      <c r="A1039" s="378" t="str">
        <f t="shared" si="266"/>
        <v>260202/AGETOP</v>
      </c>
      <c r="B1039" s="377" t="s">
        <v>15221</v>
      </c>
      <c r="C1039" s="104" t="s">
        <v>13679</v>
      </c>
      <c r="D1039" s="104" t="s">
        <v>13681</v>
      </c>
      <c r="E1039" s="105" t="s">
        <v>11264</v>
      </c>
      <c r="F1039" s="105" t="s">
        <v>13682</v>
      </c>
      <c r="G1039" s="140">
        <v>1.35E-2</v>
      </c>
      <c r="H1039" s="107">
        <v>10.4</v>
      </c>
      <c r="I1039" s="107" t="s">
        <v>11266</v>
      </c>
      <c r="J1039" s="76">
        <f t="shared" si="267"/>
        <v>0.14000000000000001</v>
      </c>
      <c r="M1039" s="76" t="e">
        <f>VLOOKUP(B1039,'INS-SIN-SD-09-2021'!A:D,4,0)</f>
        <v>#N/A</v>
      </c>
      <c r="N1039" s="76" t="e">
        <f t="shared" si="268"/>
        <v>#N/A</v>
      </c>
    </row>
    <row r="1040" spans="1:15" s="363" customFormat="1" x14ac:dyDescent="0.25">
      <c r="A1040" s="376" t="str">
        <f t="shared" si="266"/>
        <v>221002/AGETOP</v>
      </c>
      <c r="B1040" s="367" t="s">
        <v>11263</v>
      </c>
      <c r="C1040" s="368" t="s">
        <v>11401</v>
      </c>
      <c r="D1040" s="368" t="s">
        <v>13493</v>
      </c>
      <c r="E1040" s="369" t="s">
        <v>6465</v>
      </c>
      <c r="F1040" s="369" t="s">
        <v>11264</v>
      </c>
      <c r="G1040" s="370" t="s">
        <v>11265</v>
      </c>
      <c r="H1040" s="371" t="s">
        <v>11266</v>
      </c>
      <c r="I1040" s="375">
        <f>SUMIF(A:A,A1040,J:J)</f>
        <v>9.5</v>
      </c>
      <c r="K1040" s="363" t="e">
        <f>VLOOKUP(A1040,'CMP-SIN-SD-09-2021'!A:D,4,0)</f>
        <v>#N/A</v>
      </c>
      <c r="L1040" s="363" t="e">
        <f>K1040=I1040</f>
        <v>#N/A</v>
      </c>
      <c r="O1040" s="363" t="s">
        <v>302</v>
      </c>
    </row>
    <row r="1041" spans="1:15" s="363" customFormat="1" x14ac:dyDescent="0.25">
      <c r="A1041" s="378" t="str">
        <f t="shared" si="266"/>
        <v>221002/AGETOP</v>
      </c>
      <c r="B1041" s="377" t="s">
        <v>15222</v>
      </c>
      <c r="C1041" s="104" t="s">
        <v>13493</v>
      </c>
      <c r="D1041" s="104" t="s">
        <v>13683</v>
      </c>
      <c r="E1041" s="105" t="s">
        <v>11264</v>
      </c>
      <c r="F1041" s="105" t="s">
        <v>13623</v>
      </c>
      <c r="G1041" s="140">
        <v>1</v>
      </c>
      <c r="H1041" s="107">
        <v>9.5</v>
      </c>
      <c r="I1041" s="107" t="s">
        <v>11266</v>
      </c>
      <c r="J1041" s="76">
        <f>TRUNC((H1041*G1041),2)</f>
        <v>9.5</v>
      </c>
      <c r="M1041" s="76" t="e">
        <f>VLOOKUP(B1041,'INS-SIN-SD-09-2021'!A:D,4,0)</f>
        <v>#N/A</v>
      </c>
      <c r="N1041" s="76" t="e">
        <f>M1041=H1041</f>
        <v>#N/A</v>
      </c>
    </row>
    <row r="1042" spans="1:15" s="363" customFormat="1" ht="30" x14ac:dyDescent="0.25">
      <c r="A1042" s="376">
        <f t="shared" si="266"/>
        <v>98689</v>
      </c>
      <c r="B1042" s="367" t="s">
        <v>11263</v>
      </c>
      <c r="C1042" s="368" t="s">
        <v>11402</v>
      </c>
      <c r="D1042" s="368" t="s">
        <v>13425</v>
      </c>
      <c r="E1042" s="369" t="s">
        <v>6465</v>
      </c>
      <c r="F1042" s="369" t="s">
        <v>11264</v>
      </c>
      <c r="G1042" s="370" t="s">
        <v>11265</v>
      </c>
      <c r="H1042" s="371" t="s">
        <v>11266</v>
      </c>
      <c r="I1042" s="375">
        <f>SUMIF(A:A,A1042,J:J)</f>
        <v>97.72</v>
      </c>
      <c r="K1042" s="363">
        <f>VLOOKUP(A1042,'CMP-SIN-SD-09-2021'!A:D,4,0)</f>
        <v>97.72</v>
      </c>
      <c r="L1042" s="363" t="b">
        <f>K1042=I1042</f>
        <v>1</v>
      </c>
      <c r="O1042" s="6">
        <v>98689</v>
      </c>
    </row>
    <row r="1043" spans="1:15" s="363" customFormat="1" x14ac:dyDescent="0.25">
      <c r="A1043" s="378">
        <f t="shared" si="266"/>
        <v>98689</v>
      </c>
      <c r="B1043" s="377">
        <v>88274</v>
      </c>
      <c r="C1043" s="104" t="s">
        <v>13425</v>
      </c>
      <c r="D1043" s="104" t="s">
        <v>13564</v>
      </c>
      <c r="E1043" s="105" t="s">
        <v>11264</v>
      </c>
      <c r="F1043" s="105" t="s">
        <v>6456</v>
      </c>
      <c r="G1043" s="140">
        <v>0.54700000000000004</v>
      </c>
      <c r="H1043" s="107">
        <f>VLOOKUP(B1043,'CMP-SIN-SD-09-2021'!A:D,4,0)</f>
        <v>19.91</v>
      </c>
      <c r="I1043" s="107" t="s">
        <v>11266</v>
      </c>
      <c r="J1043" s="76">
        <f t="shared" ref="J1043:J1046" si="269">TRUNC((H1043*G1043),2)</f>
        <v>10.89</v>
      </c>
      <c r="M1043" s="76">
        <f>VLOOKUP(B1043,'CMP-SIN-SD-09-2021'!A:D,4,0)</f>
        <v>19.91</v>
      </c>
      <c r="N1043" s="76" t="b">
        <f t="shared" ref="N1043:N1046" si="270">M1043=H1043</f>
        <v>1</v>
      </c>
    </row>
    <row r="1044" spans="1:15" s="363" customFormat="1" x14ac:dyDescent="0.25">
      <c r="A1044" s="378">
        <f t="shared" si="266"/>
        <v>98689</v>
      </c>
      <c r="B1044" s="377">
        <v>88316</v>
      </c>
      <c r="C1044" s="104" t="s">
        <v>13425</v>
      </c>
      <c r="D1044" s="104" t="s">
        <v>11293</v>
      </c>
      <c r="E1044" s="105" t="s">
        <v>11264</v>
      </c>
      <c r="F1044" s="105" t="s">
        <v>6456</v>
      </c>
      <c r="G1044" s="140">
        <v>0.27300000000000002</v>
      </c>
      <c r="H1044" s="107">
        <f>VLOOKUP(B1044,'CMP-SIN-SD-09-2021'!A:D,4,0)</f>
        <v>17.61</v>
      </c>
      <c r="I1044" s="107" t="s">
        <v>11266</v>
      </c>
      <c r="J1044" s="76">
        <f t="shared" si="269"/>
        <v>4.8</v>
      </c>
      <c r="M1044" s="76">
        <f>VLOOKUP(B1044,'CMP-SIN-SD-09-2021'!A:D,4,0)</f>
        <v>17.61</v>
      </c>
      <c r="N1044" s="76" t="b">
        <f t="shared" si="270"/>
        <v>1</v>
      </c>
    </row>
    <row r="1045" spans="1:15" s="363" customFormat="1" ht="45" x14ac:dyDescent="0.25">
      <c r="A1045" s="378">
        <f t="shared" si="266"/>
        <v>98689</v>
      </c>
      <c r="B1045" s="377">
        <v>20232</v>
      </c>
      <c r="C1045" s="104" t="s">
        <v>13425</v>
      </c>
      <c r="D1045" s="104" t="s">
        <v>13684</v>
      </c>
      <c r="E1045" s="105" t="s">
        <v>11264</v>
      </c>
      <c r="F1045" s="105" t="s">
        <v>6465</v>
      </c>
      <c r="G1045" s="140">
        <v>1</v>
      </c>
      <c r="H1045" s="107">
        <v>80.06</v>
      </c>
      <c r="I1045" s="107" t="s">
        <v>11266</v>
      </c>
      <c r="J1045" s="76">
        <f t="shared" si="269"/>
        <v>80.06</v>
      </c>
      <c r="M1045" s="76">
        <f>VLOOKUP(B1045,'INS-SIN-SD-09-2021'!A:D,4,0)</f>
        <v>80.06</v>
      </c>
      <c r="N1045" s="76" t="b">
        <f t="shared" si="270"/>
        <v>1</v>
      </c>
    </row>
    <row r="1046" spans="1:15" s="363" customFormat="1" x14ac:dyDescent="0.25">
      <c r="A1046" s="378">
        <f t="shared" si="266"/>
        <v>98689</v>
      </c>
      <c r="B1046" s="377">
        <v>37595</v>
      </c>
      <c r="C1046" s="104" t="s">
        <v>13425</v>
      </c>
      <c r="D1046" s="104" t="s">
        <v>13631</v>
      </c>
      <c r="E1046" s="105" t="s">
        <v>11264</v>
      </c>
      <c r="F1046" s="105" t="s">
        <v>6462</v>
      </c>
      <c r="G1046" s="140">
        <v>1.29</v>
      </c>
      <c r="H1046" s="107">
        <v>1.53</v>
      </c>
      <c r="I1046" s="107" t="s">
        <v>11266</v>
      </c>
      <c r="J1046" s="76">
        <f t="shared" si="269"/>
        <v>1.97</v>
      </c>
      <c r="M1046" s="76">
        <f>VLOOKUP(B1046,'INS-SIN-SD-09-2021'!A:D,4,0)</f>
        <v>1.53</v>
      </c>
      <c r="N1046" s="76" t="b">
        <f t="shared" si="270"/>
        <v>1</v>
      </c>
    </row>
    <row r="1047" spans="1:15" s="363" customFormat="1" ht="30" x14ac:dyDescent="0.25">
      <c r="A1047" s="376">
        <f t="shared" si="266"/>
        <v>94231</v>
      </c>
      <c r="B1047" s="367" t="s">
        <v>11263</v>
      </c>
      <c r="C1047" s="368" t="s">
        <v>11403</v>
      </c>
      <c r="D1047" s="368" t="s">
        <v>13685</v>
      </c>
      <c r="E1047" s="369" t="s">
        <v>6465</v>
      </c>
      <c r="F1047" s="369" t="s">
        <v>11264</v>
      </c>
      <c r="G1047" s="370" t="s">
        <v>11265</v>
      </c>
      <c r="H1047" s="371" t="s">
        <v>11266</v>
      </c>
      <c r="I1047" s="375">
        <f>SUMIF(A:A,A1047,J:J)</f>
        <v>69.86</v>
      </c>
      <c r="K1047" s="363">
        <f>VLOOKUP(A1047,'CMP-SIN-SD-09-2021'!A:D,4,0)</f>
        <v>69.86</v>
      </c>
      <c r="L1047" s="363" t="b">
        <f>K1047=I1047</f>
        <v>1</v>
      </c>
      <c r="O1047" s="6">
        <v>94231</v>
      </c>
    </row>
    <row r="1048" spans="1:15" s="363" customFormat="1" x14ac:dyDescent="0.25">
      <c r="A1048" s="378">
        <f t="shared" si="266"/>
        <v>94231</v>
      </c>
      <c r="B1048" s="377">
        <v>88323</v>
      </c>
      <c r="C1048" s="104" t="s">
        <v>13685</v>
      </c>
      <c r="D1048" s="104" t="s">
        <v>13616</v>
      </c>
      <c r="E1048" s="105" t="s">
        <v>11264</v>
      </c>
      <c r="F1048" s="105" t="s">
        <v>6456</v>
      </c>
      <c r="G1048" s="140">
        <v>0.112</v>
      </c>
      <c r="H1048" s="107">
        <f>VLOOKUP(B1048,'CMP-SIN-SD-09-2021'!A:D,4,0)</f>
        <v>25.29</v>
      </c>
      <c r="I1048" s="107" t="s">
        <v>11266</v>
      </c>
      <c r="J1048" s="76">
        <f t="shared" ref="J1048:J1056" si="271">TRUNC((H1048*G1048),2)</f>
        <v>2.83</v>
      </c>
      <c r="M1048" s="76">
        <f>VLOOKUP(B1048,'CMP-SIN-SD-09-2021'!A:D,4,0)</f>
        <v>25.29</v>
      </c>
      <c r="N1048" s="76" t="b">
        <f t="shared" ref="N1048:N1056" si="272">M1048=H1048</f>
        <v>1</v>
      </c>
    </row>
    <row r="1049" spans="1:15" s="363" customFormat="1" x14ac:dyDescent="0.25">
      <c r="A1049" s="378">
        <f t="shared" si="266"/>
        <v>94231</v>
      </c>
      <c r="B1049" s="377">
        <v>88316</v>
      </c>
      <c r="C1049" s="104" t="s">
        <v>13685</v>
      </c>
      <c r="D1049" s="104" t="s">
        <v>11293</v>
      </c>
      <c r="E1049" s="105" t="s">
        <v>11264</v>
      </c>
      <c r="F1049" s="105" t="s">
        <v>6456</v>
      </c>
      <c r="G1049" s="140">
        <v>0.20699999999999999</v>
      </c>
      <c r="H1049" s="107">
        <f>VLOOKUP(B1049,'CMP-SIN-SD-09-2021'!A:D,4,0)</f>
        <v>17.61</v>
      </c>
      <c r="I1049" s="107" t="s">
        <v>11266</v>
      </c>
      <c r="J1049" s="76">
        <f t="shared" si="271"/>
        <v>3.64</v>
      </c>
      <c r="M1049" s="76">
        <f>VLOOKUP(B1049,'CMP-SIN-SD-09-2021'!A:D,4,0)</f>
        <v>17.61</v>
      </c>
      <c r="N1049" s="76" t="b">
        <f t="shared" si="272"/>
        <v>1</v>
      </c>
    </row>
    <row r="1050" spans="1:15" s="363" customFormat="1" ht="30" x14ac:dyDescent="0.25">
      <c r="A1050" s="378">
        <f t="shared" si="266"/>
        <v>94231</v>
      </c>
      <c r="B1050" s="377">
        <v>93281</v>
      </c>
      <c r="C1050" s="104" t="s">
        <v>13685</v>
      </c>
      <c r="D1050" s="104" t="s">
        <v>13617</v>
      </c>
      <c r="E1050" s="105" t="s">
        <v>11264</v>
      </c>
      <c r="F1050" s="105" t="s">
        <v>11307</v>
      </c>
      <c r="G1050" s="140">
        <v>1.32E-2</v>
      </c>
      <c r="H1050" s="107">
        <f>VLOOKUP(B1050,'CMP-SIN-SD-09-2021'!A:D,4,0)</f>
        <v>19.88</v>
      </c>
      <c r="I1050" s="107" t="s">
        <v>11266</v>
      </c>
      <c r="J1050" s="76">
        <f t="shared" si="271"/>
        <v>0.26</v>
      </c>
      <c r="M1050" s="76">
        <f>VLOOKUP(B1050,'CMP-SIN-SD-09-2021'!A:D,4,0)</f>
        <v>19.88</v>
      </c>
      <c r="N1050" s="76" t="b">
        <f t="shared" si="272"/>
        <v>1</v>
      </c>
    </row>
    <row r="1051" spans="1:15" s="363" customFormat="1" ht="30" x14ac:dyDescent="0.25">
      <c r="A1051" s="378">
        <f t="shared" si="266"/>
        <v>94231</v>
      </c>
      <c r="B1051" s="377">
        <v>93282</v>
      </c>
      <c r="C1051" s="104" t="s">
        <v>13685</v>
      </c>
      <c r="D1051" s="104" t="s">
        <v>13618</v>
      </c>
      <c r="E1051" s="105" t="s">
        <v>11264</v>
      </c>
      <c r="F1051" s="105" t="s">
        <v>11308</v>
      </c>
      <c r="G1051" s="140">
        <v>1.83E-2</v>
      </c>
      <c r="H1051" s="107">
        <f>VLOOKUP(B1051,'CMP-SIN-SD-09-2021'!A:D,4,0)</f>
        <v>19</v>
      </c>
      <c r="I1051" s="107" t="s">
        <v>11266</v>
      </c>
      <c r="J1051" s="76">
        <f t="shared" si="271"/>
        <v>0.34</v>
      </c>
      <c r="M1051" s="76">
        <f>VLOOKUP(B1051,'CMP-SIN-SD-09-2021'!A:D,4,0)</f>
        <v>19</v>
      </c>
      <c r="N1051" s="76" t="b">
        <f t="shared" si="272"/>
        <v>1</v>
      </c>
    </row>
    <row r="1052" spans="1:15" s="363" customFormat="1" x14ac:dyDescent="0.25">
      <c r="A1052" s="378">
        <f t="shared" si="266"/>
        <v>94231</v>
      </c>
      <c r="B1052" s="377">
        <v>5061</v>
      </c>
      <c r="C1052" s="104" t="s">
        <v>13685</v>
      </c>
      <c r="D1052" s="104" t="s">
        <v>13386</v>
      </c>
      <c r="E1052" s="105" t="s">
        <v>11264</v>
      </c>
      <c r="F1052" s="105" t="s">
        <v>6462</v>
      </c>
      <c r="G1052" s="140">
        <v>6.0000000000000001E-3</v>
      </c>
      <c r="H1052" s="107">
        <v>22.22</v>
      </c>
      <c r="I1052" s="107" t="s">
        <v>11266</v>
      </c>
      <c r="J1052" s="76">
        <f t="shared" si="271"/>
        <v>0.13</v>
      </c>
      <c r="M1052" s="76">
        <f>VLOOKUP(B1052,'INS-SIN-SD-09-2021'!A:D,4,0)</f>
        <v>22.22</v>
      </c>
      <c r="N1052" s="76" t="b">
        <f t="shared" si="272"/>
        <v>1</v>
      </c>
    </row>
    <row r="1053" spans="1:15" s="363" customFormat="1" ht="30" x14ac:dyDescent="0.25">
      <c r="A1053" s="378">
        <f t="shared" si="266"/>
        <v>94231</v>
      </c>
      <c r="B1053" s="377">
        <v>5104</v>
      </c>
      <c r="C1053" s="104" t="s">
        <v>13685</v>
      </c>
      <c r="D1053" s="104" t="s">
        <v>13686</v>
      </c>
      <c r="E1053" s="105" t="s">
        <v>11264</v>
      </c>
      <c r="F1053" s="105" t="s">
        <v>6462</v>
      </c>
      <c r="G1053" s="140">
        <v>1.1999999999999999E-3</v>
      </c>
      <c r="H1053" s="107">
        <v>66.569999999999993</v>
      </c>
      <c r="I1053" s="107" t="s">
        <v>11266</v>
      </c>
      <c r="J1053" s="76">
        <f t="shared" si="271"/>
        <v>7.0000000000000007E-2</v>
      </c>
      <c r="M1053" s="76">
        <f>VLOOKUP(B1053,'INS-SIN-SD-09-2021'!A:D,4,0)</f>
        <v>66.569999999999993</v>
      </c>
      <c r="N1053" s="76" t="b">
        <f t="shared" si="272"/>
        <v>1</v>
      </c>
    </row>
    <row r="1054" spans="1:15" s="363" customFormat="1" ht="30" x14ac:dyDescent="0.25">
      <c r="A1054" s="378">
        <f t="shared" si="266"/>
        <v>94231</v>
      </c>
      <c r="B1054" s="377">
        <v>142</v>
      </c>
      <c r="C1054" s="104" t="s">
        <v>13685</v>
      </c>
      <c r="D1054" s="104" t="s">
        <v>13584</v>
      </c>
      <c r="E1054" s="105" t="s">
        <v>11264</v>
      </c>
      <c r="F1054" s="105" t="s">
        <v>10204</v>
      </c>
      <c r="G1054" s="140">
        <v>0.19800000000000001</v>
      </c>
      <c r="H1054" s="107">
        <v>35.200000000000003</v>
      </c>
      <c r="I1054" s="107" t="s">
        <v>11266</v>
      </c>
      <c r="J1054" s="76">
        <f t="shared" si="271"/>
        <v>6.96</v>
      </c>
      <c r="M1054" s="76">
        <f>VLOOKUP(B1054,'INS-SIN-SD-09-2021'!A:D,4,0)</f>
        <v>35.200000000000003</v>
      </c>
      <c r="N1054" s="76" t="b">
        <f t="shared" si="272"/>
        <v>1</v>
      </c>
    </row>
    <row r="1055" spans="1:15" s="363" customFormat="1" x14ac:dyDescent="0.25">
      <c r="A1055" s="378">
        <f t="shared" si="266"/>
        <v>94231</v>
      </c>
      <c r="B1055" s="377">
        <v>13388</v>
      </c>
      <c r="C1055" s="104" t="s">
        <v>13685</v>
      </c>
      <c r="D1055" s="104" t="s">
        <v>13687</v>
      </c>
      <c r="E1055" s="105" t="s">
        <v>11264</v>
      </c>
      <c r="F1055" s="105" t="s">
        <v>6462</v>
      </c>
      <c r="G1055" s="140">
        <v>4.4999999999999998E-2</v>
      </c>
      <c r="H1055" s="107">
        <v>114.31</v>
      </c>
      <c r="I1055" s="107" t="s">
        <v>11266</v>
      </c>
      <c r="J1055" s="76">
        <f t="shared" si="271"/>
        <v>5.14</v>
      </c>
      <c r="M1055" s="76">
        <f>VLOOKUP(B1055,'INS-SIN-SD-09-2021'!A:D,4,0)</f>
        <v>114.31</v>
      </c>
      <c r="N1055" s="76" t="b">
        <f t="shared" si="272"/>
        <v>1</v>
      </c>
    </row>
    <row r="1056" spans="1:15" s="363" customFormat="1" ht="30" x14ac:dyDescent="0.25">
      <c r="A1056" s="378">
        <f t="shared" si="266"/>
        <v>94231</v>
      </c>
      <c r="B1056" s="377">
        <v>40873</v>
      </c>
      <c r="C1056" s="104" t="s">
        <v>13685</v>
      </c>
      <c r="D1056" s="104" t="s">
        <v>13688</v>
      </c>
      <c r="E1056" s="105" t="s">
        <v>11264</v>
      </c>
      <c r="F1056" s="105" t="s">
        <v>6465</v>
      </c>
      <c r="G1056" s="140">
        <v>1.05</v>
      </c>
      <c r="H1056" s="107">
        <v>48.09</v>
      </c>
      <c r="I1056" s="107" t="s">
        <v>11266</v>
      </c>
      <c r="J1056" s="76">
        <f t="shared" si="271"/>
        <v>50.49</v>
      </c>
      <c r="M1056" s="76">
        <f>VLOOKUP(B1056,'INS-SIN-SD-09-2021'!A:D,4,0)</f>
        <v>48.09</v>
      </c>
      <c r="N1056" s="76" t="b">
        <f t="shared" si="272"/>
        <v>1</v>
      </c>
    </row>
    <row r="1057" spans="1:15" s="363" customFormat="1" ht="30" x14ac:dyDescent="0.25">
      <c r="A1057" s="376" t="str">
        <f t="shared" si="266"/>
        <v>03410/ORSE</v>
      </c>
      <c r="B1057" s="367" t="s">
        <v>11263</v>
      </c>
      <c r="C1057" s="368" t="s">
        <v>11404</v>
      </c>
      <c r="D1057" s="368" t="s">
        <v>13389</v>
      </c>
      <c r="E1057" s="369" t="s">
        <v>6465</v>
      </c>
      <c r="F1057" s="369" t="s">
        <v>11264</v>
      </c>
      <c r="G1057" s="370" t="s">
        <v>11265</v>
      </c>
      <c r="H1057" s="371" t="s">
        <v>11266</v>
      </c>
      <c r="I1057" s="375">
        <f>SUMIF(A:A,A1057,J:J)</f>
        <v>46.4</v>
      </c>
      <c r="K1057" s="363" t="e">
        <f>VLOOKUP(A1057,'CMP-SIN-SD-09-2021'!A:D,4,0)</f>
        <v>#N/A</v>
      </c>
      <c r="L1057" s="363" t="e">
        <f>K1057=I1057</f>
        <v>#N/A</v>
      </c>
      <c r="O1057" s="363" t="s">
        <v>304</v>
      </c>
    </row>
    <row r="1058" spans="1:15" s="363" customFormat="1" x14ac:dyDescent="0.25">
      <c r="A1058" s="378" t="str">
        <f t="shared" si="266"/>
        <v>03410/ORSE</v>
      </c>
      <c r="B1058" s="377">
        <v>88245</v>
      </c>
      <c r="C1058" s="104" t="s">
        <v>13390</v>
      </c>
      <c r="D1058" s="104" t="s">
        <v>13445</v>
      </c>
      <c r="E1058" s="105" t="s">
        <v>11264</v>
      </c>
      <c r="F1058" s="105" t="s">
        <v>6456</v>
      </c>
      <c r="G1058" s="140">
        <v>2.87E-2</v>
      </c>
      <c r="H1058" s="107">
        <f>VLOOKUP(B1058,'CMP-SIN-SD-09-2021'!A:D,4,0)</f>
        <v>23.78</v>
      </c>
      <c r="I1058" s="107" t="s">
        <v>11266</v>
      </c>
      <c r="J1058" s="76">
        <f t="shared" ref="J1058:J1074" si="273">TRUNC((H1058*G1058),2)</f>
        <v>0.68</v>
      </c>
      <c r="M1058" s="76">
        <f>VLOOKUP(B1058,'CMP-SIN-SD-09-2021'!A:D,4,0)</f>
        <v>23.78</v>
      </c>
      <c r="N1058" s="76" t="b">
        <f t="shared" ref="N1058:N1074" si="274">M1058=H1058</f>
        <v>1</v>
      </c>
    </row>
    <row r="1059" spans="1:15" s="363" customFormat="1" x14ac:dyDescent="0.25">
      <c r="A1059" s="378" t="str">
        <f t="shared" si="266"/>
        <v>03410/ORSE</v>
      </c>
      <c r="B1059" s="377">
        <v>88262</v>
      </c>
      <c r="C1059" s="104" t="s">
        <v>13390</v>
      </c>
      <c r="D1059" s="104" t="s">
        <v>13312</v>
      </c>
      <c r="E1059" s="105" t="s">
        <v>11264</v>
      </c>
      <c r="F1059" s="105" t="s">
        <v>6456</v>
      </c>
      <c r="G1059" s="140">
        <v>0.12790000000000001</v>
      </c>
      <c r="H1059" s="107">
        <f>VLOOKUP(B1059,'CMP-SIN-SD-09-2021'!A:D,4,0)</f>
        <v>23.68</v>
      </c>
      <c r="I1059" s="107" t="s">
        <v>11266</v>
      </c>
      <c r="J1059" s="76">
        <f t="shared" si="273"/>
        <v>3.02</v>
      </c>
      <c r="M1059" s="76">
        <f>VLOOKUP(B1059,'CMP-SIN-SD-09-2021'!A:D,4,0)</f>
        <v>23.68</v>
      </c>
      <c r="N1059" s="76" t="b">
        <f t="shared" si="274"/>
        <v>1</v>
      </c>
    </row>
    <row r="1060" spans="1:15" s="363" customFormat="1" x14ac:dyDescent="0.25">
      <c r="A1060" s="378" t="str">
        <f t="shared" si="266"/>
        <v>03410/ORSE</v>
      </c>
      <c r="B1060" s="377">
        <v>88309</v>
      </c>
      <c r="C1060" s="104" t="s">
        <v>13390</v>
      </c>
      <c r="D1060" s="104" t="s">
        <v>13351</v>
      </c>
      <c r="E1060" s="105" t="s">
        <v>11264</v>
      </c>
      <c r="F1060" s="105" t="s">
        <v>6456</v>
      </c>
      <c r="G1060" s="140">
        <v>0.8014</v>
      </c>
      <c r="H1060" s="107">
        <f>VLOOKUP(B1060,'CMP-SIN-SD-09-2021'!A:D,4,0)</f>
        <v>23.9</v>
      </c>
      <c r="I1060" s="107" t="s">
        <v>11266</v>
      </c>
      <c r="J1060" s="76">
        <f t="shared" si="273"/>
        <v>19.149999999999999</v>
      </c>
      <c r="M1060" s="76">
        <f>VLOOKUP(B1060,'CMP-SIN-SD-09-2021'!A:D,4,0)</f>
        <v>23.9</v>
      </c>
      <c r="N1060" s="76" t="b">
        <f t="shared" si="274"/>
        <v>1</v>
      </c>
    </row>
    <row r="1061" spans="1:15" s="363" customFormat="1" x14ac:dyDescent="0.25">
      <c r="A1061" s="378" t="str">
        <f t="shared" si="266"/>
        <v>03410/ORSE</v>
      </c>
      <c r="B1061" s="377">
        <v>88316</v>
      </c>
      <c r="C1061" s="104" t="s">
        <v>13390</v>
      </c>
      <c r="D1061" s="104" t="s">
        <v>11293</v>
      </c>
      <c r="E1061" s="105" t="s">
        <v>11264</v>
      </c>
      <c r="F1061" s="105" t="s">
        <v>6456</v>
      </c>
      <c r="G1061" s="140">
        <v>0.86609999999999998</v>
      </c>
      <c r="H1061" s="107">
        <f>VLOOKUP(B1061,'CMP-SIN-SD-09-2021'!A:D,4,0)</f>
        <v>17.61</v>
      </c>
      <c r="I1061" s="107" t="s">
        <v>11266</v>
      </c>
      <c r="J1061" s="76">
        <f t="shared" si="273"/>
        <v>15.25</v>
      </c>
      <c r="M1061" s="76">
        <f>VLOOKUP(B1061,'CMP-SIN-SD-09-2021'!A:D,4,0)</f>
        <v>17.61</v>
      </c>
      <c r="N1061" s="76" t="b">
        <f t="shared" si="274"/>
        <v>1</v>
      </c>
    </row>
    <row r="1062" spans="1:15" s="363" customFormat="1" ht="30" x14ac:dyDescent="0.25">
      <c r="A1062" s="378" t="str">
        <f t="shared" si="266"/>
        <v>03410/ORSE</v>
      </c>
      <c r="B1062" s="377" t="s">
        <v>13391</v>
      </c>
      <c r="C1062" s="104" t="s">
        <v>13390</v>
      </c>
      <c r="D1062" s="104" t="s">
        <v>13392</v>
      </c>
      <c r="E1062" s="105" t="s">
        <v>11264</v>
      </c>
      <c r="F1062" s="105" t="s">
        <v>6465</v>
      </c>
      <c r="G1062" s="140">
        <v>0.1595</v>
      </c>
      <c r="H1062" s="107">
        <v>7.39</v>
      </c>
      <c r="I1062" s="107" t="s">
        <v>11266</v>
      </c>
      <c r="J1062" s="76">
        <f t="shared" si="273"/>
        <v>1.17</v>
      </c>
      <c r="M1062" s="76" t="e">
        <f>VLOOKUP(B1062,'INS-SIN-SD-09-2021'!A:D,4,0)</f>
        <v>#N/A</v>
      </c>
      <c r="N1062" s="76" t="e">
        <f t="shared" si="274"/>
        <v>#N/A</v>
      </c>
    </row>
    <row r="1063" spans="1:15" s="363" customFormat="1" x14ac:dyDescent="0.25">
      <c r="A1063" s="378" t="str">
        <f t="shared" si="266"/>
        <v>03410/ORSE</v>
      </c>
      <c r="B1063" s="377" t="s">
        <v>13689</v>
      </c>
      <c r="C1063" s="104" t="s">
        <v>13390</v>
      </c>
      <c r="D1063" s="104" t="s">
        <v>13690</v>
      </c>
      <c r="E1063" s="105" t="s">
        <v>11264</v>
      </c>
      <c r="F1063" s="105" t="s">
        <v>6462</v>
      </c>
      <c r="G1063" s="140">
        <v>0.4</v>
      </c>
      <c r="H1063" s="107">
        <v>5.08</v>
      </c>
      <c r="I1063" s="107" t="s">
        <v>11266</v>
      </c>
      <c r="J1063" s="76">
        <f t="shared" si="273"/>
        <v>2.0299999999999998</v>
      </c>
      <c r="M1063" s="76" t="e">
        <f>VLOOKUP(B1063,'INS-SIN-SD-09-2021'!A:D,4,0)</f>
        <v>#N/A</v>
      </c>
      <c r="N1063" s="76" t="e">
        <f t="shared" si="274"/>
        <v>#N/A</v>
      </c>
    </row>
    <row r="1064" spans="1:15" s="363" customFormat="1" ht="30" x14ac:dyDescent="0.25">
      <c r="A1064" s="378" t="str">
        <f t="shared" si="266"/>
        <v>03410/ORSE</v>
      </c>
      <c r="B1064" s="377">
        <v>25950</v>
      </c>
      <c r="C1064" s="104" t="s">
        <v>13390</v>
      </c>
      <c r="D1064" s="104" t="s">
        <v>13691</v>
      </c>
      <c r="E1064" s="105" t="s">
        <v>11264</v>
      </c>
      <c r="F1064" s="105" t="s">
        <v>6624</v>
      </c>
      <c r="G1064" s="140">
        <v>4.0000000000000001E-3</v>
      </c>
      <c r="H1064" s="107">
        <f>VLOOKUP(B1064,'INS-SIN-SD-09-2021'!A:D,4,0)</f>
        <v>31.87</v>
      </c>
      <c r="I1064" s="107" t="s">
        <v>11266</v>
      </c>
      <c r="J1064" s="76">
        <f t="shared" si="273"/>
        <v>0.12</v>
      </c>
      <c r="M1064" s="76">
        <f>VLOOKUP(B1064,'INS-SIN-SD-09-2021'!A:D,4,0)</f>
        <v>31.87</v>
      </c>
      <c r="N1064" s="76" t="b">
        <f t="shared" si="274"/>
        <v>1</v>
      </c>
    </row>
    <row r="1065" spans="1:15" s="363" customFormat="1" ht="30" x14ac:dyDescent="0.25">
      <c r="A1065" s="378" t="str">
        <f t="shared" si="266"/>
        <v>03410/ORSE</v>
      </c>
      <c r="B1065" s="377">
        <v>34492</v>
      </c>
      <c r="C1065" s="104" t="s">
        <v>13390</v>
      </c>
      <c r="D1065" s="104" t="s">
        <v>13692</v>
      </c>
      <c r="E1065" s="105" t="s">
        <v>11264</v>
      </c>
      <c r="F1065" s="105" t="s">
        <v>6624</v>
      </c>
      <c r="G1065" s="140">
        <v>4.0000000000000001E-3</v>
      </c>
      <c r="H1065" s="107">
        <f>VLOOKUP(B1065,'INS-SIN-SD-09-2021'!A:D,4,0)</f>
        <v>310</v>
      </c>
      <c r="I1065" s="107" t="s">
        <v>11266</v>
      </c>
      <c r="J1065" s="76">
        <f t="shared" si="273"/>
        <v>1.24</v>
      </c>
      <c r="M1065" s="76">
        <f>VLOOKUP(B1065,'INS-SIN-SD-09-2021'!A:D,4,0)</f>
        <v>310</v>
      </c>
      <c r="N1065" s="76" t="b">
        <f t="shared" si="274"/>
        <v>1</v>
      </c>
    </row>
    <row r="1066" spans="1:15" s="363" customFormat="1" ht="30" x14ac:dyDescent="0.25">
      <c r="A1066" s="378" t="str">
        <f t="shared" si="266"/>
        <v>03410/ORSE</v>
      </c>
      <c r="B1066" s="377">
        <v>1346</v>
      </c>
      <c r="C1066" s="104" t="s">
        <v>13390</v>
      </c>
      <c r="D1066" s="104" t="s">
        <v>13693</v>
      </c>
      <c r="E1066" s="105" t="s">
        <v>11264</v>
      </c>
      <c r="F1066" s="105" t="s">
        <v>6447</v>
      </c>
      <c r="G1066" s="140">
        <v>3.04E-2</v>
      </c>
      <c r="H1066" s="107">
        <f>VLOOKUP(B1066,'INS-SIN-SD-09-2021'!A:D,4,0)</f>
        <v>57.75</v>
      </c>
      <c r="I1066" s="107" t="s">
        <v>11266</v>
      </c>
      <c r="J1066" s="76">
        <f t="shared" si="273"/>
        <v>1.75</v>
      </c>
      <c r="M1066" s="76">
        <f>VLOOKUP(B1066,'INS-SIN-SD-09-2021'!A:D,4,0)</f>
        <v>57.75</v>
      </c>
      <c r="N1066" s="76" t="b">
        <f t="shared" si="274"/>
        <v>1</v>
      </c>
    </row>
    <row r="1067" spans="1:15" s="363" customFormat="1" x14ac:dyDescent="0.25">
      <c r="A1067" s="378" t="str">
        <f t="shared" si="266"/>
        <v>03410/ORSE</v>
      </c>
      <c r="B1067" s="377">
        <v>4509</v>
      </c>
      <c r="C1067" s="104" t="s">
        <v>13390</v>
      </c>
      <c r="D1067" s="104" t="s">
        <v>13694</v>
      </c>
      <c r="E1067" s="105" t="s">
        <v>11264</v>
      </c>
      <c r="F1067" s="105" t="s">
        <v>6465</v>
      </c>
      <c r="G1067" s="140">
        <v>0.1416</v>
      </c>
      <c r="H1067" s="107">
        <f>VLOOKUP(B1067,'INS-SIN-SD-09-2021'!A:D,4,0)</f>
        <v>4.2300000000000004</v>
      </c>
      <c r="I1067" s="107" t="s">
        <v>11266</v>
      </c>
      <c r="J1067" s="76">
        <f t="shared" si="273"/>
        <v>0.59</v>
      </c>
      <c r="M1067" s="76">
        <f>VLOOKUP(B1067,'INS-SIN-SD-09-2021'!A:D,4,0)</f>
        <v>4.2300000000000004</v>
      </c>
      <c r="N1067" s="76" t="b">
        <f t="shared" si="274"/>
        <v>1</v>
      </c>
    </row>
    <row r="1068" spans="1:15" s="363" customFormat="1" x14ac:dyDescent="0.25">
      <c r="A1068" s="378" t="str">
        <f t="shared" si="266"/>
        <v>03410/ORSE</v>
      </c>
      <c r="B1068" s="377">
        <v>5068</v>
      </c>
      <c r="C1068" s="104" t="s">
        <v>13390</v>
      </c>
      <c r="D1068" s="104" t="s">
        <v>13695</v>
      </c>
      <c r="E1068" s="105" t="s">
        <v>11264</v>
      </c>
      <c r="F1068" s="105" t="s">
        <v>6462</v>
      </c>
      <c r="G1068" s="140">
        <v>3.3E-3</v>
      </c>
      <c r="H1068" s="107">
        <f>VLOOKUP(B1068,'INS-SIN-SD-09-2021'!A:D,4,0)</f>
        <v>22.6</v>
      </c>
      <c r="I1068" s="107" t="s">
        <v>11266</v>
      </c>
      <c r="J1068" s="76">
        <f t="shared" si="273"/>
        <v>7.0000000000000007E-2</v>
      </c>
      <c r="M1068" s="76">
        <f>VLOOKUP(B1068,'INS-SIN-SD-09-2021'!A:D,4,0)</f>
        <v>22.6</v>
      </c>
      <c r="N1068" s="76" t="b">
        <f t="shared" si="274"/>
        <v>1</v>
      </c>
    </row>
    <row r="1069" spans="1:15" s="363" customFormat="1" x14ac:dyDescent="0.25">
      <c r="A1069" s="378" t="str">
        <f t="shared" si="266"/>
        <v>03410/ORSE</v>
      </c>
      <c r="B1069" s="377">
        <v>5069</v>
      </c>
      <c r="C1069" s="104" t="s">
        <v>13390</v>
      </c>
      <c r="D1069" s="104" t="s">
        <v>13696</v>
      </c>
      <c r="E1069" s="105" t="s">
        <v>11264</v>
      </c>
      <c r="F1069" s="105" t="s">
        <v>6462</v>
      </c>
      <c r="G1069" s="140">
        <v>1.2999999999999999E-2</v>
      </c>
      <c r="H1069" s="107">
        <f>VLOOKUP(B1069,'INS-SIN-SD-09-2021'!A:D,4,0)</f>
        <v>23.04</v>
      </c>
      <c r="I1069" s="107" t="s">
        <v>11266</v>
      </c>
      <c r="J1069" s="76">
        <f t="shared" si="273"/>
        <v>0.28999999999999998</v>
      </c>
      <c r="M1069" s="76">
        <f>VLOOKUP(B1069,'INS-SIN-SD-09-2021'!A:D,4,0)</f>
        <v>23.04</v>
      </c>
      <c r="N1069" s="76" t="b">
        <f t="shared" si="274"/>
        <v>1</v>
      </c>
    </row>
    <row r="1070" spans="1:15" s="363" customFormat="1" ht="30" x14ac:dyDescent="0.25">
      <c r="A1070" s="378" t="str">
        <f t="shared" si="266"/>
        <v>03410/ORSE</v>
      </c>
      <c r="B1070" s="377">
        <v>6193</v>
      </c>
      <c r="C1070" s="104" t="s">
        <v>13390</v>
      </c>
      <c r="D1070" s="104" t="s">
        <v>13697</v>
      </c>
      <c r="E1070" s="105" t="s">
        <v>11264</v>
      </c>
      <c r="F1070" s="105" t="s">
        <v>6465</v>
      </c>
      <c r="G1070" s="140">
        <v>1.5900000000000001E-2</v>
      </c>
      <c r="H1070" s="107">
        <f>VLOOKUP(B1070,'INS-SIN-SD-09-2021'!A:D,4,0)</f>
        <v>20.91</v>
      </c>
      <c r="I1070" s="107" t="s">
        <v>11266</v>
      </c>
      <c r="J1070" s="76">
        <f t="shared" si="273"/>
        <v>0.33</v>
      </c>
      <c r="M1070" s="76">
        <f>VLOOKUP(B1070,'INS-SIN-SD-09-2021'!A:D,4,0)</f>
        <v>20.91</v>
      </c>
      <c r="N1070" s="76" t="b">
        <f t="shared" si="274"/>
        <v>1</v>
      </c>
    </row>
    <row r="1071" spans="1:15" s="363" customFormat="1" ht="30" x14ac:dyDescent="0.25">
      <c r="A1071" s="378" t="str">
        <f t="shared" si="266"/>
        <v>03410/ORSE</v>
      </c>
      <c r="B1071" s="377">
        <v>39017</v>
      </c>
      <c r="C1071" s="104" t="s">
        <v>13390</v>
      </c>
      <c r="D1071" s="104" t="s">
        <v>13698</v>
      </c>
      <c r="E1071" s="105" t="s">
        <v>11264</v>
      </c>
      <c r="F1071" s="105" t="s">
        <v>6446</v>
      </c>
      <c r="G1071" s="140">
        <v>0.16</v>
      </c>
      <c r="H1071" s="107">
        <f>VLOOKUP(B1071,'INS-SIN-SD-09-2021'!A:D,4,0)</f>
        <v>0.21</v>
      </c>
      <c r="I1071" s="107" t="s">
        <v>11266</v>
      </c>
      <c r="J1071" s="76">
        <f t="shared" si="273"/>
        <v>0.03</v>
      </c>
      <c r="M1071" s="76">
        <f>VLOOKUP(B1071,'INS-SIN-SD-09-2021'!A:D,4,0)</f>
        <v>0.21</v>
      </c>
      <c r="N1071" s="76" t="b">
        <f t="shared" si="274"/>
        <v>1</v>
      </c>
    </row>
    <row r="1072" spans="1:15" s="363" customFormat="1" ht="30" x14ac:dyDescent="0.25">
      <c r="A1072" s="378" t="str">
        <f t="shared" si="266"/>
        <v>03410/ORSE</v>
      </c>
      <c r="B1072" s="377">
        <v>39315</v>
      </c>
      <c r="C1072" s="104" t="s">
        <v>13390</v>
      </c>
      <c r="D1072" s="104" t="s">
        <v>13699</v>
      </c>
      <c r="E1072" s="105" t="s">
        <v>11264</v>
      </c>
      <c r="F1072" s="105" t="s">
        <v>6446</v>
      </c>
      <c r="G1072" s="140">
        <v>0.16</v>
      </c>
      <c r="H1072" s="107">
        <f>VLOOKUP(B1072,'INS-SIN-SD-09-2021'!A:D,4,0)</f>
        <v>0.34</v>
      </c>
      <c r="I1072" s="107" t="s">
        <v>11266</v>
      </c>
      <c r="J1072" s="76">
        <f t="shared" si="273"/>
        <v>0.05</v>
      </c>
      <c r="M1072" s="76">
        <f>VLOOKUP(B1072,'INS-SIN-SD-09-2021'!A:D,4,0)</f>
        <v>0.34</v>
      </c>
      <c r="N1072" s="76" t="b">
        <f t="shared" si="274"/>
        <v>1</v>
      </c>
    </row>
    <row r="1073" spans="1:15" s="363" customFormat="1" ht="30" x14ac:dyDescent="0.25">
      <c r="A1073" s="378" t="str">
        <f t="shared" si="266"/>
        <v>03410/ORSE</v>
      </c>
      <c r="B1073" s="377">
        <v>43132</v>
      </c>
      <c r="C1073" s="104" t="s">
        <v>13390</v>
      </c>
      <c r="D1073" s="104" t="s">
        <v>13446</v>
      </c>
      <c r="E1073" s="105" t="s">
        <v>11264</v>
      </c>
      <c r="F1073" s="105" t="s">
        <v>6462</v>
      </c>
      <c r="G1073" s="140">
        <v>8.0000000000000002E-3</v>
      </c>
      <c r="H1073" s="107">
        <f>VLOOKUP(B1073,'INS-SIN-SD-09-2021'!A:D,4,0)</f>
        <v>23.41</v>
      </c>
      <c r="I1073" s="107" t="s">
        <v>11266</v>
      </c>
      <c r="J1073" s="76">
        <f t="shared" si="273"/>
        <v>0.18</v>
      </c>
      <c r="M1073" s="76">
        <f>VLOOKUP(B1073,'INS-SIN-SD-09-2021'!A:D,4,0)</f>
        <v>23.41</v>
      </c>
      <c r="N1073" s="76" t="b">
        <f t="shared" si="274"/>
        <v>1</v>
      </c>
    </row>
    <row r="1074" spans="1:15" s="363" customFormat="1" ht="30" x14ac:dyDescent="0.25">
      <c r="A1074" s="378" t="str">
        <f t="shared" si="266"/>
        <v>03410/ORSE</v>
      </c>
      <c r="B1074" s="377">
        <v>43130</v>
      </c>
      <c r="C1074" s="104" t="s">
        <v>13390</v>
      </c>
      <c r="D1074" s="104" t="s">
        <v>13700</v>
      </c>
      <c r="E1074" s="105" t="s">
        <v>11264</v>
      </c>
      <c r="F1074" s="105" t="s">
        <v>6462</v>
      </c>
      <c r="G1074" s="140">
        <v>1.95E-2</v>
      </c>
      <c r="H1074" s="107">
        <f>VLOOKUP(B1074,'INS-SIN-SD-09-2021'!A:D,4,0)</f>
        <v>23.41</v>
      </c>
      <c r="I1074" s="107" t="s">
        <v>11266</v>
      </c>
      <c r="J1074" s="76">
        <f t="shared" si="273"/>
        <v>0.45</v>
      </c>
      <c r="M1074" s="76">
        <f>VLOOKUP(B1074,'INS-SIN-SD-09-2021'!A:D,4,0)</f>
        <v>23.41</v>
      </c>
      <c r="N1074" s="76" t="b">
        <f t="shared" si="274"/>
        <v>1</v>
      </c>
    </row>
    <row r="1075" spans="1:15" s="363" customFormat="1" ht="45" x14ac:dyDescent="0.25">
      <c r="A1075" s="376">
        <f t="shared" si="266"/>
        <v>94227</v>
      </c>
      <c r="B1075" s="367" t="s">
        <v>11263</v>
      </c>
      <c r="C1075" s="368" t="s">
        <v>11405</v>
      </c>
      <c r="D1075" s="368" t="s">
        <v>13701</v>
      </c>
      <c r="E1075" s="369" t="s">
        <v>6465</v>
      </c>
      <c r="F1075" s="369" t="s">
        <v>11264</v>
      </c>
      <c r="G1075" s="370" t="s">
        <v>11265</v>
      </c>
      <c r="H1075" s="371" t="s">
        <v>11266</v>
      </c>
      <c r="I1075" s="375">
        <f>SUMIF(A:A,A1075,J:J)</f>
        <v>89.009999999999991</v>
      </c>
      <c r="K1075" s="363">
        <f>VLOOKUP(A1075,'CMP-SIN-SD-09-2021'!A:D,4,0)</f>
        <v>89.01</v>
      </c>
      <c r="L1075" s="363" t="b">
        <f>K1075=I1075</f>
        <v>1</v>
      </c>
      <c r="O1075" s="6">
        <v>94227</v>
      </c>
    </row>
    <row r="1076" spans="1:15" s="363" customFormat="1" x14ac:dyDescent="0.25">
      <c r="A1076" s="378">
        <f t="shared" si="266"/>
        <v>94227</v>
      </c>
      <c r="B1076" s="377">
        <v>88323</v>
      </c>
      <c r="C1076" s="104" t="s">
        <v>13701</v>
      </c>
      <c r="D1076" s="104" t="s">
        <v>13616</v>
      </c>
      <c r="E1076" s="105" t="s">
        <v>11264</v>
      </c>
      <c r="F1076" s="105" t="s">
        <v>6456</v>
      </c>
      <c r="G1076" s="140">
        <v>0.188</v>
      </c>
      <c r="H1076" s="107">
        <f>VLOOKUP(B1076,'CMP-SIN-SD-09-2021'!A:D,4,0)</f>
        <v>25.29</v>
      </c>
      <c r="I1076" s="107" t="s">
        <v>11266</v>
      </c>
      <c r="J1076" s="76">
        <f t="shared" ref="J1076:J1084" si="275">TRUNC((H1076*G1076),2)</f>
        <v>4.75</v>
      </c>
      <c r="M1076" s="76">
        <f>VLOOKUP(B1076,'CMP-SIN-SD-09-2021'!A:D,4,0)</f>
        <v>25.29</v>
      </c>
      <c r="N1076" s="76" t="b">
        <f t="shared" ref="N1076:N1084" si="276">M1076=H1076</f>
        <v>1</v>
      </c>
    </row>
    <row r="1077" spans="1:15" s="363" customFormat="1" x14ac:dyDescent="0.25">
      <c r="A1077" s="378">
        <f t="shared" si="266"/>
        <v>94227</v>
      </c>
      <c r="B1077" s="377">
        <v>88316</v>
      </c>
      <c r="C1077" s="104" t="s">
        <v>13701</v>
      </c>
      <c r="D1077" s="104" t="s">
        <v>11293</v>
      </c>
      <c r="E1077" s="105" t="s">
        <v>11264</v>
      </c>
      <c r="F1077" s="105" t="s">
        <v>6456</v>
      </c>
      <c r="G1077" s="140">
        <v>0.28199999999999997</v>
      </c>
      <c r="H1077" s="107">
        <f>VLOOKUP(B1077,'CMP-SIN-SD-09-2021'!A:D,4,0)</f>
        <v>17.61</v>
      </c>
      <c r="I1077" s="107" t="s">
        <v>11266</v>
      </c>
      <c r="J1077" s="76">
        <f t="shared" si="275"/>
        <v>4.96</v>
      </c>
      <c r="M1077" s="76">
        <f>VLOOKUP(B1077,'CMP-SIN-SD-09-2021'!A:D,4,0)</f>
        <v>17.61</v>
      </c>
      <c r="N1077" s="76" t="b">
        <f t="shared" si="276"/>
        <v>1</v>
      </c>
    </row>
    <row r="1078" spans="1:15" s="363" customFormat="1" ht="30" x14ac:dyDescent="0.25">
      <c r="A1078" s="378">
        <f t="shared" si="266"/>
        <v>94227</v>
      </c>
      <c r="B1078" s="377">
        <v>93281</v>
      </c>
      <c r="C1078" s="104" t="s">
        <v>13701</v>
      </c>
      <c r="D1078" s="104" t="s">
        <v>13617</v>
      </c>
      <c r="E1078" s="105" t="s">
        <v>11264</v>
      </c>
      <c r="F1078" s="105" t="s">
        <v>11307</v>
      </c>
      <c r="G1078" s="140">
        <v>1.32E-2</v>
      </c>
      <c r="H1078" s="107">
        <f>VLOOKUP(B1078,'CMP-SIN-SD-09-2021'!A:D,4,0)</f>
        <v>19.88</v>
      </c>
      <c r="I1078" s="107" t="s">
        <v>11266</v>
      </c>
      <c r="J1078" s="76">
        <f t="shared" si="275"/>
        <v>0.26</v>
      </c>
      <c r="M1078" s="76">
        <f>VLOOKUP(B1078,'CMP-SIN-SD-09-2021'!A:D,4,0)</f>
        <v>19.88</v>
      </c>
      <c r="N1078" s="76" t="b">
        <f t="shared" si="276"/>
        <v>1</v>
      </c>
    </row>
    <row r="1079" spans="1:15" s="363" customFormat="1" ht="30" x14ac:dyDescent="0.25">
      <c r="A1079" s="378">
        <f t="shared" si="266"/>
        <v>94227</v>
      </c>
      <c r="B1079" s="377">
        <v>93282</v>
      </c>
      <c r="C1079" s="104" t="s">
        <v>13701</v>
      </c>
      <c r="D1079" s="104" t="s">
        <v>13618</v>
      </c>
      <c r="E1079" s="105" t="s">
        <v>11264</v>
      </c>
      <c r="F1079" s="105" t="s">
        <v>11308</v>
      </c>
      <c r="G1079" s="140">
        <v>1.83E-2</v>
      </c>
      <c r="H1079" s="107">
        <f>VLOOKUP(B1079,'CMP-SIN-SD-09-2021'!A:D,4,0)</f>
        <v>19</v>
      </c>
      <c r="I1079" s="107" t="s">
        <v>11266</v>
      </c>
      <c r="J1079" s="76">
        <f t="shared" si="275"/>
        <v>0.34</v>
      </c>
      <c r="M1079" s="76">
        <f>VLOOKUP(B1079,'CMP-SIN-SD-09-2021'!A:D,4,0)</f>
        <v>19</v>
      </c>
      <c r="N1079" s="76" t="b">
        <f t="shared" si="276"/>
        <v>1</v>
      </c>
    </row>
    <row r="1080" spans="1:15" s="363" customFormat="1" x14ac:dyDescent="0.25">
      <c r="A1080" s="378">
        <f t="shared" si="266"/>
        <v>94227</v>
      </c>
      <c r="B1080" s="377">
        <v>5061</v>
      </c>
      <c r="C1080" s="104" t="s">
        <v>13701</v>
      </c>
      <c r="D1080" s="104" t="s">
        <v>13386</v>
      </c>
      <c r="E1080" s="105" t="s">
        <v>11264</v>
      </c>
      <c r="F1080" s="105" t="s">
        <v>6462</v>
      </c>
      <c r="G1080" s="140">
        <v>8.0000000000000002E-3</v>
      </c>
      <c r="H1080" s="107">
        <v>22.22</v>
      </c>
      <c r="I1080" s="107" t="s">
        <v>11266</v>
      </c>
      <c r="J1080" s="76">
        <f t="shared" si="275"/>
        <v>0.17</v>
      </c>
      <c r="M1080" s="76">
        <f>VLOOKUP(B1080,'INS-SIN-SD-09-2021'!A:D,4,0)</f>
        <v>22.22</v>
      </c>
      <c r="N1080" s="76" t="b">
        <f t="shared" si="276"/>
        <v>1</v>
      </c>
    </row>
    <row r="1081" spans="1:15" s="363" customFormat="1" ht="30" x14ac:dyDescent="0.25">
      <c r="A1081" s="378">
        <f t="shared" si="266"/>
        <v>94227</v>
      </c>
      <c r="B1081" s="377">
        <v>5104</v>
      </c>
      <c r="C1081" s="104" t="s">
        <v>13701</v>
      </c>
      <c r="D1081" s="104" t="s">
        <v>13686</v>
      </c>
      <c r="E1081" s="105" t="s">
        <v>11264</v>
      </c>
      <c r="F1081" s="105" t="s">
        <v>6462</v>
      </c>
      <c r="G1081" s="140">
        <v>1.6000000000000001E-3</v>
      </c>
      <c r="H1081" s="107">
        <v>66.569999999999993</v>
      </c>
      <c r="I1081" s="107" t="s">
        <v>11266</v>
      </c>
      <c r="J1081" s="76">
        <f t="shared" si="275"/>
        <v>0.1</v>
      </c>
      <c r="M1081" s="76">
        <f>VLOOKUP(B1081,'INS-SIN-SD-09-2021'!A:D,4,0)</f>
        <v>66.569999999999993</v>
      </c>
      <c r="N1081" s="76" t="b">
        <f t="shared" si="276"/>
        <v>1</v>
      </c>
    </row>
    <row r="1082" spans="1:15" s="363" customFormat="1" ht="30" x14ac:dyDescent="0.25">
      <c r="A1082" s="378">
        <f t="shared" si="266"/>
        <v>94227</v>
      </c>
      <c r="B1082" s="377">
        <v>142</v>
      </c>
      <c r="C1082" s="104" t="s">
        <v>13701</v>
      </c>
      <c r="D1082" s="104" t="s">
        <v>13584</v>
      </c>
      <c r="E1082" s="105" t="s">
        <v>11264</v>
      </c>
      <c r="F1082" s="105" t="s">
        <v>10204</v>
      </c>
      <c r="G1082" s="140">
        <v>5.2999999999999999E-2</v>
      </c>
      <c r="H1082" s="107">
        <v>35.200000000000003</v>
      </c>
      <c r="I1082" s="107" t="s">
        <v>11266</v>
      </c>
      <c r="J1082" s="76">
        <f t="shared" si="275"/>
        <v>1.86</v>
      </c>
      <c r="M1082" s="76">
        <f>VLOOKUP(B1082,'INS-SIN-SD-09-2021'!A:D,4,0)</f>
        <v>35.200000000000003</v>
      </c>
      <c r="N1082" s="76" t="b">
        <f t="shared" si="276"/>
        <v>1</v>
      </c>
    </row>
    <row r="1083" spans="1:15" s="363" customFormat="1" x14ac:dyDescent="0.25">
      <c r="A1083" s="378">
        <f t="shared" si="266"/>
        <v>94227</v>
      </c>
      <c r="B1083" s="377">
        <v>13388</v>
      </c>
      <c r="C1083" s="104" t="s">
        <v>13701</v>
      </c>
      <c r="D1083" s="104" t="s">
        <v>13687</v>
      </c>
      <c r="E1083" s="105" t="s">
        <v>11264</v>
      </c>
      <c r="F1083" s="105" t="s">
        <v>6462</v>
      </c>
      <c r="G1083" s="140">
        <v>5.8999999999999997E-2</v>
      </c>
      <c r="H1083" s="107">
        <v>114.31</v>
      </c>
      <c r="I1083" s="107" t="s">
        <v>11266</v>
      </c>
      <c r="J1083" s="76">
        <f t="shared" si="275"/>
        <v>6.74</v>
      </c>
      <c r="M1083" s="76">
        <f>VLOOKUP(B1083,'INS-SIN-SD-09-2021'!A:D,4,0)</f>
        <v>114.31</v>
      </c>
      <c r="N1083" s="76" t="b">
        <f t="shared" si="276"/>
        <v>1</v>
      </c>
    </row>
    <row r="1084" spans="1:15" s="363" customFormat="1" ht="30" x14ac:dyDescent="0.25">
      <c r="A1084" s="378">
        <f t="shared" si="266"/>
        <v>94227</v>
      </c>
      <c r="B1084" s="377">
        <v>40782</v>
      </c>
      <c r="C1084" s="104" t="s">
        <v>13701</v>
      </c>
      <c r="D1084" s="104" t="s">
        <v>13702</v>
      </c>
      <c r="E1084" s="105" t="s">
        <v>11264</v>
      </c>
      <c r="F1084" s="105" t="s">
        <v>6465</v>
      </c>
      <c r="G1084" s="140">
        <v>1.05</v>
      </c>
      <c r="H1084" s="107">
        <v>66.510000000000005</v>
      </c>
      <c r="I1084" s="107" t="s">
        <v>11266</v>
      </c>
      <c r="J1084" s="76">
        <f t="shared" si="275"/>
        <v>69.83</v>
      </c>
      <c r="M1084" s="76">
        <f>VLOOKUP(B1084,'INS-SIN-SD-09-2021'!A:D,4,0)</f>
        <v>66.510000000000005</v>
      </c>
      <c r="N1084" s="76" t="b">
        <f t="shared" si="276"/>
        <v>1</v>
      </c>
    </row>
    <row r="1085" spans="1:15" s="363" customFormat="1" x14ac:dyDescent="0.25">
      <c r="A1085" s="376" t="str">
        <f t="shared" si="266"/>
        <v>10759/ORSE</v>
      </c>
      <c r="B1085" s="367" t="s">
        <v>11263</v>
      </c>
      <c r="C1085" s="368" t="s">
        <v>11406</v>
      </c>
      <c r="D1085" s="368" t="s">
        <v>13389</v>
      </c>
      <c r="E1085" s="369" t="s">
        <v>6447</v>
      </c>
      <c r="F1085" s="369" t="s">
        <v>11264</v>
      </c>
      <c r="G1085" s="370" t="s">
        <v>11265</v>
      </c>
      <c r="H1085" s="371" t="s">
        <v>11266</v>
      </c>
      <c r="I1085" s="375">
        <f>SUMIF(A:A,A1085,J:J)</f>
        <v>281.51000000000005</v>
      </c>
      <c r="K1085" s="363" t="e">
        <f>VLOOKUP(A1085,'CMP-SIN-SD-09-2021'!A:D,4,0)</f>
        <v>#N/A</v>
      </c>
      <c r="L1085" s="363" t="e">
        <f>K1085=I1085</f>
        <v>#N/A</v>
      </c>
      <c r="O1085" s="363" t="s">
        <v>306</v>
      </c>
    </row>
    <row r="1086" spans="1:15" s="363" customFormat="1" x14ac:dyDescent="0.25">
      <c r="A1086" s="378" t="str">
        <f t="shared" si="266"/>
        <v>10759/ORSE</v>
      </c>
      <c r="B1086" s="377">
        <v>88309</v>
      </c>
      <c r="C1086" s="104" t="s">
        <v>13390</v>
      </c>
      <c r="D1086" s="104" t="s">
        <v>13351</v>
      </c>
      <c r="E1086" s="105" t="s">
        <v>11264</v>
      </c>
      <c r="F1086" s="105" t="s">
        <v>6456</v>
      </c>
      <c r="G1086" s="140">
        <v>0.65</v>
      </c>
      <c r="H1086" s="107">
        <f>VLOOKUP(B1086,'CMP-SIN-SD-09-2021'!A:D,4,0)</f>
        <v>23.9</v>
      </c>
      <c r="I1086" s="107" t="s">
        <v>11266</v>
      </c>
      <c r="J1086" s="76">
        <f t="shared" ref="J1086:J1089" si="277">TRUNC((H1086*G1086),2)</f>
        <v>15.53</v>
      </c>
      <c r="M1086" s="76">
        <f>VLOOKUP(B1086,'CMP-SIN-SD-09-2021'!A:D,4,0)</f>
        <v>23.9</v>
      </c>
      <c r="N1086" s="76" t="b">
        <f t="shared" ref="N1086:N1089" si="278">M1086=H1086</f>
        <v>1</v>
      </c>
    </row>
    <row r="1087" spans="1:15" s="363" customFormat="1" x14ac:dyDescent="0.25">
      <c r="A1087" s="378" t="str">
        <f t="shared" si="266"/>
        <v>10759/ORSE</v>
      </c>
      <c r="B1087" s="377">
        <v>88316</v>
      </c>
      <c r="C1087" s="104" t="s">
        <v>13390</v>
      </c>
      <c r="D1087" s="104" t="s">
        <v>11293</v>
      </c>
      <c r="E1087" s="105" t="s">
        <v>11264</v>
      </c>
      <c r="F1087" s="105" t="s">
        <v>6456</v>
      </c>
      <c r="G1087" s="140">
        <v>1.1399999999999999</v>
      </c>
      <c r="H1087" s="107">
        <f>VLOOKUP(B1087,'CMP-SIN-SD-09-2021'!A:D,4,0)</f>
        <v>17.61</v>
      </c>
      <c r="I1087" s="107" t="s">
        <v>11266</v>
      </c>
      <c r="J1087" s="76">
        <f t="shared" si="277"/>
        <v>20.07</v>
      </c>
      <c r="M1087" s="76">
        <f>VLOOKUP(B1087,'CMP-SIN-SD-09-2021'!A:D,4,0)</f>
        <v>17.61</v>
      </c>
      <c r="N1087" s="76" t="b">
        <f t="shared" si="278"/>
        <v>1</v>
      </c>
    </row>
    <row r="1088" spans="1:15" s="363" customFormat="1" x14ac:dyDescent="0.25">
      <c r="A1088" s="378" t="str">
        <f t="shared" si="266"/>
        <v>10759/ORSE</v>
      </c>
      <c r="B1088" s="377" t="s">
        <v>13703</v>
      </c>
      <c r="C1088" s="104" t="s">
        <v>13390</v>
      </c>
      <c r="D1088" s="104" t="s">
        <v>13704</v>
      </c>
      <c r="E1088" s="105" t="s">
        <v>11264</v>
      </c>
      <c r="F1088" s="105" t="s">
        <v>6447</v>
      </c>
      <c r="G1088" s="140">
        <v>1</v>
      </c>
      <c r="H1088" s="107">
        <v>239.81</v>
      </c>
      <c r="I1088" s="107" t="s">
        <v>11266</v>
      </c>
      <c r="J1088" s="76">
        <f t="shared" si="277"/>
        <v>239.81</v>
      </c>
      <c r="M1088" s="76" t="e">
        <f>VLOOKUP(B1088,'INS-SIN-SD-09-2021'!A:D,4,0)</f>
        <v>#N/A</v>
      </c>
      <c r="N1088" s="76" t="e">
        <f t="shared" si="278"/>
        <v>#N/A</v>
      </c>
    </row>
    <row r="1089" spans="1:15" s="363" customFormat="1" ht="30" x14ac:dyDescent="0.25">
      <c r="A1089" s="378" t="str">
        <f t="shared" si="266"/>
        <v>10759/ORSE</v>
      </c>
      <c r="B1089" s="377" t="s">
        <v>13705</v>
      </c>
      <c r="C1089" s="104" t="s">
        <v>13390</v>
      </c>
      <c r="D1089" s="104" t="s">
        <v>13706</v>
      </c>
      <c r="E1089" s="105" t="s">
        <v>11264</v>
      </c>
      <c r="F1089" s="105" t="s">
        <v>6465</v>
      </c>
      <c r="G1089" s="140">
        <v>0.6</v>
      </c>
      <c r="H1089" s="107">
        <v>10.17</v>
      </c>
      <c r="I1089" s="107" t="s">
        <v>11266</v>
      </c>
      <c r="J1089" s="76">
        <f t="shared" si="277"/>
        <v>6.1</v>
      </c>
      <c r="M1089" s="76" t="e">
        <f>VLOOKUP(B1089,'INS-SIN-SD-09-2021'!A:D,4,0)</f>
        <v>#N/A</v>
      </c>
      <c r="N1089" s="76" t="e">
        <f t="shared" si="278"/>
        <v>#N/A</v>
      </c>
    </row>
    <row r="1090" spans="1:15" s="363" customFormat="1" ht="45" x14ac:dyDescent="0.25">
      <c r="A1090" s="376" t="str">
        <f t="shared" si="266"/>
        <v>08365/ORSE</v>
      </c>
      <c r="B1090" s="367" t="s">
        <v>11263</v>
      </c>
      <c r="C1090" s="368" t="s">
        <v>11407</v>
      </c>
      <c r="D1090" s="368" t="s">
        <v>13662</v>
      </c>
      <c r="E1090" s="369" t="s">
        <v>6465</v>
      </c>
      <c r="F1090" s="369" t="s">
        <v>11264</v>
      </c>
      <c r="G1090" s="370" t="s">
        <v>11265</v>
      </c>
      <c r="H1090" s="371" t="s">
        <v>11266</v>
      </c>
      <c r="I1090" s="375">
        <f>SUMIF(A:A,A1090,J:J)</f>
        <v>967.15000000000009</v>
      </c>
      <c r="K1090" s="363" t="e">
        <f>VLOOKUP(A1090,'CMP-SIN-SD-09-2021'!A:D,4,0)</f>
        <v>#N/A</v>
      </c>
      <c r="L1090" s="363" t="e">
        <f>K1090=I1090</f>
        <v>#N/A</v>
      </c>
      <c r="O1090" s="363" t="s">
        <v>307</v>
      </c>
    </row>
    <row r="1091" spans="1:15" s="363" customFormat="1" x14ac:dyDescent="0.25">
      <c r="A1091" s="378" t="str">
        <f t="shared" si="266"/>
        <v>08365/ORSE</v>
      </c>
      <c r="B1091" s="377">
        <v>88245</v>
      </c>
      <c r="C1091" s="104" t="s">
        <v>13662</v>
      </c>
      <c r="D1091" s="104" t="s">
        <v>13445</v>
      </c>
      <c r="E1091" s="105" t="s">
        <v>11264</v>
      </c>
      <c r="F1091" s="105" t="s">
        <v>6456</v>
      </c>
      <c r="G1091" s="140">
        <v>9.1399999999999995E-2</v>
      </c>
      <c r="H1091" s="107">
        <f>VLOOKUP(B1091,'CMP-SIN-SD-09-2021'!A:D,4,0)</f>
        <v>23.78</v>
      </c>
      <c r="I1091" s="107" t="s">
        <v>11266</v>
      </c>
      <c r="J1091" s="76">
        <f t="shared" ref="J1091:J1104" si="279">TRUNC((H1091*G1091),2)</f>
        <v>2.17</v>
      </c>
      <c r="M1091" s="76">
        <f>VLOOKUP(B1091,'CMP-SIN-SD-09-2021'!A:D,4,0)</f>
        <v>23.78</v>
      </c>
      <c r="N1091" s="76" t="b">
        <f t="shared" ref="N1091:N1104" si="280">M1091=H1091</f>
        <v>1</v>
      </c>
    </row>
    <row r="1092" spans="1:15" s="363" customFormat="1" x14ac:dyDescent="0.25">
      <c r="A1092" s="378" t="str">
        <f t="shared" si="266"/>
        <v>08365/ORSE</v>
      </c>
      <c r="B1092" s="377">
        <v>88262</v>
      </c>
      <c r="C1092" s="104" t="s">
        <v>13662</v>
      </c>
      <c r="D1092" s="104" t="s">
        <v>13312</v>
      </c>
      <c r="E1092" s="105" t="s">
        <v>11264</v>
      </c>
      <c r="F1092" s="105" t="s">
        <v>6456</v>
      </c>
      <c r="G1092" s="140">
        <v>6.4999999999999997E-3</v>
      </c>
      <c r="H1092" s="107">
        <f>VLOOKUP(B1092,'CMP-SIN-SD-09-2021'!A:D,4,0)</f>
        <v>23.68</v>
      </c>
      <c r="I1092" s="107" t="s">
        <v>11266</v>
      </c>
      <c r="J1092" s="76">
        <f t="shared" si="279"/>
        <v>0.15</v>
      </c>
      <c r="M1092" s="76">
        <f>VLOOKUP(B1092,'CMP-SIN-SD-09-2021'!A:D,4,0)</f>
        <v>23.68</v>
      </c>
      <c r="N1092" s="76" t="b">
        <f t="shared" si="280"/>
        <v>1</v>
      </c>
    </row>
    <row r="1093" spans="1:15" s="363" customFormat="1" x14ac:dyDescent="0.25">
      <c r="A1093" s="378" t="str">
        <f t="shared" si="266"/>
        <v>08365/ORSE</v>
      </c>
      <c r="B1093" s="377">
        <v>88309</v>
      </c>
      <c r="C1093" s="104" t="s">
        <v>13662</v>
      </c>
      <c r="D1093" s="104" t="s">
        <v>13351</v>
      </c>
      <c r="E1093" s="105" t="s">
        <v>11264</v>
      </c>
      <c r="F1093" s="105" t="s">
        <v>6456</v>
      </c>
      <c r="G1093" s="140">
        <v>2.0065</v>
      </c>
      <c r="H1093" s="107">
        <f>VLOOKUP(B1093,'CMP-SIN-SD-09-2021'!A:D,4,0)</f>
        <v>23.9</v>
      </c>
      <c r="I1093" s="107" t="s">
        <v>11266</v>
      </c>
      <c r="J1093" s="76">
        <f t="shared" si="279"/>
        <v>47.95</v>
      </c>
      <c r="M1093" s="76">
        <f>VLOOKUP(B1093,'CMP-SIN-SD-09-2021'!A:D,4,0)</f>
        <v>23.9</v>
      </c>
      <c r="N1093" s="76" t="b">
        <f t="shared" si="280"/>
        <v>1</v>
      </c>
    </row>
    <row r="1094" spans="1:15" s="363" customFormat="1" x14ac:dyDescent="0.25">
      <c r="A1094" s="378" t="str">
        <f t="shared" si="266"/>
        <v>08365/ORSE</v>
      </c>
      <c r="B1094" s="377">
        <v>88316</v>
      </c>
      <c r="C1094" s="104" t="s">
        <v>13662</v>
      </c>
      <c r="D1094" s="104" t="s">
        <v>11293</v>
      </c>
      <c r="E1094" s="105" t="s">
        <v>11264</v>
      </c>
      <c r="F1094" s="105" t="s">
        <v>6456</v>
      </c>
      <c r="G1094" s="140">
        <v>2.2433999999999998</v>
      </c>
      <c r="H1094" s="107">
        <f>VLOOKUP(B1094,'CMP-SIN-SD-09-2021'!A:D,4,0)</f>
        <v>17.61</v>
      </c>
      <c r="I1094" s="107" t="s">
        <v>11266</v>
      </c>
      <c r="J1094" s="76">
        <f t="shared" si="279"/>
        <v>39.5</v>
      </c>
      <c r="M1094" s="76">
        <f>VLOOKUP(B1094,'CMP-SIN-SD-09-2021'!A:D,4,0)</f>
        <v>17.61</v>
      </c>
      <c r="N1094" s="76" t="b">
        <f t="shared" si="280"/>
        <v>1</v>
      </c>
    </row>
    <row r="1095" spans="1:15" s="363" customFormat="1" x14ac:dyDescent="0.25">
      <c r="A1095" s="378" t="str">
        <f t="shared" si="266"/>
        <v>08365/ORSE</v>
      </c>
      <c r="B1095" s="377" t="s">
        <v>13689</v>
      </c>
      <c r="C1095" s="104" t="s">
        <v>13662</v>
      </c>
      <c r="D1095" s="104" t="s">
        <v>13690</v>
      </c>
      <c r="E1095" s="105" t="s">
        <v>11264</v>
      </c>
      <c r="F1095" s="105" t="s">
        <v>6462</v>
      </c>
      <c r="G1095" s="140">
        <v>1.26</v>
      </c>
      <c r="H1095" s="107">
        <v>5.08</v>
      </c>
      <c r="I1095" s="107" t="s">
        <v>11266</v>
      </c>
      <c r="J1095" s="76">
        <f t="shared" si="279"/>
        <v>6.4</v>
      </c>
      <c r="M1095" s="76" t="e">
        <f>VLOOKUP(B1095,'INS-SIN-SD-09-2021'!A:D,4,0)</f>
        <v>#N/A</v>
      </c>
      <c r="N1095" s="76" t="e">
        <f t="shared" si="280"/>
        <v>#N/A</v>
      </c>
    </row>
    <row r="1096" spans="1:15" s="363" customFormat="1" x14ac:dyDescent="0.25">
      <c r="A1096" s="378" t="str">
        <f t="shared" si="266"/>
        <v>08365/ORSE</v>
      </c>
      <c r="B1096" s="377">
        <v>370</v>
      </c>
      <c r="C1096" s="104" t="s">
        <v>13662</v>
      </c>
      <c r="D1096" s="104" t="s">
        <v>13707</v>
      </c>
      <c r="E1096" s="105" t="s">
        <v>11264</v>
      </c>
      <c r="F1096" s="105" t="s">
        <v>6624</v>
      </c>
      <c r="G1096" s="140">
        <v>4.8999999999999998E-3</v>
      </c>
      <c r="H1096" s="107">
        <f>VLOOKUP(B1096,'INS-SIN-SD-09-2021'!A:D,4,0)</f>
        <v>105</v>
      </c>
      <c r="I1096" s="107" t="s">
        <v>11266</v>
      </c>
      <c r="J1096" s="76">
        <f t="shared" si="279"/>
        <v>0.51</v>
      </c>
      <c r="M1096" s="76">
        <f>VLOOKUP(B1096,'INS-SIN-SD-09-2021'!A:D,4,0)</f>
        <v>105</v>
      </c>
      <c r="N1096" s="76" t="b">
        <f t="shared" si="280"/>
        <v>1</v>
      </c>
    </row>
    <row r="1097" spans="1:15" s="363" customFormat="1" x14ac:dyDescent="0.25">
      <c r="A1097" s="378" t="str">
        <f t="shared" si="266"/>
        <v>08365/ORSE</v>
      </c>
      <c r="B1097" s="377">
        <v>1379</v>
      </c>
      <c r="C1097" s="104" t="s">
        <v>13662</v>
      </c>
      <c r="D1097" s="104" t="s">
        <v>13629</v>
      </c>
      <c r="E1097" s="105" t="s">
        <v>11264</v>
      </c>
      <c r="F1097" s="105" t="s">
        <v>6462</v>
      </c>
      <c r="G1097" s="140">
        <v>7.3089000000000004</v>
      </c>
      <c r="H1097" s="107">
        <f>VLOOKUP(B1097,'INS-SIN-SD-09-2021'!A:D,4,0)</f>
        <v>0.59</v>
      </c>
      <c r="I1097" s="107" t="s">
        <v>11266</v>
      </c>
      <c r="J1097" s="76">
        <f t="shared" si="279"/>
        <v>4.3099999999999996</v>
      </c>
      <c r="M1097" s="76">
        <f>VLOOKUP(B1097,'INS-SIN-SD-09-2021'!A:D,4,0)</f>
        <v>0.59</v>
      </c>
      <c r="N1097" s="76" t="b">
        <f t="shared" si="280"/>
        <v>1</v>
      </c>
    </row>
    <row r="1098" spans="1:15" s="363" customFormat="1" x14ac:dyDescent="0.25">
      <c r="A1098" s="378" t="str">
        <f t="shared" si="266"/>
        <v>08365/ORSE</v>
      </c>
      <c r="B1098" s="377">
        <v>367</v>
      </c>
      <c r="C1098" s="104" t="s">
        <v>13662</v>
      </c>
      <c r="D1098" s="104" t="s">
        <v>13708</v>
      </c>
      <c r="E1098" s="105" t="s">
        <v>11264</v>
      </c>
      <c r="F1098" s="105" t="s">
        <v>6624</v>
      </c>
      <c r="G1098" s="140">
        <v>1.6400000000000001E-2</v>
      </c>
      <c r="H1098" s="107">
        <f>VLOOKUP(B1098,'INS-SIN-SD-09-2021'!A:D,4,0)</f>
        <v>123.33</v>
      </c>
      <c r="I1098" s="107" t="s">
        <v>11266</v>
      </c>
      <c r="J1098" s="76">
        <f t="shared" si="279"/>
        <v>2.02</v>
      </c>
      <c r="M1098" s="76">
        <f>VLOOKUP(B1098,'INS-SIN-SD-09-2021'!A:D,4,0)</f>
        <v>123.33</v>
      </c>
      <c r="N1098" s="76" t="b">
        <f t="shared" si="280"/>
        <v>1</v>
      </c>
    </row>
    <row r="1099" spans="1:15" s="363" customFormat="1" ht="30" x14ac:dyDescent="0.25">
      <c r="A1099" s="378" t="str">
        <f t="shared" si="266"/>
        <v>08365/ORSE</v>
      </c>
      <c r="B1099" s="377">
        <v>4718</v>
      </c>
      <c r="C1099" s="104" t="s">
        <v>13662</v>
      </c>
      <c r="D1099" s="104" t="s">
        <v>13709</v>
      </c>
      <c r="E1099" s="105" t="s">
        <v>11264</v>
      </c>
      <c r="F1099" s="105" t="s">
        <v>6624</v>
      </c>
      <c r="G1099" s="140">
        <v>1.1299999999999999E-2</v>
      </c>
      <c r="H1099" s="107">
        <f>VLOOKUP(B1099,'INS-SIN-SD-09-2021'!A:D,4,0)</f>
        <v>136.15</v>
      </c>
      <c r="I1099" s="107" t="s">
        <v>11266</v>
      </c>
      <c r="J1099" s="76">
        <f t="shared" si="279"/>
        <v>1.53</v>
      </c>
      <c r="M1099" s="76">
        <f>VLOOKUP(B1099,'INS-SIN-SD-09-2021'!A:D,4,0)</f>
        <v>136.15</v>
      </c>
      <c r="N1099" s="76" t="b">
        <f t="shared" si="280"/>
        <v>1</v>
      </c>
    </row>
    <row r="1100" spans="1:15" s="363" customFormat="1" ht="30" x14ac:dyDescent="0.25">
      <c r="A1100" s="378" t="str">
        <f t="shared" ref="A1100:A1163" si="281">IF(O1100&lt;&gt;0,O1100,A1099)</f>
        <v>08365/ORSE</v>
      </c>
      <c r="B1100" s="377">
        <v>4721</v>
      </c>
      <c r="C1100" s="104" t="s">
        <v>13662</v>
      </c>
      <c r="D1100" s="104" t="s">
        <v>13710</v>
      </c>
      <c r="E1100" s="105" t="s">
        <v>11264</v>
      </c>
      <c r="F1100" s="105" t="s">
        <v>6624</v>
      </c>
      <c r="G1100" s="140">
        <v>3.8E-3</v>
      </c>
      <c r="H1100" s="107">
        <f>VLOOKUP(B1100,'INS-SIN-SD-09-2021'!A:D,4,0)</f>
        <v>135.43</v>
      </c>
      <c r="I1100" s="107" t="s">
        <v>11266</v>
      </c>
      <c r="J1100" s="76">
        <f t="shared" si="279"/>
        <v>0.51</v>
      </c>
      <c r="M1100" s="76">
        <f>VLOOKUP(B1100,'INS-SIN-SD-09-2021'!A:D,4,0)</f>
        <v>135.43</v>
      </c>
      <c r="N1100" s="76" t="b">
        <f t="shared" si="280"/>
        <v>1</v>
      </c>
    </row>
    <row r="1101" spans="1:15" s="363" customFormat="1" x14ac:dyDescent="0.25">
      <c r="A1101" s="378" t="str">
        <f t="shared" si="281"/>
        <v>08365/ORSE</v>
      </c>
      <c r="B1101" s="377">
        <v>11687</v>
      </c>
      <c r="C1101" s="104" t="s">
        <v>13662</v>
      </c>
      <c r="D1101" s="104" t="s">
        <v>13711</v>
      </c>
      <c r="E1101" s="105" t="s">
        <v>11264</v>
      </c>
      <c r="F1101" s="105" t="s">
        <v>6465</v>
      </c>
      <c r="G1101" s="140">
        <v>1</v>
      </c>
      <c r="H1101" s="107">
        <f>VLOOKUP(B1101,'INS-SIN-SD-09-2021'!A:D,4,0)</f>
        <v>861.25</v>
      </c>
      <c r="I1101" s="107" t="s">
        <v>11266</v>
      </c>
      <c r="J1101" s="76">
        <f t="shared" si="279"/>
        <v>861.25</v>
      </c>
      <c r="M1101" s="76">
        <f>VLOOKUP(B1101,'INS-SIN-SD-09-2021'!A:D,4,0)</f>
        <v>861.25</v>
      </c>
      <c r="N1101" s="76" t="b">
        <f t="shared" si="280"/>
        <v>1</v>
      </c>
    </row>
    <row r="1102" spans="1:15" s="363" customFormat="1" ht="30" x14ac:dyDescent="0.25">
      <c r="A1102" s="378" t="str">
        <f t="shared" si="281"/>
        <v>08365/ORSE</v>
      </c>
      <c r="B1102" s="377">
        <v>39017</v>
      </c>
      <c r="C1102" s="104" t="s">
        <v>13662</v>
      </c>
      <c r="D1102" s="104" t="s">
        <v>13698</v>
      </c>
      <c r="E1102" s="105" t="s">
        <v>11264</v>
      </c>
      <c r="F1102" s="105" t="s">
        <v>6446</v>
      </c>
      <c r="G1102" s="140">
        <v>0.504</v>
      </c>
      <c r="H1102" s="107">
        <f>VLOOKUP(B1102,'INS-SIN-SD-09-2021'!A:D,4,0)</f>
        <v>0.21</v>
      </c>
      <c r="I1102" s="107" t="s">
        <v>11266</v>
      </c>
      <c r="J1102" s="76">
        <f t="shared" si="279"/>
        <v>0.1</v>
      </c>
      <c r="M1102" s="76">
        <f>VLOOKUP(B1102,'INS-SIN-SD-09-2021'!A:D,4,0)</f>
        <v>0.21</v>
      </c>
      <c r="N1102" s="76" t="b">
        <f t="shared" si="280"/>
        <v>1</v>
      </c>
    </row>
    <row r="1103" spans="1:15" s="363" customFormat="1" ht="30" x14ac:dyDescent="0.25">
      <c r="A1103" s="378" t="str">
        <f t="shared" si="281"/>
        <v>08365/ORSE</v>
      </c>
      <c r="B1103" s="377">
        <v>39315</v>
      </c>
      <c r="C1103" s="104" t="s">
        <v>13662</v>
      </c>
      <c r="D1103" s="104" t="s">
        <v>13699</v>
      </c>
      <c r="E1103" s="105" t="s">
        <v>11264</v>
      </c>
      <c r="F1103" s="105" t="s">
        <v>6446</v>
      </c>
      <c r="G1103" s="140">
        <v>0.504</v>
      </c>
      <c r="H1103" s="107">
        <f>VLOOKUP(B1103,'INS-SIN-SD-09-2021'!A:D,4,0)</f>
        <v>0.34</v>
      </c>
      <c r="I1103" s="107" t="s">
        <v>11266</v>
      </c>
      <c r="J1103" s="76">
        <f t="shared" si="279"/>
        <v>0.17</v>
      </c>
      <c r="M1103" s="76">
        <f>VLOOKUP(B1103,'INS-SIN-SD-09-2021'!A:D,4,0)</f>
        <v>0.34</v>
      </c>
      <c r="N1103" s="76" t="b">
        <f t="shared" si="280"/>
        <v>1</v>
      </c>
    </row>
    <row r="1104" spans="1:15" s="363" customFormat="1" ht="30" x14ac:dyDescent="0.25">
      <c r="A1104" s="378" t="str">
        <f t="shared" si="281"/>
        <v>08365/ORSE</v>
      </c>
      <c r="B1104" s="377">
        <v>43132</v>
      </c>
      <c r="C1104" s="104" t="s">
        <v>13662</v>
      </c>
      <c r="D1104" s="104" t="s">
        <v>13446</v>
      </c>
      <c r="E1104" s="105" t="s">
        <v>11264</v>
      </c>
      <c r="F1104" s="105" t="s">
        <v>6462</v>
      </c>
      <c r="G1104" s="140">
        <v>2.52E-2</v>
      </c>
      <c r="H1104" s="107">
        <f>VLOOKUP(B1104,'INS-SIN-SD-09-2021'!A:D,4,0)</f>
        <v>23.41</v>
      </c>
      <c r="I1104" s="107" t="s">
        <v>11266</v>
      </c>
      <c r="J1104" s="76">
        <f t="shared" si="279"/>
        <v>0.57999999999999996</v>
      </c>
      <c r="M1104" s="76">
        <f>VLOOKUP(B1104,'INS-SIN-SD-09-2021'!A:D,4,0)</f>
        <v>23.41</v>
      </c>
      <c r="N1104" s="76" t="b">
        <f t="shared" si="280"/>
        <v>1</v>
      </c>
    </row>
    <row r="1105" spans="1:15" s="363" customFormat="1" ht="30" x14ac:dyDescent="0.25">
      <c r="A1105" s="376" t="str">
        <f t="shared" si="281"/>
        <v>00207/ORSE</v>
      </c>
      <c r="B1105" s="367" t="s">
        <v>11263</v>
      </c>
      <c r="C1105" s="368" t="s">
        <v>11408</v>
      </c>
      <c r="D1105" s="368" t="s">
        <v>13712</v>
      </c>
      <c r="E1105" s="369" t="s">
        <v>6465</v>
      </c>
      <c r="F1105" s="369" t="s">
        <v>11264</v>
      </c>
      <c r="G1105" s="370" t="s">
        <v>11265</v>
      </c>
      <c r="H1105" s="371" t="s">
        <v>11266</v>
      </c>
      <c r="I1105" s="375">
        <f>SUMIF(A:A,A1105,J:J)</f>
        <v>24.54</v>
      </c>
      <c r="K1105" s="363" t="e">
        <f>VLOOKUP(A1105,'CMP-SIN-SD-09-2021'!A:D,4,0)</f>
        <v>#N/A</v>
      </c>
      <c r="L1105" s="363" t="e">
        <f>K1105=I1105</f>
        <v>#N/A</v>
      </c>
      <c r="O1105" s="363" t="s">
        <v>308</v>
      </c>
    </row>
    <row r="1106" spans="1:15" s="363" customFormat="1" x14ac:dyDescent="0.25">
      <c r="A1106" s="378" t="str">
        <f t="shared" si="281"/>
        <v>00207/ORSE</v>
      </c>
      <c r="B1106" s="377">
        <v>88262</v>
      </c>
      <c r="C1106" s="104" t="s">
        <v>13712</v>
      </c>
      <c r="D1106" s="104" t="s">
        <v>13312</v>
      </c>
      <c r="E1106" s="105" t="s">
        <v>11264</v>
      </c>
      <c r="F1106" s="105" t="s">
        <v>6456</v>
      </c>
      <c r="G1106" s="140">
        <v>0.25</v>
      </c>
      <c r="H1106" s="107">
        <f>VLOOKUP(B1106,'CMP-SIN-SD-09-2021'!A:D,4,0)</f>
        <v>23.68</v>
      </c>
      <c r="I1106" s="107" t="s">
        <v>11266</v>
      </c>
      <c r="J1106" s="76">
        <f t="shared" ref="J1106:J1109" si="282">TRUNC((H1106*G1106),2)</f>
        <v>5.92</v>
      </c>
      <c r="M1106" s="76">
        <f>VLOOKUP(B1106,'CMP-SIN-SD-09-2021'!A:D,4,0)</f>
        <v>23.68</v>
      </c>
      <c r="N1106" s="76" t="b">
        <f t="shared" ref="N1106:N1109" si="283">M1106=H1106</f>
        <v>1</v>
      </c>
    </row>
    <row r="1107" spans="1:15" s="363" customFormat="1" x14ac:dyDescent="0.25">
      <c r="A1107" s="378" t="str">
        <f t="shared" si="281"/>
        <v>00207/ORSE</v>
      </c>
      <c r="B1107" s="377">
        <v>88316</v>
      </c>
      <c r="C1107" s="104" t="s">
        <v>13712</v>
      </c>
      <c r="D1107" s="104" t="s">
        <v>11293</v>
      </c>
      <c r="E1107" s="105" t="s">
        <v>11264</v>
      </c>
      <c r="F1107" s="105" t="s">
        <v>6456</v>
      </c>
      <c r="G1107" s="140">
        <v>0.25</v>
      </c>
      <c r="H1107" s="107">
        <f>VLOOKUP(B1107,'CMP-SIN-SD-09-2021'!A:D,4,0)</f>
        <v>17.61</v>
      </c>
      <c r="I1107" s="107" t="s">
        <v>11266</v>
      </c>
      <c r="J1107" s="76">
        <f t="shared" si="282"/>
        <v>4.4000000000000004</v>
      </c>
      <c r="M1107" s="76">
        <f>VLOOKUP(B1107,'CMP-SIN-SD-09-2021'!A:D,4,0)</f>
        <v>17.61</v>
      </c>
      <c r="N1107" s="76" t="b">
        <f t="shared" si="283"/>
        <v>1</v>
      </c>
    </row>
    <row r="1108" spans="1:15" s="363" customFormat="1" ht="30" x14ac:dyDescent="0.25">
      <c r="A1108" s="378" t="str">
        <f t="shared" si="281"/>
        <v>00207/ORSE</v>
      </c>
      <c r="B1108" s="377" t="s">
        <v>13713</v>
      </c>
      <c r="C1108" s="104" t="s">
        <v>13712</v>
      </c>
      <c r="D1108" s="104" t="s">
        <v>13714</v>
      </c>
      <c r="E1108" s="105" t="s">
        <v>11264</v>
      </c>
      <c r="F1108" s="105" t="s">
        <v>6465</v>
      </c>
      <c r="G1108" s="140">
        <v>1</v>
      </c>
      <c r="H1108" s="107">
        <v>11.82</v>
      </c>
      <c r="I1108" s="107" t="s">
        <v>11266</v>
      </c>
      <c r="J1108" s="76">
        <f t="shared" si="282"/>
        <v>11.82</v>
      </c>
      <c r="M1108" s="76" t="e">
        <f>VLOOKUP(B1108,'INS-SIN-SD-09-2021'!A:D,4,0)</f>
        <v>#N/A</v>
      </c>
      <c r="N1108" s="76" t="e">
        <f t="shared" si="283"/>
        <v>#N/A</v>
      </c>
    </row>
    <row r="1109" spans="1:15" s="363" customFormat="1" x14ac:dyDescent="0.25">
      <c r="A1109" s="378" t="str">
        <f t="shared" si="281"/>
        <v>00207/ORSE</v>
      </c>
      <c r="B1109" s="377" t="s">
        <v>13715</v>
      </c>
      <c r="C1109" s="104" t="s">
        <v>13712</v>
      </c>
      <c r="D1109" s="104" t="s">
        <v>13716</v>
      </c>
      <c r="E1109" s="105" t="s">
        <v>11264</v>
      </c>
      <c r="F1109" s="105" t="s">
        <v>6454</v>
      </c>
      <c r="G1109" s="140">
        <v>2.5</v>
      </c>
      <c r="H1109" s="107">
        <v>0.96</v>
      </c>
      <c r="I1109" s="107" t="s">
        <v>11266</v>
      </c>
      <c r="J1109" s="76">
        <f t="shared" si="282"/>
        <v>2.4</v>
      </c>
      <c r="M1109" s="76" t="e">
        <f>VLOOKUP(B1109,'INS-SIN-SD-09-2021'!A:D,4,0)</f>
        <v>#N/A</v>
      </c>
      <c r="N1109" s="76" t="e">
        <f t="shared" si="283"/>
        <v>#N/A</v>
      </c>
    </row>
    <row r="1110" spans="1:15" s="363" customFormat="1" x14ac:dyDescent="0.25">
      <c r="A1110" s="376" t="str">
        <f t="shared" si="281"/>
        <v>09310/ORSE</v>
      </c>
      <c r="B1110" s="367" t="s">
        <v>11263</v>
      </c>
      <c r="C1110" s="368" t="s">
        <v>11409</v>
      </c>
      <c r="D1110" s="368" t="s">
        <v>13389</v>
      </c>
      <c r="E1110" s="369" t="s">
        <v>6447</v>
      </c>
      <c r="F1110" s="369" t="s">
        <v>11264</v>
      </c>
      <c r="G1110" s="370" t="s">
        <v>11265</v>
      </c>
      <c r="H1110" s="371" t="s">
        <v>11266</v>
      </c>
      <c r="I1110" s="375">
        <f>SUMIF(A:A,A1110,J:J)</f>
        <v>170.43</v>
      </c>
      <c r="K1110" s="363" t="e">
        <f>VLOOKUP(A1110,'CMP-SIN-SD-09-2021'!A:D,4,0)</f>
        <v>#N/A</v>
      </c>
      <c r="L1110" s="363" t="e">
        <f>K1110=I1110</f>
        <v>#N/A</v>
      </c>
      <c r="O1110" s="363" t="s">
        <v>309</v>
      </c>
    </row>
    <row r="1111" spans="1:15" s="363" customFormat="1" x14ac:dyDescent="0.25">
      <c r="A1111" s="378" t="str">
        <f t="shared" si="281"/>
        <v>09310/ORSE</v>
      </c>
      <c r="B1111" s="377">
        <v>88317</v>
      </c>
      <c r="C1111" s="104" t="s">
        <v>13390</v>
      </c>
      <c r="D1111" s="104" t="s">
        <v>13569</v>
      </c>
      <c r="E1111" s="105" t="s">
        <v>11264</v>
      </c>
      <c r="F1111" s="105" t="s">
        <v>6456</v>
      </c>
      <c r="G1111" s="140">
        <v>0.5</v>
      </c>
      <c r="H1111" s="107">
        <f>VLOOKUP(B1111,'CMP-SIN-SD-09-2021'!A:D,4,0)</f>
        <v>24.44</v>
      </c>
      <c r="I1111" s="107" t="s">
        <v>11266</v>
      </c>
      <c r="J1111" s="76">
        <f t="shared" ref="J1111:J1113" si="284">TRUNC((H1111*G1111),2)</f>
        <v>12.22</v>
      </c>
      <c r="M1111" s="76">
        <f>VLOOKUP(B1111,'CMP-SIN-SD-09-2021'!A:D,4,0)</f>
        <v>24.44</v>
      </c>
      <c r="N1111" s="76" t="b">
        <f t="shared" ref="N1111:N1113" si="285">M1111=H1111</f>
        <v>1</v>
      </c>
    </row>
    <row r="1112" spans="1:15" s="363" customFormat="1" x14ac:dyDescent="0.25">
      <c r="A1112" s="378" t="str">
        <f t="shared" si="281"/>
        <v>09310/ORSE</v>
      </c>
      <c r="B1112" s="377">
        <v>88316</v>
      </c>
      <c r="C1112" s="104" t="s">
        <v>13390</v>
      </c>
      <c r="D1112" s="104" t="s">
        <v>11293</v>
      </c>
      <c r="E1112" s="105" t="s">
        <v>11264</v>
      </c>
      <c r="F1112" s="105" t="s">
        <v>6456</v>
      </c>
      <c r="G1112" s="140">
        <v>0.5</v>
      </c>
      <c r="H1112" s="107">
        <f>VLOOKUP(B1112,'CMP-SIN-SD-09-2021'!A:D,4,0)</f>
        <v>17.61</v>
      </c>
      <c r="I1112" s="107" t="s">
        <v>11266</v>
      </c>
      <c r="J1112" s="76">
        <f t="shared" si="284"/>
        <v>8.8000000000000007</v>
      </c>
      <c r="M1112" s="76">
        <f>VLOOKUP(B1112,'CMP-SIN-SD-09-2021'!A:D,4,0)</f>
        <v>17.61</v>
      </c>
      <c r="N1112" s="76" t="b">
        <f t="shared" si="285"/>
        <v>1</v>
      </c>
    </row>
    <row r="1113" spans="1:15" s="363" customFormat="1" ht="30" x14ac:dyDescent="0.25">
      <c r="A1113" s="378" t="str">
        <f t="shared" si="281"/>
        <v>09310/ORSE</v>
      </c>
      <c r="B1113" s="377" t="s">
        <v>13717</v>
      </c>
      <c r="C1113" s="104" t="s">
        <v>13390</v>
      </c>
      <c r="D1113" s="104" t="s">
        <v>13718</v>
      </c>
      <c r="E1113" s="105" t="s">
        <v>11264</v>
      </c>
      <c r="F1113" s="105" t="s">
        <v>6447</v>
      </c>
      <c r="G1113" s="140">
        <v>1</v>
      </c>
      <c r="H1113" s="107">
        <v>149.41</v>
      </c>
      <c r="I1113" s="107" t="s">
        <v>11266</v>
      </c>
      <c r="J1113" s="76">
        <f t="shared" si="284"/>
        <v>149.41</v>
      </c>
      <c r="M1113" s="76" t="e">
        <f>VLOOKUP(B1113,'INS-SIN-SD-09-2021'!A:D,4,0)</f>
        <v>#N/A</v>
      </c>
      <c r="N1113" s="76" t="e">
        <f t="shared" si="285"/>
        <v>#N/A</v>
      </c>
    </row>
    <row r="1114" spans="1:15" s="363" customFormat="1" ht="75" x14ac:dyDescent="0.25">
      <c r="A1114" s="376">
        <f t="shared" si="281"/>
        <v>99837</v>
      </c>
      <c r="B1114" s="367" t="s">
        <v>11263</v>
      </c>
      <c r="C1114" s="368" t="s">
        <v>12024</v>
      </c>
      <c r="D1114" s="368" t="s">
        <v>13719</v>
      </c>
      <c r="E1114" s="369" t="s">
        <v>6465</v>
      </c>
      <c r="F1114" s="369" t="s">
        <v>11264</v>
      </c>
      <c r="G1114" s="370" t="s">
        <v>11265</v>
      </c>
      <c r="H1114" s="371" t="s">
        <v>11266</v>
      </c>
      <c r="I1114" s="375">
        <f>SUMIF(A:A,A1114,J:J)</f>
        <v>665.31</v>
      </c>
      <c r="K1114" s="363">
        <f>VLOOKUP(A1114,'CMP-SIN-SD-09-2021'!A:D,4,0)</f>
        <v>665.31</v>
      </c>
      <c r="L1114" s="363" t="b">
        <f>K1114=I1114</f>
        <v>1</v>
      </c>
      <c r="O1114" s="6">
        <v>99837</v>
      </c>
    </row>
    <row r="1115" spans="1:15" s="363" customFormat="1" x14ac:dyDescent="0.25">
      <c r="A1115" s="378">
        <f t="shared" si="281"/>
        <v>99837</v>
      </c>
      <c r="B1115" s="377">
        <v>88251</v>
      </c>
      <c r="C1115" s="104" t="s">
        <v>13719</v>
      </c>
      <c r="D1115" s="104" t="s">
        <v>13720</v>
      </c>
      <c r="E1115" s="105" t="s">
        <v>11264</v>
      </c>
      <c r="F1115" s="105" t="s">
        <v>6456</v>
      </c>
      <c r="G1115" s="140">
        <v>4.5259999999999998</v>
      </c>
      <c r="H1115" s="107">
        <f>VLOOKUP(B1115,'CMP-SIN-SD-09-2021'!A:D,4,0)</f>
        <v>19.309999999999999</v>
      </c>
      <c r="I1115" s="107" t="s">
        <v>11266</v>
      </c>
      <c r="J1115" s="76">
        <f t="shared" ref="J1115:J1123" si="286">TRUNC((H1115*G1115),2)</f>
        <v>87.39</v>
      </c>
      <c r="M1115" s="76">
        <f>VLOOKUP(B1115,'CMP-SIN-SD-09-2021'!A:D,4,0)</f>
        <v>19.309999999999999</v>
      </c>
      <c r="N1115" s="76" t="b">
        <f t="shared" ref="N1115:N1123" si="287">M1115=H1115</f>
        <v>1</v>
      </c>
    </row>
    <row r="1116" spans="1:15" s="363" customFormat="1" x14ac:dyDescent="0.25">
      <c r="A1116" s="378">
        <f t="shared" si="281"/>
        <v>99837</v>
      </c>
      <c r="B1116" s="377">
        <v>88315</v>
      </c>
      <c r="C1116" s="104" t="s">
        <v>13719</v>
      </c>
      <c r="D1116" s="104" t="s">
        <v>13539</v>
      </c>
      <c r="E1116" s="105" t="s">
        <v>11264</v>
      </c>
      <c r="F1116" s="105" t="s">
        <v>6456</v>
      </c>
      <c r="G1116" s="140">
        <v>5.51</v>
      </c>
      <c r="H1116" s="107">
        <f>VLOOKUP(B1116,'CMP-SIN-SD-09-2021'!A:D,4,0)</f>
        <v>23.78</v>
      </c>
      <c r="I1116" s="107" t="s">
        <v>11266</v>
      </c>
      <c r="J1116" s="76">
        <f t="shared" si="286"/>
        <v>131.02000000000001</v>
      </c>
      <c r="M1116" s="76">
        <f>VLOOKUP(B1116,'CMP-SIN-SD-09-2021'!A:D,4,0)</f>
        <v>23.78</v>
      </c>
      <c r="N1116" s="76" t="b">
        <f t="shared" si="287"/>
        <v>1</v>
      </c>
    </row>
    <row r="1117" spans="1:15" s="363" customFormat="1" ht="30" x14ac:dyDescent="0.25">
      <c r="A1117" s="378">
        <f t="shared" si="281"/>
        <v>99837</v>
      </c>
      <c r="B1117" s="377">
        <v>1332</v>
      </c>
      <c r="C1117" s="104" t="s">
        <v>13719</v>
      </c>
      <c r="D1117" s="104" t="s">
        <v>13721</v>
      </c>
      <c r="E1117" s="105" t="s">
        <v>11264</v>
      </c>
      <c r="F1117" s="105" t="s">
        <v>6462</v>
      </c>
      <c r="G1117" s="140">
        <v>0.89600000000000002</v>
      </c>
      <c r="H1117" s="107">
        <v>17.09</v>
      </c>
      <c r="I1117" s="107" t="s">
        <v>11266</v>
      </c>
      <c r="J1117" s="76">
        <f t="shared" si="286"/>
        <v>15.31</v>
      </c>
      <c r="M1117" s="76">
        <f>VLOOKUP(B1117,'INS-SIN-SD-09-2021'!A:D,4,0)</f>
        <v>17.09</v>
      </c>
      <c r="N1117" s="76" t="b">
        <f t="shared" si="287"/>
        <v>1</v>
      </c>
    </row>
    <row r="1118" spans="1:15" s="363" customFormat="1" x14ac:dyDescent="0.25">
      <c r="A1118" s="378">
        <f t="shared" si="281"/>
        <v>99837</v>
      </c>
      <c r="B1118" s="377">
        <v>11002</v>
      </c>
      <c r="C1118" s="104" t="s">
        <v>13719</v>
      </c>
      <c r="D1118" s="104" t="s">
        <v>13722</v>
      </c>
      <c r="E1118" s="105" t="s">
        <v>11264</v>
      </c>
      <c r="F1118" s="105" t="s">
        <v>6462</v>
      </c>
      <c r="G1118" s="140">
        <v>6.5000000000000002E-2</v>
      </c>
      <c r="H1118" s="107">
        <v>22.55</v>
      </c>
      <c r="I1118" s="107" t="s">
        <v>11266</v>
      </c>
      <c r="J1118" s="76">
        <f t="shared" si="286"/>
        <v>1.46</v>
      </c>
      <c r="M1118" s="76">
        <f>VLOOKUP(B1118,'INS-SIN-SD-09-2021'!A:D,4,0)</f>
        <v>22.55</v>
      </c>
      <c r="N1118" s="76" t="b">
        <f t="shared" si="287"/>
        <v>1</v>
      </c>
    </row>
    <row r="1119" spans="1:15" s="363" customFormat="1" ht="30" x14ac:dyDescent="0.25">
      <c r="A1119" s="378">
        <f t="shared" si="281"/>
        <v>99837</v>
      </c>
      <c r="B1119" s="377">
        <v>11964</v>
      </c>
      <c r="C1119" s="104" t="s">
        <v>13719</v>
      </c>
      <c r="D1119" s="104" t="s">
        <v>13723</v>
      </c>
      <c r="E1119" s="105" t="s">
        <v>11264</v>
      </c>
      <c r="F1119" s="105" t="s">
        <v>6446</v>
      </c>
      <c r="G1119" s="140">
        <v>3.3330000000000002</v>
      </c>
      <c r="H1119" s="107">
        <v>1.71</v>
      </c>
      <c r="I1119" s="107" t="s">
        <v>11266</v>
      </c>
      <c r="J1119" s="76">
        <f t="shared" si="286"/>
        <v>5.69</v>
      </c>
      <c r="M1119" s="76">
        <f>VLOOKUP(B1119,'INS-SIN-SD-09-2021'!A:D,4,0)</f>
        <v>1.71</v>
      </c>
      <c r="N1119" s="76" t="b">
        <f t="shared" si="287"/>
        <v>1</v>
      </c>
    </row>
    <row r="1120" spans="1:15" s="363" customFormat="1" ht="30" x14ac:dyDescent="0.25">
      <c r="A1120" s="378">
        <f t="shared" si="281"/>
        <v>99837</v>
      </c>
      <c r="B1120" s="377">
        <v>21009</v>
      </c>
      <c r="C1120" s="104" t="s">
        <v>13719</v>
      </c>
      <c r="D1120" s="104" t="s">
        <v>13724</v>
      </c>
      <c r="E1120" s="105" t="s">
        <v>11264</v>
      </c>
      <c r="F1120" s="105" t="s">
        <v>6465</v>
      </c>
      <c r="G1120" s="140">
        <v>6.25</v>
      </c>
      <c r="H1120" s="107">
        <v>32.64</v>
      </c>
      <c r="I1120" s="107" t="s">
        <v>11266</v>
      </c>
      <c r="J1120" s="76">
        <f t="shared" si="286"/>
        <v>204</v>
      </c>
      <c r="M1120" s="76">
        <f>VLOOKUP(B1120,'INS-SIN-SD-09-2021'!A:D,4,0)</f>
        <v>32.64</v>
      </c>
      <c r="N1120" s="76" t="b">
        <f t="shared" si="287"/>
        <v>1</v>
      </c>
    </row>
    <row r="1121" spans="1:15" s="363" customFormat="1" ht="30" x14ac:dyDescent="0.25">
      <c r="A1121" s="378">
        <f t="shared" si="281"/>
        <v>99837</v>
      </c>
      <c r="B1121" s="377">
        <v>21010</v>
      </c>
      <c r="C1121" s="104" t="s">
        <v>13719</v>
      </c>
      <c r="D1121" s="104" t="s">
        <v>13725</v>
      </c>
      <c r="E1121" s="105" t="s">
        <v>11264</v>
      </c>
      <c r="F1121" s="105" t="s">
        <v>6465</v>
      </c>
      <c r="G1121" s="140">
        <v>2.0230000000000001</v>
      </c>
      <c r="H1121" s="107">
        <v>43.83</v>
      </c>
      <c r="I1121" s="107" t="s">
        <v>11266</v>
      </c>
      <c r="J1121" s="76">
        <f t="shared" si="286"/>
        <v>88.66</v>
      </c>
      <c r="M1121" s="76">
        <f>VLOOKUP(B1121,'INS-SIN-SD-09-2021'!A:D,4,0)</f>
        <v>43.83</v>
      </c>
      <c r="N1121" s="76" t="b">
        <f t="shared" si="287"/>
        <v>1</v>
      </c>
    </row>
    <row r="1122" spans="1:15" s="363" customFormat="1" ht="30" x14ac:dyDescent="0.25">
      <c r="A1122" s="378">
        <f t="shared" si="281"/>
        <v>99837</v>
      </c>
      <c r="B1122" s="377">
        <v>21011</v>
      </c>
      <c r="C1122" s="104" t="s">
        <v>13719</v>
      </c>
      <c r="D1122" s="104" t="s">
        <v>13726</v>
      </c>
      <c r="E1122" s="105" t="s">
        <v>11264</v>
      </c>
      <c r="F1122" s="105" t="s">
        <v>6465</v>
      </c>
      <c r="G1122" s="140">
        <v>0.92600000000000005</v>
      </c>
      <c r="H1122" s="107">
        <v>63.88</v>
      </c>
      <c r="I1122" s="107" t="s">
        <v>11266</v>
      </c>
      <c r="J1122" s="76">
        <f t="shared" si="286"/>
        <v>59.15</v>
      </c>
      <c r="M1122" s="76">
        <f>VLOOKUP(B1122,'INS-SIN-SD-09-2021'!A:D,4,0)</f>
        <v>63.88</v>
      </c>
      <c r="N1122" s="76" t="b">
        <f t="shared" si="287"/>
        <v>1</v>
      </c>
    </row>
    <row r="1123" spans="1:15" s="363" customFormat="1" ht="30" x14ac:dyDescent="0.25">
      <c r="A1123" s="378">
        <f t="shared" si="281"/>
        <v>99837</v>
      </c>
      <c r="B1123" s="377">
        <v>21012</v>
      </c>
      <c r="C1123" s="104" t="s">
        <v>13719</v>
      </c>
      <c r="D1123" s="104" t="s">
        <v>13727</v>
      </c>
      <c r="E1123" s="105" t="s">
        <v>11264</v>
      </c>
      <c r="F1123" s="105" t="s">
        <v>6465</v>
      </c>
      <c r="G1123" s="140">
        <v>1.0289999999999999</v>
      </c>
      <c r="H1123" s="107">
        <v>70.59</v>
      </c>
      <c r="I1123" s="107" t="s">
        <v>11266</v>
      </c>
      <c r="J1123" s="76">
        <f t="shared" si="286"/>
        <v>72.63</v>
      </c>
      <c r="M1123" s="76">
        <f>VLOOKUP(B1123,'INS-SIN-SD-09-2021'!A:D,4,0)</f>
        <v>70.59</v>
      </c>
      <c r="N1123" s="76" t="b">
        <f t="shared" si="287"/>
        <v>1</v>
      </c>
    </row>
    <row r="1124" spans="1:15" s="363" customFormat="1" x14ac:dyDescent="0.25">
      <c r="A1124" s="376" t="str">
        <f t="shared" si="281"/>
        <v>11378/ORSE</v>
      </c>
      <c r="B1124" s="367" t="s">
        <v>11263</v>
      </c>
      <c r="C1124" s="368" t="s">
        <v>11410</v>
      </c>
      <c r="D1124" s="368" t="s">
        <v>13389</v>
      </c>
      <c r="E1124" s="369" t="s">
        <v>6446</v>
      </c>
      <c r="F1124" s="369" t="s">
        <v>11264</v>
      </c>
      <c r="G1124" s="370" t="s">
        <v>11265</v>
      </c>
      <c r="H1124" s="371" t="s">
        <v>11266</v>
      </c>
      <c r="I1124" s="375">
        <f>SUMIF(A:A,A1124,J:J)</f>
        <v>57.879999999999995</v>
      </c>
      <c r="K1124" s="363" t="e">
        <f>VLOOKUP(A1124,'CMP-SIN-SD-09-2021'!A:D,4,0)</f>
        <v>#N/A</v>
      </c>
      <c r="L1124" s="363" t="e">
        <f>K1124=I1124</f>
        <v>#N/A</v>
      </c>
      <c r="O1124" s="363" t="s">
        <v>311</v>
      </c>
    </row>
    <row r="1125" spans="1:15" s="363" customFormat="1" x14ac:dyDescent="0.25">
      <c r="A1125" s="378" t="str">
        <f t="shared" si="281"/>
        <v>11378/ORSE</v>
      </c>
      <c r="B1125" s="377">
        <v>88264</v>
      </c>
      <c r="C1125" s="104" t="s">
        <v>13390</v>
      </c>
      <c r="D1125" s="104" t="s">
        <v>13368</v>
      </c>
      <c r="E1125" s="105" t="s">
        <v>11264</v>
      </c>
      <c r="F1125" s="105" t="s">
        <v>6456</v>
      </c>
      <c r="G1125" s="140">
        <v>0.5</v>
      </c>
      <c r="H1125" s="107">
        <f>VLOOKUP(B1125,'CMP-SIN-SD-09-2021'!A:D,4,0)</f>
        <v>24.1</v>
      </c>
      <c r="I1125" s="107" t="s">
        <v>11266</v>
      </c>
      <c r="J1125" s="76">
        <f t="shared" ref="J1125:J1126" si="288">TRUNC((H1125*G1125),2)</f>
        <v>12.05</v>
      </c>
      <c r="M1125" s="76">
        <f>VLOOKUP(B1125,'CMP-SIN-SD-09-2021'!A:D,4,0)</f>
        <v>24.1</v>
      </c>
      <c r="N1125" s="76" t="b">
        <f t="shared" ref="N1125:N1126" si="289">M1125=H1125</f>
        <v>1</v>
      </c>
    </row>
    <row r="1126" spans="1:15" s="363" customFormat="1" x14ac:dyDescent="0.25">
      <c r="A1126" s="378" t="str">
        <f t="shared" si="281"/>
        <v>11378/ORSE</v>
      </c>
      <c r="B1126" s="377" t="s">
        <v>13728</v>
      </c>
      <c r="C1126" s="104" t="s">
        <v>13390</v>
      </c>
      <c r="D1126" s="104" t="s">
        <v>13729</v>
      </c>
      <c r="E1126" s="105" t="s">
        <v>11264</v>
      </c>
      <c r="F1126" s="105" t="s">
        <v>6446</v>
      </c>
      <c r="G1126" s="140">
        <v>1</v>
      </c>
      <c r="H1126" s="107">
        <v>45.83</v>
      </c>
      <c r="I1126" s="107" t="s">
        <v>11266</v>
      </c>
      <c r="J1126" s="76">
        <f t="shared" si="288"/>
        <v>45.83</v>
      </c>
      <c r="M1126" s="76" t="e">
        <f>VLOOKUP(B1126,'INS-SIN-SD-09-2021'!A:D,4,0)</f>
        <v>#N/A</v>
      </c>
      <c r="N1126" s="76" t="e">
        <f t="shared" si="289"/>
        <v>#N/A</v>
      </c>
    </row>
    <row r="1127" spans="1:15" s="363" customFormat="1" x14ac:dyDescent="0.25">
      <c r="A1127" s="376" t="str">
        <f t="shared" si="281"/>
        <v>02033/ORSE</v>
      </c>
      <c r="B1127" s="367" t="s">
        <v>11263</v>
      </c>
      <c r="C1127" s="368" t="s">
        <v>11411</v>
      </c>
      <c r="D1127" s="368" t="s">
        <v>13389</v>
      </c>
      <c r="E1127" s="369" t="s">
        <v>6446</v>
      </c>
      <c r="F1127" s="369" t="s">
        <v>11264</v>
      </c>
      <c r="G1127" s="370" t="s">
        <v>11265</v>
      </c>
      <c r="H1127" s="371" t="s">
        <v>11266</v>
      </c>
      <c r="I1127" s="375">
        <f>SUMIF(A:A,A1127,J:J)</f>
        <v>49.739999999999995</v>
      </c>
      <c r="K1127" s="363" t="e">
        <f>VLOOKUP(A1127,'CMP-SIN-SD-09-2021'!A:D,4,0)</f>
        <v>#N/A</v>
      </c>
      <c r="L1127" s="363" t="e">
        <f>K1127=I1127</f>
        <v>#N/A</v>
      </c>
      <c r="O1127" s="363" t="s">
        <v>312</v>
      </c>
    </row>
    <row r="1128" spans="1:15" s="363" customFormat="1" x14ac:dyDescent="0.25">
      <c r="A1128" s="378" t="str">
        <f t="shared" si="281"/>
        <v>02033/ORSE</v>
      </c>
      <c r="B1128" s="377">
        <v>88309</v>
      </c>
      <c r="C1128" s="104" t="s">
        <v>13390</v>
      </c>
      <c r="D1128" s="104" t="s">
        <v>13351</v>
      </c>
      <c r="E1128" s="105" t="s">
        <v>11264</v>
      </c>
      <c r="F1128" s="105" t="s">
        <v>6456</v>
      </c>
      <c r="G1128" s="140">
        <v>0.6</v>
      </c>
      <c r="H1128" s="107">
        <f>VLOOKUP(B1128,'CMP-SIN-SD-09-2021'!A:D,4,0)</f>
        <v>23.9</v>
      </c>
      <c r="I1128" s="107" t="s">
        <v>11266</v>
      </c>
      <c r="J1128" s="76">
        <f t="shared" ref="J1128:J1132" si="290">TRUNC((H1128*G1128),2)</f>
        <v>14.34</v>
      </c>
      <c r="M1128" s="76">
        <f>VLOOKUP(B1128,'CMP-SIN-SD-09-2021'!A:D,4,0)</f>
        <v>23.9</v>
      </c>
      <c r="N1128" s="76" t="b">
        <f t="shared" ref="N1128:N1132" si="291">M1128=H1128</f>
        <v>1</v>
      </c>
    </row>
    <row r="1129" spans="1:15" s="363" customFormat="1" x14ac:dyDescent="0.25">
      <c r="A1129" s="378" t="str">
        <f t="shared" si="281"/>
        <v>02033/ORSE</v>
      </c>
      <c r="B1129" s="377">
        <v>88316</v>
      </c>
      <c r="C1129" s="104" t="s">
        <v>13390</v>
      </c>
      <c r="D1129" s="104" t="s">
        <v>11293</v>
      </c>
      <c r="E1129" s="105" t="s">
        <v>11264</v>
      </c>
      <c r="F1129" s="105" t="s">
        <v>6456</v>
      </c>
      <c r="G1129" s="140">
        <v>0.60399999999999998</v>
      </c>
      <c r="H1129" s="107">
        <f>VLOOKUP(B1129,'CMP-SIN-SD-09-2021'!A:D,4,0)</f>
        <v>17.61</v>
      </c>
      <c r="I1129" s="107" t="s">
        <v>11266</v>
      </c>
      <c r="J1129" s="76">
        <f t="shared" si="290"/>
        <v>10.63</v>
      </c>
      <c r="M1129" s="76">
        <f>VLOOKUP(B1129,'CMP-SIN-SD-09-2021'!A:D,4,0)</f>
        <v>17.61</v>
      </c>
      <c r="N1129" s="76" t="b">
        <f t="shared" si="291"/>
        <v>1</v>
      </c>
    </row>
    <row r="1130" spans="1:15" s="363" customFormat="1" x14ac:dyDescent="0.25">
      <c r="A1130" s="378" t="str">
        <f t="shared" si="281"/>
        <v>02033/ORSE</v>
      </c>
      <c r="B1130" s="377" t="s">
        <v>13730</v>
      </c>
      <c r="C1130" s="104" t="s">
        <v>13390</v>
      </c>
      <c r="D1130" s="104" t="s">
        <v>13731</v>
      </c>
      <c r="E1130" s="105" t="s">
        <v>11264</v>
      </c>
      <c r="F1130" s="105" t="s">
        <v>6446</v>
      </c>
      <c r="G1130" s="140">
        <v>1</v>
      </c>
      <c r="H1130" s="107">
        <v>24.49</v>
      </c>
      <c r="I1130" s="107" t="s">
        <v>11266</v>
      </c>
      <c r="J1130" s="76">
        <f t="shared" si="290"/>
        <v>24.49</v>
      </c>
      <c r="M1130" s="76" t="e">
        <f>VLOOKUP(B1130,'INS-SIN-SD-09-2021'!A:D,4,0)</f>
        <v>#N/A</v>
      </c>
      <c r="N1130" s="76" t="e">
        <f t="shared" si="291"/>
        <v>#N/A</v>
      </c>
    </row>
    <row r="1131" spans="1:15" s="363" customFormat="1" x14ac:dyDescent="0.25">
      <c r="A1131" s="378" t="str">
        <f t="shared" si="281"/>
        <v>02033/ORSE</v>
      </c>
      <c r="B1131" s="377">
        <v>370</v>
      </c>
      <c r="C1131" s="104" t="s">
        <v>13390</v>
      </c>
      <c r="D1131" s="104" t="s">
        <v>13707</v>
      </c>
      <c r="E1131" s="105" t="s">
        <v>11264</v>
      </c>
      <c r="F1131" s="105" t="s">
        <v>6624</v>
      </c>
      <c r="G1131" s="140">
        <v>1.1000000000000001E-3</v>
      </c>
      <c r="H1131" s="107">
        <f>VLOOKUP(B1131,'INS-SIN-SD-09-2021'!A:D,4,0)</f>
        <v>105</v>
      </c>
      <c r="I1131" s="107" t="s">
        <v>11266</v>
      </c>
      <c r="J1131" s="76">
        <f t="shared" si="290"/>
        <v>0.11</v>
      </c>
      <c r="M1131" s="76">
        <f>VLOOKUP(B1131,'INS-SIN-SD-09-2021'!A:D,4,0)</f>
        <v>105</v>
      </c>
      <c r="N1131" s="76" t="b">
        <f t="shared" si="291"/>
        <v>1</v>
      </c>
    </row>
    <row r="1132" spans="1:15" s="363" customFormat="1" x14ac:dyDescent="0.25">
      <c r="A1132" s="378" t="str">
        <f t="shared" si="281"/>
        <v>02033/ORSE</v>
      </c>
      <c r="B1132" s="377">
        <v>1379</v>
      </c>
      <c r="C1132" s="104" t="s">
        <v>13390</v>
      </c>
      <c r="D1132" s="104" t="s">
        <v>13629</v>
      </c>
      <c r="E1132" s="105" t="s">
        <v>11264</v>
      </c>
      <c r="F1132" s="105" t="s">
        <v>6462</v>
      </c>
      <c r="G1132" s="140">
        <v>0.3</v>
      </c>
      <c r="H1132" s="107">
        <f>VLOOKUP(B1132,'INS-SIN-SD-09-2021'!A:D,4,0)</f>
        <v>0.59</v>
      </c>
      <c r="I1132" s="107" t="s">
        <v>11266</v>
      </c>
      <c r="J1132" s="76">
        <f t="shared" si="290"/>
        <v>0.17</v>
      </c>
      <c r="M1132" s="76">
        <f>VLOOKUP(B1132,'INS-SIN-SD-09-2021'!A:D,4,0)</f>
        <v>0.59</v>
      </c>
      <c r="N1132" s="76" t="b">
        <f t="shared" si="291"/>
        <v>1</v>
      </c>
    </row>
    <row r="1133" spans="1:15" s="363" customFormat="1" x14ac:dyDescent="0.25">
      <c r="A1133" s="376" t="str">
        <f t="shared" si="281"/>
        <v>080530/AGETOP</v>
      </c>
      <c r="B1133" s="367" t="s">
        <v>11263</v>
      </c>
      <c r="C1133" s="368" t="s">
        <v>11412</v>
      </c>
      <c r="D1133" s="368" t="s">
        <v>13732</v>
      </c>
      <c r="E1133" s="369" t="s">
        <v>6446</v>
      </c>
      <c r="F1133" s="369" t="s">
        <v>11264</v>
      </c>
      <c r="G1133" s="370" t="s">
        <v>11265</v>
      </c>
      <c r="H1133" s="371" t="s">
        <v>11266</v>
      </c>
      <c r="I1133" s="375">
        <f>SUMIF(A:A,A1133,J:J)</f>
        <v>41.83</v>
      </c>
      <c r="K1133" s="363" t="e">
        <f>VLOOKUP(A1133,'CMP-SIN-SD-09-2021'!A:D,4,0)</f>
        <v>#N/A</v>
      </c>
      <c r="L1133" s="363" t="e">
        <f>K1133=I1133</f>
        <v>#N/A</v>
      </c>
      <c r="O1133" s="363" t="s">
        <v>314</v>
      </c>
    </row>
    <row r="1134" spans="1:15" s="363" customFormat="1" x14ac:dyDescent="0.25">
      <c r="A1134" s="378" t="str">
        <f t="shared" si="281"/>
        <v>080530/AGETOP</v>
      </c>
      <c r="B1134" s="377">
        <v>88256</v>
      </c>
      <c r="C1134" s="104" t="s">
        <v>13732</v>
      </c>
      <c r="D1134" s="104" t="s">
        <v>13633</v>
      </c>
      <c r="E1134" s="105" t="s">
        <v>11264</v>
      </c>
      <c r="F1134" s="105" t="s">
        <v>6456</v>
      </c>
      <c r="G1134" s="140">
        <v>0.5</v>
      </c>
      <c r="H1134" s="107">
        <f>VLOOKUP(B1134,'CMP-SIN-SD-09-2021'!A:D,4,0)</f>
        <v>23.82</v>
      </c>
      <c r="I1134" s="107" t="s">
        <v>11266</v>
      </c>
      <c r="J1134" s="76">
        <f t="shared" ref="J1134:J1138" si="292">TRUNC((H1134*G1134),2)</f>
        <v>11.91</v>
      </c>
      <c r="M1134" s="76">
        <f>VLOOKUP(B1134,'CMP-SIN-SD-09-2021'!A:D,4,0)</f>
        <v>23.82</v>
      </c>
      <c r="N1134" s="76" t="b">
        <f t="shared" ref="N1134:N1138" si="293">M1134=H1134</f>
        <v>1</v>
      </c>
    </row>
    <row r="1135" spans="1:15" s="363" customFormat="1" x14ac:dyDescent="0.25">
      <c r="A1135" s="378" t="str">
        <f t="shared" si="281"/>
        <v>080530/AGETOP</v>
      </c>
      <c r="B1135" s="377">
        <v>88316</v>
      </c>
      <c r="C1135" s="104" t="s">
        <v>13732</v>
      </c>
      <c r="D1135" s="104" t="s">
        <v>11293</v>
      </c>
      <c r="E1135" s="105" t="s">
        <v>11264</v>
      </c>
      <c r="F1135" s="105" t="s">
        <v>6456</v>
      </c>
      <c r="G1135" s="140">
        <v>0.5</v>
      </c>
      <c r="H1135" s="107">
        <f>VLOOKUP(B1135,'CMP-SIN-SD-09-2021'!A:D,4,0)</f>
        <v>17.61</v>
      </c>
      <c r="I1135" s="107" t="s">
        <v>11266</v>
      </c>
      <c r="J1135" s="76">
        <f t="shared" si="292"/>
        <v>8.8000000000000007</v>
      </c>
      <c r="M1135" s="76">
        <f>VLOOKUP(B1135,'CMP-SIN-SD-09-2021'!A:D,4,0)</f>
        <v>17.61</v>
      </c>
      <c r="N1135" s="76" t="b">
        <f t="shared" si="293"/>
        <v>1</v>
      </c>
    </row>
    <row r="1136" spans="1:15" s="363" customFormat="1" x14ac:dyDescent="0.25">
      <c r="A1136" s="378" t="str">
        <f t="shared" si="281"/>
        <v>080530/AGETOP</v>
      </c>
      <c r="B1136" s="377" t="s">
        <v>15220</v>
      </c>
      <c r="C1136" s="104" t="s">
        <v>13732</v>
      </c>
      <c r="D1136" s="104" t="s">
        <v>13645</v>
      </c>
      <c r="E1136" s="105" t="s">
        <v>11264</v>
      </c>
      <c r="F1136" s="105" t="s">
        <v>13495</v>
      </c>
      <c r="G1136" s="140">
        <v>2E-3</v>
      </c>
      <c r="H1136" s="107">
        <v>82.85</v>
      </c>
      <c r="I1136" s="107" t="s">
        <v>11266</v>
      </c>
      <c r="J1136" s="76">
        <f t="shared" si="292"/>
        <v>0.16</v>
      </c>
      <c r="M1136" s="76" t="e">
        <f>VLOOKUP(B1136,'INS-SIN-SD-09-2021'!A:D,4,0)</f>
        <v>#N/A</v>
      </c>
      <c r="N1136" s="76" t="e">
        <f t="shared" si="293"/>
        <v>#N/A</v>
      </c>
    </row>
    <row r="1137" spans="1:15" s="363" customFormat="1" x14ac:dyDescent="0.25">
      <c r="A1137" s="378" t="str">
        <f t="shared" si="281"/>
        <v>080530/AGETOP</v>
      </c>
      <c r="B1137" s="377">
        <v>1215</v>
      </c>
      <c r="C1137" s="104" t="s">
        <v>13732</v>
      </c>
      <c r="D1137" s="104" t="s">
        <v>13646</v>
      </c>
      <c r="E1137" s="105" t="s">
        <v>11264</v>
      </c>
      <c r="F1137" s="105" t="s">
        <v>13647</v>
      </c>
      <c r="G1137" s="140">
        <v>0.9</v>
      </c>
      <c r="H1137" s="107">
        <v>0.39</v>
      </c>
      <c r="I1137" s="107" t="s">
        <v>11266</v>
      </c>
      <c r="J1137" s="76">
        <f t="shared" si="292"/>
        <v>0.35</v>
      </c>
      <c r="M1137" s="76" t="e">
        <f>VLOOKUP(B1137,'INS-SIN-SD-09-2021'!A:D,4,0)</f>
        <v>#N/A</v>
      </c>
      <c r="N1137" s="76" t="e">
        <f t="shared" si="293"/>
        <v>#N/A</v>
      </c>
    </row>
    <row r="1138" spans="1:15" s="363" customFormat="1" x14ac:dyDescent="0.25">
      <c r="A1138" s="378" t="str">
        <f t="shared" si="281"/>
        <v>080530/AGETOP</v>
      </c>
      <c r="B1138" s="377" t="s">
        <v>13733</v>
      </c>
      <c r="C1138" s="104" t="s">
        <v>13732</v>
      </c>
      <c r="D1138" s="104" t="s">
        <v>13734</v>
      </c>
      <c r="E1138" s="105" t="s">
        <v>11264</v>
      </c>
      <c r="F1138" s="105" t="s">
        <v>13735</v>
      </c>
      <c r="G1138" s="140">
        <v>1</v>
      </c>
      <c r="H1138" s="107">
        <v>20.61</v>
      </c>
      <c r="I1138" s="107" t="s">
        <v>11266</v>
      </c>
      <c r="J1138" s="76">
        <f t="shared" si="292"/>
        <v>20.61</v>
      </c>
      <c r="M1138" s="76" t="e">
        <f>VLOOKUP(B1138,'INS-SIN-SD-09-2021'!A:D,4,0)</f>
        <v>#N/A</v>
      </c>
      <c r="N1138" s="76" t="e">
        <f t="shared" si="293"/>
        <v>#N/A</v>
      </c>
    </row>
    <row r="1139" spans="1:15" s="363" customFormat="1" x14ac:dyDescent="0.25">
      <c r="A1139" s="376" t="str">
        <f t="shared" si="281"/>
        <v>080740/AGETOP</v>
      </c>
      <c r="B1139" s="367" t="s">
        <v>11263</v>
      </c>
      <c r="C1139" s="368" t="s">
        <v>11413</v>
      </c>
      <c r="D1139" s="368" t="s">
        <v>13736</v>
      </c>
      <c r="E1139" s="369" t="s">
        <v>6446</v>
      </c>
      <c r="F1139" s="369" t="s">
        <v>11264</v>
      </c>
      <c r="G1139" s="370" t="s">
        <v>11265</v>
      </c>
      <c r="H1139" s="371" t="s">
        <v>11266</v>
      </c>
      <c r="I1139" s="375">
        <f>SUMIF(A:A,A1139,J:J)</f>
        <v>38.549999999999997</v>
      </c>
      <c r="K1139" s="363" t="e">
        <f>VLOOKUP(A1139,'CMP-SIN-SD-09-2021'!A:D,4,0)</f>
        <v>#N/A</v>
      </c>
      <c r="L1139" s="363" t="e">
        <f>K1139=I1139</f>
        <v>#N/A</v>
      </c>
      <c r="O1139" s="363" t="s">
        <v>316</v>
      </c>
    </row>
    <row r="1140" spans="1:15" s="363" customFormat="1" x14ac:dyDescent="0.25">
      <c r="A1140" s="378" t="str">
        <f t="shared" si="281"/>
        <v>080740/AGETOP</v>
      </c>
      <c r="B1140" s="377">
        <v>88256</v>
      </c>
      <c r="C1140" s="104" t="s">
        <v>13736</v>
      </c>
      <c r="D1140" s="104" t="s">
        <v>13633</v>
      </c>
      <c r="E1140" s="105" t="s">
        <v>11264</v>
      </c>
      <c r="F1140" s="105" t="s">
        <v>6456</v>
      </c>
      <c r="G1140" s="140">
        <v>0.5</v>
      </c>
      <c r="H1140" s="107">
        <f>VLOOKUP(B1140,'CMP-SIN-SD-09-2021'!A:D,4,0)</f>
        <v>23.82</v>
      </c>
      <c r="I1140" s="107" t="s">
        <v>11266</v>
      </c>
      <c r="J1140" s="76">
        <f t="shared" ref="J1140:J1144" si="294">TRUNC((H1140*G1140),2)</f>
        <v>11.91</v>
      </c>
      <c r="M1140" s="76">
        <f>VLOOKUP(B1140,'CMP-SIN-SD-09-2021'!A:D,4,0)</f>
        <v>23.82</v>
      </c>
      <c r="N1140" s="76" t="b">
        <f t="shared" ref="N1140:N1144" si="295">M1140=H1140</f>
        <v>1</v>
      </c>
    </row>
    <row r="1141" spans="1:15" s="363" customFormat="1" x14ac:dyDescent="0.25">
      <c r="A1141" s="378" t="str">
        <f t="shared" si="281"/>
        <v>080740/AGETOP</v>
      </c>
      <c r="B1141" s="377">
        <v>88316</v>
      </c>
      <c r="C1141" s="104" t="s">
        <v>13736</v>
      </c>
      <c r="D1141" s="104" t="s">
        <v>11293</v>
      </c>
      <c r="E1141" s="105" t="s">
        <v>11264</v>
      </c>
      <c r="F1141" s="105" t="s">
        <v>6456</v>
      </c>
      <c r="G1141" s="140">
        <v>0.5</v>
      </c>
      <c r="H1141" s="107">
        <f>VLOOKUP(B1141,'CMP-SIN-SD-09-2021'!A:D,4,0)</f>
        <v>17.61</v>
      </c>
      <c r="I1141" s="107" t="s">
        <v>11266</v>
      </c>
      <c r="J1141" s="76">
        <f t="shared" si="294"/>
        <v>8.8000000000000007</v>
      </c>
      <c r="M1141" s="76">
        <f>VLOOKUP(B1141,'CMP-SIN-SD-09-2021'!A:D,4,0)</f>
        <v>17.61</v>
      </c>
      <c r="N1141" s="76" t="b">
        <f t="shared" si="295"/>
        <v>1</v>
      </c>
    </row>
    <row r="1142" spans="1:15" s="363" customFormat="1" x14ac:dyDescent="0.25">
      <c r="A1142" s="378" t="str">
        <f t="shared" si="281"/>
        <v>080740/AGETOP</v>
      </c>
      <c r="B1142" s="377" t="s">
        <v>15220</v>
      </c>
      <c r="C1142" s="104" t="s">
        <v>13736</v>
      </c>
      <c r="D1142" s="104" t="s">
        <v>13645</v>
      </c>
      <c r="E1142" s="105" t="s">
        <v>11264</v>
      </c>
      <c r="F1142" s="105" t="s">
        <v>13495</v>
      </c>
      <c r="G1142" s="140">
        <v>2E-3</v>
      </c>
      <c r="H1142" s="107">
        <v>82.85</v>
      </c>
      <c r="I1142" s="107" t="s">
        <v>11266</v>
      </c>
      <c r="J1142" s="76">
        <f t="shared" si="294"/>
        <v>0.16</v>
      </c>
      <c r="M1142" s="76" t="e">
        <f>VLOOKUP(B1142,'INS-SIN-SD-09-2021'!A:D,4,0)</f>
        <v>#N/A</v>
      </c>
      <c r="N1142" s="76" t="e">
        <f t="shared" si="295"/>
        <v>#N/A</v>
      </c>
    </row>
    <row r="1143" spans="1:15" s="363" customFormat="1" x14ac:dyDescent="0.25">
      <c r="A1143" s="378" t="str">
        <f t="shared" si="281"/>
        <v>080740/AGETOP</v>
      </c>
      <c r="B1143" s="377">
        <v>1215</v>
      </c>
      <c r="C1143" s="104" t="s">
        <v>13736</v>
      </c>
      <c r="D1143" s="104" t="s">
        <v>13646</v>
      </c>
      <c r="E1143" s="105" t="s">
        <v>11264</v>
      </c>
      <c r="F1143" s="105" t="s">
        <v>13647</v>
      </c>
      <c r="G1143" s="140">
        <v>0.9</v>
      </c>
      <c r="H1143" s="107">
        <v>0.39</v>
      </c>
      <c r="I1143" s="107" t="s">
        <v>11266</v>
      </c>
      <c r="J1143" s="76">
        <f t="shared" si="294"/>
        <v>0.35</v>
      </c>
      <c r="M1143" s="76" t="e">
        <f>VLOOKUP(B1143,'INS-SIN-SD-09-2021'!A:D,4,0)</f>
        <v>#N/A</v>
      </c>
      <c r="N1143" s="76" t="e">
        <f t="shared" si="295"/>
        <v>#N/A</v>
      </c>
    </row>
    <row r="1144" spans="1:15" s="363" customFormat="1" x14ac:dyDescent="0.25">
      <c r="A1144" s="378" t="str">
        <f t="shared" si="281"/>
        <v>080740/AGETOP</v>
      </c>
      <c r="B1144" s="377" t="s">
        <v>13737</v>
      </c>
      <c r="C1144" s="104" t="s">
        <v>13736</v>
      </c>
      <c r="D1144" s="104" t="s">
        <v>13738</v>
      </c>
      <c r="E1144" s="105" t="s">
        <v>11264</v>
      </c>
      <c r="F1144" s="105" t="s">
        <v>13735</v>
      </c>
      <c r="G1144" s="140">
        <v>1</v>
      </c>
      <c r="H1144" s="107">
        <v>17.329999999999998</v>
      </c>
      <c r="I1144" s="107" t="s">
        <v>11266</v>
      </c>
      <c r="J1144" s="76">
        <f t="shared" si="294"/>
        <v>17.329999999999998</v>
      </c>
      <c r="M1144" s="76" t="e">
        <f>VLOOKUP(B1144,'INS-SIN-SD-09-2021'!A:D,4,0)</f>
        <v>#N/A</v>
      </c>
      <c r="N1144" s="76" t="e">
        <f t="shared" si="295"/>
        <v>#N/A</v>
      </c>
    </row>
    <row r="1145" spans="1:15" s="363" customFormat="1" x14ac:dyDescent="0.25">
      <c r="A1145" s="376" t="str">
        <f t="shared" si="281"/>
        <v>04286/ORSE</v>
      </c>
      <c r="B1145" s="367" t="s">
        <v>11263</v>
      </c>
      <c r="C1145" s="368" t="s">
        <v>11414</v>
      </c>
      <c r="D1145" s="368" t="s">
        <v>13389</v>
      </c>
      <c r="E1145" s="369" t="s">
        <v>6446</v>
      </c>
      <c r="F1145" s="369" t="s">
        <v>11264</v>
      </c>
      <c r="G1145" s="370" t="s">
        <v>11265</v>
      </c>
      <c r="H1145" s="371" t="s">
        <v>11266</v>
      </c>
      <c r="I1145" s="375">
        <f>SUMIF(A:A,A1145,J:J)</f>
        <v>117.55000000000001</v>
      </c>
      <c r="K1145" s="363" t="e">
        <f>VLOOKUP(A1145,'CMP-SIN-SD-09-2021'!A:D,4,0)</f>
        <v>#N/A</v>
      </c>
      <c r="L1145" s="363" t="e">
        <f>K1145=I1145</f>
        <v>#N/A</v>
      </c>
      <c r="O1145" s="363" t="s">
        <v>318</v>
      </c>
    </row>
    <row r="1146" spans="1:15" s="363" customFormat="1" ht="30" x14ac:dyDescent="0.25">
      <c r="A1146" s="378" t="str">
        <f t="shared" si="281"/>
        <v>04286/ORSE</v>
      </c>
      <c r="B1146" s="377">
        <v>88267</v>
      </c>
      <c r="C1146" s="104" t="s">
        <v>13390</v>
      </c>
      <c r="D1146" s="104" t="s">
        <v>11375</v>
      </c>
      <c r="E1146" s="105" t="s">
        <v>11264</v>
      </c>
      <c r="F1146" s="105" t="s">
        <v>6456</v>
      </c>
      <c r="G1146" s="140">
        <v>0.15</v>
      </c>
      <c r="H1146" s="107">
        <f>VLOOKUP(B1146,'CMP-SIN-SD-09-2021'!A:D,4,0)</f>
        <v>23.41</v>
      </c>
      <c r="I1146" s="107" t="s">
        <v>11266</v>
      </c>
      <c r="J1146" s="76">
        <f t="shared" ref="J1146:J1147" si="296">TRUNC((H1146*G1146),2)</f>
        <v>3.51</v>
      </c>
      <c r="M1146" s="76">
        <f>VLOOKUP(B1146,'CMP-SIN-SD-09-2021'!A:D,4,0)</f>
        <v>23.41</v>
      </c>
      <c r="N1146" s="76" t="b">
        <f t="shared" ref="N1146:N1147" si="297">M1146=H1146</f>
        <v>1</v>
      </c>
    </row>
    <row r="1147" spans="1:15" s="363" customFormat="1" x14ac:dyDescent="0.25">
      <c r="A1147" s="378" t="str">
        <f t="shared" si="281"/>
        <v>04286/ORSE</v>
      </c>
      <c r="B1147" s="377" t="s">
        <v>13739</v>
      </c>
      <c r="C1147" s="104" t="s">
        <v>13390</v>
      </c>
      <c r="D1147" s="104" t="s">
        <v>13740</v>
      </c>
      <c r="E1147" s="105" t="s">
        <v>11264</v>
      </c>
      <c r="F1147" s="105" t="s">
        <v>6446</v>
      </c>
      <c r="G1147" s="140">
        <v>1</v>
      </c>
      <c r="H1147" s="107">
        <v>114.04</v>
      </c>
      <c r="I1147" s="107" t="s">
        <v>11266</v>
      </c>
      <c r="J1147" s="76">
        <f t="shared" si="296"/>
        <v>114.04</v>
      </c>
      <c r="M1147" s="76" t="e">
        <f>VLOOKUP(B1147,'INS-SIN-SD-09-2021'!A:D,4,0)</f>
        <v>#N/A</v>
      </c>
      <c r="N1147" s="76" t="e">
        <f t="shared" si="297"/>
        <v>#N/A</v>
      </c>
    </row>
    <row r="1148" spans="1:15" s="363" customFormat="1" ht="30" x14ac:dyDescent="0.25">
      <c r="A1148" s="376">
        <f t="shared" si="281"/>
        <v>100875</v>
      </c>
      <c r="B1148" s="367" t="s">
        <v>11263</v>
      </c>
      <c r="C1148" s="368" t="s">
        <v>11415</v>
      </c>
      <c r="D1148" s="368" t="s">
        <v>13741</v>
      </c>
      <c r="E1148" s="369" t="s">
        <v>6446</v>
      </c>
      <c r="F1148" s="369" t="s">
        <v>11264</v>
      </c>
      <c r="G1148" s="370" t="s">
        <v>11265</v>
      </c>
      <c r="H1148" s="371" t="s">
        <v>11266</v>
      </c>
      <c r="I1148" s="375">
        <f>SUMIF(A:A,A1148,J:J)</f>
        <v>878.91</v>
      </c>
      <c r="K1148" s="363">
        <f>VLOOKUP(A1148,'CMP-SIN-SD-09-2021'!A:D,4,0)</f>
        <v>878.91</v>
      </c>
      <c r="L1148" s="363" t="b">
        <f>K1148=I1148</f>
        <v>1</v>
      </c>
      <c r="O1148" s="6">
        <v>100875</v>
      </c>
    </row>
    <row r="1149" spans="1:15" s="363" customFormat="1" ht="30" x14ac:dyDescent="0.25">
      <c r="A1149" s="378">
        <f t="shared" si="281"/>
        <v>100875</v>
      </c>
      <c r="B1149" s="377">
        <v>88267</v>
      </c>
      <c r="C1149" s="104" t="s">
        <v>13741</v>
      </c>
      <c r="D1149" s="104" t="s">
        <v>11375</v>
      </c>
      <c r="E1149" s="105" t="s">
        <v>11264</v>
      </c>
      <c r="F1149" s="105" t="s">
        <v>6456</v>
      </c>
      <c r="G1149" s="140">
        <v>1.2646999999999999</v>
      </c>
      <c r="H1149" s="107">
        <f>VLOOKUP(B1149,'CMP-SIN-SD-09-2021'!A:D,4,0)</f>
        <v>23.41</v>
      </c>
      <c r="I1149" s="107" t="s">
        <v>11266</v>
      </c>
      <c r="J1149" s="76">
        <f t="shared" ref="J1149:J1152" si="298">TRUNC((H1149*G1149),2)</f>
        <v>29.6</v>
      </c>
      <c r="M1149" s="76">
        <f>VLOOKUP(B1149,'CMP-SIN-SD-09-2021'!A:D,4,0)</f>
        <v>23.41</v>
      </c>
      <c r="N1149" s="76" t="b">
        <f t="shared" ref="N1149:N1152" si="299">M1149=H1149</f>
        <v>1</v>
      </c>
    </row>
    <row r="1150" spans="1:15" s="363" customFormat="1" x14ac:dyDescent="0.25">
      <c r="A1150" s="378">
        <f t="shared" si="281"/>
        <v>100875</v>
      </c>
      <c r="B1150" s="377">
        <v>88316</v>
      </c>
      <c r="C1150" s="104" t="s">
        <v>13741</v>
      </c>
      <c r="D1150" s="104" t="s">
        <v>11293</v>
      </c>
      <c r="E1150" s="105" t="s">
        <v>11264</v>
      </c>
      <c r="F1150" s="105" t="s">
        <v>6456</v>
      </c>
      <c r="G1150" s="140">
        <v>0.39850000000000002</v>
      </c>
      <c r="H1150" s="107">
        <f>VLOOKUP(B1150,'CMP-SIN-SD-09-2021'!A:D,4,0)</f>
        <v>17.61</v>
      </c>
      <c r="I1150" s="107" t="s">
        <v>11266</v>
      </c>
      <c r="J1150" s="76">
        <f t="shared" si="298"/>
        <v>7.01</v>
      </c>
      <c r="M1150" s="76">
        <f>VLOOKUP(B1150,'CMP-SIN-SD-09-2021'!A:D,4,0)</f>
        <v>17.61</v>
      </c>
      <c r="N1150" s="76" t="b">
        <f t="shared" si="299"/>
        <v>1</v>
      </c>
    </row>
    <row r="1151" spans="1:15" s="363" customFormat="1" ht="45" x14ac:dyDescent="0.25">
      <c r="A1151" s="378">
        <f t="shared" si="281"/>
        <v>100875</v>
      </c>
      <c r="B1151" s="377">
        <v>4351</v>
      </c>
      <c r="C1151" s="104" t="s">
        <v>13741</v>
      </c>
      <c r="D1151" s="104" t="s">
        <v>13606</v>
      </c>
      <c r="E1151" s="105" t="s">
        <v>11264</v>
      </c>
      <c r="F1151" s="105" t="s">
        <v>6446</v>
      </c>
      <c r="G1151" s="140">
        <v>8</v>
      </c>
      <c r="H1151" s="107">
        <v>11.94</v>
      </c>
      <c r="I1151" s="107" t="s">
        <v>11266</v>
      </c>
      <c r="J1151" s="76">
        <f t="shared" si="298"/>
        <v>95.52</v>
      </c>
      <c r="M1151" s="76">
        <f>VLOOKUP(B1151,'INS-SIN-SD-09-2021'!A:D,4,0)</f>
        <v>11.94</v>
      </c>
      <c r="N1151" s="76" t="b">
        <f t="shared" si="299"/>
        <v>1</v>
      </c>
    </row>
    <row r="1152" spans="1:15" s="363" customFormat="1" ht="30" x14ac:dyDescent="0.25">
      <c r="A1152" s="378">
        <f t="shared" si="281"/>
        <v>100875</v>
      </c>
      <c r="B1152" s="377">
        <v>36215</v>
      </c>
      <c r="C1152" s="104" t="s">
        <v>13741</v>
      </c>
      <c r="D1152" s="104" t="s">
        <v>13742</v>
      </c>
      <c r="E1152" s="105" t="s">
        <v>11264</v>
      </c>
      <c r="F1152" s="105" t="s">
        <v>6446</v>
      </c>
      <c r="G1152" s="140">
        <v>1</v>
      </c>
      <c r="H1152" s="107">
        <v>746.78</v>
      </c>
      <c r="I1152" s="107" t="s">
        <v>11266</v>
      </c>
      <c r="J1152" s="76">
        <f t="shared" si="298"/>
        <v>746.78</v>
      </c>
      <c r="M1152" s="76">
        <f>VLOOKUP(B1152,'INS-SIN-SD-09-2021'!A:D,4,0)</f>
        <v>746.78</v>
      </c>
      <c r="N1152" s="76" t="b">
        <f t="shared" si="299"/>
        <v>1</v>
      </c>
    </row>
    <row r="1153" spans="1:15" s="363" customFormat="1" ht="45" x14ac:dyDescent="0.25">
      <c r="A1153" s="376">
        <f t="shared" si="281"/>
        <v>100867</v>
      </c>
      <c r="B1153" s="367" t="s">
        <v>11263</v>
      </c>
      <c r="C1153" s="368" t="s">
        <v>11416</v>
      </c>
      <c r="D1153" s="368" t="s">
        <v>13507</v>
      </c>
      <c r="E1153" s="369" t="s">
        <v>6446</v>
      </c>
      <c r="F1153" s="369" t="s">
        <v>11264</v>
      </c>
      <c r="G1153" s="370" t="s">
        <v>11265</v>
      </c>
      <c r="H1153" s="371" t="s">
        <v>11266</v>
      </c>
      <c r="I1153" s="375">
        <f>SUMIF(A:A,A1153,J:J)</f>
        <v>260.83</v>
      </c>
      <c r="K1153" s="363">
        <f>VLOOKUP(A1153,'CMP-SIN-SD-09-2021'!A:D,4,0)</f>
        <v>260.83</v>
      </c>
      <c r="L1153" s="363" t="b">
        <f>K1153=I1153</f>
        <v>1</v>
      </c>
      <c r="O1153" s="6">
        <v>100867</v>
      </c>
    </row>
    <row r="1154" spans="1:15" s="363" customFormat="1" ht="30" x14ac:dyDescent="0.25">
      <c r="A1154" s="378">
        <f t="shared" si="281"/>
        <v>100867</v>
      </c>
      <c r="B1154" s="377">
        <v>88267</v>
      </c>
      <c r="C1154" s="104" t="s">
        <v>13507</v>
      </c>
      <c r="D1154" s="104" t="s">
        <v>11375</v>
      </c>
      <c r="E1154" s="105" t="s">
        <v>11264</v>
      </c>
      <c r="F1154" s="105" t="s">
        <v>6456</v>
      </c>
      <c r="G1154" s="140">
        <v>0.94850000000000001</v>
      </c>
      <c r="H1154" s="107">
        <f>VLOOKUP(B1154,'CMP-SIN-SD-09-2021'!A:D,4,0)</f>
        <v>23.41</v>
      </c>
      <c r="I1154" s="107" t="s">
        <v>11266</v>
      </c>
      <c r="J1154" s="76">
        <f t="shared" ref="J1154:J1157" si="300">TRUNC((H1154*G1154),2)</f>
        <v>22.2</v>
      </c>
      <c r="M1154" s="76">
        <f>VLOOKUP(B1154,'CMP-SIN-SD-09-2021'!A:D,4,0)</f>
        <v>23.41</v>
      </c>
      <c r="N1154" s="76" t="b">
        <f t="shared" ref="N1154:N1157" si="301">M1154=H1154</f>
        <v>1</v>
      </c>
    </row>
    <row r="1155" spans="1:15" s="363" customFormat="1" x14ac:dyDescent="0.25">
      <c r="A1155" s="378">
        <f t="shared" si="281"/>
        <v>100867</v>
      </c>
      <c r="B1155" s="377">
        <v>88316</v>
      </c>
      <c r="C1155" s="104" t="s">
        <v>13507</v>
      </c>
      <c r="D1155" s="104" t="s">
        <v>11293</v>
      </c>
      <c r="E1155" s="105" t="s">
        <v>11264</v>
      </c>
      <c r="F1155" s="105" t="s">
        <v>6456</v>
      </c>
      <c r="G1155" s="140">
        <v>0.29880000000000001</v>
      </c>
      <c r="H1155" s="107">
        <f>VLOOKUP(B1155,'CMP-SIN-SD-09-2021'!A:D,4,0)</f>
        <v>17.61</v>
      </c>
      <c r="I1155" s="107" t="s">
        <v>11266</v>
      </c>
      <c r="J1155" s="76">
        <f t="shared" si="300"/>
        <v>5.26</v>
      </c>
      <c r="M1155" s="76">
        <f>VLOOKUP(B1155,'CMP-SIN-SD-09-2021'!A:D,4,0)</f>
        <v>17.61</v>
      </c>
      <c r="N1155" s="76" t="b">
        <f t="shared" si="301"/>
        <v>1</v>
      </c>
    </row>
    <row r="1156" spans="1:15" s="363" customFormat="1" ht="45" x14ac:dyDescent="0.25">
      <c r="A1156" s="378">
        <f t="shared" si="281"/>
        <v>100867</v>
      </c>
      <c r="B1156" s="377">
        <v>4351</v>
      </c>
      <c r="C1156" s="104" t="s">
        <v>13507</v>
      </c>
      <c r="D1156" s="104" t="s">
        <v>13606</v>
      </c>
      <c r="E1156" s="105" t="s">
        <v>11264</v>
      </c>
      <c r="F1156" s="105" t="s">
        <v>6446</v>
      </c>
      <c r="G1156" s="140">
        <v>6</v>
      </c>
      <c r="H1156" s="107">
        <v>11.94</v>
      </c>
      <c r="I1156" s="107" t="s">
        <v>11266</v>
      </c>
      <c r="J1156" s="76">
        <f t="shared" si="300"/>
        <v>71.64</v>
      </c>
      <c r="M1156" s="76">
        <f>VLOOKUP(B1156,'INS-SIN-SD-09-2021'!A:D,4,0)</f>
        <v>11.94</v>
      </c>
      <c r="N1156" s="76" t="b">
        <f t="shared" si="301"/>
        <v>1</v>
      </c>
    </row>
    <row r="1157" spans="1:15" s="363" customFormat="1" ht="30" x14ac:dyDescent="0.25">
      <c r="A1157" s="378">
        <f t="shared" si="281"/>
        <v>100867</v>
      </c>
      <c r="B1157" s="377">
        <v>36205</v>
      </c>
      <c r="C1157" s="104" t="s">
        <v>13507</v>
      </c>
      <c r="D1157" s="104" t="s">
        <v>13743</v>
      </c>
      <c r="E1157" s="105" t="s">
        <v>11264</v>
      </c>
      <c r="F1157" s="105" t="s">
        <v>6446</v>
      </c>
      <c r="G1157" s="140">
        <v>1</v>
      </c>
      <c r="H1157" s="107">
        <v>161.72999999999999</v>
      </c>
      <c r="I1157" s="107" t="s">
        <v>11266</v>
      </c>
      <c r="J1157" s="76">
        <f t="shared" si="300"/>
        <v>161.72999999999999</v>
      </c>
      <c r="M1157" s="76">
        <f>VLOOKUP(B1157,'INS-SIN-SD-09-2021'!A:D,4,0)</f>
        <v>161.72999999999999</v>
      </c>
      <c r="N1157" s="76" t="b">
        <f t="shared" si="301"/>
        <v>1</v>
      </c>
    </row>
    <row r="1158" spans="1:15" s="363" customFormat="1" ht="45" x14ac:dyDescent="0.25">
      <c r="A1158" s="376">
        <f t="shared" si="281"/>
        <v>100868</v>
      </c>
      <c r="B1158" s="367" t="s">
        <v>11263</v>
      </c>
      <c r="C1158" s="368" t="s">
        <v>11417</v>
      </c>
      <c r="D1158" s="368" t="s">
        <v>13507</v>
      </c>
      <c r="E1158" s="369" t="s">
        <v>6446</v>
      </c>
      <c r="F1158" s="369" t="s">
        <v>11264</v>
      </c>
      <c r="G1158" s="370" t="s">
        <v>11265</v>
      </c>
      <c r="H1158" s="371" t="s">
        <v>11266</v>
      </c>
      <c r="I1158" s="375">
        <f>SUMIF(A:A,A1158,J:J)</f>
        <v>271.54999999999995</v>
      </c>
      <c r="K1158" s="363">
        <f>VLOOKUP(A1158,'CMP-SIN-SD-09-2021'!A:D,4,0)</f>
        <v>271.55</v>
      </c>
      <c r="L1158" s="363" t="b">
        <f>K1158=I1158</f>
        <v>1</v>
      </c>
      <c r="O1158" s="6">
        <v>100868</v>
      </c>
    </row>
    <row r="1159" spans="1:15" s="363" customFormat="1" ht="30" x14ac:dyDescent="0.25">
      <c r="A1159" s="378">
        <f t="shared" si="281"/>
        <v>100868</v>
      </c>
      <c r="B1159" s="377">
        <v>88267</v>
      </c>
      <c r="C1159" s="104" t="s">
        <v>13507</v>
      </c>
      <c r="D1159" s="104" t="s">
        <v>11375</v>
      </c>
      <c r="E1159" s="105" t="s">
        <v>11264</v>
      </c>
      <c r="F1159" s="105" t="s">
        <v>6456</v>
      </c>
      <c r="G1159" s="140">
        <v>0.94850000000000001</v>
      </c>
      <c r="H1159" s="107">
        <f>VLOOKUP(B1159,'CMP-SIN-SD-09-2021'!A:D,4,0)</f>
        <v>23.41</v>
      </c>
      <c r="I1159" s="107" t="s">
        <v>11266</v>
      </c>
      <c r="J1159" s="76">
        <f t="shared" ref="J1159:J1162" si="302">TRUNC((H1159*G1159),2)</f>
        <v>22.2</v>
      </c>
      <c r="M1159" s="76">
        <f>VLOOKUP(B1159,'CMP-SIN-SD-09-2021'!A:D,4,0)</f>
        <v>23.41</v>
      </c>
      <c r="N1159" s="76" t="b">
        <f t="shared" ref="N1159:N1162" si="303">M1159=H1159</f>
        <v>1</v>
      </c>
    </row>
    <row r="1160" spans="1:15" s="363" customFormat="1" x14ac:dyDescent="0.25">
      <c r="A1160" s="378">
        <f t="shared" si="281"/>
        <v>100868</v>
      </c>
      <c r="B1160" s="377">
        <v>88316</v>
      </c>
      <c r="C1160" s="104" t="s">
        <v>13507</v>
      </c>
      <c r="D1160" s="104" t="s">
        <v>11293</v>
      </c>
      <c r="E1160" s="105" t="s">
        <v>11264</v>
      </c>
      <c r="F1160" s="105" t="s">
        <v>6456</v>
      </c>
      <c r="G1160" s="140">
        <v>0.29880000000000001</v>
      </c>
      <c r="H1160" s="107">
        <f>VLOOKUP(B1160,'CMP-SIN-SD-09-2021'!A:D,4,0)</f>
        <v>17.61</v>
      </c>
      <c r="I1160" s="107" t="s">
        <v>11266</v>
      </c>
      <c r="J1160" s="76">
        <f t="shared" si="302"/>
        <v>5.26</v>
      </c>
      <c r="M1160" s="76">
        <f>VLOOKUP(B1160,'CMP-SIN-SD-09-2021'!A:D,4,0)</f>
        <v>17.61</v>
      </c>
      <c r="N1160" s="76" t="b">
        <f t="shared" si="303"/>
        <v>1</v>
      </c>
    </row>
    <row r="1161" spans="1:15" s="363" customFormat="1" ht="45" x14ac:dyDescent="0.25">
      <c r="A1161" s="378">
        <f t="shared" si="281"/>
        <v>100868</v>
      </c>
      <c r="B1161" s="377">
        <v>4351</v>
      </c>
      <c r="C1161" s="104" t="s">
        <v>13507</v>
      </c>
      <c r="D1161" s="104" t="s">
        <v>13606</v>
      </c>
      <c r="E1161" s="105" t="s">
        <v>11264</v>
      </c>
      <c r="F1161" s="105" t="s">
        <v>6446</v>
      </c>
      <c r="G1161" s="140">
        <v>6</v>
      </c>
      <c r="H1161" s="107">
        <v>11.94</v>
      </c>
      <c r="I1161" s="107" t="s">
        <v>11266</v>
      </c>
      <c r="J1161" s="76">
        <f t="shared" si="302"/>
        <v>71.64</v>
      </c>
      <c r="M1161" s="76">
        <f>VLOOKUP(B1161,'INS-SIN-SD-09-2021'!A:D,4,0)</f>
        <v>11.94</v>
      </c>
      <c r="N1161" s="76" t="b">
        <f t="shared" si="303"/>
        <v>1</v>
      </c>
    </row>
    <row r="1162" spans="1:15" s="363" customFormat="1" ht="30" x14ac:dyDescent="0.25">
      <c r="A1162" s="378">
        <f t="shared" si="281"/>
        <v>100868</v>
      </c>
      <c r="B1162" s="377">
        <v>36081</v>
      </c>
      <c r="C1162" s="104" t="s">
        <v>13507</v>
      </c>
      <c r="D1162" s="104" t="s">
        <v>13744</v>
      </c>
      <c r="E1162" s="105" t="s">
        <v>11264</v>
      </c>
      <c r="F1162" s="105" t="s">
        <v>6446</v>
      </c>
      <c r="G1162" s="140">
        <v>1</v>
      </c>
      <c r="H1162" s="107">
        <v>172.45</v>
      </c>
      <c r="I1162" s="107" t="s">
        <v>11266</v>
      </c>
      <c r="J1162" s="76">
        <f t="shared" si="302"/>
        <v>172.45</v>
      </c>
      <c r="M1162" s="76">
        <f>VLOOKUP(B1162,'INS-SIN-SD-09-2021'!A:D,4,0)</f>
        <v>172.45</v>
      </c>
      <c r="N1162" s="76" t="b">
        <f t="shared" si="303"/>
        <v>1</v>
      </c>
    </row>
    <row r="1163" spans="1:15" s="363" customFormat="1" ht="45" x14ac:dyDescent="0.25">
      <c r="A1163" s="376" t="str">
        <f t="shared" si="281"/>
        <v>12129/ORSE</v>
      </c>
      <c r="B1163" s="367" t="s">
        <v>11263</v>
      </c>
      <c r="C1163" s="368" t="s">
        <v>11418</v>
      </c>
      <c r="D1163" s="368" t="s">
        <v>13334</v>
      </c>
      <c r="E1163" s="369" t="s">
        <v>6446</v>
      </c>
      <c r="F1163" s="369" t="s">
        <v>11264</v>
      </c>
      <c r="G1163" s="370" t="s">
        <v>11265</v>
      </c>
      <c r="H1163" s="371" t="s">
        <v>11266</v>
      </c>
      <c r="I1163" s="375">
        <f>SUMIF(A:A,A1163,J:J)</f>
        <v>647.16999999999996</v>
      </c>
      <c r="K1163" s="363" t="e">
        <f>VLOOKUP(A1163,'CMP-SIN-SD-09-2021'!A:D,4,0)</f>
        <v>#N/A</v>
      </c>
      <c r="L1163" s="363" t="e">
        <f>K1163=I1163</f>
        <v>#N/A</v>
      </c>
      <c r="O1163" s="363" t="s">
        <v>326</v>
      </c>
    </row>
    <row r="1164" spans="1:15" s="363" customFormat="1" x14ac:dyDescent="0.25">
      <c r="A1164" s="378" t="str">
        <f t="shared" ref="A1164:A1227" si="304">IF(O1164&lt;&gt;0,O1164,A1163)</f>
        <v>12129/ORSE</v>
      </c>
      <c r="B1164" s="377">
        <v>88309</v>
      </c>
      <c r="C1164" s="104" t="s">
        <v>13334</v>
      </c>
      <c r="D1164" s="104" t="s">
        <v>13351</v>
      </c>
      <c r="E1164" s="105" t="s">
        <v>11264</v>
      </c>
      <c r="F1164" s="105" t="s">
        <v>6456</v>
      </c>
      <c r="G1164" s="140">
        <v>0.3</v>
      </c>
      <c r="H1164" s="107">
        <f>VLOOKUP(B1164,'CMP-SIN-SD-09-2021'!A:D,4,0)</f>
        <v>23.9</v>
      </c>
      <c r="I1164" s="107" t="s">
        <v>11266</v>
      </c>
      <c r="J1164" s="76">
        <f t="shared" ref="J1164:J1165" si="305">TRUNC((H1164*G1164),2)</f>
        <v>7.17</v>
      </c>
      <c r="M1164" s="76">
        <f>VLOOKUP(B1164,'CMP-SIN-SD-09-2021'!A:D,4,0)</f>
        <v>23.9</v>
      </c>
      <c r="N1164" s="76" t="b">
        <f t="shared" ref="N1164:N1165" si="306">M1164=H1164</f>
        <v>1</v>
      </c>
    </row>
    <row r="1165" spans="1:15" s="363" customFormat="1" ht="30" x14ac:dyDescent="0.25">
      <c r="A1165" s="378" t="str">
        <f t="shared" si="304"/>
        <v>12129/ORSE</v>
      </c>
      <c r="B1165" s="377" t="s">
        <v>13745</v>
      </c>
      <c r="C1165" s="104" t="s">
        <v>13334</v>
      </c>
      <c r="D1165" s="104" t="s">
        <v>13746</v>
      </c>
      <c r="E1165" s="105" t="s">
        <v>11264</v>
      </c>
      <c r="F1165" s="105" t="s">
        <v>6446</v>
      </c>
      <c r="G1165" s="140">
        <v>1</v>
      </c>
      <c r="H1165" s="107">
        <v>640</v>
      </c>
      <c r="I1165" s="107" t="s">
        <v>11266</v>
      </c>
      <c r="J1165" s="76">
        <f t="shared" si="305"/>
        <v>640</v>
      </c>
      <c r="M1165" s="76" t="e">
        <f>VLOOKUP(B1165,'INS-SIN-SD-09-2021'!A:D,4,0)</f>
        <v>#N/A</v>
      </c>
      <c r="N1165" s="76" t="e">
        <f t="shared" si="306"/>
        <v>#N/A</v>
      </c>
    </row>
    <row r="1166" spans="1:15" s="363" customFormat="1" ht="30" x14ac:dyDescent="0.25">
      <c r="A1166" s="376" t="str">
        <f t="shared" si="304"/>
        <v>11961/ORSE</v>
      </c>
      <c r="B1166" s="367" t="s">
        <v>11263</v>
      </c>
      <c r="C1166" s="368" t="s">
        <v>11419</v>
      </c>
      <c r="D1166" s="368" t="s">
        <v>13613</v>
      </c>
      <c r="E1166" s="369" t="s">
        <v>6446</v>
      </c>
      <c r="F1166" s="369" t="s">
        <v>11264</v>
      </c>
      <c r="G1166" s="370" t="s">
        <v>11265</v>
      </c>
      <c r="H1166" s="371" t="s">
        <v>11266</v>
      </c>
      <c r="I1166" s="375">
        <f>SUMIF(A:A,A1166,J:J)</f>
        <v>435.39</v>
      </c>
      <c r="K1166" s="363" t="e">
        <f>VLOOKUP(A1166,'CMP-SIN-SD-09-2021'!A:D,4,0)</f>
        <v>#N/A</v>
      </c>
      <c r="L1166" s="363" t="e">
        <f>K1166=I1166</f>
        <v>#N/A</v>
      </c>
      <c r="O1166" s="363" t="s">
        <v>328</v>
      </c>
    </row>
    <row r="1167" spans="1:15" s="363" customFormat="1" x14ac:dyDescent="0.25">
      <c r="A1167" s="378" t="str">
        <f t="shared" si="304"/>
        <v>11961/ORSE</v>
      </c>
      <c r="B1167" s="377">
        <v>88264</v>
      </c>
      <c r="C1167" s="104" t="s">
        <v>13613</v>
      </c>
      <c r="D1167" s="104" t="s">
        <v>13368</v>
      </c>
      <c r="E1167" s="105" t="s">
        <v>11264</v>
      </c>
      <c r="F1167" s="105" t="s">
        <v>6456</v>
      </c>
      <c r="G1167" s="140">
        <v>0.17</v>
      </c>
      <c r="H1167" s="107">
        <f>VLOOKUP(B1167,'CMP-SIN-SD-09-2021'!A:D,4,0)</f>
        <v>24.1</v>
      </c>
      <c r="I1167" s="107" t="s">
        <v>11266</v>
      </c>
      <c r="J1167" s="76">
        <f t="shared" ref="J1167:J1169" si="307">TRUNC((H1167*G1167),2)</f>
        <v>4.09</v>
      </c>
      <c r="M1167" s="76">
        <f>VLOOKUP(B1167,'CMP-SIN-SD-09-2021'!A:D,4,0)</f>
        <v>24.1</v>
      </c>
      <c r="N1167" s="76" t="b">
        <f t="shared" ref="N1167:N1169" si="308">M1167=H1167</f>
        <v>1</v>
      </c>
    </row>
    <row r="1168" spans="1:15" s="363" customFormat="1" x14ac:dyDescent="0.25">
      <c r="A1168" s="378" t="str">
        <f t="shared" si="304"/>
        <v>11961/ORSE</v>
      </c>
      <c r="B1168" s="377">
        <v>88316</v>
      </c>
      <c r="C1168" s="104" t="s">
        <v>13613</v>
      </c>
      <c r="D1168" s="104" t="s">
        <v>11293</v>
      </c>
      <c r="E1168" s="105" t="s">
        <v>11264</v>
      </c>
      <c r="F1168" s="105" t="s">
        <v>6456</v>
      </c>
      <c r="G1168" s="140">
        <v>0.17</v>
      </c>
      <c r="H1168" s="107">
        <f>VLOOKUP(B1168,'CMP-SIN-SD-09-2021'!A:D,4,0)</f>
        <v>17.61</v>
      </c>
      <c r="I1168" s="107" t="s">
        <v>11266</v>
      </c>
      <c r="J1168" s="76">
        <f t="shared" si="307"/>
        <v>2.99</v>
      </c>
      <c r="M1168" s="76">
        <f>VLOOKUP(B1168,'CMP-SIN-SD-09-2021'!A:D,4,0)</f>
        <v>17.61</v>
      </c>
      <c r="N1168" s="76" t="b">
        <f t="shared" si="308"/>
        <v>1</v>
      </c>
    </row>
    <row r="1169" spans="1:15" s="363" customFormat="1" ht="30" x14ac:dyDescent="0.25">
      <c r="A1169" s="378" t="str">
        <f t="shared" si="304"/>
        <v>11961/ORSE</v>
      </c>
      <c r="B1169" s="377" t="s">
        <v>13747</v>
      </c>
      <c r="C1169" s="104" t="s">
        <v>13613</v>
      </c>
      <c r="D1169" s="104" t="s">
        <v>11419</v>
      </c>
      <c r="E1169" s="105" t="s">
        <v>11264</v>
      </c>
      <c r="F1169" s="105" t="s">
        <v>6446</v>
      </c>
      <c r="G1169" s="140">
        <v>1</v>
      </c>
      <c r="H1169" s="107">
        <v>428.31</v>
      </c>
      <c r="I1169" s="107" t="s">
        <v>11266</v>
      </c>
      <c r="J1169" s="76">
        <f t="shared" si="307"/>
        <v>428.31</v>
      </c>
      <c r="M1169" s="76" t="e">
        <f>VLOOKUP(B1169,'INS-SIN-SD-09-2021'!A:D,4,0)</f>
        <v>#N/A</v>
      </c>
      <c r="N1169" s="76" t="e">
        <f t="shared" si="308"/>
        <v>#N/A</v>
      </c>
    </row>
    <row r="1170" spans="1:15" s="363" customFormat="1" x14ac:dyDescent="0.25">
      <c r="A1170" s="376" t="str">
        <f t="shared" si="304"/>
        <v>080532/AGETOP</v>
      </c>
      <c r="B1170" s="367" t="s">
        <v>11263</v>
      </c>
      <c r="C1170" s="368" t="s">
        <v>11420</v>
      </c>
      <c r="D1170" s="368" t="s">
        <v>13748</v>
      </c>
      <c r="E1170" s="369" t="s">
        <v>6446</v>
      </c>
      <c r="F1170" s="369" t="s">
        <v>11264</v>
      </c>
      <c r="G1170" s="370" t="s">
        <v>11265</v>
      </c>
      <c r="H1170" s="371" t="s">
        <v>11266</v>
      </c>
      <c r="I1170" s="375">
        <f>SUMIF(A:A,A1170,J:J)</f>
        <v>26.45</v>
      </c>
      <c r="K1170" s="363" t="e">
        <f>VLOOKUP(A1170,'CMP-SIN-SD-09-2021'!A:D,4,0)</f>
        <v>#N/A</v>
      </c>
      <c r="L1170" s="363" t="e">
        <f>K1170=I1170</f>
        <v>#N/A</v>
      </c>
      <c r="O1170" s="363" t="s">
        <v>330</v>
      </c>
    </row>
    <row r="1171" spans="1:15" s="363" customFormat="1" ht="30" x14ac:dyDescent="0.25">
      <c r="A1171" s="378" t="str">
        <f t="shared" si="304"/>
        <v>080532/AGETOP</v>
      </c>
      <c r="B1171" s="377">
        <v>88267</v>
      </c>
      <c r="C1171" s="104" t="s">
        <v>13748</v>
      </c>
      <c r="D1171" s="104" t="s">
        <v>11375</v>
      </c>
      <c r="E1171" s="105" t="s">
        <v>11264</v>
      </c>
      <c r="F1171" s="105" t="s">
        <v>6456</v>
      </c>
      <c r="G1171" s="140">
        <v>0.35</v>
      </c>
      <c r="H1171" s="107">
        <f>VLOOKUP(B1171,'CMP-SIN-SD-09-2021'!A:D,4,0)</f>
        <v>23.41</v>
      </c>
      <c r="I1171" s="107" t="s">
        <v>11266</v>
      </c>
      <c r="J1171" s="76">
        <f t="shared" ref="J1171:J1173" si="309">TRUNC((H1171*G1171),2)</f>
        <v>8.19</v>
      </c>
      <c r="M1171" s="76">
        <f>VLOOKUP(B1171,'CMP-SIN-SD-09-2021'!A:D,4,0)</f>
        <v>23.41</v>
      </c>
      <c r="N1171" s="76" t="b">
        <f t="shared" ref="N1171:N1173" si="310">M1171=H1171</f>
        <v>1</v>
      </c>
    </row>
    <row r="1172" spans="1:15" s="363" customFormat="1" x14ac:dyDescent="0.25">
      <c r="A1172" s="378" t="str">
        <f t="shared" si="304"/>
        <v>080532/AGETOP</v>
      </c>
      <c r="B1172" s="377">
        <v>88316</v>
      </c>
      <c r="C1172" s="104" t="s">
        <v>13748</v>
      </c>
      <c r="D1172" s="104" t="s">
        <v>11293</v>
      </c>
      <c r="E1172" s="105" t="s">
        <v>11264</v>
      </c>
      <c r="F1172" s="105" t="s">
        <v>6456</v>
      </c>
      <c r="G1172" s="140">
        <v>0.35</v>
      </c>
      <c r="H1172" s="107">
        <f>VLOOKUP(B1172,'CMP-SIN-SD-09-2021'!A:D,4,0)</f>
        <v>17.61</v>
      </c>
      <c r="I1172" s="107" t="s">
        <v>11266</v>
      </c>
      <c r="J1172" s="76">
        <f t="shared" si="309"/>
        <v>6.16</v>
      </c>
      <c r="M1172" s="76">
        <f>VLOOKUP(B1172,'CMP-SIN-SD-09-2021'!A:D,4,0)</f>
        <v>17.61</v>
      </c>
      <c r="N1172" s="76" t="b">
        <f t="shared" si="310"/>
        <v>1</v>
      </c>
    </row>
    <row r="1173" spans="1:15" s="363" customFormat="1" ht="30" x14ac:dyDescent="0.25">
      <c r="A1173" s="378" t="str">
        <f t="shared" si="304"/>
        <v>080532/AGETOP</v>
      </c>
      <c r="B1173" s="377" t="s">
        <v>13749</v>
      </c>
      <c r="C1173" s="104" t="s">
        <v>13748</v>
      </c>
      <c r="D1173" s="104" t="s">
        <v>13750</v>
      </c>
      <c r="E1173" s="105" t="s">
        <v>11264</v>
      </c>
      <c r="F1173" s="105" t="s">
        <v>13735</v>
      </c>
      <c r="G1173" s="140">
        <v>1</v>
      </c>
      <c r="H1173" s="107">
        <v>12.1</v>
      </c>
      <c r="I1173" s="107" t="s">
        <v>11266</v>
      </c>
      <c r="J1173" s="76">
        <f t="shared" si="309"/>
        <v>12.1</v>
      </c>
      <c r="M1173" s="76" t="e">
        <f>VLOOKUP(B1173,'INS-SIN-SD-09-2021'!A:D,4,0)</f>
        <v>#N/A</v>
      </c>
      <c r="N1173" s="76" t="e">
        <f t="shared" si="310"/>
        <v>#N/A</v>
      </c>
    </row>
    <row r="1174" spans="1:15" s="363" customFormat="1" x14ac:dyDescent="0.25">
      <c r="A1174" s="376" t="str">
        <f t="shared" si="304"/>
        <v>02037/ORSE</v>
      </c>
      <c r="B1174" s="367" t="s">
        <v>11263</v>
      </c>
      <c r="C1174" s="368" t="s">
        <v>11421</v>
      </c>
      <c r="D1174" s="368" t="s">
        <v>13389</v>
      </c>
      <c r="E1174" s="369" t="s">
        <v>6446</v>
      </c>
      <c r="F1174" s="369" t="s">
        <v>11264</v>
      </c>
      <c r="G1174" s="370" t="s">
        <v>11265</v>
      </c>
      <c r="H1174" s="371" t="s">
        <v>11266</v>
      </c>
      <c r="I1174" s="375">
        <f>SUMIF(A:A,A1174,J:J)</f>
        <v>22.470000000000002</v>
      </c>
      <c r="K1174" s="363" t="e">
        <f>VLOOKUP(A1174,'CMP-SIN-SD-09-2021'!A:D,4,0)</f>
        <v>#N/A</v>
      </c>
      <c r="L1174" s="363" t="e">
        <f>K1174=I1174</f>
        <v>#N/A</v>
      </c>
      <c r="O1174" s="363" t="s">
        <v>335</v>
      </c>
    </row>
    <row r="1175" spans="1:15" s="363" customFormat="1" x14ac:dyDescent="0.25">
      <c r="A1175" s="378" t="str">
        <f t="shared" si="304"/>
        <v>02037/ORSE</v>
      </c>
      <c r="B1175" s="377">
        <v>88309</v>
      </c>
      <c r="C1175" s="104" t="s">
        <v>13390</v>
      </c>
      <c r="D1175" s="104" t="s">
        <v>13351</v>
      </c>
      <c r="E1175" s="105" t="s">
        <v>11264</v>
      </c>
      <c r="F1175" s="105" t="s">
        <v>6456</v>
      </c>
      <c r="G1175" s="140">
        <v>0.7</v>
      </c>
      <c r="H1175" s="107">
        <f>VLOOKUP(B1175,'CMP-SIN-SD-09-2021'!A:D,4,0)</f>
        <v>23.9</v>
      </c>
      <c r="I1175" s="107" t="s">
        <v>11266</v>
      </c>
      <c r="J1175" s="76">
        <f t="shared" ref="J1175:J1179" si="311">TRUNC((H1175*G1175),2)</f>
        <v>16.73</v>
      </c>
      <c r="M1175" s="76">
        <f>VLOOKUP(B1175,'CMP-SIN-SD-09-2021'!A:D,4,0)</f>
        <v>23.9</v>
      </c>
      <c r="N1175" s="76" t="b">
        <f t="shared" ref="N1175:N1179" si="312">M1175=H1175</f>
        <v>1</v>
      </c>
    </row>
    <row r="1176" spans="1:15" s="363" customFormat="1" x14ac:dyDescent="0.25">
      <c r="A1176" s="378" t="str">
        <f t="shared" si="304"/>
        <v>02037/ORSE</v>
      </c>
      <c r="B1176" s="377">
        <v>88316</v>
      </c>
      <c r="C1176" s="104" t="s">
        <v>13390</v>
      </c>
      <c r="D1176" s="104" t="s">
        <v>11293</v>
      </c>
      <c r="E1176" s="105" t="s">
        <v>11264</v>
      </c>
      <c r="F1176" s="105" t="s">
        <v>6456</v>
      </c>
      <c r="G1176" s="140">
        <v>4.0000000000000001E-3</v>
      </c>
      <c r="H1176" s="107">
        <f>VLOOKUP(B1176,'CMP-SIN-SD-09-2021'!A:D,4,0)</f>
        <v>17.61</v>
      </c>
      <c r="I1176" s="107" t="s">
        <v>11266</v>
      </c>
      <c r="J1176" s="76">
        <f t="shared" si="311"/>
        <v>7.0000000000000007E-2</v>
      </c>
      <c r="M1176" s="76">
        <f>VLOOKUP(B1176,'CMP-SIN-SD-09-2021'!A:D,4,0)</f>
        <v>17.61</v>
      </c>
      <c r="N1176" s="76" t="b">
        <f t="shared" si="312"/>
        <v>1</v>
      </c>
    </row>
    <row r="1177" spans="1:15" s="363" customFormat="1" x14ac:dyDescent="0.25">
      <c r="A1177" s="378" t="str">
        <f t="shared" si="304"/>
        <v>02037/ORSE</v>
      </c>
      <c r="B1177" s="377" t="s">
        <v>13751</v>
      </c>
      <c r="C1177" s="104" t="s">
        <v>13390</v>
      </c>
      <c r="D1177" s="104" t="s">
        <v>13752</v>
      </c>
      <c r="E1177" s="105" t="s">
        <v>11264</v>
      </c>
      <c r="F1177" s="105" t="s">
        <v>6446</v>
      </c>
      <c r="G1177" s="140">
        <v>1</v>
      </c>
      <c r="H1177" s="107">
        <v>5.39</v>
      </c>
      <c r="I1177" s="107" t="s">
        <v>11266</v>
      </c>
      <c r="J1177" s="76">
        <f t="shared" si="311"/>
        <v>5.39</v>
      </c>
      <c r="M1177" s="76" t="e">
        <f>VLOOKUP(B1177,'INS-SIN-SD-09-2021'!A:D,4,0)</f>
        <v>#N/A</v>
      </c>
      <c r="N1177" s="76" t="e">
        <f t="shared" si="312"/>
        <v>#N/A</v>
      </c>
    </row>
    <row r="1178" spans="1:15" s="363" customFormat="1" x14ac:dyDescent="0.25">
      <c r="A1178" s="378" t="str">
        <f t="shared" si="304"/>
        <v>02037/ORSE</v>
      </c>
      <c r="B1178" s="377">
        <v>370</v>
      </c>
      <c r="C1178" s="104" t="s">
        <v>13390</v>
      </c>
      <c r="D1178" s="104" t="s">
        <v>13707</v>
      </c>
      <c r="E1178" s="105" t="s">
        <v>11264</v>
      </c>
      <c r="F1178" s="105" t="s">
        <v>6624</v>
      </c>
      <c r="G1178" s="140">
        <v>1.1000000000000001E-3</v>
      </c>
      <c r="H1178" s="107">
        <f>VLOOKUP(B1178,'INS-SIN-SD-09-2021'!A:D,4,0)</f>
        <v>105</v>
      </c>
      <c r="I1178" s="107" t="s">
        <v>11266</v>
      </c>
      <c r="J1178" s="76">
        <f t="shared" si="311"/>
        <v>0.11</v>
      </c>
      <c r="M1178" s="76">
        <f>VLOOKUP(B1178,'INS-SIN-SD-09-2021'!A:D,4,0)</f>
        <v>105</v>
      </c>
      <c r="N1178" s="76" t="b">
        <f t="shared" si="312"/>
        <v>1</v>
      </c>
    </row>
    <row r="1179" spans="1:15" s="363" customFormat="1" x14ac:dyDescent="0.25">
      <c r="A1179" s="378" t="str">
        <f t="shared" si="304"/>
        <v>02037/ORSE</v>
      </c>
      <c r="B1179" s="377">
        <v>1379</v>
      </c>
      <c r="C1179" s="104" t="s">
        <v>13390</v>
      </c>
      <c r="D1179" s="104" t="s">
        <v>13629</v>
      </c>
      <c r="E1179" s="105" t="s">
        <v>11264</v>
      </c>
      <c r="F1179" s="105" t="s">
        <v>6462</v>
      </c>
      <c r="G1179" s="140">
        <v>0.3</v>
      </c>
      <c r="H1179" s="107">
        <f>VLOOKUP(B1179,'INS-SIN-SD-09-2021'!A:D,4,0)</f>
        <v>0.59</v>
      </c>
      <c r="I1179" s="107" t="s">
        <v>11266</v>
      </c>
      <c r="J1179" s="76">
        <f t="shared" si="311"/>
        <v>0.17</v>
      </c>
      <c r="M1179" s="76">
        <f>VLOOKUP(B1179,'INS-SIN-SD-09-2021'!A:D,4,0)</f>
        <v>0.59</v>
      </c>
      <c r="N1179" s="76" t="b">
        <f t="shared" si="312"/>
        <v>1</v>
      </c>
    </row>
    <row r="1180" spans="1:15" s="363" customFormat="1" ht="30" x14ac:dyDescent="0.25">
      <c r="A1180" s="376" t="str">
        <f t="shared" si="304"/>
        <v>08970/ORSE</v>
      </c>
      <c r="B1180" s="367" t="s">
        <v>11263</v>
      </c>
      <c r="C1180" s="368" t="s">
        <v>11422</v>
      </c>
      <c r="D1180" s="368" t="s">
        <v>13675</v>
      </c>
      <c r="E1180" s="369" t="s">
        <v>6447</v>
      </c>
      <c r="F1180" s="369" t="s">
        <v>11264</v>
      </c>
      <c r="G1180" s="370" t="s">
        <v>11265</v>
      </c>
      <c r="H1180" s="371" t="s">
        <v>11266</v>
      </c>
      <c r="I1180" s="375">
        <f>SUMIF(A:A,A1180,J:J)</f>
        <v>76.23</v>
      </c>
      <c r="K1180" s="363" t="e">
        <f>VLOOKUP(A1180,'CMP-SIN-SD-09-2021'!A:D,4,0)</f>
        <v>#N/A</v>
      </c>
      <c r="L1180" s="363" t="e">
        <f>K1180=I1180</f>
        <v>#N/A</v>
      </c>
      <c r="O1180" s="363" t="s">
        <v>337</v>
      </c>
    </row>
    <row r="1181" spans="1:15" s="363" customFormat="1" x14ac:dyDescent="0.25">
      <c r="A1181" s="378" t="str">
        <f t="shared" si="304"/>
        <v>08970/ORSE</v>
      </c>
      <c r="B1181" s="377">
        <v>88262</v>
      </c>
      <c r="C1181" s="104" t="s">
        <v>13675</v>
      </c>
      <c r="D1181" s="104" t="s">
        <v>13312</v>
      </c>
      <c r="E1181" s="105" t="s">
        <v>11264</v>
      </c>
      <c r="F1181" s="105" t="s">
        <v>6456</v>
      </c>
      <c r="G1181" s="140">
        <v>0.8</v>
      </c>
      <c r="H1181" s="107">
        <f>VLOOKUP(B1181,'CMP-SIN-SD-09-2021'!A:D,4,0)</f>
        <v>23.68</v>
      </c>
      <c r="I1181" s="107" t="s">
        <v>11266</v>
      </c>
      <c r="J1181" s="76">
        <f t="shared" ref="J1181:J1184" si="313">TRUNC((H1181*G1181),2)</f>
        <v>18.940000000000001</v>
      </c>
      <c r="M1181" s="76">
        <f>VLOOKUP(B1181,'CMP-SIN-SD-09-2021'!A:D,4,0)</f>
        <v>23.68</v>
      </c>
      <c r="N1181" s="76" t="b">
        <f t="shared" ref="N1181:N1184" si="314">M1181=H1181</f>
        <v>1</v>
      </c>
    </row>
    <row r="1182" spans="1:15" s="363" customFormat="1" x14ac:dyDescent="0.25">
      <c r="A1182" s="378" t="str">
        <f t="shared" si="304"/>
        <v>08970/ORSE</v>
      </c>
      <c r="B1182" s="377">
        <v>88316</v>
      </c>
      <c r="C1182" s="104" t="s">
        <v>13675</v>
      </c>
      <c r="D1182" s="104" t="s">
        <v>11293</v>
      </c>
      <c r="E1182" s="105" t="s">
        <v>11264</v>
      </c>
      <c r="F1182" s="105" t="s">
        <v>6456</v>
      </c>
      <c r="G1182" s="140">
        <v>0.8</v>
      </c>
      <c r="H1182" s="107">
        <f>VLOOKUP(B1182,'CMP-SIN-SD-09-2021'!A:D,4,0)</f>
        <v>17.61</v>
      </c>
      <c r="I1182" s="107" t="s">
        <v>11266</v>
      </c>
      <c r="J1182" s="76">
        <f t="shared" si="313"/>
        <v>14.08</v>
      </c>
      <c r="M1182" s="76">
        <f>VLOOKUP(B1182,'CMP-SIN-SD-09-2021'!A:D,4,0)</f>
        <v>17.61</v>
      </c>
      <c r="N1182" s="76" t="b">
        <f t="shared" si="314"/>
        <v>1</v>
      </c>
    </row>
    <row r="1183" spans="1:15" s="363" customFormat="1" ht="30" x14ac:dyDescent="0.25">
      <c r="A1183" s="378" t="str">
        <f t="shared" si="304"/>
        <v>08970/ORSE</v>
      </c>
      <c r="B1183" s="377" t="s">
        <v>13705</v>
      </c>
      <c r="C1183" s="104" t="s">
        <v>13675</v>
      </c>
      <c r="D1183" s="104" t="s">
        <v>13706</v>
      </c>
      <c r="E1183" s="105" t="s">
        <v>11264</v>
      </c>
      <c r="F1183" s="105" t="s">
        <v>6465</v>
      </c>
      <c r="G1183" s="140">
        <v>4</v>
      </c>
      <c r="H1183" s="107">
        <v>10.17</v>
      </c>
      <c r="I1183" s="107" t="s">
        <v>11266</v>
      </c>
      <c r="J1183" s="76">
        <f t="shared" si="313"/>
        <v>40.68</v>
      </c>
      <c r="M1183" s="76" t="e">
        <f>VLOOKUP(B1183,'INS-SIN-SD-09-2021'!A:D,4,0)</f>
        <v>#N/A</v>
      </c>
      <c r="N1183" s="76" t="e">
        <f t="shared" si="314"/>
        <v>#N/A</v>
      </c>
    </row>
    <row r="1184" spans="1:15" s="363" customFormat="1" ht="30" x14ac:dyDescent="0.25">
      <c r="A1184" s="378" t="str">
        <f t="shared" si="304"/>
        <v>08970/ORSE</v>
      </c>
      <c r="B1184" s="377">
        <v>7170</v>
      </c>
      <c r="C1184" s="104" t="s">
        <v>13675</v>
      </c>
      <c r="D1184" s="104" t="s">
        <v>13753</v>
      </c>
      <c r="E1184" s="105" t="s">
        <v>11264</v>
      </c>
      <c r="F1184" s="105" t="s">
        <v>6447</v>
      </c>
      <c r="G1184" s="140">
        <v>1.05</v>
      </c>
      <c r="H1184" s="107">
        <f>VLOOKUP(B1184,'INS-SIN-SD-09-2021'!A:D,4,0)</f>
        <v>2.41</v>
      </c>
      <c r="I1184" s="107" t="s">
        <v>11266</v>
      </c>
      <c r="J1184" s="76">
        <f t="shared" si="313"/>
        <v>2.5299999999999998</v>
      </c>
      <c r="M1184" s="76">
        <f>VLOOKUP(B1184,'INS-SIN-SD-09-2021'!A:D,4,0)</f>
        <v>2.41</v>
      </c>
      <c r="N1184" s="76" t="b">
        <f t="shared" si="314"/>
        <v>1</v>
      </c>
    </row>
    <row r="1185" spans="1:15" s="363" customFormat="1" ht="45" x14ac:dyDescent="0.25">
      <c r="A1185" s="376" t="str">
        <f t="shared" si="304"/>
        <v>14.007.0313-0/EMOP</v>
      </c>
      <c r="B1185" s="367" t="s">
        <v>11263</v>
      </c>
      <c r="C1185" s="368" t="s">
        <v>11423</v>
      </c>
      <c r="D1185" s="368" t="s">
        <v>13654</v>
      </c>
      <c r="E1185" s="369" t="s">
        <v>6446</v>
      </c>
      <c r="F1185" s="369" t="s">
        <v>11264</v>
      </c>
      <c r="G1185" s="370" t="s">
        <v>11265</v>
      </c>
      <c r="H1185" s="371" t="s">
        <v>11266</v>
      </c>
      <c r="I1185" s="375">
        <f>SUMIF(A:A,A1185,J:J)</f>
        <v>148.77000000000001</v>
      </c>
      <c r="K1185" s="363" t="e">
        <f>VLOOKUP(A1185,'CMP-SIN-SD-09-2021'!A:D,4,0)</f>
        <v>#N/A</v>
      </c>
      <c r="L1185" s="363" t="e">
        <f>K1185=I1185</f>
        <v>#N/A</v>
      </c>
      <c r="O1185" s="363" t="s">
        <v>14566</v>
      </c>
    </row>
    <row r="1186" spans="1:15" s="363" customFormat="1" ht="45" x14ac:dyDescent="0.25">
      <c r="A1186" s="378" t="str">
        <f t="shared" si="304"/>
        <v>14.007.0313-0/EMOP</v>
      </c>
      <c r="B1186" s="377">
        <v>670</v>
      </c>
      <c r="C1186" s="104" t="s">
        <v>13654</v>
      </c>
      <c r="D1186" s="104" t="s">
        <v>13754</v>
      </c>
      <c r="E1186" s="105" t="s">
        <v>11264</v>
      </c>
      <c r="F1186" s="105" t="s">
        <v>6446</v>
      </c>
      <c r="G1186" s="140">
        <v>1</v>
      </c>
      <c r="H1186" s="107">
        <v>148.77000000000001</v>
      </c>
      <c r="I1186" s="107" t="s">
        <v>11266</v>
      </c>
      <c r="J1186" s="76">
        <f>TRUNC((H1186*G1186),2)</f>
        <v>148.77000000000001</v>
      </c>
      <c r="M1186" s="76" t="e">
        <f>VLOOKUP(B1186,'INS-SIN-SD-09-2021'!A:D,4,0)</f>
        <v>#N/A</v>
      </c>
      <c r="N1186" s="76" t="e">
        <f>M1186=H1186</f>
        <v>#N/A</v>
      </c>
    </row>
    <row r="1187" spans="1:15" s="363" customFormat="1" ht="45" x14ac:dyDescent="0.25">
      <c r="A1187" s="376" t="str">
        <f t="shared" si="304"/>
        <v>12628/ORSE</v>
      </c>
      <c r="B1187" s="367" t="s">
        <v>11263</v>
      </c>
      <c r="C1187" s="368" t="s">
        <v>11424</v>
      </c>
      <c r="D1187" s="368" t="s">
        <v>13755</v>
      </c>
      <c r="E1187" s="369" t="s">
        <v>6446</v>
      </c>
      <c r="F1187" s="369" t="s">
        <v>11264</v>
      </c>
      <c r="G1187" s="370" t="s">
        <v>11265</v>
      </c>
      <c r="H1187" s="371" t="s">
        <v>11266</v>
      </c>
      <c r="I1187" s="375">
        <f>SUMIF(A:A,A1187,J:J)</f>
        <v>2984.19</v>
      </c>
      <c r="K1187" s="363" t="e">
        <f>VLOOKUP(A1187,'CMP-SIN-SD-09-2021'!A:D,4,0)</f>
        <v>#N/A</v>
      </c>
      <c r="L1187" s="363" t="e">
        <f>K1187=I1187</f>
        <v>#N/A</v>
      </c>
      <c r="O1187" s="363" t="s">
        <v>338</v>
      </c>
    </row>
    <row r="1188" spans="1:15" s="363" customFormat="1" x14ac:dyDescent="0.25">
      <c r="A1188" s="378" t="str">
        <f t="shared" si="304"/>
        <v>12628/ORSE</v>
      </c>
      <c r="B1188" s="377">
        <v>88262</v>
      </c>
      <c r="C1188" s="104" t="s">
        <v>13755</v>
      </c>
      <c r="D1188" s="104" t="s">
        <v>13312</v>
      </c>
      <c r="E1188" s="105" t="s">
        <v>11264</v>
      </c>
      <c r="F1188" s="105" t="s">
        <v>6456</v>
      </c>
      <c r="G1188" s="140">
        <v>6.2637999999999998</v>
      </c>
      <c r="H1188" s="107">
        <f>VLOOKUP(B1188,'CMP-SIN-SD-09-2021'!A:D,4,0)</f>
        <v>23.68</v>
      </c>
      <c r="I1188" s="107" t="s">
        <v>11266</v>
      </c>
      <c r="J1188" s="76">
        <f t="shared" ref="J1188:J1205" si="315">TRUNC((H1188*G1188),2)</f>
        <v>148.32</v>
      </c>
      <c r="M1188" s="76">
        <f>VLOOKUP(B1188,'CMP-SIN-SD-09-2021'!A:D,4,0)</f>
        <v>23.68</v>
      </c>
      <c r="N1188" s="76" t="b">
        <f t="shared" ref="N1188:N1205" si="316">M1188=H1188</f>
        <v>1</v>
      </c>
    </row>
    <row r="1189" spans="1:15" s="363" customFormat="1" x14ac:dyDescent="0.25">
      <c r="A1189" s="378" t="str">
        <f t="shared" si="304"/>
        <v>12628/ORSE</v>
      </c>
      <c r="B1189" s="377">
        <v>88309</v>
      </c>
      <c r="C1189" s="104" t="s">
        <v>13755</v>
      </c>
      <c r="D1189" s="104" t="s">
        <v>13351</v>
      </c>
      <c r="E1189" s="105" t="s">
        <v>11264</v>
      </c>
      <c r="F1189" s="105" t="s">
        <v>6456</v>
      </c>
      <c r="G1189" s="140">
        <v>0.71850000000000003</v>
      </c>
      <c r="H1189" s="107">
        <f>VLOOKUP(B1189,'CMP-SIN-SD-09-2021'!A:D,4,0)</f>
        <v>23.9</v>
      </c>
      <c r="I1189" s="107" t="s">
        <v>11266</v>
      </c>
      <c r="J1189" s="76">
        <f t="shared" si="315"/>
        <v>17.170000000000002</v>
      </c>
      <c r="M1189" s="76">
        <f>VLOOKUP(B1189,'CMP-SIN-SD-09-2021'!A:D,4,0)</f>
        <v>23.9</v>
      </c>
      <c r="N1189" s="76" t="b">
        <f t="shared" si="316"/>
        <v>1</v>
      </c>
    </row>
    <row r="1190" spans="1:15" s="363" customFormat="1" x14ac:dyDescent="0.25">
      <c r="A1190" s="378" t="str">
        <f t="shared" si="304"/>
        <v>12628/ORSE</v>
      </c>
      <c r="B1190" s="377">
        <v>88317</v>
      </c>
      <c r="C1190" s="104" t="s">
        <v>13755</v>
      </c>
      <c r="D1190" s="104" t="s">
        <v>13569</v>
      </c>
      <c r="E1190" s="105" t="s">
        <v>11264</v>
      </c>
      <c r="F1190" s="105" t="s">
        <v>6456</v>
      </c>
      <c r="G1190" s="140">
        <v>1</v>
      </c>
      <c r="H1190" s="107">
        <f>VLOOKUP(B1190,'CMP-SIN-SD-09-2021'!A:D,4,0)</f>
        <v>24.44</v>
      </c>
      <c r="I1190" s="107" t="s">
        <v>11266</v>
      </c>
      <c r="J1190" s="76">
        <f t="shared" si="315"/>
        <v>24.44</v>
      </c>
      <c r="M1190" s="76">
        <f>VLOOKUP(B1190,'CMP-SIN-SD-09-2021'!A:D,4,0)</f>
        <v>24.44</v>
      </c>
      <c r="N1190" s="76" t="b">
        <f t="shared" si="316"/>
        <v>1</v>
      </c>
    </row>
    <row r="1191" spans="1:15" s="363" customFormat="1" ht="30" x14ac:dyDescent="0.25">
      <c r="A1191" s="378" t="str">
        <f t="shared" si="304"/>
        <v>12628/ORSE</v>
      </c>
      <c r="B1191" s="377">
        <v>88377</v>
      </c>
      <c r="C1191" s="104" t="s">
        <v>13755</v>
      </c>
      <c r="D1191" s="104" t="s">
        <v>13756</v>
      </c>
      <c r="E1191" s="105" t="s">
        <v>11264</v>
      </c>
      <c r="F1191" s="105" t="s">
        <v>6456</v>
      </c>
      <c r="G1191" s="140">
        <v>1.5732999999999999</v>
      </c>
      <c r="H1191" s="107">
        <f>VLOOKUP(B1191,'CMP-SIN-SD-09-2021'!A:D,4,0)</f>
        <v>17.82</v>
      </c>
      <c r="I1191" s="107" t="s">
        <v>11266</v>
      </c>
      <c r="J1191" s="76">
        <f t="shared" si="315"/>
        <v>28.03</v>
      </c>
      <c r="M1191" s="76">
        <f>VLOOKUP(B1191,'CMP-SIN-SD-09-2021'!A:D,4,0)</f>
        <v>17.82</v>
      </c>
      <c r="N1191" s="76" t="b">
        <f t="shared" si="316"/>
        <v>1</v>
      </c>
    </row>
    <row r="1192" spans="1:15" s="363" customFormat="1" x14ac:dyDescent="0.25">
      <c r="A1192" s="378" t="str">
        <f t="shared" si="304"/>
        <v>12628/ORSE</v>
      </c>
      <c r="B1192" s="377">
        <v>88316</v>
      </c>
      <c r="C1192" s="104" t="s">
        <v>13755</v>
      </c>
      <c r="D1192" s="104" t="s">
        <v>11293</v>
      </c>
      <c r="E1192" s="105" t="s">
        <v>11264</v>
      </c>
      <c r="F1192" s="105" t="s">
        <v>6456</v>
      </c>
      <c r="G1192" s="140">
        <v>23.0608</v>
      </c>
      <c r="H1192" s="107">
        <f>VLOOKUP(B1192,'CMP-SIN-SD-09-2021'!A:D,4,0)</f>
        <v>17.61</v>
      </c>
      <c r="I1192" s="107" t="s">
        <v>11266</v>
      </c>
      <c r="J1192" s="76">
        <f t="shared" si="315"/>
        <v>406.1</v>
      </c>
      <c r="M1192" s="76">
        <f>VLOOKUP(B1192,'CMP-SIN-SD-09-2021'!A:D,4,0)</f>
        <v>17.61</v>
      </c>
      <c r="N1192" s="76" t="b">
        <f t="shared" si="316"/>
        <v>1</v>
      </c>
    </row>
    <row r="1193" spans="1:15" s="363" customFormat="1" ht="30" x14ac:dyDescent="0.25">
      <c r="A1193" s="378" t="str">
        <f t="shared" si="304"/>
        <v>12628/ORSE</v>
      </c>
      <c r="B1193" s="377" t="s">
        <v>13391</v>
      </c>
      <c r="C1193" s="104" t="s">
        <v>13755</v>
      </c>
      <c r="D1193" s="104" t="s">
        <v>13392</v>
      </c>
      <c r="E1193" s="105" t="s">
        <v>11264</v>
      </c>
      <c r="F1193" s="105" t="s">
        <v>6465</v>
      </c>
      <c r="G1193" s="140">
        <v>1.85</v>
      </c>
      <c r="H1193" s="107">
        <v>7.39</v>
      </c>
      <c r="I1193" s="107" t="s">
        <v>11266</v>
      </c>
      <c r="J1193" s="76">
        <f t="shared" si="315"/>
        <v>13.67</v>
      </c>
      <c r="M1193" s="76" t="e">
        <f>VLOOKUP(B1193,'INS-SIN-SD-09-2021'!A:D,4,0)</f>
        <v>#N/A</v>
      </c>
      <c r="N1193" s="76" t="e">
        <f t="shared" si="316"/>
        <v>#N/A</v>
      </c>
    </row>
    <row r="1194" spans="1:15" s="363" customFormat="1" x14ac:dyDescent="0.25">
      <c r="A1194" s="378" t="str">
        <f t="shared" si="304"/>
        <v>12628/ORSE</v>
      </c>
      <c r="B1194" s="377" t="s">
        <v>13757</v>
      </c>
      <c r="C1194" s="104" t="s">
        <v>13755</v>
      </c>
      <c r="D1194" s="104" t="s">
        <v>13758</v>
      </c>
      <c r="E1194" s="105" t="s">
        <v>11264</v>
      </c>
      <c r="F1194" s="105" t="s">
        <v>6447</v>
      </c>
      <c r="G1194" s="140">
        <v>2.0350000000000001</v>
      </c>
      <c r="H1194" s="107">
        <v>22.64</v>
      </c>
      <c r="I1194" s="107" t="s">
        <v>11266</v>
      </c>
      <c r="J1194" s="76">
        <f t="shared" si="315"/>
        <v>46.07</v>
      </c>
      <c r="M1194" s="76" t="e">
        <f>VLOOKUP(B1194,'INS-SIN-SD-09-2021'!A:D,4,0)</f>
        <v>#N/A</v>
      </c>
      <c r="N1194" s="76" t="e">
        <f t="shared" si="316"/>
        <v>#N/A</v>
      </c>
    </row>
    <row r="1195" spans="1:15" s="363" customFormat="1" x14ac:dyDescent="0.25">
      <c r="A1195" s="378" t="str">
        <f t="shared" si="304"/>
        <v>12628/ORSE</v>
      </c>
      <c r="B1195" s="377">
        <v>370</v>
      </c>
      <c r="C1195" s="104" t="s">
        <v>13755</v>
      </c>
      <c r="D1195" s="104" t="s">
        <v>13707</v>
      </c>
      <c r="E1195" s="105" t="s">
        <v>11264</v>
      </c>
      <c r="F1195" s="105" t="s">
        <v>6624</v>
      </c>
      <c r="G1195" s="140">
        <v>0.87409999999999999</v>
      </c>
      <c r="H1195" s="107">
        <f>VLOOKUP(B1195,'INS-SIN-SD-09-2021'!A:D,4,0)</f>
        <v>105</v>
      </c>
      <c r="I1195" s="107" t="s">
        <v>11266</v>
      </c>
      <c r="J1195" s="76">
        <f t="shared" si="315"/>
        <v>91.78</v>
      </c>
      <c r="M1195" s="76">
        <f>VLOOKUP(B1195,'INS-SIN-SD-09-2021'!A:D,4,0)</f>
        <v>105</v>
      </c>
      <c r="N1195" s="76" t="b">
        <f t="shared" si="316"/>
        <v>1</v>
      </c>
    </row>
    <row r="1196" spans="1:15" s="363" customFormat="1" x14ac:dyDescent="0.25">
      <c r="A1196" s="378" t="str">
        <f t="shared" si="304"/>
        <v>12628/ORSE</v>
      </c>
      <c r="B1196" s="377">
        <v>1379</v>
      </c>
      <c r="C1196" s="104" t="s">
        <v>13755</v>
      </c>
      <c r="D1196" s="104" t="s">
        <v>13629</v>
      </c>
      <c r="E1196" s="105" t="s">
        <v>11264</v>
      </c>
      <c r="F1196" s="105" t="s">
        <v>6462</v>
      </c>
      <c r="G1196" s="140">
        <v>224.10509999999999</v>
      </c>
      <c r="H1196" s="107">
        <f>VLOOKUP(B1196,'INS-SIN-SD-09-2021'!A:D,4,0)</f>
        <v>0.59</v>
      </c>
      <c r="I1196" s="107" t="s">
        <v>11266</v>
      </c>
      <c r="J1196" s="76">
        <f t="shared" si="315"/>
        <v>132.22</v>
      </c>
      <c r="M1196" s="76">
        <f>VLOOKUP(B1196,'INS-SIN-SD-09-2021'!A:D,4,0)</f>
        <v>0.59</v>
      </c>
      <c r="N1196" s="76" t="b">
        <f t="shared" si="316"/>
        <v>1</v>
      </c>
    </row>
    <row r="1197" spans="1:15" s="363" customFormat="1" x14ac:dyDescent="0.25">
      <c r="A1197" s="378" t="str">
        <f t="shared" si="304"/>
        <v>12628/ORSE</v>
      </c>
      <c r="B1197" s="377">
        <v>5067</v>
      </c>
      <c r="C1197" s="104" t="s">
        <v>13755</v>
      </c>
      <c r="D1197" s="104" t="s">
        <v>13759</v>
      </c>
      <c r="E1197" s="105" t="s">
        <v>11264</v>
      </c>
      <c r="F1197" s="105" t="s">
        <v>6462</v>
      </c>
      <c r="G1197" s="140">
        <v>1.1100000000000001</v>
      </c>
      <c r="H1197" s="107">
        <f>VLOOKUP(B1197,'INS-SIN-SD-09-2021'!A:D,4,0)</f>
        <v>24.09</v>
      </c>
      <c r="I1197" s="107" t="s">
        <v>11266</v>
      </c>
      <c r="J1197" s="76">
        <f t="shared" si="315"/>
        <v>26.73</v>
      </c>
      <c r="M1197" s="76">
        <f>VLOOKUP(B1197,'INS-SIN-SD-09-2021'!A:D,4,0)</f>
        <v>24.09</v>
      </c>
      <c r="N1197" s="76" t="b">
        <f t="shared" si="316"/>
        <v>1</v>
      </c>
    </row>
    <row r="1198" spans="1:15" s="363" customFormat="1" ht="30" x14ac:dyDescent="0.25">
      <c r="A1198" s="378" t="str">
        <f t="shared" si="304"/>
        <v>12628/ORSE</v>
      </c>
      <c r="B1198" s="377">
        <v>4721</v>
      </c>
      <c r="C1198" s="104" t="s">
        <v>13755</v>
      </c>
      <c r="D1198" s="104" t="s">
        <v>13710</v>
      </c>
      <c r="E1198" s="105" t="s">
        <v>11264</v>
      </c>
      <c r="F1198" s="105" t="s">
        <v>6624</v>
      </c>
      <c r="G1198" s="140">
        <v>0.6109</v>
      </c>
      <c r="H1198" s="107">
        <f>VLOOKUP(B1198,'INS-SIN-SD-09-2021'!A:D,4,0)</f>
        <v>135.43</v>
      </c>
      <c r="I1198" s="107" t="s">
        <v>11266</v>
      </c>
      <c r="J1198" s="76">
        <f t="shared" si="315"/>
        <v>82.73</v>
      </c>
      <c r="M1198" s="76">
        <f>VLOOKUP(B1198,'INS-SIN-SD-09-2021'!A:D,4,0)</f>
        <v>135.43</v>
      </c>
      <c r="N1198" s="76" t="b">
        <f t="shared" si="316"/>
        <v>1</v>
      </c>
    </row>
    <row r="1199" spans="1:15" s="363" customFormat="1" ht="45" x14ac:dyDescent="0.25">
      <c r="A1199" s="378" t="str">
        <f t="shared" si="304"/>
        <v>12628/ORSE</v>
      </c>
      <c r="B1199" s="377">
        <v>4730</v>
      </c>
      <c r="C1199" s="104" t="s">
        <v>13755</v>
      </c>
      <c r="D1199" s="104" t="s">
        <v>13760</v>
      </c>
      <c r="E1199" s="105" t="s">
        <v>11264</v>
      </c>
      <c r="F1199" s="105" t="s">
        <v>6624</v>
      </c>
      <c r="G1199" s="140">
        <v>0.81540000000000001</v>
      </c>
      <c r="H1199" s="107">
        <f>VLOOKUP(B1199,'INS-SIN-SD-09-2021'!A:D,4,0)</f>
        <v>127.3</v>
      </c>
      <c r="I1199" s="107" t="s">
        <v>11266</v>
      </c>
      <c r="J1199" s="76">
        <f t="shared" si="315"/>
        <v>103.8</v>
      </c>
      <c r="M1199" s="76">
        <f>VLOOKUP(B1199,'INS-SIN-SD-09-2021'!A:D,4,0)</f>
        <v>127.3</v>
      </c>
      <c r="N1199" s="76" t="b">
        <f t="shared" si="316"/>
        <v>1</v>
      </c>
    </row>
    <row r="1200" spans="1:15" s="363" customFormat="1" ht="30" x14ac:dyDescent="0.25">
      <c r="A1200" s="378" t="str">
        <f t="shared" si="304"/>
        <v>12628/ORSE</v>
      </c>
      <c r="B1200" s="377">
        <v>21012</v>
      </c>
      <c r="C1200" s="104" t="s">
        <v>13755</v>
      </c>
      <c r="D1200" s="104" t="s">
        <v>13761</v>
      </c>
      <c r="E1200" s="105" t="s">
        <v>11264</v>
      </c>
      <c r="F1200" s="105" t="s">
        <v>6465</v>
      </c>
      <c r="G1200" s="140">
        <v>6.6</v>
      </c>
      <c r="H1200" s="107">
        <f>VLOOKUP(B1200,'INS-SIN-SD-09-2021'!A:D,4,0)</f>
        <v>70.59</v>
      </c>
      <c r="I1200" s="107" t="s">
        <v>11266</v>
      </c>
      <c r="J1200" s="76">
        <f t="shared" si="315"/>
        <v>465.89</v>
      </c>
      <c r="M1200" s="76">
        <f>VLOOKUP(B1200,'INS-SIN-SD-09-2021'!A:D,4,0)</f>
        <v>70.59</v>
      </c>
      <c r="N1200" s="76" t="b">
        <f t="shared" si="316"/>
        <v>1</v>
      </c>
    </row>
    <row r="1201" spans="1:15" s="363" customFormat="1" ht="30" x14ac:dyDescent="0.25">
      <c r="A1201" s="378" t="str">
        <f t="shared" si="304"/>
        <v>12628/ORSE</v>
      </c>
      <c r="B1201" s="377">
        <v>21013</v>
      </c>
      <c r="C1201" s="104" t="s">
        <v>13755</v>
      </c>
      <c r="D1201" s="104" t="s">
        <v>13762</v>
      </c>
      <c r="E1201" s="105" t="s">
        <v>11264</v>
      </c>
      <c r="F1201" s="105" t="s">
        <v>6465</v>
      </c>
      <c r="G1201" s="140">
        <v>13.2</v>
      </c>
      <c r="H1201" s="107">
        <f>VLOOKUP(B1201,'INS-SIN-SD-09-2021'!A:D,4,0)</f>
        <v>92.12</v>
      </c>
      <c r="I1201" s="107" t="s">
        <v>11266</v>
      </c>
      <c r="J1201" s="76">
        <f t="shared" si="315"/>
        <v>1215.98</v>
      </c>
      <c r="M1201" s="76">
        <f>VLOOKUP(B1201,'INS-SIN-SD-09-2021'!A:D,4,0)</f>
        <v>92.12</v>
      </c>
      <c r="N1201" s="76" t="b">
        <f t="shared" si="316"/>
        <v>1</v>
      </c>
    </row>
    <row r="1202" spans="1:15" s="363" customFormat="1" x14ac:dyDescent="0.25">
      <c r="A1202" s="378" t="str">
        <f t="shared" si="304"/>
        <v>12628/ORSE</v>
      </c>
      <c r="B1202" s="377">
        <v>4509</v>
      </c>
      <c r="C1202" s="104" t="s">
        <v>13755</v>
      </c>
      <c r="D1202" s="104" t="s">
        <v>13694</v>
      </c>
      <c r="E1202" s="105" t="s">
        <v>11264</v>
      </c>
      <c r="F1202" s="105" t="s">
        <v>6465</v>
      </c>
      <c r="G1202" s="140">
        <v>7.4</v>
      </c>
      <c r="H1202" s="107">
        <f>VLOOKUP(B1202,'INS-SIN-SD-09-2021'!A:D,4,0)</f>
        <v>4.2300000000000004</v>
      </c>
      <c r="I1202" s="107" t="s">
        <v>11266</v>
      </c>
      <c r="J1202" s="76">
        <f t="shared" si="315"/>
        <v>31.3</v>
      </c>
      <c r="M1202" s="76">
        <f>VLOOKUP(B1202,'INS-SIN-SD-09-2021'!A:D,4,0)</f>
        <v>4.2300000000000004</v>
      </c>
      <c r="N1202" s="76" t="b">
        <f t="shared" si="316"/>
        <v>1</v>
      </c>
    </row>
    <row r="1203" spans="1:15" s="363" customFormat="1" x14ac:dyDescent="0.25">
      <c r="A1203" s="378" t="str">
        <f t="shared" si="304"/>
        <v>12628/ORSE</v>
      </c>
      <c r="B1203" s="377" t="s">
        <v>13763</v>
      </c>
      <c r="C1203" s="104" t="s">
        <v>13755</v>
      </c>
      <c r="D1203" s="104" t="s">
        <v>13764</v>
      </c>
      <c r="E1203" s="105" t="s">
        <v>11264</v>
      </c>
      <c r="F1203" s="105" t="s">
        <v>6446</v>
      </c>
      <c r="G1203" s="140">
        <v>3</v>
      </c>
      <c r="H1203" s="107">
        <v>39.270000000000003</v>
      </c>
      <c r="I1203" s="107" t="s">
        <v>11266</v>
      </c>
      <c r="J1203" s="76">
        <f t="shared" si="315"/>
        <v>117.81</v>
      </c>
      <c r="M1203" s="76" t="e">
        <f>VLOOKUP(B1203,'INS-SIN-SD-09-2021'!A:D,4,0)</f>
        <v>#N/A</v>
      </c>
      <c r="N1203" s="76" t="e">
        <f t="shared" si="316"/>
        <v>#N/A</v>
      </c>
    </row>
    <row r="1204" spans="1:15" s="363" customFormat="1" x14ac:dyDescent="0.25">
      <c r="A1204" s="378" t="str">
        <f t="shared" si="304"/>
        <v>12628/ORSE</v>
      </c>
      <c r="B1204" s="377">
        <v>11002</v>
      </c>
      <c r="C1204" s="104" t="s">
        <v>13755</v>
      </c>
      <c r="D1204" s="104" t="s">
        <v>13722</v>
      </c>
      <c r="E1204" s="105" t="s">
        <v>11264</v>
      </c>
      <c r="F1204" s="105" t="s">
        <v>6462</v>
      </c>
      <c r="G1204" s="140">
        <v>0.85</v>
      </c>
      <c r="H1204" s="107">
        <f>VLOOKUP(B1204,'INS-SIN-SD-09-2021'!A:D,4,0)</f>
        <v>22.55</v>
      </c>
      <c r="I1204" s="107" t="s">
        <v>11266</v>
      </c>
      <c r="J1204" s="76">
        <f t="shared" si="315"/>
        <v>19.16</v>
      </c>
      <c r="M1204" s="76">
        <f>VLOOKUP(B1204,'INS-SIN-SD-09-2021'!A:D,4,0)</f>
        <v>22.55</v>
      </c>
      <c r="N1204" s="76" t="b">
        <f t="shared" si="316"/>
        <v>1</v>
      </c>
    </row>
    <row r="1205" spans="1:15" s="363" customFormat="1" ht="30" x14ac:dyDescent="0.25">
      <c r="A1205" s="378" t="str">
        <f t="shared" si="304"/>
        <v>12628/ORSE</v>
      </c>
      <c r="B1205" s="377">
        <v>43130</v>
      </c>
      <c r="C1205" s="104" t="s">
        <v>13755</v>
      </c>
      <c r="D1205" s="104" t="s">
        <v>13700</v>
      </c>
      <c r="E1205" s="105" t="s">
        <v>11264</v>
      </c>
      <c r="F1205" s="105" t="s">
        <v>6462</v>
      </c>
      <c r="G1205" s="140">
        <v>0.55500000000000005</v>
      </c>
      <c r="H1205" s="107">
        <f>VLOOKUP(B1205,'INS-SIN-SD-09-2021'!A:D,4,0)</f>
        <v>23.41</v>
      </c>
      <c r="I1205" s="107" t="s">
        <v>11266</v>
      </c>
      <c r="J1205" s="76">
        <f t="shared" si="315"/>
        <v>12.99</v>
      </c>
      <c r="M1205" s="76">
        <f>VLOOKUP(B1205,'INS-SIN-SD-09-2021'!A:D,4,0)</f>
        <v>23.41</v>
      </c>
      <c r="N1205" s="76" t="b">
        <f t="shared" si="316"/>
        <v>1</v>
      </c>
    </row>
    <row r="1206" spans="1:15" s="363" customFormat="1" ht="45" x14ac:dyDescent="0.25">
      <c r="A1206" s="376" t="str">
        <f t="shared" si="304"/>
        <v>CCU.04.0003</v>
      </c>
      <c r="B1206" s="367" t="s">
        <v>11263</v>
      </c>
      <c r="C1206" s="368" t="s">
        <v>11425</v>
      </c>
      <c r="D1206" s="368" t="s">
        <v>13765</v>
      </c>
      <c r="E1206" s="369" t="s">
        <v>6446</v>
      </c>
      <c r="F1206" s="369" t="s">
        <v>11264</v>
      </c>
      <c r="G1206" s="370" t="s">
        <v>11265</v>
      </c>
      <c r="H1206" s="371" t="s">
        <v>11266</v>
      </c>
      <c r="I1206" s="375">
        <f>SUMIF(A:A,A1206,J:J)</f>
        <v>49.65</v>
      </c>
      <c r="K1206" s="363" t="e">
        <f>VLOOKUP(A1206,'CMP-SIN-SD-09-2021'!A:D,4,0)</f>
        <v>#N/A</v>
      </c>
      <c r="L1206" s="363" t="e">
        <f>K1206=I1206</f>
        <v>#N/A</v>
      </c>
      <c r="O1206" s="363" t="s">
        <v>339</v>
      </c>
    </row>
    <row r="1207" spans="1:15" s="363" customFormat="1" x14ac:dyDescent="0.25">
      <c r="A1207" s="378" t="str">
        <f t="shared" si="304"/>
        <v>CCU.04.0003</v>
      </c>
      <c r="B1207" s="377">
        <v>88309</v>
      </c>
      <c r="C1207" s="104" t="s">
        <v>13765</v>
      </c>
      <c r="D1207" s="104" t="s">
        <v>13351</v>
      </c>
      <c r="E1207" s="105" t="s">
        <v>11264</v>
      </c>
      <c r="F1207" s="105" t="s">
        <v>6456</v>
      </c>
      <c r="G1207" s="140">
        <v>0.63580000000000003</v>
      </c>
      <c r="H1207" s="107">
        <f>VLOOKUP(B1207,'CMP-SIN-SD-09-2021'!A:D,4,0)</f>
        <v>23.9</v>
      </c>
      <c r="I1207" s="107" t="s">
        <v>11266</v>
      </c>
      <c r="J1207" s="76">
        <f t="shared" ref="J1207:J1212" si="317">TRUNC((H1207*G1207),2)</f>
        <v>15.19</v>
      </c>
      <c r="M1207" s="76">
        <f>VLOOKUP(B1207,'CMP-SIN-SD-09-2021'!A:D,4,0)</f>
        <v>23.9</v>
      </c>
      <c r="N1207" s="76" t="b">
        <f t="shared" ref="N1207:N1212" si="318">M1207=H1207</f>
        <v>1</v>
      </c>
    </row>
    <row r="1208" spans="1:15" s="363" customFormat="1" x14ac:dyDescent="0.25">
      <c r="A1208" s="378" t="str">
        <f t="shared" si="304"/>
        <v>CCU.04.0003</v>
      </c>
      <c r="B1208" s="377">
        <v>88311</v>
      </c>
      <c r="C1208" s="104" t="s">
        <v>13765</v>
      </c>
      <c r="D1208" s="104" t="s">
        <v>13766</v>
      </c>
      <c r="E1208" s="105" t="s">
        <v>11264</v>
      </c>
      <c r="F1208" s="105" t="s">
        <v>6456</v>
      </c>
      <c r="G1208" s="140">
        <v>0.5</v>
      </c>
      <c r="H1208" s="107">
        <f>VLOOKUP(B1208,'CMP-SIN-SD-09-2021'!A:D,4,0)</f>
        <v>26.29</v>
      </c>
      <c r="I1208" s="107" t="s">
        <v>11266</v>
      </c>
      <c r="J1208" s="76">
        <f t="shared" si="317"/>
        <v>13.14</v>
      </c>
      <c r="M1208" s="76">
        <f>VLOOKUP(B1208,'CMP-SIN-SD-09-2021'!A:D,4,0)</f>
        <v>26.29</v>
      </c>
      <c r="N1208" s="76" t="b">
        <f t="shared" si="318"/>
        <v>1</v>
      </c>
    </row>
    <row r="1209" spans="1:15" s="363" customFormat="1" x14ac:dyDescent="0.25">
      <c r="A1209" s="378" t="str">
        <f t="shared" si="304"/>
        <v>CCU.04.0003</v>
      </c>
      <c r="B1209" s="377">
        <v>88316</v>
      </c>
      <c r="C1209" s="104" t="s">
        <v>13765</v>
      </c>
      <c r="D1209" s="104" t="s">
        <v>11293</v>
      </c>
      <c r="E1209" s="105" t="s">
        <v>11264</v>
      </c>
      <c r="F1209" s="105" t="s">
        <v>6456</v>
      </c>
      <c r="G1209" s="140">
        <v>0.57999999999999996</v>
      </c>
      <c r="H1209" s="107">
        <f>VLOOKUP(B1209,'CMP-SIN-SD-09-2021'!A:D,4,0)</f>
        <v>17.61</v>
      </c>
      <c r="I1209" s="107" t="s">
        <v>11266</v>
      </c>
      <c r="J1209" s="76">
        <f t="shared" si="317"/>
        <v>10.210000000000001</v>
      </c>
      <c r="M1209" s="76">
        <f>VLOOKUP(B1209,'CMP-SIN-SD-09-2021'!A:D,4,0)</f>
        <v>17.61</v>
      </c>
      <c r="N1209" s="76" t="b">
        <f t="shared" si="318"/>
        <v>1</v>
      </c>
    </row>
    <row r="1210" spans="1:15" s="363" customFormat="1" ht="45" x14ac:dyDescent="0.25">
      <c r="A1210" s="378" t="str">
        <f t="shared" si="304"/>
        <v>CCU.04.0003</v>
      </c>
      <c r="B1210" s="377">
        <v>11950</v>
      </c>
      <c r="C1210" s="104" t="s">
        <v>13765</v>
      </c>
      <c r="D1210" s="104" t="s">
        <v>13767</v>
      </c>
      <c r="E1210" s="105" t="s">
        <v>11264</v>
      </c>
      <c r="F1210" s="105" t="s">
        <v>6446</v>
      </c>
      <c r="G1210" s="140">
        <v>4</v>
      </c>
      <c r="H1210" s="107">
        <v>0.33</v>
      </c>
      <c r="I1210" s="107" t="s">
        <v>11266</v>
      </c>
      <c r="J1210" s="76">
        <f t="shared" si="317"/>
        <v>1.32</v>
      </c>
      <c r="M1210" s="76">
        <f>VLOOKUP(B1210,'INS-SIN-SD-09-2021'!A:D,4,0)</f>
        <v>0.33</v>
      </c>
      <c r="N1210" s="76" t="b">
        <f t="shared" si="318"/>
        <v>1</v>
      </c>
    </row>
    <row r="1211" spans="1:15" s="363" customFormat="1" ht="30" x14ac:dyDescent="0.25">
      <c r="A1211" s="378" t="str">
        <f t="shared" si="304"/>
        <v>CCU.04.0003</v>
      </c>
      <c r="B1211" s="377">
        <v>1323</v>
      </c>
      <c r="C1211" s="104" t="s">
        <v>13765</v>
      </c>
      <c r="D1211" s="104" t="s">
        <v>13768</v>
      </c>
      <c r="E1211" s="105" t="s">
        <v>11264</v>
      </c>
      <c r="F1211" s="105" t="s">
        <v>6462</v>
      </c>
      <c r="G1211" s="140">
        <v>0.25</v>
      </c>
      <c r="H1211" s="107">
        <v>18.32</v>
      </c>
      <c r="I1211" s="107" t="s">
        <v>11266</v>
      </c>
      <c r="J1211" s="76">
        <f t="shared" si="317"/>
        <v>4.58</v>
      </c>
      <c r="M1211" s="76">
        <f>VLOOKUP(B1211,'INS-SIN-SD-09-2021'!A:D,4,0)</f>
        <v>18.32</v>
      </c>
      <c r="N1211" s="76" t="b">
        <f t="shared" si="318"/>
        <v>1</v>
      </c>
    </row>
    <row r="1212" spans="1:15" s="363" customFormat="1" x14ac:dyDescent="0.25">
      <c r="A1212" s="378" t="str">
        <f t="shared" si="304"/>
        <v>CCU.04.0003</v>
      </c>
      <c r="B1212" s="377">
        <v>7288</v>
      </c>
      <c r="C1212" s="104" t="s">
        <v>13765</v>
      </c>
      <c r="D1212" s="104" t="s">
        <v>13769</v>
      </c>
      <c r="E1212" s="105" t="s">
        <v>11264</v>
      </c>
      <c r="F1212" s="105" t="s">
        <v>6445</v>
      </c>
      <c r="G1212" s="140">
        <v>0.16400000000000001</v>
      </c>
      <c r="H1212" s="107">
        <v>31.78</v>
      </c>
      <c r="I1212" s="107" t="s">
        <v>11266</v>
      </c>
      <c r="J1212" s="76">
        <f t="shared" si="317"/>
        <v>5.21</v>
      </c>
      <c r="M1212" s="76">
        <f>VLOOKUP(B1212,'INS-SIN-SD-09-2021'!A:D,4,0)</f>
        <v>31.78</v>
      </c>
      <c r="N1212" s="76" t="b">
        <f t="shared" si="318"/>
        <v>1</v>
      </c>
    </row>
    <row r="1213" spans="1:15" s="363" customFormat="1" ht="45" x14ac:dyDescent="0.25">
      <c r="A1213" s="376" t="str">
        <f t="shared" si="304"/>
        <v>12507/ORSE</v>
      </c>
      <c r="B1213" s="367" t="s">
        <v>11263</v>
      </c>
      <c r="C1213" s="368" t="s">
        <v>11426</v>
      </c>
      <c r="D1213" s="368" t="s">
        <v>13563</v>
      </c>
      <c r="E1213" s="369" t="s">
        <v>6446</v>
      </c>
      <c r="F1213" s="369" t="s">
        <v>11264</v>
      </c>
      <c r="G1213" s="370" t="s">
        <v>11265</v>
      </c>
      <c r="H1213" s="371" t="s">
        <v>11266</v>
      </c>
      <c r="I1213" s="375">
        <f>SUMIF(A:A,A1213,J:J)</f>
        <v>174.75</v>
      </c>
      <c r="K1213" s="363" t="e">
        <f>VLOOKUP(A1213,'CMP-SIN-SD-09-2021'!A:D,4,0)</f>
        <v>#N/A</v>
      </c>
      <c r="L1213" s="363" t="e">
        <f>K1213=I1213</f>
        <v>#N/A</v>
      </c>
      <c r="O1213" s="363" t="s">
        <v>340</v>
      </c>
    </row>
    <row r="1214" spans="1:15" s="363" customFormat="1" ht="30" x14ac:dyDescent="0.25">
      <c r="A1214" s="378" t="str">
        <f t="shared" si="304"/>
        <v>12507/ORSE</v>
      </c>
      <c r="B1214" s="377" t="s">
        <v>13770</v>
      </c>
      <c r="C1214" s="104" t="s">
        <v>13563</v>
      </c>
      <c r="D1214" s="104" t="s">
        <v>13771</v>
      </c>
      <c r="E1214" s="105" t="s">
        <v>11264</v>
      </c>
      <c r="F1214" s="105" t="s">
        <v>6446</v>
      </c>
      <c r="G1214" s="140">
        <v>1</v>
      </c>
      <c r="H1214" s="107">
        <v>174.75</v>
      </c>
      <c r="I1214" s="107" t="s">
        <v>11266</v>
      </c>
      <c r="J1214" s="76">
        <f>TRUNC((H1214*G1214),2)</f>
        <v>174.75</v>
      </c>
      <c r="M1214" s="76" t="e">
        <f>VLOOKUP(B1214,'INS-SIN-SD-09-2021'!A:D,4,0)</f>
        <v>#N/A</v>
      </c>
      <c r="N1214" s="76" t="e">
        <f>M1214=H1214</f>
        <v>#N/A</v>
      </c>
    </row>
    <row r="1215" spans="1:15" s="363" customFormat="1" x14ac:dyDescent="0.25">
      <c r="A1215" s="376" t="str">
        <f t="shared" si="304"/>
        <v>07842/ORSE</v>
      </c>
      <c r="B1215" s="367" t="s">
        <v>11263</v>
      </c>
      <c r="C1215" s="368" t="s">
        <v>11427</v>
      </c>
      <c r="D1215" s="368" t="s">
        <v>13389</v>
      </c>
      <c r="E1215" s="369" t="s">
        <v>6446</v>
      </c>
      <c r="F1215" s="369" t="s">
        <v>11264</v>
      </c>
      <c r="G1215" s="370" t="s">
        <v>11265</v>
      </c>
      <c r="H1215" s="371" t="s">
        <v>11266</v>
      </c>
      <c r="I1215" s="375">
        <f>SUMIF(A:A,A1215,J:J)</f>
        <v>172.35</v>
      </c>
      <c r="K1215" s="363" t="e">
        <f>VLOOKUP(A1215,'CMP-SIN-SD-09-2021'!A:D,4,0)</f>
        <v>#N/A</v>
      </c>
      <c r="L1215" s="363" t="e">
        <f>K1215=I1215</f>
        <v>#N/A</v>
      </c>
      <c r="O1215" s="363" t="s">
        <v>341</v>
      </c>
    </row>
    <row r="1216" spans="1:15" s="363" customFormat="1" x14ac:dyDescent="0.25">
      <c r="A1216" s="378" t="str">
        <f t="shared" si="304"/>
        <v>07842/ORSE</v>
      </c>
      <c r="B1216" s="377" t="s">
        <v>13772</v>
      </c>
      <c r="C1216" s="104" t="s">
        <v>13390</v>
      </c>
      <c r="D1216" s="104" t="s">
        <v>13773</v>
      </c>
      <c r="E1216" s="105" t="s">
        <v>11264</v>
      </c>
      <c r="F1216" s="105" t="s">
        <v>6446</v>
      </c>
      <c r="G1216" s="140">
        <v>1</v>
      </c>
      <c r="H1216" s="107">
        <v>172.35</v>
      </c>
      <c r="I1216" s="107" t="s">
        <v>11266</v>
      </c>
      <c r="J1216" s="76">
        <f>TRUNC((H1216*G1216),2)</f>
        <v>172.35</v>
      </c>
      <c r="M1216" s="76" t="e">
        <f>VLOOKUP(B1216,'INS-SIN-SD-09-2021'!A:D,4,0)</f>
        <v>#N/A</v>
      </c>
      <c r="N1216" s="76" t="e">
        <f>M1216=H1216</f>
        <v>#N/A</v>
      </c>
    </row>
    <row r="1217" spans="1:15" s="363" customFormat="1" ht="30" x14ac:dyDescent="0.25">
      <c r="A1217" s="376" t="str">
        <f t="shared" si="304"/>
        <v>240108/AGETOP</v>
      </c>
      <c r="B1217" s="367" t="s">
        <v>11263</v>
      </c>
      <c r="C1217" s="368" t="s">
        <v>11428</v>
      </c>
      <c r="D1217" s="368" t="s">
        <v>13774</v>
      </c>
      <c r="E1217" s="369" t="s">
        <v>6447</v>
      </c>
      <c r="F1217" s="369" t="s">
        <v>11264</v>
      </c>
      <c r="G1217" s="370" t="s">
        <v>11265</v>
      </c>
      <c r="H1217" s="371" t="s">
        <v>11266</v>
      </c>
      <c r="I1217" s="375">
        <f>SUMIF(A:A,A1217,J:J)</f>
        <v>335.97999999999996</v>
      </c>
      <c r="K1217" s="363" t="e">
        <f>VLOOKUP(A1217,'CMP-SIN-SD-09-2021'!A:D,4,0)</f>
        <v>#N/A</v>
      </c>
      <c r="L1217" s="363" t="e">
        <f>K1217=I1217</f>
        <v>#N/A</v>
      </c>
      <c r="O1217" s="363" t="s">
        <v>342</v>
      </c>
    </row>
    <row r="1218" spans="1:15" s="363" customFormat="1" x14ac:dyDescent="0.25">
      <c r="A1218" s="378" t="str">
        <f t="shared" si="304"/>
        <v>240108/AGETOP</v>
      </c>
      <c r="B1218" s="377">
        <v>88262</v>
      </c>
      <c r="C1218" s="104" t="s">
        <v>13774</v>
      </c>
      <c r="D1218" s="104" t="s">
        <v>13312</v>
      </c>
      <c r="E1218" s="105" t="s">
        <v>11264</v>
      </c>
      <c r="F1218" s="105" t="s">
        <v>6456</v>
      </c>
      <c r="G1218" s="140">
        <v>2.7778</v>
      </c>
      <c r="H1218" s="107">
        <f>VLOOKUP(B1218,'CMP-SIN-SD-09-2021'!A:D,4,0)</f>
        <v>23.68</v>
      </c>
      <c r="I1218" s="107" t="s">
        <v>11266</v>
      </c>
      <c r="J1218" s="76">
        <f t="shared" ref="J1218:J1231" si="319">TRUNC((H1218*G1218),2)</f>
        <v>65.77</v>
      </c>
      <c r="M1218" s="76">
        <f>VLOOKUP(B1218,'CMP-SIN-SD-09-2021'!A:D,4,0)</f>
        <v>23.68</v>
      </c>
      <c r="N1218" s="76" t="b">
        <f t="shared" ref="N1218:N1231" si="320">M1218=H1218</f>
        <v>1</v>
      </c>
    </row>
    <row r="1219" spans="1:15" s="363" customFormat="1" x14ac:dyDescent="0.25">
      <c r="A1219" s="378" t="str">
        <f t="shared" si="304"/>
        <v>240108/AGETOP</v>
      </c>
      <c r="B1219" s="377">
        <v>88316</v>
      </c>
      <c r="C1219" s="104" t="s">
        <v>13774</v>
      </c>
      <c r="D1219" s="104" t="s">
        <v>11293</v>
      </c>
      <c r="E1219" s="105" t="s">
        <v>11264</v>
      </c>
      <c r="F1219" s="105" t="s">
        <v>6456</v>
      </c>
      <c r="G1219" s="140">
        <v>2.7778</v>
      </c>
      <c r="H1219" s="107">
        <f>VLOOKUP(B1219,'CMP-SIN-SD-09-2021'!A:D,4,0)</f>
        <v>17.61</v>
      </c>
      <c r="I1219" s="107" t="s">
        <v>11266</v>
      </c>
      <c r="J1219" s="76">
        <f t="shared" si="319"/>
        <v>48.91</v>
      </c>
      <c r="M1219" s="76">
        <f>VLOOKUP(B1219,'CMP-SIN-SD-09-2021'!A:D,4,0)</f>
        <v>17.61</v>
      </c>
      <c r="N1219" s="76" t="b">
        <f t="shared" si="320"/>
        <v>1</v>
      </c>
    </row>
    <row r="1220" spans="1:15" s="363" customFormat="1" x14ac:dyDescent="0.25">
      <c r="A1220" s="378" t="str">
        <f t="shared" si="304"/>
        <v>240108/AGETOP</v>
      </c>
      <c r="B1220" s="377">
        <v>1704</v>
      </c>
      <c r="C1220" s="104" t="s">
        <v>13774</v>
      </c>
      <c r="D1220" s="104" t="s">
        <v>13775</v>
      </c>
      <c r="E1220" s="105" t="s">
        <v>11264</v>
      </c>
      <c r="F1220" s="105" t="s">
        <v>13495</v>
      </c>
      <c r="G1220" s="140">
        <v>1.17E-2</v>
      </c>
      <c r="H1220" s="107">
        <v>2142.86</v>
      </c>
      <c r="I1220" s="107" t="s">
        <v>11266</v>
      </c>
      <c r="J1220" s="76">
        <f t="shared" si="319"/>
        <v>25.07</v>
      </c>
      <c r="M1220" s="76" t="e">
        <f>VLOOKUP(B1220,'INS-SIN-SD-09-2021'!A:D,4,0)</f>
        <v>#N/A</v>
      </c>
      <c r="N1220" s="76" t="e">
        <f t="shared" si="320"/>
        <v>#N/A</v>
      </c>
    </row>
    <row r="1221" spans="1:15" s="363" customFormat="1" x14ac:dyDescent="0.25">
      <c r="A1221" s="378" t="str">
        <f t="shared" si="304"/>
        <v>240108/AGETOP</v>
      </c>
      <c r="B1221" s="377">
        <v>2360</v>
      </c>
      <c r="C1221" s="104" t="s">
        <v>13774</v>
      </c>
      <c r="D1221" s="104" t="s">
        <v>13776</v>
      </c>
      <c r="E1221" s="105" t="s">
        <v>11264</v>
      </c>
      <c r="F1221" s="105" t="s">
        <v>13647</v>
      </c>
      <c r="G1221" s="140">
        <v>0.1736</v>
      </c>
      <c r="H1221" s="107">
        <v>13.7</v>
      </c>
      <c r="I1221" s="107" t="s">
        <v>11266</v>
      </c>
      <c r="J1221" s="76">
        <f t="shared" si="319"/>
        <v>2.37</v>
      </c>
      <c r="M1221" s="76" t="e">
        <f>VLOOKUP(B1221,'INS-SIN-SD-09-2021'!A:D,4,0)</f>
        <v>#N/A</v>
      </c>
      <c r="N1221" s="76" t="e">
        <f t="shared" si="320"/>
        <v>#N/A</v>
      </c>
    </row>
    <row r="1222" spans="1:15" s="363" customFormat="1" x14ac:dyDescent="0.25">
      <c r="A1222" s="378" t="str">
        <f t="shared" si="304"/>
        <v>240108/AGETOP</v>
      </c>
      <c r="B1222" s="377">
        <v>2383</v>
      </c>
      <c r="C1222" s="104" t="s">
        <v>13774</v>
      </c>
      <c r="D1222" s="104" t="s">
        <v>13777</v>
      </c>
      <c r="E1222" s="105" t="s">
        <v>11264</v>
      </c>
      <c r="F1222" s="105" t="s">
        <v>13735</v>
      </c>
      <c r="G1222" s="140">
        <v>0.34720000000000001</v>
      </c>
      <c r="H1222" s="107">
        <v>0.95</v>
      </c>
      <c r="I1222" s="107" t="s">
        <v>11266</v>
      </c>
      <c r="J1222" s="76">
        <f t="shared" si="319"/>
        <v>0.32</v>
      </c>
      <c r="M1222" s="76" t="e">
        <f>VLOOKUP(B1222,'INS-SIN-SD-09-2021'!A:D,4,0)</f>
        <v>#N/A</v>
      </c>
      <c r="N1222" s="76" t="e">
        <f t="shared" si="320"/>
        <v>#N/A</v>
      </c>
    </row>
    <row r="1223" spans="1:15" s="363" customFormat="1" x14ac:dyDescent="0.25">
      <c r="A1223" s="378" t="str">
        <f t="shared" si="304"/>
        <v>240108/AGETOP</v>
      </c>
      <c r="B1223" s="377">
        <v>1111</v>
      </c>
      <c r="C1223" s="104" t="s">
        <v>13774</v>
      </c>
      <c r="D1223" s="104" t="s">
        <v>13778</v>
      </c>
      <c r="E1223" s="105" t="s">
        <v>11264</v>
      </c>
      <c r="F1223" s="105" t="s">
        <v>13682</v>
      </c>
      <c r="G1223" s="140">
        <v>1.4999999999999999E-2</v>
      </c>
      <c r="H1223" s="107">
        <v>8.65</v>
      </c>
      <c r="I1223" s="107" t="s">
        <v>11266</v>
      </c>
      <c r="J1223" s="76">
        <f t="shared" si="319"/>
        <v>0.12</v>
      </c>
      <c r="M1223" s="76" t="e">
        <f>VLOOKUP(B1223,'INS-SIN-SD-09-2021'!A:D,4,0)</f>
        <v>#N/A</v>
      </c>
      <c r="N1223" s="76" t="e">
        <f t="shared" si="320"/>
        <v>#N/A</v>
      </c>
    </row>
    <row r="1224" spans="1:15" s="363" customFormat="1" x14ac:dyDescent="0.25">
      <c r="A1224" s="378" t="str">
        <f t="shared" si="304"/>
        <v>240108/AGETOP</v>
      </c>
      <c r="B1224" s="377">
        <v>1859</v>
      </c>
      <c r="C1224" s="104" t="s">
        <v>13774</v>
      </c>
      <c r="D1224" s="104" t="s">
        <v>13779</v>
      </c>
      <c r="E1224" s="105" t="s">
        <v>11264</v>
      </c>
      <c r="F1224" s="105" t="s">
        <v>13647</v>
      </c>
      <c r="G1224" s="140">
        <v>5.0999999999999997E-2</v>
      </c>
      <c r="H1224" s="107">
        <v>8.0500000000000007</v>
      </c>
      <c r="I1224" s="107" t="s">
        <v>11266</v>
      </c>
      <c r="J1224" s="76">
        <f t="shared" si="319"/>
        <v>0.41</v>
      </c>
      <c r="M1224" s="76" t="e">
        <f>VLOOKUP(B1224,'INS-SIN-SD-09-2021'!A:D,4,0)</f>
        <v>#N/A</v>
      </c>
      <c r="N1224" s="76" t="e">
        <f t="shared" si="320"/>
        <v>#N/A</v>
      </c>
    </row>
    <row r="1225" spans="1:15" s="363" customFormat="1" x14ac:dyDescent="0.25">
      <c r="A1225" s="378" t="str">
        <f t="shared" si="304"/>
        <v>240108/AGETOP</v>
      </c>
      <c r="B1225" s="377">
        <v>1243</v>
      </c>
      <c r="C1225" s="104" t="s">
        <v>13774</v>
      </c>
      <c r="D1225" s="104" t="s">
        <v>13780</v>
      </c>
      <c r="E1225" s="105" t="s">
        <v>11264</v>
      </c>
      <c r="F1225" s="105" t="s">
        <v>13682</v>
      </c>
      <c r="G1225" s="140">
        <v>0.69440000000000002</v>
      </c>
      <c r="H1225" s="107">
        <v>17.86</v>
      </c>
      <c r="I1225" s="107" t="s">
        <v>11266</v>
      </c>
      <c r="J1225" s="76">
        <f t="shared" si="319"/>
        <v>12.4</v>
      </c>
      <c r="M1225" s="76" t="e">
        <f>VLOOKUP(B1225,'INS-SIN-SD-09-2021'!A:D,4,0)</f>
        <v>#N/A</v>
      </c>
      <c r="N1225" s="76" t="e">
        <f t="shared" si="320"/>
        <v>#N/A</v>
      </c>
    </row>
    <row r="1226" spans="1:15" s="363" customFormat="1" x14ac:dyDescent="0.25">
      <c r="A1226" s="378" t="str">
        <f t="shared" si="304"/>
        <v>240108/AGETOP</v>
      </c>
      <c r="B1226" s="377">
        <v>2221</v>
      </c>
      <c r="C1226" s="104" t="s">
        <v>13774</v>
      </c>
      <c r="D1226" s="104" t="s">
        <v>13781</v>
      </c>
      <c r="E1226" s="105" t="s">
        <v>11264</v>
      </c>
      <c r="F1226" s="105" t="s">
        <v>13735</v>
      </c>
      <c r="G1226" s="140">
        <v>1.3889</v>
      </c>
      <c r="H1226" s="107">
        <v>0.2</v>
      </c>
      <c r="I1226" s="107" t="s">
        <v>11266</v>
      </c>
      <c r="J1226" s="76">
        <f t="shared" si="319"/>
        <v>0.27</v>
      </c>
      <c r="M1226" s="76" t="e">
        <f>VLOOKUP(B1226,'INS-SIN-SD-09-2021'!A:D,4,0)</f>
        <v>#N/A</v>
      </c>
      <c r="N1226" s="76" t="e">
        <f t="shared" si="320"/>
        <v>#N/A</v>
      </c>
    </row>
    <row r="1227" spans="1:15" s="363" customFormat="1" ht="30" x14ac:dyDescent="0.25">
      <c r="A1227" s="378" t="str">
        <f t="shared" si="304"/>
        <v>240108/AGETOP</v>
      </c>
      <c r="B1227" s="377">
        <v>2249</v>
      </c>
      <c r="C1227" s="104" t="s">
        <v>13774</v>
      </c>
      <c r="D1227" s="104" t="s">
        <v>13782</v>
      </c>
      <c r="E1227" s="105" t="s">
        <v>11264</v>
      </c>
      <c r="F1227" s="105" t="s">
        <v>13649</v>
      </c>
      <c r="G1227" s="140">
        <v>1.0746</v>
      </c>
      <c r="H1227" s="107">
        <v>24.4</v>
      </c>
      <c r="I1227" s="107" t="s">
        <v>11266</v>
      </c>
      <c r="J1227" s="76">
        <f t="shared" si="319"/>
        <v>26.22</v>
      </c>
      <c r="M1227" s="76" t="e">
        <f>VLOOKUP(B1227,'INS-SIN-SD-09-2021'!A:D,4,0)</f>
        <v>#N/A</v>
      </c>
      <c r="N1227" s="76" t="e">
        <f t="shared" si="320"/>
        <v>#N/A</v>
      </c>
    </row>
    <row r="1228" spans="1:15" s="363" customFormat="1" x14ac:dyDescent="0.25">
      <c r="A1228" s="378" t="str">
        <f t="shared" ref="A1228:A1291" si="321">IF(O1228&lt;&gt;0,O1228,A1227)</f>
        <v>240108/AGETOP</v>
      </c>
      <c r="B1228" s="377">
        <v>2381</v>
      </c>
      <c r="C1228" s="104" t="s">
        <v>13774</v>
      </c>
      <c r="D1228" s="104" t="s">
        <v>13783</v>
      </c>
      <c r="E1228" s="105" t="s">
        <v>11264</v>
      </c>
      <c r="F1228" s="105" t="s">
        <v>13735</v>
      </c>
      <c r="G1228" s="140">
        <v>2.0832999999999999</v>
      </c>
      <c r="H1228" s="107">
        <v>68.25</v>
      </c>
      <c r="I1228" s="107" t="s">
        <v>11266</v>
      </c>
      <c r="J1228" s="76">
        <f t="shared" si="319"/>
        <v>142.18</v>
      </c>
      <c r="M1228" s="76" t="e">
        <f>VLOOKUP(B1228,'INS-SIN-SD-09-2021'!A:D,4,0)</f>
        <v>#N/A</v>
      </c>
      <c r="N1228" s="76" t="e">
        <f t="shared" si="320"/>
        <v>#N/A</v>
      </c>
    </row>
    <row r="1229" spans="1:15" s="363" customFormat="1" x14ac:dyDescent="0.25">
      <c r="A1229" s="378" t="str">
        <f t="shared" si="321"/>
        <v>240108/AGETOP</v>
      </c>
      <c r="B1229" s="377">
        <v>2303</v>
      </c>
      <c r="C1229" s="104" t="s">
        <v>13774</v>
      </c>
      <c r="D1229" s="104" t="s">
        <v>13784</v>
      </c>
      <c r="E1229" s="105" t="s">
        <v>11264</v>
      </c>
      <c r="F1229" s="105" t="s">
        <v>13649</v>
      </c>
      <c r="G1229" s="140">
        <v>0.97219999999999995</v>
      </c>
      <c r="H1229" s="107">
        <v>9.2899999999999991</v>
      </c>
      <c r="I1229" s="107" t="s">
        <v>11266</v>
      </c>
      <c r="J1229" s="76">
        <f t="shared" si="319"/>
        <v>9.0299999999999994</v>
      </c>
      <c r="M1229" s="76" t="e">
        <f>VLOOKUP(B1229,'INS-SIN-SD-09-2021'!A:D,4,0)</f>
        <v>#N/A</v>
      </c>
      <c r="N1229" s="76" t="e">
        <f t="shared" si="320"/>
        <v>#N/A</v>
      </c>
    </row>
    <row r="1230" spans="1:15" s="363" customFormat="1" x14ac:dyDescent="0.25">
      <c r="A1230" s="378" t="str">
        <f t="shared" si="321"/>
        <v>240108/AGETOP</v>
      </c>
      <c r="B1230" s="377">
        <v>2384</v>
      </c>
      <c r="C1230" s="104" t="s">
        <v>13774</v>
      </c>
      <c r="D1230" s="104" t="s">
        <v>13785</v>
      </c>
      <c r="E1230" s="105" t="s">
        <v>11264</v>
      </c>
      <c r="F1230" s="105" t="s">
        <v>13735</v>
      </c>
      <c r="G1230" s="140">
        <v>0.34720000000000001</v>
      </c>
      <c r="H1230" s="107">
        <v>0.95</v>
      </c>
      <c r="I1230" s="107" t="s">
        <v>11266</v>
      </c>
      <c r="J1230" s="76">
        <f t="shared" si="319"/>
        <v>0.32</v>
      </c>
      <c r="M1230" s="76" t="e">
        <f>VLOOKUP(B1230,'INS-SIN-SD-09-2021'!A:D,4,0)</f>
        <v>#N/A</v>
      </c>
      <c r="N1230" s="76" t="e">
        <f t="shared" si="320"/>
        <v>#N/A</v>
      </c>
    </row>
    <row r="1231" spans="1:15" s="363" customFormat="1" x14ac:dyDescent="0.25">
      <c r="A1231" s="378" t="str">
        <f t="shared" si="321"/>
        <v>240108/AGETOP</v>
      </c>
      <c r="B1231" s="377">
        <v>2050</v>
      </c>
      <c r="C1231" s="104" t="s">
        <v>13774</v>
      </c>
      <c r="D1231" s="104" t="s">
        <v>13786</v>
      </c>
      <c r="E1231" s="105" t="s">
        <v>11264</v>
      </c>
      <c r="F1231" s="105" t="s">
        <v>13682</v>
      </c>
      <c r="G1231" s="140">
        <v>8.1000000000000003E-2</v>
      </c>
      <c r="H1231" s="107">
        <v>32</v>
      </c>
      <c r="I1231" s="107" t="s">
        <v>11266</v>
      </c>
      <c r="J1231" s="76">
        <f t="shared" si="319"/>
        <v>2.59</v>
      </c>
      <c r="M1231" s="76" t="e">
        <f>VLOOKUP(B1231,'INS-SIN-SD-09-2021'!A:D,4,0)</f>
        <v>#N/A</v>
      </c>
      <c r="N1231" s="76" t="e">
        <f t="shared" si="320"/>
        <v>#N/A</v>
      </c>
    </row>
    <row r="1232" spans="1:15" s="363" customFormat="1" x14ac:dyDescent="0.25">
      <c r="A1232" s="376" t="str">
        <f t="shared" si="321"/>
        <v>02387/ORSE</v>
      </c>
      <c r="B1232" s="367" t="s">
        <v>11263</v>
      </c>
      <c r="C1232" s="368" t="s">
        <v>11429</v>
      </c>
      <c r="D1232" s="368" t="s">
        <v>13389</v>
      </c>
      <c r="E1232" s="369" t="s">
        <v>6447</v>
      </c>
      <c r="F1232" s="369" t="s">
        <v>11264</v>
      </c>
      <c r="G1232" s="370" t="s">
        <v>11265</v>
      </c>
      <c r="H1232" s="371" t="s">
        <v>11266</v>
      </c>
      <c r="I1232" s="375">
        <f>SUMIF(A:A,A1232,J:J)</f>
        <v>324.12</v>
      </c>
      <c r="K1232" s="363" t="e">
        <f>VLOOKUP(A1232,'CMP-SIN-SD-09-2021'!A:D,4,0)</f>
        <v>#N/A</v>
      </c>
      <c r="L1232" s="363" t="e">
        <f>K1232=I1232</f>
        <v>#N/A</v>
      </c>
      <c r="O1232" s="363" t="s">
        <v>343</v>
      </c>
    </row>
    <row r="1233" spans="1:15" s="363" customFormat="1" x14ac:dyDescent="0.25">
      <c r="A1233" s="378" t="str">
        <f t="shared" si="321"/>
        <v>02387/ORSE</v>
      </c>
      <c r="B1233" s="377">
        <v>88262</v>
      </c>
      <c r="C1233" s="104" t="s">
        <v>13390</v>
      </c>
      <c r="D1233" s="104" t="s">
        <v>13312</v>
      </c>
      <c r="E1233" s="105" t="s">
        <v>11264</v>
      </c>
      <c r="F1233" s="105" t="s">
        <v>6456</v>
      </c>
      <c r="G1233" s="140">
        <v>3</v>
      </c>
      <c r="H1233" s="107">
        <f>VLOOKUP(B1233,'CMP-SIN-SD-09-2021'!A:D,4,0)</f>
        <v>23.68</v>
      </c>
      <c r="I1233" s="107" t="s">
        <v>11266</v>
      </c>
      <c r="J1233" s="76">
        <f t="shared" ref="J1233:J1242" si="322">TRUNC((H1233*G1233),2)</f>
        <v>71.040000000000006</v>
      </c>
      <c r="M1233" s="76">
        <f>VLOOKUP(B1233,'CMP-SIN-SD-09-2021'!A:D,4,0)</f>
        <v>23.68</v>
      </c>
      <c r="N1233" s="76" t="b">
        <f t="shared" ref="N1233:N1242" si="323">M1233=H1233</f>
        <v>1</v>
      </c>
    </row>
    <row r="1234" spans="1:15" s="363" customFormat="1" x14ac:dyDescent="0.25">
      <c r="A1234" s="378" t="str">
        <f t="shared" si="321"/>
        <v>02387/ORSE</v>
      </c>
      <c r="B1234" s="377">
        <v>88310</v>
      </c>
      <c r="C1234" s="104" t="s">
        <v>13390</v>
      </c>
      <c r="D1234" s="104" t="s">
        <v>13399</v>
      </c>
      <c r="E1234" s="105" t="s">
        <v>11264</v>
      </c>
      <c r="F1234" s="105" t="s">
        <v>6456</v>
      </c>
      <c r="G1234" s="140">
        <v>1.5</v>
      </c>
      <c r="H1234" s="107">
        <f>VLOOKUP(B1234,'CMP-SIN-SD-09-2021'!A:D,4,0)</f>
        <v>24.89</v>
      </c>
      <c r="I1234" s="107" t="s">
        <v>11266</v>
      </c>
      <c r="J1234" s="76">
        <f t="shared" si="322"/>
        <v>37.33</v>
      </c>
      <c r="M1234" s="76">
        <f>VLOOKUP(B1234,'CMP-SIN-SD-09-2021'!A:D,4,0)</f>
        <v>24.89</v>
      </c>
      <c r="N1234" s="76" t="b">
        <f t="shared" si="323"/>
        <v>1</v>
      </c>
    </row>
    <row r="1235" spans="1:15" s="363" customFormat="1" x14ac:dyDescent="0.25">
      <c r="A1235" s="378" t="str">
        <f t="shared" si="321"/>
        <v>02387/ORSE</v>
      </c>
      <c r="B1235" s="377">
        <v>88316</v>
      </c>
      <c r="C1235" s="104" t="s">
        <v>13390</v>
      </c>
      <c r="D1235" s="104" t="s">
        <v>11293</v>
      </c>
      <c r="E1235" s="105" t="s">
        <v>11264</v>
      </c>
      <c r="F1235" s="105" t="s">
        <v>6456</v>
      </c>
      <c r="G1235" s="140">
        <v>2.5</v>
      </c>
      <c r="H1235" s="107">
        <f>VLOOKUP(B1235,'CMP-SIN-SD-09-2021'!A:D,4,0)</f>
        <v>17.61</v>
      </c>
      <c r="I1235" s="107" t="s">
        <v>11266</v>
      </c>
      <c r="J1235" s="76">
        <f t="shared" si="322"/>
        <v>44.02</v>
      </c>
      <c r="M1235" s="76">
        <f>VLOOKUP(B1235,'CMP-SIN-SD-09-2021'!A:D,4,0)</f>
        <v>17.61</v>
      </c>
      <c r="N1235" s="76" t="b">
        <f t="shared" si="323"/>
        <v>1</v>
      </c>
    </row>
    <row r="1236" spans="1:15" s="363" customFormat="1" x14ac:dyDescent="0.25">
      <c r="A1236" s="378" t="str">
        <f t="shared" si="321"/>
        <v>02387/ORSE</v>
      </c>
      <c r="B1236" s="377" t="s">
        <v>13787</v>
      </c>
      <c r="C1236" s="104" t="s">
        <v>13390</v>
      </c>
      <c r="D1236" s="104" t="s">
        <v>13788</v>
      </c>
      <c r="E1236" s="105" t="s">
        <v>11264</v>
      </c>
      <c r="F1236" s="105" t="s">
        <v>6445</v>
      </c>
      <c r="G1236" s="140">
        <v>0.5</v>
      </c>
      <c r="H1236" s="107">
        <v>27.01</v>
      </c>
      <c r="I1236" s="107" t="s">
        <v>11266</v>
      </c>
      <c r="J1236" s="76">
        <f t="shared" si="322"/>
        <v>13.5</v>
      </c>
      <c r="M1236" s="76" t="e">
        <f>VLOOKUP(B1236,'INS-SIN-SD-09-2021'!A:D,4,0)</f>
        <v>#N/A</v>
      </c>
      <c r="N1236" s="76" t="e">
        <f t="shared" si="323"/>
        <v>#N/A</v>
      </c>
    </row>
    <row r="1237" spans="1:15" s="363" customFormat="1" x14ac:dyDescent="0.25">
      <c r="A1237" s="378" t="str">
        <f t="shared" si="321"/>
        <v>02387/ORSE</v>
      </c>
      <c r="B1237" s="377" t="s">
        <v>13789</v>
      </c>
      <c r="C1237" s="104" t="s">
        <v>13390</v>
      </c>
      <c r="D1237" s="104" t="s">
        <v>13790</v>
      </c>
      <c r="E1237" s="105" t="s">
        <v>11264</v>
      </c>
      <c r="F1237" s="105" t="s">
        <v>6447</v>
      </c>
      <c r="G1237" s="140">
        <v>1.21</v>
      </c>
      <c r="H1237" s="107">
        <v>34.97</v>
      </c>
      <c r="I1237" s="107" t="s">
        <v>11266</v>
      </c>
      <c r="J1237" s="76">
        <f t="shared" si="322"/>
        <v>42.31</v>
      </c>
      <c r="M1237" s="76" t="e">
        <f>VLOOKUP(B1237,'INS-SIN-SD-09-2021'!A:D,4,0)</f>
        <v>#N/A</v>
      </c>
      <c r="N1237" s="76" t="e">
        <f t="shared" si="323"/>
        <v>#N/A</v>
      </c>
    </row>
    <row r="1238" spans="1:15" s="363" customFormat="1" x14ac:dyDescent="0.25">
      <c r="A1238" s="378" t="str">
        <f t="shared" si="321"/>
        <v>02387/ORSE</v>
      </c>
      <c r="B1238" s="377" t="s">
        <v>13791</v>
      </c>
      <c r="C1238" s="104" t="s">
        <v>13390</v>
      </c>
      <c r="D1238" s="104" t="s">
        <v>13792</v>
      </c>
      <c r="E1238" s="105" t="s">
        <v>11264</v>
      </c>
      <c r="F1238" s="105" t="s">
        <v>6465</v>
      </c>
      <c r="G1238" s="140">
        <v>4</v>
      </c>
      <c r="H1238" s="107">
        <v>16.489999999999998</v>
      </c>
      <c r="I1238" s="107" t="s">
        <v>11266</v>
      </c>
      <c r="J1238" s="76">
        <f t="shared" si="322"/>
        <v>65.959999999999994</v>
      </c>
      <c r="M1238" s="76" t="e">
        <f>VLOOKUP(B1238,'INS-SIN-SD-09-2021'!A:D,4,0)</f>
        <v>#N/A</v>
      </c>
      <c r="N1238" s="76" t="e">
        <f t="shared" si="323"/>
        <v>#N/A</v>
      </c>
    </row>
    <row r="1239" spans="1:15" s="363" customFormat="1" x14ac:dyDescent="0.25">
      <c r="A1239" s="378" t="str">
        <f t="shared" si="321"/>
        <v>02387/ORSE</v>
      </c>
      <c r="B1239" s="377">
        <v>5067</v>
      </c>
      <c r="C1239" s="104" t="s">
        <v>13390</v>
      </c>
      <c r="D1239" s="104" t="s">
        <v>13759</v>
      </c>
      <c r="E1239" s="105" t="s">
        <v>11264</v>
      </c>
      <c r="F1239" s="105" t="s">
        <v>6462</v>
      </c>
      <c r="G1239" s="140">
        <v>0.2</v>
      </c>
      <c r="H1239" s="107">
        <f>VLOOKUP(B1239,'INS-SIN-SD-09-2021'!A:D,4,0)</f>
        <v>24.09</v>
      </c>
      <c r="I1239" s="107" t="s">
        <v>11266</v>
      </c>
      <c r="J1239" s="76">
        <f t="shared" si="322"/>
        <v>4.8099999999999996</v>
      </c>
      <c r="M1239" s="76">
        <f>VLOOKUP(B1239,'INS-SIN-SD-09-2021'!A:D,4,0)</f>
        <v>24.09</v>
      </c>
      <c r="N1239" s="76" t="b">
        <f t="shared" si="323"/>
        <v>1</v>
      </c>
    </row>
    <row r="1240" spans="1:15" s="363" customFormat="1" x14ac:dyDescent="0.25">
      <c r="A1240" s="378" t="str">
        <f t="shared" si="321"/>
        <v>02387/ORSE</v>
      </c>
      <c r="B1240" s="377">
        <v>3767</v>
      </c>
      <c r="C1240" s="104" t="s">
        <v>13390</v>
      </c>
      <c r="D1240" s="104" t="s">
        <v>13793</v>
      </c>
      <c r="E1240" s="105" t="s">
        <v>11264</v>
      </c>
      <c r="F1240" s="105" t="s">
        <v>6446</v>
      </c>
      <c r="G1240" s="140">
        <v>0.6</v>
      </c>
      <c r="H1240" s="107">
        <f>VLOOKUP(B1240,'INS-SIN-SD-09-2021'!A:D,4,0)</f>
        <v>0.8</v>
      </c>
      <c r="I1240" s="107" t="s">
        <v>11266</v>
      </c>
      <c r="J1240" s="76">
        <f t="shared" si="322"/>
        <v>0.48</v>
      </c>
      <c r="M1240" s="76">
        <f>VLOOKUP(B1240,'INS-SIN-SD-09-2021'!A:D,4,0)</f>
        <v>0.8</v>
      </c>
      <c r="N1240" s="76" t="b">
        <f t="shared" si="323"/>
        <v>1</v>
      </c>
    </row>
    <row r="1241" spans="1:15" s="363" customFormat="1" ht="30" x14ac:dyDescent="0.25">
      <c r="A1241" s="378" t="str">
        <f t="shared" si="321"/>
        <v>02387/ORSE</v>
      </c>
      <c r="B1241" s="377">
        <v>1338</v>
      </c>
      <c r="C1241" s="104" t="s">
        <v>13390</v>
      </c>
      <c r="D1241" s="104" t="s">
        <v>13794</v>
      </c>
      <c r="E1241" s="105" t="s">
        <v>11264</v>
      </c>
      <c r="F1241" s="105" t="s">
        <v>6447</v>
      </c>
      <c r="G1241" s="140">
        <v>1.05</v>
      </c>
      <c r="H1241" s="107">
        <f>VLOOKUP(B1241,'INS-SIN-SD-09-2021'!A:D,4,0)</f>
        <v>38.840000000000003</v>
      </c>
      <c r="I1241" s="107" t="s">
        <v>11266</v>
      </c>
      <c r="J1241" s="76">
        <f t="shared" si="322"/>
        <v>40.78</v>
      </c>
      <c r="M1241" s="76">
        <f>VLOOKUP(B1241,'INS-SIN-SD-09-2021'!A:D,4,0)</f>
        <v>38.840000000000003</v>
      </c>
      <c r="N1241" s="76" t="b">
        <f t="shared" si="323"/>
        <v>1</v>
      </c>
    </row>
    <row r="1242" spans="1:15" s="363" customFormat="1" ht="30" x14ac:dyDescent="0.25">
      <c r="A1242" s="378" t="str">
        <f t="shared" si="321"/>
        <v>02387/ORSE</v>
      </c>
      <c r="B1242" s="377">
        <v>1339</v>
      </c>
      <c r="C1242" s="104" t="s">
        <v>13390</v>
      </c>
      <c r="D1242" s="104" t="s">
        <v>13795</v>
      </c>
      <c r="E1242" s="105" t="s">
        <v>11264</v>
      </c>
      <c r="F1242" s="105" t="s">
        <v>6462</v>
      </c>
      <c r="G1242" s="140">
        <v>0.1</v>
      </c>
      <c r="H1242" s="107">
        <f>VLOOKUP(B1242,'INS-SIN-SD-09-2021'!A:D,4,0)</f>
        <v>38.94</v>
      </c>
      <c r="I1242" s="107" t="s">
        <v>11266</v>
      </c>
      <c r="J1242" s="76">
        <f t="shared" si="322"/>
        <v>3.89</v>
      </c>
      <c r="M1242" s="76">
        <f>VLOOKUP(B1242,'INS-SIN-SD-09-2021'!A:D,4,0)</f>
        <v>38.94</v>
      </c>
      <c r="N1242" s="76" t="b">
        <f t="shared" si="323"/>
        <v>1</v>
      </c>
    </row>
    <row r="1243" spans="1:15" s="363" customFormat="1" ht="30" x14ac:dyDescent="0.25">
      <c r="A1243" s="376" t="str">
        <f t="shared" si="321"/>
        <v>271307/AGETOP</v>
      </c>
      <c r="B1243" s="367" t="s">
        <v>11263</v>
      </c>
      <c r="C1243" s="368" t="s">
        <v>11430</v>
      </c>
      <c r="D1243" s="368" t="s">
        <v>13796</v>
      </c>
      <c r="E1243" s="369" t="s">
        <v>6465</v>
      </c>
      <c r="F1243" s="369" t="s">
        <v>11264</v>
      </c>
      <c r="G1243" s="370" t="s">
        <v>11265</v>
      </c>
      <c r="H1243" s="371" t="s">
        <v>11266</v>
      </c>
      <c r="I1243" s="375">
        <f>SUMIF(A:A,A1243,J:J)</f>
        <v>269.51</v>
      </c>
      <c r="K1243" s="363" t="e">
        <f>VLOOKUP(A1243,'CMP-SIN-SD-09-2021'!A:D,4,0)</f>
        <v>#N/A</v>
      </c>
      <c r="L1243" s="363" t="e">
        <f>K1243=I1243</f>
        <v>#N/A</v>
      </c>
      <c r="O1243" s="363" t="s">
        <v>11724</v>
      </c>
    </row>
    <row r="1244" spans="1:15" s="363" customFormat="1" x14ac:dyDescent="0.25">
      <c r="A1244" s="378" t="str">
        <f t="shared" si="321"/>
        <v>271307/AGETOP</v>
      </c>
      <c r="B1244" s="377">
        <v>88245</v>
      </c>
      <c r="C1244" s="104" t="s">
        <v>13796</v>
      </c>
      <c r="D1244" s="104" t="s">
        <v>13445</v>
      </c>
      <c r="E1244" s="105" t="s">
        <v>11264</v>
      </c>
      <c r="F1244" s="105" t="s">
        <v>6456</v>
      </c>
      <c r="G1244" s="140">
        <v>0.72</v>
      </c>
      <c r="H1244" s="107">
        <f>VLOOKUP(B1244,'CMP-SIN-SD-09-2021'!A:D,4,0)</f>
        <v>23.78</v>
      </c>
      <c r="I1244" s="107" t="s">
        <v>11266</v>
      </c>
      <c r="J1244" s="76">
        <f t="shared" ref="J1244:J1265" si="324">TRUNC((H1244*G1244),2)</f>
        <v>17.12</v>
      </c>
      <c r="M1244" s="76">
        <f>VLOOKUP(B1244,'CMP-SIN-SD-09-2021'!A:D,4,0)</f>
        <v>23.78</v>
      </c>
      <c r="N1244" s="76" t="b">
        <f t="shared" ref="N1244:N1265" si="325">M1244=H1244</f>
        <v>1</v>
      </c>
    </row>
    <row r="1245" spans="1:15" s="363" customFormat="1" x14ac:dyDescent="0.25">
      <c r="A1245" s="378" t="str">
        <f t="shared" si="321"/>
        <v>271307/AGETOP</v>
      </c>
      <c r="B1245" s="377">
        <v>88262</v>
      </c>
      <c r="C1245" s="104" t="s">
        <v>13796</v>
      </c>
      <c r="D1245" s="104" t="s">
        <v>13312</v>
      </c>
      <c r="E1245" s="105" t="s">
        <v>11264</v>
      </c>
      <c r="F1245" s="105" t="s">
        <v>6456</v>
      </c>
      <c r="G1245" s="140">
        <v>0.34079999999999999</v>
      </c>
      <c r="H1245" s="107">
        <f>VLOOKUP(B1245,'CMP-SIN-SD-09-2021'!A:D,4,0)</f>
        <v>23.68</v>
      </c>
      <c r="I1245" s="107" t="s">
        <v>11266</v>
      </c>
      <c r="J1245" s="76">
        <f t="shared" si="324"/>
        <v>8.07</v>
      </c>
      <c r="M1245" s="76">
        <f>VLOOKUP(B1245,'CMP-SIN-SD-09-2021'!A:D,4,0)</f>
        <v>23.68</v>
      </c>
      <c r="N1245" s="76" t="b">
        <f t="shared" si="325"/>
        <v>1</v>
      </c>
    </row>
    <row r="1246" spans="1:15" s="363" customFormat="1" x14ac:dyDescent="0.25">
      <c r="A1246" s="378" t="str">
        <f t="shared" si="321"/>
        <v>271307/AGETOP</v>
      </c>
      <c r="B1246" s="377">
        <v>88309</v>
      </c>
      <c r="C1246" s="104" t="s">
        <v>13796</v>
      </c>
      <c r="D1246" s="104" t="s">
        <v>13351</v>
      </c>
      <c r="E1246" s="105" t="s">
        <v>11264</v>
      </c>
      <c r="F1246" s="105" t="s">
        <v>6456</v>
      </c>
      <c r="G1246" s="140">
        <v>1.1192</v>
      </c>
      <c r="H1246" s="107">
        <f>VLOOKUP(B1246,'CMP-SIN-SD-09-2021'!A:D,4,0)</f>
        <v>23.9</v>
      </c>
      <c r="I1246" s="107" t="s">
        <v>11266</v>
      </c>
      <c r="J1246" s="76">
        <f t="shared" si="324"/>
        <v>26.74</v>
      </c>
      <c r="M1246" s="76">
        <f>VLOOKUP(B1246,'CMP-SIN-SD-09-2021'!A:D,4,0)</f>
        <v>23.9</v>
      </c>
      <c r="N1246" s="76" t="b">
        <f t="shared" si="325"/>
        <v>1</v>
      </c>
    </row>
    <row r="1247" spans="1:15" s="363" customFormat="1" x14ac:dyDescent="0.25">
      <c r="A1247" s="378" t="str">
        <f t="shared" si="321"/>
        <v>271307/AGETOP</v>
      </c>
      <c r="B1247" s="377">
        <v>88310</v>
      </c>
      <c r="C1247" s="104" t="s">
        <v>13796</v>
      </c>
      <c r="D1247" s="104" t="s">
        <v>13399</v>
      </c>
      <c r="E1247" s="105" t="s">
        <v>11264</v>
      </c>
      <c r="F1247" s="105" t="s">
        <v>6456</v>
      </c>
      <c r="G1247" s="140">
        <v>1.9300000000000001E-2</v>
      </c>
      <c r="H1247" s="107">
        <f>VLOOKUP(B1247,'CMP-SIN-SD-09-2021'!A:D,4,0)</f>
        <v>24.89</v>
      </c>
      <c r="I1247" s="107" t="s">
        <v>11266</v>
      </c>
      <c r="J1247" s="76">
        <f t="shared" si="324"/>
        <v>0.48</v>
      </c>
      <c r="M1247" s="76">
        <f>VLOOKUP(B1247,'CMP-SIN-SD-09-2021'!A:D,4,0)</f>
        <v>24.89</v>
      </c>
      <c r="N1247" s="76" t="b">
        <f t="shared" si="325"/>
        <v>1</v>
      </c>
    </row>
    <row r="1248" spans="1:15" s="363" customFormat="1" ht="30" x14ac:dyDescent="0.25">
      <c r="A1248" s="378" t="str">
        <f t="shared" si="321"/>
        <v>271307/AGETOP</v>
      </c>
      <c r="B1248" s="377">
        <v>88377</v>
      </c>
      <c r="C1248" s="104" t="s">
        <v>13796</v>
      </c>
      <c r="D1248" s="104" t="s">
        <v>13756</v>
      </c>
      <c r="E1248" s="105" t="s">
        <v>11264</v>
      </c>
      <c r="F1248" s="105" t="s">
        <v>6456</v>
      </c>
      <c r="G1248" s="140">
        <v>5.0700000000000002E-2</v>
      </c>
      <c r="H1248" s="107">
        <f>VLOOKUP(B1248,'CMP-SIN-SD-09-2021'!A:D,4,0)</f>
        <v>17.82</v>
      </c>
      <c r="I1248" s="107" t="s">
        <v>11266</v>
      </c>
      <c r="J1248" s="76">
        <f t="shared" si="324"/>
        <v>0.9</v>
      </c>
      <c r="M1248" s="76">
        <f>VLOOKUP(B1248,'CMP-SIN-SD-09-2021'!A:D,4,0)</f>
        <v>17.82</v>
      </c>
      <c r="N1248" s="76" t="b">
        <f t="shared" si="325"/>
        <v>1</v>
      </c>
    </row>
    <row r="1249" spans="1:14" s="363" customFormat="1" x14ac:dyDescent="0.25">
      <c r="A1249" s="378" t="str">
        <f t="shared" si="321"/>
        <v>271307/AGETOP</v>
      </c>
      <c r="B1249" s="377">
        <v>88316</v>
      </c>
      <c r="C1249" s="104" t="s">
        <v>13796</v>
      </c>
      <c r="D1249" s="104" t="s">
        <v>11293</v>
      </c>
      <c r="E1249" s="105" t="s">
        <v>11264</v>
      </c>
      <c r="F1249" s="105" t="s">
        <v>6456</v>
      </c>
      <c r="G1249" s="140">
        <v>5.2735000000000003</v>
      </c>
      <c r="H1249" s="107">
        <f>VLOOKUP(B1249,'CMP-SIN-SD-09-2021'!A:D,4,0)</f>
        <v>17.61</v>
      </c>
      <c r="I1249" s="107" t="s">
        <v>11266</v>
      </c>
      <c r="J1249" s="76">
        <f t="shared" si="324"/>
        <v>92.86</v>
      </c>
      <c r="M1249" s="76">
        <f>VLOOKUP(B1249,'CMP-SIN-SD-09-2021'!A:D,4,0)</f>
        <v>17.61</v>
      </c>
      <c r="N1249" s="76" t="b">
        <f t="shared" si="325"/>
        <v>1</v>
      </c>
    </row>
    <row r="1250" spans="1:14" s="363" customFormat="1" x14ac:dyDescent="0.25">
      <c r="A1250" s="378" t="str">
        <f t="shared" si="321"/>
        <v>271307/AGETOP</v>
      </c>
      <c r="B1250" s="377" t="s">
        <v>15220</v>
      </c>
      <c r="C1250" s="104" t="s">
        <v>13796</v>
      </c>
      <c r="D1250" s="104" t="s">
        <v>13645</v>
      </c>
      <c r="E1250" s="105" t="s">
        <v>11264</v>
      </c>
      <c r="F1250" s="105" t="s">
        <v>13495</v>
      </c>
      <c r="G1250" s="140">
        <v>1.06E-2</v>
      </c>
      <c r="H1250" s="107">
        <v>82.85</v>
      </c>
      <c r="I1250" s="107" t="s">
        <v>11266</v>
      </c>
      <c r="J1250" s="76">
        <f t="shared" si="324"/>
        <v>0.87</v>
      </c>
      <c r="M1250" s="76" t="e">
        <f>VLOOKUP(B1250,'INS-SIN-SD-09-2021'!A:D,4,0)</f>
        <v>#N/A</v>
      </c>
      <c r="N1250" s="76" t="e">
        <f t="shared" si="325"/>
        <v>#N/A</v>
      </c>
    </row>
    <row r="1251" spans="1:14" s="363" customFormat="1" x14ac:dyDescent="0.25">
      <c r="A1251" s="378" t="str">
        <f t="shared" si="321"/>
        <v>271307/AGETOP</v>
      </c>
      <c r="B1251" s="377">
        <v>1215</v>
      </c>
      <c r="C1251" s="104" t="s">
        <v>13796</v>
      </c>
      <c r="D1251" s="104" t="s">
        <v>13646</v>
      </c>
      <c r="E1251" s="105" t="s">
        <v>11264</v>
      </c>
      <c r="F1251" s="105" t="s">
        <v>13647</v>
      </c>
      <c r="G1251" s="140">
        <v>36.663899999999998</v>
      </c>
      <c r="H1251" s="107">
        <v>0.39</v>
      </c>
      <c r="I1251" s="107" t="s">
        <v>11266</v>
      </c>
      <c r="J1251" s="76">
        <f t="shared" si="324"/>
        <v>14.29</v>
      </c>
      <c r="M1251" s="76" t="e">
        <f>VLOOKUP(B1251,'INS-SIN-SD-09-2021'!A:D,4,0)</f>
        <v>#N/A</v>
      </c>
      <c r="N1251" s="76" t="e">
        <f t="shared" si="325"/>
        <v>#N/A</v>
      </c>
    </row>
    <row r="1252" spans="1:14" s="363" customFormat="1" x14ac:dyDescent="0.25">
      <c r="A1252" s="378" t="str">
        <f t="shared" si="321"/>
        <v>271307/AGETOP</v>
      </c>
      <c r="B1252" s="377" t="s">
        <v>15223</v>
      </c>
      <c r="C1252" s="104" t="s">
        <v>13796</v>
      </c>
      <c r="D1252" s="104" t="s">
        <v>13797</v>
      </c>
      <c r="E1252" s="105" t="s">
        <v>11264</v>
      </c>
      <c r="F1252" s="105" t="s">
        <v>13623</v>
      </c>
      <c r="G1252" s="140">
        <v>0.75800000000000001</v>
      </c>
      <c r="H1252" s="107">
        <v>5.24</v>
      </c>
      <c r="I1252" s="107" t="s">
        <v>11266</v>
      </c>
      <c r="J1252" s="76">
        <f t="shared" si="324"/>
        <v>3.97</v>
      </c>
      <c r="M1252" s="76" t="e">
        <f>VLOOKUP(B1252,'INS-SIN-SD-09-2021'!A:D,4,0)</f>
        <v>#N/A</v>
      </c>
      <c r="N1252" s="76" t="e">
        <f t="shared" si="325"/>
        <v>#N/A</v>
      </c>
    </row>
    <row r="1253" spans="1:14" s="363" customFormat="1" x14ac:dyDescent="0.25">
      <c r="A1253" s="378" t="str">
        <f t="shared" si="321"/>
        <v>271307/AGETOP</v>
      </c>
      <c r="B1253" s="377">
        <v>2023</v>
      </c>
      <c r="C1253" s="104" t="s">
        <v>13796</v>
      </c>
      <c r="D1253" s="104" t="s">
        <v>13798</v>
      </c>
      <c r="E1253" s="105" t="s">
        <v>11264</v>
      </c>
      <c r="F1253" s="105" t="s">
        <v>13623</v>
      </c>
      <c r="G1253" s="140">
        <v>1.0698000000000001</v>
      </c>
      <c r="H1253" s="107">
        <v>5.63</v>
      </c>
      <c r="I1253" s="107" t="s">
        <v>11266</v>
      </c>
      <c r="J1253" s="76">
        <f t="shared" si="324"/>
        <v>6.02</v>
      </c>
      <c r="M1253" s="76" t="e">
        <f>VLOOKUP(B1253,'INS-SIN-SD-09-2021'!A:D,4,0)</f>
        <v>#N/A</v>
      </c>
      <c r="N1253" s="76" t="e">
        <f t="shared" si="325"/>
        <v>#N/A</v>
      </c>
    </row>
    <row r="1254" spans="1:14" s="363" customFormat="1" x14ac:dyDescent="0.25">
      <c r="A1254" s="378" t="str">
        <f t="shared" si="321"/>
        <v>271307/AGETOP</v>
      </c>
      <c r="B1254" s="377" t="s">
        <v>15224</v>
      </c>
      <c r="C1254" s="104" t="s">
        <v>13796</v>
      </c>
      <c r="D1254" s="104" t="s">
        <v>13799</v>
      </c>
      <c r="E1254" s="105" t="s">
        <v>11264</v>
      </c>
      <c r="F1254" s="105" t="s">
        <v>13495</v>
      </c>
      <c r="G1254" s="140">
        <v>2.8199999999999999E-2</v>
      </c>
      <c r="H1254" s="107">
        <v>85.36</v>
      </c>
      <c r="I1254" s="107" t="s">
        <v>11266</v>
      </c>
      <c r="J1254" s="76">
        <f t="shared" si="324"/>
        <v>2.4</v>
      </c>
      <c r="M1254" s="76" t="e">
        <f>VLOOKUP(B1254,'INS-SIN-SD-09-2021'!A:D,4,0)</f>
        <v>#N/A</v>
      </c>
      <c r="N1254" s="76" t="e">
        <f t="shared" si="325"/>
        <v>#N/A</v>
      </c>
    </row>
    <row r="1255" spans="1:14" s="363" customFormat="1" x14ac:dyDescent="0.25">
      <c r="A1255" s="378" t="str">
        <f t="shared" si="321"/>
        <v>271307/AGETOP</v>
      </c>
      <c r="B1255" s="377">
        <v>1861</v>
      </c>
      <c r="C1255" s="104" t="s">
        <v>13796</v>
      </c>
      <c r="D1255" s="104" t="s">
        <v>13800</v>
      </c>
      <c r="E1255" s="105" t="s">
        <v>11264</v>
      </c>
      <c r="F1255" s="105" t="s">
        <v>13647</v>
      </c>
      <c r="G1255" s="140">
        <v>8.0500000000000002E-2</v>
      </c>
      <c r="H1255" s="107">
        <v>5.99</v>
      </c>
      <c r="I1255" s="107" t="s">
        <v>11266</v>
      </c>
      <c r="J1255" s="76">
        <f t="shared" si="324"/>
        <v>0.48</v>
      </c>
      <c r="M1255" s="76" t="e">
        <f>VLOOKUP(B1255,'INS-SIN-SD-09-2021'!A:D,4,0)</f>
        <v>#N/A</v>
      </c>
      <c r="N1255" s="76" t="e">
        <f t="shared" si="325"/>
        <v>#N/A</v>
      </c>
    </row>
    <row r="1256" spans="1:14" s="363" customFormat="1" x14ac:dyDescent="0.25">
      <c r="A1256" s="378" t="str">
        <f t="shared" si="321"/>
        <v>271307/AGETOP</v>
      </c>
      <c r="B1256" s="377">
        <v>2426</v>
      </c>
      <c r="C1256" s="104" t="s">
        <v>13796</v>
      </c>
      <c r="D1256" s="104" t="s">
        <v>13801</v>
      </c>
      <c r="E1256" s="105" t="s">
        <v>11264</v>
      </c>
      <c r="F1256" s="105" t="s">
        <v>13647</v>
      </c>
      <c r="G1256" s="140">
        <v>1.47E-2</v>
      </c>
      <c r="H1256" s="107">
        <v>6.5</v>
      </c>
      <c r="I1256" s="107" t="s">
        <v>11266</v>
      </c>
      <c r="J1256" s="76">
        <f t="shared" si="324"/>
        <v>0.09</v>
      </c>
      <c r="M1256" s="76" t="e">
        <f>VLOOKUP(B1256,'INS-SIN-SD-09-2021'!A:D,4,0)</f>
        <v>#N/A</v>
      </c>
      <c r="N1256" s="76" t="e">
        <f t="shared" si="325"/>
        <v>#N/A</v>
      </c>
    </row>
    <row r="1257" spans="1:14" s="363" customFormat="1" x14ac:dyDescent="0.25">
      <c r="A1257" s="378" t="str">
        <f t="shared" si="321"/>
        <v>271307/AGETOP</v>
      </c>
      <c r="B1257" s="377" t="s">
        <v>15225</v>
      </c>
      <c r="C1257" s="104" t="s">
        <v>13796</v>
      </c>
      <c r="D1257" s="104" t="s">
        <v>13802</v>
      </c>
      <c r="E1257" s="105" t="s">
        <v>11264</v>
      </c>
      <c r="F1257" s="105" t="s">
        <v>13647</v>
      </c>
      <c r="G1257" s="140">
        <v>0.1867</v>
      </c>
      <c r="H1257" s="107">
        <v>6.75</v>
      </c>
      <c r="I1257" s="107" t="s">
        <v>11266</v>
      </c>
      <c r="J1257" s="76">
        <f t="shared" si="324"/>
        <v>1.26</v>
      </c>
      <c r="M1257" s="76" t="e">
        <f>VLOOKUP(B1257,'INS-SIN-SD-09-2021'!A:D,4,0)</f>
        <v>#N/A</v>
      </c>
      <c r="N1257" s="76" t="e">
        <f t="shared" si="325"/>
        <v>#N/A</v>
      </c>
    </row>
    <row r="1258" spans="1:14" s="363" customFormat="1" x14ac:dyDescent="0.25">
      <c r="A1258" s="378" t="str">
        <f t="shared" si="321"/>
        <v>271307/AGETOP</v>
      </c>
      <c r="B1258" s="377">
        <v>1221</v>
      </c>
      <c r="C1258" s="104" t="s">
        <v>13796</v>
      </c>
      <c r="D1258" s="104" t="s">
        <v>13803</v>
      </c>
      <c r="E1258" s="105" t="s">
        <v>11264</v>
      </c>
      <c r="F1258" s="105" t="s">
        <v>13647</v>
      </c>
      <c r="G1258" s="140">
        <v>1.272</v>
      </c>
      <c r="H1258" s="107">
        <v>0.54</v>
      </c>
      <c r="I1258" s="107" t="s">
        <v>11266</v>
      </c>
      <c r="J1258" s="76">
        <f t="shared" si="324"/>
        <v>0.68</v>
      </c>
      <c r="M1258" s="76" t="e">
        <f>VLOOKUP(B1258,'INS-SIN-SD-09-2021'!A:D,4,0)</f>
        <v>#N/A</v>
      </c>
      <c r="N1258" s="76" t="e">
        <f t="shared" si="325"/>
        <v>#N/A</v>
      </c>
    </row>
    <row r="1259" spans="1:14" s="363" customFormat="1" x14ac:dyDescent="0.25">
      <c r="A1259" s="378" t="str">
        <f t="shared" si="321"/>
        <v>271307/AGETOP</v>
      </c>
      <c r="B1259" s="377">
        <v>2448</v>
      </c>
      <c r="C1259" s="104" t="s">
        <v>13796</v>
      </c>
      <c r="D1259" s="104" t="s">
        <v>13804</v>
      </c>
      <c r="E1259" s="105" t="s">
        <v>11264</v>
      </c>
      <c r="F1259" s="105" t="s">
        <v>13647</v>
      </c>
      <c r="G1259" s="140">
        <v>2.9333</v>
      </c>
      <c r="H1259" s="107">
        <v>4.45</v>
      </c>
      <c r="I1259" s="107" t="s">
        <v>11266</v>
      </c>
      <c r="J1259" s="76">
        <f t="shared" si="324"/>
        <v>13.05</v>
      </c>
      <c r="M1259" s="76" t="e">
        <f>VLOOKUP(B1259,'INS-SIN-SD-09-2021'!A:D,4,0)</f>
        <v>#N/A</v>
      </c>
      <c r="N1259" s="76" t="e">
        <f t="shared" si="325"/>
        <v>#N/A</v>
      </c>
    </row>
    <row r="1260" spans="1:14" s="363" customFormat="1" x14ac:dyDescent="0.25">
      <c r="A1260" s="378" t="str">
        <f t="shared" si="321"/>
        <v>271307/AGETOP</v>
      </c>
      <c r="B1260" s="377">
        <v>2804</v>
      </c>
      <c r="C1260" s="104" t="s">
        <v>13796</v>
      </c>
      <c r="D1260" s="104" t="s">
        <v>13805</v>
      </c>
      <c r="E1260" s="105" t="s">
        <v>11264</v>
      </c>
      <c r="F1260" s="105" t="s">
        <v>13495</v>
      </c>
      <c r="G1260" s="140">
        <v>9.5299999999999996E-2</v>
      </c>
      <c r="H1260" s="107">
        <v>90</v>
      </c>
      <c r="I1260" s="107" t="s">
        <v>11266</v>
      </c>
      <c r="J1260" s="76">
        <f t="shared" si="324"/>
        <v>8.57</v>
      </c>
      <c r="M1260" s="76" t="e">
        <f>VLOOKUP(B1260,'INS-SIN-SD-09-2021'!A:D,4,0)</f>
        <v>#N/A</v>
      </c>
      <c r="N1260" s="76" t="e">
        <f t="shared" si="325"/>
        <v>#N/A</v>
      </c>
    </row>
    <row r="1261" spans="1:14" s="363" customFormat="1" x14ac:dyDescent="0.25">
      <c r="A1261" s="378" t="str">
        <f t="shared" si="321"/>
        <v>271307/AGETOP</v>
      </c>
      <c r="B1261" s="377">
        <v>2497</v>
      </c>
      <c r="C1261" s="104" t="s">
        <v>13796</v>
      </c>
      <c r="D1261" s="104" t="s">
        <v>13806</v>
      </c>
      <c r="E1261" s="105" t="s">
        <v>11264</v>
      </c>
      <c r="F1261" s="105" t="s">
        <v>13495</v>
      </c>
      <c r="G1261" s="140">
        <v>7.6899999999999996E-2</v>
      </c>
      <c r="H1261" s="107">
        <v>74.900000000000006</v>
      </c>
      <c r="I1261" s="107" t="s">
        <v>11266</v>
      </c>
      <c r="J1261" s="76">
        <f t="shared" si="324"/>
        <v>5.75</v>
      </c>
      <c r="M1261" s="76" t="e">
        <f>VLOOKUP(B1261,'INS-SIN-SD-09-2021'!A:D,4,0)</f>
        <v>#N/A</v>
      </c>
      <c r="N1261" s="76" t="e">
        <f t="shared" si="325"/>
        <v>#N/A</v>
      </c>
    </row>
    <row r="1262" spans="1:14" s="363" customFormat="1" x14ac:dyDescent="0.25">
      <c r="A1262" s="378" t="str">
        <f t="shared" si="321"/>
        <v>271307/AGETOP</v>
      </c>
      <c r="B1262" s="377" t="s">
        <v>15226</v>
      </c>
      <c r="C1262" s="104" t="s">
        <v>13796</v>
      </c>
      <c r="D1262" s="104" t="s">
        <v>13807</v>
      </c>
      <c r="E1262" s="105" t="s">
        <v>11264</v>
      </c>
      <c r="F1262" s="105" t="s">
        <v>13647</v>
      </c>
      <c r="G1262" s="140">
        <v>7.3333000000000004</v>
      </c>
      <c r="H1262" s="107">
        <v>4.0999999999999996</v>
      </c>
      <c r="I1262" s="107" t="s">
        <v>11266</v>
      </c>
      <c r="J1262" s="76">
        <f t="shared" si="324"/>
        <v>30.06</v>
      </c>
      <c r="M1262" s="76" t="e">
        <f>VLOOKUP(B1262,'INS-SIN-SD-09-2021'!A:D,4,0)</f>
        <v>#N/A</v>
      </c>
      <c r="N1262" s="76" t="e">
        <f t="shared" si="325"/>
        <v>#N/A</v>
      </c>
    </row>
    <row r="1263" spans="1:14" s="363" customFormat="1" x14ac:dyDescent="0.25">
      <c r="A1263" s="378" t="str">
        <f t="shared" si="321"/>
        <v>271307/AGETOP</v>
      </c>
      <c r="B1263" s="377">
        <v>2069</v>
      </c>
      <c r="C1263" s="104" t="s">
        <v>13796</v>
      </c>
      <c r="D1263" s="104" t="s">
        <v>13808</v>
      </c>
      <c r="E1263" s="105" t="s">
        <v>11264</v>
      </c>
      <c r="F1263" s="105" t="s">
        <v>13735</v>
      </c>
      <c r="G1263" s="140">
        <v>23.76</v>
      </c>
      <c r="H1263" s="107">
        <v>1.2</v>
      </c>
      <c r="I1263" s="107" t="s">
        <v>11266</v>
      </c>
      <c r="J1263" s="76">
        <f t="shared" si="324"/>
        <v>28.51</v>
      </c>
      <c r="M1263" s="76" t="e">
        <f>VLOOKUP(B1263,'INS-SIN-SD-09-2021'!A:D,4,0)</f>
        <v>#N/A</v>
      </c>
      <c r="N1263" s="76" t="e">
        <f t="shared" si="325"/>
        <v>#N/A</v>
      </c>
    </row>
    <row r="1264" spans="1:14" s="363" customFormat="1" ht="30" x14ac:dyDescent="0.25">
      <c r="A1264" s="378" t="str">
        <f t="shared" si="321"/>
        <v>271307/AGETOP</v>
      </c>
      <c r="B1264" s="377" t="s">
        <v>15227</v>
      </c>
      <c r="C1264" s="104" t="s">
        <v>13796</v>
      </c>
      <c r="D1264" s="104" t="s">
        <v>13809</v>
      </c>
      <c r="E1264" s="105" t="s">
        <v>11264</v>
      </c>
      <c r="F1264" s="105" t="s">
        <v>13649</v>
      </c>
      <c r="G1264" s="140">
        <v>0.62129999999999996</v>
      </c>
      <c r="H1264" s="107">
        <v>10</v>
      </c>
      <c r="I1264" s="107" t="s">
        <v>11266</v>
      </c>
      <c r="J1264" s="76">
        <f t="shared" si="324"/>
        <v>6.21</v>
      </c>
      <c r="M1264" s="76" t="e">
        <f>VLOOKUP(B1264,'INS-SIN-SD-09-2021'!A:D,4,0)</f>
        <v>#N/A</v>
      </c>
      <c r="N1264" s="76" t="e">
        <f t="shared" si="325"/>
        <v>#N/A</v>
      </c>
    </row>
    <row r="1265" spans="1:15" s="363" customFormat="1" x14ac:dyDescent="0.25">
      <c r="A1265" s="378" t="str">
        <f t="shared" si="321"/>
        <v>271307/AGETOP</v>
      </c>
      <c r="B1265" s="377">
        <v>2049</v>
      </c>
      <c r="C1265" s="104" t="s">
        <v>13796</v>
      </c>
      <c r="D1265" s="104" t="s">
        <v>13810</v>
      </c>
      <c r="E1265" s="105" t="s">
        <v>11264</v>
      </c>
      <c r="F1265" s="105" t="s">
        <v>13682</v>
      </c>
      <c r="G1265" s="140">
        <v>7.1300000000000002E-2</v>
      </c>
      <c r="H1265" s="107">
        <v>15.94</v>
      </c>
      <c r="I1265" s="107" t="s">
        <v>11266</v>
      </c>
      <c r="J1265" s="76">
        <f t="shared" si="324"/>
        <v>1.1299999999999999</v>
      </c>
      <c r="M1265" s="76" t="e">
        <f>VLOOKUP(B1265,'INS-SIN-SD-09-2021'!A:D,4,0)</f>
        <v>#N/A</v>
      </c>
      <c r="N1265" s="76" t="e">
        <f t="shared" si="325"/>
        <v>#N/A</v>
      </c>
    </row>
    <row r="1266" spans="1:15" s="363" customFormat="1" ht="30" x14ac:dyDescent="0.25">
      <c r="A1266" s="376" t="str">
        <f t="shared" si="321"/>
        <v>C4065/SEINFRA</v>
      </c>
      <c r="B1266" s="367" t="s">
        <v>11263</v>
      </c>
      <c r="C1266" s="368" t="s">
        <v>11431</v>
      </c>
      <c r="D1266" s="368" t="s">
        <v>13774</v>
      </c>
      <c r="E1266" s="369" t="s">
        <v>6447</v>
      </c>
      <c r="F1266" s="369" t="s">
        <v>11264</v>
      </c>
      <c r="G1266" s="370" t="s">
        <v>11265</v>
      </c>
      <c r="H1266" s="371" t="s">
        <v>11266</v>
      </c>
      <c r="I1266" s="375">
        <f>SUMIF(A:A,A1266,J:J)</f>
        <v>312.26</v>
      </c>
      <c r="K1266" s="363" t="e">
        <f>VLOOKUP(A1266,'CMP-SIN-SD-09-2021'!A:D,4,0)</f>
        <v>#N/A</v>
      </c>
      <c r="L1266" s="363" t="e">
        <f>K1266=I1266</f>
        <v>#N/A</v>
      </c>
      <c r="O1266" s="363" t="s">
        <v>347</v>
      </c>
    </row>
    <row r="1267" spans="1:15" s="363" customFormat="1" x14ac:dyDescent="0.25">
      <c r="A1267" s="378" t="str">
        <f t="shared" si="321"/>
        <v>C4065/SEINFRA</v>
      </c>
      <c r="B1267" s="377">
        <v>88309</v>
      </c>
      <c r="C1267" s="104" t="s">
        <v>13774</v>
      </c>
      <c r="D1267" s="104" t="s">
        <v>13351</v>
      </c>
      <c r="E1267" s="105" t="s">
        <v>11264</v>
      </c>
      <c r="F1267" s="105" t="s">
        <v>6456</v>
      </c>
      <c r="G1267" s="140">
        <v>1.5</v>
      </c>
      <c r="H1267" s="107">
        <f>VLOOKUP(B1267,'CMP-SIN-SD-09-2021'!A:D,4,0)</f>
        <v>23.9</v>
      </c>
      <c r="I1267" s="107" t="s">
        <v>11266</v>
      </c>
      <c r="J1267" s="76">
        <f t="shared" ref="J1267:J1272" si="326">TRUNC((H1267*G1267),2)</f>
        <v>35.85</v>
      </c>
      <c r="M1267" s="76">
        <f>VLOOKUP(B1267,'CMP-SIN-SD-09-2021'!A:D,4,0)</f>
        <v>23.9</v>
      </c>
      <c r="N1267" s="76" t="b">
        <f t="shared" ref="N1267:N1272" si="327">M1267=H1267</f>
        <v>1</v>
      </c>
    </row>
    <row r="1268" spans="1:15" s="363" customFormat="1" x14ac:dyDescent="0.25">
      <c r="A1268" s="378" t="str">
        <f t="shared" si="321"/>
        <v>C4065/SEINFRA</v>
      </c>
      <c r="B1268" s="377">
        <v>88316</v>
      </c>
      <c r="C1268" s="104" t="s">
        <v>13774</v>
      </c>
      <c r="D1268" s="104" t="s">
        <v>11293</v>
      </c>
      <c r="E1268" s="105" t="s">
        <v>11264</v>
      </c>
      <c r="F1268" s="105" t="s">
        <v>6456</v>
      </c>
      <c r="G1268" s="140">
        <v>1.75</v>
      </c>
      <c r="H1268" s="107">
        <f>VLOOKUP(B1268,'CMP-SIN-SD-09-2021'!A:D,4,0)</f>
        <v>17.61</v>
      </c>
      <c r="I1268" s="107" t="s">
        <v>11266</v>
      </c>
      <c r="J1268" s="76">
        <f t="shared" si="326"/>
        <v>30.81</v>
      </c>
      <c r="M1268" s="76">
        <f>VLOOKUP(B1268,'CMP-SIN-SD-09-2021'!A:D,4,0)</f>
        <v>17.61</v>
      </c>
      <c r="N1268" s="76" t="b">
        <f t="shared" si="327"/>
        <v>1</v>
      </c>
    </row>
    <row r="1269" spans="1:15" s="363" customFormat="1" x14ac:dyDescent="0.25">
      <c r="A1269" s="378" t="str">
        <f t="shared" si="321"/>
        <v>C4065/SEINFRA</v>
      </c>
      <c r="B1269" s="377" t="s">
        <v>13811</v>
      </c>
      <c r="C1269" s="104" t="s">
        <v>13774</v>
      </c>
      <c r="D1269" s="104" t="s">
        <v>13812</v>
      </c>
      <c r="E1269" s="105" t="s">
        <v>11264</v>
      </c>
      <c r="F1269" s="105" t="s">
        <v>6624</v>
      </c>
      <c r="G1269" s="140">
        <v>2.5000000000000001E-2</v>
      </c>
      <c r="H1269" s="107">
        <v>389.91</v>
      </c>
      <c r="I1269" s="107" t="s">
        <v>11266</v>
      </c>
      <c r="J1269" s="76">
        <f t="shared" si="326"/>
        <v>9.74</v>
      </c>
      <c r="M1269" s="76" t="e">
        <f>VLOOKUP(B1269,'INS-SIN-SD-09-2021'!A:D,4,0)</f>
        <v>#N/A</v>
      </c>
      <c r="N1269" s="76" t="e">
        <f t="shared" si="327"/>
        <v>#N/A</v>
      </c>
    </row>
    <row r="1270" spans="1:15" s="363" customFormat="1" x14ac:dyDescent="0.25">
      <c r="A1270" s="378" t="str">
        <f t="shared" si="321"/>
        <v>C4065/SEINFRA</v>
      </c>
      <c r="B1270" s="377" t="s">
        <v>13813</v>
      </c>
      <c r="C1270" s="104" t="s">
        <v>13774</v>
      </c>
      <c r="D1270" s="104" t="s">
        <v>13814</v>
      </c>
      <c r="E1270" s="105" t="s">
        <v>11264</v>
      </c>
      <c r="F1270" s="105" t="s">
        <v>6462</v>
      </c>
      <c r="G1270" s="140">
        <v>2.6</v>
      </c>
      <c r="H1270" s="107">
        <v>0.46</v>
      </c>
      <c r="I1270" s="107" t="s">
        <v>11266</v>
      </c>
      <c r="J1270" s="76">
        <f t="shared" si="326"/>
        <v>1.19</v>
      </c>
      <c r="M1270" s="76" t="e">
        <f>VLOOKUP(B1270,'INS-SIN-SD-09-2021'!A:D,4,0)</f>
        <v>#N/A</v>
      </c>
      <c r="N1270" s="76" t="e">
        <f t="shared" si="327"/>
        <v>#N/A</v>
      </c>
    </row>
    <row r="1271" spans="1:15" s="363" customFormat="1" x14ac:dyDescent="0.25">
      <c r="A1271" s="378" t="str">
        <f t="shared" si="321"/>
        <v>C4065/SEINFRA</v>
      </c>
      <c r="B1271" s="377" t="s">
        <v>13815</v>
      </c>
      <c r="C1271" s="104" t="s">
        <v>13774</v>
      </c>
      <c r="D1271" s="104" t="s">
        <v>13816</v>
      </c>
      <c r="E1271" s="105" t="s">
        <v>11264</v>
      </c>
      <c r="F1271" s="105" t="s">
        <v>6447</v>
      </c>
      <c r="G1271" s="140">
        <v>1.05</v>
      </c>
      <c r="H1271" s="107">
        <v>222.64</v>
      </c>
      <c r="I1271" s="107" t="s">
        <v>11266</v>
      </c>
      <c r="J1271" s="76">
        <f t="shared" si="326"/>
        <v>233.77</v>
      </c>
      <c r="M1271" s="76" t="e">
        <f>VLOOKUP(B1271,'INS-SIN-SD-09-2021'!A:D,4,0)</f>
        <v>#N/A</v>
      </c>
      <c r="N1271" s="76" t="e">
        <f t="shared" si="327"/>
        <v>#N/A</v>
      </c>
    </row>
    <row r="1272" spans="1:15" s="363" customFormat="1" x14ac:dyDescent="0.25">
      <c r="A1272" s="378" t="str">
        <f t="shared" si="321"/>
        <v>C4065/SEINFRA</v>
      </c>
      <c r="B1272" s="377" t="s">
        <v>13817</v>
      </c>
      <c r="C1272" s="104" t="s">
        <v>13774</v>
      </c>
      <c r="D1272" s="104" t="s">
        <v>13818</v>
      </c>
      <c r="E1272" s="105" t="s">
        <v>11264</v>
      </c>
      <c r="F1272" s="105" t="s">
        <v>6462</v>
      </c>
      <c r="G1272" s="140">
        <v>0.25</v>
      </c>
      <c r="H1272" s="107">
        <v>3.62</v>
      </c>
      <c r="I1272" s="107" t="s">
        <v>11266</v>
      </c>
      <c r="J1272" s="76">
        <f t="shared" si="326"/>
        <v>0.9</v>
      </c>
      <c r="M1272" s="76" t="e">
        <f>VLOOKUP(B1272,'INS-SIN-SD-09-2021'!A:D,4,0)</f>
        <v>#N/A</v>
      </c>
      <c r="N1272" s="76" t="e">
        <f t="shared" si="327"/>
        <v>#N/A</v>
      </c>
    </row>
    <row r="1273" spans="1:15" s="363" customFormat="1" x14ac:dyDescent="0.25">
      <c r="A1273" s="376" t="str">
        <f t="shared" si="321"/>
        <v>04629/ORSE</v>
      </c>
      <c r="B1273" s="367" t="s">
        <v>11263</v>
      </c>
      <c r="C1273" s="368" t="s">
        <v>11432</v>
      </c>
      <c r="D1273" s="368" t="s">
        <v>13389</v>
      </c>
      <c r="E1273" s="369" t="s">
        <v>6465</v>
      </c>
      <c r="F1273" s="369" t="s">
        <v>11264</v>
      </c>
      <c r="G1273" s="370" t="s">
        <v>11265</v>
      </c>
      <c r="H1273" s="371" t="s">
        <v>11266</v>
      </c>
      <c r="I1273" s="375">
        <f>SUMIF(A:A,A1273,J:J)</f>
        <v>167.25</v>
      </c>
      <c r="K1273" s="363" t="e">
        <f>VLOOKUP(A1273,'CMP-SIN-SD-09-2021'!A:D,4,0)</f>
        <v>#N/A</v>
      </c>
      <c r="L1273" s="363" t="e">
        <f>K1273=I1273</f>
        <v>#N/A</v>
      </c>
      <c r="O1273" s="363" t="s">
        <v>348</v>
      </c>
    </row>
    <row r="1274" spans="1:15" s="363" customFormat="1" x14ac:dyDescent="0.25">
      <c r="A1274" s="378" t="str">
        <f t="shared" si="321"/>
        <v>04629/ORSE</v>
      </c>
      <c r="B1274" s="377">
        <v>88245</v>
      </c>
      <c r="C1274" s="104" t="s">
        <v>13390</v>
      </c>
      <c r="D1274" s="104" t="s">
        <v>13445</v>
      </c>
      <c r="E1274" s="105" t="s">
        <v>11264</v>
      </c>
      <c r="F1274" s="105" t="s">
        <v>6456</v>
      </c>
      <c r="G1274" s="140">
        <v>5.0000000000000001E-3</v>
      </c>
      <c r="H1274" s="107">
        <f>VLOOKUP(B1274,'CMP-SIN-SD-09-2021'!A:D,4,0)</f>
        <v>23.78</v>
      </c>
      <c r="I1274" s="107" t="s">
        <v>11266</v>
      </c>
      <c r="J1274" s="76">
        <f t="shared" ref="J1274:J1289" si="328">TRUNC((H1274*G1274),2)</f>
        <v>0.11</v>
      </c>
      <c r="M1274" s="76">
        <f>VLOOKUP(B1274,'CMP-SIN-SD-09-2021'!A:D,4,0)</f>
        <v>23.78</v>
      </c>
      <c r="N1274" s="76" t="b">
        <f t="shared" ref="N1274:N1289" si="329">M1274=H1274</f>
        <v>1</v>
      </c>
    </row>
    <row r="1275" spans="1:15" s="363" customFormat="1" x14ac:dyDescent="0.25">
      <c r="A1275" s="378" t="str">
        <f t="shared" si="321"/>
        <v>04629/ORSE</v>
      </c>
      <c r="B1275" s="377">
        <v>88262</v>
      </c>
      <c r="C1275" s="104" t="s">
        <v>13390</v>
      </c>
      <c r="D1275" s="104" t="s">
        <v>13312</v>
      </c>
      <c r="E1275" s="105" t="s">
        <v>11264</v>
      </c>
      <c r="F1275" s="105" t="s">
        <v>6456</v>
      </c>
      <c r="G1275" s="140">
        <v>0.3881</v>
      </c>
      <c r="H1275" s="107">
        <f>VLOOKUP(B1275,'CMP-SIN-SD-09-2021'!A:D,4,0)</f>
        <v>23.68</v>
      </c>
      <c r="I1275" s="107" t="s">
        <v>11266</v>
      </c>
      <c r="J1275" s="76">
        <f t="shared" si="328"/>
        <v>9.19</v>
      </c>
      <c r="M1275" s="76">
        <f>VLOOKUP(B1275,'CMP-SIN-SD-09-2021'!A:D,4,0)</f>
        <v>23.68</v>
      </c>
      <c r="N1275" s="76" t="b">
        <f t="shared" si="329"/>
        <v>1</v>
      </c>
    </row>
    <row r="1276" spans="1:15" s="363" customFormat="1" ht="30" x14ac:dyDescent="0.25">
      <c r="A1276" s="378" t="str">
        <f t="shared" si="321"/>
        <v>04629/ORSE</v>
      </c>
      <c r="B1276" s="377">
        <v>88267</v>
      </c>
      <c r="C1276" s="104" t="s">
        <v>13390</v>
      </c>
      <c r="D1276" s="104" t="s">
        <v>11375</v>
      </c>
      <c r="E1276" s="105" t="s">
        <v>11264</v>
      </c>
      <c r="F1276" s="105" t="s">
        <v>6456</v>
      </c>
      <c r="G1276" s="140">
        <v>0.66</v>
      </c>
      <c r="H1276" s="107">
        <f>VLOOKUP(B1276,'CMP-SIN-SD-09-2021'!A:D,4,0)</f>
        <v>23.41</v>
      </c>
      <c r="I1276" s="107" t="s">
        <v>11266</v>
      </c>
      <c r="J1276" s="76">
        <f t="shared" si="328"/>
        <v>15.45</v>
      </c>
      <c r="M1276" s="76">
        <f>VLOOKUP(B1276,'CMP-SIN-SD-09-2021'!A:D,4,0)</f>
        <v>23.41</v>
      </c>
      <c r="N1276" s="76" t="b">
        <f t="shared" si="329"/>
        <v>1</v>
      </c>
    </row>
    <row r="1277" spans="1:15" s="363" customFormat="1" x14ac:dyDescent="0.25">
      <c r="A1277" s="378" t="str">
        <f t="shared" si="321"/>
        <v>04629/ORSE</v>
      </c>
      <c r="B1277" s="377">
        <v>88309</v>
      </c>
      <c r="C1277" s="104" t="s">
        <v>13390</v>
      </c>
      <c r="D1277" s="104" t="s">
        <v>13351</v>
      </c>
      <c r="E1277" s="105" t="s">
        <v>11264</v>
      </c>
      <c r="F1277" s="105" t="s">
        <v>6456</v>
      </c>
      <c r="G1277" s="140">
        <v>1.01E-2</v>
      </c>
      <c r="H1277" s="107">
        <f>VLOOKUP(B1277,'CMP-SIN-SD-09-2021'!A:D,4,0)</f>
        <v>23.9</v>
      </c>
      <c r="I1277" s="107" t="s">
        <v>11266</v>
      </c>
      <c r="J1277" s="76">
        <f t="shared" si="328"/>
        <v>0.24</v>
      </c>
      <c r="M1277" s="76">
        <f>VLOOKUP(B1277,'CMP-SIN-SD-09-2021'!A:D,4,0)</f>
        <v>23.9</v>
      </c>
      <c r="N1277" s="76" t="b">
        <f t="shared" si="329"/>
        <v>1</v>
      </c>
    </row>
    <row r="1278" spans="1:15" s="363" customFormat="1" x14ac:dyDescent="0.25">
      <c r="A1278" s="378" t="str">
        <f t="shared" si="321"/>
        <v>04629/ORSE</v>
      </c>
      <c r="B1278" s="377">
        <v>88316</v>
      </c>
      <c r="C1278" s="104" t="s">
        <v>13390</v>
      </c>
      <c r="D1278" s="104" t="s">
        <v>11293</v>
      </c>
      <c r="E1278" s="105" t="s">
        <v>11264</v>
      </c>
      <c r="F1278" s="105" t="s">
        <v>6456</v>
      </c>
      <c r="G1278" s="140">
        <v>1.0744</v>
      </c>
      <c r="H1278" s="107">
        <f>VLOOKUP(B1278,'CMP-SIN-SD-09-2021'!A:D,4,0)</f>
        <v>17.61</v>
      </c>
      <c r="I1278" s="107" t="s">
        <v>11266</v>
      </c>
      <c r="J1278" s="76">
        <f t="shared" si="328"/>
        <v>18.920000000000002</v>
      </c>
      <c r="M1278" s="76">
        <f>VLOOKUP(B1278,'CMP-SIN-SD-09-2021'!A:D,4,0)</f>
        <v>17.61</v>
      </c>
      <c r="N1278" s="76" t="b">
        <f t="shared" si="329"/>
        <v>1</v>
      </c>
    </row>
    <row r="1279" spans="1:15" s="363" customFormat="1" ht="30" x14ac:dyDescent="0.25">
      <c r="A1279" s="378" t="str">
        <f t="shared" si="321"/>
        <v>04629/ORSE</v>
      </c>
      <c r="B1279" s="377" t="s">
        <v>13391</v>
      </c>
      <c r="C1279" s="104" t="s">
        <v>13390</v>
      </c>
      <c r="D1279" s="104" t="s">
        <v>13392</v>
      </c>
      <c r="E1279" s="105" t="s">
        <v>11264</v>
      </c>
      <c r="F1279" s="105" t="s">
        <v>6465</v>
      </c>
      <c r="G1279" s="140">
        <v>0.14000000000000001</v>
      </c>
      <c r="H1279" s="107">
        <v>7.39</v>
      </c>
      <c r="I1279" s="107" t="s">
        <v>11266</v>
      </c>
      <c r="J1279" s="76">
        <f t="shared" si="328"/>
        <v>1.03</v>
      </c>
      <c r="M1279" s="76" t="e">
        <f>VLOOKUP(B1279,'INS-SIN-SD-09-2021'!A:D,4,0)</f>
        <v>#N/A</v>
      </c>
      <c r="N1279" s="76" t="e">
        <f t="shared" si="329"/>
        <v>#N/A</v>
      </c>
    </row>
    <row r="1280" spans="1:15" s="363" customFormat="1" ht="30" x14ac:dyDescent="0.25">
      <c r="A1280" s="378" t="str">
        <f t="shared" si="321"/>
        <v>04629/ORSE</v>
      </c>
      <c r="B1280" s="377" t="s">
        <v>13819</v>
      </c>
      <c r="C1280" s="104" t="s">
        <v>13390</v>
      </c>
      <c r="D1280" s="104" t="s">
        <v>13820</v>
      </c>
      <c r="E1280" s="105" t="s">
        <v>11264</v>
      </c>
      <c r="F1280" s="105" t="s">
        <v>6465</v>
      </c>
      <c r="G1280" s="140">
        <v>1.5329999999999999</v>
      </c>
      <c r="H1280" s="107">
        <v>39.36</v>
      </c>
      <c r="I1280" s="107" t="s">
        <v>11266</v>
      </c>
      <c r="J1280" s="76">
        <f t="shared" si="328"/>
        <v>60.33</v>
      </c>
      <c r="M1280" s="76" t="e">
        <f>VLOOKUP(B1280,'INS-SIN-SD-09-2021'!A:D,4,0)</f>
        <v>#N/A</v>
      </c>
      <c r="N1280" s="76" t="e">
        <f t="shared" si="329"/>
        <v>#N/A</v>
      </c>
    </row>
    <row r="1281" spans="1:15" s="363" customFormat="1" x14ac:dyDescent="0.25">
      <c r="A1281" s="378" t="str">
        <f t="shared" si="321"/>
        <v>04629/ORSE</v>
      </c>
      <c r="B1281" s="377">
        <v>1379</v>
      </c>
      <c r="C1281" s="104" t="s">
        <v>13390</v>
      </c>
      <c r="D1281" s="104" t="s">
        <v>13629</v>
      </c>
      <c r="E1281" s="105" t="s">
        <v>11264</v>
      </c>
      <c r="F1281" s="105" t="s">
        <v>6462</v>
      </c>
      <c r="G1281" s="140">
        <v>8.2040000000000006</v>
      </c>
      <c r="H1281" s="107">
        <f>VLOOKUP(B1281,'INS-SIN-SD-09-2021'!A:D,4,0)</f>
        <v>0.59</v>
      </c>
      <c r="I1281" s="107" t="s">
        <v>11266</v>
      </c>
      <c r="J1281" s="76">
        <f t="shared" si="328"/>
        <v>4.84</v>
      </c>
      <c r="M1281" s="76">
        <f>VLOOKUP(B1281,'INS-SIN-SD-09-2021'!A:D,4,0)</f>
        <v>0.59</v>
      </c>
      <c r="N1281" s="76" t="b">
        <f t="shared" si="329"/>
        <v>1</v>
      </c>
    </row>
    <row r="1282" spans="1:15" s="363" customFormat="1" x14ac:dyDescent="0.25">
      <c r="A1282" s="378" t="str">
        <f t="shared" si="321"/>
        <v>04629/ORSE</v>
      </c>
      <c r="B1282" s="377">
        <v>5067</v>
      </c>
      <c r="C1282" s="104" t="s">
        <v>13390</v>
      </c>
      <c r="D1282" s="104" t="s">
        <v>13759</v>
      </c>
      <c r="E1282" s="105" t="s">
        <v>11264</v>
      </c>
      <c r="F1282" s="105" t="s">
        <v>6462</v>
      </c>
      <c r="G1282" s="140">
        <v>8.4000000000000005E-2</v>
      </c>
      <c r="H1282" s="107">
        <f>VLOOKUP(B1282,'INS-SIN-SD-09-2021'!A:D,4,0)</f>
        <v>24.09</v>
      </c>
      <c r="I1282" s="107" t="s">
        <v>11266</v>
      </c>
      <c r="J1282" s="76">
        <f t="shared" si="328"/>
        <v>2.02</v>
      </c>
      <c r="M1282" s="76">
        <f>VLOOKUP(B1282,'INS-SIN-SD-09-2021'!A:D,4,0)</f>
        <v>24.09</v>
      </c>
      <c r="N1282" s="76" t="b">
        <f t="shared" si="329"/>
        <v>1</v>
      </c>
    </row>
    <row r="1283" spans="1:15" s="363" customFormat="1" ht="30" x14ac:dyDescent="0.25">
      <c r="A1283" s="378" t="str">
        <f t="shared" si="321"/>
        <v>04629/ORSE</v>
      </c>
      <c r="B1283" s="377">
        <v>6189</v>
      </c>
      <c r="C1283" s="104" t="s">
        <v>13390</v>
      </c>
      <c r="D1283" s="104" t="s">
        <v>13821</v>
      </c>
      <c r="E1283" s="105" t="s">
        <v>11264</v>
      </c>
      <c r="F1283" s="105" t="s">
        <v>6465</v>
      </c>
      <c r="G1283" s="140">
        <v>0.25679999999999997</v>
      </c>
      <c r="H1283" s="107">
        <f>VLOOKUP(B1283,'INS-SIN-SD-09-2021'!A:D,4,0)</f>
        <v>30.52</v>
      </c>
      <c r="I1283" s="107" t="s">
        <v>11266</v>
      </c>
      <c r="J1283" s="76">
        <f t="shared" si="328"/>
        <v>7.83</v>
      </c>
      <c r="M1283" s="76">
        <f>VLOOKUP(B1283,'INS-SIN-SD-09-2021'!A:D,4,0)</f>
        <v>30.52</v>
      </c>
      <c r="N1283" s="76" t="b">
        <f t="shared" si="329"/>
        <v>1</v>
      </c>
    </row>
    <row r="1284" spans="1:15" s="363" customFormat="1" x14ac:dyDescent="0.25">
      <c r="A1284" s="378" t="str">
        <f t="shared" si="321"/>
        <v>04629/ORSE</v>
      </c>
      <c r="B1284" s="377">
        <v>367</v>
      </c>
      <c r="C1284" s="104" t="s">
        <v>13390</v>
      </c>
      <c r="D1284" s="104" t="s">
        <v>13708</v>
      </c>
      <c r="E1284" s="105" t="s">
        <v>11264</v>
      </c>
      <c r="F1284" s="105" t="s">
        <v>6624</v>
      </c>
      <c r="G1284" s="140">
        <v>2.5600000000000001E-2</v>
      </c>
      <c r="H1284" s="107">
        <f>VLOOKUP(B1284,'INS-SIN-SD-09-2021'!A:D,4,0)</f>
        <v>123.33</v>
      </c>
      <c r="I1284" s="107" t="s">
        <v>11266</v>
      </c>
      <c r="J1284" s="76">
        <f t="shared" si="328"/>
        <v>3.15</v>
      </c>
      <c r="M1284" s="76">
        <f>VLOOKUP(B1284,'INS-SIN-SD-09-2021'!A:D,4,0)</f>
        <v>123.33</v>
      </c>
      <c r="N1284" s="76" t="b">
        <f t="shared" si="329"/>
        <v>1</v>
      </c>
    </row>
    <row r="1285" spans="1:15" s="363" customFormat="1" ht="30" x14ac:dyDescent="0.25">
      <c r="A1285" s="378" t="str">
        <f t="shared" si="321"/>
        <v>04629/ORSE</v>
      </c>
      <c r="B1285" s="377">
        <v>4718</v>
      </c>
      <c r="C1285" s="104" t="s">
        <v>13390</v>
      </c>
      <c r="D1285" s="104" t="s">
        <v>13709</v>
      </c>
      <c r="E1285" s="105" t="s">
        <v>11264</v>
      </c>
      <c r="F1285" s="105" t="s">
        <v>6624</v>
      </c>
      <c r="G1285" s="140">
        <v>1.7600000000000001E-2</v>
      </c>
      <c r="H1285" s="107">
        <f>VLOOKUP(B1285,'INS-SIN-SD-09-2021'!A:D,4,0)</f>
        <v>136.15</v>
      </c>
      <c r="I1285" s="107" t="s">
        <v>11266</v>
      </c>
      <c r="J1285" s="76">
        <f t="shared" si="328"/>
        <v>2.39</v>
      </c>
      <c r="M1285" s="76">
        <f>VLOOKUP(B1285,'INS-SIN-SD-09-2021'!A:D,4,0)</f>
        <v>136.15</v>
      </c>
      <c r="N1285" s="76" t="b">
        <f t="shared" si="329"/>
        <v>1</v>
      </c>
    </row>
    <row r="1286" spans="1:15" s="363" customFormat="1" ht="30" x14ac:dyDescent="0.25">
      <c r="A1286" s="378" t="str">
        <f t="shared" si="321"/>
        <v>04629/ORSE</v>
      </c>
      <c r="B1286" s="377">
        <v>4721</v>
      </c>
      <c r="C1286" s="104" t="s">
        <v>13390</v>
      </c>
      <c r="D1286" s="104" t="s">
        <v>13710</v>
      </c>
      <c r="E1286" s="105" t="s">
        <v>11264</v>
      </c>
      <c r="F1286" s="105" t="s">
        <v>6624</v>
      </c>
      <c r="G1286" s="140">
        <v>5.8999999999999999E-3</v>
      </c>
      <c r="H1286" s="107">
        <f>VLOOKUP(B1286,'INS-SIN-SD-09-2021'!A:D,4,0)</f>
        <v>135.43</v>
      </c>
      <c r="I1286" s="107" t="s">
        <v>11266</v>
      </c>
      <c r="J1286" s="76">
        <f t="shared" si="328"/>
        <v>0.79</v>
      </c>
      <c r="M1286" s="76">
        <f>VLOOKUP(B1286,'INS-SIN-SD-09-2021'!A:D,4,0)</f>
        <v>135.43</v>
      </c>
      <c r="N1286" s="76" t="b">
        <f t="shared" si="329"/>
        <v>1</v>
      </c>
    </row>
    <row r="1287" spans="1:15" s="363" customFormat="1" x14ac:dyDescent="0.25">
      <c r="A1287" s="378" t="str">
        <f t="shared" si="321"/>
        <v>04629/ORSE</v>
      </c>
      <c r="B1287" s="377">
        <v>1806</v>
      </c>
      <c r="C1287" s="104" t="s">
        <v>13390</v>
      </c>
      <c r="D1287" s="104" t="s">
        <v>13822</v>
      </c>
      <c r="E1287" s="105" t="s">
        <v>11264</v>
      </c>
      <c r="F1287" s="105" t="s">
        <v>6446</v>
      </c>
      <c r="G1287" s="140">
        <v>0.22</v>
      </c>
      <c r="H1287" s="107">
        <f>VLOOKUP(B1287,'INS-SIN-SD-09-2021'!A:D,4,0)</f>
        <v>120.54</v>
      </c>
      <c r="I1287" s="107" t="s">
        <v>11266</v>
      </c>
      <c r="J1287" s="76">
        <f t="shared" si="328"/>
        <v>26.51</v>
      </c>
      <c r="M1287" s="76">
        <f>VLOOKUP(B1287,'INS-SIN-SD-09-2021'!A:D,4,0)</f>
        <v>120.54</v>
      </c>
      <c r="N1287" s="76" t="b">
        <f t="shared" si="329"/>
        <v>1</v>
      </c>
    </row>
    <row r="1288" spans="1:15" s="363" customFormat="1" x14ac:dyDescent="0.25">
      <c r="A1288" s="378" t="str">
        <f t="shared" si="321"/>
        <v>04629/ORSE</v>
      </c>
      <c r="B1288" s="377">
        <v>6298</v>
      </c>
      <c r="C1288" s="104" t="s">
        <v>13390</v>
      </c>
      <c r="D1288" s="104" t="s">
        <v>13823</v>
      </c>
      <c r="E1288" s="105" t="s">
        <v>11264</v>
      </c>
      <c r="F1288" s="105" t="s">
        <v>6446</v>
      </c>
      <c r="G1288" s="140">
        <v>0.22</v>
      </c>
      <c r="H1288" s="107">
        <f>VLOOKUP(B1288,'INS-SIN-SD-09-2021'!A:D,4,0)</f>
        <v>64.11</v>
      </c>
      <c r="I1288" s="107" t="s">
        <v>11266</v>
      </c>
      <c r="J1288" s="76">
        <f t="shared" si="328"/>
        <v>14.1</v>
      </c>
      <c r="M1288" s="76">
        <f>VLOOKUP(B1288,'INS-SIN-SD-09-2021'!A:D,4,0)</f>
        <v>64.11</v>
      </c>
      <c r="N1288" s="76" t="b">
        <f t="shared" si="329"/>
        <v>1</v>
      </c>
    </row>
    <row r="1289" spans="1:15" s="363" customFormat="1" x14ac:dyDescent="0.25">
      <c r="A1289" s="378" t="str">
        <f t="shared" si="321"/>
        <v>04629/ORSE</v>
      </c>
      <c r="B1289" s="377">
        <v>4509</v>
      </c>
      <c r="C1289" s="104" t="s">
        <v>13390</v>
      </c>
      <c r="D1289" s="104" t="s">
        <v>13694</v>
      </c>
      <c r="E1289" s="105" t="s">
        <v>11264</v>
      </c>
      <c r="F1289" s="105" t="s">
        <v>6465</v>
      </c>
      <c r="G1289" s="140">
        <v>8.4000000000000005E-2</v>
      </c>
      <c r="H1289" s="107">
        <f>VLOOKUP(B1289,'INS-SIN-SD-09-2021'!A:D,4,0)</f>
        <v>4.2300000000000004</v>
      </c>
      <c r="I1289" s="107" t="s">
        <v>11266</v>
      </c>
      <c r="J1289" s="76">
        <f t="shared" si="328"/>
        <v>0.35</v>
      </c>
      <c r="M1289" s="76">
        <f>VLOOKUP(B1289,'INS-SIN-SD-09-2021'!A:D,4,0)</f>
        <v>4.2300000000000004</v>
      </c>
      <c r="N1289" s="76" t="b">
        <f t="shared" si="329"/>
        <v>1</v>
      </c>
    </row>
    <row r="1290" spans="1:15" s="363" customFormat="1" ht="45" x14ac:dyDescent="0.25">
      <c r="A1290" s="376" t="str">
        <f t="shared" si="321"/>
        <v>10812/ORSE</v>
      </c>
      <c r="B1290" s="367" t="s">
        <v>11263</v>
      </c>
      <c r="C1290" s="368" t="s">
        <v>11433</v>
      </c>
      <c r="D1290" s="368" t="s">
        <v>11268</v>
      </c>
      <c r="E1290" s="369" t="s">
        <v>6447</v>
      </c>
      <c r="F1290" s="369" t="s">
        <v>11264</v>
      </c>
      <c r="G1290" s="370" t="s">
        <v>11265</v>
      </c>
      <c r="H1290" s="371" t="s">
        <v>11266</v>
      </c>
      <c r="I1290" s="375">
        <f>SUMIF(A:A,A1290,J:J)</f>
        <v>243.5</v>
      </c>
      <c r="K1290" s="363" t="e">
        <f>VLOOKUP(A1290,'CMP-SIN-SD-09-2021'!A:D,4,0)</f>
        <v>#N/A</v>
      </c>
      <c r="L1290" s="363" t="e">
        <f>K1290=I1290</f>
        <v>#N/A</v>
      </c>
      <c r="O1290" s="363" t="s">
        <v>351</v>
      </c>
    </row>
    <row r="1291" spans="1:15" s="363" customFormat="1" x14ac:dyDescent="0.25">
      <c r="A1291" s="378" t="str">
        <f t="shared" si="321"/>
        <v>10812/ORSE</v>
      </c>
      <c r="B1291" s="377">
        <v>88309</v>
      </c>
      <c r="C1291" s="104" t="s">
        <v>11268</v>
      </c>
      <c r="D1291" s="104" t="s">
        <v>13351</v>
      </c>
      <c r="E1291" s="105" t="s">
        <v>11264</v>
      </c>
      <c r="F1291" s="105" t="s">
        <v>6456</v>
      </c>
      <c r="G1291" s="140">
        <v>1</v>
      </c>
      <c r="H1291" s="107">
        <f>VLOOKUP(B1291,'CMP-SIN-SD-09-2021'!A:D,4,0)</f>
        <v>23.9</v>
      </c>
      <c r="I1291" s="107" t="s">
        <v>11266</v>
      </c>
      <c r="J1291" s="76">
        <f t="shared" ref="J1291:J1296" si="330">TRUNC((H1291*G1291),2)</f>
        <v>23.9</v>
      </c>
      <c r="M1291" s="76">
        <f>VLOOKUP(B1291,'CMP-SIN-SD-09-2021'!A:D,4,0)</f>
        <v>23.9</v>
      </c>
      <c r="N1291" s="76" t="b">
        <f t="shared" ref="N1291:N1296" si="331">M1291=H1291</f>
        <v>1</v>
      </c>
    </row>
    <row r="1292" spans="1:15" s="363" customFormat="1" x14ac:dyDescent="0.25">
      <c r="A1292" s="378" t="str">
        <f t="shared" ref="A1292:A1355" si="332">IF(O1292&lt;&gt;0,O1292,A1291)</f>
        <v>10812/ORSE</v>
      </c>
      <c r="B1292" s="377">
        <v>88316</v>
      </c>
      <c r="C1292" s="104" t="s">
        <v>11268</v>
      </c>
      <c r="D1292" s="104" t="s">
        <v>11293</v>
      </c>
      <c r="E1292" s="105" t="s">
        <v>11264</v>
      </c>
      <c r="F1292" s="105" t="s">
        <v>6456</v>
      </c>
      <c r="G1292" s="140">
        <v>1</v>
      </c>
      <c r="H1292" s="107">
        <f>VLOOKUP(B1292,'CMP-SIN-SD-09-2021'!A:D,4,0)</f>
        <v>17.61</v>
      </c>
      <c r="I1292" s="107" t="s">
        <v>11266</v>
      </c>
      <c r="J1292" s="76">
        <f t="shared" si="330"/>
        <v>17.61</v>
      </c>
      <c r="M1292" s="76">
        <f>VLOOKUP(B1292,'CMP-SIN-SD-09-2021'!A:D,4,0)</f>
        <v>17.61</v>
      </c>
      <c r="N1292" s="76" t="b">
        <f t="shared" si="331"/>
        <v>1</v>
      </c>
    </row>
    <row r="1293" spans="1:15" s="363" customFormat="1" ht="30" x14ac:dyDescent="0.25">
      <c r="A1293" s="378" t="str">
        <f t="shared" si="332"/>
        <v>10812/ORSE</v>
      </c>
      <c r="B1293" s="377" t="s">
        <v>13824</v>
      </c>
      <c r="C1293" s="104" t="s">
        <v>11268</v>
      </c>
      <c r="D1293" s="104" t="s">
        <v>13825</v>
      </c>
      <c r="E1293" s="105" t="s">
        <v>11264</v>
      </c>
      <c r="F1293" s="105" t="s">
        <v>13826</v>
      </c>
      <c r="G1293" s="140">
        <v>0.19700000000000001</v>
      </c>
      <c r="H1293" s="107">
        <v>784.3</v>
      </c>
      <c r="I1293" s="107" t="s">
        <v>11266</v>
      </c>
      <c r="J1293" s="76">
        <f t="shared" si="330"/>
        <v>154.5</v>
      </c>
      <c r="M1293" s="76" t="e">
        <f>VLOOKUP(B1293,'INS-SIN-SD-09-2021'!A:D,4,0)</f>
        <v>#N/A</v>
      </c>
      <c r="N1293" s="76" t="e">
        <f t="shared" si="331"/>
        <v>#N/A</v>
      </c>
    </row>
    <row r="1294" spans="1:15" s="363" customFormat="1" ht="30" x14ac:dyDescent="0.25">
      <c r="A1294" s="378" t="str">
        <f t="shared" si="332"/>
        <v>10812/ORSE</v>
      </c>
      <c r="B1294" s="377" t="s">
        <v>13827</v>
      </c>
      <c r="C1294" s="104" t="s">
        <v>11268</v>
      </c>
      <c r="D1294" s="104" t="s">
        <v>13828</v>
      </c>
      <c r="E1294" s="105" t="s">
        <v>11264</v>
      </c>
      <c r="F1294" s="105" t="s">
        <v>13826</v>
      </c>
      <c r="G1294" s="140">
        <v>0.24629999999999999</v>
      </c>
      <c r="H1294" s="107">
        <v>155.51</v>
      </c>
      <c r="I1294" s="107" t="s">
        <v>11266</v>
      </c>
      <c r="J1294" s="76">
        <f t="shared" si="330"/>
        <v>38.299999999999997</v>
      </c>
      <c r="M1294" s="76" t="e">
        <f>VLOOKUP(B1294,'INS-SIN-SD-09-2021'!A:D,4,0)</f>
        <v>#N/A</v>
      </c>
      <c r="N1294" s="76" t="e">
        <f t="shared" si="331"/>
        <v>#N/A</v>
      </c>
    </row>
    <row r="1295" spans="1:15" s="363" customFormat="1" ht="30" x14ac:dyDescent="0.25">
      <c r="A1295" s="378" t="str">
        <f t="shared" si="332"/>
        <v>10812/ORSE</v>
      </c>
      <c r="B1295" s="377" t="s">
        <v>13829</v>
      </c>
      <c r="C1295" s="104" t="s">
        <v>11268</v>
      </c>
      <c r="D1295" s="104" t="s">
        <v>13830</v>
      </c>
      <c r="E1295" s="105" t="s">
        <v>11264</v>
      </c>
      <c r="F1295" s="105" t="s">
        <v>13826</v>
      </c>
      <c r="G1295" s="140">
        <v>1.5</v>
      </c>
      <c r="H1295" s="107">
        <v>5.43</v>
      </c>
      <c r="I1295" s="107" t="s">
        <v>11266</v>
      </c>
      <c r="J1295" s="76">
        <f t="shared" si="330"/>
        <v>8.14</v>
      </c>
      <c r="M1295" s="76" t="e">
        <f>VLOOKUP(B1295,'INS-SIN-SD-09-2021'!A:D,4,0)</f>
        <v>#N/A</v>
      </c>
      <c r="N1295" s="76" t="e">
        <f t="shared" si="331"/>
        <v>#N/A</v>
      </c>
    </row>
    <row r="1296" spans="1:15" s="363" customFormat="1" x14ac:dyDescent="0.25">
      <c r="A1296" s="378" t="str">
        <f t="shared" si="332"/>
        <v>10812/ORSE</v>
      </c>
      <c r="B1296" s="377" t="s">
        <v>13831</v>
      </c>
      <c r="C1296" s="104" t="s">
        <v>11268</v>
      </c>
      <c r="D1296" s="104" t="s">
        <v>13832</v>
      </c>
      <c r="E1296" s="105" t="s">
        <v>11264</v>
      </c>
      <c r="F1296" s="105" t="s">
        <v>13826</v>
      </c>
      <c r="G1296" s="140">
        <v>0.24629999999999999</v>
      </c>
      <c r="H1296" s="107">
        <v>4.3</v>
      </c>
      <c r="I1296" s="107" t="s">
        <v>11266</v>
      </c>
      <c r="J1296" s="76">
        <f t="shared" si="330"/>
        <v>1.05</v>
      </c>
      <c r="M1296" s="76" t="e">
        <f>VLOOKUP(B1296,'INS-SIN-SD-09-2021'!A:D,4,0)</f>
        <v>#N/A</v>
      </c>
      <c r="N1296" s="76" t="e">
        <f t="shared" si="331"/>
        <v>#N/A</v>
      </c>
    </row>
    <row r="1297" spans="1:15" s="363" customFormat="1" ht="45" x14ac:dyDescent="0.25">
      <c r="A1297" s="376" t="str">
        <f t="shared" si="332"/>
        <v>03490/ORSE</v>
      </c>
      <c r="B1297" s="367" t="s">
        <v>11263</v>
      </c>
      <c r="C1297" s="368" t="s">
        <v>11434</v>
      </c>
      <c r="D1297" s="368" t="s">
        <v>13662</v>
      </c>
      <c r="E1297" s="369" t="s">
        <v>6447</v>
      </c>
      <c r="F1297" s="369" t="s">
        <v>11264</v>
      </c>
      <c r="G1297" s="370" t="s">
        <v>11265</v>
      </c>
      <c r="H1297" s="371" t="s">
        <v>11266</v>
      </c>
      <c r="I1297" s="375">
        <f>SUMIF(A:A,A1297,J:J)</f>
        <v>189.52</v>
      </c>
      <c r="K1297" s="363" t="e">
        <f>VLOOKUP(A1297,'CMP-SIN-SD-09-2021'!A:D,4,0)</f>
        <v>#N/A</v>
      </c>
      <c r="L1297" s="363" t="e">
        <f>K1297=I1297</f>
        <v>#N/A</v>
      </c>
      <c r="O1297" s="363" t="s">
        <v>352</v>
      </c>
    </row>
    <row r="1298" spans="1:15" s="363" customFormat="1" x14ac:dyDescent="0.25">
      <c r="A1298" s="378" t="str">
        <f t="shared" si="332"/>
        <v>03490/ORSE</v>
      </c>
      <c r="B1298" s="377">
        <v>88245</v>
      </c>
      <c r="C1298" s="104" t="s">
        <v>13662</v>
      </c>
      <c r="D1298" s="104" t="s">
        <v>13445</v>
      </c>
      <c r="E1298" s="105" t="s">
        <v>11264</v>
      </c>
      <c r="F1298" s="105" t="s">
        <v>6456</v>
      </c>
      <c r="G1298" s="140">
        <v>3.0999999999999999E-3</v>
      </c>
      <c r="H1298" s="107">
        <f>VLOOKUP(B1298,'CMP-SIN-SD-09-2021'!A:D,4,0)</f>
        <v>23.78</v>
      </c>
      <c r="I1298" s="107" t="s">
        <v>11266</v>
      </c>
      <c r="J1298" s="76">
        <f t="shared" ref="J1298:J1310" si="333">TRUNC((H1298*G1298),2)</f>
        <v>7.0000000000000007E-2</v>
      </c>
      <c r="M1298" s="76">
        <f>VLOOKUP(B1298,'CMP-SIN-SD-09-2021'!A:D,4,0)</f>
        <v>23.78</v>
      </c>
      <c r="N1298" s="76" t="b">
        <f t="shared" ref="N1298:N1310" si="334">M1298=H1298</f>
        <v>1</v>
      </c>
    </row>
    <row r="1299" spans="1:15" s="363" customFormat="1" x14ac:dyDescent="0.25">
      <c r="A1299" s="378" t="str">
        <f t="shared" si="332"/>
        <v>03490/ORSE</v>
      </c>
      <c r="B1299" s="377">
        <v>88262</v>
      </c>
      <c r="C1299" s="104" t="s">
        <v>13662</v>
      </c>
      <c r="D1299" s="104" t="s">
        <v>13312</v>
      </c>
      <c r="E1299" s="105" t="s">
        <v>11264</v>
      </c>
      <c r="F1299" s="105" t="s">
        <v>6456</v>
      </c>
      <c r="G1299" s="140">
        <v>6.1000000000000004E-3</v>
      </c>
      <c r="H1299" s="107">
        <f>VLOOKUP(B1299,'CMP-SIN-SD-09-2021'!A:D,4,0)</f>
        <v>23.68</v>
      </c>
      <c r="I1299" s="107" t="s">
        <v>11266</v>
      </c>
      <c r="J1299" s="76">
        <f t="shared" si="333"/>
        <v>0.14000000000000001</v>
      </c>
      <c r="M1299" s="76">
        <f>VLOOKUP(B1299,'CMP-SIN-SD-09-2021'!A:D,4,0)</f>
        <v>23.68</v>
      </c>
      <c r="N1299" s="76" t="b">
        <f t="shared" si="334"/>
        <v>1</v>
      </c>
    </row>
    <row r="1300" spans="1:15" s="363" customFormat="1" x14ac:dyDescent="0.25">
      <c r="A1300" s="378" t="str">
        <f t="shared" si="332"/>
        <v>03490/ORSE</v>
      </c>
      <c r="B1300" s="377">
        <v>88309</v>
      </c>
      <c r="C1300" s="104" t="s">
        <v>13662</v>
      </c>
      <c r="D1300" s="104" t="s">
        <v>13351</v>
      </c>
      <c r="E1300" s="105" t="s">
        <v>11264</v>
      </c>
      <c r="F1300" s="105" t="s">
        <v>6456</v>
      </c>
      <c r="G1300" s="140">
        <v>1.0061</v>
      </c>
      <c r="H1300" s="107">
        <f>VLOOKUP(B1300,'CMP-SIN-SD-09-2021'!A:D,4,0)</f>
        <v>23.9</v>
      </c>
      <c r="I1300" s="107" t="s">
        <v>11266</v>
      </c>
      <c r="J1300" s="76">
        <f t="shared" si="333"/>
        <v>24.04</v>
      </c>
      <c r="M1300" s="76">
        <f>VLOOKUP(B1300,'CMP-SIN-SD-09-2021'!A:D,4,0)</f>
        <v>23.9</v>
      </c>
      <c r="N1300" s="76" t="b">
        <f t="shared" si="334"/>
        <v>1</v>
      </c>
    </row>
    <row r="1301" spans="1:15" s="363" customFormat="1" x14ac:dyDescent="0.25">
      <c r="A1301" s="378" t="str">
        <f t="shared" si="332"/>
        <v>03490/ORSE</v>
      </c>
      <c r="B1301" s="377">
        <v>88315</v>
      </c>
      <c r="C1301" s="104" t="s">
        <v>13662</v>
      </c>
      <c r="D1301" s="104" t="s">
        <v>13539</v>
      </c>
      <c r="E1301" s="105" t="s">
        <v>11264</v>
      </c>
      <c r="F1301" s="105" t="s">
        <v>6456</v>
      </c>
      <c r="G1301" s="140">
        <v>0.5</v>
      </c>
      <c r="H1301" s="107">
        <f>VLOOKUP(B1301,'CMP-SIN-SD-09-2021'!A:D,4,0)</f>
        <v>23.78</v>
      </c>
      <c r="I1301" s="107" t="s">
        <v>11266</v>
      </c>
      <c r="J1301" s="76">
        <f t="shared" si="333"/>
        <v>11.89</v>
      </c>
      <c r="M1301" s="76">
        <f>VLOOKUP(B1301,'CMP-SIN-SD-09-2021'!A:D,4,0)</f>
        <v>23.78</v>
      </c>
      <c r="N1301" s="76" t="b">
        <f t="shared" si="334"/>
        <v>1</v>
      </c>
    </row>
    <row r="1302" spans="1:15" s="363" customFormat="1" x14ac:dyDescent="0.25">
      <c r="A1302" s="378" t="str">
        <f t="shared" si="332"/>
        <v>03490/ORSE</v>
      </c>
      <c r="B1302" s="377">
        <v>88317</v>
      </c>
      <c r="C1302" s="104" t="s">
        <v>13662</v>
      </c>
      <c r="D1302" s="104" t="s">
        <v>13569</v>
      </c>
      <c r="E1302" s="105" t="s">
        <v>11264</v>
      </c>
      <c r="F1302" s="105" t="s">
        <v>6456</v>
      </c>
      <c r="G1302" s="140">
        <v>0.5</v>
      </c>
      <c r="H1302" s="107">
        <f>VLOOKUP(B1302,'CMP-SIN-SD-09-2021'!A:D,4,0)</f>
        <v>24.44</v>
      </c>
      <c r="I1302" s="107" t="s">
        <v>11266</v>
      </c>
      <c r="J1302" s="76">
        <f t="shared" si="333"/>
        <v>12.22</v>
      </c>
      <c r="M1302" s="76">
        <f>VLOOKUP(B1302,'CMP-SIN-SD-09-2021'!A:D,4,0)</f>
        <v>24.44</v>
      </c>
      <c r="N1302" s="76" t="b">
        <f t="shared" si="334"/>
        <v>1</v>
      </c>
    </row>
    <row r="1303" spans="1:15" s="363" customFormat="1" x14ac:dyDescent="0.25">
      <c r="A1303" s="378" t="str">
        <f t="shared" si="332"/>
        <v>03490/ORSE</v>
      </c>
      <c r="B1303" s="377">
        <v>88316</v>
      </c>
      <c r="C1303" s="104" t="s">
        <v>13662</v>
      </c>
      <c r="D1303" s="104" t="s">
        <v>11293</v>
      </c>
      <c r="E1303" s="105" t="s">
        <v>11264</v>
      </c>
      <c r="F1303" s="105" t="s">
        <v>6456</v>
      </c>
      <c r="G1303" s="140">
        <v>1.0785</v>
      </c>
      <c r="H1303" s="107">
        <f>VLOOKUP(B1303,'CMP-SIN-SD-09-2021'!A:D,4,0)</f>
        <v>17.61</v>
      </c>
      <c r="I1303" s="107" t="s">
        <v>11266</v>
      </c>
      <c r="J1303" s="76">
        <f t="shared" si="333"/>
        <v>18.989999999999998</v>
      </c>
      <c r="M1303" s="76">
        <f>VLOOKUP(B1303,'CMP-SIN-SD-09-2021'!A:D,4,0)</f>
        <v>17.61</v>
      </c>
      <c r="N1303" s="76" t="b">
        <f t="shared" si="334"/>
        <v>1</v>
      </c>
    </row>
    <row r="1304" spans="1:15" s="363" customFormat="1" x14ac:dyDescent="0.25">
      <c r="A1304" s="378" t="str">
        <f t="shared" si="332"/>
        <v>03490/ORSE</v>
      </c>
      <c r="B1304" s="377" t="s">
        <v>13833</v>
      </c>
      <c r="C1304" s="104" t="s">
        <v>13662</v>
      </c>
      <c r="D1304" s="104" t="s">
        <v>13834</v>
      </c>
      <c r="E1304" s="105" t="s">
        <v>11264</v>
      </c>
      <c r="F1304" s="105" t="s">
        <v>6624</v>
      </c>
      <c r="G1304" s="140">
        <v>1.7000000000000001E-2</v>
      </c>
      <c r="H1304" s="107">
        <v>240</v>
      </c>
      <c r="I1304" s="107" t="s">
        <v>11266</v>
      </c>
      <c r="J1304" s="76">
        <f t="shared" si="333"/>
        <v>4.08</v>
      </c>
      <c r="M1304" s="76" t="e">
        <f>VLOOKUP(B1304,'INS-SIN-SD-09-2021'!A:D,4,0)</f>
        <v>#N/A</v>
      </c>
      <c r="N1304" s="76" t="e">
        <f t="shared" si="334"/>
        <v>#N/A</v>
      </c>
    </row>
    <row r="1305" spans="1:15" s="363" customFormat="1" ht="30" x14ac:dyDescent="0.25">
      <c r="A1305" s="378" t="str">
        <f t="shared" si="332"/>
        <v>03490/ORSE</v>
      </c>
      <c r="B1305" s="377" t="s">
        <v>13819</v>
      </c>
      <c r="C1305" s="104" t="s">
        <v>13662</v>
      </c>
      <c r="D1305" s="104" t="s">
        <v>13820</v>
      </c>
      <c r="E1305" s="105" t="s">
        <v>11264</v>
      </c>
      <c r="F1305" s="105" t="s">
        <v>6465</v>
      </c>
      <c r="G1305" s="140">
        <v>1.75</v>
      </c>
      <c r="H1305" s="107">
        <v>39.36</v>
      </c>
      <c r="I1305" s="107" t="s">
        <v>11266</v>
      </c>
      <c r="J1305" s="76">
        <f t="shared" si="333"/>
        <v>68.88</v>
      </c>
      <c r="M1305" s="76" t="e">
        <f>VLOOKUP(B1305,'INS-SIN-SD-09-2021'!A:D,4,0)</f>
        <v>#N/A</v>
      </c>
      <c r="N1305" s="76" t="e">
        <f t="shared" si="334"/>
        <v>#N/A</v>
      </c>
    </row>
    <row r="1306" spans="1:15" s="363" customFormat="1" ht="30" x14ac:dyDescent="0.25">
      <c r="A1306" s="378" t="str">
        <f t="shared" si="332"/>
        <v>03490/ORSE</v>
      </c>
      <c r="B1306" s="377">
        <v>25950</v>
      </c>
      <c r="C1306" s="104" t="s">
        <v>13662</v>
      </c>
      <c r="D1306" s="104" t="s">
        <v>13691</v>
      </c>
      <c r="E1306" s="105" t="s">
        <v>11264</v>
      </c>
      <c r="F1306" s="105" t="s">
        <v>6624</v>
      </c>
      <c r="G1306" s="140">
        <v>1.7000000000000001E-2</v>
      </c>
      <c r="H1306" s="107">
        <f>VLOOKUP(B1306,'INS-SIN-SD-09-2021'!A:D,4,0)</f>
        <v>31.87</v>
      </c>
      <c r="I1306" s="107" t="s">
        <v>11266</v>
      </c>
      <c r="J1306" s="76">
        <f t="shared" si="333"/>
        <v>0.54</v>
      </c>
      <c r="M1306" s="76">
        <f>VLOOKUP(B1306,'INS-SIN-SD-09-2021'!A:D,4,0)</f>
        <v>31.87</v>
      </c>
      <c r="N1306" s="76" t="b">
        <f t="shared" si="334"/>
        <v>1</v>
      </c>
    </row>
    <row r="1307" spans="1:15" s="363" customFormat="1" ht="30" x14ac:dyDescent="0.25">
      <c r="A1307" s="378" t="str">
        <f t="shared" si="332"/>
        <v>03490/ORSE</v>
      </c>
      <c r="B1307" s="377">
        <v>10997</v>
      </c>
      <c r="C1307" s="104" t="s">
        <v>13662</v>
      </c>
      <c r="D1307" s="104" t="s">
        <v>13576</v>
      </c>
      <c r="E1307" s="105" t="s">
        <v>11264</v>
      </c>
      <c r="F1307" s="105" t="s">
        <v>6462</v>
      </c>
      <c r="G1307" s="140">
        <v>0.25</v>
      </c>
      <c r="H1307" s="107">
        <f>VLOOKUP(B1307,'INS-SIN-SD-09-2021'!A:D,4,0)</f>
        <v>23.49</v>
      </c>
      <c r="I1307" s="107" t="s">
        <v>11266</v>
      </c>
      <c r="J1307" s="76">
        <f t="shared" si="333"/>
        <v>5.87</v>
      </c>
      <c r="M1307" s="76">
        <f>VLOOKUP(B1307,'INS-SIN-SD-09-2021'!A:D,4,0)</f>
        <v>23.49</v>
      </c>
      <c r="N1307" s="76" t="b">
        <f t="shared" si="334"/>
        <v>1</v>
      </c>
    </row>
    <row r="1308" spans="1:15" s="363" customFormat="1" ht="30" x14ac:dyDescent="0.25">
      <c r="A1308" s="378" t="str">
        <f t="shared" si="332"/>
        <v>03490/ORSE</v>
      </c>
      <c r="B1308" s="377">
        <v>21138</v>
      </c>
      <c r="C1308" s="104" t="s">
        <v>13662</v>
      </c>
      <c r="D1308" s="104" t="s">
        <v>13835</v>
      </c>
      <c r="E1308" s="105" t="s">
        <v>11264</v>
      </c>
      <c r="F1308" s="105" t="s">
        <v>6465</v>
      </c>
      <c r="G1308" s="140">
        <v>0.25</v>
      </c>
      <c r="H1308" s="107">
        <f>VLOOKUP(B1308,'INS-SIN-SD-09-2021'!A:D,4,0)</f>
        <v>7.84</v>
      </c>
      <c r="I1308" s="107" t="s">
        <v>11266</v>
      </c>
      <c r="J1308" s="76">
        <f t="shared" si="333"/>
        <v>1.96</v>
      </c>
      <c r="M1308" s="76">
        <f>VLOOKUP(B1308,'INS-SIN-SD-09-2021'!A:D,4,0)</f>
        <v>7.84</v>
      </c>
      <c r="N1308" s="76" t="b">
        <f t="shared" si="334"/>
        <v>1</v>
      </c>
    </row>
    <row r="1309" spans="1:15" s="363" customFormat="1" ht="30" x14ac:dyDescent="0.25">
      <c r="A1309" s="378" t="str">
        <f t="shared" si="332"/>
        <v>03490/ORSE</v>
      </c>
      <c r="B1309" s="377">
        <v>7158</v>
      </c>
      <c r="C1309" s="104" t="s">
        <v>13662</v>
      </c>
      <c r="D1309" s="104" t="s">
        <v>13836</v>
      </c>
      <c r="E1309" s="105" t="s">
        <v>11264</v>
      </c>
      <c r="F1309" s="105" t="s">
        <v>6447</v>
      </c>
      <c r="G1309" s="140">
        <v>1.05</v>
      </c>
      <c r="H1309" s="107">
        <f>VLOOKUP(B1309,'INS-SIN-SD-09-2021'!A:D,4,0)</f>
        <v>37.119999999999997</v>
      </c>
      <c r="I1309" s="107" t="s">
        <v>11266</v>
      </c>
      <c r="J1309" s="76">
        <f t="shared" si="333"/>
        <v>38.97</v>
      </c>
      <c r="M1309" s="76">
        <f>VLOOKUP(B1309,'INS-SIN-SD-09-2021'!A:D,4,0)</f>
        <v>37.119999999999997</v>
      </c>
      <c r="N1309" s="76" t="b">
        <f t="shared" si="334"/>
        <v>1</v>
      </c>
    </row>
    <row r="1310" spans="1:15" s="363" customFormat="1" ht="30" x14ac:dyDescent="0.25">
      <c r="A1310" s="378" t="str">
        <f t="shared" si="332"/>
        <v>03490/ORSE</v>
      </c>
      <c r="B1310" s="377">
        <v>43132</v>
      </c>
      <c r="C1310" s="104" t="s">
        <v>13662</v>
      </c>
      <c r="D1310" s="104" t="s">
        <v>13446</v>
      </c>
      <c r="E1310" s="105" t="s">
        <v>11264</v>
      </c>
      <c r="F1310" s="105" t="s">
        <v>6462</v>
      </c>
      <c r="G1310" s="140">
        <v>0.08</v>
      </c>
      <c r="H1310" s="107">
        <f>VLOOKUP(B1310,'INS-SIN-SD-09-2021'!A:D,4,0)</f>
        <v>23.41</v>
      </c>
      <c r="I1310" s="107" t="s">
        <v>11266</v>
      </c>
      <c r="J1310" s="76">
        <f t="shared" si="333"/>
        <v>1.87</v>
      </c>
      <c r="M1310" s="76">
        <f>VLOOKUP(B1310,'INS-SIN-SD-09-2021'!A:D,4,0)</f>
        <v>23.41</v>
      </c>
      <c r="N1310" s="76" t="b">
        <f t="shared" si="334"/>
        <v>1</v>
      </c>
    </row>
    <row r="1311" spans="1:15" s="363" customFormat="1" ht="30" x14ac:dyDescent="0.25">
      <c r="A1311" s="376">
        <f t="shared" si="332"/>
        <v>98510</v>
      </c>
      <c r="B1311" s="367" t="s">
        <v>11263</v>
      </c>
      <c r="C1311" s="368" t="s">
        <v>11435</v>
      </c>
      <c r="D1311" s="368" t="s">
        <v>13837</v>
      </c>
      <c r="E1311" s="369" t="s">
        <v>6446</v>
      </c>
      <c r="F1311" s="369" t="s">
        <v>11264</v>
      </c>
      <c r="G1311" s="370" t="s">
        <v>11265</v>
      </c>
      <c r="H1311" s="371" t="s">
        <v>11266</v>
      </c>
      <c r="I1311" s="375">
        <f>SUMIF(A:A,A1311,J:J)</f>
        <v>62.71</v>
      </c>
      <c r="K1311" s="363">
        <f>VLOOKUP(A1311,'CMP-SIN-SD-09-2021'!A:D,4,0)</f>
        <v>62.71</v>
      </c>
      <c r="L1311" s="363" t="b">
        <f>K1311=I1311</f>
        <v>1</v>
      </c>
      <c r="O1311" s="6">
        <v>98510</v>
      </c>
    </row>
    <row r="1312" spans="1:15" s="363" customFormat="1" x14ac:dyDescent="0.25">
      <c r="A1312" s="378">
        <f t="shared" si="332"/>
        <v>98510</v>
      </c>
      <c r="B1312" s="377">
        <v>88441</v>
      </c>
      <c r="C1312" s="104" t="s">
        <v>13837</v>
      </c>
      <c r="D1312" s="104" t="s">
        <v>13414</v>
      </c>
      <c r="E1312" s="105" t="s">
        <v>11264</v>
      </c>
      <c r="F1312" s="105" t="s">
        <v>6456</v>
      </c>
      <c r="G1312" s="140">
        <v>0.18179999999999999</v>
      </c>
      <c r="H1312" s="107">
        <f>VLOOKUP(B1312,'CMP-SIN-SD-09-2021'!A:D,4,0)</f>
        <v>23.12</v>
      </c>
      <c r="I1312" s="107" t="s">
        <v>11266</v>
      </c>
      <c r="J1312" s="76">
        <f t="shared" ref="J1312:J1314" si="335">TRUNC((H1312*G1312),2)</f>
        <v>4.2</v>
      </c>
      <c r="M1312" s="76">
        <f>VLOOKUP(B1312,'CMP-SIN-SD-09-2021'!A:D,4,0)</f>
        <v>23.12</v>
      </c>
      <c r="N1312" s="76" t="b">
        <f t="shared" ref="N1312:N1314" si="336">M1312=H1312</f>
        <v>1</v>
      </c>
    </row>
    <row r="1313" spans="1:15" s="363" customFormat="1" x14ac:dyDescent="0.25">
      <c r="A1313" s="378">
        <f t="shared" si="332"/>
        <v>98510</v>
      </c>
      <c r="B1313" s="377">
        <v>88316</v>
      </c>
      <c r="C1313" s="104" t="s">
        <v>13837</v>
      </c>
      <c r="D1313" s="104" t="s">
        <v>11293</v>
      </c>
      <c r="E1313" s="105" t="s">
        <v>11264</v>
      </c>
      <c r="F1313" s="105" t="s">
        <v>6456</v>
      </c>
      <c r="G1313" s="140">
        <v>0.72719999999999996</v>
      </c>
      <c r="H1313" s="107">
        <f>VLOOKUP(B1313,'CMP-SIN-SD-09-2021'!A:D,4,0)</f>
        <v>17.61</v>
      </c>
      <c r="I1313" s="107" t="s">
        <v>11266</v>
      </c>
      <c r="J1313" s="76">
        <f t="shared" si="335"/>
        <v>12.8</v>
      </c>
      <c r="M1313" s="76">
        <f>VLOOKUP(B1313,'CMP-SIN-SD-09-2021'!A:D,4,0)</f>
        <v>17.61</v>
      </c>
      <c r="N1313" s="76" t="b">
        <f t="shared" si="336"/>
        <v>1</v>
      </c>
    </row>
    <row r="1314" spans="1:15" s="363" customFormat="1" ht="45" x14ac:dyDescent="0.25">
      <c r="A1314" s="378">
        <f t="shared" si="332"/>
        <v>98510</v>
      </c>
      <c r="B1314" s="377">
        <v>358</v>
      </c>
      <c r="C1314" s="104" t="s">
        <v>13837</v>
      </c>
      <c r="D1314" s="104" t="s">
        <v>13838</v>
      </c>
      <c r="E1314" s="105" t="s">
        <v>11264</v>
      </c>
      <c r="F1314" s="105" t="s">
        <v>6446</v>
      </c>
      <c r="G1314" s="140">
        <v>1</v>
      </c>
      <c r="H1314" s="107">
        <v>45.71</v>
      </c>
      <c r="I1314" s="107" t="s">
        <v>11266</v>
      </c>
      <c r="J1314" s="76">
        <f t="shared" si="335"/>
        <v>45.71</v>
      </c>
      <c r="M1314" s="76">
        <f>VLOOKUP(B1314,'INS-SIN-SD-09-2021'!A:D,4,0)</f>
        <v>45.71</v>
      </c>
      <c r="N1314" s="76" t="b">
        <f t="shared" si="336"/>
        <v>1</v>
      </c>
    </row>
    <row r="1315" spans="1:15" s="363" customFormat="1" x14ac:dyDescent="0.25">
      <c r="A1315" s="376">
        <f t="shared" si="332"/>
        <v>98509</v>
      </c>
      <c r="B1315" s="367" t="s">
        <v>11263</v>
      </c>
      <c r="C1315" s="368" t="s">
        <v>12114</v>
      </c>
      <c r="D1315" s="368" t="s">
        <v>13679</v>
      </c>
      <c r="E1315" s="369" t="s">
        <v>6446</v>
      </c>
      <c r="F1315" s="369" t="s">
        <v>11264</v>
      </c>
      <c r="G1315" s="370" t="s">
        <v>11265</v>
      </c>
      <c r="H1315" s="371" t="s">
        <v>11266</v>
      </c>
      <c r="I1315" s="375">
        <f>SUMIF(A:A,A1315,J:J)</f>
        <v>40.669999999999995</v>
      </c>
      <c r="K1315" s="363">
        <f>VLOOKUP(A1315,'CMP-SIN-SD-09-2021'!A:D,4,0)</f>
        <v>40.67</v>
      </c>
      <c r="L1315" s="363" t="b">
        <f>K1315=I1315</f>
        <v>1</v>
      </c>
      <c r="O1315" s="6">
        <v>98509</v>
      </c>
    </row>
    <row r="1316" spans="1:15" s="363" customFormat="1" x14ac:dyDescent="0.25">
      <c r="A1316" s="378">
        <f t="shared" si="332"/>
        <v>98509</v>
      </c>
      <c r="B1316" s="377">
        <v>88441</v>
      </c>
      <c r="C1316" s="104" t="s">
        <v>13679</v>
      </c>
      <c r="D1316" s="104" t="s">
        <v>13414</v>
      </c>
      <c r="E1316" s="105" t="s">
        <v>11264</v>
      </c>
      <c r="F1316" s="105" t="s">
        <v>6456</v>
      </c>
      <c r="G1316" s="140">
        <v>2.5499999999999998E-2</v>
      </c>
      <c r="H1316" s="107">
        <f>VLOOKUP(B1316,'CMP-SIN-SD-09-2021'!A:D,4,0)</f>
        <v>23.12</v>
      </c>
      <c r="I1316" s="107" t="s">
        <v>11266</v>
      </c>
      <c r="J1316" s="76">
        <f t="shared" ref="J1316:J1318" si="337">TRUNC((H1316*G1316),2)</f>
        <v>0.57999999999999996</v>
      </c>
      <c r="M1316" s="76">
        <f>VLOOKUP(B1316,'CMP-SIN-SD-09-2021'!A:D,4,0)</f>
        <v>23.12</v>
      </c>
      <c r="N1316" s="76" t="b">
        <f t="shared" ref="N1316:N1318" si="338">M1316=H1316</f>
        <v>1</v>
      </c>
    </row>
    <row r="1317" spans="1:15" s="363" customFormat="1" x14ac:dyDescent="0.25">
      <c r="A1317" s="378">
        <f t="shared" si="332"/>
        <v>98509</v>
      </c>
      <c r="B1317" s="377">
        <v>88316</v>
      </c>
      <c r="C1317" s="104" t="s">
        <v>13679</v>
      </c>
      <c r="D1317" s="104" t="s">
        <v>11293</v>
      </c>
      <c r="E1317" s="105" t="s">
        <v>11264</v>
      </c>
      <c r="F1317" s="105" t="s">
        <v>6456</v>
      </c>
      <c r="G1317" s="140">
        <v>0.1018</v>
      </c>
      <c r="H1317" s="107">
        <f>VLOOKUP(B1317,'CMP-SIN-SD-09-2021'!A:D,4,0)</f>
        <v>17.61</v>
      </c>
      <c r="I1317" s="107" t="s">
        <v>11266</v>
      </c>
      <c r="J1317" s="76">
        <f t="shared" si="337"/>
        <v>1.79</v>
      </c>
      <c r="M1317" s="76">
        <f>VLOOKUP(B1317,'CMP-SIN-SD-09-2021'!A:D,4,0)</f>
        <v>17.61</v>
      </c>
      <c r="N1317" s="76" t="b">
        <f t="shared" si="338"/>
        <v>1</v>
      </c>
    </row>
    <row r="1318" spans="1:15" s="363" customFormat="1" ht="30" x14ac:dyDescent="0.25">
      <c r="A1318" s="378">
        <f t="shared" si="332"/>
        <v>98509</v>
      </c>
      <c r="B1318" s="377">
        <v>365</v>
      </c>
      <c r="C1318" s="104" t="s">
        <v>13679</v>
      </c>
      <c r="D1318" s="104" t="s">
        <v>13839</v>
      </c>
      <c r="E1318" s="105" t="s">
        <v>11264</v>
      </c>
      <c r="F1318" s="105" t="s">
        <v>6446</v>
      </c>
      <c r="G1318" s="140">
        <v>1</v>
      </c>
      <c r="H1318" s="107">
        <v>38.299999999999997</v>
      </c>
      <c r="I1318" s="107" t="s">
        <v>11266</v>
      </c>
      <c r="J1318" s="76">
        <f t="shared" si="337"/>
        <v>38.299999999999997</v>
      </c>
      <c r="M1318" s="76">
        <f>VLOOKUP(B1318,'INS-SIN-SD-09-2021'!A:D,4,0)</f>
        <v>38.299999999999997</v>
      </c>
      <c r="N1318" s="76" t="b">
        <f t="shared" si="338"/>
        <v>1</v>
      </c>
    </row>
    <row r="1319" spans="1:15" s="363" customFormat="1" x14ac:dyDescent="0.25">
      <c r="A1319" s="376">
        <f t="shared" si="332"/>
        <v>98504</v>
      </c>
      <c r="B1319" s="367" t="s">
        <v>11263</v>
      </c>
      <c r="C1319" s="368" t="s">
        <v>11436</v>
      </c>
      <c r="D1319" s="368" t="s">
        <v>13404</v>
      </c>
      <c r="E1319" s="369" t="s">
        <v>6447</v>
      </c>
      <c r="F1319" s="369" t="s">
        <v>11264</v>
      </c>
      <c r="G1319" s="370" t="s">
        <v>11265</v>
      </c>
      <c r="H1319" s="371" t="s">
        <v>11266</v>
      </c>
      <c r="I1319" s="375">
        <f>SUMIF(A:A,A1319,J:J)</f>
        <v>12.07</v>
      </c>
      <c r="K1319" s="363">
        <f>VLOOKUP(A1319,'CMP-SIN-SD-09-2021'!A:D,4,0)</f>
        <v>12.07</v>
      </c>
      <c r="L1319" s="363" t="b">
        <f>K1319=I1319</f>
        <v>1</v>
      </c>
      <c r="O1319" s="6">
        <v>98504</v>
      </c>
    </row>
    <row r="1320" spans="1:15" s="363" customFormat="1" x14ac:dyDescent="0.25">
      <c r="A1320" s="378">
        <f t="shared" si="332"/>
        <v>98504</v>
      </c>
      <c r="B1320" s="377">
        <v>88441</v>
      </c>
      <c r="C1320" s="104" t="s">
        <v>13404</v>
      </c>
      <c r="D1320" s="104" t="s">
        <v>13414</v>
      </c>
      <c r="E1320" s="105" t="s">
        <v>11264</v>
      </c>
      <c r="F1320" s="105" t="s">
        <v>6456</v>
      </c>
      <c r="G1320" s="140">
        <v>3.9100000000000003E-2</v>
      </c>
      <c r="H1320" s="107">
        <f>VLOOKUP(B1320,'CMP-SIN-SD-09-2021'!A:D,4,0)</f>
        <v>23.12</v>
      </c>
      <c r="I1320" s="107" t="s">
        <v>11266</v>
      </c>
      <c r="J1320" s="76">
        <f t="shared" ref="J1320:J1322" si="339">TRUNC((H1320*G1320),2)</f>
        <v>0.9</v>
      </c>
      <c r="M1320" s="76">
        <f>VLOOKUP(B1320,'CMP-SIN-SD-09-2021'!A:D,4,0)</f>
        <v>23.12</v>
      </c>
      <c r="N1320" s="76" t="b">
        <f t="shared" ref="N1320:N1322" si="340">M1320=H1320</f>
        <v>1</v>
      </c>
    </row>
    <row r="1321" spans="1:15" s="363" customFormat="1" x14ac:dyDescent="0.25">
      <c r="A1321" s="378">
        <f t="shared" si="332"/>
        <v>98504</v>
      </c>
      <c r="B1321" s="377">
        <v>88316</v>
      </c>
      <c r="C1321" s="104" t="s">
        <v>13404</v>
      </c>
      <c r="D1321" s="104" t="s">
        <v>11293</v>
      </c>
      <c r="E1321" s="105" t="s">
        <v>11264</v>
      </c>
      <c r="F1321" s="105" t="s">
        <v>6456</v>
      </c>
      <c r="G1321" s="140">
        <v>0.15640000000000001</v>
      </c>
      <c r="H1321" s="107">
        <f>VLOOKUP(B1321,'CMP-SIN-SD-09-2021'!A:D,4,0)</f>
        <v>17.61</v>
      </c>
      <c r="I1321" s="107" t="s">
        <v>11266</v>
      </c>
      <c r="J1321" s="76">
        <f t="shared" si="339"/>
        <v>2.75</v>
      </c>
      <c r="M1321" s="76">
        <f>VLOOKUP(B1321,'CMP-SIN-SD-09-2021'!A:D,4,0)</f>
        <v>17.61</v>
      </c>
      <c r="N1321" s="76" t="b">
        <f t="shared" si="340"/>
        <v>1</v>
      </c>
    </row>
    <row r="1322" spans="1:15" s="363" customFormat="1" x14ac:dyDescent="0.25">
      <c r="A1322" s="378">
        <f t="shared" si="332"/>
        <v>98504</v>
      </c>
      <c r="B1322" s="377">
        <v>3324</v>
      </c>
      <c r="C1322" s="104" t="s">
        <v>13404</v>
      </c>
      <c r="D1322" s="104" t="s">
        <v>13840</v>
      </c>
      <c r="E1322" s="105" t="s">
        <v>11264</v>
      </c>
      <c r="F1322" s="105" t="s">
        <v>6447</v>
      </c>
      <c r="G1322" s="140">
        <v>1</v>
      </c>
      <c r="H1322" s="107">
        <v>8.42</v>
      </c>
      <c r="I1322" s="107" t="s">
        <v>11266</v>
      </c>
      <c r="J1322" s="76">
        <f t="shared" si="339"/>
        <v>8.42</v>
      </c>
      <c r="M1322" s="76">
        <f>VLOOKUP(B1322,'INS-SIN-SD-09-2021'!A:D,4,0)</f>
        <v>8.42</v>
      </c>
      <c r="N1322" s="76" t="b">
        <f t="shared" si="340"/>
        <v>1</v>
      </c>
    </row>
    <row r="1323" spans="1:15" s="363" customFormat="1" ht="30" x14ac:dyDescent="0.25">
      <c r="A1323" s="376">
        <f t="shared" si="332"/>
        <v>94263</v>
      </c>
      <c r="B1323" s="367" t="s">
        <v>11263</v>
      </c>
      <c r="C1323" s="368" t="s">
        <v>11437</v>
      </c>
      <c r="D1323" s="368" t="s">
        <v>13481</v>
      </c>
      <c r="E1323" s="369" t="s">
        <v>6465</v>
      </c>
      <c r="F1323" s="369" t="s">
        <v>11264</v>
      </c>
      <c r="G1323" s="370" t="s">
        <v>11265</v>
      </c>
      <c r="H1323" s="371" t="s">
        <v>11266</v>
      </c>
      <c r="I1323" s="375">
        <f>SUMIF(A:A,A1323,J:J)</f>
        <v>26.44</v>
      </c>
      <c r="K1323" s="363">
        <f>VLOOKUP(A1323,'CMP-SIN-SD-09-2021'!A:D,4,0)</f>
        <v>26.44</v>
      </c>
      <c r="L1323" s="363" t="b">
        <f>K1323=I1323</f>
        <v>1</v>
      </c>
      <c r="O1323" s="6">
        <v>94263</v>
      </c>
    </row>
    <row r="1324" spans="1:15" s="363" customFormat="1" x14ac:dyDescent="0.25">
      <c r="A1324" s="378">
        <f t="shared" si="332"/>
        <v>94263</v>
      </c>
      <c r="B1324" s="377">
        <v>88243</v>
      </c>
      <c r="C1324" s="104" t="s">
        <v>13481</v>
      </c>
      <c r="D1324" s="104" t="s">
        <v>13473</v>
      </c>
      <c r="E1324" s="105" t="s">
        <v>11264</v>
      </c>
      <c r="F1324" s="105" t="s">
        <v>6456</v>
      </c>
      <c r="G1324" s="140">
        <v>8.6999999999999994E-2</v>
      </c>
      <c r="H1324" s="107">
        <f>VLOOKUP(B1324,'CMP-SIN-SD-09-2021'!A:D,4,0)</f>
        <v>20.96</v>
      </c>
      <c r="I1324" s="107" t="s">
        <v>11266</v>
      </c>
      <c r="J1324" s="76">
        <f t="shared" ref="J1324:J1331" si="341">TRUNC((H1324*G1324),2)</f>
        <v>1.82</v>
      </c>
      <c r="M1324" s="76">
        <f>VLOOKUP(B1324,'CMP-SIN-SD-09-2021'!A:D,4,0)</f>
        <v>20.96</v>
      </c>
      <c r="N1324" s="76" t="b">
        <f t="shared" ref="N1324:N1331" si="342">M1324=H1324</f>
        <v>1</v>
      </c>
    </row>
    <row r="1325" spans="1:15" s="363" customFormat="1" x14ac:dyDescent="0.25">
      <c r="A1325" s="378">
        <f t="shared" si="332"/>
        <v>94263</v>
      </c>
      <c r="B1325" s="377">
        <v>88309</v>
      </c>
      <c r="C1325" s="104" t="s">
        <v>13481</v>
      </c>
      <c r="D1325" s="104" t="s">
        <v>13351</v>
      </c>
      <c r="E1325" s="105" t="s">
        <v>11264</v>
      </c>
      <c r="F1325" s="105" t="s">
        <v>6456</v>
      </c>
      <c r="G1325" s="140">
        <v>0.221</v>
      </c>
      <c r="H1325" s="107">
        <f>VLOOKUP(B1325,'CMP-SIN-SD-09-2021'!A:D,4,0)</f>
        <v>23.9</v>
      </c>
      <c r="I1325" s="107" t="s">
        <v>11266</v>
      </c>
      <c r="J1325" s="76">
        <f t="shared" si="341"/>
        <v>5.28</v>
      </c>
      <c r="M1325" s="76">
        <f>VLOOKUP(B1325,'CMP-SIN-SD-09-2021'!A:D,4,0)</f>
        <v>23.9</v>
      </c>
      <c r="N1325" s="76" t="b">
        <f t="shared" si="342"/>
        <v>1</v>
      </c>
    </row>
    <row r="1326" spans="1:15" s="363" customFormat="1" x14ac:dyDescent="0.25">
      <c r="A1326" s="378">
        <f t="shared" si="332"/>
        <v>94263</v>
      </c>
      <c r="B1326" s="377">
        <v>88316</v>
      </c>
      <c r="C1326" s="104" t="s">
        <v>13481</v>
      </c>
      <c r="D1326" s="104" t="s">
        <v>11293</v>
      </c>
      <c r="E1326" s="105" t="s">
        <v>11264</v>
      </c>
      <c r="F1326" s="105" t="s">
        <v>6456</v>
      </c>
      <c r="G1326" s="140">
        <v>0.442</v>
      </c>
      <c r="H1326" s="107">
        <f>VLOOKUP(B1326,'CMP-SIN-SD-09-2021'!A:D,4,0)</f>
        <v>17.61</v>
      </c>
      <c r="I1326" s="107" t="s">
        <v>11266</v>
      </c>
      <c r="J1326" s="76">
        <f t="shared" si="341"/>
        <v>7.78</v>
      </c>
      <c r="M1326" s="76">
        <f>VLOOKUP(B1326,'CMP-SIN-SD-09-2021'!A:D,4,0)</f>
        <v>17.61</v>
      </c>
      <c r="N1326" s="76" t="b">
        <f t="shared" si="342"/>
        <v>1</v>
      </c>
    </row>
    <row r="1327" spans="1:15" s="363" customFormat="1" ht="30" x14ac:dyDescent="0.25">
      <c r="A1327" s="378">
        <f t="shared" si="332"/>
        <v>94263</v>
      </c>
      <c r="B1327" s="377">
        <v>88631</v>
      </c>
      <c r="C1327" s="104" t="s">
        <v>13481</v>
      </c>
      <c r="D1327" s="104" t="s">
        <v>13565</v>
      </c>
      <c r="E1327" s="105" t="s">
        <v>11264</v>
      </c>
      <c r="F1327" s="105" t="s">
        <v>6624</v>
      </c>
      <c r="G1327" s="140">
        <v>2E-3</v>
      </c>
      <c r="H1327" s="107">
        <f>VLOOKUP(B1327,'CMP-SIN-SD-09-2021'!A:D,4,0)</f>
        <v>496.55</v>
      </c>
      <c r="I1327" s="107" t="s">
        <v>11266</v>
      </c>
      <c r="J1327" s="76">
        <f t="shared" si="341"/>
        <v>0.99</v>
      </c>
      <c r="M1327" s="76">
        <f>VLOOKUP(B1327,'CMP-SIN-SD-09-2021'!A:D,4,0)</f>
        <v>496.55</v>
      </c>
      <c r="N1327" s="76" t="b">
        <f t="shared" si="342"/>
        <v>1</v>
      </c>
    </row>
    <row r="1328" spans="1:15" s="363" customFormat="1" ht="30" x14ac:dyDescent="0.25">
      <c r="A1328" s="378">
        <f t="shared" si="332"/>
        <v>94263</v>
      </c>
      <c r="B1328" s="377">
        <v>92960</v>
      </c>
      <c r="C1328" s="104" t="s">
        <v>13481</v>
      </c>
      <c r="D1328" s="104" t="s">
        <v>13841</v>
      </c>
      <c r="E1328" s="105" t="s">
        <v>11264</v>
      </c>
      <c r="F1328" s="105" t="s">
        <v>11307</v>
      </c>
      <c r="G1328" s="140">
        <v>1.4E-2</v>
      </c>
      <c r="H1328" s="107">
        <v>16.260000000000002</v>
      </c>
      <c r="I1328" s="107" t="s">
        <v>11266</v>
      </c>
      <c r="J1328" s="76">
        <f t="shared" si="341"/>
        <v>0.22</v>
      </c>
      <c r="M1328" s="76">
        <f>VLOOKUP(B1328,'CMP-SIN-SD-09-2021'!A:D,4,0)</f>
        <v>16.260000000000002</v>
      </c>
      <c r="N1328" s="76" t="b">
        <f t="shared" si="342"/>
        <v>1</v>
      </c>
    </row>
    <row r="1329" spans="1:15" s="363" customFormat="1" ht="30" x14ac:dyDescent="0.25">
      <c r="A1329" s="378">
        <f t="shared" si="332"/>
        <v>94263</v>
      </c>
      <c r="B1329" s="377">
        <v>92961</v>
      </c>
      <c r="C1329" s="104" t="s">
        <v>13481</v>
      </c>
      <c r="D1329" s="104" t="s">
        <v>13842</v>
      </c>
      <c r="E1329" s="105" t="s">
        <v>11264</v>
      </c>
      <c r="F1329" s="105" t="s">
        <v>11308</v>
      </c>
      <c r="G1329" s="140">
        <v>7.1999999999999995E-2</v>
      </c>
      <c r="H1329" s="107">
        <v>4.4800000000000004</v>
      </c>
      <c r="I1329" s="107" t="s">
        <v>11266</v>
      </c>
      <c r="J1329" s="76">
        <f t="shared" si="341"/>
        <v>0.32</v>
      </c>
      <c r="M1329" s="76">
        <f>VLOOKUP(B1329,'CMP-SIN-SD-09-2021'!A:D,4,0)</f>
        <v>4.4800000000000004</v>
      </c>
      <c r="N1329" s="76" t="b">
        <f t="shared" si="342"/>
        <v>1</v>
      </c>
    </row>
    <row r="1330" spans="1:15" s="363" customFormat="1" ht="30" x14ac:dyDescent="0.25">
      <c r="A1330" s="378">
        <f t="shared" si="332"/>
        <v>94263</v>
      </c>
      <c r="B1330" s="377">
        <v>370</v>
      </c>
      <c r="C1330" s="104" t="s">
        <v>13481</v>
      </c>
      <c r="D1330" s="104" t="s">
        <v>13843</v>
      </c>
      <c r="E1330" s="105" t="s">
        <v>11264</v>
      </c>
      <c r="F1330" s="105" t="s">
        <v>6624</v>
      </c>
      <c r="G1330" s="140">
        <v>7.0000000000000001E-3</v>
      </c>
      <c r="H1330" s="107">
        <v>105</v>
      </c>
      <c r="I1330" s="107" t="s">
        <v>11266</v>
      </c>
      <c r="J1330" s="76">
        <f t="shared" si="341"/>
        <v>0.73</v>
      </c>
      <c r="M1330" s="76">
        <f>VLOOKUP(B1330,'INS-SIN-SD-09-2021'!A:D,4,0)</f>
        <v>105</v>
      </c>
      <c r="N1330" s="76" t="b">
        <f t="shared" si="342"/>
        <v>1</v>
      </c>
    </row>
    <row r="1331" spans="1:15" s="363" customFormat="1" ht="45" x14ac:dyDescent="0.25">
      <c r="A1331" s="378">
        <f t="shared" si="332"/>
        <v>94263</v>
      </c>
      <c r="B1331" s="377">
        <v>34492</v>
      </c>
      <c r="C1331" s="104" t="s">
        <v>13481</v>
      </c>
      <c r="D1331" s="104" t="s">
        <v>13844</v>
      </c>
      <c r="E1331" s="105" t="s">
        <v>11264</v>
      </c>
      <c r="F1331" s="105" t="s">
        <v>6624</v>
      </c>
      <c r="G1331" s="140">
        <v>0.03</v>
      </c>
      <c r="H1331" s="107">
        <v>310</v>
      </c>
      <c r="I1331" s="107" t="s">
        <v>11266</v>
      </c>
      <c r="J1331" s="76">
        <f t="shared" si="341"/>
        <v>9.3000000000000007</v>
      </c>
      <c r="M1331" s="76">
        <f>VLOOKUP(B1331,'INS-SIN-SD-09-2021'!A:D,4,0)</f>
        <v>310</v>
      </c>
      <c r="N1331" s="76" t="b">
        <f t="shared" si="342"/>
        <v>1</v>
      </c>
    </row>
    <row r="1332" spans="1:15" s="363" customFormat="1" ht="45" x14ac:dyDescent="0.25">
      <c r="A1332" s="376">
        <f t="shared" si="332"/>
        <v>92399</v>
      </c>
      <c r="B1332" s="367" t="s">
        <v>11263</v>
      </c>
      <c r="C1332" s="368" t="s">
        <v>11438</v>
      </c>
      <c r="D1332" s="368" t="s">
        <v>13319</v>
      </c>
      <c r="E1332" s="369" t="s">
        <v>6447</v>
      </c>
      <c r="F1332" s="369" t="s">
        <v>11264</v>
      </c>
      <c r="G1332" s="370" t="s">
        <v>11265</v>
      </c>
      <c r="H1332" s="371" t="s">
        <v>11266</v>
      </c>
      <c r="I1332" s="375">
        <f>SUMIF(A:A,A1332,J:J)</f>
        <v>79.61</v>
      </c>
      <c r="K1332" s="363">
        <f>VLOOKUP(A1332,'CMP-SIN-SD-09-2021'!A:D,4,0)</f>
        <v>79.61</v>
      </c>
      <c r="L1332" s="363" t="b">
        <f>K1332=I1332</f>
        <v>1</v>
      </c>
      <c r="O1332" s="6">
        <v>92399</v>
      </c>
    </row>
    <row r="1333" spans="1:15" s="363" customFormat="1" x14ac:dyDescent="0.25">
      <c r="A1333" s="378">
        <f t="shared" si="332"/>
        <v>92399</v>
      </c>
      <c r="B1333" s="377">
        <v>88260</v>
      </c>
      <c r="C1333" s="104" t="s">
        <v>13319</v>
      </c>
      <c r="D1333" s="104" t="s">
        <v>13845</v>
      </c>
      <c r="E1333" s="105" t="s">
        <v>11264</v>
      </c>
      <c r="F1333" s="105" t="s">
        <v>6456</v>
      </c>
      <c r="G1333" s="140">
        <v>0.27029999999999998</v>
      </c>
      <c r="H1333" s="107">
        <f>VLOOKUP(B1333,'CMP-SIN-SD-09-2021'!A:D,4,0)</f>
        <v>22.46</v>
      </c>
      <c r="I1333" s="107" t="s">
        <v>11266</v>
      </c>
      <c r="J1333" s="76">
        <f t="shared" ref="J1333:J1341" si="343">TRUNC((H1333*G1333),2)</f>
        <v>6.07</v>
      </c>
      <c r="M1333" s="76">
        <f>VLOOKUP(B1333,'CMP-SIN-SD-09-2021'!A:D,4,0)</f>
        <v>22.46</v>
      </c>
      <c r="N1333" s="76" t="b">
        <f t="shared" ref="N1333:N1341" si="344">M1333=H1333</f>
        <v>1</v>
      </c>
    </row>
    <row r="1334" spans="1:15" s="363" customFormat="1" x14ac:dyDescent="0.25">
      <c r="A1334" s="378">
        <f t="shared" si="332"/>
        <v>92399</v>
      </c>
      <c r="B1334" s="377">
        <v>88316</v>
      </c>
      <c r="C1334" s="104" t="s">
        <v>13319</v>
      </c>
      <c r="D1334" s="104" t="s">
        <v>11293</v>
      </c>
      <c r="E1334" s="105" t="s">
        <v>11264</v>
      </c>
      <c r="F1334" s="105" t="s">
        <v>6456</v>
      </c>
      <c r="G1334" s="140">
        <v>0.27029999999999998</v>
      </c>
      <c r="H1334" s="107">
        <f>VLOOKUP(B1334,'CMP-SIN-SD-09-2021'!A:D,4,0)</f>
        <v>17.61</v>
      </c>
      <c r="I1334" s="107" t="s">
        <v>11266</v>
      </c>
      <c r="J1334" s="76">
        <f t="shared" si="343"/>
        <v>4.75</v>
      </c>
      <c r="M1334" s="76">
        <f>VLOOKUP(B1334,'CMP-SIN-SD-09-2021'!A:D,4,0)</f>
        <v>17.61</v>
      </c>
      <c r="N1334" s="76" t="b">
        <f t="shared" si="344"/>
        <v>1</v>
      </c>
    </row>
    <row r="1335" spans="1:15" s="363" customFormat="1" ht="45" x14ac:dyDescent="0.25">
      <c r="A1335" s="378">
        <f t="shared" si="332"/>
        <v>92399</v>
      </c>
      <c r="B1335" s="377">
        <v>91277</v>
      </c>
      <c r="C1335" s="104" t="s">
        <v>13319</v>
      </c>
      <c r="D1335" s="104" t="s">
        <v>13846</v>
      </c>
      <c r="E1335" s="105" t="s">
        <v>11264</v>
      </c>
      <c r="F1335" s="105" t="s">
        <v>11307</v>
      </c>
      <c r="G1335" s="140">
        <v>5.4999999999999997E-3</v>
      </c>
      <c r="H1335" s="107">
        <v>10.14</v>
      </c>
      <c r="I1335" s="107" t="s">
        <v>11266</v>
      </c>
      <c r="J1335" s="76">
        <f t="shared" si="343"/>
        <v>0.05</v>
      </c>
      <c r="M1335" s="76">
        <f>VLOOKUP(B1335,'CMP-SIN-SD-09-2021'!A:D,4,0)</f>
        <v>10.14</v>
      </c>
      <c r="N1335" s="76" t="b">
        <f t="shared" si="344"/>
        <v>1</v>
      </c>
    </row>
    <row r="1336" spans="1:15" s="363" customFormat="1" ht="45" x14ac:dyDescent="0.25">
      <c r="A1336" s="378">
        <f t="shared" si="332"/>
        <v>92399</v>
      </c>
      <c r="B1336" s="377">
        <v>91278</v>
      </c>
      <c r="C1336" s="104" t="s">
        <v>13319</v>
      </c>
      <c r="D1336" s="104" t="s">
        <v>13847</v>
      </c>
      <c r="E1336" s="105" t="s">
        <v>11264</v>
      </c>
      <c r="F1336" s="105" t="s">
        <v>11308</v>
      </c>
      <c r="G1336" s="140">
        <v>0.12970000000000001</v>
      </c>
      <c r="H1336" s="107">
        <v>0.54</v>
      </c>
      <c r="I1336" s="107" t="s">
        <v>11266</v>
      </c>
      <c r="J1336" s="76">
        <f t="shared" si="343"/>
        <v>7.0000000000000007E-2</v>
      </c>
      <c r="M1336" s="76">
        <f>VLOOKUP(B1336,'CMP-SIN-SD-09-2021'!A:D,4,0)</f>
        <v>0.54</v>
      </c>
      <c r="N1336" s="76" t="b">
        <f t="shared" si="344"/>
        <v>1</v>
      </c>
    </row>
    <row r="1337" spans="1:15" s="363" customFormat="1" ht="60" x14ac:dyDescent="0.25">
      <c r="A1337" s="378">
        <f t="shared" si="332"/>
        <v>92399</v>
      </c>
      <c r="B1337" s="377">
        <v>91283</v>
      </c>
      <c r="C1337" s="104" t="s">
        <v>13319</v>
      </c>
      <c r="D1337" s="104" t="s">
        <v>13848</v>
      </c>
      <c r="E1337" s="105" t="s">
        <v>11264</v>
      </c>
      <c r="F1337" s="105" t="s">
        <v>11307</v>
      </c>
      <c r="G1337" s="140">
        <v>1.35E-2</v>
      </c>
      <c r="H1337" s="107">
        <v>23.12</v>
      </c>
      <c r="I1337" s="107" t="s">
        <v>11266</v>
      </c>
      <c r="J1337" s="76">
        <f t="shared" si="343"/>
        <v>0.31</v>
      </c>
      <c r="M1337" s="76">
        <f>VLOOKUP(B1337,'CMP-SIN-SD-09-2021'!A:D,4,0)</f>
        <v>23.12</v>
      </c>
      <c r="N1337" s="76" t="b">
        <f t="shared" si="344"/>
        <v>1</v>
      </c>
    </row>
    <row r="1338" spans="1:15" s="363" customFormat="1" ht="60" x14ac:dyDescent="0.25">
      <c r="A1338" s="378">
        <f t="shared" si="332"/>
        <v>92399</v>
      </c>
      <c r="B1338" s="377">
        <v>91285</v>
      </c>
      <c r="C1338" s="104" t="s">
        <v>13319</v>
      </c>
      <c r="D1338" s="104" t="s">
        <v>13849</v>
      </c>
      <c r="E1338" s="105" t="s">
        <v>11264</v>
      </c>
      <c r="F1338" s="105" t="s">
        <v>11308</v>
      </c>
      <c r="G1338" s="140">
        <v>0.1217</v>
      </c>
      <c r="H1338" s="107">
        <v>0.75</v>
      </c>
      <c r="I1338" s="107" t="s">
        <v>11266</v>
      </c>
      <c r="J1338" s="76">
        <f t="shared" si="343"/>
        <v>0.09</v>
      </c>
      <c r="M1338" s="76">
        <f>VLOOKUP(B1338,'CMP-SIN-SD-09-2021'!A:D,4,0)</f>
        <v>0.75</v>
      </c>
      <c r="N1338" s="76" t="b">
        <f t="shared" si="344"/>
        <v>1</v>
      </c>
    </row>
    <row r="1339" spans="1:15" s="363" customFormat="1" ht="30" x14ac:dyDescent="0.25">
      <c r="A1339" s="378">
        <f t="shared" si="332"/>
        <v>92399</v>
      </c>
      <c r="B1339" s="377">
        <v>370</v>
      </c>
      <c r="C1339" s="104" t="s">
        <v>13319</v>
      </c>
      <c r="D1339" s="104" t="s">
        <v>13843</v>
      </c>
      <c r="E1339" s="105" t="s">
        <v>11264</v>
      </c>
      <c r="F1339" s="105" t="s">
        <v>6624</v>
      </c>
      <c r="G1339" s="140">
        <v>5.6800000000000003E-2</v>
      </c>
      <c r="H1339" s="107">
        <v>105</v>
      </c>
      <c r="I1339" s="107" t="s">
        <v>11266</v>
      </c>
      <c r="J1339" s="76">
        <f t="shared" si="343"/>
        <v>5.96</v>
      </c>
      <c r="M1339" s="76">
        <f>VLOOKUP(B1339,'INS-SIN-SD-09-2021'!A:D,4,0)</f>
        <v>105</v>
      </c>
      <c r="N1339" s="76" t="b">
        <f t="shared" si="344"/>
        <v>1</v>
      </c>
    </row>
    <row r="1340" spans="1:15" s="363" customFormat="1" x14ac:dyDescent="0.25">
      <c r="A1340" s="378">
        <f t="shared" si="332"/>
        <v>92399</v>
      </c>
      <c r="B1340" s="377">
        <v>4741</v>
      </c>
      <c r="C1340" s="104" t="s">
        <v>13319</v>
      </c>
      <c r="D1340" s="104" t="s">
        <v>13850</v>
      </c>
      <c r="E1340" s="105" t="s">
        <v>11264</v>
      </c>
      <c r="F1340" s="105" t="s">
        <v>6624</v>
      </c>
      <c r="G1340" s="140">
        <v>8.6999999999999994E-3</v>
      </c>
      <c r="H1340" s="107">
        <v>127.93</v>
      </c>
      <c r="I1340" s="107" t="s">
        <v>11266</v>
      </c>
      <c r="J1340" s="76">
        <f t="shared" si="343"/>
        <v>1.1100000000000001</v>
      </c>
      <c r="M1340" s="76">
        <f>VLOOKUP(B1340,'INS-SIN-SD-09-2021'!A:D,4,0)</f>
        <v>127.93</v>
      </c>
      <c r="N1340" s="76" t="b">
        <f t="shared" si="344"/>
        <v>1</v>
      </c>
    </row>
    <row r="1341" spans="1:15" s="363" customFormat="1" ht="60" x14ac:dyDescent="0.25">
      <c r="A1341" s="378">
        <f t="shared" si="332"/>
        <v>92399</v>
      </c>
      <c r="B1341" s="377">
        <v>36170</v>
      </c>
      <c r="C1341" s="104" t="s">
        <v>13319</v>
      </c>
      <c r="D1341" s="104" t="s">
        <v>13851</v>
      </c>
      <c r="E1341" s="105" t="s">
        <v>11264</v>
      </c>
      <c r="F1341" s="105" t="s">
        <v>6447</v>
      </c>
      <c r="G1341" s="140">
        <v>1.0130999999999999</v>
      </c>
      <c r="H1341" s="107">
        <v>60.41</v>
      </c>
      <c r="I1341" s="107" t="s">
        <v>11266</v>
      </c>
      <c r="J1341" s="76">
        <f t="shared" si="343"/>
        <v>61.2</v>
      </c>
      <c r="M1341" s="76">
        <f>VLOOKUP(B1341,'INS-SIN-SD-09-2021'!A:D,4,0)</f>
        <v>60.41</v>
      </c>
      <c r="N1341" s="76" t="b">
        <f t="shared" si="344"/>
        <v>1</v>
      </c>
    </row>
    <row r="1342" spans="1:15" s="363" customFormat="1" ht="45" x14ac:dyDescent="0.25">
      <c r="A1342" s="376">
        <f t="shared" si="332"/>
        <v>94995</v>
      </c>
      <c r="B1342" s="367" t="s">
        <v>11263</v>
      </c>
      <c r="C1342" s="368" t="s">
        <v>13852</v>
      </c>
      <c r="D1342" s="368" t="s">
        <v>13545</v>
      </c>
      <c r="E1342" s="369" t="s">
        <v>6447</v>
      </c>
      <c r="F1342" s="369" t="s">
        <v>11264</v>
      </c>
      <c r="G1342" s="370" t="s">
        <v>11265</v>
      </c>
      <c r="H1342" s="371" t="s">
        <v>11266</v>
      </c>
      <c r="I1342" s="375">
        <f>SUMIF(A:A,A1342,J:J)</f>
        <v>100.96000000000001</v>
      </c>
      <c r="K1342" s="363">
        <f>VLOOKUP(A1342,'CMP-SIN-SD-09-2021'!A:D,4,0)</f>
        <v>100.96</v>
      </c>
      <c r="L1342" s="363" t="b">
        <f>K1342=I1342</f>
        <v>1</v>
      </c>
      <c r="O1342" s="6">
        <v>94995</v>
      </c>
    </row>
    <row r="1343" spans="1:15" s="363" customFormat="1" x14ac:dyDescent="0.25">
      <c r="A1343" s="378">
        <f t="shared" si="332"/>
        <v>94995</v>
      </c>
      <c r="B1343" s="377">
        <v>88262</v>
      </c>
      <c r="C1343" s="104" t="s">
        <v>13545</v>
      </c>
      <c r="D1343" s="104" t="s">
        <v>13312</v>
      </c>
      <c r="E1343" s="105" t="s">
        <v>11264</v>
      </c>
      <c r="F1343" s="105" t="s">
        <v>6456</v>
      </c>
      <c r="G1343" s="140">
        <v>0.18049999999999999</v>
      </c>
      <c r="H1343" s="107">
        <f>VLOOKUP(B1343,'CMP-SIN-SD-09-2021'!A:D,4,0)</f>
        <v>23.68</v>
      </c>
      <c r="I1343" s="107" t="s">
        <v>11266</v>
      </c>
      <c r="J1343" s="76">
        <f t="shared" ref="J1343:J1350" si="345">TRUNC((H1343*G1343),2)</f>
        <v>4.2699999999999996</v>
      </c>
      <c r="M1343" s="76">
        <f>VLOOKUP(B1343,'CMP-SIN-SD-09-2021'!A:D,4,0)</f>
        <v>23.68</v>
      </c>
      <c r="N1343" s="76" t="b">
        <f t="shared" ref="N1343:N1350" si="346">M1343=H1343</f>
        <v>1</v>
      </c>
    </row>
    <row r="1344" spans="1:15" s="363" customFormat="1" x14ac:dyDescent="0.25">
      <c r="A1344" s="378">
        <f t="shared" si="332"/>
        <v>94995</v>
      </c>
      <c r="B1344" s="377">
        <v>88309</v>
      </c>
      <c r="C1344" s="104" t="s">
        <v>13545</v>
      </c>
      <c r="D1344" s="104" t="s">
        <v>13351</v>
      </c>
      <c r="E1344" s="105" t="s">
        <v>11264</v>
      </c>
      <c r="F1344" s="105" t="s">
        <v>6456</v>
      </c>
      <c r="G1344" s="140">
        <v>0.13880000000000001</v>
      </c>
      <c r="H1344" s="107">
        <f>VLOOKUP(B1344,'CMP-SIN-SD-09-2021'!A:D,4,0)</f>
        <v>23.9</v>
      </c>
      <c r="I1344" s="107" t="s">
        <v>11266</v>
      </c>
      <c r="J1344" s="76">
        <f t="shared" si="345"/>
        <v>3.31</v>
      </c>
      <c r="M1344" s="76">
        <f>VLOOKUP(B1344,'CMP-SIN-SD-09-2021'!A:D,4,0)</f>
        <v>23.9</v>
      </c>
      <c r="N1344" s="76" t="b">
        <f t="shared" si="346"/>
        <v>1</v>
      </c>
    </row>
    <row r="1345" spans="1:15" s="363" customFormat="1" x14ac:dyDescent="0.25">
      <c r="A1345" s="378">
        <f t="shared" si="332"/>
        <v>94995</v>
      </c>
      <c r="B1345" s="377">
        <v>88316</v>
      </c>
      <c r="C1345" s="104" t="s">
        <v>13545</v>
      </c>
      <c r="D1345" s="104" t="s">
        <v>11293</v>
      </c>
      <c r="E1345" s="105" t="s">
        <v>11264</v>
      </c>
      <c r="F1345" s="105" t="s">
        <v>6456</v>
      </c>
      <c r="G1345" s="140">
        <v>0.31929999999999997</v>
      </c>
      <c r="H1345" s="107">
        <f>VLOOKUP(B1345,'CMP-SIN-SD-09-2021'!A:D,4,0)</f>
        <v>17.61</v>
      </c>
      <c r="I1345" s="107" t="s">
        <v>11266</v>
      </c>
      <c r="J1345" s="76">
        <f t="shared" si="345"/>
        <v>5.62</v>
      </c>
      <c r="M1345" s="76">
        <f>VLOOKUP(B1345,'CMP-SIN-SD-09-2021'!A:D,4,0)</f>
        <v>17.61</v>
      </c>
      <c r="N1345" s="76" t="b">
        <f t="shared" si="346"/>
        <v>1</v>
      </c>
    </row>
    <row r="1346" spans="1:15" s="363" customFormat="1" x14ac:dyDescent="0.25">
      <c r="A1346" s="378">
        <f t="shared" si="332"/>
        <v>94995</v>
      </c>
      <c r="B1346" s="377">
        <v>3777</v>
      </c>
      <c r="C1346" s="104" t="s">
        <v>13545</v>
      </c>
      <c r="D1346" s="104" t="s">
        <v>13853</v>
      </c>
      <c r="E1346" s="105" t="s">
        <v>11264</v>
      </c>
      <c r="F1346" s="105" t="s">
        <v>6447</v>
      </c>
      <c r="G1346" s="140">
        <v>1.1279999999999999</v>
      </c>
      <c r="H1346" s="107">
        <v>0.88</v>
      </c>
      <c r="I1346" s="107" t="s">
        <v>11266</v>
      </c>
      <c r="J1346" s="76">
        <f t="shared" si="345"/>
        <v>0.99</v>
      </c>
      <c r="M1346" s="76">
        <f>VLOOKUP(B1346,'INS-SIN-SD-09-2021'!A:D,4,0)</f>
        <v>0.88</v>
      </c>
      <c r="N1346" s="76" t="b">
        <f t="shared" si="346"/>
        <v>1</v>
      </c>
    </row>
    <row r="1347" spans="1:15" s="363" customFormat="1" ht="30" x14ac:dyDescent="0.25">
      <c r="A1347" s="378">
        <f t="shared" si="332"/>
        <v>94995</v>
      </c>
      <c r="B1347" s="377">
        <v>4517</v>
      </c>
      <c r="C1347" s="104" t="s">
        <v>13545</v>
      </c>
      <c r="D1347" s="104" t="s">
        <v>13456</v>
      </c>
      <c r="E1347" s="105" t="s">
        <v>11264</v>
      </c>
      <c r="F1347" s="105" t="s">
        <v>6465</v>
      </c>
      <c r="G1347" s="140">
        <v>0.2</v>
      </c>
      <c r="H1347" s="107">
        <v>2.92</v>
      </c>
      <c r="I1347" s="107" t="s">
        <v>11266</v>
      </c>
      <c r="J1347" s="76">
        <f t="shared" si="345"/>
        <v>0.57999999999999996</v>
      </c>
      <c r="M1347" s="76">
        <f>VLOOKUP(B1347,'INS-SIN-SD-09-2021'!A:D,4,0)</f>
        <v>2.92</v>
      </c>
      <c r="N1347" s="76" t="b">
        <f t="shared" si="346"/>
        <v>1</v>
      </c>
    </row>
    <row r="1348" spans="1:15" s="363" customFormat="1" ht="30" x14ac:dyDescent="0.25">
      <c r="A1348" s="378">
        <f t="shared" si="332"/>
        <v>94995</v>
      </c>
      <c r="B1348" s="377">
        <v>4460</v>
      </c>
      <c r="C1348" s="104" t="s">
        <v>13545</v>
      </c>
      <c r="D1348" s="104" t="s">
        <v>13626</v>
      </c>
      <c r="E1348" s="105" t="s">
        <v>11264</v>
      </c>
      <c r="F1348" s="105" t="s">
        <v>6465</v>
      </c>
      <c r="G1348" s="140">
        <v>0.25</v>
      </c>
      <c r="H1348" s="107">
        <v>10.44</v>
      </c>
      <c r="I1348" s="107" t="s">
        <v>11266</v>
      </c>
      <c r="J1348" s="76">
        <f t="shared" si="345"/>
        <v>2.61</v>
      </c>
      <c r="M1348" s="76">
        <f>VLOOKUP(B1348,'INS-SIN-SD-09-2021'!A:D,4,0)</f>
        <v>10.44</v>
      </c>
      <c r="N1348" s="76" t="b">
        <f t="shared" si="346"/>
        <v>1</v>
      </c>
    </row>
    <row r="1349" spans="1:15" s="363" customFormat="1" ht="45" x14ac:dyDescent="0.25">
      <c r="A1349" s="378">
        <f t="shared" si="332"/>
        <v>94995</v>
      </c>
      <c r="B1349" s="377">
        <v>7156</v>
      </c>
      <c r="C1349" s="104" t="s">
        <v>13545</v>
      </c>
      <c r="D1349" s="104" t="s">
        <v>13854</v>
      </c>
      <c r="E1349" s="105" t="s">
        <v>11264</v>
      </c>
      <c r="F1349" s="105" t="s">
        <v>6447</v>
      </c>
      <c r="G1349" s="140">
        <v>1.1224000000000001</v>
      </c>
      <c r="H1349" s="107">
        <v>47.68</v>
      </c>
      <c r="I1349" s="107" t="s">
        <v>11266</v>
      </c>
      <c r="J1349" s="76">
        <f t="shared" si="345"/>
        <v>53.51</v>
      </c>
      <c r="M1349" s="76">
        <f>VLOOKUP(B1349,'INS-SIN-SD-09-2021'!A:D,4,0)</f>
        <v>47.68</v>
      </c>
      <c r="N1349" s="76" t="b">
        <f t="shared" si="346"/>
        <v>1</v>
      </c>
    </row>
    <row r="1350" spans="1:15" s="363" customFormat="1" ht="45" x14ac:dyDescent="0.25">
      <c r="A1350" s="378">
        <f t="shared" si="332"/>
        <v>94995</v>
      </c>
      <c r="B1350" s="377">
        <v>34492</v>
      </c>
      <c r="C1350" s="104" t="s">
        <v>13545</v>
      </c>
      <c r="D1350" s="104" t="s">
        <v>13844</v>
      </c>
      <c r="E1350" s="105" t="s">
        <v>11264</v>
      </c>
      <c r="F1350" s="105" t="s">
        <v>6624</v>
      </c>
      <c r="G1350" s="140">
        <v>9.7000000000000003E-2</v>
      </c>
      <c r="H1350" s="107">
        <v>310</v>
      </c>
      <c r="I1350" s="107" t="s">
        <v>11266</v>
      </c>
      <c r="J1350" s="76">
        <f t="shared" si="345"/>
        <v>30.07</v>
      </c>
      <c r="M1350" s="76">
        <f>VLOOKUP(B1350,'INS-SIN-SD-09-2021'!A:D,4,0)</f>
        <v>310</v>
      </c>
      <c r="N1350" s="76" t="b">
        <f t="shared" si="346"/>
        <v>1</v>
      </c>
    </row>
    <row r="1351" spans="1:15" s="363" customFormat="1" ht="30" x14ac:dyDescent="0.25">
      <c r="A1351" s="376">
        <f t="shared" si="332"/>
        <v>89356</v>
      </c>
      <c r="B1351" s="367" t="s">
        <v>11263</v>
      </c>
      <c r="C1351" s="368" t="s">
        <v>11439</v>
      </c>
      <c r="D1351" s="368" t="s">
        <v>13855</v>
      </c>
      <c r="E1351" s="369" t="s">
        <v>6465</v>
      </c>
      <c r="F1351" s="369" t="s">
        <v>11264</v>
      </c>
      <c r="G1351" s="370" t="s">
        <v>11265</v>
      </c>
      <c r="H1351" s="371" t="s">
        <v>11266</v>
      </c>
      <c r="I1351" s="375">
        <f>SUMIF(A:A,A1351,J:J)</f>
        <v>19.870000000000005</v>
      </c>
      <c r="K1351" s="363">
        <f>VLOOKUP(A1351,'CMP-SIN-SD-09-2021'!A:D,4,0)</f>
        <v>19.87</v>
      </c>
      <c r="L1351" s="363" t="b">
        <f>K1351=I1351</f>
        <v>1</v>
      </c>
      <c r="O1351" s="6">
        <v>89356</v>
      </c>
    </row>
    <row r="1352" spans="1:15" s="363" customFormat="1" ht="30" x14ac:dyDescent="0.25">
      <c r="A1352" s="378">
        <f t="shared" si="332"/>
        <v>89356</v>
      </c>
      <c r="B1352" s="377">
        <v>88248</v>
      </c>
      <c r="C1352" s="104" t="s">
        <v>13855</v>
      </c>
      <c r="D1352" s="104" t="s">
        <v>11440</v>
      </c>
      <c r="E1352" s="105" t="s">
        <v>11264</v>
      </c>
      <c r="F1352" s="105" t="s">
        <v>6456</v>
      </c>
      <c r="G1352" s="140">
        <v>0.36899999999999999</v>
      </c>
      <c r="H1352" s="107">
        <f>VLOOKUP(B1352,'CMP-SIN-SD-09-2021'!A:D,4,0)</f>
        <v>18.23</v>
      </c>
      <c r="I1352" s="107" t="s">
        <v>11266</v>
      </c>
      <c r="J1352" s="76">
        <f t="shared" ref="J1352:J1355" si="347">TRUNC((H1352*G1352),2)</f>
        <v>6.72</v>
      </c>
      <c r="M1352" s="76">
        <f>VLOOKUP(B1352,'CMP-SIN-SD-09-2021'!A:D,4,0)</f>
        <v>18.23</v>
      </c>
      <c r="N1352" s="76" t="b">
        <f t="shared" ref="N1352:N1355" si="348">M1352=H1352</f>
        <v>1</v>
      </c>
    </row>
    <row r="1353" spans="1:15" s="363" customFormat="1" ht="30" x14ac:dyDescent="0.25">
      <c r="A1353" s="378">
        <f t="shared" si="332"/>
        <v>89356</v>
      </c>
      <c r="B1353" s="377">
        <v>88267</v>
      </c>
      <c r="C1353" s="104" t="s">
        <v>13855</v>
      </c>
      <c r="D1353" s="104" t="s">
        <v>11375</v>
      </c>
      <c r="E1353" s="105" t="s">
        <v>11264</v>
      </c>
      <c r="F1353" s="105" t="s">
        <v>6456</v>
      </c>
      <c r="G1353" s="140">
        <v>0.36899999999999999</v>
      </c>
      <c r="H1353" s="107">
        <f>VLOOKUP(B1353,'CMP-SIN-SD-09-2021'!A:D,4,0)</f>
        <v>23.41</v>
      </c>
      <c r="I1353" s="107" t="s">
        <v>11266</v>
      </c>
      <c r="J1353" s="76">
        <f t="shared" si="347"/>
        <v>8.6300000000000008</v>
      </c>
      <c r="M1353" s="76">
        <f>VLOOKUP(B1353,'CMP-SIN-SD-09-2021'!A:D,4,0)</f>
        <v>23.41</v>
      </c>
      <c r="N1353" s="76" t="b">
        <f t="shared" si="348"/>
        <v>1</v>
      </c>
    </row>
    <row r="1354" spans="1:15" s="363" customFormat="1" x14ac:dyDescent="0.25">
      <c r="A1354" s="378">
        <f t="shared" si="332"/>
        <v>89356</v>
      </c>
      <c r="B1354" s="377">
        <v>9868</v>
      </c>
      <c r="C1354" s="104" t="s">
        <v>13855</v>
      </c>
      <c r="D1354" s="104" t="s">
        <v>13856</v>
      </c>
      <c r="E1354" s="105" t="s">
        <v>11264</v>
      </c>
      <c r="F1354" s="105" t="s">
        <v>6465</v>
      </c>
      <c r="G1354" s="140">
        <v>1.0609999999999999</v>
      </c>
      <c r="H1354" s="107">
        <v>4</v>
      </c>
      <c r="I1354" s="107" t="s">
        <v>11266</v>
      </c>
      <c r="J1354" s="76">
        <f t="shared" si="347"/>
        <v>4.24</v>
      </c>
      <c r="M1354" s="76">
        <f>VLOOKUP(B1354,'INS-SIN-SD-09-2021'!A:D,4,0)</f>
        <v>4</v>
      </c>
      <c r="N1354" s="76" t="b">
        <f t="shared" si="348"/>
        <v>1</v>
      </c>
    </row>
    <row r="1355" spans="1:15" s="363" customFormat="1" x14ac:dyDescent="0.25">
      <c r="A1355" s="378">
        <f t="shared" si="332"/>
        <v>89356</v>
      </c>
      <c r="B1355" s="377">
        <v>38383</v>
      </c>
      <c r="C1355" s="104" t="s">
        <v>13855</v>
      </c>
      <c r="D1355" s="104" t="s">
        <v>13857</v>
      </c>
      <c r="E1355" s="105" t="s">
        <v>11264</v>
      </c>
      <c r="F1355" s="105" t="s">
        <v>6446</v>
      </c>
      <c r="G1355" s="140">
        <v>0.123</v>
      </c>
      <c r="H1355" s="107">
        <v>2.34</v>
      </c>
      <c r="I1355" s="107" t="s">
        <v>11266</v>
      </c>
      <c r="J1355" s="76">
        <f t="shared" si="347"/>
        <v>0.28000000000000003</v>
      </c>
      <c r="M1355" s="76">
        <f>VLOOKUP(B1355,'INS-SIN-SD-09-2021'!A:D,4,0)</f>
        <v>2.34</v>
      </c>
      <c r="N1355" s="76" t="b">
        <f t="shared" si="348"/>
        <v>1</v>
      </c>
    </row>
    <row r="1356" spans="1:15" s="363" customFormat="1" ht="30" x14ac:dyDescent="0.25">
      <c r="A1356" s="376">
        <f t="shared" ref="A1356:A1419" si="349">IF(O1356&lt;&gt;0,O1356,A1355)</f>
        <v>89357</v>
      </c>
      <c r="B1356" s="367" t="s">
        <v>11263</v>
      </c>
      <c r="C1356" s="368" t="s">
        <v>11441</v>
      </c>
      <c r="D1356" s="368" t="s">
        <v>13855</v>
      </c>
      <c r="E1356" s="369" t="s">
        <v>6465</v>
      </c>
      <c r="F1356" s="369" t="s">
        <v>11264</v>
      </c>
      <c r="G1356" s="370" t="s">
        <v>11265</v>
      </c>
      <c r="H1356" s="371" t="s">
        <v>11266</v>
      </c>
      <c r="I1356" s="375">
        <f>SUMIF(A:A,A1356,J:J)</f>
        <v>28.18</v>
      </c>
      <c r="K1356" s="363">
        <f>VLOOKUP(A1356,'CMP-SIN-SD-09-2021'!A:D,4,0)</f>
        <v>28.18</v>
      </c>
      <c r="L1356" s="363" t="b">
        <f>K1356=I1356</f>
        <v>1</v>
      </c>
      <c r="O1356" s="6">
        <v>89357</v>
      </c>
    </row>
    <row r="1357" spans="1:15" s="363" customFormat="1" ht="30" x14ac:dyDescent="0.25">
      <c r="A1357" s="378">
        <f t="shared" si="349"/>
        <v>89357</v>
      </c>
      <c r="B1357" s="377">
        <v>88248</v>
      </c>
      <c r="C1357" s="104" t="s">
        <v>13855</v>
      </c>
      <c r="D1357" s="104" t="s">
        <v>11440</v>
      </c>
      <c r="E1357" s="105" t="s">
        <v>11264</v>
      </c>
      <c r="F1357" s="105" t="s">
        <v>6456</v>
      </c>
      <c r="G1357" s="140">
        <v>0.44</v>
      </c>
      <c r="H1357" s="107">
        <f>VLOOKUP(B1357,'CMP-SIN-SD-09-2021'!A:D,4,0)</f>
        <v>18.23</v>
      </c>
      <c r="I1357" s="107" t="s">
        <v>11266</v>
      </c>
      <c r="J1357" s="76">
        <f t="shared" ref="J1357:J1360" si="350">TRUNC((H1357*G1357),2)</f>
        <v>8.02</v>
      </c>
      <c r="M1357" s="76">
        <f>VLOOKUP(B1357,'CMP-SIN-SD-09-2021'!A:D,4,0)</f>
        <v>18.23</v>
      </c>
      <c r="N1357" s="76" t="b">
        <f t="shared" ref="N1357:N1360" si="351">M1357=H1357</f>
        <v>1</v>
      </c>
    </row>
    <row r="1358" spans="1:15" s="363" customFormat="1" ht="30" x14ac:dyDescent="0.25">
      <c r="A1358" s="378">
        <f t="shared" si="349"/>
        <v>89357</v>
      </c>
      <c r="B1358" s="377">
        <v>88267</v>
      </c>
      <c r="C1358" s="104" t="s">
        <v>13855</v>
      </c>
      <c r="D1358" s="104" t="s">
        <v>11375</v>
      </c>
      <c r="E1358" s="105" t="s">
        <v>11264</v>
      </c>
      <c r="F1358" s="105" t="s">
        <v>6456</v>
      </c>
      <c r="G1358" s="140">
        <v>0.44</v>
      </c>
      <c r="H1358" s="107">
        <f>VLOOKUP(B1358,'CMP-SIN-SD-09-2021'!A:D,4,0)</f>
        <v>23.41</v>
      </c>
      <c r="I1358" s="107" t="s">
        <v>11266</v>
      </c>
      <c r="J1358" s="76">
        <f t="shared" si="350"/>
        <v>10.3</v>
      </c>
      <c r="M1358" s="76">
        <f>VLOOKUP(B1358,'CMP-SIN-SD-09-2021'!A:D,4,0)</f>
        <v>23.41</v>
      </c>
      <c r="N1358" s="76" t="b">
        <f t="shared" si="351"/>
        <v>1</v>
      </c>
    </row>
    <row r="1359" spans="1:15" s="363" customFormat="1" x14ac:dyDescent="0.25">
      <c r="A1359" s="378">
        <f t="shared" si="349"/>
        <v>89357</v>
      </c>
      <c r="B1359" s="377">
        <v>9869</v>
      </c>
      <c r="C1359" s="104" t="s">
        <v>13855</v>
      </c>
      <c r="D1359" s="104" t="s">
        <v>13858</v>
      </c>
      <c r="E1359" s="105" t="s">
        <v>11264</v>
      </c>
      <c r="F1359" s="105" t="s">
        <v>6465</v>
      </c>
      <c r="G1359" s="140">
        <v>1.0609999999999999</v>
      </c>
      <c r="H1359" s="107">
        <v>8.98</v>
      </c>
      <c r="I1359" s="107" t="s">
        <v>11266</v>
      </c>
      <c r="J1359" s="76">
        <f t="shared" si="350"/>
        <v>9.52</v>
      </c>
      <c r="M1359" s="76">
        <f>VLOOKUP(B1359,'INS-SIN-SD-09-2021'!A:D,4,0)</f>
        <v>8.98</v>
      </c>
      <c r="N1359" s="76" t="b">
        <f t="shared" si="351"/>
        <v>1</v>
      </c>
    </row>
    <row r="1360" spans="1:15" s="363" customFormat="1" x14ac:dyDescent="0.25">
      <c r="A1360" s="378">
        <f t="shared" si="349"/>
        <v>89357</v>
      </c>
      <c r="B1360" s="377">
        <v>38383</v>
      </c>
      <c r="C1360" s="104" t="s">
        <v>13855</v>
      </c>
      <c r="D1360" s="104" t="s">
        <v>13857</v>
      </c>
      <c r="E1360" s="105" t="s">
        <v>11264</v>
      </c>
      <c r="F1360" s="105" t="s">
        <v>6446</v>
      </c>
      <c r="G1360" s="140">
        <v>0.14699999999999999</v>
      </c>
      <c r="H1360" s="107">
        <v>2.34</v>
      </c>
      <c r="I1360" s="107" t="s">
        <v>11266</v>
      </c>
      <c r="J1360" s="76">
        <f t="shared" si="350"/>
        <v>0.34</v>
      </c>
      <c r="M1360" s="76">
        <f>VLOOKUP(B1360,'INS-SIN-SD-09-2021'!A:D,4,0)</f>
        <v>2.34</v>
      </c>
      <c r="N1360" s="76" t="b">
        <f t="shared" si="351"/>
        <v>1</v>
      </c>
    </row>
    <row r="1361" spans="1:15" s="363" customFormat="1" ht="30" x14ac:dyDescent="0.25">
      <c r="A1361" s="376">
        <f t="shared" si="349"/>
        <v>89448</v>
      </c>
      <c r="B1361" s="367" t="s">
        <v>11263</v>
      </c>
      <c r="C1361" s="368" t="s">
        <v>11480</v>
      </c>
      <c r="D1361" s="368" t="s">
        <v>13517</v>
      </c>
      <c r="E1361" s="369" t="s">
        <v>6465</v>
      </c>
      <c r="F1361" s="369" t="s">
        <v>11264</v>
      </c>
      <c r="G1361" s="370" t="s">
        <v>11265</v>
      </c>
      <c r="H1361" s="371" t="s">
        <v>11266</v>
      </c>
      <c r="I1361" s="375">
        <f>SUMIF(A:A,A1361,J:J)</f>
        <v>14.86</v>
      </c>
      <c r="K1361" s="363">
        <f>VLOOKUP(A1361,'CMP-SIN-SD-09-2021'!A:D,4,0)</f>
        <v>14.86</v>
      </c>
      <c r="L1361" s="363" t="b">
        <f>K1361=I1361</f>
        <v>1</v>
      </c>
      <c r="O1361" s="6">
        <v>89448</v>
      </c>
    </row>
    <row r="1362" spans="1:15" s="363" customFormat="1" ht="30" x14ac:dyDescent="0.25">
      <c r="A1362" s="378">
        <f t="shared" si="349"/>
        <v>89448</v>
      </c>
      <c r="B1362" s="377">
        <v>88248</v>
      </c>
      <c r="C1362" s="104" t="s">
        <v>13517</v>
      </c>
      <c r="D1362" s="104" t="s">
        <v>11440</v>
      </c>
      <c r="E1362" s="105" t="s">
        <v>11264</v>
      </c>
      <c r="F1362" s="105" t="s">
        <v>6456</v>
      </c>
      <c r="G1362" s="140">
        <v>2.4E-2</v>
      </c>
      <c r="H1362" s="107">
        <f>VLOOKUP(B1362,'CMP-SIN-SD-09-2021'!A:D,4,0)</f>
        <v>18.23</v>
      </c>
      <c r="I1362" s="107" t="s">
        <v>11266</v>
      </c>
      <c r="J1362" s="76">
        <f t="shared" ref="J1362:J1365" si="352">TRUNC((H1362*G1362),2)</f>
        <v>0.43</v>
      </c>
      <c r="M1362" s="76">
        <f>VLOOKUP(B1362,'CMP-SIN-SD-09-2021'!A:D,4,0)</f>
        <v>18.23</v>
      </c>
      <c r="N1362" s="76" t="b">
        <f t="shared" ref="N1362:N1365" si="353">M1362=H1362</f>
        <v>1</v>
      </c>
    </row>
    <row r="1363" spans="1:15" s="363" customFormat="1" ht="30" x14ac:dyDescent="0.25">
      <c r="A1363" s="378">
        <f t="shared" si="349"/>
        <v>89448</v>
      </c>
      <c r="B1363" s="377">
        <v>88267</v>
      </c>
      <c r="C1363" s="104" t="s">
        <v>13517</v>
      </c>
      <c r="D1363" s="104" t="s">
        <v>11375</v>
      </c>
      <c r="E1363" s="105" t="s">
        <v>11264</v>
      </c>
      <c r="F1363" s="105" t="s">
        <v>6456</v>
      </c>
      <c r="G1363" s="140">
        <v>2.4E-2</v>
      </c>
      <c r="H1363" s="107">
        <f>VLOOKUP(B1363,'CMP-SIN-SD-09-2021'!A:D,4,0)</f>
        <v>23.41</v>
      </c>
      <c r="I1363" s="107" t="s">
        <v>11266</v>
      </c>
      <c r="J1363" s="76">
        <f t="shared" si="352"/>
        <v>0.56000000000000005</v>
      </c>
      <c r="M1363" s="76">
        <f>VLOOKUP(B1363,'CMP-SIN-SD-09-2021'!A:D,4,0)</f>
        <v>23.41</v>
      </c>
      <c r="N1363" s="76" t="b">
        <f t="shared" si="353"/>
        <v>1</v>
      </c>
    </row>
    <row r="1364" spans="1:15" s="363" customFormat="1" x14ac:dyDescent="0.25">
      <c r="A1364" s="378">
        <f t="shared" si="349"/>
        <v>89448</v>
      </c>
      <c r="B1364" s="377">
        <v>9874</v>
      </c>
      <c r="C1364" s="104" t="s">
        <v>13517</v>
      </c>
      <c r="D1364" s="104" t="s">
        <v>13859</v>
      </c>
      <c r="E1364" s="105" t="s">
        <v>11264</v>
      </c>
      <c r="F1364" s="105" t="s">
        <v>6465</v>
      </c>
      <c r="G1364" s="140">
        <v>1.0609999999999999</v>
      </c>
      <c r="H1364" s="107">
        <v>13.07</v>
      </c>
      <c r="I1364" s="107" t="s">
        <v>11266</v>
      </c>
      <c r="J1364" s="76">
        <f t="shared" si="352"/>
        <v>13.86</v>
      </c>
      <c r="M1364" s="76">
        <f>VLOOKUP(B1364,'INS-SIN-SD-09-2021'!A:D,4,0)</f>
        <v>13.07</v>
      </c>
      <c r="N1364" s="76" t="b">
        <f t="shared" si="353"/>
        <v>1</v>
      </c>
    </row>
    <row r="1365" spans="1:15" s="363" customFormat="1" x14ac:dyDescent="0.25">
      <c r="A1365" s="378">
        <f t="shared" si="349"/>
        <v>89448</v>
      </c>
      <c r="B1365" s="377">
        <v>38383</v>
      </c>
      <c r="C1365" s="104" t="s">
        <v>13517</v>
      </c>
      <c r="D1365" s="104" t="s">
        <v>13857</v>
      </c>
      <c r="E1365" s="105" t="s">
        <v>11264</v>
      </c>
      <c r="F1365" s="105" t="s">
        <v>6446</v>
      </c>
      <c r="G1365" s="140">
        <v>8.0000000000000002E-3</v>
      </c>
      <c r="H1365" s="107">
        <v>2.34</v>
      </c>
      <c r="I1365" s="107" t="s">
        <v>11266</v>
      </c>
      <c r="J1365" s="76">
        <f t="shared" si="352"/>
        <v>0.01</v>
      </c>
      <c r="M1365" s="76">
        <f>VLOOKUP(B1365,'INS-SIN-SD-09-2021'!A:D,4,0)</f>
        <v>2.34</v>
      </c>
      <c r="N1365" s="76" t="b">
        <f t="shared" si="353"/>
        <v>1</v>
      </c>
    </row>
    <row r="1366" spans="1:15" s="363" customFormat="1" ht="30" x14ac:dyDescent="0.25">
      <c r="A1366" s="376">
        <f t="shared" si="349"/>
        <v>89449</v>
      </c>
      <c r="B1366" s="367" t="s">
        <v>11263</v>
      </c>
      <c r="C1366" s="368" t="s">
        <v>11442</v>
      </c>
      <c r="D1366" s="368" t="s">
        <v>13517</v>
      </c>
      <c r="E1366" s="369" t="s">
        <v>6465</v>
      </c>
      <c r="F1366" s="369" t="s">
        <v>11264</v>
      </c>
      <c r="G1366" s="370" t="s">
        <v>11265</v>
      </c>
      <c r="H1366" s="371" t="s">
        <v>11266</v>
      </c>
      <c r="I1366" s="375">
        <f>SUMIF(A:A,A1366,J:J)</f>
        <v>17.100000000000001</v>
      </c>
      <c r="K1366" s="363">
        <f>VLOOKUP(A1366,'CMP-SIN-SD-09-2021'!A:D,4,0)</f>
        <v>17.100000000000001</v>
      </c>
      <c r="L1366" s="363" t="b">
        <f>K1366=I1366</f>
        <v>1</v>
      </c>
      <c r="O1366" s="6">
        <v>89449</v>
      </c>
    </row>
    <row r="1367" spans="1:15" s="363" customFormat="1" ht="30" x14ac:dyDescent="0.25">
      <c r="A1367" s="378">
        <f t="shared" si="349"/>
        <v>89449</v>
      </c>
      <c r="B1367" s="377">
        <v>88248</v>
      </c>
      <c r="C1367" s="104" t="s">
        <v>13517</v>
      </c>
      <c r="D1367" s="104" t="s">
        <v>11440</v>
      </c>
      <c r="E1367" s="105" t="s">
        <v>11264</v>
      </c>
      <c r="F1367" s="105" t="s">
        <v>6456</v>
      </c>
      <c r="G1367" s="140">
        <v>2.9000000000000001E-2</v>
      </c>
      <c r="H1367" s="107">
        <f>VLOOKUP(B1367,'CMP-SIN-SD-09-2021'!A:D,4,0)</f>
        <v>18.23</v>
      </c>
      <c r="I1367" s="107" t="s">
        <v>11266</v>
      </c>
      <c r="J1367" s="76">
        <f t="shared" ref="J1367:J1370" si="354">TRUNC((H1367*G1367),2)</f>
        <v>0.52</v>
      </c>
      <c r="M1367" s="76">
        <f>VLOOKUP(B1367,'CMP-SIN-SD-09-2021'!A:D,4,0)</f>
        <v>18.23</v>
      </c>
      <c r="N1367" s="76" t="b">
        <f t="shared" ref="N1367:N1370" si="355">M1367=H1367</f>
        <v>1</v>
      </c>
    </row>
    <row r="1368" spans="1:15" s="363" customFormat="1" ht="30" x14ac:dyDescent="0.25">
      <c r="A1368" s="378">
        <f t="shared" si="349"/>
        <v>89449</v>
      </c>
      <c r="B1368" s="377">
        <v>88267</v>
      </c>
      <c r="C1368" s="104" t="s">
        <v>13517</v>
      </c>
      <c r="D1368" s="104" t="s">
        <v>11375</v>
      </c>
      <c r="E1368" s="105" t="s">
        <v>11264</v>
      </c>
      <c r="F1368" s="105" t="s">
        <v>6456</v>
      </c>
      <c r="G1368" s="140">
        <v>2.9000000000000001E-2</v>
      </c>
      <c r="H1368" s="107">
        <f>VLOOKUP(B1368,'CMP-SIN-SD-09-2021'!A:D,4,0)</f>
        <v>23.41</v>
      </c>
      <c r="I1368" s="107" t="s">
        <v>11266</v>
      </c>
      <c r="J1368" s="76">
        <f t="shared" si="354"/>
        <v>0.67</v>
      </c>
      <c r="M1368" s="76">
        <f>VLOOKUP(B1368,'CMP-SIN-SD-09-2021'!A:D,4,0)</f>
        <v>23.41</v>
      </c>
      <c r="N1368" s="76" t="b">
        <f t="shared" si="355"/>
        <v>1</v>
      </c>
    </row>
    <row r="1369" spans="1:15" s="363" customFormat="1" x14ac:dyDescent="0.25">
      <c r="A1369" s="378">
        <f t="shared" si="349"/>
        <v>89449</v>
      </c>
      <c r="B1369" s="377">
        <v>9875</v>
      </c>
      <c r="C1369" s="104" t="s">
        <v>13517</v>
      </c>
      <c r="D1369" s="104" t="s">
        <v>13860</v>
      </c>
      <c r="E1369" s="105" t="s">
        <v>11264</v>
      </c>
      <c r="F1369" s="105" t="s">
        <v>6465</v>
      </c>
      <c r="G1369" s="140">
        <v>1.0609999999999999</v>
      </c>
      <c r="H1369" s="107">
        <v>14.98</v>
      </c>
      <c r="I1369" s="107" t="s">
        <v>11266</v>
      </c>
      <c r="J1369" s="76">
        <f t="shared" si="354"/>
        <v>15.89</v>
      </c>
      <c r="M1369" s="76">
        <f>VLOOKUP(B1369,'INS-SIN-SD-09-2021'!A:D,4,0)</f>
        <v>14.98</v>
      </c>
      <c r="N1369" s="76" t="b">
        <f t="shared" si="355"/>
        <v>1</v>
      </c>
    </row>
    <row r="1370" spans="1:15" s="363" customFormat="1" x14ac:dyDescent="0.25">
      <c r="A1370" s="378">
        <f t="shared" si="349"/>
        <v>89449</v>
      </c>
      <c r="B1370" s="377">
        <v>38383</v>
      </c>
      <c r="C1370" s="104" t="s">
        <v>13517</v>
      </c>
      <c r="D1370" s="104" t="s">
        <v>13857</v>
      </c>
      <c r="E1370" s="105" t="s">
        <v>11264</v>
      </c>
      <c r="F1370" s="105" t="s">
        <v>6446</v>
      </c>
      <c r="G1370" s="140">
        <v>0.01</v>
      </c>
      <c r="H1370" s="107">
        <v>2.34</v>
      </c>
      <c r="I1370" s="107" t="s">
        <v>11266</v>
      </c>
      <c r="J1370" s="76">
        <f t="shared" si="354"/>
        <v>0.02</v>
      </c>
      <c r="M1370" s="76">
        <f>VLOOKUP(B1370,'INS-SIN-SD-09-2021'!A:D,4,0)</f>
        <v>2.34</v>
      </c>
      <c r="N1370" s="76" t="b">
        <f t="shared" si="355"/>
        <v>1</v>
      </c>
    </row>
    <row r="1371" spans="1:15" s="363" customFormat="1" ht="45" x14ac:dyDescent="0.25">
      <c r="A1371" s="376">
        <f t="shared" si="349"/>
        <v>89383</v>
      </c>
      <c r="B1371" s="367" t="s">
        <v>11263</v>
      </c>
      <c r="C1371" s="368" t="s">
        <v>11443</v>
      </c>
      <c r="D1371" s="368" t="s">
        <v>13861</v>
      </c>
      <c r="E1371" s="369" t="s">
        <v>6446</v>
      </c>
      <c r="F1371" s="369" t="s">
        <v>11264</v>
      </c>
      <c r="G1371" s="370" t="s">
        <v>11265</v>
      </c>
      <c r="H1371" s="371" t="s">
        <v>11266</v>
      </c>
      <c r="I1371" s="375">
        <f>SUMIF(A:A,A1371,J:J)</f>
        <v>6.28</v>
      </c>
      <c r="K1371" s="363">
        <f>VLOOKUP(A1371,'CMP-SIN-SD-09-2021'!A:D,4,0)</f>
        <v>6.28</v>
      </c>
      <c r="L1371" s="363" t="b">
        <f>K1371=I1371</f>
        <v>1</v>
      </c>
      <c r="O1371" s="6">
        <v>89383</v>
      </c>
    </row>
    <row r="1372" spans="1:15" s="363" customFormat="1" ht="30" x14ac:dyDescent="0.25">
      <c r="A1372" s="378">
        <f t="shared" si="349"/>
        <v>89383</v>
      </c>
      <c r="B1372" s="377">
        <v>88248</v>
      </c>
      <c r="C1372" s="104" t="s">
        <v>13861</v>
      </c>
      <c r="D1372" s="104" t="s">
        <v>11440</v>
      </c>
      <c r="E1372" s="105" t="s">
        <v>11264</v>
      </c>
      <c r="F1372" s="105" t="s">
        <v>6456</v>
      </c>
      <c r="G1372" s="140">
        <v>0.1</v>
      </c>
      <c r="H1372" s="107">
        <f>VLOOKUP(B1372,'CMP-SIN-SD-09-2021'!A:D,4,0)</f>
        <v>18.23</v>
      </c>
      <c r="I1372" s="107" t="s">
        <v>11266</v>
      </c>
      <c r="J1372" s="76">
        <f t="shared" ref="J1372:J1377" si="356">TRUNC((H1372*G1372),2)</f>
        <v>1.82</v>
      </c>
      <c r="M1372" s="76">
        <f>VLOOKUP(B1372,'CMP-SIN-SD-09-2021'!A:D,4,0)</f>
        <v>18.23</v>
      </c>
      <c r="N1372" s="76" t="b">
        <f t="shared" ref="N1372:N1377" si="357">M1372=H1372</f>
        <v>1</v>
      </c>
    </row>
    <row r="1373" spans="1:15" s="363" customFormat="1" ht="30" x14ac:dyDescent="0.25">
      <c r="A1373" s="378">
        <f t="shared" si="349"/>
        <v>89383</v>
      </c>
      <c r="B1373" s="377">
        <v>88267</v>
      </c>
      <c r="C1373" s="104" t="s">
        <v>13861</v>
      </c>
      <c r="D1373" s="104" t="s">
        <v>11375</v>
      </c>
      <c r="E1373" s="105" t="s">
        <v>11264</v>
      </c>
      <c r="F1373" s="105" t="s">
        <v>6456</v>
      </c>
      <c r="G1373" s="140">
        <v>0.1</v>
      </c>
      <c r="H1373" s="107">
        <f>VLOOKUP(B1373,'CMP-SIN-SD-09-2021'!A:D,4,0)</f>
        <v>23.41</v>
      </c>
      <c r="I1373" s="107" t="s">
        <v>11266</v>
      </c>
      <c r="J1373" s="76">
        <f t="shared" si="356"/>
        <v>2.34</v>
      </c>
      <c r="M1373" s="76">
        <f>VLOOKUP(B1373,'CMP-SIN-SD-09-2021'!A:D,4,0)</f>
        <v>23.41</v>
      </c>
      <c r="N1373" s="76" t="b">
        <f t="shared" si="357"/>
        <v>1</v>
      </c>
    </row>
    <row r="1374" spans="1:15" s="363" customFormat="1" ht="30" x14ac:dyDescent="0.25">
      <c r="A1374" s="378">
        <f t="shared" si="349"/>
        <v>89383</v>
      </c>
      <c r="B1374" s="377">
        <v>65</v>
      </c>
      <c r="C1374" s="104" t="s">
        <v>13861</v>
      </c>
      <c r="D1374" s="104" t="s">
        <v>13862</v>
      </c>
      <c r="E1374" s="105" t="s">
        <v>11264</v>
      </c>
      <c r="F1374" s="105" t="s">
        <v>6446</v>
      </c>
      <c r="G1374" s="140">
        <v>1</v>
      </c>
      <c r="H1374" s="107">
        <v>0.95</v>
      </c>
      <c r="I1374" s="107" t="s">
        <v>11266</v>
      </c>
      <c r="J1374" s="76">
        <f t="shared" si="356"/>
        <v>0.95</v>
      </c>
      <c r="M1374" s="76">
        <f>VLOOKUP(B1374,'INS-SIN-SD-09-2021'!A:D,4,0)</f>
        <v>0.95</v>
      </c>
      <c r="N1374" s="76" t="b">
        <f t="shared" si="357"/>
        <v>1</v>
      </c>
    </row>
    <row r="1375" spans="1:15" s="363" customFormat="1" x14ac:dyDescent="0.25">
      <c r="A1375" s="378">
        <f t="shared" si="349"/>
        <v>89383</v>
      </c>
      <c r="B1375" s="377">
        <v>122</v>
      </c>
      <c r="C1375" s="104" t="s">
        <v>13861</v>
      </c>
      <c r="D1375" s="104" t="s">
        <v>13863</v>
      </c>
      <c r="E1375" s="105" t="s">
        <v>11264</v>
      </c>
      <c r="F1375" s="105" t="s">
        <v>6446</v>
      </c>
      <c r="G1375" s="140">
        <v>7.0000000000000001E-3</v>
      </c>
      <c r="H1375" s="107">
        <v>66.94</v>
      </c>
      <c r="I1375" s="107" t="s">
        <v>11266</v>
      </c>
      <c r="J1375" s="76">
        <f t="shared" si="356"/>
        <v>0.46</v>
      </c>
      <c r="M1375" s="76">
        <f>VLOOKUP(B1375,'INS-SIN-SD-09-2021'!A:D,4,0)</f>
        <v>66.94</v>
      </c>
      <c r="N1375" s="76" t="b">
        <f t="shared" si="357"/>
        <v>1</v>
      </c>
    </row>
    <row r="1376" spans="1:15" s="363" customFormat="1" x14ac:dyDescent="0.25">
      <c r="A1376" s="378">
        <f t="shared" si="349"/>
        <v>89383</v>
      </c>
      <c r="B1376" s="377">
        <v>20083</v>
      </c>
      <c r="C1376" s="104" t="s">
        <v>13861</v>
      </c>
      <c r="D1376" s="104" t="s">
        <v>13864</v>
      </c>
      <c r="E1376" s="105" t="s">
        <v>11264</v>
      </c>
      <c r="F1376" s="105" t="s">
        <v>6446</v>
      </c>
      <c r="G1376" s="140">
        <v>8.0000000000000002E-3</v>
      </c>
      <c r="H1376" s="107">
        <v>75.84</v>
      </c>
      <c r="I1376" s="107" t="s">
        <v>11266</v>
      </c>
      <c r="J1376" s="76">
        <f t="shared" si="356"/>
        <v>0.6</v>
      </c>
      <c r="M1376" s="76">
        <f>VLOOKUP(B1376,'INS-SIN-SD-09-2021'!A:D,4,0)</f>
        <v>75.84</v>
      </c>
      <c r="N1376" s="76" t="b">
        <f t="shared" si="357"/>
        <v>1</v>
      </c>
    </row>
    <row r="1377" spans="1:15" s="363" customFormat="1" x14ac:dyDescent="0.25">
      <c r="A1377" s="378">
        <f t="shared" si="349"/>
        <v>89383</v>
      </c>
      <c r="B1377" s="377">
        <v>38383</v>
      </c>
      <c r="C1377" s="104" t="s">
        <v>13861</v>
      </c>
      <c r="D1377" s="104" t="s">
        <v>13857</v>
      </c>
      <c r="E1377" s="105" t="s">
        <v>11264</v>
      </c>
      <c r="F1377" s="105" t="s">
        <v>6446</v>
      </c>
      <c r="G1377" s="140">
        <v>0.05</v>
      </c>
      <c r="H1377" s="107">
        <v>2.34</v>
      </c>
      <c r="I1377" s="107" t="s">
        <v>11266</v>
      </c>
      <c r="J1377" s="76">
        <f t="shared" si="356"/>
        <v>0.11</v>
      </c>
      <c r="M1377" s="76">
        <f>VLOOKUP(B1377,'INS-SIN-SD-09-2021'!A:D,4,0)</f>
        <v>2.34</v>
      </c>
      <c r="N1377" s="76" t="b">
        <f t="shared" si="357"/>
        <v>1</v>
      </c>
    </row>
    <row r="1378" spans="1:15" s="363" customFormat="1" ht="45" x14ac:dyDescent="0.25">
      <c r="A1378" s="376">
        <f t="shared" si="349"/>
        <v>89391</v>
      </c>
      <c r="B1378" s="367" t="s">
        <v>11263</v>
      </c>
      <c r="C1378" s="368" t="s">
        <v>11444</v>
      </c>
      <c r="D1378" s="368" t="s">
        <v>13865</v>
      </c>
      <c r="E1378" s="369" t="s">
        <v>6446</v>
      </c>
      <c r="F1378" s="369" t="s">
        <v>11264</v>
      </c>
      <c r="G1378" s="370" t="s">
        <v>11265</v>
      </c>
      <c r="H1378" s="371" t="s">
        <v>11266</v>
      </c>
      <c r="I1378" s="375">
        <f>SUMIF(A:A,A1378,J:J)</f>
        <v>8.4699999999999989</v>
      </c>
      <c r="K1378" s="363">
        <f>VLOOKUP(A1378,'CMP-SIN-SD-09-2021'!A:D,4,0)</f>
        <v>8.4700000000000006</v>
      </c>
      <c r="L1378" s="363" t="b">
        <f>K1378=I1378</f>
        <v>1</v>
      </c>
      <c r="O1378" s="6">
        <v>89391</v>
      </c>
    </row>
    <row r="1379" spans="1:15" s="363" customFormat="1" ht="30" x14ac:dyDescent="0.25">
      <c r="A1379" s="378">
        <f t="shared" si="349"/>
        <v>89391</v>
      </c>
      <c r="B1379" s="377">
        <v>88248</v>
      </c>
      <c r="C1379" s="104" t="s">
        <v>13865</v>
      </c>
      <c r="D1379" s="104" t="s">
        <v>11440</v>
      </c>
      <c r="E1379" s="105" t="s">
        <v>11264</v>
      </c>
      <c r="F1379" s="105" t="s">
        <v>6456</v>
      </c>
      <c r="G1379" s="140">
        <v>0.11899999999999999</v>
      </c>
      <c r="H1379" s="107">
        <f>VLOOKUP(B1379,'CMP-SIN-SD-09-2021'!A:D,4,0)</f>
        <v>18.23</v>
      </c>
      <c r="I1379" s="107" t="s">
        <v>11266</v>
      </c>
      <c r="J1379" s="76">
        <f t="shared" ref="J1379:J1384" si="358">TRUNC((H1379*G1379),2)</f>
        <v>2.16</v>
      </c>
      <c r="M1379" s="76">
        <f>VLOOKUP(B1379,'CMP-SIN-SD-09-2021'!A:D,4,0)</f>
        <v>18.23</v>
      </c>
      <c r="N1379" s="76" t="b">
        <f t="shared" ref="N1379:N1384" si="359">M1379=H1379</f>
        <v>1</v>
      </c>
    </row>
    <row r="1380" spans="1:15" s="363" customFormat="1" ht="30" x14ac:dyDescent="0.25">
      <c r="A1380" s="378">
        <f t="shared" si="349"/>
        <v>89391</v>
      </c>
      <c r="B1380" s="377">
        <v>88267</v>
      </c>
      <c r="C1380" s="104" t="s">
        <v>13865</v>
      </c>
      <c r="D1380" s="104" t="s">
        <v>11375</v>
      </c>
      <c r="E1380" s="105" t="s">
        <v>11264</v>
      </c>
      <c r="F1380" s="105" t="s">
        <v>6456</v>
      </c>
      <c r="G1380" s="140">
        <v>0.11899999999999999</v>
      </c>
      <c r="H1380" s="107">
        <f>VLOOKUP(B1380,'CMP-SIN-SD-09-2021'!A:D,4,0)</f>
        <v>23.41</v>
      </c>
      <c r="I1380" s="107" t="s">
        <v>11266</v>
      </c>
      <c r="J1380" s="76">
        <f t="shared" si="358"/>
        <v>2.78</v>
      </c>
      <c r="M1380" s="76">
        <f>VLOOKUP(B1380,'CMP-SIN-SD-09-2021'!A:D,4,0)</f>
        <v>23.41</v>
      </c>
      <c r="N1380" s="76" t="b">
        <f t="shared" si="359"/>
        <v>1</v>
      </c>
    </row>
    <row r="1381" spans="1:15" s="363" customFormat="1" ht="30" x14ac:dyDescent="0.25">
      <c r="A1381" s="378">
        <f t="shared" si="349"/>
        <v>89391</v>
      </c>
      <c r="B1381" s="377">
        <v>108</v>
      </c>
      <c r="C1381" s="104" t="s">
        <v>13865</v>
      </c>
      <c r="D1381" s="104" t="s">
        <v>13866</v>
      </c>
      <c r="E1381" s="105" t="s">
        <v>11264</v>
      </c>
      <c r="F1381" s="105" t="s">
        <v>6446</v>
      </c>
      <c r="G1381" s="140">
        <v>1</v>
      </c>
      <c r="H1381" s="107">
        <v>1.96</v>
      </c>
      <c r="I1381" s="107" t="s">
        <v>11266</v>
      </c>
      <c r="J1381" s="76">
        <f t="shared" si="358"/>
        <v>1.96</v>
      </c>
      <c r="M1381" s="76">
        <f>VLOOKUP(B1381,'INS-SIN-SD-09-2021'!A:D,4,0)</f>
        <v>1.96</v>
      </c>
      <c r="N1381" s="76" t="b">
        <f t="shared" si="359"/>
        <v>1</v>
      </c>
    </row>
    <row r="1382" spans="1:15" s="363" customFormat="1" x14ac:dyDescent="0.25">
      <c r="A1382" s="378">
        <f t="shared" si="349"/>
        <v>89391</v>
      </c>
      <c r="B1382" s="377">
        <v>122</v>
      </c>
      <c r="C1382" s="104" t="s">
        <v>13865</v>
      </c>
      <c r="D1382" s="104" t="s">
        <v>13863</v>
      </c>
      <c r="E1382" s="105" t="s">
        <v>11264</v>
      </c>
      <c r="F1382" s="105" t="s">
        <v>6446</v>
      </c>
      <c r="G1382" s="140">
        <v>8.9999999999999993E-3</v>
      </c>
      <c r="H1382" s="107">
        <v>66.94</v>
      </c>
      <c r="I1382" s="107" t="s">
        <v>11266</v>
      </c>
      <c r="J1382" s="76">
        <f t="shared" si="358"/>
        <v>0.6</v>
      </c>
      <c r="M1382" s="76">
        <f>VLOOKUP(B1382,'INS-SIN-SD-09-2021'!A:D,4,0)</f>
        <v>66.94</v>
      </c>
      <c r="N1382" s="76" t="b">
        <f t="shared" si="359"/>
        <v>1</v>
      </c>
    </row>
    <row r="1383" spans="1:15" s="363" customFormat="1" x14ac:dyDescent="0.25">
      <c r="A1383" s="378">
        <f t="shared" si="349"/>
        <v>89391</v>
      </c>
      <c r="B1383" s="377">
        <v>20083</v>
      </c>
      <c r="C1383" s="104" t="s">
        <v>13865</v>
      </c>
      <c r="D1383" s="104" t="s">
        <v>13864</v>
      </c>
      <c r="E1383" s="105" t="s">
        <v>11264</v>
      </c>
      <c r="F1383" s="105" t="s">
        <v>6446</v>
      </c>
      <c r="G1383" s="140">
        <v>1.0999999999999999E-2</v>
      </c>
      <c r="H1383" s="107">
        <v>75.84</v>
      </c>
      <c r="I1383" s="107" t="s">
        <v>11266</v>
      </c>
      <c r="J1383" s="76">
        <f t="shared" si="358"/>
        <v>0.83</v>
      </c>
      <c r="M1383" s="76">
        <f>VLOOKUP(B1383,'INS-SIN-SD-09-2021'!A:D,4,0)</f>
        <v>75.84</v>
      </c>
      <c r="N1383" s="76" t="b">
        <f t="shared" si="359"/>
        <v>1</v>
      </c>
    </row>
    <row r="1384" spans="1:15" s="363" customFormat="1" x14ac:dyDescent="0.25">
      <c r="A1384" s="378">
        <f t="shared" si="349"/>
        <v>89391</v>
      </c>
      <c r="B1384" s="377">
        <v>38383</v>
      </c>
      <c r="C1384" s="104" t="s">
        <v>13865</v>
      </c>
      <c r="D1384" s="104" t="s">
        <v>13857</v>
      </c>
      <c r="E1384" s="105" t="s">
        <v>11264</v>
      </c>
      <c r="F1384" s="105" t="s">
        <v>6446</v>
      </c>
      <c r="G1384" s="140">
        <v>0.06</v>
      </c>
      <c r="H1384" s="107">
        <v>2.34</v>
      </c>
      <c r="I1384" s="107" t="s">
        <v>11266</v>
      </c>
      <c r="J1384" s="76">
        <f t="shared" si="358"/>
        <v>0.14000000000000001</v>
      </c>
      <c r="M1384" s="76">
        <f>VLOOKUP(B1384,'INS-SIN-SD-09-2021'!A:D,4,0)</f>
        <v>2.34</v>
      </c>
      <c r="N1384" s="76" t="b">
        <f t="shared" si="359"/>
        <v>1</v>
      </c>
    </row>
    <row r="1385" spans="1:15" s="363" customFormat="1" x14ac:dyDescent="0.25">
      <c r="A1385" s="376" t="str">
        <f t="shared" si="349"/>
        <v>081162/AGETOP</v>
      </c>
      <c r="B1385" s="367" t="s">
        <v>11263</v>
      </c>
      <c r="C1385" s="368" t="s">
        <v>12025</v>
      </c>
      <c r="D1385" s="368" t="s">
        <v>13404</v>
      </c>
      <c r="E1385" s="369" t="s">
        <v>6446</v>
      </c>
      <c r="F1385" s="369" t="s">
        <v>11264</v>
      </c>
      <c r="G1385" s="370" t="s">
        <v>11265</v>
      </c>
      <c r="H1385" s="371" t="s">
        <v>11266</v>
      </c>
      <c r="I1385" s="375">
        <f>SUMIF(A:A,A1385,J:J)</f>
        <v>4.1000000000000005</v>
      </c>
      <c r="K1385" s="363" t="e">
        <f>VLOOKUP(A1385,'CMP-SIN-SD-09-2021'!A:D,4,0)</f>
        <v>#N/A</v>
      </c>
      <c r="L1385" s="363" t="e">
        <f>K1385=I1385</f>
        <v>#N/A</v>
      </c>
      <c r="O1385" s="363" t="s">
        <v>11985</v>
      </c>
    </row>
    <row r="1386" spans="1:15" s="363" customFormat="1" ht="30" x14ac:dyDescent="0.25">
      <c r="A1386" s="378" t="str">
        <f t="shared" si="349"/>
        <v>081162/AGETOP</v>
      </c>
      <c r="B1386" s="377">
        <v>88267</v>
      </c>
      <c r="C1386" s="104" t="s">
        <v>13404</v>
      </c>
      <c r="D1386" s="104" t="s">
        <v>11375</v>
      </c>
      <c r="E1386" s="105" t="s">
        <v>11264</v>
      </c>
      <c r="F1386" s="105" t="s">
        <v>6456</v>
      </c>
      <c r="G1386" s="140">
        <v>0.09</v>
      </c>
      <c r="H1386" s="107">
        <f>VLOOKUP(B1386,'CMP-SIN-SD-09-2021'!A:D,4,0)</f>
        <v>23.41</v>
      </c>
      <c r="I1386" s="107" t="s">
        <v>11266</v>
      </c>
      <c r="J1386" s="76">
        <f t="shared" ref="J1386:J1388" si="360">TRUNC((H1386*G1386),2)</f>
        <v>2.1</v>
      </c>
      <c r="M1386" s="76">
        <f>VLOOKUP(B1386,'CMP-SIN-SD-09-2021'!A:D,4,0)</f>
        <v>23.41</v>
      </c>
      <c r="N1386" s="76" t="b">
        <f t="shared" ref="N1386:N1388" si="361">M1386=H1386</f>
        <v>1</v>
      </c>
    </row>
    <row r="1387" spans="1:15" s="363" customFormat="1" x14ac:dyDescent="0.25">
      <c r="A1387" s="378" t="str">
        <f t="shared" si="349"/>
        <v>081162/AGETOP</v>
      </c>
      <c r="B1387" s="377">
        <v>88316</v>
      </c>
      <c r="C1387" s="104" t="s">
        <v>13404</v>
      </c>
      <c r="D1387" s="104" t="s">
        <v>11293</v>
      </c>
      <c r="E1387" s="105" t="s">
        <v>11264</v>
      </c>
      <c r="F1387" s="105" t="s">
        <v>6456</v>
      </c>
      <c r="G1387" s="140">
        <v>0.09</v>
      </c>
      <c r="H1387" s="107">
        <f>VLOOKUP(B1387,'CMP-SIN-SD-09-2021'!A:D,4,0)</f>
        <v>17.61</v>
      </c>
      <c r="I1387" s="107" t="s">
        <v>11266</v>
      </c>
      <c r="J1387" s="76">
        <f t="shared" si="360"/>
        <v>1.58</v>
      </c>
      <c r="M1387" s="76">
        <f>VLOOKUP(B1387,'CMP-SIN-SD-09-2021'!A:D,4,0)</f>
        <v>17.61</v>
      </c>
      <c r="N1387" s="76" t="b">
        <f t="shared" si="361"/>
        <v>1</v>
      </c>
    </row>
    <row r="1388" spans="1:15" s="363" customFormat="1" x14ac:dyDescent="0.25">
      <c r="A1388" s="378" t="str">
        <f t="shared" si="349"/>
        <v>081162/AGETOP</v>
      </c>
      <c r="B1388" s="377" t="s">
        <v>13867</v>
      </c>
      <c r="C1388" s="104" t="s">
        <v>13404</v>
      </c>
      <c r="D1388" s="104" t="s">
        <v>13868</v>
      </c>
      <c r="E1388" s="105" t="s">
        <v>11264</v>
      </c>
      <c r="F1388" s="105" t="s">
        <v>13735</v>
      </c>
      <c r="G1388" s="140">
        <v>1</v>
      </c>
      <c r="H1388" s="107">
        <v>0.42</v>
      </c>
      <c r="I1388" s="107" t="s">
        <v>11266</v>
      </c>
      <c r="J1388" s="76">
        <f t="shared" si="360"/>
        <v>0.42</v>
      </c>
      <c r="M1388" s="76" t="e">
        <f>VLOOKUP(B1388,'INS-SIN-SD-09-2021'!A:D,4,0)</f>
        <v>#N/A</v>
      </c>
      <c r="N1388" s="76" t="e">
        <f t="shared" si="361"/>
        <v>#N/A</v>
      </c>
    </row>
    <row r="1389" spans="1:15" s="363" customFormat="1" x14ac:dyDescent="0.25">
      <c r="A1389" s="376" t="str">
        <f t="shared" si="349"/>
        <v>081177/AGETOP</v>
      </c>
      <c r="B1389" s="367" t="s">
        <v>11263</v>
      </c>
      <c r="C1389" s="368" t="s">
        <v>12026</v>
      </c>
      <c r="D1389" s="368" t="s">
        <v>13869</v>
      </c>
      <c r="E1389" s="369" t="s">
        <v>6446</v>
      </c>
      <c r="F1389" s="369" t="s">
        <v>11264</v>
      </c>
      <c r="G1389" s="370" t="s">
        <v>11265</v>
      </c>
      <c r="H1389" s="371" t="s">
        <v>11266</v>
      </c>
      <c r="I1389" s="375">
        <f>SUMIF(A:A,A1389,J:J)</f>
        <v>8.59</v>
      </c>
      <c r="K1389" s="363" t="e">
        <f>VLOOKUP(A1389,'CMP-SIN-SD-09-2021'!A:D,4,0)</f>
        <v>#N/A</v>
      </c>
      <c r="L1389" s="363" t="e">
        <f>K1389=I1389</f>
        <v>#N/A</v>
      </c>
      <c r="O1389" s="363" t="s">
        <v>11987</v>
      </c>
    </row>
    <row r="1390" spans="1:15" s="363" customFormat="1" ht="30" x14ac:dyDescent="0.25">
      <c r="A1390" s="378" t="str">
        <f t="shared" si="349"/>
        <v>081177/AGETOP</v>
      </c>
      <c r="B1390" s="377">
        <v>88267</v>
      </c>
      <c r="C1390" s="104" t="s">
        <v>13869</v>
      </c>
      <c r="D1390" s="104" t="s">
        <v>11375</v>
      </c>
      <c r="E1390" s="105" t="s">
        <v>11264</v>
      </c>
      <c r="F1390" s="105" t="s">
        <v>6456</v>
      </c>
      <c r="G1390" s="140">
        <v>0.14000000000000001</v>
      </c>
      <c r="H1390" s="107">
        <f>VLOOKUP(B1390,'CMP-SIN-SD-09-2021'!A:D,4,0)</f>
        <v>23.41</v>
      </c>
      <c r="I1390" s="107" t="s">
        <v>11266</v>
      </c>
      <c r="J1390" s="76">
        <f t="shared" ref="J1390:J1392" si="362">TRUNC((H1390*G1390),2)</f>
        <v>3.27</v>
      </c>
      <c r="M1390" s="76">
        <f>VLOOKUP(B1390,'CMP-SIN-SD-09-2021'!A:D,4,0)</f>
        <v>23.41</v>
      </c>
      <c r="N1390" s="76" t="b">
        <f t="shared" ref="N1390:N1392" si="363">M1390=H1390</f>
        <v>1</v>
      </c>
    </row>
    <row r="1391" spans="1:15" s="363" customFormat="1" x14ac:dyDescent="0.25">
      <c r="A1391" s="378" t="str">
        <f t="shared" si="349"/>
        <v>081177/AGETOP</v>
      </c>
      <c r="B1391" s="377">
        <v>88316</v>
      </c>
      <c r="C1391" s="104" t="s">
        <v>13869</v>
      </c>
      <c r="D1391" s="104" t="s">
        <v>11293</v>
      </c>
      <c r="E1391" s="105" t="s">
        <v>11264</v>
      </c>
      <c r="F1391" s="105" t="s">
        <v>6456</v>
      </c>
      <c r="G1391" s="140">
        <v>0.14000000000000001</v>
      </c>
      <c r="H1391" s="107">
        <f>VLOOKUP(B1391,'CMP-SIN-SD-09-2021'!A:D,4,0)</f>
        <v>17.61</v>
      </c>
      <c r="I1391" s="107" t="s">
        <v>11266</v>
      </c>
      <c r="J1391" s="76">
        <f t="shared" si="362"/>
        <v>2.46</v>
      </c>
      <c r="M1391" s="76">
        <f>VLOOKUP(B1391,'CMP-SIN-SD-09-2021'!A:D,4,0)</f>
        <v>17.61</v>
      </c>
      <c r="N1391" s="76" t="b">
        <f t="shared" si="363"/>
        <v>1</v>
      </c>
    </row>
    <row r="1392" spans="1:15" s="363" customFormat="1" x14ac:dyDescent="0.25">
      <c r="A1392" s="378" t="str">
        <f t="shared" si="349"/>
        <v>081177/AGETOP</v>
      </c>
      <c r="B1392" s="377" t="s">
        <v>13870</v>
      </c>
      <c r="C1392" s="104" t="s">
        <v>13869</v>
      </c>
      <c r="D1392" s="104" t="s">
        <v>13871</v>
      </c>
      <c r="E1392" s="105" t="s">
        <v>11264</v>
      </c>
      <c r="F1392" s="105" t="s">
        <v>13735</v>
      </c>
      <c r="G1392" s="140">
        <v>1</v>
      </c>
      <c r="H1392" s="107">
        <v>2.86</v>
      </c>
      <c r="I1392" s="107" t="s">
        <v>11266</v>
      </c>
      <c r="J1392" s="76">
        <f t="shared" si="362"/>
        <v>2.86</v>
      </c>
      <c r="M1392" s="76" t="e">
        <f>VLOOKUP(B1392,'INS-SIN-SD-09-2021'!A:D,4,0)</f>
        <v>#N/A</v>
      </c>
      <c r="N1392" s="76" t="e">
        <f t="shared" si="363"/>
        <v>#N/A</v>
      </c>
    </row>
    <row r="1393" spans="1:15" s="363" customFormat="1" x14ac:dyDescent="0.25">
      <c r="A1393" s="376" t="str">
        <f t="shared" si="349"/>
        <v>081179/AGETOP</v>
      </c>
      <c r="B1393" s="367" t="s">
        <v>11263</v>
      </c>
      <c r="C1393" s="368" t="s">
        <v>11463</v>
      </c>
      <c r="D1393" s="368" t="s">
        <v>13872</v>
      </c>
      <c r="E1393" s="369" t="s">
        <v>6446</v>
      </c>
      <c r="F1393" s="369" t="s">
        <v>11264</v>
      </c>
      <c r="G1393" s="370" t="s">
        <v>11265</v>
      </c>
      <c r="H1393" s="371" t="s">
        <v>11266</v>
      </c>
      <c r="I1393" s="375">
        <f>SUMIF(A:A,A1393,J:J)</f>
        <v>9.11</v>
      </c>
      <c r="K1393" s="363" t="e">
        <f>VLOOKUP(A1393,'CMP-SIN-SD-09-2021'!A:D,4,0)</f>
        <v>#N/A</v>
      </c>
      <c r="L1393" s="363" t="e">
        <f>K1393=I1393</f>
        <v>#N/A</v>
      </c>
      <c r="O1393" s="363" t="s">
        <v>402</v>
      </c>
    </row>
    <row r="1394" spans="1:15" s="363" customFormat="1" ht="30" x14ac:dyDescent="0.25">
      <c r="A1394" s="378" t="str">
        <f t="shared" si="349"/>
        <v>081179/AGETOP</v>
      </c>
      <c r="B1394" s="377">
        <v>88267</v>
      </c>
      <c r="C1394" s="104" t="s">
        <v>13872</v>
      </c>
      <c r="D1394" s="104" t="s">
        <v>11375</v>
      </c>
      <c r="E1394" s="105" t="s">
        <v>11264</v>
      </c>
      <c r="F1394" s="105" t="s">
        <v>6456</v>
      </c>
      <c r="G1394" s="140">
        <v>0.14000000000000001</v>
      </c>
      <c r="H1394" s="107">
        <f>VLOOKUP(B1394,'CMP-SIN-SD-09-2021'!A:D,4,0)</f>
        <v>23.41</v>
      </c>
      <c r="I1394" s="107" t="s">
        <v>11266</v>
      </c>
      <c r="J1394" s="76">
        <f t="shared" ref="J1394:J1396" si="364">TRUNC((H1394*G1394),2)</f>
        <v>3.27</v>
      </c>
      <c r="M1394" s="76">
        <f>VLOOKUP(B1394,'CMP-SIN-SD-09-2021'!A:D,4,0)</f>
        <v>23.41</v>
      </c>
      <c r="N1394" s="76" t="b">
        <f t="shared" ref="N1394:N1396" si="365">M1394=H1394</f>
        <v>1</v>
      </c>
    </row>
    <row r="1395" spans="1:15" s="363" customFormat="1" x14ac:dyDescent="0.25">
      <c r="A1395" s="378" t="str">
        <f t="shared" si="349"/>
        <v>081179/AGETOP</v>
      </c>
      <c r="B1395" s="377">
        <v>88316</v>
      </c>
      <c r="C1395" s="104" t="s">
        <v>13872</v>
      </c>
      <c r="D1395" s="104" t="s">
        <v>11293</v>
      </c>
      <c r="E1395" s="105" t="s">
        <v>11264</v>
      </c>
      <c r="F1395" s="105" t="s">
        <v>6456</v>
      </c>
      <c r="G1395" s="140">
        <v>0.14000000000000001</v>
      </c>
      <c r="H1395" s="107">
        <f>VLOOKUP(B1395,'CMP-SIN-SD-09-2021'!A:D,4,0)</f>
        <v>17.61</v>
      </c>
      <c r="I1395" s="107" t="s">
        <v>11266</v>
      </c>
      <c r="J1395" s="76">
        <f t="shared" si="364"/>
        <v>2.46</v>
      </c>
      <c r="M1395" s="76">
        <f>VLOOKUP(B1395,'CMP-SIN-SD-09-2021'!A:D,4,0)</f>
        <v>17.61</v>
      </c>
      <c r="N1395" s="76" t="b">
        <f t="shared" si="365"/>
        <v>1</v>
      </c>
    </row>
    <row r="1396" spans="1:15" s="363" customFormat="1" x14ac:dyDescent="0.25">
      <c r="A1396" s="378" t="str">
        <f t="shared" si="349"/>
        <v>081179/AGETOP</v>
      </c>
      <c r="B1396" s="377" t="s">
        <v>13873</v>
      </c>
      <c r="C1396" s="104" t="s">
        <v>13872</v>
      </c>
      <c r="D1396" s="104" t="s">
        <v>13874</v>
      </c>
      <c r="E1396" s="105" t="s">
        <v>11264</v>
      </c>
      <c r="F1396" s="105" t="s">
        <v>13735</v>
      </c>
      <c r="G1396" s="140">
        <v>1</v>
      </c>
      <c r="H1396" s="107">
        <v>3.38</v>
      </c>
      <c r="I1396" s="107" t="s">
        <v>11266</v>
      </c>
      <c r="J1396" s="76">
        <f t="shared" si="364"/>
        <v>3.38</v>
      </c>
      <c r="M1396" s="76" t="e">
        <f>VLOOKUP(B1396,'INS-SIN-SD-09-2021'!A:D,4,0)</f>
        <v>#N/A</v>
      </c>
      <c r="N1396" s="76" t="e">
        <f t="shared" si="365"/>
        <v>#N/A</v>
      </c>
    </row>
    <row r="1397" spans="1:15" s="363" customFormat="1" x14ac:dyDescent="0.25">
      <c r="A1397" s="376" t="str">
        <f t="shared" si="349"/>
        <v>081180/AGETOP</v>
      </c>
      <c r="B1397" s="367" t="s">
        <v>11263</v>
      </c>
      <c r="C1397" s="368" t="s">
        <v>12027</v>
      </c>
      <c r="D1397" s="368" t="s">
        <v>13872</v>
      </c>
      <c r="E1397" s="369" t="s">
        <v>6446</v>
      </c>
      <c r="F1397" s="369" t="s">
        <v>11264</v>
      </c>
      <c r="G1397" s="370" t="s">
        <v>11265</v>
      </c>
      <c r="H1397" s="371" t="s">
        <v>11266</v>
      </c>
      <c r="I1397" s="375">
        <f>SUMIF(A:A,A1397,J:J)</f>
        <v>10.170000000000002</v>
      </c>
      <c r="K1397" s="363" t="e">
        <f>VLOOKUP(A1397,'CMP-SIN-SD-09-2021'!A:D,4,0)</f>
        <v>#N/A</v>
      </c>
      <c r="L1397" s="363" t="e">
        <f>K1397=I1397</f>
        <v>#N/A</v>
      </c>
      <c r="O1397" s="363" t="s">
        <v>11990</v>
      </c>
    </row>
    <row r="1398" spans="1:15" s="363" customFormat="1" ht="30" x14ac:dyDescent="0.25">
      <c r="A1398" s="378" t="str">
        <f t="shared" si="349"/>
        <v>081180/AGETOP</v>
      </c>
      <c r="B1398" s="377">
        <v>88267</v>
      </c>
      <c r="C1398" s="104" t="s">
        <v>13872</v>
      </c>
      <c r="D1398" s="104" t="s">
        <v>11375</v>
      </c>
      <c r="E1398" s="105" t="s">
        <v>11264</v>
      </c>
      <c r="F1398" s="105" t="s">
        <v>6456</v>
      </c>
      <c r="G1398" s="140">
        <v>0.14000000000000001</v>
      </c>
      <c r="H1398" s="107">
        <f>VLOOKUP(B1398,'CMP-SIN-SD-09-2021'!A:D,4,0)</f>
        <v>23.41</v>
      </c>
      <c r="I1398" s="107" t="s">
        <v>11266</v>
      </c>
      <c r="J1398" s="76">
        <f t="shared" ref="J1398:J1400" si="366">TRUNC((H1398*G1398),2)</f>
        <v>3.27</v>
      </c>
      <c r="M1398" s="76">
        <f>VLOOKUP(B1398,'CMP-SIN-SD-09-2021'!A:D,4,0)</f>
        <v>23.41</v>
      </c>
      <c r="N1398" s="76" t="b">
        <f t="shared" ref="N1398:N1400" si="367">M1398=H1398</f>
        <v>1</v>
      </c>
    </row>
    <row r="1399" spans="1:15" s="363" customFormat="1" x14ac:dyDescent="0.25">
      <c r="A1399" s="378" t="str">
        <f t="shared" si="349"/>
        <v>081180/AGETOP</v>
      </c>
      <c r="B1399" s="377">
        <v>88316</v>
      </c>
      <c r="C1399" s="104" t="s">
        <v>13872</v>
      </c>
      <c r="D1399" s="104" t="s">
        <v>11293</v>
      </c>
      <c r="E1399" s="105" t="s">
        <v>11264</v>
      </c>
      <c r="F1399" s="105" t="s">
        <v>6456</v>
      </c>
      <c r="G1399" s="140">
        <v>0.14000000000000001</v>
      </c>
      <c r="H1399" s="107">
        <f>VLOOKUP(B1399,'CMP-SIN-SD-09-2021'!A:D,4,0)</f>
        <v>17.61</v>
      </c>
      <c r="I1399" s="107" t="s">
        <v>11266</v>
      </c>
      <c r="J1399" s="76">
        <f t="shared" si="366"/>
        <v>2.46</v>
      </c>
      <c r="M1399" s="76">
        <f>VLOOKUP(B1399,'CMP-SIN-SD-09-2021'!A:D,4,0)</f>
        <v>17.61</v>
      </c>
      <c r="N1399" s="76" t="b">
        <f t="shared" si="367"/>
        <v>1</v>
      </c>
    </row>
    <row r="1400" spans="1:15" s="363" customFormat="1" x14ac:dyDescent="0.25">
      <c r="A1400" s="378" t="str">
        <f t="shared" si="349"/>
        <v>081180/AGETOP</v>
      </c>
      <c r="B1400" s="377" t="s">
        <v>13875</v>
      </c>
      <c r="C1400" s="104" t="s">
        <v>13872</v>
      </c>
      <c r="D1400" s="104" t="s">
        <v>13876</v>
      </c>
      <c r="E1400" s="105" t="s">
        <v>11264</v>
      </c>
      <c r="F1400" s="105" t="s">
        <v>13735</v>
      </c>
      <c r="G1400" s="140">
        <v>1</v>
      </c>
      <c r="H1400" s="107">
        <v>4.4400000000000004</v>
      </c>
      <c r="I1400" s="107" t="s">
        <v>11266</v>
      </c>
      <c r="J1400" s="76">
        <f t="shared" si="366"/>
        <v>4.4400000000000004</v>
      </c>
      <c r="M1400" s="76" t="e">
        <f>VLOOKUP(B1400,'INS-SIN-SD-09-2021'!A:D,4,0)</f>
        <v>#N/A</v>
      </c>
      <c r="N1400" s="76" t="e">
        <f t="shared" si="367"/>
        <v>#N/A</v>
      </c>
    </row>
    <row r="1401" spans="1:15" s="363" customFormat="1" ht="45" x14ac:dyDescent="0.25">
      <c r="A1401" s="376">
        <f t="shared" si="349"/>
        <v>89362</v>
      </c>
      <c r="B1401" s="367" t="s">
        <v>11263</v>
      </c>
      <c r="C1401" s="368" t="s">
        <v>11445</v>
      </c>
      <c r="D1401" s="368" t="s">
        <v>13334</v>
      </c>
      <c r="E1401" s="369" t="s">
        <v>6446</v>
      </c>
      <c r="F1401" s="369" t="s">
        <v>11264</v>
      </c>
      <c r="G1401" s="370" t="s">
        <v>11265</v>
      </c>
      <c r="H1401" s="371" t="s">
        <v>11266</v>
      </c>
      <c r="I1401" s="375">
        <f>SUMIF(A:A,A1401,J:J)</f>
        <v>8.1999999999999993</v>
      </c>
      <c r="K1401" s="363">
        <f>VLOOKUP(A1401,'CMP-SIN-SD-09-2021'!A:D,4,0)</f>
        <v>8.1999999999999993</v>
      </c>
      <c r="L1401" s="363" t="b">
        <f>K1401=I1401</f>
        <v>1</v>
      </c>
      <c r="O1401" s="6">
        <v>89362</v>
      </c>
    </row>
    <row r="1402" spans="1:15" s="363" customFormat="1" ht="30" x14ac:dyDescent="0.25">
      <c r="A1402" s="378">
        <f t="shared" si="349"/>
        <v>89362</v>
      </c>
      <c r="B1402" s="377">
        <v>88248</v>
      </c>
      <c r="C1402" s="104" t="s">
        <v>13334</v>
      </c>
      <c r="D1402" s="104" t="s">
        <v>11440</v>
      </c>
      <c r="E1402" s="105" t="s">
        <v>11264</v>
      </c>
      <c r="F1402" s="105" t="s">
        <v>6456</v>
      </c>
      <c r="G1402" s="140">
        <v>0.15</v>
      </c>
      <c r="H1402" s="107">
        <f>VLOOKUP(B1402,'CMP-SIN-SD-09-2021'!A:D,4,0)</f>
        <v>18.23</v>
      </c>
      <c r="I1402" s="107" t="s">
        <v>11266</v>
      </c>
      <c r="J1402" s="76">
        <f t="shared" ref="J1402:J1407" si="368">TRUNC((H1402*G1402),2)</f>
        <v>2.73</v>
      </c>
      <c r="M1402" s="76">
        <f>VLOOKUP(B1402,'CMP-SIN-SD-09-2021'!A:D,4,0)</f>
        <v>18.23</v>
      </c>
      <c r="N1402" s="76" t="b">
        <f t="shared" ref="N1402:N1407" si="369">M1402=H1402</f>
        <v>1</v>
      </c>
    </row>
    <row r="1403" spans="1:15" s="363" customFormat="1" ht="30" x14ac:dyDescent="0.25">
      <c r="A1403" s="378">
        <f t="shared" si="349"/>
        <v>89362</v>
      </c>
      <c r="B1403" s="377">
        <v>88267</v>
      </c>
      <c r="C1403" s="104" t="s">
        <v>13334</v>
      </c>
      <c r="D1403" s="104" t="s">
        <v>11375</v>
      </c>
      <c r="E1403" s="105" t="s">
        <v>11264</v>
      </c>
      <c r="F1403" s="105" t="s">
        <v>6456</v>
      </c>
      <c r="G1403" s="140">
        <v>0.15</v>
      </c>
      <c r="H1403" s="107">
        <f>VLOOKUP(B1403,'CMP-SIN-SD-09-2021'!A:D,4,0)</f>
        <v>23.41</v>
      </c>
      <c r="I1403" s="107" t="s">
        <v>11266</v>
      </c>
      <c r="J1403" s="76">
        <f t="shared" si="368"/>
        <v>3.51</v>
      </c>
      <c r="M1403" s="76">
        <f>VLOOKUP(B1403,'CMP-SIN-SD-09-2021'!A:D,4,0)</f>
        <v>23.41</v>
      </c>
      <c r="N1403" s="76" t="b">
        <f t="shared" si="369"/>
        <v>1</v>
      </c>
    </row>
    <row r="1404" spans="1:15" s="363" customFormat="1" x14ac:dyDescent="0.25">
      <c r="A1404" s="378">
        <f t="shared" si="349"/>
        <v>89362</v>
      </c>
      <c r="B1404" s="377">
        <v>122</v>
      </c>
      <c r="C1404" s="104" t="s">
        <v>13334</v>
      </c>
      <c r="D1404" s="104" t="s">
        <v>13863</v>
      </c>
      <c r="E1404" s="105" t="s">
        <v>11264</v>
      </c>
      <c r="F1404" s="105" t="s">
        <v>6446</v>
      </c>
      <c r="G1404" s="140">
        <v>7.0000000000000001E-3</v>
      </c>
      <c r="H1404" s="107">
        <v>66.94</v>
      </c>
      <c r="I1404" s="107" t="s">
        <v>11266</v>
      </c>
      <c r="J1404" s="76">
        <f t="shared" si="368"/>
        <v>0.46</v>
      </c>
      <c r="M1404" s="76">
        <f>VLOOKUP(B1404,'INS-SIN-SD-09-2021'!A:D,4,0)</f>
        <v>66.94</v>
      </c>
      <c r="N1404" s="76" t="b">
        <f t="shared" si="369"/>
        <v>1</v>
      </c>
    </row>
    <row r="1405" spans="1:15" s="363" customFormat="1" ht="30" x14ac:dyDescent="0.25">
      <c r="A1405" s="378">
        <f t="shared" si="349"/>
        <v>89362</v>
      </c>
      <c r="B1405" s="377">
        <v>3529</v>
      </c>
      <c r="C1405" s="104" t="s">
        <v>13334</v>
      </c>
      <c r="D1405" s="104" t="s">
        <v>13877</v>
      </c>
      <c r="E1405" s="105" t="s">
        <v>11264</v>
      </c>
      <c r="F1405" s="105" t="s">
        <v>6446</v>
      </c>
      <c r="G1405" s="140">
        <v>1</v>
      </c>
      <c r="H1405" s="107">
        <v>0.79</v>
      </c>
      <c r="I1405" s="107" t="s">
        <v>11266</v>
      </c>
      <c r="J1405" s="76">
        <f t="shared" si="368"/>
        <v>0.79</v>
      </c>
      <c r="M1405" s="76">
        <f>VLOOKUP(B1405,'INS-SIN-SD-09-2021'!A:D,4,0)</f>
        <v>0.79</v>
      </c>
      <c r="N1405" s="76" t="b">
        <f t="shared" si="369"/>
        <v>1</v>
      </c>
    </row>
    <row r="1406" spans="1:15" s="363" customFormat="1" x14ac:dyDescent="0.25">
      <c r="A1406" s="378">
        <f t="shared" si="349"/>
        <v>89362</v>
      </c>
      <c r="B1406" s="377">
        <v>20083</v>
      </c>
      <c r="C1406" s="104" t="s">
        <v>13334</v>
      </c>
      <c r="D1406" s="104" t="s">
        <v>13864</v>
      </c>
      <c r="E1406" s="105" t="s">
        <v>11264</v>
      </c>
      <c r="F1406" s="105" t="s">
        <v>6446</v>
      </c>
      <c r="G1406" s="140">
        <v>8.0000000000000002E-3</v>
      </c>
      <c r="H1406" s="107">
        <v>75.84</v>
      </c>
      <c r="I1406" s="107" t="s">
        <v>11266</v>
      </c>
      <c r="J1406" s="76">
        <f t="shared" si="368"/>
        <v>0.6</v>
      </c>
      <c r="M1406" s="76">
        <f>VLOOKUP(B1406,'INS-SIN-SD-09-2021'!A:D,4,0)</f>
        <v>75.84</v>
      </c>
      <c r="N1406" s="76" t="b">
        <f t="shared" si="369"/>
        <v>1</v>
      </c>
    </row>
    <row r="1407" spans="1:15" s="363" customFormat="1" x14ac:dyDescent="0.25">
      <c r="A1407" s="378">
        <f t="shared" si="349"/>
        <v>89362</v>
      </c>
      <c r="B1407" s="377">
        <v>38383</v>
      </c>
      <c r="C1407" s="104" t="s">
        <v>13334</v>
      </c>
      <c r="D1407" s="104" t="s">
        <v>13857</v>
      </c>
      <c r="E1407" s="105" t="s">
        <v>11264</v>
      </c>
      <c r="F1407" s="105" t="s">
        <v>6446</v>
      </c>
      <c r="G1407" s="140">
        <v>0.05</v>
      </c>
      <c r="H1407" s="107">
        <v>2.34</v>
      </c>
      <c r="I1407" s="107" t="s">
        <v>11266</v>
      </c>
      <c r="J1407" s="76">
        <f t="shared" si="368"/>
        <v>0.11</v>
      </c>
      <c r="M1407" s="76">
        <f>VLOOKUP(B1407,'INS-SIN-SD-09-2021'!A:D,4,0)</f>
        <v>2.34</v>
      </c>
      <c r="N1407" s="76" t="b">
        <f t="shared" si="369"/>
        <v>1</v>
      </c>
    </row>
    <row r="1408" spans="1:15" s="363" customFormat="1" ht="45" x14ac:dyDescent="0.25">
      <c r="A1408" s="376">
        <f t="shared" si="349"/>
        <v>89367</v>
      </c>
      <c r="B1408" s="367" t="s">
        <v>11263</v>
      </c>
      <c r="C1408" s="368" t="s">
        <v>11446</v>
      </c>
      <c r="D1408" s="368" t="s">
        <v>13334</v>
      </c>
      <c r="E1408" s="369" t="s">
        <v>6446</v>
      </c>
      <c r="F1408" s="369" t="s">
        <v>11264</v>
      </c>
      <c r="G1408" s="370" t="s">
        <v>11265</v>
      </c>
      <c r="H1408" s="371" t="s">
        <v>11266</v>
      </c>
      <c r="I1408" s="375">
        <f>SUMIF(A:A,A1408,J:J)</f>
        <v>11.370000000000001</v>
      </c>
      <c r="K1408" s="363">
        <f>VLOOKUP(A1408,'CMP-SIN-SD-09-2021'!A:D,4,0)</f>
        <v>11.37</v>
      </c>
      <c r="L1408" s="363" t="b">
        <f>K1408=I1408</f>
        <v>1</v>
      </c>
      <c r="O1408" s="6">
        <v>89367</v>
      </c>
    </row>
    <row r="1409" spans="1:15" s="363" customFormat="1" ht="30" x14ac:dyDescent="0.25">
      <c r="A1409" s="378">
        <f t="shared" si="349"/>
        <v>89367</v>
      </c>
      <c r="B1409" s="377">
        <v>88248</v>
      </c>
      <c r="C1409" s="104" t="s">
        <v>13334</v>
      </c>
      <c r="D1409" s="104" t="s">
        <v>11440</v>
      </c>
      <c r="E1409" s="105" t="s">
        <v>11264</v>
      </c>
      <c r="F1409" s="105" t="s">
        <v>6456</v>
      </c>
      <c r="G1409" s="140">
        <v>0.17899999999999999</v>
      </c>
      <c r="H1409" s="107">
        <f>VLOOKUP(B1409,'CMP-SIN-SD-09-2021'!A:D,4,0)</f>
        <v>18.23</v>
      </c>
      <c r="I1409" s="107" t="s">
        <v>11266</v>
      </c>
      <c r="J1409" s="76">
        <f t="shared" ref="J1409:J1414" si="370">TRUNC((H1409*G1409),2)</f>
        <v>3.26</v>
      </c>
      <c r="M1409" s="76">
        <f>VLOOKUP(B1409,'CMP-SIN-SD-09-2021'!A:D,4,0)</f>
        <v>18.23</v>
      </c>
      <c r="N1409" s="76" t="b">
        <f t="shared" ref="N1409:N1414" si="371">M1409=H1409</f>
        <v>1</v>
      </c>
    </row>
    <row r="1410" spans="1:15" s="363" customFormat="1" ht="30" x14ac:dyDescent="0.25">
      <c r="A1410" s="378">
        <f t="shared" si="349"/>
        <v>89367</v>
      </c>
      <c r="B1410" s="377">
        <v>88267</v>
      </c>
      <c r="C1410" s="104" t="s">
        <v>13334</v>
      </c>
      <c r="D1410" s="104" t="s">
        <v>11375</v>
      </c>
      <c r="E1410" s="105" t="s">
        <v>11264</v>
      </c>
      <c r="F1410" s="105" t="s">
        <v>6456</v>
      </c>
      <c r="G1410" s="140">
        <v>0.17899999999999999</v>
      </c>
      <c r="H1410" s="107">
        <f>VLOOKUP(B1410,'CMP-SIN-SD-09-2021'!A:D,4,0)</f>
        <v>23.41</v>
      </c>
      <c r="I1410" s="107" t="s">
        <v>11266</v>
      </c>
      <c r="J1410" s="76">
        <f t="shared" si="370"/>
        <v>4.1900000000000004</v>
      </c>
      <c r="M1410" s="76">
        <f>VLOOKUP(B1410,'CMP-SIN-SD-09-2021'!A:D,4,0)</f>
        <v>23.41</v>
      </c>
      <c r="N1410" s="76" t="b">
        <f t="shared" si="371"/>
        <v>1</v>
      </c>
    </row>
    <row r="1411" spans="1:15" s="363" customFormat="1" x14ac:dyDescent="0.25">
      <c r="A1411" s="378">
        <f t="shared" si="349"/>
        <v>89367</v>
      </c>
      <c r="B1411" s="377">
        <v>122</v>
      </c>
      <c r="C1411" s="104" t="s">
        <v>13334</v>
      </c>
      <c r="D1411" s="104" t="s">
        <v>13863</v>
      </c>
      <c r="E1411" s="105" t="s">
        <v>11264</v>
      </c>
      <c r="F1411" s="105" t="s">
        <v>6446</v>
      </c>
      <c r="G1411" s="140">
        <v>8.9999999999999993E-3</v>
      </c>
      <c r="H1411" s="107">
        <v>66.94</v>
      </c>
      <c r="I1411" s="107" t="s">
        <v>11266</v>
      </c>
      <c r="J1411" s="76">
        <f t="shared" si="370"/>
        <v>0.6</v>
      </c>
      <c r="M1411" s="76">
        <f>VLOOKUP(B1411,'INS-SIN-SD-09-2021'!A:D,4,0)</f>
        <v>66.94</v>
      </c>
      <c r="N1411" s="76" t="b">
        <f t="shared" si="371"/>
        <v>1</v>
      </c>
    </row>
    <row r="1412" spans="1:15" s="363" customFormat="1" ht="30" x14ac:dyDescent="0.25">
      <c r="A1412" s="378">
        <f t="shared" si="349"/>
        <v>89367</v>
      </c>
      <c r="B1412" s="377">
        <v>3536</v>
      </c>
      <c r="C1412" s="104" t="s">
        <v>13334</v>
      </c>
      <c r="D1412" s="104" t="s">
        <v>13878</v>
      </c>
      <c r="E1412" s="105" t="s">
        <v>11264</v>
      </c>
      <c r="F1412" s="105" t="s">
        <v>6446</v>
      </c>
      <c r="G1412" s="140">
        <v>1</v>
      </c>
      <c r="H1412" s="107">
        <v>2.35</v>
      </c>
      <c r="I1412" s="107" t="s">
        <v>11266</v>
      </c>
      <c r="J1412" s="76">
        <f t="shared" si="370"/>
        <v>2.35</v>
      </c>
      <c r="M1412" s="76">
        <f>VLOOKUP(B1412,'INS-SIN-SD-09-2021'!A:D,4,0)</f>
        <v>2.35</v>
      </c>
      <c r="N1412" s="76" t="b">
        <f t="shared" si="371"/>
        <v>1</v>
      </c>
    </row>
    <row r="1413" spans="1:15" s="363" customFormat="1" x14ac:dyDescent="0.25">
      <c r="A1413" s="378">
        <f t="shared" si="349"/>
        <v>89367</v>
      </c>
      <c r="B1413" s="377">
        <v>20083</v>
      </c>
      <c r="C1413" s="104" t="s">
        <v>13334</v>
      </c>
      <c r="D1413" s="104" t="s">
        <v>13864</v>
      </c>
      <c r="E1413" s="105" t="s">
        <v>11264</v>
      </c>
      <c r="F1413" s="105" t="s">
        <v>6446</v>
      </c>
      <c r="G1413" s="140">
        <v>1.0999999999999999E-2</v>
      </c>
      <c r="H1413" s="107">
        <v>75.84</v>
      </c>
      <c r="I1413" s="107" t="s">
        <v>11266</v>
      </c>
      <c r="J1413" s="76">
        <f t="shared" si="370"/>
        <v>0.83</v>
      </c>
      <c r="M1413" s="76">
        <f>VLOOKUP(B1413,'INS-SIN-SD-09-2021'!A:D,4,0)</f>
        <v>75.84</v>
      </c>
      <c r="N1413" s="76" t="b">
        <f t="shared" si="371"/>
        <v>1</v>
      </c>
    </row>
    <row r="1414" spans="1:15" s="363" customFormat="1" x14ac:dyDescent="0.25">
      <c r="A1414" s="378">
        <f t="shared" si="349"/>
        <v>89367</v>
      </c>
      <c r="B1414" s="377">
        <v>38383</v>
      </c>
      <c r="C1414" s="104" t="s">
        <v>13334</v>
      </c>
      <c r="D1414" s="104" t="s">
        <v>13857</v>
      </c>
      <c r="E1414" s="105" t="s">
        <v>11264</v>
      </c>
      <c r="F1414" s="105" t="s">
        <v>6446</v>
      </c>
      <c r="G1414" s="140">
        <v>0.06</v>
      </c>
      <c r="H1414" s="107">
        <v>2.34</v>
      </c>
      <c r="I1414" s="107" t="s">
        <v>11266</v>
      </c>
      <c r="J1414" s="76">
        <f t="shared" si="370"/>
        <v>0.14000000000000001</v>
      </c>
      <c r="M1414" s="76">
        <f>VLOOKUP(B1414,'INS-SIN-SD-09-2021'!A:D,4,0)</f>
        <v>2.34</v>
      </c>
      <c r="N1414" s="76" t="b">
        <f t="shared" si="371"/>
        <v>1</v>
      </c>
    </row>
    <row r="1415" spans="1:15" s="363" customFormat="1" ht="45" x14ac:dyDescent="0.25">
      <c r="A1415" s="376">
        <f t="shared" si="349"/>
        <v>89497</v>
      </c>
      <c r="B1415" s="367" t="s">
        <v>11263</v>
      </c>
      <c r="C1415" s="368" t="s">
        <v>11485</v>
      </c>
      <c r="D1415" s="368" t="s">
        <v>13855</v>
      </c>
      <c r="E1415" s="369" t="s">
        <v>6446</v>
      </c>
      <c r="F1415" s="369" t="s">
        <v>11264</v>
      </c>
      <c r="G1415" s="370" t="s">
        <v>11265</v>
      </c>
      <c r="H1415" s="371" t="s">
        <v>11266</v>
      </c>
      <c r="I1415" s="375">
        <f>SUMIF(A:A,A1415,J:J)</f>
        <v>11.18</v>
      </c>
      <c r="K1415" s="363">
        <f>VLOOKUP(A1415,'CMP-SIN-SD-09-2021'!A:D,4,0)</f>
        <v>11.18</v>
      </c>
      <c r="L1415" s="363" t="b">
        <f>K1415=I1415</f>
        <v>1</v>
      </c>
      <c r="O1415" s="6">
        <v>89497</v>
      </c>
    </row>
    <row r="1416" spans="1:15" s="363" customFormat="1" ht="30" x14ac:dyDescent="0.25">
      <c r="A1416" s="378">
        <f t="shared" si="349"/>
        <v>89497</v>
      </c>
      <c r="B1416" s="377">
        <v>88248</v>
      </c>
      <c r="C1416" s="104" t="s">
        <v>13855</v>
      </c>
      <c r="D1416" s="104" t="s">
        <v>11440</v>
      </c>
      <c r="E1416" s="105" t="s">
        <v>11264</v>
      </c>
      <c r="F1416" s="105" t="s">
        <v>6456</v>
      </c>
      <c r="G1416" s="140">
        <v>8.8999999999999996E-2</v>
      </c>
      <c r="H1416" s="107">
        <f>VLOOKUP(B1416,'CMP-SIN-SD-09-2021'!A:D,4,0)</f>
        <v>18.23</v>
      </c>
      <c r="I1416" s="107" t="s">
        <v>11266</v>
      </c>
      <c r="J1416" s="76">
        <f t="shared" ref="J1416:J1421" si="372">TRUNC((H1416*G1416),2)</f>
        <v>1.62</v>
      </c>
      <c r="M1416" s="76">
        <f>VLOOKUP(B1416,'CMP-SIN-SD-09-2021'!A:D,4,0)</f>
        <v>18.23</v>
      </c>
      <c r="N1416" s="76" t="b">
        <f t="shared" ref="N1416:N1421" si="373">M1416=H1416</f>
        <v>1</v>
      </c>
    </row>
    <row r="1417" spans="1:15" s="363" customFormat="1" ht="30" x14ac:dyDescent="0.25">
      <c r="A1417" s="378">
        <f t="shared" si="349"/>
        <v>89497</v>
      </c>
      <c r="B1417" s="377">
        <v>88267</v>
      </c>
      <c r="C1417" s="104" t="s">
        <v>13855</v>
      </c>
      <c r="D1417" s="104" t="s">
        <v>11375</v>
      </c>
      <c r="E1417" s="105" t="s">
        <v>11264</v>
      </c>
      <c r="F1417" s="105" t="s">
        <v>6456</v>
      </c>
      <c r="G1417" s="140">
        <v>8.8999999999999996E-2</v>
      </c>
      <c r="H1417" s="107">
        <f>VLOOKUP(B1417,'CMP-SIN-SD-09-2021'!A:D,4,0)</f>
        <v>23.41</v>
      </c>
      <c r="I1417" s="107" t="s">
        <v>11266</v>
      </c>
      <c r="J1417" s="76">
        <f t="shared" si="372"/>
        <v>2.08</v>
      </c>
      <c r="M1417" s="76">
        <f>VLOOKUP(B1417,'CMP-SIN-SD-09-2021'!A:D,4,0)</f>
        <v>23.41</v>
      </c>
      <c r="N1417" s="76" t="b">
        <f t="shared" si="373"/>
        <v>1</v>
      </c>
    </row>
    <row r="1418" spans="1:15" s="363" customFormat="1" x14ac:dyDescent="0.25">
      <c r="A1418" s="378">
        <f t="shared" si="349"/>
        <v>89497</v>
      </c>
      <c r="B1418" s="377">
        <v>122</v>
      </c>
      <c r="C1418" s="104" t="s">
        <v>13855</v>
      </c>
      <c r="D1418" s="104" t="s">
        <v>13863</v>
      </c>
      <c r="E1418" s="105" t="s">
        <v>11264</v>
      </c>
      <c r="F1418" s="105" t="s">
        <v>6446</v>
      </c>
      <c r="G1418" s="140">
        <v>1.2E-2</v>
      </c>
      <c r="H1418" s="107">
        <v>66.94</v>
      </c>
      <c r="I1418" s="107" t="s">
        <v>11266</v>
      </c>
      <c r="J1418" s="76">
        <f t="shared" si="372"/>
        <v>0.8</v>
      </c>
      <c r="M1418" s="76">
        <f>VLOOKUP(B1418,'INS-SIN-SD-09-2021'!A:D,4,0)</f>
        <v>66.94</v>
      </c>
      <c r="N1418" s="76" t="b">
        <f t="shared" si="373"/>
        <v>1</v>
      </c>
    </row>
    <row r="1419" spans="1:15" s="363" customFormat="1" ht="30" x14ac:dyDescent="0.25">
      <c r="A1419" s="378">
        <f t="shared" si="349"/>
        <v>89497</v>
      </c>
      <c r="B1419" s="377">
        <v>3535</v>
      </c>
      <c r="C1419" s="104" t="s">
        <v>13855</v>
      </c>
      <c r="D1419" s="104" t="s">
        <v>13879</v>
      </c>
      <c r="E1419" s="105" t="s">
        <v>11264</v>
      </c>
      <c r="F1419" s="105" t="s">
        <v>6446</v>
      </c>
      <c r="G1419" s="140">
        <v>1</v>
      </c>
      <c r="H1419" s="107">
        <v>5.58</v>
      </c>
      <c r="I1419" s="107" t="s">
        <v>11266</v>
      </c>
      <c r="J1419" s="76">
        <f t="shared" si="372"/>
        <v>5.58</v>
      </c>
      <c r="M1419" s="76">
        <f>VLOOKUP(B1419,'INS-SIN-SD-09-2021'!A:D,4,0)</f>
        <v>5.58</v>
      </c>
      <c r="N1419" s="76" t="b">
        <f t="shared" si="373"/>
        <v>1</v>
      </c>
    </row>
    <row r="1420" spans="1:15" s="363" customFormat="1" x14ac:dyDescent="0.25">
      <c r="A1420" s="378">
        <f t="shared" ref="A1420:A1483" si="374">IF(O1420&lt;&gt;0,O1420,A1419)</f>
        <v>89497</v>
      </c>
      <c r="B1420" s="377">
        <v>20083</v>
      </c>
      <c r="C1420" s="104" t="s">
        <v>13855</v>
      </c>
      <c r="D1420" s="104" t="s">
        <v>13864</v>
      </c>
      <c r="E1420" s="105" t="s">
        <v>11264</v>
      </c>
      <c r="F1420" s="105" t="s">
        <v>6446</v>
      </c>
      <c r="G1420" s="140">
        <v>1.4E-2</v>
      </c>
      <c r="H1420" s="107">
        <v>75.84</v>
      </c>
      <c r="I1420" s="107" t="s">
        <v>11266</v>
      </c>
      <c r="J1420" s="76">
        <f t="shared" si="372"/>
        <v>1.06</v>
      </c>
      <c r="M1420" s="76">
        <f>VLOOKUP(B1420,'INS-SIN-SD-09-2021'!A:D,4,0)</f>
        <v>75.84</v>
      </c>
      <c r="N1420" s="76" t="b">
        <f t="shared" si="373"/>
        <v>1</v>
      </c>
    </row>
    <row r="1421" spans="1:15" s="363" customFormat="1" x14ac:dyDescent="0.25">
      <c r="A1421" s="378">
        <f t="shared" si="374"/>
        <v>89497</v>
      </c>
      <c r="B1421" s="377">
        <v>38383</v>
      </c>
      <c r="C1421" s="104" t="s">
        <v>13855</v>
      </c>
      <c r="D1421" s="104" t="s">
        <v>13857</v>
      </c>
      <c r="E1421" s="105" t="s">
        <v>11264</v>
      </c>
      <c r="F1421" s="105" t="s">
        <v>6446</v>
      </c>
      <c r="G1421" s="140">
        <v>0.02</v>
      </c>
      <c r="H1421" s="107">
        <v>2.34</v>
      </c>
      <c r="I1421" s="107" t="s">
        <v>11266</v>
      </c>
      <c r="J1421" s="76">
        <f t="shared" si="372"/>
        <v>0.04</v>
      </c>
      <c r="M1421" s="76">
        <f>VLOOKUP(B1421,'INS-SIN-SD-09-2021'!A:D,4,0)</f>
        <v>2.34</v>
      </c>
      <c r="N1421" s="76" t="b">
        <f t="shared" si="373"/>
        <v>1</v>
      </c>
    </row>
    <row r="1422" spans="1:15" s="363" customFormat="1" ht="45" x14ac:dyDescent="0.25">
      <c r="A1422" s="376">
        <f t="shared" si="374"/>
        <v>89501</v>
      </c>
      <c r="B1422" s="367" t="s">
        <v>11263</v>
      </c>
      <c r="C1422" s="368" t="s">
        <v>11447</v>
      </c>
      <c r="D1422" s="368" t="s">
        <v>13855</v>
      </c>
      <c r="E1422" s="369" t="s">
        <v>6446</v>
      </c>
      <c r="F1422" s="369" t="s">
        <v>11264</v>
      </c>
      <c r="G1422" s="370" t="s">
        <v>11265</v>
      </c>
      <c r="H1422" s="371" t="s">
        <v>11266</v>
      </c>
      <c r="I1422" s="375">
        <f>SUMIF(A:A,A1422,J:J)</f>
        <v>13.430000000000001</v>
      </c>
      <c r="K1422" s="363">
        <f>VLOOKUP(A1422,'CMP-SIN-SD-09-2021'!A:D,4,0)</f>
        <v>13.43</v>
      </c>
      <c r="L1422" s="363" t="b">
        <f>K1422=I1422</f>
        <v>1</v>
      </c>
      <c r="O1422" s="6">
        <v>89501</v>
      </c>
    </row>
    <row r="1423" spans="1:15" s="363" customFormat="1" ht="30" x14ac:dyDescent="0.25">
      <c r="A1423" s="378">
        <f t="shared" si="374"/>
        <v>89501</v>
      </c>
      <c r="B1423" s="377">
        <v>88248</v>
      </c>
      <c r="C1423" s="104" t="s">
        <v>13855</v>
      </c>
      <c r="D1423" s="104" t="s">
        <v>11440</v>
      </c>
      <c r="E1423" s="105" t="s">
        <v>11264</v>
      </c>
      <c r="F1423" s="105" t="s">
        <v>6456</v>
      </c>
      <c r="G1423" s="140">
        <v>0.108</v>
      </c>
      <c r="H1423" s="107">
        <f>VLOOKUP(B1423,'CMP-SIN-SD-09-2021'!A:D,4,0)</f>
        <v>18.23</v>
      </c>
      <c r="I1423" s="107" t="s">
        <v>11266</v>
      </c>
      <c r="J1423" s="76">
        <f t="shared" ref="J1423:J1428" si="375">TRUNC((H1423*G1423),2)</f>
        <v>1.96</v>
      </c>
      <c r="M1423" s="76">
        <f>VLOOKUP(B1423,'CMP-SIN-SD-09-2021'!A:D,4,0)</f>
        <v>18.23</v>
      </c>
      <c r="N1423" s="76" t="b">
        <f t="shared" ref="N1423:N1428" si="376">M1423=H1423</f>
        <v>1</v>
      </c>
    </row>
    <row r="1424" spans="1:15" s="363" customFormat="1" ht="30" x14ac:dyDescent="0.25">
      <c r="A1424" s="378">
        <f t="shared" si="374"/>
        <v>89501</v>
      </c>
      <c r="B1424" s="377">
        <v>88267</v>
      </c>
      <c r="C1424" s="104" t="s">
        <v>13855</v>
      </c>
      <c r="D1424" s="104" t="s">
        <v>11375</v>
      </c>
      <c r="E1424" s="105" t="s">
        <v>11264</v>
      </c>
      <c r="F1424" s="105" t="s">
        <v>6456</v>
      </c>
      <c r="G1424" s="140">
        <v>0.108</v>
      </c>
      <c r="H1424" s="107">
        <f>VLOOKUP(B1424,'CMP-SIN-SD-09-2021'!A:D,4,0)</f>
        <v>23.41</v>
      </c>
      <c r="I1424" s="107" t="s">
        <v>11266</v>
      </c>
      <c r="J1424" s="76">
        <f t="shared" si="375"/>
        <v>2.52</v>
      </c>
      <c r="M1424" s="76">
        <f>VLOOKUP(B1424,'CMP-SIN-SD-09-2021'!A:D,4,0)</f>
        <v>23.41</v>
      </c>
      <c r="N1424" s="76" t="b">
        <f t="shared" si="376"/>
        <v>1</v>
      </c>
    </row>
    <row r="1425" spans="1:15" s="363" customFormat="1" x14ac:dyDescent="0.25">
      <c r="A1425" s="378">
        <f t="shared" si="374"/>
        <v>89501</v>
      </c>
      <c r="B1425" s="377">
        <v>122</v>
      </c>
      <c r="C1425" s="104" t="s">
        <v>13855</v>
      </c>
      <c r="D1425" s="104" t="s">
        <v>13863</v>
      </c>
      <c r="E1425" s="105" t="s">
        <v>11264</v>
      </c>
      <c r="F1425" s="105" t="s">
        <v>6446</v>
      </c>
      <c r="G1425" s="140">
        <v>1.7999999999999999E-2</v>
      </c>
      <c r="H1425" s="107">
        <v>66.94</v>
      </c>
      <c r="I1425" s="107" t="s">
        <v>11266</v>
      </c>
      <c r="J1425" s="76">
        <f t="shared" si="375"/>
        <v>1.2</v>
      </c>
      <c r="M1425" s="76">
        <f>VLOOKUP(B1425,'INS-SIN-SD-09-2021'!A:D,4,0)</f>
        <v>66.94</v>
      </c>
      <c r="N1425" s="76" t="b">
        <f t="shared" si="376"/>
        <v>1</v>
      </c>
    </row>
    <row r="1426" spans="1:15" s="363" customFormat="1" ht="30" x14ac:dyDescent="0.25">
      <c r="A1426" s="378">
        <f t="shared" si="374"/>
        <v>89501</v>
      </c>
      <c r="B1426" s="377">
        <v>3540</v>
      </c>
      <c r="C1426" s="104" t="s">
        <v>13855</v>
      </c>
      <c r="D1426" s="104" t="s">
        <v>13880</v>
      </c>
      <c r="E1426" s="105" t="s">
        <v>11264</v>
      </c>
      <c r="F1426" s="105" t="s">
        <v>6446</v>
      </c>
      <c r="G1426" s="140">
        <v>1</v>
      </c>
      <c r="H1426" s="107">
        <v>6.04</v>
      </c>
      <c r="I1426" s="107" t="s">
        <v>11266</v>
      </c>
      <c r="J1426" s="76">
        <f t="shared" si="375"/>
        <v>6.04</v>
      </c>
      <c r="M1426" s="76">
        <f>VLOOKUP(B1426,'INS-SIN-SD-09-2021'!A:D,4,0)</f>
        <v>6.04</v>
      </c>
      <c r="N1426" s="76" t="b">
        <f t="shared" si="376"/>
        <v>1</v>
      </c>
    </row>
    <row r="1427" spans="1:15" s="363" customFormat="1" x14ac:dyDescent="0.25">
      <c r="A1427" s="378">
        <f t="shared" si="374"/>
        <v>89501</v>
      </c>
      <c r="B1427" s="377">
        <v>20083</v>
      </c>
      <c r="C1427" s="104" t="s">
        <v>13855</v>
      </c>
      <c r="D1427" s="104" t="s">
        <v>13864</v>
      </c>
      <c r="E1427" s="105" t="s">
        <v>11264</v>
      </c>
      <c r="F1427" s="105" t="s">
        <v>6446</v>
      </c>
      <c r="G1427" s="140">
        <v>2.1999999999999999E-2</v>
      </c>
      <c r="H1427" s="107">
        <v>75.84</v>
      </c>
      <c r="I1427" s="107" t="s">
        <v>11266</v>
      </c>
      <c r="J1427" s="76">
        <f t="shared" si="375"/>
        <v>1.66</v>
      </c>
      <c r="M1427" s="76">
        <f>VLOOKUP(B1427,'INS-SIN-SD-09-2021'!A:D,4,0)</f>
        <v>75.84</v>
      </c>
      <c r="N1427" s="76" t="b">
        <f t="shared" si="376"/>
        <v>1</v>
      </c>
    </row>
    <row r="1428" spans="1:15" s="363" customFormat="1" x14ac:dyDescent="0.25">
      <c r="A1428" s="378">
        <f t="shared" si="374"/>
        <v>89501</v>
      </c>
      <c r="B1428" s="377">
        <v>38383</v>
      </c>
      <c r="C1428" s="104" t="s">
        <v>13855</v>
      </c>
      <c r="D1428" s="104" t="s">
        <v>13857</v>
      </c>
      <c r="E1428" s="105" t="s">
        <v>11264</v>
      </c>
      <c r="F1428" s="105" t="s">
        <v>6446</v>
      </c>
      <c r="G1428" s="140">
        <v>2.4E-2</v>
      </c>
      <c r="H1428" s="107">
        <v>2.34</v>
      </c>
      <c r="I1428" s="107" t="s">
        <v>11266</v>
      </c>
      <c r="J1428" s="76">
        <f t="shared" si="375"/>
        <v>0.05</v>
      </c>
      <c r="M1428" s="76">
        <f>VLOOKUP(B1428,'INS-SIN-SD-09-2021'!A:D,4,0)</f>
        <v>2.34</v>
      </c>
      <c r="N1428" s="76" t="b">
        <f t="shared" si="376"/>
        <v>1</v>
      </c>
    </row>
    <row r="1429" spans="1:15" s="363" customFormat="1" x14ac:dyDescent="0.25">
      <c r="A1429" s="376" t="str">
        <f t="shared" si="374"/>
        <v>081340/AGETOP</v>
      </c>
      <c r="B1429" s="367" t="s">
        <v>11263</v>
      </c>
      <c r="C1429" s="368" t="s">
        <v>12028</v>
      </c>
      <c r="D1429" s="368" t="s">
        <v>13881</v>
      </c>
      <c r="E1429" s="369" t="s">
        <v>6446</v>
      </c>
      <c r="F1429" s="369" t="s">
        <v>11264</v>
      </c>
      <c r="G1429" s="370" t="s">
        <v>11265</v>
      </c>
      <c r="H1429" s="371" t="s">
        <v>11266</v>
      </c>
      <c r="I1429" s="375">
        <f>SUMIF(A:A,A1429,J:J)</f>
        <v>10.45</v>
      </c>
      <c r="K1429" s="363" t="e">
        <f>VLOOKUP(A1429,'CMP-SIN-SD-09-2021'!A:D,4,0)</f>
        <v>#N/A</v>
      </c>
      <c r="L1429" s="363" t="e">
        <f>K1429=I1429</f>
        <v>#N/A</v>
      </c>
      <c r="O1429" s="363" t="s">
        <v>11991</v>
      </c>
    </row>
    <row r="1430" spans="1:15" s="363" customFormat="1" ht="30" x14ac:dyDescent="0.25">
      <c r="A1430" s="378" t="str">
        <f t="shared" si="374"/>
        <v>081340/AGETOP</v>
      </c>
      <c r="B1430" s="377">
        <v>88267</v>
      </c>
      <c r="C1430" s="104" t="s">
        <v>13881</v>
      </c>
      <c r="D1430" s="104" t="s">
        <v>11375</v>
      </c>
      <c r="E1430" s="105" t="s">
        <v>11264</v>
      </c>
      <c r="F1430" s="105" t="s">
        <v>6456</v>
      </c>
      <c r="G1430" s="140">
        <v>0.18</v>
      </c>
      <c r="H1430" s="107">
        <f>VLOOKUP(B1430,'CMP-SIN-SD-09-2021'!A:D,4,0)</f>
        <v>23.41</v>
      </c>
      <c r="I1430" s="107" t="s">
        <v>11266</v>
      </c>
      <c r="J1430" s="76">
        <f t="shared" ref="J1430:J1432" si="377">TRUNC((H1430*G1430),2)</f>
        <v>4.21</v>
      </c>
      <c r="M1430" s="76">
        <f>VLOOKUP(B1430,'CMP-SIN-SD-09-2021'!A:D,4,0)</f>
        <v>23.41</v>
      </c>
      <c r="N1430" s="76" t="b">
        <f t="shared" ref="N1430:N1432" si="378">M1430=H1430</f>
        <v>1</v>
      </c>
    </row>
    <row r="1431" spans="1:15" s="363" customFormat="1" x14ac:dyDescent="0.25">
      <c r="A1431" s="378" t="str">
        <f t="shared" si="374"/>
        <v>081340/AGETOP</v>
      </c>
      <c r="B1431" s="377">
        <v>88316</v>
      </c>
      <c r="C1431" s="104" t="s">
        <v>13881</v>
      </c>
      <c r="D1431" s="104" t="s">
        <v>11293</v>
      </c>
      <c r="E1431" s="105" t="s">
        <v>11264</v>
      </c>
      <c r="F1431" s="105" t="s">
        <v>6456</v>
      </c>
      <c r="G1431" s="140">
        <v>0.18</v>
      </c>
      <c r="H1431" s="107">
        <f>VLOOKUP(B1431,'CMP-SIN-SD-09-2021'!A:D,4,0)</f>
        <v>17.61</v>
      </c>
      <c r="I1431" s="107" t="s">
        <v>11266</v>
      </c>
      <c r="J1431" s="76">
        <f t="shared" si="377"/>
        <v>3.16</v>
      </c>
      <c r="M1431" s="76">
        <f>VLOOKUP(B1431,'CMP-SIN-SD-09-2021'!A:D,4,0)</f>
        <v>17.61</v>
      </c>
      <c r="N1431" s="76" t="b">
        <f t="shared" si="378"/>
        <v>1</v>
      </c>
    </row>
    <row r="1432" spans="1:15" s="363" customFormat="1" x14ac:dyDescent="0.25">
      <c r="A1432" s="378" t="str">
        <f t="shared" si="374"/>
        <v>081340/AGETOP</v>
      </c>
      <c r="B1432" s="377" t="s">
        <v>13882</v>
      </c>
      <c r="C1432" s="104" t="s">
        <v>13881</v>
      </c>
      <c r="D1432" s="104" t="s">
        <v>13883</v>
      </c>
      <c r="E1432" s="105" t="s">
        <v>11264</v>
      </c>
      <c r="F1432" s="105" t="s">
        <v>13735</v>
      </c>
      <c r="G1432" s="140">
        <v>1</v>
      </c>
      <c r="H1432" s="107">
        <v>3.08</v>
      </c>
      <c r="I1432" s="107" t="s">
        <v>11266</v>
      </c>
      <c r="J1432" s="76">
        <f t="shared" si="377"/>
        <v>3.08</v>
      </c>
      <c r="M1432" s="76" t="e">
        <f>VLOOKUP(B1432,'INS-SIN-SD-09-2021'!A:D,4,0)</f>
        <v>#N/A</v>
      </c>
      <c r="N1432" s="76" t="e">
        <f t="shared" si="378"/>
        <v>#N/A</v>
      </c>
    </row>
    <row r="1433" spans="1:15" s="363" customFormat="1" ht="45" x14ac:dyDescent="0.25">
      <c r="A1433" s="376">
        <f t="shared" si="374"/>
        <v>89366</v>
      </c>
      <c r="B1433" s="367" t="s">
        <v>11263</v>
      </c>
      <c r="C1433" s="368" t="s">
        <v>11450</v>
      </c>
      <c r="D1433" s="368" t="s">
        <v>13884</v>
      </c>
      <c r="E1433" s="369" t="s">
        <v>6446</v>
      </c>
      <c r="F1433" s="369" t="s">
        <v>11264</v>
      </c>
      <c r="G1433" s="370" t="s">
        <v>11265</v>
      </c>
      <c r="H1433" s="371" t="s">
        <v>11266</v>
      </c>
      <c r="I1433" s="375">
        <f>SUMIF(A:A,A1433,J:J)</f>
        <v>15.219999999999999</v>
      </c>
      <c r="K1433" s="363">
        <f>VLOOKUP(A1433,'CMP-SIN-SD-09-2021'!A:D,4,0)</f>
        <v>15.22</v>
      </c>
      <c r="L1433" s="363" t="b">
        <f>K1433=I1433</f>
        <v>1</v>
      </c>
      <c r="O1433" s="6">
        <v>89366</v>
      </c>
    </row>
    <row r="1434" spans="1:15" s="363" customFormat="1" ht="30" x14ac:dyDescent="0.25">
      <c r="A1434" s="378">
        <f t="shared" si="374"/>
        <v>89366</v>
      </c>
      <c r="B1434" s="377">
        <v>88248</v>
      </c>
      <c r="C1434" s="104" t="s">
        <v>13884</v>
      </c>
      <c r="D1434" s="104" t="s">
        <v>11440</v>
      </c>
      <c r="E1434" s="105" t="s">
        <v>11264</v>
      </c>
      <c r="F1434" s="105" t="s">
        <v>6456</v>
      </c>
      <c r="G1434" s="140">
        <v>0.15</v>
      </c>
      <c r="H1434" s="107">
        <f>VLOOKUP(B1434,'CMP-SIN-SD-09-2021'!A:D,4,0)</f>
        <v>18.23</v>
      </c>
      <c r="I1434" s="107" t="s">
        <v>11266</v>
      </c>
      <c r="J1434" s="76">
        <f t="shared" ref="J1434:J1439" si="379">TRUNC((H1434*G1434),2)</f>
        <v>2.73</v>
      </c>
      <c r="M1434" s="76">
        <f>VLOOKUP(B1434,'CMP-SIN-SD-09-2021'!A:D,4,0)</f>
        <v>18.23</v>
      </c>
      <c r="N1434" s="76" t="b">
        <f t="shared" ref="N1434:N1439" si="380">M1434=H1434</f>
        <v>1</v>
      </c>
    </row>
    <row r="1435" spans="1:15" s="363" customFormat="1" ht="30" x14ac:dyDescent="0.25">
      <c r="A1435" s="378">
        <f t="shared" si="374"/>
        <v>89366</v>
      </c>
      <c r="B1435" s="377">
        <v>88267</v>
      </c>
      <c r="C1435" s="104" t="s">
        <v>13884</v>
      </c>
      <c r="D1435" s="104" t="s">
        <v>11375</v>
      </c>
      <c r="E1435" s="105" t="s">
        <v>11264</v>
      </c>
      <c r="F1435" s="105" t="s">
        <v>6456</v>
      </c>
      <c r="G1435" s="140">
        <v>0.15</v>
      </c>
      <c r="H1435" s="107">
        <f>VLOOKUP(B1435,'CMP-SIN-SD-09-2021'!A:D,4,0)</f>
        <v>23.41</v>
      </c>
      <c r="I1435" s="107" t="s">
        <v>11266</v>
      </c>
      <c r="J1435" s="76">
        <f t="shared" si="379"/>
        <v>3.51</v>
      </c>
      <c r="M1435" s="76">
        <f>VLOOKUP(B1435,'CMP-SIN-SD-09-2021'!A:D,4,0)</f>
        <v>23.41</v>
      </c>
      <c r="N1435" s="76" t="b">
        <f t="shared" si="380"/>
        <v>1</v>
      </c>
    </row>
    <row r="1436" spans="1:15" s="363" customFormat="1" x14ac:dyDescent="0.25">
      <c r="A1436" s="378">
        <f t="shared" si="374"/>
        <v>89366</v>
      </c>
      <c r="B1436" s="377">
        <v>122</v>
      </c>
      <c r="C1436" s="104" t="s">
        <v>13884</v>
      </c>
      <c r="D1436" s="104" t="s">
        <v>13863</v>
      </c>
      <c r="E1436" s="105" t="s">
        <v>11264</v>
      </c>
      <c r="F1436" s="105" t="s">
        <v>6446</v>
      </c>
      <c r="G1436" s="140">
        <v>7.0000000000000001E-3</v>
      </c>
      <c r="H1436" s="107">
        <v>66.94</v>
      </c>
      <c r="I1436" s="107" t="s">
        <v>11266</v>
      </c>
      <c r="J1436" s="76">
        <f t="shared" si="379"/>
        <v>0.46</v>
      </c>
      <c r="M1436" s="76">
        <f>VLOOKUP(B1436,'INS-SIN-SD-09-2021'!A:D,4,0)</f>
        <v>66.94</v>
      </c>
      <c r="N1436" s="76" t="b">
        <f t="shared" si="380"/>
        <v>1</v>
      </c>
    </row>
    <row r="1437" spans="1:15" s="363" customFormat="1" ht="30" x14ac:dyDescent="0.25">
      <c r="A1437" s="378">
        <f t="shared" si="374"/>
        <v>89366</v>
      </c>
      <c r="B1437" s="377">
        <v>3524</v>
      </c>
      <c r="C1437" s="104" t="s">
        <v>13884</v>
      </c>
      <c r="D1437" s="104" t="s">
        <v>13885</v>
      </c>
      <c r="E1437" s="105" t="s">
        <v>11264</v>
      </c>
      <c r="F1437" s="105" t="s">
        <v>6446</v>
      </c>
      <c r="G1437" s="140">
        <v>1</v>
      </c>
      <c r="H1437" s="107">
        <v>7.81</v>
      </c>
      <c r="I1437" s="107" t="s">
        <v>11266</v>
      </c>
      <c r="J1437" s="76">
        <f t="shared" si="379"/>
        <v>7.81</v>
      </c>
      <c r="M1437" s="76">
        <f>VLOOKUP(B1437,'INS-SIN-SD-09-2021'!A:D,4,0)</f>
        <v>7.81</v>
      </c>
      <c r="N1437" s="76" t="b">
        <f t="shared" si="380"/>
        <v>1</v>
      </c>
    </row>
    <row r="1438" spans="1:15" s="363" customFormat="1" x14ac:dyDescent="0.25">
      <c r="A1438" s="378">
        <f t="shared" si="374"/>
        <v>89366</v>
      </c>
      <c r="B1438" s="377">
        <v>20083</v>
      </c>
      <c r="C1438" s="104" t="s">
        <v>13884</v>
      </c>
      <c r="D1438" s="104" t="s">
        <v>13864</v>
      </c>
      <c r="E1438" s="105" t="s">
        <v>11264</v>
      </c>
      <c r="F1438" s="105" t="s">
        <v>6446</v>
      </c>
      <c r="G1438" s="140">
        <v>8.0000000000000002E-3</v>
      </c>
      <c r="H1438" s="107">
        <v>75.84</v>
      </c>
      <c r="I1438" s="107" t="s">
        <v>11266</v>
      </c>
      <c r="J1438" s="76">
        <f t="shared" si="379"/>
        <v>0.6</v>
      </c>
      <c r="M1438" s="76">
        <f>VLOOKUP(B1438,'INS-SIN-SD-09-2021'!A:D,4,0)</f>
        <v>75.84</v>
      </c>
      <c r="N1438" s="76" t="b">
        <f t="shared" si="380"/>
        <v>1</v>
      </c>
    </row>
    <row r="1439" spans="1:15" s="363" customFormat="1" x14ac:dyDescent="0.25">
      <c r="A1439" s="378">
        <f t="shared" si="374"/>
        <v>89366</v>
      </c>
      <c r="B1439" s="377">
        <v>38383</v>
      </c>
      <c r="C1439" s="104" t="s">
        <v>13884</v>
      </c>
      <c r="D1439" s="104" t="s">
        <v>13857</v>
      </c>
      <c r="E1439" s="105" t="s">
        <v>11264</v>
      </c>
      <c r="F1439" s="105" t="s">
        <v>6446</v>
      </c>
      <c r="G1439" s="140">
        <v>0.05</v>
      </c>
      <c r="H1439" s="107">
        <v>2.34</v>
      </c>
      <c r="I1439" s="107" t="s">
        <v>11266</v>
      </c>
      <c r="J1439" s="76">
        <f t="shared" si="379"/>
        <v>0.11</v>
      </c>
      <c r="M1439" s="76">
        <f>VLOOKUP(B1439,'INS-SIN-SD-09-2021'!A:D,4,0)</f>
        <v>2.34</v>
      </c>
      <c r="N1439" s="76" t="b">
        <f t="shared" si="380"/>
        <v>1</v>
      </c>
    </row>
    <row r="1440" spans="1:15" s="363" customFormat="1" x14ac:dyDescent="0.25">
      <c r="A1440" s="376" t="str">
        <f t="shared" si="374"/>
        <v>081361/AGETOP</v>
      </c>
      <c r="B1440" s="367" t="s">
        <v>11263</v>
      </c>
      <c r="C1440" s="368" t="s">
        <v>12029</v>
      </c>
      <c r="D1440" s="368" t="s">
        <v>13493</v>
      </c>
      <c r="E1440" s="369" t="s">
        <v>6446</v>
      </c>
      <c r="F1440" s="369" t="s">
        <v>11264</v>
      </c>
      <c r="G1440" s="370" t="s">
        <v>11265</v>
      </c>
      <c r="H1440" s="371" t="s">
        <v>11266</v>
      </c>
      <c r="I1440" s="375">
        <f>SUMIF(A:A,A1440,J:J)</f>
        <v>9.4899999999999984</v>
      </c>
      <c r="K1440" s="363" t="e">
        <f>VLOOKUP(A1440,'CMP-SIN-SD-09-2021'!A:D,4,0)</f>
        <v>#N/A</v>
      </c>
      <c r="L1440" s="363" t="e">
        <f>K1440=I1440</f>
        <v>#N/A</v>
      </c>
      <c r="O1440" s="363" t="s">
        <v>11993</v>
      </c>
    </row>
    <row r="1441" spans="1:15" s="363" customFormat="1" ht="30" x14ac:dyDescent="0.25">
      <c r="A1441" s="378" t="str">
        <f t="shared" si="374"/>
        <v>081361/AGETOP</v>
      </c>
      <c r="B1441" s="377">
        <v>88267</v>
      </c>
      <c r="C1441" s="104" t="s">
        <v>13493</v>
      </c>
      <c r="D1441" s="104" t="s">
        <v>11375</v>
      </c>
      <c r="E1441" s="105" t="s">
        <v>11264</v>
      </c>
      <c r="F1441" s="105" t="s">
        <v>6456</v>
      </c>
      <c r="G1441" s="140">
        <v>0.2</v>
      </c>
      <c r="H1441" s="107">
        <f>VLOOKUP(B1441,'CMP-SIN-SD-09-2021'!A:D,4,0)</f>
        <v>23.41</v>
      </c>
      <c r="I1441" s="107" t="s">
        <v>11266</v>
      </c>
      <c r="J1441" s="76">
        <f t="shared" ref="J1441:J1444" si="381">TRUNC((H1441*G1441),2)</f>
        <v>4.68</v>
      </c>
      <c r="M1441" s="76">
        <f>VLOOKUP(B1441,'CMP-SIN-SD-09-2021'!A:D,4,0)</f>
        <v>23.41</v>
      </c>
      <c r="N1441" s="76" t="b">
        <f t="shared" ref="N1441:N1444" si="382">M1441=H1441</f>
        <v>1</v>
      </c>
    </row>
    <row r="1442" spans="1:15" s="363" customFormat="1" x14ac:dyDescent="0.25">
      <c r="A1442" s="378" t="str">
        <f t="shared" si="374"/>
        <v>081361/AGETOP</v>
      </c>
      <c r="B1442" s="377">
        <v>88316</v>
      </c>
      <c r="C1442" s="104" t="s">
        <v>13493</v>
      </c>
      <c r="D1442" s="104" t="s">
        <v>11293</v>
      </c>
      <c r="E1442" s="105" t="s">
        <v>11264</v>
      </c>
      <c r="F1442" s="105" t="s">
        <v>6456</v>
      </c>
      <c r="G1442" s="140">
        <v>0.2</v>
      </c>
      <c r="H1442" s="107">
        <f>VLOOKUP(B1442,'CMP-SIN-SD-09-2021'!A:D,4,0)</f>
        <v>17.61</v>
      </c>
      <c r="I1442" s="107" t="s">
        <v>11266</v>
      </c>
      <c r="J1442" s="76">
        <f t="shared" si="381"/>
        <v>3.52</v>
      </c>
      <c r="M1442" s="76">
        <f>VLOOKUP(B1442,'CMP-SIN-SD-09-2021'!A:D,4,0)</f>
        <v>17.61</v>
      </c>
      <c r="N1442" s="76" t="b">
        <f t="shared" si="382"/>
        <v>1</v>
      </c>
    </row>
    <row r="1443" spans="1:15" s="363" customFormat="1" x14ac:dyDescent="0.25">
      <c r="A1443" s="378" t="str">
        <f t="shared" si="374"/>
        <v>081361/AGETOP</v>
      </c>
      <c r="B1443" s="377" t="s">
        <v>13886</v>
      </c>
      <c r="C1443" s="104" t="s">
        <v>13493</v>
      </c>
      <c r="D1443" s="104" t="s">
        <v>13887</v>
      </c>
      <c r="E1443" s="105" t="s">
        <v>11264</v>
      </c>
      <c r="F1443" s="105" t="s">
        <v>13888</v>
      </c>
      <c r="G1443" s="140">
        <v>0.31</v>
      </c>
      <c r="H1443" s="107">
        <v>0.28000000000000003</v>
      </c>
      <c r="I1443" s="107" t="s">
        <v>11266</v>
      </c>
      <c r="J1443" s="76">
        <f t="shared" si="381"/>
        <v>0.08</v>
      </c>
      <c r="M1443" s="76" t="e">
        <f>VLOOKUP(B1443,'INS-SIN-SD-09-2021'!A:D,4,0)</f>
        <v>#N/A</v>
      </c>
      <c r="N1443" s="76" t="e">
        <f t="shared" si="382"/>
        <v>#N/A</v>
      </c>
    </row>
    <row r="1444" spans="1:15" s="363" customFormat="1" x14ac:dyDescent="0.25">
      <c r="A1444" s="378" t="str">
        <f t="shared" si="374"/>
        <v>081361/AGETOP</v>
      </c>
      <c r="B1444" s="377" t="s">
        <v>13889</v>
      </c>
      <c r="C1444" s="104" t="s">
        <v>13493</v>
      </c>
      <c r="D1444" s="104" t="s">
        <v>13890</v>
      </c>
      <c r="E1444" s="105" t="s">
        <v>11264</v>
      </c>
      <c r="F1444" s="105" t="s">
        <v>13735</v>
      </c>
      <c r="G1444" s="140">
        <v>1</v>
      </c>
      <c r="H1444" s="107">
        <v>1.21</v>
      </c>
      <c r="I1444" s="107" t="s">
        <v>11266</v>
      </c>
      <c r="J1444" s="76">
        <f t="shared" si="381"/>
        <v>1.21</v>
      </c>
      <c r="M1444" s="76" t="e">
        <f>VLOOKUP(B1444,'INS-SIN-SD-09-2021'!A:D,4,0)</f>
        <v>#N/A</v>
      </c>
      <c r="N1444" s="76" t="e">
        <f t="shared" si="382"/>
        <v>#N/A</v>
      </c>
    </row>
    <row r="1445" spans="1:15" s="363" customFormat="1" ht="45" x14ac:dyDescent="0.25">
      <c r="A1445" s="376">
        <f t="shared" si="374"/>
        <v>89363</v>
      </c>
      <c r="B1445" s="367" t="s">
        <v>11263</v>
      </c>
      <c r="C1445" s="368" t="s">
        <v>11448</v>
      </c>
      <c r="D1445" s="368" t="s">
        <v>13334</v>
      </c>
      <c r="E1445" s="369" t="s">
        <v>6446</v>
      </c>
      <c r="F1445" s="369" t="s">
        <v>11264</v>
      </c>
      <c r="G1445" s="370" t="s">
        <v>11265</v>
      </c>
      <c r="H1445" s="371" t="s">
        <v>11266</v>
      </c>
      <c r="I1445" s="375">
        <f>SUMIF(A:A,A1445,J:J)</f>
        <v>9.02</v>
      </c>
      <c r="K1445" s="363">
        <f>VLOOKUP(A1445,'CMP-SIN-SD-09-2021'!A:D,4,0)</f>
        <v>9.02</v>
      </c>
      <c r="L1445" s="363" t="b">
        <f>K1445=I1445</f>
        <v>1</v>
      </c>
      <c r="O1445" s="6">
        <v>89363</v>
      </c>
    </row>
    <row r="1446" spans="1:15" s="363" customFormat="1" ht="30" x14ac:dyDescent="0.25">
      <c r="A1446" s="378">
        <f t="shared" si="374"/>
        <v>89363</v>
      </c>
      <c r="B1446" s="377">
        <v>88248</v>
      </c>
      <c r="C1446" s="104" t="s">
        <v>13334</v>
      </c>
      <c r="D1446" s="104" t="s">
        <v>11440</v>
      </c>
      <c r="E1446" s="105" t="s">
        <v>11264</v>
      </c>
      <c r="F1446" s="105" t="s">
        <v>6456</v>
      </c>
      <c r="G1446" s="140">
        <v>0.15</v>
      </c>
      <c r="H1446" s="107">
        <f>VLOOKUP(B1446,'CMP-SIN-SD-09-2021'!A:D,4,0)</f>
        <v>18.23</v>
      </c>
      <c r="I1446" s="107" t="s">
        <v>11266</v>
      </c>
      <c r="J1446" s="76">
        <f t="shared" ref="J1446:J1451" si="383">TRUNC((H1446*G1446),2)</f>
        <v>2.73</v>
      </c>
      <c r="M1446" s="76">
        <f>VLOOKUP(B1446,'CMP-SIN-SD-09-2021'!A:D,4,0)</f>
        <v>18.23</v>
      </c>
      <c r="N1446" s="76" t="b">
        <f t="shared" ref="N1446:N1451" si="384">M1446=H1446</f>
        <v>1</v>
      </c>
    </row>
    <row r="1447" spans="1:15" s="363" customFormat="1" ht="30" x14ac:dyDescent="0.25">
      <c r="A1447" s="378">
        <f t="shared" si="374"/>
        <v>89363</v>
      </c>
      <c r="B1447" s="377">
        <v>88267</v>
      </c>
      <c r="C1447" s="104" t="s">
        <v>13334</v>
      </c>
      <c r="D1447" s="104" t="s">
        <v>11375</v>
      </c>
      <c r="E1447" s="105" t="s">
        <v>11264</v>
      </c>
      <c r="F1447" s="105" t="s">
        <v>6456</v>
      </c>
      <c r="G1447" s="140">
        <v>0.15</v>
      </c>
      <c r="H1447" s="107">
        <f>VLOOKUP(B1447,'CMP-SIN-SD-09-2021'!A:D,4,0)</f>
        <v>23.41</v>
      </c>
      <c r="I1447" s="107" t="s">
        <v>11266</v>
      </c>
      <c r="J1447" s="76">
        <f t="shared" si="383"/>
        <v>3.51</v>
      </c>
      <c r="M1447" s="76">
        <f>VLOOKUP(B1447,'CMP-SIN-SD-09-2021'!A:D,4,0)</f>
        <v>23.41</v>
      </c>
      <c r="N1447" s="76" t="b">
        <f t="shared" si="384"/>
        <v>1</v>
      </c>
    </row>
    <row r="1448" spans="1:15" s="363" customFormat="1" x14ac:dyDescent="0.25">
      <c r="A1448" s="378">
        <f t="shared" si="374"/>
        <v>89363</v>
      </c>
      <c r="B1448" s="377">
        <v>122</v>
      </c>
      <c r="C1448" s="104" t="s">
        <v>13334</v>
      </c>
      <c r="D1448" s="104" t="s">
        <v>13863</v>
      </c>
      <c r="E1448" s="105" t="s">
        <v>11264</v>
      </c>
      <c r="F1448" s="105" t="s">
        <v>6446</v>
      </c>
      <c r="G1448" s="140">
        <v>7.0000000000000001E-3</v>
      </c>
      <c r="H1448" s="107">
        <v>66.94</v>
      </c>
      <c r="I1448" s="107" t="s">
        <v>11266</v>
      </c>
      <c r="J1448" s="76">
        <f t="shared" si="383"/>
        <v>0.46</v>
      </c>
      <c r="M1448" s="76">
        <f>VLOOKUP(B1448,'INS-SIN-SD-09-2021'!A:D,4,0)</f>
        <v>66.94</v>
      </c>
      <c r="N1448" s="76" t="b">
        <f t="shared" si="384"/>
        <v>1</v>
      </c>
    </row>
    <row r="1449" spans="1:15" s="363" customFormat="1" ht="30" x14ac:dyDescent="0.25">
      <c r="A1449" s="378">
        <f t="shared" si="374"/>
        <v>89363</v>
      </c>
      <c r="B1449" s="377">
        <v>3500</v>
      </c>
      <c r="C1449" s="104" t="s">
        <v>13334</v>
      </c>
      <c r="D1449" s="104" t="s">
        <v>13891</v>
      </c>
      <c r="E1449" s="105" t="s">
        <v>11264</v>
      </c>
      <c r="F1449" s="105" t="s">
        <v>6446</v>
      </c>
      <c r="G1449" s="140">
        <v>1</v>
      </c>
      <c r="H1449" s="107">
        <v>1.61</v>
      </c>
      <c r="I1449" s="107" t="s">
        <v>11266</v>
      </c>
      <c r="J1449" s="76">
        <f t="shared" si="383"/>
        <v>1.61</v>
      </c>
      <c r="M1449" s="76">
        <f>VLOOKUP(B1449,'INS-SIN-SD-09-2021'!A:D,4,0)</f>
        <v>1.61</v>
      </c>
      <c r="N1449" s="76" t="b">
        <f t="shared" si="384"/>
        <v>1</v>
      </c>
    </row>
    <row r="1450" spans="1:15" s="363" customFormat="1" x14ac:dyDescent="0.25">
      <c r="A1450" s="378">
        <f t="shared" si="374"/>
        <v>89363</v>
      </c>
      <c r="B1450" s="377">
        <v>20083</v>
      </c>
      <c r="C1450" s="104" t="s">
        <v>13334</v>
      </c>
      <c r="D1450" s="104" t="s">
        <v>13864</v>
      </c>
      <c r="E1450" s="105" t="s">
        <v>11264</v>
      </c>
      <c r="F1450" s="105" t="s">
        <v>6446</v>
      </c>
      <c r="G1450" s="140">
        <v>8.0000000000000002E-3</v>
      </c>
      <c r="H1450" s="107">
        <v>75.84</v>
      </c>
      <c r="I1450" s="107" t="s">
        <v>11266</v>
      </c>
      <c r="J1450" s="76">
        <f t="shared" si="383"/>
        <v>0.6</v>
      </c>
      <c r="M1450" s="76">
        <f>VLOOKUP(B1450,'INS-SIN-SD-09-2021'!A:D,4,0)</f>
        <v>75.84</v>
      </c>
      <c r="N1450" s="76" t="b">
        <f t="shared" si="384"/>
        <v>1</v>
      </c>
    </row>
    <row r="1451" spans="1:15" s="363" customFormat="1" x14ac:dyDescent="0.25">
      <c r="A1451" s="378">
        <f t="shared" si="374"/>
        <v>89363</v>
      </c>
      <c r="B1451" s="377">
        <v>38383</v>
      </c>
      <c r="C1451" s="104" t="s">
        <v>13334</v>
      </c>
      <c r="D1451" s="104" t="s">
        <v>13857</v>
      </c>
      <c r="E1451" s="105" t="s">
        <v>11264</v>
      </c>
      <c r="F1451" s="105" t="s">
        <v>6446</v>
      </c>
      <c r="G1451" s="140">
        <v>0.05</v>
      </c>
      <c r="H1451" s="107">
        <v>2.34</v>
      </c>
      <c r="I1451" s="107" t="s">
        <v>11266</v>
      </c>
      <c r="J1451" s="76">
        <f t="shared" si="383"/>
        <v>0.11</v>
      </c>
      <c r="M1451" s="76">
        <f>VLOOKUP(B1451,'INS-SIN-SD-09-2021'!A:D,4,0)</f>
        <v>2.34</v>
      </c>
      <c r="N1451" s="76" t="b">
        <f t="shared" si="384"/>
        <v>1</v>
      </c>
    </row>
    <row r="1452" spans="1:15" s="363" customFormat="1" ht="45" x14ac:dyDescent="0.25">
      <c r="A1452" s="376">
        <f t="shared" si="374"/>
        <v>89368</v>
      </c>
      <c r="B1452" s="367" t="s">
        <v>11263</v>
      </c>
      <c r="C1452" s="368" t="s">
        <v>11449</v>
      </c>
      <c r="D1452" s="368" t="s">
        <v>13334</v>
      </c>
      <c r="E1452" s="369" t="s">
        <v>6446</v>
      </c>
      <c r="F1452" s="369" t="s">
        <v>11264</v>
      </c>
      <c r="G1452" s="370" t="s">
        <v>11265</v>
      </c>
      <c r="H1452" s="371" t="s">
        <v>11266</v>
      </c>
      <c r="I1452" s="375">
        <f>SUMIF(A:A,A1452,J:J)</f>
        <v>13.680000000000001</v>
      </c>
      <c r="K1452" s="363">
        <f>VLOOKUP(A1452,'CMP-SIN-SD-09-2021'!A:D,4,0)</f>
        <v>13.68</v>
      </c>
      <c r="L1452" s="363" t="b">
        <f>K1452=I1452</f>
        <v>1</v>
      </c>
      <c r="O1452" s="6">
        <v>89368</v>
      </c>
    </row>
    <row r="1453" spans="1:15" s="363" customFormat="1" ht="30" x14ac:dyDescent="0.25">
      <c r="A1453" s="378">
        <f t="shared" si="374"/>
        <v>89368</v>
      </c>
      <c r="B1453" s="377">
        <v>88248</v>
      </c>
      <c r="C1453" s="104" t="s">
        <v>13334</v>
      </c>
      <c r="D1453" s="104" t="s">
        <v>11440</v>
      </c>
      <c r="E1453" s="105" t="s">
        <v>11264</v>
      </c>
      <c r="F1453" s="105" t="s">
        <v>6456</v>
      </c>
      <c r="G1453" s="140">
        <v>0.17899999999999999</v>
      </c>
      <c r="H1453" s="107">
        <f>VLOOKUP(B1453,'CMP-SIN-SD-09-2021'!A:D,4,0)</f>
        <v>18.23</v>
      </c>
      <c r="I1453" s="107" t="s">
        <v>11266</v>
      </c>
      <c r="J1453" s="76">
        <f t="shared" ref="J1453:J1458" si="385">TRUNC((H1453*G1453),2)</f>
        <v>3.26</v>
      </c>
      <c r="M1453" s="76">
        <f>VLOOKUP(B1453,'CMP-SIN-SD-09-2021'!A:D,4,0)</f>
        <v>18.23</v>
      </c>
      <c r="N1453" s="76" t="b">
        <f t="shared" ref="N1453:N1458" si="386">M1453=H1453</f>
        <v>1</v>
      </c>
    </row>
    <row r="1454" spans="1:15" s="363" customFormat="1" ht="30" x14ac:dyDescent="0.25">
      <c r="A1454" s="378">
        <f t="shared" si="374"/>
        <v>89368</v>
      </c>
      <c r="B1454" s="377">
        <v>88267</v>
      </c>
      <c r="C1454" s="104" t="s">
        <v>13334</v>
      </c>
      <c r="D1454" s="104" t="s">
        <v>11375</v>
      </c>
      <c r="E1454" s="105" t="s">
        <v>11264</v>
      </c>
      <c r="F1454" s="105" t="s">
        <v>6456</v>
      </c>
      <c r="G1454" s="140">
        <v>0.17899999999999999</v>
      </c>
      <c r="H1454" s="107">
        <f>VLOOKUP(B1454,'CMP-SIN-SD-09-2021'!A:D,4,0)</f>
        <v>23.41</v>
      </c>
      <c r="I1454" s="107" t="s">
        <v>11266</v>
      </c>
      <c r="J1454" s="76">
        <f t="shared" si="385"/>
        <v>4.1900000000000004</v>
      </c>
      <c r="M1454" s="76">
        <f>VLOOKUP(B1454,'CMP-SIN-SD-09-2021'!A:D,4,0)</f>
        <v>23.41</v>
      </c>
      <c r="N1454" s="76" t="b">
        <f t="shared" si="386"/>
        <v>1</v>
      </c>
    </row>
    <row r="1455" spans="1:15" s="363" customFormat="1" x14ac:dyDescent="0.25">
      <c r="A1455" s="378">
        <f t="shared" si="374"/>
        <v>89368</v>
      </c>
      <c r="B1455" s="377">
        <v>122</v>
      </c>
      <c r="C1455" s="104" t="s">
        <v>13334</v>
      </c>
      <c r="D1455" s="104" t="s">
        <v>13863</v>
      </c>
      <c r="E1455" s="105" t="s">
        <v>11264</v>
      </c>
      <c r="F1455" s="105" t="s">
        <v>6446</v>
      </c>
      <c r="G1455" s="140">
        <v>8.9999999999999993E-3</v>
      </c>
      <c r="H1455" s="107">
        <v>66.94</v>
      </c>
      <c r="I1455" s="107" t="s">
        <v>11266</v>
      </c>
      <c r="J1455" s="76">
        <f t="shared" si="385"/>
        <v>0.6</v>
      </c>
      <c r="M1455" s="76">
        <f>VLOOKUP(B1455,'INS-SIN-SD-09-2021'!A:D,4,0)</f>
        <v>66.94</v>
      </c>
      <c r="N1455" s="76" t="b">
        <f t="shared" si="386"/>
        <v>1</v>
      </c>
    </row>
    <row r="1456" spans="1:15" s="363" customFormat="1" ht="30" x14ac:dyDescent="0.25">
      <c r="A1456" s="378">
        <f t="shared" si="374"/>
        <v>89368</v>
      </c>
      <c r="B1456" s="377">
        <v>3501</v>
      </c>
      <c r="C1456" s="104" t="s">
        <v>13334</v>
      </c>
      <c r="D1456" s="104" t="s">
        <v>13892</v>
      </c>
      <c r="E1456" s="105" t="s">
        <v>11264</v>
      </c>
      <c r="F1456" s="105" t="s">
        <v>6446</v>
      </c>
      <c r="G1456" s="140">
        <v>1</v>
      </c>
      <c r="H1456" s="107">
        <v>4.66</v>
      </c>
      <c r="I1456" s="107" t="s">
        <v>11266</v>
      </c>
      <c r="J1456" s="76">
        <f t="shared" si="385"/>
        <v>4.66</v>
      </c>
      <c r="M1456" s="76">
        <f>VLOOKUP(B1456,'INS-SIN-SD-09-2021'!A:D,4,0)</f>
        <v>4.66</v>
      </c>
      <c r="N1456" s="76" t="b">
        <f t="shared" si="386"/>
        <v>1</v>
      </c>
    </row>
    <row r="1457" spans="1:15" s="363" customFormat="1" x14ac:dyDescent="0.25">
      <c r="A1457" s="378">
        <f t="shared" si="374"/>
        <v>89368</v>
      </c>
      <c r="B1457" s="377">
        <v>20083</v>
      </c>
      <c r="C1457" s="104" t="s">
        <v>13334</v>
      </c>
      <c r="D1457" s="104" t="s">
        <v>13864</v>
      </c>
      <c r="E1457" s="105" t="s">
        <v>11264</v>
      </c>
      <c r="F1457" s="105" t="s">
        <v>6446</v>
      </c>
      <c r="G1457" s="140">
        <v>1.0999999999999999E-2</v>
      </c>
      <c r="H1457" s="107">
        <v>75.84</v>
      </c>
      <c r="I1457" s="107" t="s">
        <v>11266</v>
      </c>
      <c r="J1457" s="76">
        <f t="shared" si="385"/>
        <v>0.83</v>
      </c>
      <c r="M1457" s="76">
        <f>VLOOKUP(B1457,'INS-SIN-SD-09-2021'!A:D,4,0)</f>
        <v>75.84</v>
      </c>
      <c r="N1457" s="76" t="b">
        <f t="shared" si="386"/>
        <v>1</v>
      </c>
    </row>
    <row r="1458" spans="1:15" s="363" customFormat="1" x14ac:dyDescent="0.25">
      <c r="A1458" s="378">
        <f t="shared" si="374"/>
        <v>89368</v>
      </c>
      <c r="B1458" s="377">
        <v>38383</v>
      </c>
      <c r="C1458" s="104" t="s">
        <v>13334</v>
      </c>
      <c r="D1458" s="104" t="s">
        <v>13857</v>
      </c>
      <c r="E1458" s="105" t="s">
        <v>11264</v>
      </c>
      <c r="F1458" s="105" t="s">
        <v>6446</v>
      </c>
      <c r="G1458" s="140">
        <v>0.06</v>
      </c>
      <c r="H1458" s="107">
        <v>2.34</v>
      </c>
      <c r="I1458" s="107" t="s">
        <v>11266</v>
      </c>
      <c r="J1458" s="76">
        <f t="shared" si="385"/>
        <v>0.14000000000000001</v>
      </c>
      <c r="M1458" s="76">
        <f>VLOOKUP(B1458,'INS-SIN-SD-09-2021'!A:D,4,0)</f>
        <v>2.34</v>
      </c>
      <c r="N1458" s="76" t="b">
        <f t="shared" si="386"/>
        <v>1</v>
      </c>
    </row>
    <row r="1459" spans="1:15" s="363" customFormat="1" ht="45" x14ac:dyDescent="0.25">
      <c r="A1459" s="376">
        <f t="shared" si="374"/>
        <v>89502</v>
      </c>
      <c r="B1459" s="367" t="s">
        <v>11263</v>
      </c>
      <c r="C1459" s="368" t="s">
        <v>11474</v>
      </c>
      <c r="D1459" s="368" t="s">
        <v>13855</v>
      </c>
      <c r="E1459" s="369" t="s">
        <v>6446</v>
      </c>
      <c r="F1459" s="369" t="s">
        <v>11264</v>
      </c>
      <c r="G1459" s="370" t="s">
        <v>11265</v>
      </c>
      <c r="H1459" s="371" t="s">
        <v>11266</v>
      </c>
      <c r="I1459" s="375">
        <f>SUMIF(A:A,A1459,J:J)</f>
        <v>15.340000000000002</v>
      </c>
      <c r="K1459" s="363">
        <f>VLOOKUP(A1459,'CMP-SIN-SD-09-2021'!A:D,4,0)</f>
        <v>15.34</v>
      </c>
      <c r="L1459" s="363" t="b">
        <f>K1459=I1459</f>
        <v>1</v>
      </c>
      <c r="O1459" s="6">
        <v>89502</v>
      </c>
    </row>
    <row r="1460" spans="1:15" s="363" customFormat="1" ht="30" x14ac:dyDescent="0.25">
      <c r="A1460" s="378">
        <f t="shared" si="374"/>
        <v>89502</v>
      </c>
      <c r="B1460" s="377">
        <v>88248</v>
      </c>
      <c r="C1460" s="104" t="s">
        <v>13855</v>
      </c>
      <c r="D1460" s="104" t="s">
        <v>11440</v>
      </c>
      <c r="E1460" s="105" t="s">
        <v>11264</v>
      </c>
      <c r="F1460" s="105" t="s">
        <v>6456</v>
      </c>
      <c r="G1460" s="140">
        <v>0.108</v>
      </c>
      <c r="H1460" s="107">
        <f>VLOOKUP(B1460,'CMP-SIN-SD-09-2021'!A:D,4,0)</f>
        <v>18.23</v>
      </c>
      <c r="I1460" s="107" t="s">
        <v>11266</v>
      </c>
      <c r="J1460" s="76">
        <f t="shared" ref="J1460:J1465" si="387">TRUNC((H1460*G1460),2)</f>
        <v>1.96</v>
      </c>
      <c r="M1460" s="76">
        <f>VLOOKUP(B1460,'CMP-SIN-SD-09-2021'!A:D,4,0)</f>
        <v>18.23</v>
      </c>
      <c r="N1460" s="76" t="b">
        <f t="shared" ref="N1460:N1465" si="388">M1460=H1460</f>
        <v>1</v>
      </c>
    </row>
    <row r="1461" spans="1:15" s="363" customFormat="1" ht="30" x14ac:dyDescent="0.25">
      <c r="A1461" s="378">
        <f t="shared" si="374"/>
        <v>89502</v>
      </c>
      <c r="B1461" s="377">
        <v>88267</v>
      </c>
      <c r="C1461" s="104" t="s">
        <v>13855</v>
      </c>
      <c r="D1461" s="104" t="s">
        <v>11375</v>
      </c>
      <c r="E1461" s="105" t="s">
        <v>11264</v>
      </c>
      <c r="F1461" s="105" t="s">
        <v>6456</v>
      </c>
      <c r="G1461" s="140">
        <v>0.108</v>
      </c>
      <c r="H1461" s="107">
        <f>VLOOKUP(B1461,'CMP-SIN-SD-09-2021'!A:D,4,0)</f>
        <v>23.41</v>
      </c>
      <c r="I1461" s="107" t="s">
        <v>11266</v>
      </c>
      <c r="J1461" s="76">
        <f t="shared" si="387"/>
        <v>2.52</v>
      </c>
      <c r="M1461" s="76">
        <f>VLOOKUP(B1461,'CMP-SIN-SD-09-2021'!A:D,4,0)</f>
        <v>23.41</v>
      </c>
      <c r="N1461" s="76" t="b">
        <f t="shared" si="388"/>
        <v>1</v>
      </c>
    </row>
    <row r="1462" spans="1:15" s="363" customFormat="1" x14ac:dyDescent="0.25">
      <c r="A1462" s="378">
        <f t="shared" si="374"/>
        <v>89502</v>
      </c>
      <c r="B1462" s="377">
        <v>122</v>
      </c>
      <c r="C1462" s="104" t="s">
        <v>13855</v>
      </c>
      <c r="D1462" s="104" t="s">
        <v>13863</v>
      </c>
      <c r="E1462" s="105" t="s">
        <v>11264</v>
      </c>
      <c r="F1462" s="105" t="s">
        <v>6446</v>
      </c>
      <c r="G1462" s="140">
        <v>1.7999999999999999E-2</v>
      </c>
      <c r="H1462" s="107">
        <v>66.94</v>
      </c>
      <c r="I1462" s="107" t="s">
        <v>11266</v>
      </c>
      <c r="J1462" s="76">
        <f t="shared" si="387"/>
        <v>1.2</v>
      </c>
      <c r="M1462" s="76">
        <f>VLOOKUP(B1462,'INS-SIN-SD-09-2021'!A:D,4,0)</f>
        <v>66.94</v>
      </c>
      <c r="N1462" s="76" t="b">
        <f t="shared" si="388"/>
        <v>1</v>
      </c>
    </row>
    <row r="1463" spans="1:15" s="363" customFormat="1" ht="30" x14ac:dyDescent="0.25">
      <c r="A1463" s="378">
        <f t="shared" si="374"/>
        <v>89502</v>
      </c>
      <c r="B1463" s="377">
        <v>3503</v>
      </c>
      <c r="C1463" s="104" t="s">
        <v>13855</v>
      </c>
      <c r="D1463" s="104" t="s">
        <v>13893</v>
      </c>
      <c r="E1463" s="105" t="s">
        <v>11264</v>
      </c>
      <c r="F1463" s="105" t="s">
        <v>6446</v>
      </c>
      <c r="G1463" s="140">
        <v>1</v>
      </c>
      <c r="H1463" s="107">
        <v>7.95</v>
      </c>
      <c r="I1463" s="107" t="s">
        <v>11266</v>
      </c>
      <c r="J1463" s="76">
        <f t="shared" si="387"/>
        <v>7.95</v>
      </c>
      <c r="M1463" s="76">
        <f>VLOOKUP(B1463,'INS-SIN-SD-09-2021'!A:D,4,0)</f>
        <v>7.95</v>
      </c>
      <c r="N1463" s="76" t="b">
        <f t="shared" si="388"/>
        <v>1</v>
      </c>
    </row>
    <row r="1464" spans="1:15" s="363" customFormat="1" x14ac:dyDescent="0.25">
      <c r="A1464" s="378">
        <f t="shared" si="374"/>
        <v>89502</v>
      </c>
      <c r="B1464" s="377">
        <v>20083</v>
      </c>
      <c r="C1464" s="104" t="s">
        <v>13855</v>
      </c>
      <c r="D1464" s="104" t="s">
        <v>13864</v>
      </c>
      <c r="E1464" s="105" t="s">
        <v>11264</v>
      </c>
      <c r="F1464" s="105" t="s">
        <v>6446</v>
      </c>
      <c r="G1464" s="140">
        <v>2.1999999999999999E-2</v>
      </c>
      <c r="H1464" s="107">
        <v>75.84</v>
      </c>
      <c r="I1464" s="107" t="s">
        <v>11266</v>
      </c>
      <c r="J1464" s="76">
        <f t="shared" si="387"/>
        <v>1.66</v>
      </c>
      <c r="M1464" s="76">
        <f>VLOOKUP(B1464,'INS-SIN-SD-09-2021'!A:D,4,0)</f>
        <v>75.84</v>
      </c>
      <c r="N1464" s="76" t="b">
        <f t="shared" si="388"/>
        <v>1</v>
      </c>
    </row>
    <row r="1465" spans="1:15" s="363" customFormat="1" x14ac:dyDescent="0.25">
      <c r="A1465" s="378">
        <f t="shared" si="374"/>
        <v>89502</v>
      </c>
      <c r="B1465" s="377">
        <v>38383</v>
      </c>
      <c r="C1465" s="104" t="s">
        <v>13855</v>
      </c>
      <c r="D1465" s="104" t="s">
        <v>13857</v>
      </c>
      <c r="E1465" s="105" t="s">
        <v>11264</v>
      </c>
      <c r="F1465" s="105" t="s">
        <v>6446</v>
      </c>
      <c r="G1465" s="140">
        <v>2.4E-2</v>
      </c>
      <c r="H1465" s="107">
        <v>2.34</v>
      </c>
      <c r="I1465" s="107" t="s">
        <v>11266</v>
      </c>
      <c r="J1465" s="76">
        <f t="shared" si="387"/>
        <v>0.05</v>
      </c>
      <c r="M1465" s="76">
        <f>VLOOKUP(B1465,'INS-SIN-SD-09-2021'!A:D,4,0)</f>
        <v>2.34</v>
      </c>
      <c r="N1465" s="76" t="b">
        <f t="shared" si="388"/>
        <v>1</v>
      </c>
    </row>
    <row r="1466" spans="1:15" s="363" customFormat="1" ht="30" x14ac:dyDescent="0.25">
      <c r="A1466" s="376">
        <f t="shared" si="374"/>
        <v>89395</v>
      </c>
      <c r="B1466" s="367" t="s">
        <v>11263</v>
      </c>
      <c r="C1466" s="368" t="s">
        <v>11451</v>
      </c>
      <c r="D1466" s="368" t="s">
        <v>13317</v>
      </c>
      <c r="E1466" s="369" t="s">
        <v>6446</v>
      </c>
      <c r="F1466" s="369" t="s">
        <v>11264</v>
      </c>
      <c r="G1466" s="370" t="s">
        <v>11265</v>
      </c>
      <c r="H1466" s="371" t="s">
        <v>11266</v>
      </c>
      <c r="I1466" s="375">
        <f>SUMIF(A:A,A1466,J:J)</f>
        <v>11.47</v>
      </c>
      <c r="K1466" s="363">
        <f>VLOOKUP(A1466,'CMP-SIN-SD-09-2021'!A:D,4,0)</f>
        <v>11.47</v>
      </c>
      <c r="L1466" s="363" t="b">
        <f>K1466=I1466</f>
        <v>1</v>
      </c>
      <c r="O1466" s="6">
        <v>89395</v>
      </c>
    </row>
    <row r="1467" spans="1:15" s="363" customFormat="1" ht="30" x14ac:dyDescent="0.25">
      <c r="A1467" s="378">
        <f t="shared" si="374"/>
        <v>89395</v>
      </c>
      <c r="B1467" s="377">
        <v>88248</v>
      </c>
      <c r="C1467" s="104" t="s">
        <v>13317</v>
      </c>
      <c r="D1467" s="104" t="s">
        <v>11440</v>
      </c>
      <c r="E1467" s="105" t="s">
        <v>11264</v>
      </c>
      <c r="F1467" s="105" t="s">
        <v>6456</v>
      </c>
      <c r="G1467" s="140">
        <v>0.2</v>
      </c>
      <c r="H1467" s="107">
        <f>VLOOKUP(B1467,'CMP-SIN-SD-09-2021'!A:D,4,0)</f>
        <v>18.23</v>
      </c>
      <c r="I1467" s="107" t="s">
        <v>11266</v>
      </c>
      <c r="J1467" s="76">
        <f t="shared" ref="J1467:J1472" si="389">TRUNC((H1467*G1467),2)</f>
        <v>3.64</v>
      </c>
      <c r="M1467" s="76">
        <f>VLOOKUP(B1467,'CMP-SIN-SD-09-2021'!A:D,4,0)</f>
        <v>18.23</v>
      </c>
      <c r="N1467" s="76" t="b">
        <f t="shared" ref="N1467:N1472" si="390">M1467=H1467</f>
        <v>1</v>
      </c>
    </row>
    <row r="1468" spans="1:15" s="363" customFormat="1" ht="30" x14ac:dyDescent="0.25">
      <c r="A1468" s="378">
        <f t="shared" si="374"/>
        <v>89395</v>
      </c>
      <c r="B1468" s="377">
        <v>88267</v>
      </c>
      <c r="C1468" s="104" t="s">
        <v>13317</v>
      </c>
      <c r="D1468" s="104" t="s">
        <v>11375</v>
      </c>
      <c r="E1468" s="105" t="s">
        <v>11264</v>
      </c>
      <c r="F1468" s="105" t="s">
        <v>6456</v>
      </c>
      <c r="G1468" s="140">
        <v>0.2</v>
      </c>
      <c r="H1468" s="107">
        <f>VLOOKUP(B1468,'CMP-SIN-SD-09-2021'!A:D,4,0)</f>
        <v>23.41</v>
      </c>
      <c r="I1468" s="107" t="s">
        <v>11266</v>
      </c>
      <c r="J1468" s="76">
        <f t="shared" si="389"/>
        <v>4.68</v>
      </c>
      <c r="M1468" s="76">
        <f>VLOOKUP(B1468,'CMP-SIN-SD-09-2021'!A:D,4,0)</f>
        <v>23.41</v>
      </c>
      <c r="N1468" s="76" t="b">
        <f t="shared" si="390"/>
        <v>1</v>
      </c>
    </row>
    <row r="1469" spans="1:15" s="363" customFormat="1" x14ac:dyDescent="0.25">
      <c r="A1469" s="378">
        <f t="shared" si="374"/>
        <v>89395</v>
      </c>
      <c r="B1469" s="377">
        <v>122</v>
      </c>
      <c r="C1469" s="104" t="s">
        <v>13317</v>
      </c>
      <c r="D1469" s="104" t="s">
        <v>13863</v>
      </c>
      <c r="E1469" s="105" t="s">
        <v>11264</v>
      </c>
      <c r="F1469" s="105" t="s">
        <v>6446</v>
      </c>
      <c r="G1469" s="140">
        <v>1.0999999999999999E-2</v>
      </c>
      <c r="H1469" s="107">
        <v>66.94</v>
      </c>
      <c r="I1469" s="107" t="s">
        <v>11266</v>
      </c>
      <c r="J1469" s="76">
        <f t="shared" si="389"/>
        <v>0.73</v>
      </c>
      <c r="M1469" s="76">
        <f>VLOOKUP(B1469,'INS-SIN-SD-09-2021'!A:D,4,0)</f>
        <v>66.94</v>
      </c>
      <c r="N1469" s="76" t="b">
        <f t="shared" si="390"/>
        <v>1</v>
      </c>
    </row>
    <row r="1470" spans="1:15" s="363" customFormat="1" x14ac:dyDescent="0.25">
      <c r="A1470" s="378">
        <f t="shared" si="374"/>
        <v>89395</v>
      </c>
      <c r="B1470" s="377">
        <v>20083</v>
      </c>
      <c r="C1470" s="104" t="s">
        <v>13317</v>
      </c>
      <c r="D1470" s="104" t="s">
        <v>13864</v>
      </c>
      <c r="E1470" s="105" t="s">
        <v>11264</v>
      </c>
      <c r="F1470" s="105" t="s">
        <v>6446</v>
      </c>
      <c r="G1470" s="140">
        <v>1.2E-2</v>
      </c>
      <c r="H1470" s="107">
        <v>75.84</v>
      </c>
      <c r="I1470" s="107" t="s">
        <v>11266</v>
      </c>
      <c r="J1470" s="76">
        <f t="shared" si="389"/>
        <v>0.91</v>
      </c>
      <c r="M1470" s="76">
        <f>VLOOKUP(B1470,'INS-SIN-SD-09-2021'!A:D,4,0)</f>
        <v>75.84</v>
      </c>
      <c r="N1470" s="76" t="b">
        <f t="shared" si="390"/>
        <v>1</v>
      </c>
    </row>
    <row r="1471" spans="1:15" s="363" customFormat="1" ht="30" x14ac:dyDescent="0.25">
      <c r="A1471" s="378">
        <f t="shared" si="374"/>
        <v>89395</v>
      </c>
      <c r="B1471" s="377">
        <v>7139</v>
      </c>
      <c r="C1471" s="104" t="s">
        <v>13317</v>
      </c>
      <c r="D1471" s="104" t="s">
        <v>13894</v>
      </c>
      <c r="E1471" s="105" t="s">
        <v>11264</v>
      </c>
      <c r="F1471" s="105" t="s">
        <v>6446</v>
      </c>
      <c r="G1471" s="140">
        <v>1</v>
      </c>
      <c r="H1471" s="107">
        <v>1.34</v>
      </c>
      <c r="I1471" s="107" t="s">
        <v>11266</v>
      </c>
      <c r="J1471" s="76">
        <f t="shared" si="389"/>
        <v>1.34</v>
      </c>
      <c r="M1471" s="76">
        <f>VLOOKUP(B1471,'INS-SIN-SD-09-2021'!A:D,4,0)</f>
        <v>1.34</v>
      </c>
      <c r="N1471" s="76" t="b">
        <f t="shared" si="390"/>
        <v>1</v>
      </c>
    </row>
    <row r="1472" spans="1:15" s="363" customFormat="1" x14ac:dyDescent="0.25">
      <c r="A1472" s="378">
        <f t="shared" si="374"/>
        <v>89395</v>
      </c>
      <c r="B1472" s="377">
        <v>38383</v>
      </c>
      <c r="C1472" s="104" t="s">
        <v>13317</v>
      </c>
      <c r="D1472" s="104" t="s">
        <v>13857</v>
      </c>
      <c r="E1472" s="105" t="s">
        <v>11264</v>
      </c>
      <c r="F1472" s="105" t="s">
        <v>6446</v>
      </c>
      <c r="G1472" s="140">
        <v>7.4999999999999997E-2</v>
      </c>
      <c r="H1472" s="107">
        <v>2.34</v>
      </c>
      <c r="I1472" s="107" t="s">
        <v>11266</v>
      </c>
      <c r="J1472" s="76">
        <f t="shared" si="389"/>
        <v>0.17</v>
      </c>
      <c r="M1472" s="76">
        <f>VLOOKUP(B1472,'INS-SIN-SD-09-2021'!A:D,4,0)</f>
        <v>2.34</v>
      </c>
      <c r="N1472" s="76" t="b">
        <f t="shared" si="390"/>
        <v>1</v>
      </c>
    </row>
    <row r="1473" spans="1:15" s="363" customFormat="1" ht="30" x14ac:dyDescent="0.25">
      <c r="A1473" s="376">
        <f t="shared" si="374"/>
        <v>89398</v>
      </c>
      <c r="B1473" s="367" t="s">
        <v>11263</v>
      </c>
      <c r="C1473" s="368" t="s">
        <v>11452</v>
      </c>
      <c r="D1473" s="368" t="s">
        <v>13317</v>
      </c>
      <c r="E1473" s="369" t="s">
        <v>6446</v>
      </c>
      <c r="F1473" s="369" t="s">
        <v>11264</v>
      </c>
      <c r="G1473" s="370" t="s">
        <v>11265</v>
      </c>
      <c r="H1473" s="371" t="s">
        <v>11266</v>
      </c>
      <c r="I1473" s="375">
        <f>SUMIF(A:A,A1473,J:J)</f>
        <v>16.759999999999998</v>
      </c>
      <c r="K1473" s="363">
        <f>VLOOKUP(A1473,'CMP-SIN-SD-09-2021'!A:D,4,0)</f>
        <v>16.760000000000002</v>
      </c>
      <c r="L1473" s="363" t="b">
        <f>K1473=I1473</f>
        <v>1</v>
      </c>
      <c r="O1473" s="6">
        <v>89398</v>
      </c>
    </row>
    <row r="1474" spans="1:15" s="363" customFormat="1" ht="30" x14ac:dyDescent="0.25">
      <c r="A1474" s="378">
        <f t="shared" si="374"/>
        <v>89398</v>
      </c>
      <c r="B1474" s="377">
        <v>88248</v>
      </c>
      <c r="C1474" s="104" t="s">
        <v>13317</v>
      </c>
      <c r="D1474" s="104" t="s">
        <v>11440</v>
      </c>
      <c r="E1474" s="105" t="s">
        <v>11264</v>
      </c>
      <c r="F1474" s="105" t="s">
        <v>6456</v>
      </c>
      <c r="G1474" s="140">
        <v>0.23799999999999999</v>
      </c>
      <c r="H1474" s="107">
        <f>VLOOKUP(B1474,'CMP-SIN-SD-09-2021'!A:D,4,0)</f>
        <v>18.23</v>
      </c>
      <c r="I1474" s="107" t="s">
        <v>11266</v>
      </c>
      <c r="J1474" s="76">
        <f t="shared" ref="J1474:J1479" si="391">TRUNC((H1474*G1474),2)</f>
        <v>4.33</v>
      </c>
      <c r="M1474" s="76">
        <f>VLOOKUP(B1474,'CMP-SIN-SD-09-2021'!A:D,4,0)</f>
        <v>18.23</v>
      </c>
      <c r="N1474" s="76" t="b">
        <f t="shared" ref="N1474:N1479" si="392">M1474=H1474</f>
        <v>1</v>
      </c>
    </row>
    <row r="1475" spans="1:15" s="363" customFormat="1" ht="30" x14ac:dyDescent="0.25">
      <c r="A1475" s="378">
        <f t="shared" si="374"/>
        <v>89398</v>
      </c>
      <c r="B1475" s="377">
        <v>88267</v>
      </c>
      <c r="C1475" s="104" t="s">
        <v>13317</v>
      </c>
      <c r="D1475" s="104" t="s">
        <v>11375</v>
      </c>
      <c r="E1475" s="105" t="s">
        <v>11264</v>
      </c>
      <c r="F1475" s="105" t="s">
        <v>6456</v>
      </c>
      <c r="G1475" s="140">
        <v>0.23799999999999999</v>
      </c>
      <c r="H1475" s="107">
        <f>VLOOKUP(B1475,'CMP-SIN-SD-09-2021'!A:D,4,0)</f>
        <v>23.41</v>
      </c>
      <c r="I1475" s="107" t="s">
        <v>11266</v>
      </c>
      <c r="J1475" s="76">
        <f t="shared" si="391"/>
        <v>5.57</v>
      </c>
      <c r="M1475" s="76">
        <f>VLOOKUP(B1475,'CMP-SIN-SD-09-2021'!A:D,4,0)</f>
        <v>23.41</v>
      </c>
      <c r="N1475" s="76" t="b">
        <f t="shared" si="392"/>
        <v>1</v>
      </c>
    </row>
    <row r="1476" spans="1:15" s="363" customFormat="1" x14ac:dyDescent="0.25">
      <c r="A1476" s="378">
        <f t="shared" si="374"/>
        <v>89398</v>
      </c>
      <c r="B1476" s="377">
        <v>122</v>
      </c>
      <c r="C1476" s="104" t="s">
        <v>13317</v>
      </c>
      <c r="D1476" s="104" t="s">
        <v>13863</v>
      </c>
      <c r="E1476" s="105" t="s">
        <v>11264</v>
      </c>
      <c r="F1476" s="105" t="s">
        <v>6446</v>
      </c>
      <c r="G1476" s="140">
        <v>1.4E-2</v>
      </c>
      <c r="H1476" s="107">
        <v>66.94</v>
      </c>
      <c r="I1476" s="107" t="s">
        <v>11266</v>
      </c>
      <c r="J1476" s="76">
        <f t="shared" si="391"/>
        <v>0.93</v>
      </c>
      <c r="M1476" s="76">
        <f>VLOOKUP(B1476,'INS-SIN-SD-09-2021'!A:D,4,0)</f>
        <v>66.94</v>
      </c>
      <c r="N1476" s="76" t="b">
        <f t="shared" si="392"/>
        <v>1</v>
      </c>
    </row>
    <row r="1477" spans="1:15" s="363" customFormat="1" x14ac:dyDescent="0.25">
      <c r="A1477" s="378">
        <f t="shared" si="374"/>
        <v>89398</v>
      </c>
      <c r="B1477" s="377">
        <v>20083</v>
      </c>
      <c r="C1477" s="104" t="s">
        <v>13317</v>
      </c>
      <c r="D1477" s="104" t="s">
        <v>13864</v>
      </c>
      <c r="E1477" s="105" t="s">
        <v>11264</v>
      </c>
      <c r="F1477" s="105" t="s">
        <v>6446</v>
      </c>
      <c r="G1477" s="140">
        <v>1.7000000000000001E-2</v>
      </c>
      <c r="H1477" s="107">
        <v>75.84</v>
      </c>
      <c r="I1477" s="107" t="s">
        <v>11266</v>
      </c>
      <c r="J1477" s="76">
        <f t="shared" si="391"/>
        <v>1.28</v>
      </c>
      <c r="M1477" s="76">
        <f>VLOOKUP(B1477,'INS-SIN-SD-09-2021'!A:D,4,0)</f>
        <v>75.84</v>
      </c>
      <c r="N1477" s="76" t="b">
        <f t="shared" si="392"/>
        <v>1</v>
      </c>
    </row>
    <row r="1478" spans="1:15" s="363" customFormat="1" ht="30" x14ac:dyDescent="0.25">
      <c r="A1478" s="378">
        <f t="shared" si="374"/>
        <v>89398</v>
      </c>
      <c r="B1478" s="377">
        <v>7140</v>
      </c>
      <c r="C1478" s="104" t="s">
        <v>13317</v>
      </c>
      <c r="D1478" s="104" t="s">
        <v>13895</v>
      </c>
      <c r="E1478" s="105" t="s">
        <v>11264</v>
      </c>
      <c r="F1478" s="105" t="s">
        <v>6446</v>
      </c>
      <c r="G1478" s="140">
        <v>1</v>
      </c>
      <c r="H1478" s="107">
        <v>4.45</v>
      </c>
      <c r="I1478" s="107" t="s">
        <v>11266</v>
      </c>
      <c r="J1478" s="76">
        <f t="shared" si="391"/>
        <v>4.45</v>
      </c>
      <c r="M1478" s="76">
        <f>VLOOKUP(B1478,'INS-SIN-SD-09-2021'!A:D,4,0)</f>
        <v>4.45</v>
      </c>
      <c r="N1478" s="76" t="b">
        <f t="shared" si="392"/>
        <v>1</v>
      </c>
    </row>
    <row r="1479" spans="1:15" s="363" customFormat="1" x14ac:dyDescent="0.25">
      <c r="A1479" s="378">
        <f t="shared" si="374"/>
        <v>89398</v>
      </c>
      <c r="B1479" s="377">
        <v>38383</v>
      </c>
      <c r="C1479" s="104" t="s">
        <v>13317</v>
      </c>
      <c r="D1479" s="104" t="s">
        <v>13857</v>
      </c>
      <c r="E1479" s="105" t="s">
        <v>11264</v>
      </c>
      <c r="F1479" s="105" t="s">
        <v>6446</v>
      </c>
      <c r="G1479" s="140">
        <v>8.8999999999999996E-2</v>
      </c>
      <c r="H1479" s="107">
        <v>2.34</v>
      </c>
      <c r="I1479" s="107" t="s">
        <v>11266</v>
      </c>
      <c r="J1479" s="76">
        <f t="shared" si="391"/>
        <v>0.2</v>
      </c>
      <c r="M1479" s="76">
        <f>VLOOKUP(B1479,'INS-SIN-SD-09-2021'!A:D,4,0)</f>
        <v>2.34</v>
      </c>
      <c r="N1479" s="76" t="b">
        <f t="shared" si="392"/>
        <v>1</v>
      </c>
    </row>
    <row r="1480" spans="1:15" s="363" customFormat="1" ht="30" x14ac:dyDescent="0.25">
      <c r="A1480" s="376">
        <f t="shared" si="374"/>
        <v>89623</v>
      </c>
      <c r="B1480" s="367" t="s">
        <v>11263</v>
      </c>
      <c r="C1480" s="368" t="s">
        <v>11486</v>
      </c>
      <c r="D1480" s="368" t="s">
        <v>13478</v>
      </c>
      <c r="E1480" s="369" t="s">
        <v>6446</v>
      </c>
      <c r="F1480" s="369" t="s">
        <v>11264</v>
      </c>
      <c r="G1480" s="370" t="s">
        <v>11265</v>
      </c>
      <c r="H1480" s="371" t="s">
        <v>11266</v>
      </c>
      <c r="I1480" s="375">
        <f>SUMIF(A:A,A1480,J:J)</f>
        <v>17.53</v>
      </c>
      <c r="K1480" s="363">
        <f>VLOOKUP(A1480,'CMP-SIN-SD-09-2021'!A:D,4,0)</f>
        <v>17.53</v>
      </c>
      <c r="L1480" s="363" t="b">
        <f>K1480=I1480</f>
        <v>1</v>
      </c>
      <c r="O1480" s="6">
        <v>89623</v>
      </c>
    </row>
    <row r="1481" spans="1:15" s="363" customFormat="1" ht="30" x14ac:dyDescent="0.25">
      <c r="A1481" s="378">
        <f t="shared" si="374"/>
        <v>89623</v>
      </c>
      <c r="B1481" s="377">
        <v>88248</v>
      </c>
      <c r="C1481" s="104" t="s">
        <v>13478</v>
      </c>
      <c r="D1481" s="104" t="s">
        <v>11440</v>
      </c>
      <c r="E1481" s="105" t="s">
        <v>11264</v>
      </c>
      <c r="F1481" s="105" t="s">
        <v>6456</v>
      </c>
      <c r="G1481" s="140">
        <v>0.11899999999999999</v>
      </c>
      <c r="H1481" s="107">
        <f>VLOOKUP(B1481,'CMP-SIN-SD-09-2021'!A:D,4,0)</f>
        <v>18.23</v>
      </c>
      <c r="I1481" s="107" t="s">
        <v>11266</v>
      </c>
      <c r="J1481" s="76">
        <f t="shared" ref="J1481:J1486" si="393">TRUNC((H1481*G1481),2)</f>
        <v>2.16</v>
      </c>
      <c r="M1481" s="76">
        <f>VLOOKUP(B1481,'CMP-SIN-SD-09-2021'!A:D,4,0)</f>
        <v>18.23</v>
      </c>
      <c r="N1481" s="76" t="b">
        <f t="shared" ref="N1481:N1486" si="394">M1481=H1481</f>
        <v>1</v>
      </c>
    </row>
    <row r="1482" spans="1:15" s="363" customFormat="1" ht="30" x14ac:dyDescent="0.25">
      <c r="A1482" s="378">
        <f t="shared" si="374"/>
        <v>89623</v>
      </c>
      <c r="B1482" s="377">
        <v>88267</v>
      </c>
      <c r="C1482" s="104" t="s">
        <v>13478</v>
      </c>
      <c r="D1482" s="104" t="s">
        <v>11375</v>
      </c>
      <c r="E1482" s="105" t="s">
        <v>11264</v>
      </c>
      <c r="F1482" s="105" t="s">
        <v>6456</v>
      </c>
      <c r="G1482" s="140">
        <v>0.11899999999999999</v>
      </c>
      <c r="H1482" s="107">
        <f>VLOOKUP(B1482,'CMP-SIN-SD-09-2021'!A:D,4,0)</f>
        <v>23.41</v>
      </c>
      <c r="I1482" s="107" t="s">
        <v>11266</v>
      </c>
      <c r="J1482" s="76">
        <f t="shared" si="393"/>
        <v>2.78</v>
      </c>
      <c r="M1482" s="76">
        <f>VLOOKUP(B1482,'CMP-SIN-SD-09-2021'!A:D,4,0)</f>
        <v>23.41</v>
      </c>
      <c r="N1482" s="76" t="b">
        <f t="shared" si="394"/>
        <v>1</v>
      </c>
    </row>
    <row r="1483" spans="1:15" s="363" customFormat="1" x14ac:dyDescent="0.25">
      <c r="A1483" s="378">
        <f t="shared" si="374"/>
        <v>89623</v>
      </c>
      <c r="B1483" s="377">
        <v>122</v>
      </c>
      <c r="C1483" s="104" t="s">
        <v>13478</v>
      </c>
      <c r="D1483" s="104" t="s">
        <v>13863</v>
      </c>
      <c r="E1483" s="105" t="s">
        <v>11264</v>
      </c>
      <c r="F1483" s="105" t="s">
        <v>6446</v>
      </c>
      <c r="G1483" s="140">
        <v>1.7999999999999999E-2</v>
      </c>
      <c r="H1483" s="107">
        <v>66.94</v>
      </c>
      <c r="I1483" s="107" t="s">
        <v>11266</v>
      </c>
      <c r="J1483" s="76">
        <f t="shared" si="393"/>
        <v>1.2</v>
      </c>
      <c r="M1483" s="76">
        <f>VLOOKUP(B1483,'INS-SIN-SD-09-2021'!A:D,4,0)</f>
        <v>66.94</v>
      </c>
      <c r="N1483" s="76" t="b">
        <f t="shared" si="394"/>
        <v>1</v>
      </c>
    </row>
    <row r="1484" spans="1:15" s="363" customFormat="1" x14ac:dyDescent="0.25">
      <c r="A1484" s="378">
        <f t="shared" ref="A1484:A1547" si="395">IF(O1484&lt;&gt;0,O1484,A1483)</f>
        <v>89623</v>
      </c>
      <c r="B1484" s="377">
        <v>20083</v>
      </c>
      <c r="C1484" s="104" t="s">
        <v>13478</v>
      </c>
      <c r="D1484" s="104" t="s">
        <v>13864</v>
      </c>
      <c r="E1484" s="105" t="s">
        <v>11264</v>
      </c>
      <c r="F1484" s="105" t="s">
        <v>6446</v>
      </c>
      <c r="G1484" s="140">
        <v>2.1000000000000001E-2</v>
      </c>
      <c r="H1484" s="107">
        <v>75.84</v>
      </c>
      <c r="I1484" s="107" t="s">
        <v>11266</v>
      </c>
      <c r="J1484" s="76">
        <f t="shared" si="393"/>
        <v>1.59</v>
      </c>
      <c r="M1484" s="76">
        <f>VLOOKUP(B1484,'INS-SIN-SD-09-2021'!A:D,4,0)</f>
        <v>75.84</v>
      </c>
      <c r="N1484" s="76" t="b">
        <f t="shared" si="394"/>
        <v>1</v>
      </c>
    </row>
    <row r="1485" spans="1:15" s="363" customFormat="1" ht="30" x14ac:dyDescent="0.25">
      <c r="A1485" s="378">
        <f t="shared" si="395"/>
        <v>89623</v>
      </c>
      <c r="B1485" s="377">
        <v>7141</v>
      </c>
      <c r="C1485" s="104" t="s">
        <v>13478</v>
      </c>
      <c r="D1485" s="104" t="s">
        <v>13896</v>
      </c>
      <c r="E1485" s="105" t="s">
        <v>11264</v>
      </c>
      <c r="F1485" s="105" t="s">
        <v>6446</v>
      </c>
      <c r="G1485" s="140">
        <v>1</v>
      </c>
      <c r="H1485" s="107">
        <v>9.73</v>
      </c>
      <c r="I1485" s="107" t="s">
        <v>11266</v>
      </c>
      <c r="J1485" s="76">
        <f t="shared" si="393"/>
        <v>9.73</v>
      </c>
      <c r="M1485" s="76">
        <f>VLOOKUP(B1485,'INS-SIN-SD-09-2021'!A:D,4,0)</f>
        <v>9.73</v>
      </c>
      <c r="N1485" s="76" t="b">
        <f t="shared" si="394"/>
        <v>1</v>
      </c>
    </row>
    <row r="1486" spans="1:15" s="363" customFormat="1" x14ac:dyDescent="0.25">
      <c r="A1486" s="378">
        <f t="shared" si="395"/>
        <v>89623</v>
      </c>
      <c r="B1486" s="377">
        <v>38383</v>
      </c>
      <c r="C1486" s="104" t="s">
        <v>13478</v>
      </c>
      <c r="D1486" s="104" t="s">
        <v>13857</v>
      </c>
      <c r="E1486" s="105" t="s">
        <v>11264</v>
      </c>
      <c r="F1486" s="105" t="s">
        <v>6446</v>
      </c>
      <c r="G1486" s="140">
        <v>0.03</v>
      </c>
      <c r="H1486" s="107">
        <v>2.34</v>
      </c>
      <c r="I1486" s="107" t="s">
        <v>11266</v>
      </c>
      <c r="J1486" s="76">
        <f t="shared" si="393"/>
        <v>7.0000000000000007E-2</v>
      </c>
      <c r="M1486" s="76">
        <f>VLOOKUP(B1486,'INS-SIN-SD-09-2021'!A:D,4,0)</f>
        <v>2.34</v>
      </c>
      <c r="N1486" s="76" t="b">
        <f t="shared" si="394"/>
        <v>1</v>
      </c>
    </row>
    <row r="1487" spans="1:15" s="363" customFormat="1" ht="30" x14ac:dyDescent="0.25">
      <c r="A1487" s="376">
        <f t="shared" si="395"/>
        <v>89625</v>
      </c>
      <c r="B1487" s="367" t="s">
        <v>11263</v>
      </c>
      <c r="C1487" s="368" t="s">
        <v>11453</v>
      </c>
      <c r="D1487" s="368" t="s">
        <v>13478</v>
      </c>
      <c r="E1487" s="369" t="s">
        <v>6446</v>
      </c>
      <c r="F1487" s="369" t="s">
        <v>11264</v>
      </c>
      <c r="G1487" s="370" t="s">
        <v>11265</v>
      </c>
      <c r="H1487" s="371" t="s">
        <v>11266</v>
      </c>
      <c r="I1487" s="375">
        <f>SUMIF(A:A,A1487,J:J)</f>
        <v>21.189999999999998</v>
      </c>
      <c r="K1487" s="363">
        <f>VLOOKUP(A1487,'CMP-SIN-SD-09-2021'!A:D,4,0)</f>
        <v>21.19</v>
      </c>
      <c r="L1487" s="363" t="b">
        <f>K1487=I1487</f>
        <v>1</v>
      </c>
      <c r="O1487" s="6">
        <v>89625</v>
      </c>
    </row>
    <row r="1488" spans="1:15" s="363" customFormat="1" ht="30" x14ac:dyDescent="0.25">
      <c r="A1488" s="378">
        <f t="shared" si="395"/>
        <v>89625</v>
      </c>
      <c r="B1488" s="377">
        <v>88248</v>
      </c>
      <c r="C1488" s="104" t="s">
        <v>13478</v>
      </c>
      <c r="D1488" s="104" t="s">
        <v>11440</v>
      </c>
      <c r="E1488" s="105" t="s">
        <v>11264</v>
      </c>
      <c r="F1488" s="105" t="s">
        <v>6456</v>
      </c>
      <c r="G1488" s="140">
        <v>0.14399999999999999</v>
      </c>
      <c r="H1488" s="107">
        <f>VLOOKUP(B1488,'CMP-SIN-SD-09-2021'!A:D,4,0)</f>
        <v>18.23</v>
      </c>
      <c r="I1488" s="107" t="s">
        <v>11266</v>
      </c>
      <c r="J1488" s="76">
        <f t="shared" ref="J1488:J1493" si="396">TRUNC((H1488*G1488),2)</f>
        <v>2.62</v>
      </c>
      <c r="M1488" s="76">
        <f>VLOOKUP(B1488,'CMP-SIN-SD-09-2021'!A:D,4,0)</f>
        <v>18.23</v>
      </c>
      <c r="N1488" s="76" t="b">
        <f t="shared" ref="N1488:N1493" si="397">M1488=H1488</f>
        <v>1</v>
      </c>
    </row>
    <row r="1489" spans="1:15" s="363" customFormat="1" ht="30" x14ac:dyDescent="0.25">
      <c r="A1489" s="378">
        <f t="shared" si="395"/>
        <v>89625</v>
      </c>
      <c r="B1489" s="377">
        <v>88267</v>
      </c>
      <c r="C1489" s="104" t="s">
        <v>13478</v>
      </c>
      <c r="D1489" s="104" t="s">
        <v>11375</v>
      </c>
      <c r="E1489" s="105" t="s">
        <v>11264</v>
      </c>
      <c r="F1489" s="105" t="s">
        <v>6456</v>
      </c>
      <c r="G1489" s="140">
        <v>0.14399999999999999</v>
      </c>
      <c r="H1489" s="107">
        <f>VLOOKUP(B1489,'CMP-SIN-SD-09-2021'!A:D,4,0)</f>
        <v>23.41</v>
      </c>
      <c r="I1489" s="107" t="s">
        <v>11266</v>
      </c>
      <c r="J1489" s="76">
        <f t="shared" si="396"/>
        <v>3.37</v>
      </c>
      <c r="M1489" s="76">
        <f>VLOOKUP(B1489,'CMP-SIN-SD-09-2021'!A:D,4,0)</f>
        <v>23.41</v>
      </c>
      <c r="N1489" s="76" t="b">
        <f t="shared" si="397"/>
        <v>1</v>
      </c>
    </row>
    <row r="1490" spans="1:15" s="363" customFormat="1" x14ac:dyDescent="0.25">
      <c r="A1490" s="378">
        <f t="shared" si="395"/>
        <v>89625</v>
      </c>
      <c r="B1490" s="377">
        <v>122</v>
      </c>
      <c r="C1490" s="104" t="s">
        <v>13478</v>
      </c>
      <c r="D1490" s="104" t="s">
        <v>13863</v>
      </c>
      <c r="E1490" s="105" t="s">
        <v>11264</v>
      </c>
      <c r="F1490" s="105" t="s">
        <v>6446</v>
      </c>
      <c r="G1490" s="140">
        <v>2.5999999999999999E-2</v>
      </c>
      <c r="H1490" s="107">
        <v>66.94</v>
      </c>
      <c r="I1490" s="107" t="s">
        <v>11266</v>
      </c>
      <c r="J1490" s="76">
        <f t="shared" si="396"/>
        <v>1.74</v>
      </c>
      <c r="M1490" s="76">
        <f>VLOOKUP(B1490,'INS-SIN-SD-09-2021'!A:D,4,0)</f>
        <v>66.94</v>
      </c>
      <c r="N1490" s="76" t="b">
        <f t="shared" si="397"/>
        <v>1</v>
      </c>
    </row>
    <row r="1491" spans="1:15" s="363" customFormat="1" x14ac:dyDescent="0.25">
      <c r="A1491" s="378">
        <f t="shared" si="395"/>
        <v>89625</v>
      </c>
      <c r="B1491" s="377">
        <v>20083</v>
      </c>
      <c r="C1491" s="104" t="s">
        <v>13478</v>
      </c>
      <c r="D1491" s="104" t="s">
        <v>13864</v>
      </c>
      <c r="E1491" s="105" t="s">
        <v>11264</v>
      </c>
      <c r="F1491" s="105" t="s">
        <v>6446</v>
      </c>
      <c r="G1491" s="140">
        <v>3.3000000000000002E-2</v>
      </c>
      <c r="H1491" s="107">
        <v>75.84</v>
      </c>
      <c r="I1491" s="107" t="s">
        <v>11266</v>
      </c>
      <c r="J1491" s="76">
        <f t="shared" si="396"/>
        <v>2.5</v>
      </c>
      <c r="M1491" s="76">
        <f>VLOOKUP(B1491,'INS-SIN-SD-09-2021'!A:D,4,0)</f>
        <v>75.84</v>
      </c>
      <c r="N1491" s="76" t="b">
        <f t="shared" si="397"/>
        <v>1</v>
      </c>
    </row>
    <row r="1492" spans="1:15" s="363" customFormat="1" ht="30" x14ac:dyDescent="0.25">
      <c r="A1492" s="378">
        <f t="shared" si="395"/>
        <v>89625</v>
      </c>
      <c r="B1492" s="377">
        <v>7142</v>
      </c>
      <c r="C1492" s="104" t="s">
        <v>13478</v>
      </c>
      <c r="D1492" s="104" t="s">
        <v>13897</v>
      </c>
      <c r="E1492" s="105" t="s">
        <v>11264</v>
      </c>
      <c r="F1492" s="105" t="s">
        <v>6446</v>
      </c>
      <c r="G1492" s="140">
        <v>1</v>
      </c>
      <c r="H1492" s="107">
        <v>10.88</v>
      </c>
      <c r="I1492" s="107" t="s">
        <v>11266</v>
      </c>
      <c r="J1492" s="76">
        <f t="shared" si="396"/>
        <v>10.88</v>
      </c>
      <c r="M1492" s="76">
        <f>VLOOKUP(B1492,'INS-SIN-SD-09-2021'!A:D,4,0)</f>
        <v>10.88</v>
      </c>
      <c r="N1492" s="76" t="b">
        <f t="shared" si="397"/>
        <v>1</v>
      </c>
    </row>
    <row r="1493" spans="1:15" s="363" customFormat="1" x14ac:dyDescent="0.25">
      <c r="A1493" s="378">
        <f t="shared" si="395"/>
        <v>89625</v>
      </c>
      <c r="B1493" s="377">
        <v>38383</v>
      </c>
      <c r="C1493" s="104" t="s">
        <v>13478</v>
      </c>
      <c r="D1493" s="104" t="s">
        <v>13857</v>
      </c>
      <c r="E1493" s="105" t="s">
        <v>11264</v>
      </c>
      <c r="F1493" s="105" t="s">
        <v>6446</v>
      </c>
      <c r="G1493" s="140">
        <v>3.5999999999999997E-2</v>
      </c>
      <c r="H1493" s="107">
        <v>2.34</v>
      </c>
      <c r="I1493" s="107" t="s">
        <v>11266</v>
      </c>
      <c r="J1493" s="76">
        <f t="shared" si="396"/>
        <v>0.08</v>
      </c>
      <c r="M1493" s="76">
        <f>VLOOKUP(B1493,'INS-SIN-SD-09-2021'!A:D,4,0)</f>
        <v>2.34</v>
      </c>
      <c r="N1493" s="76" t="b">
        <f t="shared" si="397"/>
        <v>1</v>
      </c>
    </row>
    <row r="1494" spans="1:15" s="363" customFormat="1" ht="45" x14ac:dyDescent="0.25">
      <c r="A1494" s="376">
        <f t="shared" si="395"/>
        <v>89441</v>
      </c>
      <c r="B1494" s="367" t="s">
        <v>11263</v>
      </c>
      <c r="C1494" s="368" t="s">
        <v>12030</v>
      </c>
      <c r="D1494" s="368" t="s">
        <v>13654</v>
      </c>
      <c r="E1494" s="369" t="s">
        <v>6446</v>
      </c>
      <c r="F1494" s="369" t="s">
        <v>11264</v>
      </c>
      <c r="G1494" s="370" t="s">
        <v>11265</v>
      </c>
      <c r="H1494" s="371" t="s">
        <v>11266</v>
      </c>
      <c r="I1494" s="375">
        <f>SUMIF(A:A,A1494,J:J)</f>
        <v>16.200000000000003</v>
      </c>
      <c r="K1494" s="363">
        <f>VLOOKUP(A1494,'CMP-SIN-SD-09-2021'!A:D,4,0)</f>
        <v>16.2</v>
      </c>
      <c r="L1494" s="363" t="b">
        <f>K1494=I1494</f>
        <v>1</v>
      </c>
      <c r="O1494" s="6">
        <v>89441</v>
      </c>
    </row>
    <row r="1495" spans="1:15" s="363" customFormat="1" ht="30" x14ac:dyDescent="0.25">
      <c r="A1495" s="378">
        <f t="shared" si="395"/>
        <v>89441</v>
      </c>
      <c r="B1495" s="377">
        <v>88248</v>
      </c>
      <c r="C1495" s="104" t="s">
        <v>13654</v>
      </c>
      <c r="D1495" s="104" t="s">
        <v>11440</v>
      </c>
      <c r="E1495" s="105" t="s">
        <v>11264</v>
      </c>
      <c r="F1495" s="105" t="s">
        <v>6456</v>
      </c>
      <c r="G1495" s="140">
        <v>0.12</v>
      </c>
      <c r="H1495" s="107">
        <f>VLOOKUP(B1495,'CMP-SIN-SD-09-2021'!A:D,4,0)</f>
        <v>18.23</v>
      </c>
      <c r="I1495" s="107" t="s">
        <v>11266</v>
      </c>
      <c r="J1495" s="76">
        <f t="shared" ref="J1495:J1500" si="398">TRUNC((H1495*G1495),2)</f>
        <v>2.1800000000000002</v>
      </c>
      <c r="M1495" s="76">
        <f>VLOOKUP(B1495,'CMP-SIN-SD-09-2021'!A:D,4,0)</f>
        <v>18.23</v>
      </c>
      <c r="N1495" s="76" t="b">
        <f t="shared" ref="N1495:N1500" si="399">M1495=H1495</f>
        <v>1</v>
      </c>
    </row>
    <row r="1496" spans="1:15" s="363" customFormat="1" ht="30" x14ac:dyDescent="0.25">
      <c r="A1496" s="378">
        <f t="shared" si="395"/>
        <v>89441</v>
      </c>
      <c r="B1496" s="377">
        <v>88267</v>
      </c>
      <c r="C1496" s="104" t="s">
        <v>13654</v>
      </c>
      <c r="D1496" s="104" t="s">
        <v>11375</v>
      </c>
      <c r="E1496" s="105" t="s">
        <v>11264</v>
      </c>
      <c r="F1496" s="105" t="s">
        <v>6456</v>
      </c>
      <c r="G1496" s="140">
        <v>0.12</v>
      </c>
      <c r="H1496" s="107">
        <f>VLOOKUP(B1496,'CMP-SIN-SD-09-2021'!A:D,4,0)</f>
        <v>23.41</v>
      </c>
      <c r="I1496" s="107" t="s">
        <v>11266</v>
      </c>
      <c r="J1496" s="76">
        <f t="shared" si="398"/>
        <v>2.8</v>
      </c>
      <c r="M1496" s="76">
        <f>VLOOKUP(B1496,'CMP-SIN-SD-09-2021'!A:D,4,0)</f>
        <v>23.41</v>
      </c>
      <c r="N1496" s="76" t="b">
        <f t="shared" si="399"/>
        <v>1</v>
      </c>
    </row>
    <row r="1497" spans="1:15" s="363" customFormat="1" x14ac:dyDescent="0.25">
      <c r="A1497" s="378">
        <f t="shared" si="395"/>
        <v>89441</v>
      </c>
      <c r="B1497" s="377">
        <v>122</v>
      </c>
      <c r="C1497" s="104" t="s">
        <v>13654</v>
      </c>
      <c r="D1497" s="104" t="s">
        <v>13863</v>
      </c>
      <c r="E1497" s="105" t="s">
        <v>11264</v>
      </c>
      <c r="F1497" s="105" t="s">
        <v>6446</v>
      </c>
      <c r="G1497" s="140">
        <v>1.0999999999999999E-2</v>
      </c>
      <c r="H1497" s="107">
        <v>66.94</v>
      </c>
      <c r="I1497" s="107" t="s">
        <v>11266</v>
      </c>
      <c r="J1497" s="76">
        <f t="shared" si="398"/>
        <v>0.73</v>
      </c>
      <c r="M1497" s="76">
        <f>VLOOKUP(B1497,'INS-SIN-SD-09-2021'!A:D,4,0)</f>
        <v>66.94</v>
      </c>
      <c r="N1497" s="76" t="b">
        <f t="shared" si="399"/>
        <v>1</v>
      </c>
    </row>
    <row r="1498" spans="1:15" s="363" customFormat="1" x14ac:dyDescent="0.25">
      <c r="A1498" s="378">
        <f t="shared" si="395"/>
        <v>89441</v>
      </c>
      <c r="B1498" s="377">
        <v>20083</v>
      </c>
      <c r="C1498" s="104" t="s">
        <v>13654</v>
      </c>
      <c r="D1498" s="104" t="s">
        <v>13864</v>
      </c>
      <c r="E1498" s="105" t="s">
        <v>11264</v>
      </c>
      <c r="F1498" s="105" t="s">
        <v>6446</v>
      </c>
      <c r="G1498" s="140">
        <v>1.2E-2</v>
      </c>
      <c r="H1498" s="107">
        <v>75.84</v>
      </c>
      <c r="I1498" s="107" t="s">
        <v>11266</v>
      </c>
      <c r="J1498" s="76">
        <f t="shared" si="398"/>
        <v>0.91</v>
      </c>
      <c r="M1498" s="76">
        <f>VLOOKUP(B1498,'INS-SIN-SD-09-2021'!A:D,4,0)</f>
        <v>75.84</v>
      </c>
      <c r="N1498" s="76" t="b">
        <f t="shared" si="399"/>
        <v>1</v>
      </c>
    </row>
    <row r="1499" spans="1:15" s="363" customFormat="1" ht="30" x14ac:dyDescent="0.25">
      <c r="A1499" s="378">
        <f t="shared" si="395"/>
        <v>89441</v>
      </c>
      <c r="B1499" s="377">
        <v>7137</v>
      </c>
      <c r="C1499" s="104" t="s">
        <v>13654</v>
      </c>
      <c r="D1499" s="104" t="s">
        <v>13898</v>
      </c>
      <c r="E1499" s="105" t="s">
        <v>11264</v>
      </c>
      <c r="F1499" s="105" t="s">
        <v>6446</v>
      </c>
      <c r="G1499" s="140">
        <v>1</v>
      </c>
      <c r="H1499" s="107">
        <v>9.48</v>
      </c>
      <c r="I1499" s="107" t="s">
        <v>11266</v>
      </c>
      <c r="J1499" s="76">
        <f t="shared" si="398"/>
        <v>9.48</v>
      </c>
      <c r="M1499" s="76">
        <f>VLOOKUP(B1499,'INS-SIN-SD-09-2021'!A:D,4,0)</f>
        <v>9.48</v>
      </c>
      <c r="N1499" s="76" t="b">
        <f t="shared" si="399"/>
        <v>1</v>
      </c>
    </row>
    <row r="1500" spans="1:15" s="363" customFormat="1" x14ac:dyDescent="0.25">
      <c r="A1500" s="378">
        <f t="shared" si="395"/>
        <v>89441</v>
      </c>
      <c r="B1500" s="377">
        <v>38383</v>
      </c>
      <c r="C1500" s="104" t="s">
        <v>13654</v>
      </c>
      <c r="D1500" s="104" t="s">
        <v>13857</v>
      </c>
      <c r="E1500" s="105" t="s">
        <v>11264</v>
      </c>
      <c r="F1500" s="105" t="s">
        <v>6446</v>
      </c>
      <c r="G1500" s="140">
        <v>4.4999999999999998E-2</v>
      </c>
      <c r="H1500" s="107">
        <v>2.34</v>
      </c>
      <c r="I1500" s="107" t="s">
        <v>11266</v>
      </c>
      <c r="J1500" s="76">
        <f t="shared" si="398"/>
        <v>0.1</v>
      </c>
      <c r="M1500" s="76">
        <f>VLOOKUP(B1500,'INS-SIN-SD-09-2021'!A:D,4,0)</f>
        <v>2.34</v>
      </c>
      <c r="N1500" s="76" t="b">
        <f t="shared" si="399"/>
        <v>1</v>
      </c>
    </row>
    <row r="1501" spans="1:15" s="363" customFormat="1" ht="45" x14ac:dyDescent="0.25">
      <c r="A1501" s="376">
        <f t="shared" si="395"/>
        <v>90374</v>
      </c>
      <c r="B1501" s="367" t="s">
        <v>11263</v>
      </c>
      <c r="C1501" s="368" t="s">
        <v>12031</v>
      </c>
      <c r="D1501" s="368" t="s">
        <v>11315</v>
      </c>
      <c r="E1501" s="369" t="s">
        <v>6446</v>
      </c>
      <c r="F1501" s="369" t="s">
        <v>11264</v>
      </c>
      <c r="G1501" s="370" t="s">
        <v>11265</v>
      </c>
      <c r="H1501" s="371" t="s">
        <v>11266</v>
      </c>
      <c r="I1501" s="375">
        <f>SUMIF(A:A,A1501,J:J)</f>
        <v>21.970000000000002</v>
      </c>
      <c r="K1501" s="363">
        <f>VLOOKUP(A1501,'CMP-SIN-SD-09-2021'!A:D,4,0)</f>
        <v>21.97</v>
      </c>
      <c r="L1501" s="363" t="b">
        <f>K1501=I1501</f>
        <v>1</v>
      </c>
      <c r="O1501" s="6">
        <v>90374</v>
      </c>
    </row>
    <row r="1502" spans="1:15" s="363" customFormat="1" ht="30" x14ac:dyDescent="0.25">
      <c r="A1502" s="378">
        <f t="shared" si="395"/>
        <v>90374</v>
      </c>
      <c r="B1502" s="377">
        <v>88248</v>
      </c>
      <c r="C1502" s="104" t="s">
        <v>11315</v>
      </c>
      <c r="D1502" s="104" t="s">
        <v>11440</v>
      </c>
      <c r="E1502" s="105" t="s">
        <v>11264</v>
      </c>
      <c r="F1502" s="105" t="s">
        <v>6456</v>
      </c>
      <c r="G1502" s="140">
        <v>0.2</v>
      </c>
      <c r="H1502" s="107">
        <f>VLOOKUP(B1502,'CMP-SIN-SD-09-2021'!A:D,4,0)</f>
        <v>18.23</v>
      </c>
      <c r="I1502" s="107" t="s">
        <v>11266</v>
      </c>
      <c r="J1502" s="76">
        <f t="shared" ref="J1502:J1507" si="400">TRUNC((H1502*G1502),2)</f>
        <v>3.64</v>
      </c>
      <c r="M1502" s="76">
        <f>VLOOKUP(B1502,'CMP-SIN-SD-09-2021'!A:D,4,0)</f>
        <v>18.23</v>
      </c>
      <c r="N1502" s="76" t="b">
        <f t="shared" ref="N1502:N1507" si="401">M1502=H1502</f>
        <v>1</v>
      </c>
    </row>
    <row r="1503" spans="1:15" s="363" customFormat="1" ht="30" x14ac:dyDescent="0.25">
      <c r="A1503" s="378">
        <f t="shared" si="395"/>
        <v>90374</v>
      </c>
      <c r="B1503" s="377">
        <v>88267</v>
      </c>
      <c r="C1503" s="104" t="s">
        <v>11315</v>
      </c>
      <c r="D1503" s="104" t="s">
        <v>11375</v>
      </c>
      <c r="E1503" s="105" t="s">
        <v>11264</v>
      </c>
      <c r="F1503" s="105" t="s">
        <v>6456</v>
      </c>
      <c r="G1503" s="140">
        <v>0.2</v>
      </c>
      <c r="H1503" s="107">
        <f>VLOOKUP(B1503,'CMP-SIN-SD-09-2021'!A:D,4,0)</f>
        <v>23.41</v>
      </c>
      <c r="I1503" s="107" t="s">
        <v>11266</v>
      </c>
      <c r="J1503" s="76">
        <f t="shared" si="400"/>
        <v>4.68</v>
      </c>
      <c r="M1503" s="76">
        <f>VLOOKUP(B1503,'CMP-SIN-SD-09-2021'!A:D,4,0)</f>
        <v>23.41</v>
      </c>
      <c r="N1503" s="76" t="b">
        <f t="shared" si="401"/>
        <v>1</v>
      </c>
    </row>
    <row r="1504" spans="1:15" s="363" customFormat="1" x14ac:dyDescent="0.25">
      <c r="A1504" s="378">
        <f t="shared" si="395"/>
        <v>90374</v>
      </c>
      <c r="B1504" s="377">
        <v>122</v>
      </c>
      <c r="C1504" s="104" t="s">
        <v>11315</v>
      </c>
      <c r="D1504" s="104" t="s">
        <v>13863</v>
      </c>
      <c r="E1504" s="105" t="s">
        <v>11264</v>
      </c>
      <c r="F1504" s="105" t="s">
        <v>6446</v>
      </c>
      <c r="G1504" s="140">
        <v>1.0999999999999999E-2</v>
      </c>
      <c r="H1504" s="107">
        <v>66.94</v>
      </c>
      <c r="I1504" s="107" t="s">
        <v>11266</v>
      </c>
      <c r="J1504" s="76">
        <f t="shared" si="400"/>
        <v>0.73</v>
      </c>
      <c r="M1504" s="76">
        <f>VLOOKUP(B1504,'INS-SIN-SD-09-2021'!A:D,4,0)</f>
        <v>66.94</v>
      </c>
      <c r="N1504" s="76" t="b">
        <f t="shared" si="401"/>
        <v>1</v>
      </c>
    </row>
    <row r="1505" spans="1:15" s="363" customFormat="1" x14ac:dyDescent="0.25">
      <c r="A1505" s="378">
        <f t="shared" si="395"/>
        <v>90374</v>
      </c>
      <c r="B1505" s="377">
        <v>20083</v>
      </c>
      <c r="C1505" s="104" t="s">
        <v>11315</v>
      </c>
      <c r="D1505" s="104" t="s">
        <v>13864</v>
      </c>
      <c r="E1505" s="105" t="s">
        <v>11264</v>
      </c>
      <c r="F1505" s="105" t="s">
        <v>6446</v>
      </c>
      <c r="G1505" s="140">
        <v>1.2E-2</v>
      </c>
      <c r="H1505" s="107">
        <v>75.84</v>
      </c>
      <c r="I1505" s="107" t="s">
        <v>11266</v>
      </c>
      <c r="J1505" s="76">
        <f t="shared" si="400"/>
        <v>0.91</v>
      </c>
      <c r="M1505" s="76">
        <f>VLOOKUP(B1505,'INS-SIN-SD-09-2021'!A:D,4,0)</f>
        <v>75.84</v>
      </c>
      <c r="N1505" s="76" t="b">
        <f t="shared" si="401"/>
        <v>1</v>
      </c>
    </row>
    <row r="1506" spans="1:15" s="363" customFormat="1" ht="30" x14ac:dyDescent="0.25">
      <c r="A1506" s="378">
        <f t="shared" si="395"/>
        <v>90374</v>
      </c>
      <c r="B1506" s="377">
        <v>7122</v>
      </c>
      <c r="C1506" s="104" t="s">
        <v>11315</v>
      </c>
      <c r="D1506" s="104" t="s">
        <v>13899</v>
      </c>
      <c r="E1506" s="105" t="s">
        <v>11264</v>
      </c>
      <c r="F1506" s="105" t="s">
        <v>6446</v>
      </c>
      <c r="G1506" s="140">
        <v>1</v>
      </c>
      <c r="H1506" s="107">
        <v>11.84</v>
      </c>
      <c r="I1506" s="107" t="s">
        <v>11266</v>
      </c>
      <c r="J1506" s="76">
        <f t="shared" si="400"/>
        <v>11.84</v>
      </c>
      <c r="M1506" s="76">
        <f>VLOOKUP(B1506,'INS-SIN-SD-09-2021'!A:D,4,0)</f>
        <v>11.84</v>
      </c>
      <c r="N1506" s="76" t="b">
        <f t="shared" si="401"/>
        <v>1</v>
      </c>
    </row>
    <row r="1507" spans="1:15" s="363" customFormat="1" x14ac:dyDescent="0.25">
      <c r="A1507" s="378">
        <f t="shared" si="395"/>
        <v>90374</v>
      </c>
      <c r="B1507" s="377">
        <v>38383</v>
      </c>
      <c r="C1507" s="104" t="s">
        <v>11315</v>
      </c>
      <c r="D1507" s="104" t="s">
        <v>13857</v>
      </c>
      <c r="E1507" s="105" t="s">
        <v>11264</v>
      </c>
      <c r="F1507" s="105" t="s">
        <v>6446</v>
      </c>
      <c r="G1507" s="140">
        <v>7.4999999999999997E-2</v>
      </c>
      <c r="H1507" s="107">
        <v>2.34</v>
      </c>
      <c r="I1507" s="107" t="s">
        <v>11266</v>
      </c>
      <c r="J1507" s="76">
        <f t="shared" si="400"/>
        <v>0.17</v>
      </c>
      <c r="M1507" s="76">
        <f>VLOOKUP(B1507,'INS-SIN-SD-09-2021'!A:D,4,0)</f>
        <v>2.34</v>
      </c>
      <c r="N1507" s="76" t="b">
        <f t="shared" si="401"/>
        <v>1</v>
      </c>
    </row>
    <row r="1508" spans="1:15" s="363" customFormat="1" ht="45" x14ac:dyDescent="0.25">
      <c r="A1508" s="376">
        <f t="shared" si="395"/>
        <v>89400</v>
      </c>
      <c r="B1508" s="367" t="s">
        <v>11263</v>
      </c>
      <c r="C1508" s="368" t="s">
        <v>11454</v>
      </c>
      <c r="D1508" s="368" t="s">
        <v>13765</v>
      </c>
      <c r="E1508" s="369" t="s">
        <v>6446</v>
      </c>
      <c r="F1508" s="369" t="s">
        <v>11264</v>
      </c>
      <c r="G1508" s="370" t="s">
        <v>11265</v>
      </c>
      <c r="H1508" s="371" t="s">
        <v>11266</v>
      </c>
      <c r="I1508" s="375">
        <f>SUMIF(A:A,A1508,J:J)</f>
        <v>18.91</v>
      </c>
      <c r="K1508" s="363">
        <f>VLOOKUP(A1508,'CMP-SIN-SD-09-2021'!A:D,4,0)</f>
        <v>18.91</v>
      </c>
      <c r="L1508" s="363" t="b">
        <f>K1508=I1508</f>
        <v>1</v>
      </c>
      <c r="O1508" s="6">
        <v>89400</v>
      </c>
    </row>
    <row r="1509" spans="1:15" s="363" customFormat="1" ht="30" x14ac:dyDescent="0.25">
      <c r="A1509" s="378">
        <f t="shared" si="395"/>
        <v>89400</v>
      </c>
      <c r="B1509" s="377">
        <v>88248</v>
      </c>
      <c r="C1509" s="104" t="s">
        <v>13765</v>
      </c>
      <c r="D1509" s="104" t="s">
        <v>11440</v>
      </c>
      <c r="E1509" s="105" t="s">
        <v>11264</v>
      </c>
      <c r="F1509" s="105" t="s">
        <v>6456</v>
      </c>
      <c r="G1509" s="140">
        <v>0.23799999999999999</v>
      </c>
      <c r="H1509" s="107">
        <f>VLOOKUP(B1509,'CMP-SIN-SD-09-2021'!A:D,4,0)</f>
        <v>18.23</v>
      </c>
      <c r="I1509" s="107" t="s">
        <v>11266</v>
      </c>
      <c r="J1509" s="76">
        <f t="shared" ref="J1509:J1514" si="402">TRUNC((H1509*G1509),2)</f>
        <v>4.33</v>
      </c>
      <c r="M1509" s="76">
        <f>VLOOKUP(B1509,'CMP-SIN-SD-09-2021'!A:D,4,0)</f>
        <v>18.23</v>
      </c>
      <c r="N1509" s="76" t="b">
        <f t="shared" ref="N1509:N1514" si="403">M1509=H1509</f>
        <v>1</v>
      </c>
    </row>
    <row r="1510" spans="1:15" s="363" customFormat="1" ht="30" x14ac:dyDescent="0.25">
      <c r="A1510" s="378">
        <f t="shared" si="395"/>
        <v>89400</v>
      </c>
      <c r="B1510" s="377">
        <v>88267</v>
      </c>
      <c r="C1510" s="104" t="s">
        <v>13765</v>
      </c>
      <c r="D1510" s="104" t="s">
        <v>11375</v>
      </c>
      <c r="E1510" s="105" t="s">
        <v>11264</v>
      </c>
      <c r="F1510" s="105" t="s">
        <v>6456</v>
      </c>
      <c r="G1510" s="140">
        <v>0.23799999999999999</v>
      </c>
      <c r="H1510" s="107">
        <f>VLOOKUP(B1510,'CMP-SIN-SD-09-2021'!A:D,4,0)</f>
        <v>23.41</v>
      </c>
      <c r="I1510" s="107" t="s">
        <v>11266</v>
      </c>
      <c r="J1510" s="76">
        <f t="shared" si="402"/>
        <v>5.57</v>
      </c>
      <c r="M1510" s="76">
        <f>VLOOKUP(B1510,'CMP-SIN-SD-09-2021'!A:D,4,0)</f>
        <v>23.41</v>
      </c>
      <c r="N1510" s="76" t="b">
        <f t="shared" si="403"/>
        <v>1</v>
      </c>
    </row>
    <row r="1511" spans="1:15" s="363" customFormat="1" x14ac:dyDescent="0.25">
      <c r="A1511" s="378">
        <f t="shared" si="395"/>
        <v>89400</v>
      </c>
      <c r="B1511" s="377">
        <v>122</v>
      </c>
      <c r="C1511" s="104" t="s">
        <v>13765</v>
      </c>
      <c r="D1511" s="104" t="s">
        <v>13863</v>
      </c>
      <c r="E1511" s="105" t="s">
        <v>11264</v>
      </c>
      <c r="F1511" s="105" t="s">
        <v>6446</v>
      </c>
      <c r="G1511" s="140">
        <v>1.4E-2</v>
      </c>
      <c r="H1511" s="107">
        <v>66.94</v>
      </c>
      <c r="I1511" s="107" t="s">
        <v>11266</v>
      </c>
      <c r="J1511" s="76">
        <f t="shared" si="402"/>
        <v>0.93</v>
      </c>
      <c r="M1511" s="76">
        <f>VLOOKUP(B1511,'INS-SIN-SD-09-2021'!A:D,4,0)</f>
        <v>66.94</v>
      </c>
      <c r="N1511" s="76" t="b">
        <f t="shared" si="403"/>
        <v>1</v>
      </c>
    </row>
    <row r="1512" spans="1:15" s="363" customFormat="1" x14ac:dyDescent="0.25">
      <c r="A1512" s="378">
        <f t="shared" si="395"/>
        <v>89400</v>
      </c>
      <c r="B1512" s="377">
        <v>20083</v>
      </c>
      <c r="C1512" s="104" t="s">
        <v>13765</v>
      </c>
      <c r="D1512" s="104" t="s">
        <v>13864</v>
      </c>
      <c r="E1512" s="105" t="s">
        <v>11264</v>
      </c>
      <c r="F1512" s="105" t="s">
        <v>6446</v>
      </c>
      <c r="G1512" s="140">
        <v>1.7000000000000001E-2</v>
      </c>
      <c r="H1512" s="107">
        <v>75.84</v>
      </c>
      <c r="I1512" s="107" t="s">
        <v>11266</v>
      </c>
      <c r="J1512" s="76">
        <f t="shared" si="402"/>
        <v>1.28</v>
      </c>
      <c r="M1512" s="76">
        <f>VLOOKUP(B1512,'INS-SIN-SD-09-2021'!A:D,4,0)</f>
        <v>75.84</v>
      </c>
      <c r="N1512" s="76" t="b">
        <f t="shared" si="403"/>
        <v>1</v>
      </c>
    </row>
    <row r="1513" spans="1:15" s="363" customFormat="1" ht="30" x14ac:dyDescent="0.25">
      <c r="A1513" s="378">
        <f t="shared" si="395"/>
        <v>89400</v>
      </c>
      <c r="B1513" s="377">
        <v>7136</v>
      </c>
      <c r="C1513" s="104" t="s">
        <v>13765</v>
      </c>
      <c r="D1513" s="104" t="s">
        <v>13900</v>
      </c>
      <c r="E1513" s="105" t="s">
        <v>11264</v>
      </c>
      <c r="F1513" s="105" t="s">
        <v>6446</v>
      </c>
      <c r="G1513" s="140">
        <v>1</v>
      </c>
      <c r="H1513" s="107">
        <v>6.6</v>
      </c>
      <c r="I1513" s="107" t="s">
        <v>11266</v>
      </c>
      <c r="J1513" s="76">
        <f t="shared" si="402"/>
        <v>6.6</v>
      </c>
      <c r="M1513" s="76">
        <f>VLOOKUP(B1513,'INS-SIN-SD-09-2021'!A:D,4,0)</f>
        <v>6.6</v>
      </c>
      <c r="N1513" s="76" t="b">
        <f t="shared" si="403"/>
        <v>1</v>
      </c>
    </row>
    <row r="1514" spans="1:15" s="363" customFormat="1" x14ac:dyDescent="0.25">
      <c r="A1514" s="378">
        <f t="shared" si="395"/>
        <v>89400</v>
      </c>
      <c r="B1514" s="377">
        <v>38383</v>
      </c>
      <c r="C1514" s="104" t="s">
        <v>13765</v>
      </c>
      <c r="D1514" s="104" t="s">
        <v>13857</v>
      </c>
      <c r="E1514" s="105" t="s">
        <v>11264</v>
      </c>
      <c r="F1514" s="105" t="s">
        <v>6446</v>
      </c>
      <c r="G1514" s="140">
        <v>8.8999999999999996E-2</v>
      </c>
      <c r="H1514" s="107">
        <v>2.34</v>
      </c>
      <c r="I1514" s="107" t="s">
        <v>11266</v>
      </c>
      <c r="J1514" s="76">
        <f t="shared" si="402"/>
        <v>0.2</v>
      </c>
      <c r="M1514" s="76">
        <f>VLOOKUP(B1514,'INS-SIN-SD-09-2021'!A:D,4,0)</f>
        <v>2.34</v>
      </c>
      <c r="N1514" s="76" t="b">
        <f t="shared" si="403"/>
        <v>1</v>
      </c>
    </row>
    <row r="1515" spans="1:15" s="363" customFormat="1" ht="45" x14ac:dyDescent="0.25">
      <c r="A1515" s="376">
        <f t="shared" si="395"/>
        <v>89624</v>
      </c>
      <c r="B1515" s="367" t="s">
        <v>11263</v>
      </c>
      <c r="C1515" s="368" t="s">
        <v>12032</v>
      </c>
      <c r="D1515" s="368" t="s">
        <v>13901</v>
      </c>
      <c r="E1515" s="369" t="s">
        <v>6446</v>
      </c>
      <c r="F1515" s="369" t="s">
        <v>11264</v>
      </c>
      <c r="G1515" s="370" t="s">
        <v>11265</v>
      </c>
      <c r="H1515" s="371" t="s">
        <v>11266</v>
      </c>
      <c r="I1515" s="375">
        <f>SUMIF(A:A,A1515,J:J)</f>
        <v>18.62</v>
      </c>
      <c r="K1515" s="363">
        <f>VLOOKUP(A1515,'CMP-SIN-SD-09-2021'!A:D,4,0)</f>
        <v>18.62</v>
      </c>
      <c r="L1515" s="363" t="b">
        <f>K1515=I1515</f>
        <v>1</v>
      </c>
      <c r="O1515" s="6">
        <v>89624</v>
      </c>
    </row>
    <row r="1516" spans="1:15" s="363" customFormat="1" ht="30" x14ac:dyDescent="0.25">
      <c r="A1516" s="378">
        <f t="shared" si="395"/>
        <v>89624</v>
      </c>
      <c r="B1516" s="377">
        <v>88248</v>
      </c>
      <c r="C1516" s="104" t="s">
        <v>13901</v>
      </c>
      <c r="D1516" s="104" t="s">
        <v>11440</v>
      </c>
      <c r="E1516" s="105" t="s">
        <v>11264</v>
      </c>
      <c r="F1516" s="105" t="s">
        <v>6456</v>
      </c>
      <c r="G1516" s="140">
        <v>0.11899999999999999</v>
      </c>
      <c r="H1516" s="107">
        <f>VLOOKUP(B1516,'CMP-SIN-SD-09-2021'!A:D,4,0)</f>
        <v>18.23</v>
      </c>
      <c r="I1516" s="107" t="s">
        <v>11266</v>
      </c>
      <c r="J1516" s="76">
        <f t="shared" ref="J1516:J1521" si="404">TRUNC((H1516*G1516),2)</f>
        <v>2.16</v>
      </c>
      <c r="M1516" s="76">
        <f>VLOOKUP(B1516,'CMP-SIN-SD-09-2021'!A:D,4,0)</f>
        <v>18.23</v>
      </c>
      <c r="N1516" s="76" t="b">
        <f t="shared" ref="N1516:N1521" si="405">M1516=H1516</f>
        <v>1</v>
      </c>
    </row>
    <row r="1517" spans="1:15" s="363" customFormat="1" ht="30" x14ac:dyDescent="0.25">
      <c r="A1517" s="378">
        <f t="shared" si="395"/>
        <v>89624</v>
      </c>
      <c r="B1517" s="377">
        <v>88267</v>
      </c>
      <c r="C1517" s="104" t="s">
        <v>13901</v>
      </c>
      <c r="D1517" s="104" t="s">
        <v>11375</v>
      </c>
      <c r="E1517" s="105" t="s">
        <v>11264</v>
      </c>
      <c r="F1517" s="105" t="s">
        <v>6456</v>
      </c>
      <c r="G1517" s="140">
        <v>0.11899999999999999</v>
      </c>
      <c r="H1517" s="107">
        <f>VLOOKUP(B1517,'CMP-SIN-SD-09-2021'!A:D,4,0)</f>
        <v>23.41</v>
      </c>
      <c r="I1517" s="107" t="s">
        <v>11266</v>
      </c>
      <c r="J1517" s="76">
        <f t="shared" si="404"/>
        <v>2.78</v>
      </c>
      <c r="M1517" s="76">
        <f>VLOOKUP(B1517,'CMP-SIN-SD-09-2021'!A:D,4,0)</f>
        <v>23.41</v>
      </c>
      <c r="N1517" s="76" t="b">
        <f t="shared" si="405"/>
        <v>1</v>
      </c>
    </row>
    <row r="1518" spans="1:15" s="363" customFormat="1" x14ac:dyDescent="0.25">
      <c r="A1518" s="378">
        <f t="shared" si="395"/>
        <v>89624</v>
      </c>
      <c r="B1518" s="377">
        <v>122</v>
      </c>
      <c r="C1518" s="104" t="s">
        <v>13901</v>
      </c>
      <c r="D1518" s="104" t="s">
        <v>13863</v>
      </c>
      <c r="E1518" s="105" t="s">
        <v>11264</v>
      </c>
      <c r="F1518" s="105" t="s">
        <v>6446</v>
      </c>
      <c r="G1518" s="140">
        <v>1.7999999999999999E-2</v>
      </c>
      <c r="H1518" s="107">
        <v>66.94</v>
      </c>
      <c r="I1518" s="107" t="s">
        <v>11266</v>
      </c>
      <c r="J1518" s="76">
        <f t="shared" si="404"/>
        <v>1.2</v>
      </c>
      <c r="M1518" s="76">
        <f>VLOOKUP(B1518,'INS-SIN-SD-09-2021'!A:D,4,0)</f>
        <v>66.94</v>
      </c>
      <c r="N1518" s="76" t="b">
        <f t="shared" si="405"/>
        <v>1</v>
      </c>
    </row>
    <row r="1519" spans="1:15" s="363" customFormat="1" x14ac:dyDescent="0.25">
      <c r="A1519" s="378">
        <f t="shared" si="395"/>
        <v>89624</v>
      </c>
      <c r="B1519" s="377">
        <v>20083</v>
      </c>
      <c r="C1519" s="104" t="s">
        <v>13901</v>
      </c>
      <c r="D1519" s="104" t="s">
        <v>13864</v>
      </c>
      <c r="E1519" s="105" t="s">
        <v>11264</v>
      </c>
      <c r="F1519" s="105" t="s">
        <v>6446</v>
      </c>
      <c r="G1519" s="140">
        <v>2.1000000000000001E-2</v>
      </c>
      <c r="H1519" s="107">
        <v>75.84</v>
      </c>
      <c r="I1519" s="107" t="s">
        <v>11266</v>
      </c>
      <c r="J1519" s="76">
        <f t="shared" si="404"/>
        <v>1.59</v>
      </c>
      <c r="M1519" s="76">
        <f>VLOOKUP(B1519,'INS-SIN-SD-09-2021'!A:D,4,0)</f>
        <v>75.84</v>
      </c>
      <c r="N1519" s="76" t="b">
        <f t="shared" si="405"/>
        <v>1</v>
      </c>
    </row>
    <row r="1520" spans="1:15" s="363" customFormat="1" ht="30" x14ac:dyDescent="0.25">
      <c r="A1520" s="378">
        <f t="shared" si="395"/>
        <v>89624</v>
      </c>
      <c r="B1520" s="377">
        <v>7128</v>
      </c>
      <c r="C1520" s="104" t="s">
        <v>13901</v>
      </c>
      <c r="D1520" s="104" t="s">
        <v>13902</v>
      </c>
      <c r="E1520" s="105" t="s">
        <v>11264</v>
      </c>
      <c r="F1520" s="105" t="s">
        <v>6446</v>
      </c>
      <c r="G1520" s="140">
        <v>1</v>
      </c>
      <c r="H1520" s="107">
        <v>10.82</v>
      </c>
      <c r="I1520" s="107" t="s">
        <v>11266</v>
      </c>
      <c r="J1520" s="76">
        <f t="shared" si="404"/>
        <v>10.82</v>
      </c>
      <c r="M1520" s="76">
        <f>VLOOKUP(B1520,'INS-SIN-SD-09-2021'!A:D,4,0)</f>
        <v>10.82</v>
      </c>
      <c r="N1520" s="76" t="b">
        <f t="shared" si="405"/>
        <v>1</v>
      </c>
    </row>
    <row r="1521" spans="1:15" s="363" customFormat="1" x14ac:dyDescent="0.25">
      <c r="A1521" s="378">
        <f t="shared" si="395"/>
        <v>89624</v>
      </c>
      <c r="B1521" s="377">
        <v>38383</v>
      </c>
      <c r="C1521" s="104" t="s">
        <v>13901</v>
      </c>
      <c r="D1521" s="104" t="s">
        <v>13857</v>
      </c>
      <c r="E1521" s="105" t="s">
        <v>11264</v>
      </c>
      <c r="F1521" s="105" t="s">
        <v>6446</v>
      </c>
      <c r="G1521" s="140">
        <v>0.03</v>
      </c>
      <c r="H1521" s="107">
        <v>2.34</v>
      </c>
      <c r="I1521" s="107" t="s">
        <v>11266</v>
      </c>
      <c r="J1521" s="76">
        <f t="shared" si="404"/>
        <v>7.0000000000000007E-2</v>
      </c>
      <c r="M1521" s="76">
        <f>VLOOKUP(B1521,'INS-SIN-SD-09-2021'!A:D,4,0)</f>
        <v>2.34</v>
      </c>
      <c r="N1521" s="76" t="b">
        <f t="shared" si="405"/>
        <v>1</v>
      </c>
    </row>
    <row r="1522" spans="1:15" s="363" customFormat="1" ht="45" x14ac:dyDescent="0.25">
      <c r="A1522" s="376">
        <f t="shared" si="395"/>
        <v>89627</v>
      </c>
      <c r="B1522" s="367" t="s">
        <v>11263</v>
      </c>
      <c r="C1522" s="368" t="s">
        <v>11455</v>
      </c>
      <c r="D1522" s="368" t="s">
        <v>13901</v>
      </c>
      <c r="E1522" s="369" t="s">
        <v>6446</v>
      </c>
      <c r="F1522" s="369" t="s">
        <v>11264</v>
      </c>
      <c r="G1522" s="370" t="s">
        <v>11265</v>
      </c>
      <c r="H1522" s="371" t="s">
        <v>11266</v>
      </c>
      <c r="I1522" s="375">
        <f>SUMIF(A:A,A1522,J:J)</f>
        <v>19.939999999999998</v>
      </c>
      <c r="K1522" s="363">
        <f>VLOOKUP(A1522,'CMP-SIN-SD-09-2021'!A:D,4,0)</f>
        <v>19.940000000000001</v>
      </c>
      <c r="L1522" s="363" t="b">
        <f>K1522=I1522</f>
        <v>1</v>
      </c>
      <c r="O1522" s="6">
        <v>89627</v>
      </c>
    </row>
    <row r="1523" spans="1:15" s="363" customFormat="1" ht="30" x14ac:dyDescent="0.25">
      <c r="A1523" s="378">
        <f t="shared" si="395"/>
        <v>89627</v>
      </c>
      <c r="B1523" s="377">
        <v>88248</v>
      </c>
      <c r="C1523" s="104" t="s">
        <v>13901</v>
      </c>
      <c r="D1523" s="104" t="s">
        <v>11440</v>
      </c>
      <c r="E1523" s="105" t="s">
        <v>11264</v>
      </c>
      <c r="F1523" s="105" t="s">
        <v>6456</v>
      </c>
      <c r="G1523" s="140">
        <v>0.14399999999999999</v>
      </c>
      <c r="H1523" s="107">
        <f>VLOOKUP(B1523,'CMP-SIN-SD-09-2021'!A:D,4,0)</f>
        <v>18.23</v>
      </c>
      <c r="I1523" s="107" t="s">
        <v>11266</v>
      </c>
      <c r="J1523" s="76">
        <f t="shared" ref="J1523:J1528" si="406">TRUNC((H1523*G1523),2)</f>
        <v>2.62</v>
      </c>
      <c r="M1523" s="76">
        <f>VLOOKUP(B1523,'CMP-SIN-SD-09-2021'!A:D,4,0)</f>
        <v>18.23</v>
      </c>
      <c r="N1523" s="76" t="b">
        <f t="shared" ref="N1523:N1528" si="407">M1523=H1523</f>
        <v>1</v>
      </c>
    </row>
    <row r="1524" spans="1:15" s="363" customFormat="1" ht="30" x14ac:dyDescent="0.25">
      <c r="A1524" s="378">
        <f t="shared" si="395"/>
        <v>89627</v>
      </c>
      <c r="B1524" s="377">
        <v>88267</v>
      </c>
      <c r="C1524" s="104" t="s">
        <v>13901</v>
      </c>
      <c r="D1524" s="104" t="s">
        <v>11375</v>
      </c>
      <c r="E1524" s="105" t="s">
        <v>11264</v>
      </c>
      <c r="F1524" s="105" t="s">
        <v>6456</v>
      </c>
      <c r="G1524" s="140">
        <v>0.14399999999999999</v>
      </c>
      <c r="H1524" s="107">
        <f>VLOOKUP(B1524,'CMP-SIN-SD-09-2021'!A:D,4,0)</f>
        <v>23.41</v>
      </c>
      <c r="I1524" s="107" t="s">
        <v>11266</v>
      </c>
      <c r="J1524" s="76">
        <f t="shared" si="406"/>
        <v>3.37</v>
      </c>
      <c r="M1524" s="76">
        <f>VLOOKUP(B1524,'CMP-SIN-SD-09-2021'!A:D,4,0)</f>
        <v>23.41</v>
      </c>
      <c r="N1524" s="76" t="b">
        <f t="shared" si="407"/>
        <v>1</v>
      </c>
    </row>
    <row r="1525" spans="1:15" s="363" customFormat="1" x14ac:dyDescent="0.25">
      <c r="A1525" s="378">
        <f t="shared" si="395"/>
        <v>89627</v>
      </c>
      <c r="B1525" s="377">
        <v>122</v>
      </c>
      <c r="C1525" s="104" t="s">
        <v>13901</v>
      </c>
      <c r="D1525" s="104" t="s">
        <v>13863</v>
      </c>
      <c r="E1525" s="105" t="s">
        <v>11264</v>
      </c>
      <c r="F1525" s="105" t="s">
        <v>6446</v>
      </c>
      <c r="G1525" s="140">
        <v>2.5999999999999999E-2</v>
      </c>
      <c r="H1525" s="107">
        <v>66.94</v>
      </c>
      <c r="I1525" s="107" t="s">
        <v>11266</v>
      </c>
      <c r="J1525" s="76">
        <f t="shared" si="406"/>
        <v>1.74</v>
      </c>
      <c r="M1525" s="76">
        <f>VLOOKUP(B1525,'INS-SIN-SD-09-2021'!A:D,4,0)</f>
        <v>66.94</v>
      </c>
      <c r="N1525" s="76" t="b">
        <f t="shared" si="407"/>
        <v>1</v>
      </c>
    </row>
    <row r="1526" spans="1:15" s="363" customFormat="1" x14ac:dyDescent="0.25">
      <c r="A1526" s="378">
        <f t="shared" si="395"/>
        <v>89627</v>
      </c>
      <c r="B1526" s="377">
        <v>20083</v>
      </c>
      <c r="C1526" s="104" t="s">
        <v>13901</v>
      </c>
      <c r="D1526" s="104" t="s">
        <v>13864</v>
      </c>
      <c r="E1526" s="105" t="s">
        <v>11264</v>
      </c>
      <c r="F1526" s="105" t="s">
        <v>6446</v>
      </c>
      <c r="G1526" s="140">
        <v>3.3000000000000002E-2</v>
      </c>
      <c r="H1526" s="107">
        <v>75.84</v>
      </c>
      <c r="I1526" s="107" t="s">
        <v>11266</v>
      </c>
      <c r="J1526" s="76">
        <f t="shared" si="406"/>
        <v>2.5</v>
      </c>
      <c r="M1526" s="76">
        <f>VLOOKUP(B1526,'INS-SIN-SD-09-2021'!A:D,4,0)</f>
        <v>75.84</v>
      </c>
      <c r="N1526" s="76" t="b">
        <f t="shared" si="407"/>
        <v>1</v>
      </c>
    </row>
    <row r="1527" spans="1:15" s="363" customFormat="1" ht="30" x14ac:dyDescent="0.25">
      <c r="A1527" s="378">
        <f t="shared" si="395"/>
        <v>89627</v>
      </c>
      <c r="B1527" s="377">
        <v>7129</v>
      </c>
      <c r="C1527" s="104" t="s">
        <v>13901</v>
      </c>
      <c r="D1527" s="104" t="s">
        <v>13903</v>
      </c>
      <c r="E1527" s="105" t="s">
        <v>11264</v>
      </c>
      <c r="F1527" s="105" t="s">
        <v>6446</v>
      </c>
      <c r="G1527" s="140">
        <v>1</v>
      </c>
      <c r="H1527" s="107">
        <v>9.6300000000000008</v>
      </c>
      <c r="I1527" s="107" t="s">
        <v>11266</v>
      </c>
      <c r="J1527" s="76">
        <f t="shared" si="406"/>
        <v>9.6300000000000008</v>
      </c>
      <c r="M1527" s="76">
        <f>VLOOKUP(B1527,'INS-SIN-SD-09-2021'!A:D,4,0)</f>
        <v>9.6300000000000008</v>
      </c>
      <c r="N1527" s="76" t="b">
        <f t="shared" si="407"/>
        <v>1</v>
      </c>
    </row>
    <row r="1528" spans="1:15" s="363" customFormat="1" x14ac:dyDescent="0.25">
      <c r="A1528" s="378">
        <f t="shared" si="395"/>
        <v>89627</v>
      </c>
      <c r="B1528" s="377">
        <v>38383</v>
      </c>
      <c r="C1528" s="104" t="s">
        <v>13901</v>
      </c>
      <c r="D1528" s="104" t="s">
        <v>13857</v>
      </c>
      <c r="E1528" s="105" t="s">
        <v>11264</v>
      </c>
      <c r="F1528" s="105" t="s">
        <v>6446</v>
      </c>
      <c r="G1528" s="140">
        <v>3.5999999999999997E-2</v>
      </c>
      <c r="H1528" s="107">
        <v>2.34</v>
      </c>
      <c r="I1528" s="107" t="s">
        <v>11266</v>
      </c>
      <c r="J1528" s="76">
        <f t="shared" si="406"/>
        <v>0.08</v>
      </c>
      <c r="M1528" s="76">
        <f>VLOOKUP(B1528,'INS-SIN-SD-09-2021'!A:D,4,0)</f>
        <v>2.34</v>
      </c>
      <c r="N1528" s="76" t="b">
        <f t="shared" si="407"/>
        <v>1</v>
      </c>
    </row>
    <row r="1529" spans="1:15" s="363" customFormat="1" ht="30" x14ac:dyDescent="0.25">
      <c r="A1529" s="376" t="str">
        <f t="shared" si="395"/>
        <v>01181/ORSE</v>
      </c>
      <c r="B1529" s="367" t="s">
        <v>11263</v>
      </c>
      <c r="C1529" s="368" t="s">
        <v>12033</v>
      </c>
      <c r="D1529" s="368" t="s">
        <v>13904</v>
      </c>
      <c r="E1529" s="369" t="s">
        <v>6446</v>
      </c>
      <c r="F1529" s="369" t="s">
        <v>11264</v>
      </c>
      <c r="G1529" s="370" t="s">
        <v>11265</v>
      </c>
      <c r="H1529" s="371" t="s">
        <v>11266</v>
      </c>
      <c r="I1529" s="375">
        <f>SUMIF(A:A,A1529,J:J)</f>
        <v>30.16</v>
      </c>
      <c r="K1529" s="363" t="e">
        <f>VLOOKUP(A1529,'CMP-SIN-SD-09-2021'!A:D,4,0)</f>
        <v>#N/A</v>
      </c>
      <c r="L1529" s="363" t="e">
        <f>K1529=I1529</f>
        <v>#N/A</v>
      </c>
      <c r="O1529" s="363" t="s">
        <v>12003</v>
      </c>
    </row>
    <row r="1530" spans="1:15" s="363" customFormat="1" ht="30" x14ac:dyDescent="0.25">
      <c r="A1530" s="378" t="str">
        <f t="shared" si="395"/>
        <v>01181/ORSE</v>
      </c>
      <c r="B1530" s="377">
        <v>88267</v>
      </c>
      <c r="C1530" s="104" t="s">
        <v>13904</v>
      </c>
      <c r="D1530" s="104" t="s">
        <v>11375</v>
      </c>
      <c r="E1530" s="105" t="s">
        <v>11264</v>
      </c>
      <c r="F1530" s="105" t="s">
        <v>6456</v>
      </c>
      <c r="G1530" s="140">
        <v>0.3</v>
      </c>
      <c r="H1530" s="107">
        <f>VLOOKUP(B1530,'CMP-SIN-SD-09-2021'!A:D,4,0)</f>
        <v>23.41</v>
      </c>
      <c r="I1530" s="107" t="s">
        <v>11266</v>
      </c>
      <c r="J1530" s="76">
        <f t="shared" ref="J1530:J1534" si="408">TRUNC((H1530*G1530),2)</f>
        <v>7.02</v>
      </c>
      <c r="M1530" s="76">
        <f>VLOOKUP(B1530,'CMP-SIN-SD-09-2021'!A:D,4,0)</f>
        <v>23.41</v>
      </c>
      <c r="N1530" s="76" t="b">
        <f t="shared" ref="N1530:N1534" si="409">M1530=H1530</f>
        <v>1</v>
      </c>
    </row>
    <row r="1531" spans="1:15" s="363" customFormat="1" x14ac:dyDescent="0.25">
      <c r="A1531" s="378" t="str">
        <f t="shared" si="395"/>
        <v>01181/ORSE</v>
      </c>
      <c r="B1531" s="377">
        <v>88316</v>
      </c>
      <c r="C1531" s="104" t="s">
        <v>13904</v>
      </c>
      <c r="D1531" s="104" t="s">
        <v>11293</v>
      </c>
      <c r="E1531" s="105" t="s">
        <v>11264</v>
      </c>
      <c r="F1531" s="105" t="s">
        <v>6456</v>
      </c>
      <c r="G1531" s="140">
        <v>0.3</v>
      </c>
      <c r="H1531" s="107">
        <f>VLOOKUP(B1531,'CMP-SIN-SD-09-2021'!A:D,4,0)</f>
        <v>17.61</v>
      </c>
      <c r="I1531" s="107" t="s">
        <v>11266</v>
      </c>
      <c r="J1531" s="76">
        <f t="shared" si="408"/>
        <v>5.28</v>
      </c>
      <c r="M1531" s="76">
        <f>VLOOKUP(B1531,'CMP-SIN-SD-09-2021'!A:D,4,0)</f>
        <v>17.61</v>
      </c>
      <c r="N1531" s="76" t="b">
        <f t="shared" si="409"/>
        <v>1</v>
      </c>
    </row>
    <row r="1532" spans="1:15" s="363" customFormat="1" x14ac:dyDescent="0.25">
      <c r="A1532" s="378" t="str">
        <f t="shared" si="395"/>
        <v>01181/ORSE</v>
      </c>
      <c r="B1532" s="377" t="s">
        <v>13905</v>
      </c>
      <c r="C1532" s="104" t="s">
        <v>13904</v>
      </c>
      <c r="D1532" s="104" t="s">
        <v>13906</v>
      </c>
      <c r="E1532" s="105" t="s">
        <v>11264</v>
      </c>
      <c r="F1532" s="105" t="s">
        <v>6462</v>
      </c>
      <c r="G1532" s="140">
        <v>1.9E-2</v>
      </c>
      <c r="H1532" s="107">
        <v>54.73</v>
      </c>
      <c r="I1532" s="107" t="s">
        <v>11266</v>
      </c>
      <c r="J1532" s="76">
        <f t="shared" si="408"/>
        <v>1.03</v>
      </c>
      <c r="M1532" s="76" t="e">
        <f>VLOOKUP(B1532,'INS-SIN-SD-09-2021'!A:D,4,0)</f>
        <v>#N/A</v>
      </c>
      <c r="N1532" s="76" t="e">
        <f t="shared" si="409"/>
        <v>#N/A</v>
      </c>
    </row>
    <row r="1533" spans="1:15" s="363" customFormat="1" x14ac:dyDescent="0.25">
      <c r="A1533" s="378" t="str">
        <f t="shared" si="395"/>
        <v>01181/ORSE</v>
      </c>
      <c r="B1533" s="377" t="s">
        <v>13907</v>
      </c>
      <c r="C1533" s="104" t="s">
        <v>13904</v>
      </c>
      <c r="D1533" s="104" t="s">
        <v>13908</v>
      </c>
      <c r="E1533" s="105" t="s">
        <v>11264</v>
      </c>
      <c r="F1533" s="105" t="s">
        <v>6445</v>
      </c>
      <c r="G1533" s="140">
        <v>2.8000000000000001E-2</v>
      </c>
      <c r="H1533" s="107">
        <v>40.4</v>
      </c>
      <c r="I1533" s="107" t="s">
        <v>11266</v>
      </c>
      <c r="J1533" s="76">
        <f t="shared" si="408"/>
        <v>1.1299999999999999</v>
      </c>
      <c r="M1533" s="76" t="e">
        <f>VLOOKUP(B1533,'INS-SIN-SD-09-2021'!A:D,4,0)</f>
        <v>#N/A</v>
      </c>
      <c r="N1533" s="76" t="e">
        <f t="shared" si="409"/>
        <v>#N/A</v>
      </c>
    </row>
    <row r="1534" spans="1:15" s="363" customFormat="1" x14ac:dyDescent="0.25">
      <c r="A1534" s="378" t="str">
        <f t="shared" si="395"/>
        <v>01181/ORSE</v>
      </c>
      <c r="B1534" s="377">
        <v>7130</v>
      </c>
      <c r="C1534" s="104" t="s">
        <v>13904</v>
      </c>
      <c r="D1534" s="104" t="s">
        <v>13909</v>
      </c>
      <c r="E1534" s="105" t="s">
        <v>11264</v>
      </c>
      <c r="F1534" s="105" t="s">
        <v>6446</v>
      </c>
      <c r="G1534" s="140">
        <v>1</v>
      </c>
      <c r="H1534" s="107">
        <f>VLOOKUP(B1534,'INS-SIN-SD-09-2021'!A:D,4,0)</f>
        <v>15.7</v>
      </c>
      <c r="I1534" s="107" t="s">
        <v>11266</v>
      </c>
      <c r="J1534" s="76">
        <f t="shared" si="408"/>
        <v>15.7</v>
      </c>
      <c r="M1534" s="76">
        <f>VLOOKUP(B1534,'INS-SIN-SD-09-2021'!A:D,4,0)</f>
        <v>15.7</v>
      </c>
      <c r="N1534" s="76" t="b">
        <f t="shared" si="409"/>
        <v>1</v>
      </c>
    </row>
    <row r="1535" spans="1:15" s="363" customFormat="1" ht="45" x14ac:dyDescent="0.25">
      <c r="A1535" s="376">
        <f t="shared" si="395"/>
        <v>89626</v>
      </c>
      <c r="B1535" s="367" t="s">
        <v>11263</v>
      </c>
      <c r="C1535" s="368" t="s">
        <v>12034</v>
      </c>
      <c r="D1535" s="368" t="s">
        <v>13901</v>
      </c>
      <c r="E1535" s="369" t="s">
        <v>6446</v>
      </c>
      <c r="F1535" s="369" t="s">
        <v>11264</v>
      </c>
      <c r="G1535" s="370" t="s">
        <v>11265</v>
      </c>
      <c r="H1535" s="371" t="s">
        <v>11266</v>
      </c>
      <c r="I1535" s="375">
        <f>SUMIF(A:A,A1535,J:J)</f>
        <v>29.57</v>
      </c>
      <c r="K1535" s="363">
        <f>VLOOKUP(A1535,'CMP-SIN-SD-09-2021'!A:D,4,0)</f>
        <v>29.57</v>
      </c>
      <c r="L1535" s="363" t="b">
        <f>K1535=I1535</f>
        <v>1</v>
      </c>
      <c r="O1535" s="6">
        <v>89626</v>
      </c>
    </row>
    <row r="1536" spans="1:15" s="363" customFormat="1" ht="30" x14ac:dyDescent="0.25">
      <c r="A1536" s="378">
        <f t="shared" si="395"/>
        <v>89626</v>
      </c>
      <c r="B1536" s="377">
        <v>88248</v>
      </c>
      <c r="C1536" s="104" t="s">
        <v>13901</v>
      </c>
      <c r="D1536" s="104" t="s">
        <v>11440</v>
      </c>
      <c r="E1536" s="105" t="s">
        <v>11264</v>
      </c>
      <c r="F1536" s="105" t="s">
        <v>6456</v>
      </c>
      <c r="G1536" s="140">
        <v>0.14399999999999999</v>
      </c>
      <c r="H1536" s="107">
        <f>VLOOKUP(B1536,'CMP-SIN-SD-09-2021'!A:D,4,0)</f>
        <v>18.23</v>
      </c>
      <c r="I1536" s="107" t="s">
        <v>11266</v>
      </c>
      <c r="J1536" s="76">
        <f t="shared" ref="J1536:J1541" si="410">TRUNC((H1536*G1536),2)</f>
        <v>2.62</v>
      </c>
      <c r="M1536" s="76">
        <f>VLOOKUP(B1536,'CMP-SIN-SD-09-2021'!A:D,4,0)</f>
        <v>18.23</v>
      </c>
      <c r="N1536" s="76" t="b">
        <f t="shared" ref="N1536:N1541" si="411">M1536=H1536</f>
        <v>1</v>
      </c>
    </row>
    <row r="1537" spans="1:15" s="363" customFormat="1" ht="30" x14ac:dyDescent="0.25">
      <c r="A1537" s="378">
        <f t="shared" si="395"/>
        <v>89626</v>
      </c>
      <c r="B1537" s="377">
        <v>88267</v>
      </c>
      <c r="C1537" s="104" t="s">
        <v>13901</v>
      </c>
      <c r="D1537" s="104" t="s">
        <v>11375</v>
      </c>
      <c r="E1537" s="105" t="s">
        <v>11264</v>
      </c>
      <c r="F1537" s="105" t="s">
        <v>6456</v>
      </c>
      <c r="G1537" s="140">
        <v>0.14399999999999999</v>
      </c>
      <c r="H1537" s="107">
        <f>VLOOKUP(B1537,'CMP-SIN-SD-09-2021'!A:D,4,0)</f>
        <v>23.41</v>
      </c>
      <c r="I1537" s="107" t="s">
        <v>11266</v>
      </c>
      <c r="J1537" s="76">
        <f t="shared" si="410"/>
        <v>3.37</v>
      </c>
      <c r="M1537" s="76">
        <f>VLOOKUP(B1537,'CMP-SIN-SD-09-2021'!A:D,4,0)</f>
        <v>23.41</v>
      </c>
      <c r="N1537" s="76" t="b">
        <f t="shared" si="411"/>
        <v>1</v>
      </c>
    </row>
    <row r="1538" spans="1:15" s="363" customFormat="1" x14ac:dyDescent="0.25">
      <c r="A1538" s="378">
        <f t="shared" si="395"/>
        <v>89626</v>
      </c>
      <c r="B1538" s="377">
        <v>122</v>
      </c>
      <c r="C1538" s="104" t="s">
        <v>13901</v>
      </c>
      <c r="D1538" s="104" t="s">
        <v>13863</v>
      </c>
      <c r="E1538" s="105" t="s">
        <v>11264</v>
      </c>
      <c r="F1538" s="105" t="s">
        <v>6446</v>
      </c>
      <c r="G1538" s="140">
        <v>2.5999999999999999E-2</v>
      </c>
      <c r="H1538" s="107">
        <v>66.94</v>
      </c>
      <c r="I1538" s="107" t="s">
        <v>11266</v>
      </c>
      <c r="J1538" s="76">
        <f t="shared" si="410"/>
        <v>1.74</v>
      </c>
      <c r="M1538" s="76">
        <f>VLOOKUP(B1538,'INS-SIN-SD-09-2021'!A:D,4,0)</f>
        <v>66.94</v>
      </c>
      <c r="N1538" s="76" t="b">
        <f t="shared" si="411"/>
        <v>1</v>
      </c>
    </row>
    <row r="1539" spans="1:15" s="363" customFormat="1" x14ac:dyDescent="0.25">
      <c r="A1539" s="378">
        <f t="shared" si="395"/>
        <v>89626</v>
      </c>
      <c r="B1539" s="377">
        <v>20083</v>
      </c>
      <c r="C1539" s="104" t="s">
        <v>13901</v>
      </c>
      <c r="D1539" s="104" t="s">
        <v>13864</v>
      </c>
      <c r="E1539" s="105" t="s">
        <v>11264</v>
      </c>
      <c r="F1539" s="105" t="s">
        <v>6446</v>
      </c>
      <c r="G1539" s="140">
        <v>3.3000000000000002E-2</v>
      </c>
      <c r="H1539" s="107">
        <v>75.84</v>
      </c>
      <c r="I1539" s="107" t="s">
        <v>11266</v>
      </c>
      <c r="J1539" s="76">
        <f t="shared" si="410"/>
        <v>2.5</v>
      </c>
      <c r="M1539" s="76">
        <f>VLOOKUP(B1539,'INS-SIN-SD-09-2021'!A:D,4,0)</f>
        <v>75.84</v>
      </c>
      <c r="N1539" s="76" t="b">
        <f t="shared" si="411"/>
        <v>1</v>
      </c>
    </row>
    <row r="1540" spans="1:15" s="363" customFormat="1" ht="30" x14ac:dyDescent="0.25">
      <c r="A1540" s="378">
        <f t="shared" si="395"/>
        <v>89626</v>
      </c>
      <c r="B1540" s="377">
        <v>7131</v>
      </c>
      <c r="C1540" s="104" t="s">
        <v>13901</v>
      </c>
      <c r="D1540" s="104" t="s">
        <v>13910</v>
      </c>
      <c r="E1540" s="105" t="s">
        <v>11264</v>
      </c>
      <c r="F1540" s="105" t="s">
        <v>6446</v>
      </c>
      <c r="G1540" s="140">
        <v>1</v>
      </c>
      <c r="H1540" s="107">
        <v>19.260000000000002</v>
      </c>
      <c r="I1540" s="107" t="s">
        <v>11266</v>
      </c>
      <c r="J1540" s="76">
        <f t="shared" si="410"/>
        <v>19.260000000000002</v>
      </c>
      <c r="M1540" s="76">
        <f>VLOOKUP(B1540,'INS-SIN-SD-09-2021'!A:D,4,0)</f>
        <v>19.260000000000002</v>
      </c>
      <c r="N1540" s="76" t="b">
        <f t="shared" si="411"/>
        <v>1</v>
      </c>
    </row>
    <row r="1541" spans="1:15" s="363" customFormat="1" x14ac:dyDescent="0.25">
      <c r="A1541" s="378">
        <f t="shared" si="395"/>
        <v>89626</v>
      </c>
      <c r="B1541" s="377">
        <v>38383</v>
      </c>
      <c r="C1541" s="104" t="s">
        <v>13901</v>
      </c>
      <c r="D1541" s="104" t="s">
        <v>13857</v>
      </c>
      <c r="E1541" s="105" t="s">
        <v>11264</v>
      </c>
      <c r="F1541" s="105" t="s">
        <v>6446</v>
      </c>
      <c r="G1541" s="140">
        <v>3.5999999999999997E-2</v>
      </c>
      <c r="H1541" s="107">
        <v>2.34</v>
      </c>
      <c r="I1541" s="107" t="s">
        <v>11266</v>
      </c>
      <c r="J1541" s="76">
        <f t="shared" si="410"/>
        <v>0.08</v>
      </c>
      <c r="M1541" s="76">
        <f>VLOOKUP(B1541,'INS-SIN-SD-09-2021'!A:D,4,0)</f>
        <v>2.34</v>
      </c>
      <c r="N1541" s="76" t="b">
        <f t="shared" si="411"/>
        <v>1</v>
      </c>
    </row>
    <row r="1542" spans="1:15" s="363" customFormat="1" ht="45" x14ac:dyDescent="0.25">
      <c r="A1542" s="376">
        <f t="shared" si="395"/>
        <v>89384</v>
      </c>
      <c r="B1542" s="367" t="s">
        <v>11263</v>
      </c>
      <c r="C1542" s="368" t="s">
        <v>11456</v>
      </c>
      <c r="D1542" s="368" t="s">
        <v>11268</v>
      </c>
      <c r="E1542" s="369" t="s">
        <v>6446</v>
      </c>
      <c r="F1542" s="369" t="s">
        <v>11264</v>
      </c>
      <c r="G1542" s="370" t="s">
        <v>11265</v>
      </c>
      <c r="H1542" s="371" t="s">
        <v>11266</v>
      </c>
      <c r="I1542" s="375">
        <f>SUMIF(A:A,A1542,J:J)</f>
        <v>12.759999999999998</v>
      </c>
      <c r="K1542" s="363">
        <f>VLOOKUP(A1542,'CMP-SIN-SD-09-2021'!A:D,4,0)</f>
        <v>12.76</v>
      </c>
      <c r="L1542" s="363" t="b">
        <f>K1542=I1542</f>
        <v>1</v>
      </c>
      <c r="O1542" s="6">
        <v>89384</v>
      </c>
    </row>
    <row r="1543" spans="1:15" s="363" customFormat="1" ht="30" x14ac:dyDescent="0.25">
      <c r="A1543" s="378">
        <f t="shared" si="395"/>
        <v>89384</v>
      </c>
      <c r="B1543" s="377">
        <v>88248</v>
      </c>
      <c r="C1543" s="104" t="s">
        <v>11268</v>
      </c>
      <c r="D1543" s="104" t="s">
        <v>11440</v>
      </c>
      <c r="E1543" s="105" t="s">
        <v>11264</v>
      </c>
      <c r="F1543" s="105" t="s">
        <v>6456</v>
      </c>
      <c r="G1543" s="140">
        <v>0.1</v>
      </c>
      <c r="H1543" s="107">
        <f>VLOOKUP(B1543,'CMP-SIN-SD-09-2021'!A:D,4,0)</f>
        <v>18.23</v>
      </c>
      <c r="I1543" s="107" t="s">
        <v>11266</v>
      </c>
      <c r="J1543" s="76">
        <f t="shared" ref="J1543:J1548" si="412">TRUNC((H1543*G1543),2)</f>
        <v>1.82</v>
      </c>
      <c r="M1543" s="76">
        <f>VLOOKUP(B1543,'CMP-SIN-SD-09-2021'!A:D,4,0)</f>
        <v>18.23</v>
      </c>
      <c r="N1543" s="76" t="b">
        <f t="shared" ref="N1543:N1548" si="413">M1543=H1543</f>
        <v>1</v>
      </c>
    </row>
    <row r="1544" spans="1:15" s="363" customFormat="1" ht="30" x14ac:dyDescent="0.25">
      <c r="A1544" s="378">
        <f t="shared" si="395"/>
        <v>89384</v>
      </c>
      <c r="B1544" s="377">
        <v>88267</v>
      </c>
      <c r="C1544" s="104" t="s">
        <v>11268</v>
      </c>
      <c r="D1544" s="104" t="s">
        <v>11375</v>
      </c>
      <c r="E1544" s="105" t="s">
        <v>11264</v>
      </c>
      <c r="F1544" s="105" t="s">
        <v>6456</v>
      </c>
      <c r="G1544" s="140">
        <v>0.1</v>
      </c>
      <c r="H1544" s="107">
        <f>VLOOKUP(B1544,'CMP-SIN-SD-09-2021'!A:D,4,0)</f>
        <v>23.41</v>
      </c>
      <c r="I1544" s="107" t="s">
        <v>11266</v>
      </c>
      <c r="J1544" s="76">
        <f t="shared" si="412"/>
        <v>2.34</v>
      </c>
      <c r="M1544" s="76">
        <f>VLOOKUP(B1544,'CMP-SIN-SD-09-2021'!A:D,4,0)</f>
        <v>23.41</v>
      </c>
      <c r="N1544" s="76" t="b">
        <f t="shared" si="413"/>
        <v>1</v>
      </c>
    </row>
    <row r="1545" spans="1:15" s="363" customFormat="1" x14ac:dyDescent="0.25">
      <c r="A1545" s="378">
        <f t="shared" si="395"/>
        <v>89384</v>
      </c>
      <c r="B1545" s="377">
        <v>122</v>
      </c>
      <c r="C1545" s="104" t="s">
        <v>11268</v>
      </c>
      <c r="D1545" s="104" t="s">
        <v>13863</v>
      </c>
      <c r="E1545" s="105" t="s">
        <v>11264</v>
      </c>
      <c r="F1545" s="105" t="s">
        <v>6446</v>
      </c>
      <c r="G1545" s="140">
        <v>7.0000000000000001E-3</v>
      </c>
      <c r="H1545" s="107">
        <v>66.94</v>
      </c>
      <c r="I1545" s="107" t="s">
        <v>11266</v>
      </c>
      <c r="J1545" s="76">
        <f t="shared" si="412"/>
        <v>0.46</v>
      </c>
      <c r="M1545" s="76">
        <f>VLOOKUP(B1545,'INS-SIN-SD-09-2021'!A:D,4,0)</f>
        <v>66.94</v>
      </c>
      <c r="N1545" s="76" t="b">
        <f t="shared" si="413"/>
        <v>1</v>
      </c>
    </row>
    <row r="1546" spans="1:15" s="363" customFormat="1" x14ac:dyDescent="0.25">
      <c r="A1546" s="378">
        <f t="shared" si="395"/>
        <v>89384</v>
      </c>
      <c r="B1546" s="377">
        <v>20083</v>
      </c>
      <c r="C1546" s="104" t="s">
        <v>11268</v>
      </c>
      <c r="D1546" s="104" t="s">
        <v>13864</v>
      </c>
      <c r="E1546" s="105" t="s">
        <v>11264</v>
      </c>
      <c r="F1546" s="105" t="s">
        <v>6446</v>
      </c>
      <c r="G1546" s="140">
        <v>8.0000000000000002E-3</v>
      </c>
      <c r="H1546" s="107">
        <v>75.84</v>
      </c>
      <c r="I1546" s="107" t="s">
        <v>11266</v>
      </c>
      <c r="J1546" s="76">
        <f t="shared" si="412"/>
        <v>0.6</v>
      </c>
      <c r="M1546" s="76">
        <f>VLOOKUP(B1546,'INS-SIN-SD-09-2021'!A:D,4,0)</f>
        <v>75.84</v>
      </c>
      <c r="N1546" s="76" t="b">
        <f t="shared" si="413"/>
        <v>1</v>
      </c>
    </row>
    <row r="1547" spans="1:15" s="363" customFormat="1" ht="30" x14ac:dyDescent="0.25">
      <c r="A1547" s="378">
        <f t="shared" si="395"/>
        <v>89384</v>
      </c>
      <c r="B1547" s="377">
        <v>38025</v>
      </c>
      <c r="C1547" s="104" t="s">
        <v>11268</v>
      </c>
      <c r="D1547" s="104" t="s">
        <v>13911</v>
      </c>
      <c r="E1547" s="105" t="s">
        <v>11264</v>
      </c>
      <c r="F1547" s="105" t="s">
        <v>6446</v>
      </c>
      <c r="G1547" s="140">
        <v>1</v>
      </c>
      <c r="H1547" s="107">
        <v>7.43</v>
      </c>
      <c r="I1547" s="107" t="s">
        <v>11266</v>
      </c>
      <c r="J1547" s="76">
        <f t="shared" si="412"/>
        <v>7.43</v>
      </c>
      <c r="M1547" s="76">
        <f>VLOOKUP(B1547,'INS-SIN-SD-09-2021'!A:D,4,0)</f>
        <v>7.43</v>
      </c>
      <c r="N1547" s="76" t="b">
        <f t="shared" si="413"/>
        <v>1</v>
      </c>
    </row>
    <row r="1548" spans="1:15" s="363" customFormat="1" x14ac:dyDescent="0.25">
      <c r="A1548" s="378">
        <f t="shared" ref="A1548:A1611" si="414">IF(O1548&lt;&gt;0,O1548,A1547)</f>
        <v>89384</v>
      </c>
      <c r="B1548" s="377">
        <v>38383</v>
      </c>
      <c r="C1548" s="104" t="s">
        <v>11268</v>
      </c>
      <c r="D1548" s="104" t="s">
        <v>13857</v>
      </c>
      <c r="E1548" s="105" t="s">
        <v>11264</v>
      </c>
      <c r="F1548" s="105" t="s">
        <v>6446</v>
      </c>
      <c r="G1548" s="140">
        <v>0.05</v>
      </c>
      <c r="H1548" s="107">
        <v>2.34</v>
      </c>
      <c r="I1548" s="107" t="s">
        <v>11266</v>
      </c>
      <c r="J1548" s="76">
        <f t="shared" si="412"/>
        <v>0.11</v>
      </c>
      <c r="M1548" s="76">
        <f>VLOOKUP(B1548,'INS-SIN-SD-09-2021'!A:D,4,0)</f>
        <v>2.34</v>
      </c>
      <c r="N1548" s="76" t="b">
        <f t="shared" si="413"/>
        <v>1</v>
      </c>
    </row>
    <row r="1549" spans="1:15" s="363" customFormat="1" ht="30" x14ac:dyDescent="0.25">
      <c r="A1549" s="376">
        <f t="shared" si="414"/>
        <v>89450</v>
      </c>
      <c r="B1549" s="367" t="s">
        <v>11263</v>
      </c>
      <c r="C1549" s="368" t="s">
        <v>11457</v>
      </c>
      <c r="D1549" s="368" t="s">
        <v>13517</v>
      </c>
      <c r="E1549" s="369" t="s">
        <v>6465</v>
      </c>
      <c r="F1549" s="369" t="s">
        <v>11264</v>
      </c>
      <c r="G1549" s="370" t="s">
        <v>11265</v>
      </c>
      <c r="H1549" s="371" t="s">
        <v>11266</v>
      </c>
      <c r="I1549" s="375">
        <f>SUMIF(A:A,A1549,J:J)</f>
        <v>28.229999999999997</v>
      </c>
      <c r="K1549" s="363">
        <f>VLOOKUP(A1549,'CMP-SIN-SD-09-2021'!A:D,4,0)</f>
        <v>28.23</v>
      </c>
      <c r="L1549" s="363" t="b">
        <f>K1549=I1549</f>
        <v>1</v>
      </c>
      <c r="O1549" s="6">
        <v>89450</v>
      </c>
    </row>
    <row r="1550" spans="1:15" s="363" customFormat="1" ht="30" x14ac:dyDescent="0.25">
      <c r="A1550" s="378">
        <f t="shared" si="414"/>
        <v>89450</v>
      </c>
      <c r="B1550" s="377">
        <v>88248</v>
      </c>
      <c r="C1550" s="104" t="s">
        <v>13517</v>
      </c>
      <c r="D1550" s="104" t="s">
        <v>11440</v>
      </c>
      <c r="E1550" s="105" t="s">
        <v>11264</v>
      </c>
      <c r="F1550" s="105" t="s">
        <v>6456</v>
      </c>
      <c r="G1550" s="140">
        <v>3.4000000000000002E-2</v>
      </c>
      <c r="H1550" s="107">
        <f>VLOOKUP(B1550,'CMP-SIN-SD-09-2021'!A:D,4,0)</f>
        <v>18.23</v>
      </c>
      <c r="I1550" s="107" t="s">
        <v>11266</v>
      </c>
      <c r="J1550" s="76">
        <f t="shared" ref="J1550:J1553" si="415">TRUNC((H1550*G1550),2)</f>
        <v>0.61</v>
      </c>
      <c r="M1550" s="76">
        <f>VLOOKUP(B1550,'CMP-SIN-SD-09-2021'!A:D,4,0)</f>
        <v>18.23</v>
      </c>
      <c r="N1550" s="76" t="b">
        <f t="shared" ref="N1550:N1553" si="416">M1550=H1550</f>
        <v>1</v>
      </c>
    </row>
    <row r="1551" spans="1:15" s="363" customFormat="1" ht="30" x14ac:dyDescent="0.25">
      <c r="A1551" s="378">
        <f t="shared" si="414"/>
        <v>89450</v>
      </c>
      <c r="B1551" s="377">
        <v>88267</v>
      </c>
      <c r="C1551" s="104" t="s">
        <v>13517</v>
      </c>
      <c r="D1551" s="104" t="s">
        <v>11375</v>
      </c>
      <c r="E1551" s="105" t="s">
        <v>11264</v>
      </c>
      <c r="F1551" s="105" t="s">
        <v>6456</v>
      </c>
      <c r="G1551" s="140">
        <v>3.4000000000000002E-2</v>
      </c>
      <c r="H1551" s="107">
        <f>VLOOKUP(B1551,'CMP-SIN-SD-09-2021'!A:D,4,0)</f>
        <v>23.41</v>
      </c>
      <c r="I1551" s="107" t="s">
        <v>11266</v>
      </c>
      <c r="J1551" s="76">
        <f t="shared" si="415"/>
        <v>0.79</v>
      </c>
      <c r="M1551" s="76">
        <f>VLOOKUP(B1551,'CMP-SIN-SD-09-2021'!A:D,4,0)</f>
        <v>23.41</v>
      </c>
      <c r="N1551" s="76" t="b">
        <f t="shared" si="416"/>
        <v>1</v>
      </c>
    </row>
    <row r="1552" spans="1:15" s="363" customFormat="1" x14ac:dyDescent="0.25">
      <c r="A1552" s="378">
        <f t="shared" si="414"/>
        <v>89450</v>
      </c>
      <c r="B1552" s="377">
        <v>9873</v>
      </c>
      <c r="C1552" s="104" t="s">
        <v>13517</v>
      </c>
      <c r="D1552" s="104" t="s">
        <v>13912</v>
      </c>
      <c r="E1552" s="105" t="s">
        <v>11264</v>
      </c>
      <c r="F1552" s="105" t="s">
        <v>6465</v>
      </c>
      <c r="G1552" s="140">
        <v>1.0609999999999999</v>
      </c>
      <c r="H1552" s="107">
        <v>25.27</v>
      </c>
      <c r="I1552" s="107" t="s">
        <v>11266</v>
      </c>
      <c r="J1552" s="76">
        <f t="shared" si="415"/>
        <v>26.81</v>
      </c>
      <c r="M1552" s="76">
        <f>VLOOKUP(B1552,'INS-SIN-SD-09-2021'!A:D,4,0)</f>
        <v>25.27</v>
      </c>
      <c r="N1552" s="76" t="b">
        <f t="shared" si="416"/>
        <v>1</v>
      </c>
    </row>
    <row r="1553" spans="1:15" s="363" customFormat="1" x14ac:dyDescent="0.25">
      <c r="A1553" s="378">
        <f t="shared" si="414"/>
        <v>89450</v>
      </c>
      <c r="B1553" s="377">
        <v>38383</v>
      </c>
      <c r="C1553" s="104" t="s">
        <v>13517</v>
      </c>
      <c r="D1553" s="104" t="s">
        <v>13857</v>
      </c>
      <c r="E1553" s="105" t="s">
        <v>11264</v>
      </c>
      <c r="F1553" s="105" t="s">
        <v>6446</v>
      </c>
      <c r="G1553" s="140">
        <v>1.0999999999999999E-2</v>
      </c>
      <c r="H1553" s="107">
        <v>2.34</v>
      </c>
      <c r="I1553" s="107" t="s">
        <v>11266</v>
      </c>
      <c r="J1553" s="76">
        <f t="shared" si="415"/>
        <v>0.02</v>
      </c>
      <c r="M1553" s="76">
        <f>VLOOKUP(B1553,'INS-SIN-SD-09-2021'!A:D,4,0)</f>
        <v>2.34</v>
      </c>
      <c r="N1553" s="76" t="b">
        <f t="shared" si="416"/>
        <v>1</v>
      </c>
    </row>
    <row r="1554" spans="1:15" s="363" customFormat="1" ht="30" x14ac:dyDescent="0.25">
      <c r="A1554" s="376">
        <f t="shared" si="414"/>
        <v>89451</v>
      </c>
      <c r="B1554" s="367" t="s">
        <v>11263</v>
      </c>
      <c r="C1554" s="368" t="s">
        <v>11458</v>
      </c>
      <c r="D1554" s="368" t="s">
        <v>13517</v>
      </c>
      <c r="E1554" s="369" t="s">
        <v>6465</v>
      </c>
      <c r="F1554" s="369" t="s">
        <v>11264</v>
      </c>
      <c r="G1554" s="370" t="s">
        <v>11265</v>
      </c>
      <c r="H1554" s="371" t="s">
        <v>11266</v>
      </c>
      <c r="I1554" s="375">
        <f>SUMIF(A:A,A1554,J:J)</f>
        <v>46.68</v>
      </c>
      <c r="K1554" s="363">
        <f>VLOOKUP(A1554,'CMP-SIN-SD-09-2021'!A:D,4,0)</f>
        <v>46.68</v>
      </c>
      <c r="L1554" s="363" t="b">
        <f>K1554=I1554</f>
        <v>1</v>
      </c>
      <c r="O1554" s="6">
        <v>89451</v>
      </c>
    </row>
    <row r="1555" spans="1:15" s="363" customFormat="1" ht="30" x14ac:dyDescent="0.25">
      <c r="A1555" s="378">
        <f t="shared" si="414"/>
        <v>89451</v>
      </c>
      <c r="B1555" s="377">
        <v>88248</v>
      </c>
      <c r="C1555" s="104" t="s">
        <v>13517</v>
      </c>
      <c r="D1555" s="104" t="s">
        <v>11440</v>
      </c>
      <c r="E1555" s="105" t="s">
        <v>11264</v>
      </c>
      <c r="F1555" s="105" t="s">
        <v>6456</v>
      </c>
      <c r="G1555" s="140">
        <v>4.2000000000000003E-2</v>
      </c>
      <c r="H1555" s="107">
        <f>VLOOKUP(B1555,'CMP-SIN-SD-09-2021'!A:D,4,0)</f>
        <v>18.23</v>
      </c>
      <c r="I1555" s="107" t="s">
        <v>11266</v>
      </c>
      <c r="J1555" s="76">
        <f t="shared" ref="J1555:J1558" si="417">TRUNC((H1555*G1555),2)</f>
        <v>0.76</v>
      </c>
      <c r="M1555" s="76">
        <f>VLOOKUP(B1555,'CMP-SIN-SD-09-2021'!A:D,4,0)</f>
        <v>18.23</v>
      </c>
      <c r="N1555" s="76" t="b">
        <f t="shared" ref="N1555:N1558" si="418">M1555=H1555</f>
        <v>1</v>
      </c>
    </row>
    <row r="1556" spans="1:15" s="363" customFormat="1" ht="30" x14ac:dyDescent="0.25">
      <c r="A1556" s="378">
        <f t="shared" si="414"/>
        <v>89451</v>
      </c>
      <c r="B1556" s="377">
        <v>88267</v>
      </c>
      <c r="C1556" s="104" t="s">
        <v>13517</v>
      </c>
      <c r="D1556" s="104" t="s">
        <v>11375</v>
      </c>
      <c r="E1556" s="105" t="s">
        <v>11264</v>
      </c>
      <c r="F1556" s="105" t="s">
        <v>6456</v>
      </c>
      <c r="G1556" s="140">
        <v>4.2000000000000003E-2</v>
      </c>
      <c r="H1556" s="107">
        <f>VLOOKUP(B1556,'CMP-SIN-SD-09-2021'!A:D,4,0)</f>
        <v>23.41</v>
      </c>
      <c r="I1556" s="107" t="s">
        <v>11266</v>
      </c>
      <c r="J1556" s="76">
        <f t="shared" si="417"/>
        <v>0.98</v>
      </c>
      <c r="M1556" s="76">
        <f>VLOOKUP(B1556,'CMP-SIN-SD-09-2021'!A:D,4,0)</f>
        <v>23.41</v>
      </c>
      <c r="N1556" s="76" t="b">
        <f t="shared" si="418"/>
        <v>1</v>
      </c>
    </row>
    <row r="1557" spans="1:15" s="363" customFormat="1" x14ac:dyDescent="0.25">
      <c r="A1557" s="378">
        <f t="shared" si="414"/>
        <v>89451</v>
      </c>
      <c r="B1557" s="377">
        <v>9871</v>
      </c>
      <c r="C1557" s="104" t="s">
        <v>13517</v>
      </c>
      <c r="D1557" s="104" t="s">
        <v>13913</v>
      </c>
      <c r="E1557" s="105" t="s">
        <v>11264</v>
      </c>
      <c r="F1557" s="105" t="s">
        <v>6465</v>
      </c>
      <c r="G1557" s="140">
        <v>1.0609999999999999</v>
      </c>
      <c r="H1557" s="107">
        <v>42.33</v>
      </c>
      <c r="I1557" s="107" t="s">
        <v>11266</v>
      </c>
      <c r="J1557" s="76">
        <f t="shared" si="417"/>
        <v>44.91</v>
      </c>
      <c r="M1557" s="76">
        <f>VLOOKUP(B1557,'INS-SIN-SD-09-2021'!A:D,4,0)</f>
        <v>42.33</v>
      </c>
      <c r="N1557" s="76" t="b">
        <f t="shared" si="418"/>
        <v>1</v>
      </c>
    </row>
    <row r="1558" spans="1:15" s="363" customFormat="1" x14ac:dyDescent="0.25">
      <c r="A1558" s="378">
        <f t="shared" si="414"/>
        <v>89451</v>
      </c>
      <c r="B1558" s="377">
        <v>38383</v>
      </c>
      <c r="C1558" s="104" t="s">
        <v>13517</v>
      </c>
      <c r="D1558" s="104" t="s">
        <v>13857</v>
      </c>
      <c r="E1558" s="105" t="s">
        <v>11264</v>
      </c>
      <c r="F1558" s="105" t="s">
        <v>6446</v>
      </c>
      <c r="G1558" s="140">
        <v>1.4E-2</v>
      </c>
      <c r="H1558" s="107">
        <v>2.34</v>
      </c>
      <c r="I1558" s="107" t="s">
        <v>11266</v>
      </c>
      <c r="J1558" s="76">
        <f t="shared" si="417"/>
        <v>0.03</v>
      </c>
      <c r="M1558" s="76">
        <f>VLOOKUP(B1558,'INS-SIN-SD-09-2021'!A:D,4,0)</f>
        <v>2.34</v>
      </c>
      <c r="N1558" s="76" t="b">
        <f t="shared" si="418"/>
        <v>1</v>
      </c>
    </row>
    <row r="1559" spans="1:15" s="363" customFormat="1" ht="30" x14ac:dyDescent="0.25">
      <c r="A1559" s="376">
        <f t="shared" si="414"/>
        <v>89452</v>
      </c>
      <c r="B1559" s="367" t="s">
        <v>11263</v>
      </c>
      <c r="C1559" s="368" t="s">
        <v>11459</v>
      </c>
      <c r="D1559" s="368" t="s">
        <v>13517</v>
      </c>
      <c r="E1559" s="369" t="s">
        <v>6465</v>
      </c>
      <c r="F1559" s="369" t="s">
        <v>11264</v>
      </c>
      <c r="G1559" s="370" t="s">
        <v>11265</v>
      </c>
      <c r="H1559" s="371" t="s">
        <v>11266</v>
      </c>
      <c r="I1559" s="375">
        <f>SUMIF(A:A,A1559,J:J)</f>
        <v>58.09</v>
      </c>
      <c r="K1559" s="363">
        <f>VLOOKUP(A1559,'CMP-SIN-SD-09-2021'!A:D,4,0)</f>
        <v>58.09</v>
      </c>
      <c r="L1559" s="363" t="b">
        <f>K1559=I1559</f>
        <v>1</v>
      </c>
      <c r="O1559" s="6">
        <v>89452</v>
      </c>
    </row>
    <row r="1560" spans="1:15" s="363" customFormat="1" ht="30" x14ac:dyDescent="0.25">
      <c r="A1560" s="378">
        <f t="shared" si="414"/>
        <v>89452</v>
      </c>
      <c r="B1560" s="377">
        <v>88248</v>
      </c>
      <c r="C1560" s="104" t="s">
        <v>13517</v>
      </c>
      <c r="D1560" s="104" t="s">
        <v>11440</v>
      </c>
      <c r="E1560" s="105" t="s">
        <v>11264</v>
      </c>
      <c r="F1560" s="105" t="s">
        <v>6456</v>
      </c>
      <c r="G1560" s="140">
        <v>4.7E-2</v>
      </c>
      <c r="H1560" s="107">
        <f>VLOOKUP(B1560,'CMP-SIN-SD-09-2021'!A:D,4,0)</f>
        <v>18.23</v>
      </c>
      <c r="I1560" s="107" t="s">
        <v>11266</v>
      </c>
      <c r="J1560" s="76">
        <f t="shared" ref="J1560:J1563" si="419">TRUNC((H1560*G1560),2)</f>
        <v>0.85</v>
      </c>
      <c r="M1560" s="76">
        <f>VLOOKUP(B1560,'CMP-SIN-SD-09-2021'!A:D,4,0)</f>
        <v>18.23</v>
      </c>
      <c r="N1560" s="76" t="b">
        <f t="shared" ref="N1560:N1563" si="420">M1560=H1560</f>
        <v>1</v>
      </c>
    </row>
    <row r="1561" spans="1:15" s="363" customFormat="1" ht="30" x14ac:dyDescent="0.25">
      <c r="A1561" s="378">
        <f t="shared" si="414"/>
        <v>89452</v>
      </c>
      <c r="B1561" s="377">
        <v>88267</v>
      </c>
      <c r="C1561" s="104" t="s">
        <v>13517</v>
      </c>
      <c r="D1561" s="104" t="s">
        <v>11375</v>
      </c>
      <c r="E1561" s="105" t="s">
        <v>11264</v>
      </c>
      <c r="F1561" s="105" t="s">
        <v>6456</v>
      </c>
      <c r="G1561" s="140">
        <v>4.7E-2</v>
      </c>
      <c r="H1561" s="107">
        <f>VLOOKUP(B1561,'CMP-SIN-SD-09-2021'!A:D,4,0)</f>
        <v>23.41</v>
      </c>
      <c r="I1561" s="107" t="s">
        <v>11266</v>
      </c>
      <c r="J1561" s="76">
        <f t="shared" si="419"/>
        <v>1.1000000000000001</v>
      </c>
      <c r="M1561" s="76">
        <f>VLOOKUP(B1561,'CMP-SIN-SD-09-2021'!A:D,4,0)</f>
        <v>23.41</v>
      </c>
      <c r="N1561" s="76" t="b">
        <f t="shared" si="420"/>
        <v>1</v>
      </c>
    </row>
    <row r="1562" spans="1:15" s="363" customFormat="1" x14ac:dyDescent="0.25">
      <c r="A1562" s="378">
        <f t="shared" si="414"/>
        <v>89452</v>
      </c>
      <c r="B1562" s="377">
        <v>9872</v>
      </c>
      <c r="C1562" s="104" t="s">
        <v>13517</v>
      </c>
      <c r="D1562" s="104" t="s">
        <v>13914</v>
      </c>
      <c r="E1562" s="105" t="s">
        <v>11264</v>
      </c>
      <c r="F1562" s="105" t="s">
        <v>6465</v>
      </c>
      <c r="G1562" s="140">
        <v>1.0609999999999999</v>
      </c>
      <c r="H1562" s="107">
        <v>52.89</v>
      </c>
      <c r="I1562" s="107" t="s">
        <v>11266</v>
      </c>
      <c r="J1562" s="76">
        <f t="shared" si="419"/>
        <v>56.11</v>
      </c>
      <c r="M1562" s="76">
        <f>VLOOKUP(B1562,'INS-SIN-SD-09-2021'!A:D,4,0)</f>
        <v>52.89</v>
      </c>
      <c r="N1562" s="76" t="b">
        <f t="shared" si="420"/>
        <v>1</v>
      </c>
    </row>
    <row r="1563" spans="1:15" s="363" customFormat="1" x14ac:dyDescent="0.25">
      <c r="A1563" s="378">
        <f t="shared" si="414"/>
        <v>89452</v>
      </c>
      <c r="B1563" s="377">
        <v>38383</v>
      </c>
      <c r="C1563" s="104" t="s">
        <v>13517</v>
      </c>
      <c r="D1563" s="104" t="s">
        <v>13857</v>
      </c>
      <c r="E1563" s="105" t="s">
        <v>11264</v>
      </c>
      <c r="F1563" s="105" t="s">
        <v>6446</v>
      </c>
      <c r="G1563" s="140">
        <v>1.6E-2</v>
      </c>
      <c r="H1563" s="107">
        <v>2.34</v>
      </c>
      <c r="I1563" s="107" t="s">
        <v>11266</v>
      </c>
      <c r="J1563" s="76">
        <f t="shared" si="419"/>
        <v>0.03</v>
      </c>
      <c r="M1563" s="76">
        <f>VLOOKUP(B1563,'INS-SIN-SD-09-2021'!A:D,4,0)</f>
        <v>2.34</v>
      </c>
      <c r="N1563" s="76" t="b">
        <f t="shared" si="420"/>
        <v>1</v>
      </c>
    </row>
    <row r="1564" spans="1:15" s="363" customFormat="1" ht="60" x14ac:dyDescent="0.25">
      <c r="A1564" s="376">
        <f t="shared" si="414"/>
        <v>94655</v>
      </c>
      <c r="B1564" s="367" t="s">
        <v>11263</v>
      </c>
      <c r="C1564" s="368" t="s">
        <v>11460</v>
      </c>
      <c r="D1564" s="368" t="s">
        <v>13915</v>
      </c>
      <c r="E1564" s="369" t="s">
        <v>6465</v>
      </c>
      <c r="F1564" s="369" t="s">
        <v>11264</v>
      </c>
      <c r="G1564" s="370" t="s">
        <v>11265</v>
      </c>
      <c r="H1564" s="371" t="s">
        <v>11266</v>
      </c>
      <c r="I1564" s="375">
        <f>SUMIF(A:A,A1564,J:J)</f>
        <v>102.39</v>
      </c>
      <c r="K1564" s="363">
        <f>VLOOKUP(A1564,'CMP-SIN-SD-09-2021'!A:D,4,0)</f>
        <v>102.39</v>
      </c>
      <c r="L1564" s="363" t="b">
        <f>K1564=I1564</f>
        <v>1</v>
      </c>
      <c r="O1564" s="6">
        <v>94655</v>
      </c>
    </row>
    <row r="1565" spans="1:15" s="363" customFormat="1" ht="30" x14ac:dyDescent="0.25">
      <c r="A1565" s="378">
        <f t="shared" si="414"/>
        <v>94655</v>
      </c>
      <c r="B1565" s="377">
        <v>88248</v>
      </c>
      <c r="C1565" s="104" t="s">
        <v>13915</v>
      </c>
      <c r="D1565" s="104" t="s">
        <v>11440</v>
      </c>
      <c r="E1565" s="105" t="s">
        <v>11264</v>
      </c>
      <c r="F1565" s="105" t="s">
        <v>6456</v>
      </c>
      <c r="G1565" s="140">
        <v>0.53800000000000003</v>
      </c>
      <c r="H1565" s="107">
        <f>VLOOKUP(B1565,'CMP-SIN-SD-09-2021'!A:D,4,0)</f>
        <v>18.23</v>
      </c>
      <c r="I1565" s="107" t="s">
        <v>11266</v>
      </c>
      <c r="J1565" s="76">
        <f t="shared" ref="J1565:J1568" si="421">TRUNC((H1565*G1565),2)</f>
        <v>9.8000000000000007</v>
      </c>
      <c r="M1565" s="76">
        <f>VLOOKUP(B1565,'CMP-SIN-SD-09-2021'!A:D,4,0)</f>
        <v>18.23</v>
      </c>
      <c r="N1565" s="76" t="b">
        <f t="shared" ref="N1565:N1568" si="422">M1565=H1565</f>
        <v>1</v>
      </c>
    </row>
    <row r="1566" spans="1:15" s="363" customFormat="1" ht="30" x14ac:dyDescent="0.25">
      <c r="A1566" s="378">
        <f t="shared" si="414"/>
        <v>94655</v>
      </c>
      <c r="B1566" s="377">
        <v>88267</v>
      </c>
      <c r="C1566" s="104" t="s">
        <v>13915</v>
      </c>
      <c r="D1566" s="104" t="s">
        <v>11375</v>
      </c>
      <c r="E1566" s="105" t="s">
        <v>11264</v>
      </c>
      <c r="F1566" s="105" t="s">
        <v>6456</v>
      </c>
      <c r="G1566" s="140">
        <v>0.53800000000000003</v>
      </c>
      <c r="H1566" s="107">
        <f>VLOOKUP(B1566,'CMP-SIN-SD-09-2021'!A:D,4,0)</f>
        <v>23.41</v>
      </c>
      <c r="I1566" s="107" t="s">
        <v>11266</v>
      </c>
      <c r="J1566" s="76">
        <f t="shared" si="421"/>
        <v>12.59</v>
      </c>
      <c r="M1566" s="76">
        <f>VLOOKUP(B1566,'CMP-SIN-SD-09-2021'!A:D,4,0)</f>
        <v>23.41</v>
      </c>
      <c r="N1566" s="76" t="b">
        <f t="shared" si="422"/>
        <v>1</v>
      </c>
    </row>
    <row r="1567" spans="1:15" s="363" customFormat="1" x14ac:dyDescent="0.25">
      <c r="A1567" s="378">
        <f t="shared" si="414"/>
        <v>94655</v>
      </c>
      <c r="B1567" s="377">
        <v>9870</v>
      </c>
      <c r="C1567" s="104" t="s">
        <v>13915</v>
      </c>
      <c r="D1567" s="104" t="s">
        <v>13916</v>
      </c>
      <c r="E1567" s="105" t="s">
        <v>11264</v>
      </c>
      <c r="F1567" s="105" t="s">
        <v>6465</v>
      </c>
      <c r="G1567" s="140">
        <v>0.94199999999999995</v>
      </c>
      <c r="H1567" s="107">
        <v>84.86</v>
      </c>
      <c r="I1567" s="107" t="s">
        <v>11266</v>
      </c>
      <c r="J1567" s="76">
        <f t="shared" si="421"/>
        <v>79.930000000000007</v>
      </c>
      <c r="M1567" s="76">
        <f>VLOOKUP(B1567,'INS-SIN-SD-09-2021'!A:D,4,0)</f>
        <v>84.86</v>
      </c>
      <c r="N1567" s="76" t="b">
        <f t="shared" si="422"/>
        <v>1</v>
      </c>
    </row>
    <row r="1568" spans="1:15" s="363" customFormat="1" x14ac:dyDescent="0.25">
      <c r="A1568" s="378">
        <f t="shared" si="414"/>
        <v>94655</v>
      </c>
      <c r="B1568" s="377">
        <v>38383</v>
      </c>
      <c r="C1568" s="104" t="s">
        <v>13915</v>
      </c>
      <c r="D1568" s="104" t="s">
        <v>13857</v>
      </c>
      <c r="E1568" s="105" t="s">
        <v>11264</v>
      </c>
      <c r="F1568" s="105" t="s">
        <v>6446</v>
      </c>
      <c r="G1568" s="140">
        <v>0.03</v>
      </c>
      <c r="H1568" s="107">
        <v>2.34</v>
      </c>
      <c r="I1568" s="107" t="s">
        <v>11266</v>
      </c>
      <c r="J1568" s="76">
        <f t="shared" si="421"/>
        <v>7.0000000000000007E-2</v>
      </c>
      <c r="M1568" s="76">
        <f>VLOOKUP(B1568,'INS-SIN-SD-09-2021'!A:D,4,0)</f>
        <v>2.34</v>
      </c>
      <c r="N1568" s="76" t="b">
        <f t="shared" si="422"/>
        <v>1</v>
      </c>
    </row>
    <row r="1569" spans="1:15" s="363" customFormat="1" ht="45" x14ac:dyDescent="0.25">
      <c r="A1569" s="376">
        <f t="shared" si="414"/>
        <v>89595</v>
      </c>
      <c r="B1569" s="367" t="s">
        <v>11263</v>
      </c>
      <c r="C1569" s="368" t="s">
        <v>11461</v>
      </c>
      <c r="D1569" s="368" t="s">
        <v>11315</v>
      </c>
      <c r="E1569" s="369" t="s">
        <v>6446</v>
      </c>
      <c r="F1569" s="369" t="s">
        <v>11264</v>
      </c>
      <c r="G1569" s="370" t="s">
        <v>11265</v>
      </c>
      <c r="H1569" s="371" t="s">
        <v>11266</v>
      </c>
      <c r="I1569" s="375">
        <f>SUMIF(A:A,A1569,J:J)</f>
        <v>14.64</v>
      </c>
      <c r="K1569" s="363">
        <f>VLOOKUP(A1569,'CMP-SIN-SD-09-2021'!A:D,4,0)</f>
        <v>14.64</v>
      </c>
      <c r="L1569" s="363" t="b">
        <f>K1569=I1569</f>
        <v>1</v>
      </c>
      <c r="O1569" s="6">
        <v>89595</v>
      </c>
    </row>
    <row r="1570" spans="1:15" s="363" customFormat="1" ht="30" x14ac:dyDescent="0.25">
      <c r="A1570" s="378">
        <f t="shared" si="414"/>
        <v>89595</v>
      </c>
      <c r="B1570" s="377">
        <v>88248</v>
      </c>
      <c r="C1570" s="104" t="s">
        <v>11315</v>
      </c>
      <c r="D1570" s="104" t="s">
        <v>11440</v>
      </c>
      <c r="E1570" s="105" t="s">
        <v>11264</v>
      </c>
      <c r="F1570" s="105" t="s">
        <v>6456</v>
      </c>
      <c r="G1570" s="140">
        <v>7.1999999999999995E-2</v>
      </c>
      <c r="H1570" s="107">
        <f>VLOOKUP(B1570,'CMP-SIN-SD-09-2021'!A:D,4,0)</f>
        <v>18.23</v>
      </c>
      <c r="I1570" s="107" t="s">
        <v>11266</v>
      </c>
      <c r="J1570" s="76">
        <f t="shared" ref="J1570:J1575" si="423">TRUNC((H1570*G1570),2)</f>
        <v>1.31</v>
      </c>
      <c r="M1570" s="76">
        <f>VLOOKUP(B1570,'CMP-SIN-SD-09-2021'!A:D,4,0)</f>
        <v>18.23</v>
      </c>
      <c r="N1570" s="76" t="b">
        <f t="shared" ref="N1570:N1575" si="424">M1570=H1570</f>
        <v>1</v>
      </c>
    </row>
    <row r="1571" spans="1:15" s="363" customFormat="1" ht="30" x14ac:dyDescent="0.25">
      <c r="A1571" s="378">
        <f t="shared" si="414"/>
        <v>89595</v>
      </c>
      <c r="B1571" s="377">
        <v>88267</v>
      </c>
      <c r="C1571" s="104" t="s">
        <v>11315</v>
      </c>
      <c r="D1571" s="104" t="s">
        <v>11375</v>
      </c>
      <c r="E1571" s="105" t="s">
        <v>11264</v>
      </c>
      <c r="F1571" s="105" t="s">
        <v>6456</v>
      </c>
      <c r="G1571" s="140">
        <v>7.1999999999999995E-2</v>
      </c>
      <c r="H1571" s="107">
        <f>VLOOKUP(B1571,'CMP-SIN-SD-09-2021'!A:D,4,0)</f>
        <v>23.41</v>
      </c>
      <c r="I1571" s="107" t="s">
        <v>11266</v>
      </c>
      <c r="J1571" s="76">
        <f t="shared" si="423"/>
        <v>1.68</v>
      </c>
      <c r="M1571" s="76">
        <f>VLOOKUP(B1571,'CMP-SIN-SD-09-2021'!A:D,4,0)</f>
        <v>23.41</v>
      </c>
      <c r="N1571" s="76" t="b">
        <f t="shared" si="424"/>
        <v>1</v>
      </c>
    </row>
    <row r="1572" spans="1:15" s="363" customFormat="1" ht="30" x14ac:dyDescent="0.25">
      <c r="A1572" s="378">
        <f t="shared" si="414"/>
        <v>89595</v>
      </c>
      <c r="B1572" s="377">
        <v>111</v>
      </c>
      <c r="C1572" s="104" t="s">
        <v>11315</v>
      </c>
      <c r="D1572" s="104" t="s">
        <v>13917</v>
      </c>
      <c r="E1572" s="105" t="s">
        <v>11264</v>
      </c>
      <c r="F1572" s="105" t="s">
        <v>6446</v>
      </c>
      <c r="G1572" s="140">
        <v>1</v>
      </c>
      <c r="H1572" s="107">
        <v>8.74</v>
      </c>
      <c r="I1572" s="107" t="s">
        <v>11266</v>
      </c>
      <c r="J1572" s="76">
        <f t="shared" si="423"/>
        <v>8.74</v>
      </c>
      <c r="M1572" s="76">
        <f>VLOOKUP(B1572,'INS-SIN-SD-09-2021'!A:D,4,0)</f>
        <v>8.74</v>
      </c>
      <c r="N1572" s="76" t="b">
        <f t="shared" si="424"/>
        <v>1</v>
      </c>
    </row>
    <row r="1573" spans="1:15" s="363" customFormat="1" x14ac:dyDescent="0.25">
      <c r="A1573" s="378">
        <f t="shared" si="414"/>
        <v>89595</v>
      </c>
      <c r="B1573" s="377">
        <v>122</v>
      </c>
      <c r="C1573" s="104" t="s">
        <v>11315</v>
      </c>
      <c r="D1573" s="104" t="s">
        <v>13863</v>
      </c>
      <c r="E1573" s="105" t="s">
        <v>11264</v>
      </c>
      <c r="F1573" s="105" t="s">
        <v>6446</v>
      </c>
      <c r="G1573" s="140">
        <v>1.7999999999999999E-2</v>
      </c>
      <c r="H1573" s="107">
        <v>66.94</v>
      </c>
      <c r="I1573" s="107" t="s">
        <v>11266</v>
      </c>
      <c r="J1573" s="76">
        <f t="shared" si="423"/>
        <v>1.2</v>
      </c>
      <c r="M1573" s="76">
        <f>VLOOKUP(B1573,'INS-SIN-SD-09-2021'!A:D,4,0)</f>
        <v>66.94</v>
      </c>
      <c r="N1573" s="76" t="b">
        <f t="shared" si="424"/>
        <v>1</v>
      </c>
    </row>
    <row r="1574" spans="1:15" s="363" customFormat="1" x14ac:dyDescent="0.25">
      <c r="A1574" s="378">
        <f t="shared" si="414"/>
        <v>89595</v>
      </c>
      <c r="B1574" s="377">
        <v>20083</v>
      </c>
      <c r="C1574" s="104" t="s">
        <v>11315</v>
      </c>
      <c r="D1574" s="104" t="s">
        <v>13864</v>
      </c>
      <c r="E1574" s="105" t="s">
        <v>11264</v>
      </c>
      <c r="F1574" s="105" t="s">
        <v>6446</v>
      </c>
      <c r="G1574" s="140">
        <v>2.1999999999999999E-2</v>
      </c>
      <c r="H1574" s="107">
        <v>75.84</v>
      </c>
      <c r="I1574" s="107" t="s">
        <v>11266</v>
      </c>
      <c r="J1574" s="76">
        <f t="shared" si="423"/>
        <v>1.66</v>
      </c>
      <c r="M1574" s="76">
        <f>VLOOKUP(B1574,'INS-SIN-SD-09-2021'!A:D,4,0)</f>
        <v>75.84</v>
      </c>
      <c r="N1574" s="76" t="b">
        <f t="shared" si="424"/>
        <v>1</v>
      </c>
    </row>
    <row r="1575" spans="1:15" s="363" customFormat="1" x14ac:dyDescent="0.25">
      <c r="A1575" s="378">
        <f t="shared" si="414"/>
        <v>89595</v>
      </c>
      <c r="B1575" s="377">
        <v>38383</v>
      </c>
      <c r="C1575" s="104" t="s">
        <v>11315</v>
      </c>
      <c r="D1575" s="104" t="s">
        <v>13857</v>
      </c>
      <c r="E1575" s="105" t="s">
        <v>11264</v>
      </c>
      <c r="F1575" s="105" t="s">
        <v>6446</v>
      </c>
      <c r="G1575" s="140">
        <v>2.4E-2</v>
      </c>
      <c r="H1575" s="107">
        <v>2.34</v>
      </c>
      <c r="I1575" s="107" t="s">
        <v>11266</v>
      </c>
      <c r="J1575" s="76">
        <f t="shared" si="423"/>
        <v>0.05</v>
      </c>
      <c r="M1575" s="76">
        <f>VLOOKUP(B1575,'INS-SIN-SD-09-2021'!A:D,4,0)</f>
        <v>2.34</v>
      </c>
      <c r="N1575" s="76" t="b">
        <f t="shared" si="424"/>
        <v>1</v>
      </c>
    </row>
    <row r="1576" spans="1:15" s="363" customFormat="1" ht="45" x14ac:dyDescent="0.25">
      <c r="A1576" s="376">
        <f t="shared" si="414"/>
        <v>89596</v>
      </c>
      <c r="B1576" s="367" t="s">
        <v>11263</v>
      </c>
      <c r="C1576" s="368" t="s">
        <v>11462</v>
      </c>
      <c r="D1576" s="368" t="s">
        <v>11315</v>
      </c>
      <c r="E1576" s="369" t="s">
        <v>6446</v>
      </c>
      <c r="F1576" s="369" t="s">
        <v>11264</v>
      </c>
      <c r="G1576" s="370" t="s">
        <v>11265</v>
      </c>
      <c r="H1576" s="371" t="s">
        <v>11266</v>
      </c>
      <c r="I1576" s="375">
        <f>SUMIF(A:A,A1576,J:J)</f>
        <v>10.66</v>
      </c>
      <c r="K1576" s="363">
        <f>VLOOKUP(A1576,'CMP-SIN-SD-09-2021'!A:D,4,0)</f>
        <v>10.66</v>
      </c>
      <c r="L1576" s="363" t="b">
        <f>K1576=I1576</f>
        <v>1</v>
      </c>
      <c r="O1576" s="6">
        <v>89596</v>
      </c>
    </row>
    <row r="1577" spans="1:15" s="363" customFormat="1" ht="30" x14ac:dyDescent="0.25">
      <c r="A1577" s="378">
        <f t="shared" si="414"/>
        <v>89596</v>
      </c>
      <c r="B1577" s="377">
        <v>88248</v>
      </c>
      <c r="C1577" s="104" t="s">
        <v>11315</v>
      </c>
      <c r="D1577" s="104" t="s">
        <v>11440</v>
      </c>
      <c r="E1577" s="105" t="s">
        <v>11264</v>
      </c>
      <c r="F1577" s="105" t="s">
        <v>6456</v>
      </c>
      <c r="G1577" s="140">
        <v>7.1999999999999995E-2</v>
      </c>
      <c r="H1577" s="107">
        <f>VLOOKUP(B1577,'CMP-SIN-SD-09-2021'!A:D,4,0)</f>
        <v>18.23</v>
      </c>
      <c r="I1577" s="107" t="s">
        <v>11266</v>
      </c>
      <c r="J1577" s="76">
        <f t="shared" ref="J1577:J1582" si="425">TRUNC((H1577*G1577),2)</f>
        <v>1.31</v>
      </c>
      <c r="M1577" s="76">
        <f>VLOOKUP(B1577,'CMP-SIN-SD-09-2021'!A:D,4,0)</f>
        <v>18.23</v>
      </c>
      <c r="N1577" s="76" t="b">
        <f t="shared" ref="N1577:N1582" si="426">M1577=H1577</f>
        <v>1</v>
      </c>
    </row>
    <row r="1578" spans="1:15" s="363" customFormat="1" ht="30" x14ac:dyDescent="0.25">
      <c r="A1578" s="378">
        <f t="shared" si="414"/>
        <v>89596</v>
      </c>
      <c r="B1578" s="377">
        <v>88267</v>
      </c>
      <c r="C1578" s="104" t="s">
        <v>11315</v>
      </c>
      <c r="D1578" s="104" t="s">
        <v>11375</v>
      </c>
      <c r="E1578" s="105" t="s">
        <v>11264</v>
      </c>
      <c r="F1578" s="105" t="s">
        <v>6456</v>
      </c>
      <c r="G1578" s="140">
        <v>7.1999999999999995E-2</v>
      </c>
      <c r="H1578" s="107">
        <f>VLOOKUP(B1578,'CMP-SIN-SD-09-2021'!A:D,4,0)</f>
        <v>23.41</v>
      </c>
      <c r="I1578" s="107" t="s">
        <v>11266</v>
      </c>
      <c r="J1578" s="76">
        <f t="shared" si="425"/>
        <v>1.68</v>
      </c>
      <c r="M1578" s="76">
        <f>VLOOKUP(B1578,'CMP-SIN-SD-09-2021'!A:D,4,0)</f>
        <v>23.41</v>
      </c>
      <c r="N1578" s="76" t="b">
        <f t="shared" si="426"/>
        <v>1</v>
      </c>
    </row>
    <row r="1579" spans="1:15" s="363" customFormat="1" ht="30" x14ac:dyDescent="0.25">
      <c r="A1579" s="378">
        <f t="shared" si="414"/>
        <v>89596</v>
      </c>
      <c r="B1579" s="377">
        <v>112</v>
      </c>
      <c r="C1579" s="104" t="s">
        <v>11315</v>
      </c>
      <c r="D1579" s="104" t="s">
        <v>13918</v>
      </c>
      <c r="E1579" s="105" t="s">
        <v>11264</v>
      </c>
      <c r="F1579" s="105" t="s">
        <v>6446</v>
      </c>
      <c r="G1579" s="140">
        <v>1</v>
      </c>
      <c r="H1579" s="107">
        <v>4.76</v>
      </c>
      <c r="I1579" s="107" t="s">
        <v>11266</v>
      </c>
      <c r="J1579" s="76">
        <f t="shared" si="425"/>
        <v>4.76</v>
      </c>
      <c r="M1579" s="76">
        <f>VLOOKUP(B1579,'INS-SIN-SD-09-2021'!A:D,4,0)</f>
        <v>4.76</v>
      </c>
      <c r="N1579" s="76" t="b">
        <f t="shared" si="426"/>
        <v>1</v>
      </c>
    </row>
    <row r="1580" spans="1:15" s="363" customFormat="1" x14ac:dyDescent="0.25">
      <c r="A1580" s="378">
        <f t="shared" si="414"/>
        <v>89596</v>
      </c>
      <c r="B1580" s="377">
        <v>122</v>
      </c>
      <c r="C1580" s="104" t="s">
        <v>11315</v>
      </c>
      <c r="D1580" s="104" t="s">
        <v>13863</v>
      </c>
      <c r="E1580" s="105" t="s">
        <v>11264</v>
      </c>
      <c r="F1580" s="105" t="s">
        <v>6446</v>
      </c>
      <c r="G1580" s="140">
        <v>1.7999999999999999E-2</v>
      </c>
      <c r="H1580" s="107">
        <v>66.94</v>
      </c>
      <c r="I1580" s="107" t="s">
        <v>11266</v>
      </c>
      <c r="J1580" s="76">
        <f t="shared" si="425"/>
        <v>1.2</v>
      </c>
      <c r="M1580" s="76">
        <f>VLOOKUP(B1580,'INS-SIN-SD-09-2021'!A:D,4,0)</f>
        <v>66.94</v>
      </c>
      <c r="N1580" s="76" t="b">
        <f t="shared" si="426"/>
        <v>1</v>
      </c>
    </row>
    <row r="1581" spans="1:15" s="363" customFormat="1" x14ac:dyDescent="0.25">
      <c r="A1581" s="378">
        <f t="shared" si="414"/>
        <v>89596</v>
      </c>
      <c r="B1581" s="377">
        <v>20083</v>
      </c>
      <c r="C1581" s="104" t="s">
        <v>11315</v>
      </c>
      <c r="D1581" s="104" t="s">
        <v>13864</v>
      </c>
      <c r="E1581" s="105" t="s">
        <v>11264</v>
      </c>
      <c r="F1581" s="105" t="s">
        <v>6446</v>
      </c>
      <c r="G1581" s="140">
        <v>2.1999999999999999E-2</v>
      </c>
      <c r="H1581" s="107">
        <v>75.84</v>
      </c>
      <c r="I1581" s="107" t="s">
        <v>11266</v>
      </c>
      <c r="J1581" s="76">
        <f t="shared" si="425"/>
        <v>1.66</v>
      </c>
      <c r="M1581" s="76">
        <f>VLOOKUP(B1581,'INS-SIN-SD-09-2021'!A:D,4,0)</f>
        <v>75.84</v>
      </c>
      <c r="N1581" s="76" t="b">
        <f t="shared" si="426"/>
        <v>1</v>
      </c>
    </row>
    <row r="1582" spans="1:15" s="363" customFormat="1" x14ac:dyDescent="0.25">
      <c r="A1582" s="378">
        <f t="shared" si="414"/>
        <v>89596</v>
      </c>
      <c r="B1582" s="377">
        <v>38383</v>
      </c>
      <c r="C1582" s="104" t="s">
        <v>11315</v>
      </c>
      <c r="D1582" s="104" t="s">
        <v>13857</v>
      </c>
      <c r="E1582" s="105" t="s">
        <v>11264</v>
      </c>
      <c r="F1582" s="105" t="s">
        <v>6446</v>
      </c>
      <c r="G1582" s="140">
        <v>2.4E-2</v>
      </c>
      <c r="H1582" s="107">
        <v>2.34</v>
      </c>
      <c r="I1582" s="107" t="s">
        <v>11266</v>
      </c>
      <c r="J1582" s="76">
        <f t="shared" si="425"/>
        <v>0.05</v>
      </c>
      <c r="M1582" s="76">
        <f>VLOOKUP(B1582,'INS-SIN-SD-09-2021'!A:D,4,0)</f>
        <v>2.34</v>
      </c>
      <c r="N1582" s="76" t="b">
        <f t="shared" si="426"/>
        <v>1</v>
      </c>
    </row>
    <row r="1583" spans="1:15" s="363" customFormat="1" x14ac:dyDescent="0.25">
      <c r="A1583" s="376" t="str">
        <f t="shared" si="414"/>
        <v>081181/AGETOP</v>
      </c>
      <c r="B1583" s="367" t="s">
        <v>11263</v>
      </c>
      <c r="C1583" s="368" t="s">
        <v>11464</v>
      </c>
      <c r="D1583" s="368" t="s">
        <v>13872</v>
      </c>
      <c r="E1583" s="369" t="s">
        <v>6446</v>
      </c>
      <c r="F1583" s="369" t="s">
        <v>11264</v>
      </c>
      <c r="G1583" s="370" t="s">
        <v>11265</v>
      </c>
      <c r="H1583" s="371" t="s">
        <v>11266</v>
      </c>
      <c r="I1583" s="375">
        <f>SUMIF(A:A,A1583,J:J)</f>
        <v>12.02</v>
      </c>
      <c r="K1583" s="363" t="e">
        <f>VLOOKUP(A1583,'CMP-SIN-SD-09-2021'!A:D,4,0)</f>
        <v>#N/A</v>
      </c>
      <c r="L1583" s="363" t="e">
        <f>K1583=I1583</f>
        <v>#N/A</v>
      </c>
      <c r="O1583" s="363" t="s">
        <v>404</v>
      </c>
    </row>
    <row r="1584" spans="1:15" s="363" customFormat="1" ht="30" x14ac:dyDescent="0.25">
      <c r="A1584" s="378" t="str">
        <f t="shared" si="414"/>
        <v>081181/AGETOP</v>
      </c>
      <c r="B1584" s="377">
        <v>88267</v>
      </c>
      <c r="C1584" s="104" t="s">
        <v>13872</v>
      </c>
      <c r="D1584" s="104" t="s">
        <v>11375</v>
      </c>
      <c r="E1584" s="105" t="s">
        <v>11264</v>
      </c>
      <c r="F1584" s="105" t="s">
        <v>6456</v>
      </c>
      <c r="G1584" s="140">
        <v>0.14000000000000001</v>
      </c>
      <c r="H1584" s="107">
        <f>VLOOKUP(B1584,'CMP-SIN-SD-09-2021'!A:D,4,0)</f>
        <v>23.41</v>
      </c>
      <c r="I1584" s="107" t="s">
        <v>11266</v>
      </c>
      <c r="J1584" s="76">
        <f t="shared" ref="J1584:J1586" si="427">TRUNC((H1584*G1584),2)</f>
        <v>3.27</v>
      </c>
      <c r="M1584" s="76">
        <f>VLOOKUP(B1584,'CMP-SIN-SD-09-2021'!A:D,4,0)</f>
        <v>23.41</v>
      </c>
      <c r="N1584" s="76" t="b">
        <f t="shared" ref="N1584:N1586" si="428">M1584=H1584</f>
        <v>1</v>
      </c>
    </row>
    <row r="1585" spans="1:15" s="363" customFormat="1" x14ac:dyDescent="0.25">
      <c r="A1585" s="378" t="str">
        <f t="shared" si="414"/>
        <v>081181/AGETOP</v>
      </c>
      <c r="B1585" s="377">
        <v>88316</v>
      </c>
      <c r="C1585" s="104" t="s">
        <v>13872</v>
      </c>
      <c r="D1585" s="104" t="s">
        <v>11293</v>
      </c>
      <c r="E1585" s="105" t="s">
        <v>11264</v>
      </c>
      <c r="F1585" s="105" t="s">
        <v>6456</v>
      </c>
      <c r="G1585" s="140">
        <v>0.14000000000000001</v>
      </c>
      <c r="H1585" s="107">
        <f>VLOOKUP(B1585,'CMP-SIN-SD-09-2021'!A:D,4,0)</f>
        <v>17.61</v>
      </c>
      <c r="I1585" s="107" t="s">
        <v>11266</v>
      </c>
      <c r="J1585" s="76">
        <f t="shared" si="427"/>
        <v>2.46</v>
      </c>
      <c r="M1585" s="76">
        <f>VLOOKUP(B1585,'CMP-SIN-SD-09-2021'!A:D,4,0)</f>
        <v>17.61</v>
      </c>
      <c r="N1585" s="76" t="b">
        <f t="shared" si="428"/>
        <v>1</v>
      </c>
    </row>
    <row r="1586" spans="1:15" s="363" customFormat="1" x14ac:dyDescent="0.25">
      <c r="A1586" s="378" t="str">
        <f t="shared" si="414"/>
        <v>081181/AGETOP</v>
      </c>
      <c r="B1586" s="377" t="s">
        <v>13919</v>
      </c>
      <c r="C1586" s="104" t="s">
        <v>13872</v>
      </c>
      <c r="D1586" s="104" t="s">
        <v>13920</v>
      </c>
      <c r="E1586" s="105" t="s">
        <v>11264</v>
      </c>
      <c r="F1586" s="105" t="s">
        <v>13735</v>
      </c>
      <c r="G1586" s="140">
        <v>1</v>
      </c>
      <c r="H1586" s="107">
        <v>6.29</v>
      </c>
      <c r="I1586" s="107" t="s">
        <v>11266</v>
      </c>
      <c r="J1586" s="76">
        <f t="shared" si="427"/>
        <v>6.29</v>
      </c>
      <c r="M1586" s="76" t="e">
        <f>VLOOKUP(B1586,'INS-SIN-SD-09-2021'!A:D,4,0)</f>
        <v>#N/A</v>
      </c>
      <c r="N1586" s="76" t="e">
        <f t="shared" si="428"/>
        <v>#N/A</v>
      </c>
    </row>
    <row r="1587" spans="1:15" s="363" customFormat="1" x14ac:dyDescent="0.25">
      <c r="A1587" s="376" t="str">
        <f t="shared" si="414"/>
        <v>081165/AGETOP</v>
      </c>
      <c r="B1587" s="367" t="s">
        <v>11263</v>
      </c>
      <c r="C1587" s="368" t="s">
        <v>11465</v>
      </c>
      <c r="D1587" s="368" t="s">
        <v>13921</v>
      </c>
      <c r="E1587" s="369" t="s">
        <v>6446</v>
      </c>
      <c r="F1587" s="369" t="s">
        <v>11264</v>
      </c>
      <c r="G1587" s="370" t="s">
        <v>11265</v>
      </c>
      <c r="H1587" s="371" t="s">
        <v>11266</v>
      </c>
      <c r="I1587" s="375">
        <f>SUMIF(A:A,A1587,J:J)</f>
        <v>13.67</v>
      </c>
      <c r="K1587" s="363" t="e">
        <f>VLOOKUP(A1587,'CMP-SIN-SD-09-2021'!A:D,4,0)</f>
        <v>#N/A</v>
      </c>
      <c r="L1587" s="363" t="e">
        <f>K1587=I1587</f>
        <v>#N/A</v>
      </c>
      <c r="O1587" s="363" t="s">
        <v>407</v>
      </c>
    </row>
    <row r="1588" spans="1:15" s="363" customFormat="1" ht="30" x14ac:dyDescent="0.25">
      <c r="A1588" s="378" t="str">
        <f t="shared" si="414"/>
        <v>081165/AGETOP</v>
      </c>
      <c r="B1588" s="377">
        <v>88267</v>
      </c>
      <c r="C1588" s="104" t="s">
        <v>13921</v>
      </c>
      <c r="D1588" s="104" t="s">
        <v>11375</v>
      </c>
      <c r="E1588" s="105" t="s">
        <v>11264</v>
      </c>
      <c r="F1588" s="105" t="s">
        <v>6456</v>
      </c>
      <c r="G1588" s="140">
        <v>0.18</v>
      </c>
      <c r="H1588" s="107">
        <f>VLOOKUP(B1588,'CMP-SIN-SD-09-2021'!A:D,4,0)</f>
        <v>23.41</v>
      </c>
      <c r="I1588" s="107" t="s">
        <v>11266</v>
      </c>
      <c r="J1588" s="76">
        <f t="shared" ref="J1588:J1590" si="429">TRUNC((H1588*G1588),2)</f>
        <v>4.21</v>
      </c>
      <c r="M1588" s="76">
        <f>VLOOKUP(B1588,'CMP-SIN-SD-09-2021'!A:D,4,0)</f>
        <v>23.41</v>
      </c>
      <c r="N1588" s="76" t="b">
        <f t="shared" ref="N1588:N1590" si="430">M1588=H1588</f>
        <v>1</v>
      </c>
    </row>
    <row r="1589" spans="1:15" s="363" customFormat="1" x14ac:dyDescent="0.25">
      <c r="A1589" s="378" t="str">
        <f t="shared" si="414"/>
        <v>081165/AGETOP</v>
      </c>
      <c r="B1589" s="377">
        <v>88316</v>
      </c>
      <c r="C1589" s="104" t="s">
        <v>13921</v>
      </c>
      <c r="D1589" s="104" t="s">
        <v>11293</v>
      </c>
      <c r="E1589" s="105" t="s">
        <v>11264</v>
      </c>
      <c r="F1589" s="105" t="s">
        <v>6456</v>
      </c>
      <c r="G1589" s="140">
        <v>0.18</v>
      </c>
      <c r="H1589" s="107">
        <f>VLOOKUP(B1589,'CMP-SIN-SD-09-2021'!A:D,4,0)</f>
        <v>17.61</v>
      </c>
      <c r="I1589" s="107" t="s">
        <v>11266</v>
      </c>
      <c r="J1589" s="76">
        <f t="shared" si="429"/>
        <v>3.16</v>
      </c>
      <c r="M1589" s="76">
        <f>VLOOKUP(B1589,'CMP-SIN-SD-09-2021'!A:D,4,0)</f>
        <v>17.61</v>
      </c>
      <c r="N1589" s="76" t="b">
        <f t="shared" si="430"/>
        <v>1</v>
      </c>
    </row>
    <row r="1590" spans="1:15" s="363" customFormat="1" x14ac:dyDescent="0.25">
      <c r="A1590" s="378" t="str">
        <f t="shared" si="414"/>
        <v>081165/AGETOP</v>
      </c>
      <c r="B1590" s="377" t="s">
        <v>13922</v>
      </c>
      <c r="C1590" s="104" t="s">
        <v>13921</v>
      </c>
      <c r="D1590" s="104" t="s">
        <v>13923</v>
      </c>
      <c r="E1590" s="105" t="s">
        <v>11264</v>
      </c>
      <c r="F1590" s="105" t="s">
        <v>13735</v>
      </c>
      <c r="G1590" s="140">
        <v>1</v>
      </c>
      <c r="H1590" s="107">
        <v>6.3</v>
      </c>
      <c r="I1590" s="107" t="s">
        <v>11266</v>
      </c>
      <c r="J1590" s="76">
        <f t="shared" si="429"/>
        <v>6.3</v>
      </c>
      <c r="M1590" s="76" t="e">
        <f>VLOOKUP(B1590,'INS-SIN-SD-09-2021'!A:D,4,0)</f>
        <v>#N/A</v>
      </c>
      <c r="N1590" s="76" t="e">
        <f t="shared" si="430"/>
        <v>#N/A</v>
      </c>
    </row>
    <row r="1591" spans="1:15" s="363" customFormat="1" x14ac:dyDescent="0.25">
      <c r="A1591" s="376" t="str">
        <f t="shared" si="414"/>
        <v>081185/AGETOP</v>
      </c>
      <c r="B1591" s="367" t="s">
        <v>11263</v>
      </c>
      <c r="C1591" s="368" t="s">
        <v>11466</v>
      </c>
      <c r="D1591" s="368" t="s">
        <v>13872</v>
      </c>
      <c r="E1591" s="369" t="s">
        <v>6446</v>
      </c>
      <c r="F1591" s="369" t="s">
        <v>11264</v>
      </c>
      <c r="G1591" s="370" t="s">
        <v>11265</v>
      </c>
      <c r="H1591" s="371" t="s">
        <v>11266</v>
      </c>
      <c r="I1591" s="375">
        <f>SUMIF(A:A,A1591,J:J)</f>
        <v>24.33</v>
      </c>
      <c r="K1591" s="363" t="e">
        <f>VLOOKUP(A1591,'CMP-SIN-SD-09-2021'!A:D,4,0)</f>
        <v>#N/A</v>
      </c>
      <c r="L1591" s="363" t="e">
        <f>K1591=I1591</f>
        <v>#N/A</v>
      </c>
      <c r="O1591" s="363" t="s">
        <v>409</v>
      </c>
    </row>
    <row r="1592" spans="1:15" s="363" customFormat="1" ht="30" x14ac:dyDescent="0.25">
      <c r="A1592" s="378" t="str">
        <f t="shared" si="414"/>
        <v>081185/AGETOP</v>
      </c>
      <c r="B1592" s="377">
        <v>88267</v>
      </c>
      <c r="C1592" s="104" t="s">
        <v>13872</v>
      </c>
      <c r="D1592" s="104" t="s">
        <v>11375</v>
      </c>
      <c r="E1592" s="105" t="s">
        <v>11264</v>
      </c>
      <c r="F1592" s="105" t="s">
        <v>6456</v>
      </c>
      <c r="G1592" s="140">
        <v>0.185</v>
      </c>
      <c r="H1592" s="107">
        <f>VLOOKUP(B1592,'CMP-SIN-SD-09-2021'!A:D,4,0)</f>
        <v>23.41</v>
      </c>
      <c r="I1592" s="107" t="s">
        <v>11266</v>
      </c>
      <c r="J1592" s="76">
        <f t="shared" ref="J1592:J1594" si="431">TRUNC((H1592*G1592),2)</f>
        <v>4.33</v>
      </c>
      <c r="M1592" s="76">
        <f>VLOOKUP(B1592,'CMP-SIN-SD-09-2021'!A:D,4,0)</f>
        <v>23.41</v>
      </c>
      <c r="N1592" s="76" t="b">
        <f t="shared" ref="N1592:N1594" si="432">M1592=H1592</f>
        <v>1</v>
      </c>
    </row>
    <row r="1593" spans="1:15" s="363" customFormat="1" x14ac:dyDescent="0.25">
      <c r="A1593" s="378" t="str">
        <f t="shared" si="414"/>
        <v>081185/AGETOP</v>
      </c>
      <c r="B1593" s="377">
        <v>88316</v>
      </c>
      <c r="C1593" s="104" t="s">
        <v>13872</v>
      </c>
      <c r="D1593" s="104" t="s">
        <v>11293</v>
      </c>
      <c r="E1593" s="105" t="s">
        <v>11264</v>
      </c>
      <c r="F1593" s="105" t="s">
        <v>6456</v>
      </c>
      <c r="G1593" s="140">
        <v>0.185</v>
      </c>
      <c r="H1593" s="107">
        <f>VLOOKUP(B1593,'CMP-SIN-SD-09-2021'!A:D,4,0)</f>
        <v>17.61</v>
      </c>
      <c r="I1593" s="107" t="s">
        <v>11266</v>
      </c>
      <c r="J1593" s="76">
        <f t="shared" si="431"/>
        <v>3.25</v>
      </c>
      <c r="M1593" s="76">
        <f>VLOOKUP(B1593,'CMP-SIN-SD-09-2021'!A:D,4,0)</f>
        <v>17.61</v>
      </c>
      <c r="N1593" s="76" t="b">
        <f t="shared" si="432"/>
        <v>1</v>
      </c>
    </row>
    <row r="1594" spans="1:15" s="363" customFormat="1" x14ac:dyDescent="0.25">
      <c r="A1594" s="378" t="str">
        <f t="shared" si="414"/>
        <v>081185/AGETOP</v>
      </c>
      <c r="B1594" s="377" t="s">
        <v>13924</v>
      </c>
      <c r="C1594" s="104" t="s">
        <v>13872</v>
      </c>
      <c r="D1594" s="104" t="s">
        <v>13925</v>
      </c>
      <c r="E1594" s="105" t="s">
        <v>11264</v>
      </c>
      <c r="F1594" s="105" t="s">
        <v>13735</v>
      </c>
      <c r="G1594" s="140">
        <v>1</v>
      </c>
      <c r="H1594" s="107">
        <v>16.75</v>
      </c>
      <c r="I1594" s="107" t="s">
        <v>11266</v>
      </c>
      <c r="J1594" s="76">
        <f t="shared" si="431"/>
        <v>16.75</v>
      </c>
      <c r="M1594" s="76" t="e">
        <f>VLOOKUP(B1594,'INS-SIN-SD-09-2021'!A:D,4,0)</f>
        <v>#N/A</v>
      </c>
      <c r="N1594" s="76" t="e">
        <f t="shared" si="432"/>
        <v>#N/A</v>
      </c>
    </row>
    <row r="1595" spans="1:15" s="363" customFormat="1" ht="30" x14ac:dyDescent="0.25">
      <c r="A1595" s="376" t="str">
        <f t="shared" si="414"/>
        <v>01090/ORSE</v>
      </c>
      <c r="B1595" s="367" t="s">
        <v>11263</v>
      </c>
      <c r="C1595" s="368" t="s">
        <v>11467</v>
      </c>
      <c r="D1595" s="368" t="s">
        <v>13712</v>
      </c>
      <c r="E1595" s="369" t="s">
        <v>6446</v>
      </c>
      <c r="F1595" s="369" t="s">
        <v>11264</v>
      </c>
      <c r="G1595" s="370" t="s">
        <v>11265</v>
      </c>
      <c r="H1595" s="371" t="s">
        <v>11266</v>
      </c>
      <c r="I1595" s="375">
        <f>SUMIF(A:A,A1595,J:J)</f>
        <v>38.629999999999995</v>
      </c>
      <c r="K1595" s="363" t="e">
        <f>VLOOKUP(A1595,'CMP-SIN-SD-09-2021'!A:D,4,0)</f>
        <v>#N/A</v>
      </c>
      <c r="L1595" s="363" t="e">
        <f>K1595=I1595</f>
        <v>#N/A</v>
      </c>
      <c r="O1595" s="363" t="s">
        <v>411</v>
      </c>
    </row>
    <row r="1596" spans="1:15" s="363" customFormat="1" ht="30" x14ac:dyDescent="0.25">
      <c r="A1596" s="378" t="str">
        <f t="shared" si="414"/>
        <v>01090/ORSE</v>
      </c>
      <c r="B1596" s="377">
        <v>88267</v>
      </c>
      <c r="C1596" s="104" t="s">
        <v>13712</v>
      </c>
      <c r="D1596" s="104" t="s">
        <v>11375</v>
      </c>
      <c r="E1596" s="105" t="s">
        <v>11264</v>
      </c>
      <c r="F1596" s="105" t="s">
        <v>6456</v>
      </c>
      <c r="G1596" s="140">
        <v>0.33</v>
      </c>
      <c r="H1596" s="107">
        <f>VLOOKUP(B1596,'CMP-SIN-SD-09-2021'!A:D,4,0)</f>
        <v>23.41</v>
      </c>
      <c r="I1596" s="107" t="s">
        <v>11266</v>
      </c>
      <c r="J1596" s="76">
        <f t="shared" ref="J1596:J1600" si="433">TRUNC((H1596*G1596),2)</f>
        <v>7.72</v>
      </c>
      <c r="M1596" s="76">
        <f>VLOOKUP(B1596,'CMP-SIN-SD-09-2021'!A:D,4,0)</f>
        <v>23.41</v>
      </c>
      <c r="N1596" s="76" t="b">
        <f t="shared" ref="N1596:N1600" si="434">M1596=H1596</f>
        <v>1</v>
      </c>
    </row>
    <row r="1597" spans="1:15" s="363" customFormat="1" x14ac:dyDescent="0.25">
      <c r="A1597" s="378" t="str">
        <f t="shared" si="414"/>
        <v>01090/ORSE</v>
      </c>
      <c r="B1597" s="377">
        <v>88316</v>
      </c>
      <c r="C1597" s="104" t="s">
        <v>13712</v>
      </c>
      <c r="D1597" s="104" t="s">
        <v>11293</v>
      </c>
      <c r="E1597" s="105" t="s">
        <v>11264</v>
      </c>
      <c r="F1597" s="105" t="s">
        <v>6456</v>
      </c>
      <c r="G1597" s="140">
        <v>0.33</v>
      </c>
      <c r="H1597" s="107">
        <f>VLOOKUP(B1597,'CMP-SIN-SD-09-2021'!A:D,4,0)</f>
        <v>17.61</v>
      </c>
      <c r="I1597" s="107" t="s">
        <v>11266</v>
      </c>
      <c r="J1597" s="76">
        <f t="shared" si="433"/>
        <v>5.81</v>
      </c>
      <c r="M1597" s="76">
        <f>VLOOKUP(B1597,'CMP-SIN-SD-09-2021'!A:D,4,0)</f>
        <v>17.61</v>
      </c>
      <c r="N1597" s="76" t="b">
        <f t="shared" si="434"/>
        <v>1</v>
      </c>
    </row>
    <row r="1598" spans="1:15" s="363" customFormat="1" x14ac:dyDescent="0.25">
      <c r="A1598" s="378" t="str">
        <f t="shared" si="414"/>
        <v>01090/ORSE</v>
      </c>
      <c r="B1598" s="377" t="s">
        <v>13905</v>
      </c>
      <c r="C1598" s="104" t="s">
        <v>13712</v>
      </c>
      <c r="D1598" s="104" t="s">
        <v>13906</v>
      </c>
      <c r="E1598" s="105" t="s">
        <v>11264</v>
      </c>
      <c r="F1598" s="105" t="s">
        <v>6462</v>
      </c>
      <c r="G1598" s="140">
        <v>0.01</v>
      </c>
      <c r="H1598" s="107">
        <v>54.73</v>
      </c>
      <c r="I1598" s="107" t="s">
        <v>11266</v>
      </c>
      <c r="J1598" s="76">
        <f t="shared" si="433"/>
        <v>0.54</v>
      </c>
      <c r="M1598" s="76" t="e">
        <f>VLOOKUP(B1598,'INS-SIN-SD-09-2021'!A:D,4,0)</f>
        <v>#N/A</v>
      </c>
      <c r="N1598" s="76" t="e">
        <f t="shared" si="434"/>
        <v>#N/A</v>
      </c>
    </row>
    <row r="1599" spans="1:15" s="363" customFormat="1" x14ac:dyDescent="0.25">
      <c r="A1599" s="378" t="str">
        <f t="shared" si="414"/>
        <v>01090/ORSE</v>
      </c>
      <c r="B1599" s="377" t="s">
        <v>13907</v>
      </c>
      <c r="C1599" s="104" t="s">
        <v>13712</v>
      </c>
      <c r="D1599" s="104" t="s">
        <v>13908</v>
      </c>
      <c r="E1599" s="105" t="s">
        <v>11264</v>
      </c>
      <c r="F1599" s="105" t="s">
        <v>6445</v>
      </c>
      <c r="G1599" s="140">
        <v>7.6999999999999999E-2</v>
      </c>
      <c r="H1599" s="107">
        <v>40.4</v>
      </c>
      <c r="I1599" s="107" t="s">
        <v>11266</v>
      </c>
      <c r="J1599" s="76">
        <f t="shared" si="433"/>
        <v>3.11</v>
      </c>
      <c r="M1599" s="76" t="e">
        <f>VLOOKUP(B1599,'INS-SIN-SD-09-2021'!A:D,4,0)</f>
        <v>#N/A</v>
      </c>
      <c r="N1599" s="76" t="e">
        <f t="shared" si="434"/>
        <v>#N/A</v>
      </c>
    </row>
    <row r="1600" spans="1:15" s="363" customFormat="1" ht="30" x14ac:dyDescent="0.25">
      <c r="A1600" s="378" t="str">
        <f t="shared" si="414"/>
        <v>01090/ORSE</v>
      </c>
      <c r="B1600" s="377">
        <v>817</v>
      </c>
      <c r="C1600" s="104" t="s">
        <v>13712</v>
      </c>
      <c r="D1600" s="104" t="s">
        <v>13926</v>
      </c>
      <c r="E1600" s="105" t="s">
        <v>11264</v>
      </c>
      <c r="F1600" s="105" t="s">
        <v>6446</v>
      </c>
      <c r="G1600" s="140">
        <v>1</v>
      </c>
      <c r="H1600" s="107">
        <f>VLOOKUP(B1600,'INS-SIN-SD-09-2021'!A:D,4,0)</f>
        <v>21.45</v>
      </c>
      <c r="I1600" s="107" t="s">
        <v>11266</v>
      </c>
      <c r="J1600" s="76">
        <f t="shared" si="433"/>
        <v>21.45</v>
      </c>
      <c r="M1600" s="76">
        <f>VLOOKUP(B1600,'INS-SIN-SD-09-2021'!A:D,4,0)</f>
        <v>21.45</v>
      </c>
      <c r="N1600" s="76" t="b">
        <f t="shared" si="434"/>
        <v>1</v>
      </c>
    </row>
    <row r="1601" spans="1:15" s="363" customFormat="1" x14ac:dyDescent="0.25">
      <c r="A1601" s="376" t="str">
        <f t="shared" si="414"/>
        <v>081187/AGETOP</v>
      </c>
      <c r="B1601" s="367" t="s">
        <v>11263</v>
      </c>
      <c r="C1601" s="368" t="s">
        <v>11468</v>
      </c>
      <c r="D1601" s="368" t="s">
        <v>13493</v>
      </c>
      <c r="E1601" s="369" t="s">
        <v>6446</v>
      </c>
      <c r="F1601" s="369" t="s">
        <v>11264</v>
      </c>
      <c r="G1601" s="370" t="s">
        <v>11265</v>
      </c>
      <c r="H1601" s="371" t="s">
        <v>11266</v>
      </c>
      <c r="I1601" s="375">
        <f>SUMIF(A:A,A1601,J:J)</f>
        <v>43.43</v>
      </c>
      <c r="K1601" s="363" t="e">
        <f>VLOOKUP(A1601,'CMP-SIN-SD-09-2021'!A:D,4,0)</f>
        <v>#N/A</v>
      </c>
      <c r="L1601" s="363" t="e">
        <f>K1601=I1601</f>
        <v>#N/A</v>
      </c>
      <c r="O1601" s="363" t="s">
        <v>413</v>
      </c>
    </row>
    <row r="1602" spans="1:15" s="363" customFormat="1" ht="30" x14ac:dyDescent="0.25">
      <c r="A1602" s="378" t="str">
        <f t="shared" si="414"/>
        <v>081187/AGETOP</v>
      </c>
      <c r="B1602" s="377">
        <v>88267</v>
      </c>
      <c r="C1602" s="104" t="s">
        <v>13493</v>
      </c>
      <c r="D1602" s="104" t="s">
        <v>11375</v>
      </c>
      <c r="E1602" s="105" t="s">
        <v>11264</v>
      </c>
      <c r="F1602" s="105" t="s">
        <v>6456</v>
      </c>
      <c r="G1602" s="140">
        <v>0.23</v>
      </c>
      <c r="H1602" s="107">
        <f>VLOOKUP(B1602,'CMP-SIN-SD-09-2021'!A:D,4,0)</f>
        <v>23.41</v>
      </c>
      <c r="I1602" s="107" t="s">
        <v>11266</v>
      </c>
      <c r="J1602" s="76">
        <f t="shared" ref="J1602:J1604" si="435">TRUNC((H1602*G1602),2)</f>
        <v>5.38</v>
      </c>
      <c r="M1602" s="76">
        <f>VLOOKUP(B1602,'CMP-SIN-SD-09-2021'!A:D,4,0)</f>
        <v>23.41</v>
      </c>
      <c r="N1602" s="76" t="b">
        <f t="shared" ref="N1602:N1604" si="436">M1602=H1602</f>
        <v>1</v>
      </c>
    </row>
    <row r="1603" spans="1:15" s="363" customFormat="1" x14ac:dyDescent="0.25">
      <c r="A1603" s="378" t="str">
        <f t="shared" si="414"/>
        <v>081187/AGETOP</v>
      </c>
      <c r="B1603" s="377">
        <v>88316</v>
      </c>
      <c r="C1603" s="104" t="s">
        <v>13493</v>
      </c>
      <c r="D1603" s="104" t="s">
        <v>11293</v>
      </c>
      <c r="E1603" s="105" t="s">
        <v>11264</v>
      </c>
      <c r="F1603" s="105" t="s">
        <v>6456</v>
      </c>
      <c r="G1603" s="140">
        <v>0.23</v>
      </c>
      <c r="H1603" s="107">
        <f>VLOOKUP(B1603,'CMP-SIN-SD-09-2021'!A:D,4,0)</f>
        <v>17.61</v>
      </c>
      <c r="I1603" s="107" t="s">
        <v>11266</v>
      </c>
      <c r="J1603" s="76">
        <f t="shared" si="435"/>
        <v>4.05</v>
      </c>
      <c r="M1603" s="76">
        <f>VLOOKUP(B1603,'CMP-SIN-SD-09-2021'!A:D,4,0)</f>
        <v>17.61</v>
      </c>
      <c r="N1603" s="76" t="b">
        <f t="shared" si="436"/>
        <v>1</v>
      </c>
    </row>
    <row r="1604" spans="1:15" s="363" customFormat="1" x14ac:dyDescent="0.25">
      <c r="A1604" s="378" t="str">
        <f t="shared" si="414"/>
        <v>081187/AGETOP</v>
      </c>
      <c r="B1604" s="377" t="s">
        <v>13927</v>
      </c>
      <c r="C1604" s="104" t="s">
        <v>13493</v>
      </c>
      <c r="D1604" s="104" t="s">
        <v>13928</v>
      </c>
      <c r="E1604" s="105" t="s">
        <v>11264</v>
      </c>
      <c r="F1604" s="105" t="s">
        <v>13735</v>
      </c>
      <c r="G1604" s="140">
        <v>1</v>
      </c>
      <c r="H1604" s="107">
        <v>34</v>
      </c>
      <c r="I1604" s="107" t="s">
        <v>11266</v>
      </c>
      <c r="J1604" s="76">
        <f t="shared" si="435"/>
        <v>34</v>
      </c>
      <c r="M1604" s="76" t="e">
        <f>VLOOKUP(B1604,'INS-SIN-SD-09-2021'!A:D,4,0)</f>
        <v>#N/A</v>
      </c>
      <c r="N1604" s="76" t="e">
        <f t="shared" si="436"/>
        <v>#N/A</v>
      </c>
    </row>
    <row r="1605" spans="1:15" s="363" customFormat="1" x14ac:dyDescent="0.25">
      <c r="A1605" s="376" t="str">
        <f t="shared" si="414"/>
        <v>081168/AGETOP</v>
      </c>
      <c r="B1605" s="367" t="s">
        <v>11263</v>
      </c>
      <c r="C1605" s="368" t="s">
        <v>11469</v>
      </c>
      <c r="D1605" s="368" t="s">
        <v>13929</v>
      </c>
      <c r="E1605" s="369" t="s">
        <v>6446</v>
      </c>
      <c r="F1605" s="369" t="s">
        <v>11264</v>
      </c>
      <c r="G1605" s="370" t="s">
        <v>11265</v>
      </c>
      <c r="H1605" s="371" t="s">
        <v>11266</v>
      </c>
      <c r="I1605" s="375">
        <f>SUMIF(A:A,A1605,J:J)</f>
        <v>70.31</v>
      </c>
      <c r="K1605" s="363" t="e">
        <f>VLOOKUP(A1605,'CMP-SIN-SD-09-2021'!A:D,4,0)</f>
        <v>#N/A</v>
      </c>
      <c r="L1605" s="363" t="e">
        <f>K1605=I1605</f>
        <v>#N/A</v>
      </c>
      <c r="O1605" s="363" t="s">
        <v>415</v>
      </c>
    </row>
    <row r="1606" spans="1:15" s="363" customFormat="1" ht="30" x14ac:dyDescent="0.25">
      <c r="A1606" s="378" t="str">
        <f t="shared" si="414"/>
        <v>081168/AGETOP</v>
      </c>
      <c r="B1606" s="377">
        <v>88267</v>
      </c>
      <c r="C1606" s="104" t="s">
        <v>13929</v>
      </c>
      <c r="D1606" s="104" t="s">
        <v>11375</v>
      </c>
      <c r="E1606" s="105" t="s">
        <v>11264</v>
      </c>
      <c r="F1606" s="105" t="s">
        <v>6456</v>
      </c>
      <c r="G1606" s="140">
        <v>0.23</v>
      </c>
      <c r="H1606" s="107">
        <f>VLOOKUP(B1606,'CMP-SIN-SD-09-2021'!A:D,4,0)</f>
        <v>23.41</v>
      </c>
      <c r="I1606" s="107" t="s">
        <v>11266</v>
      </c>
      <c r="J1606" s="76">
        <f t="shared" ref="J1606:J1608" si="437">TRUNC((H1606*G1606),2)</f>
        <v>5.38</v>
      </c>
      <c r="M1606" s="76">
        <f>VLOOKUP(B1606,'CMP-SIN-SD-09-2021'!A:D,4,0)</f>
        <v>23.41</v>
      </c>
      <c r="N1606" s="76" t="b">
        <f t="shared" ref="N1606:N1608" si="438">M1606=H1606</f>
        <v>1</v>
      </c>
    </row>
    <row r="1607" spans="1:15" s="363" customFormat="1" x14ac:dyDescent="0.25">
      <c r="A1607" s="378" t="str">
        <f t="shared" si="414"/>
        <v>081168/AGETOP</v>
      </c>
      <c r="B1607" s="377">
        <v>88316</v>
      </c>
      <c r="C1607" s="104" t="s">
        <v>13929</v>
      </c>
      <c r="D1607" s="104" t="s">
        <v>11293</v>
      </c>
      <c r="E1607" s="105" t="s">
        <v>11264</v>
      </c>
      <c r="F1607" s="105" t="s">
        <v>6456</v>
      </c>
      <c r="G1607" s="140">
        <v>0.23</v>
      </c>
      <c r="H1607" s="107">
        <f>VLOOKUP(B1607,'CMP-SIN-SD-09-2021'!A:D,4,0)</f>
        <v>17.61</v>
      </c>
      <c r="I1607" s="107" t="s">
        <v>11266</v>
      </c>
      <c r="J1607" s="76">
        <f t="shared" si="437"/>
        <v>4.05</v>
      </c>
      <c r="M1607" s="76">
        <f>VLOOKUP(B1607,'CMP-SIN-SD-09-2021'!A:D,4,0)</f>
        <v>17.61</v>
      </c>
      <c r="N1607" s="76" t="b">
        <f t="shared" si="438"/>
        <v>1</v>
      </c>
    </row>
    <row r="1608" spans="1:15" s="363" customFormat="1" x14ac:dyDescent="0.25">
      <c r="A1608" s="378" t="str">
        <f t="shared" si="414"/>
        <v>081168/AGETOP</v>
      </c>
      <c r="B1608" s="377" t="s">
        <v>13930</v>
      </c>
      <c r="C1608" s="104" t="s">
        <v>13929</v>
      </c>
      <c r="D1608" s="104" t="s">
        <v>13931</v>
      </c>
      <c r="E1608" s="105" t="s">
        <v>11264</v>
      </c>
      <c r="F1608" s="105" t="s">
        <v>13735</v>
      </c>
      <c r="G1608" s="140">
        <v>1</v>
      </c>
      <c r="H1608" s="107">
        <v>60.88</v>
      </c>
      <c r="I1608" s="107" t="s">
        <v>11266</v>
      </c>
      <c r="J1608" s="76">
        <f t="shared" si="437"/>
        <v>60.88</v>
      </c>
      <c r="M1608" s="76" t="e">
        <f>VLOOKUP(B1608,'INS-SIN-SD-09-2021'!A:D,4,0)</f>
        <v>#N/A</v>
      </c>
      <c r="N1608" s="76" t="e">
        <f t="shared" si="438"/>
        <v>#N/A</v>
      </c>
    </row>
    <row r="1609" spans="1:15" s="363" customFormat="1" ht="45" x14ac:dyDescent="0.25">
      <c r="A1609" s="376">
        <f t="shared" si="414"/>
        <v>89505</v>
      </c>
      <c r="B1609" s="367" t="s">
        <v>11263</v>
      </c>
      <c r="C1609" s="368" t="s">
        <v>11470</v>
      </c>
      <c r="D1609" s="368" t="s">
        <v>13855</v>
      </c>
      <c r="E1609" s="369" t="s">
        <v>6446</v>
      </c>
      <c r="F1609" s="369" t="s">
        <v>11264</v>
      </c>
      <c r="G1609" s="370" t="s">
        <v>11265</v>
      </c>
      <c r="H1609" s="371" t="s">
        <v>11266</v>
      </c>
      <c r="I1609" s="375">
        <f>SUMIF(A:A,A1609,J:J)</f>
        <v>35.480000000000004</v>
      </c>
      <c r="K1609" s="363">
        <f>VLOOKUP(A1609,'CMP-SIN-SD-09-2021'!A:D,4,0)</f>
        <v>35.479999999999997</v>
      </c>
      <c r="L1609" s="363" t="b">
        <f>K1609=I1609</f>
        <v>1</v>
      </c>
      <c r="O1609" s="6">
        <v>89505</v>
      </c>
    </row>
    <row r="1610" spans="1:15" s="363" customFormat="1" ht="30" x14ac:dyDescent="0.25">
      <c r="A1610" s="378">
        <f t="shared" si="414"/>
        <v>89505</v>
      </c>
      <c r="B1610" s="377">
        <v>88248</v>
      </c>
      <c r="C1610" s="104" t="s">
        <v>13855</v>
      </c>
      <c r="D1610" s="104" t="s">
        <v>11440</v>
      </c>
      <c r="E1610" s="105" t="s">
        <v>11264</v>
      </c>
      <c r="F1610" s="105" t="s">
        <v>6456</v>
      </c>
      <c r="G1610" s="140">
        <v>0.128</v>
      </c>
      <c r="H1610" s="107">
        <f>VLOOKUP(B1610,'CMP-SIN-SD-09-2021'!A:D,4,0)</f>
        <v>18.23</v>
      </c>
      <c r="I1610" s="107" t="s">
        <v>11266</v>
      </c>
      <c r="J1610" s="76">
        <f t="shared" ref="J1610:J1615" si="439">TRUNC((H1610*G1610),2)</f>
        <v>2.33</v>
      </c>
      <c r="M1610" s="76">
        <f>VLOOKUP(B1610,'CMP-SIN-SD-09-2021'!A:D,4,0)</f>
        <v>18.23</v>
      </c>
      <c r="N1610" s="76" t="b">
        <f t="shared" ref="N1610:N1615" si="440">M1610=H1610</f>
        <v>1</v>
      </c>
    </row>
    <row r="1611" spans="1:15" s="363" customFormat="1" ht="30" x14ac:dyDescent="0.25">
      <c r="A1611" s="378">
        <f t="shared" si="414"/>
        <v>89505</v>
      </c>
      <c r="B1611" s="377">
        <v>88267</v>
      </c>
      <c r="C1611" s="104" t="s">
        <v>13855</v>
      </c>
      <c r="D1611" s="104" t="s">
        <v>11375</v>
      </c>
      <c r="E1611" s="105" t="s">
        <v>11264</v>
      </c>
      <c r="F1611" s="105" t="s">
        <v>6456</v>
      </c>
      <c r="G1611" s="140">
        <v>0.128</v>
      </c>
      <c r="H1611" s="107">
        <f>VLOOKUP(B1611,'CMP-SIN-SD-09-2021'!A:D,4,0)</f>
        <v>23.41</v>
      </c>
      <c r="I1611" s="107" t="s">
        <v>11266</v>
      </c>
      <c r="J1611" s="76">
        <f t="shared" si="439"/>
        <v>2.99</v>
      </c>
      <c r="M1611" s="76">
        <f>VLOOKUP(B1611,'CMP-SIN-SD-09-2021'!A:D,4,0)</f>
        <v>23.41</v>
      </c>
      <c r="N1611" s="76" t="b">
        <f t="shared" si="440"/>
        <v>1</v>
      </c>
    </row>
    <row r="1612" spans="1:15" s="363" customFormat="1" x14ac:dyDescent="0.25">
      <c r="A1612" s="378">
        <f t="shared" ref="A1612:A1675" si="441">IF(O1612&lt;&gt;0,O1612,A1611)</f>
        <v>89505</v>
      </c>
      <c r="B1612" s="377">
        <v>122</v>
      </c>
      <c r="C1612" s="104" t="s">
        <v>13855</v>
      </c>
      <c r="D1612" s="104" t="s">
        <v>13863</v>
      </c>
      <c r="E1612" s="105" t="s">
        <v>11264</v>
      </c>
      <c r="F1612" s="105" t="s">
        <v>6446</v>
      </c>
      <c r="G1612" s="140">
        <v>2.4E-2</v>
      </c>
      <c r="H1612" s="107">
        <v>66.94</v>
      </c>
      <c r="I1612" s="107" t="s">
        <v>11266</v>
      </c>
      <c r="J1612" s="76">
        <f t="shared" si="439"/>
        <v>1.6</v>
      </c>
      <c r="M1612" s="76">
        <f>VLOOKUP(B1612,'INS-SIN-SD-09-2021'!A:D,4,0)</f>
        <v>66.94</v>
      </c>
      <c r="N1612" s="76" t="b">
        <f t="shared" si="440"/>
        <v>1</v>
      </c>
    </row>
    <row r="1613" spans="1:15" s="363" customFormat="1" ht="30" x14ac:dyDescent="0.25">
      <c r="A1613" s="378">
        <f t="shared" si="441"/>
        <v>89505</v>
      </c>
      <c r="B1613" s="377">
        <v>3539</v>
      </c>
      <c r="C1613" s="104" t="s">
        <v>13855</v>
      </c>
      <c r="D1613" s="104" t="s">
        <v>13932</v>
      </c>
      <c r="E1613" s="105" t="s">
        <v>11264</v>
      </c>
      <c r="F1613" s="105" t="s">
        <v>6446</v>
      </c>
      <c r="G1613" s="140">
        <v>1</v>
      </c>
      <c r="H1613" s="107">
        <v>26.23</v>
      </c>
      <c r="I1613" s="107" t="s">
        <v>11266</v>
      </c>
      <c r="J1613" s="76">
        <f t="shared" si="439"/>
        <v>26.23</v>
      </c>
      <c r="M1613" s="76">
        <f>VLOOKUP(B1613,'INS-SIN-SD-09-2021'!A:D,4,0)</f>
        <v>26.23</v>
      </c>
      <c r="N1613" s="76" t="b">
        <f t="shared" si="440"/>
        <v>1</v>
      </c>
    </row>
    <row r="1614" spans="1:15" s="363" customFormat="1" x14ac:dyDescent="0.25">
      <c r="A1614" s="378">
        <f t="shared" si="441"/>
        <v>89505</v>
      </c>
      <c r="B1614" s="377">
        <v>20083</v>
      </c>
      <c r="C1614" s="104" t="s">
        <v>13855</v>
      </c>
      <c r="D1614" s="104" t="s">
        <v>13864</v>
      </c>
      <c r="E1614" s="105" t="s">
        <v>11264</v>
      </c>
      <c r="F1614" s="105" t="s">
        <v>6446</v>
      </c>
      <c r="G1614" s="140">
        <v>0.03</v>
      </c>
      <c r="H1614" s="107">
        <v>75.84</v>
      </c>
      <c r="I1614" s="107" t="s">
        <v>11266</v>
      </c>
      <c r="J1614" s="76">
        <f t="shared" si="439"/>
        <v>2.27</v>
      </c>
      <c r="M1614" s="76">
        <f>VLOOKUP(B1614,'INS-SIN-SD-09-2021'!A:D,4,0)</f>
        <v>75.84</v>
      </c>
      <c r="N1614" s="76" t="b">
        <f t="shared" si="440"/>
        <v>1</v>
      </c>
    </row>
    <row r="1615" spans="1:15" s="363" customFormat="1" x14ac:dyDescent="0.25">
      <c r="A1615" s="378">
        <f t="shared" si="441"/>
        <v>89505</v>
      </c>
      <c r="B1615" s="377">
        <v>38383</v>
      </c>
      <c r="C1615" s="104" t="s">
        <v>13855</v>
      </c>
      <c r="D1615" s="104" t="s">
        <v>13857</v>
      </c>
      <c r="E1615" s="105" t="s">
        <v>11264</v>
      </c>
      <c r="F1615" s="105" t="s">
        <v>6446</v>
      </c>
      <c r="G1615" s="140">
        <v>2.8000000000000001E-2</v>
      </c>
      <c r="H1615" s="107">
        <v>2.34</v>
      </c>
      <c r="I1615" s="107" t="s">
        <v>11266</v>
      </c>
      <c r="J1615" s="76">
        <f t="shared" si="439"/>
        <v>0.06</v>
      </c>
      <c r="M1615" s="76">
        <f>VLOOKUP(B1615,'INS-SIN-SD-09-2021'!A:D,4,0)</f>
        <v>2.34</v>
      </c>
      <c r="N1615" s="76" t="b">
        <f t="shared" si="440"/>
        <v>1</v>
      </c>
    </row>
    <row r="1616" spans="1:15" s="363" customFormat="1" ht="45" x14ac:dyDescent="0.25">
      <c r="A1616" s="376">
        <f t="shared" si="441"/>
        <v>89513</v>
      </c>
      <c r="B1616" s="367" t="s">
        <v>11263</v>
      </c>
      <c r="C1616" s="368" t="s">
        <v>11471</v>
      </c>
      <c r="D1616" s="368" t="s">
        <v>13855</v>
      </c>
      <c r="E1616" s="369" t="s">
        <v>6446</v>
      </c>
      <c r="F1616" s="369" t="s">
        <v>11264</v>
      </c>
      <c r="G1616" s="370" t="s">
        <v>11265</v>
      </c>
      <c r="H1616" s="371" t="s">
        <v>11266</v>
      </c>
      <c r="I1616" s="375">
        <f>SUMIF(A:A,A1616,J:J)</f>
        <v>111.7</v>
      </c>
      <c r="K1616" s="363">
        <f>VLOOKUP(A1616,'CMP-SIN-SD-09-2021'!A:D,4,0)</f>
        <v>111.7</v>
      </c>
      <c r="L1616" s="363" t="b">
        <f>K1616=I1616</f>
        <v>1</v>
      </c>
      <c r="O1616" s="6">
        <v>89513</v>
      </c>
    </row>
    <row r="1617" spans="1:15" s="363" customFormat="1" ht="30" x14ac:dyDescent="0.25">
      <c r="A1617" s="378">
        <f t="shared" si="441"/>
        <v>89513</v>
      </c>
      <c r="B1617" s="377">
        <v>88248</v>
      </c>
      <c r="C1617" s="104" t="s">
        <v>13855</v>
      </c>
      <c r="D1617" s="104" t="s">
        <v>11440</v>
      </c>
      <c r="E1617" s="105" t="s">
        <v>11264</v>
      </c>
      <c r="F1617" s="105" t="s">
        <v>6456</v>
      </c>
      <c r="G1617" s="140">
        <v>0.157</v>
      </c>
      <c r="H1617" s="107">
        <f>VLOOKUP(B1617,'CMP-SIN-SD-09-2021'!A:D,4,0)</f>
        <v>18.23</v>
      </c>
      <c r="I1617" s="107" t="s">
        <v>11266</v>
      </c>
      <c r="J1617" s="76">
        <f t="shared" ref="J1617:J1622" si="442">TRUNC((H1617*G1617),2)</f>
        <v>2.86</v>
      </c>
      <c r="M1617" s="76">
        <f>VLOOKUP(B1617,'CMP-SIN-SD-09-2021'!A:D,4,0)</f>
        <v>18.23</v>
      </c>
      <c r="N1617" s="76" t="b">
        <f t="shared" ref="N1617:N1622" si="443">M1617=H1617</f>
        <v>1</v>
      </c>
    </row>
    <row r="1618" spans="1:15" s="363" customFormat="1" ht="30" x14ac:dyDescent="0.25">
      <c r="A1618" s="378">
        <f t="shared" si="441"/>
        <v>89513</v>
      </c>
      <c r="B1618" s="377">
        <v>88267</v>
      </c>
      <c r="C1618" s="104" t="s">
        <v>13855</v>
      </c>
      <c r="D1618" s="104" t="s">
        <v>11375</v>
      </c>
      <c r="E1618" s="105" t="s">
        <v>11264</v>
      </c>
      <c r="F1618" s="105" t="s">
        <v>6456</v>
      </c>
      <c r="G1618" s="140">
        <v>0.157</v>
      </c>
      <c r="H1618" s="107">
        <f>VLOOKUP(B1618,'CMP-SIN-SD-09-2021'!A:D,4,0)</f>
        <v>23.41</v>
      </c>
      <c r="I1618" s="107" t="s">
        <v>11266</v>
      </c>
      <c r="J1618" s="76">
        <f t="shared" si="442"/>
        <v>3.67</v>
      </c>
      <c r="M1618" s="76">
        <f>VLOOKUP(B1618,'CMP-SIN-SD-09-2021'!A:D,4,0)</f>
        <v>23.41</v>
      </c>
      <c r="N1618" s="76" t="b">
        <f t="shared" si="443"/>
        <v>1</v>
      </c>
    </row>
    <row r="1619" spans="1:15" s="363" customFormat="1" x14ac:dyDescent="0.25">
      <c r="A1619" s="378">
        <f t="shared" si="441"/>
        <v>89513</v>
      </c>
      <c r="B1619" s="377">
        <v>122</v>
      </c>
      <c r="C1619" s="104" t="s">
        <v>13855</v>
      </c>
      <c r="D1619" s="104" t="s">
        <v>13863</v>
      </c>
      <c r="E1619" s="105" t="s">
        <v>11264</v>
      </c>
      <c r="F1619" s="105" t="s">
        <v>6446</v>
      </c>
      <c r="G1619" s="140">
        <v>0.04</v>
      </c>
      <c r="H1619" s="107">
        <v>66.94</v>
      </c>
      <c r="I1619" s="107" t="s">
        <v>11266</v>
      </c>
      <c r="J1619" s="76">
        <f t="shared" si="442"/>
        <v>2.67</v>
      </c>
      <c r="M1619" s="76">
        <f>VLOOKUP(B1619,'INS-SIN-SD-09-2021'!A:D,4,0)</f>
        <v>66.94</v>
      </c>
      <c r="N1619" s="76" t="b">
        <f t="shared" si="443"/>
        <v>1</v>
      </c>
    </row>
    <row r="1620" spans="1:15" s="363" customFormat="1" ht="30" x14ac:dyDescent="0.25">
      <c r="A1620" s="378">
        <f t="shared" si="441"/>
        <v>89513</v>
      </c>
      <c r="B1620" s="377">
        <v>3511</v>
      </c>
      <c r="C1620" s="104" t="s">
        <v>13855</v>
      </c>
      <c r="D1620" s="104" t="s">
        <v>13933</v>
      </c>
      <c r="E1620" s="105" t="s">
        <v>11264</v>
      </c>
      <c r="F1620" s="105" t="s">
        <v>6446</v>
      </c>
      <c r="G1620" s="140">
        <v>1</v>
      </c>
      <c r="H1620" s="107">
        <v>98.48</v>
      </c>
      <c r="I1620" s="107" t="s">
        <v>11266</v>
      </c>
      <c r="J1620" s="76">
        <f t="shared" si="442"/>
        <v>98.48</v>
      </c>
      <c r="M1620" s="76">
        <f>VLOOKUP(B1620,'INS-SIN-SD-09-2021'!A:D,4,0)</f>
        <v>98.48</v>
      </c>
      <c r="N1620" s="76" t="b">
        <f t="shared" si="443"/>
        <v>1</v>
      </c>
    </row>
    <row r="1621" spans="1:15" s="363" customFormat="1" x14ac:dyDescent="0.25">
      <c r="A1621" s="378">
        <f t="shared" si="441"/>
        <v>89513</v>
      </c>
      <c r="B1621" s="377">
        <v>20083</v>
      </c>
      <c r="C1621" s="104" t="s">
        <v>13855</v>
      </c>
      <c r="D1621" s="104" t="s">
        <v>13864</v>
      </c>
      <c r="E1621" s="105" t="s">
        <v>11264</v>
      </c>
      <c r="F1621" s="105" t="s">
        <v>6446</v>
      </c>
      <c r="G1621" s="140">
        <v>5.1999999999999998E-2</v>
      </c>
      <c r="H1621" s="107">
        <v>75.84</v>
      </c>
      <c r="I1621" s="107" t="s">
        <v>11266</v>
      </c>
      <c r="J1621" s="76">
        <f t="shared" si="442"/>
        <v>3.94</v>
      </c>
      <c r="M1621" s="76">
        <f>VLOOKUP(B1621,'INS-SIN-SD-09-2021'!A:D,4,0)</f>
        <v>75.84</v>
      </c>
      <c r="N1621" s="76" t="b">
        <f t="shared" si="443"/>
        <v>1</v>
      </c>
    </row>
    <row r="1622" spans="1:15" s="363" customFormat="1" x14ac:dyDescent="0.25">
      <c r="A1622" s="378">
        <f t="shared" si="441"/>
        <v>89513</v>
      </c>
      <c r="B1622" s="377">
        <v>38383</v>
      </c>
      <c r="C1622" s="104" t="s">
        <v>13855</v>
      </c>
      <c r="D1622" s="104" t="s">
        <v>13857</v>
      </c>
      <c r="E1622" s="105" t="s">
        <v>11264</v>
      </c>
      <c r="F1622" s="105" t="s">
        <v>6446</v>
      </c>
      <c r="G1622" s="140">
        <v>3.5000000000000003E-2</v>
      </c>
      <c r="H1622" s="107">
        <v>2.34</v>
      </c>
      <c r="I1622" s="107" t="s">
        <v>11266</v>
      </c>
      <c r="J1622" s="76">
        <f t="shared" si="442"/>
        <v>0.08</v>
      </c>
      <c r="M1622" s="76">
        <f>VLOOKUP(B1622,'INS-SIN-SD-09-2021'!A:D,4,0)</f>
        <v>2.34</v>
      </c>
      <c r="N1622" s="76" t="b">
        <f t="shared" si="443"/>
        <v>1</v>
      </c>
    </row>
    <row r="1623" spans="1:15" s="363" customFormat="1" ht="45" x14ac:dyDescent="0.25">
      <c r="A1623" s="376">
        <f t="shared" si="441"/>
        <v>89521</v>
      </c>
      <c r="B1623" s="367" t="s">
        <v>11263</v>
      </c>
      <c r="C1623" s="368" t="s">
        <v>11472</v>
      </c>
      <c r="D1623" s="368" t="s">
        <v>13855</v>
      </c>
      <c r="E1623" s="369" t="s">
        <v>6446</v>
      </c>
      <c r="F1623" s="369" t="s">
        <v>11264</v>
      </c>
      <c r="G1623" s="370" t="s">
        <v>11265</v>
      </c>
      <c r="H1623" s="371" t="s">
        <v>11266</v>
      </c>
      <c r="I1623" s="375">
        <f>SUMIF(A:A,A1623,J:J)</f>
        <v>131.69000000000003</v>
      </c>
      <c r="K1623" s="363">
        <f>VLOOKUP(A1623,'CMP-SIN-SD-09-2021'!A:D,4,0)</f>
        <v>131.69</v>
      </c>
      <c r="L1623" s="363" t="b">
        <f>K1623=I1623</f>
        <v>1</v>
      </c>
      <c r="O1623" s="6">
        <v>89521</v>
      </c>
    </row>
    <row r="1624" spans="1:15" s="363" customFormat="1" ht="30" x14ac:dyDescent="0.25">
      <c r="A1624" s="378">
        <f t="shared" si="441"/>
        <v>89521</v>
      </c>
      <c r="B1624" s="377">
        <v>88248</v>
      </c>
      <c r="C1624" s="104" t="s">
        <v>13855</v>
      </c>
      <c r="D1624" s="104" t="s">
        <v>11440</v>
      </c>
      <c r="E1624" s="105" t="s">
        <v>11264</v>
      </c>
      <c r="F1624" s="105" t="s">
        <v>6456</v>
      </c>
      <c r="G1624" s="140">
        <v>0.17599999999999999</v>
      </c>
      <c r="H1624" s="107">
        <f>VLOOKUP(B1624,'CMP-SIN-SD-09-2021'!A:D,4,0)</f>
        <v>18.23</v>
      </c>
      <c r="I1624" s="107" t="s">
        <v>11266</v>
      </c>
      <c r="J1624" s="76">
        <f t="shared" ref="J1624:J1629" si="444">TRUNC((H1624*G1624),2)</f>
        <v>3.2</v>
      </c>
      <c r="M1624" s="76">
        <f>VLOOKUP(B1624,'CMP-SIN-SD-09-2021'!A:D,4,0)</f>
        <v>18.23</v>
      </c>
      <c r="N1624" s="76" t="b">
        <f t="shared" ref="N1624:N1629" si="445">M1624=H1624</f>
        <v>1</v>
      </c>
    </row>
    <row r="1625" spans="1:15" s="363" customFormat="1" ht="30" x14ac:dyDescent="0.25">
      <c r="A1625" s="378">
        <f t="shared" si="441"/>
        <v>89521</v>
      </c>
      <c r="B1625" s="377">
        <v>88267</v>
      </c>
      <c r="C1625" s="104" t="s">
        <v>13855</v>
      </c>
      <c r="D1625" s="104" t="s">
        <v>11375</v>
      </c>
      <c r="E1625" s="105" t="s">
        <v>11264</v>
      </c>
      <c r="F1625" s="105" t="s">
        <v>6456</v>
      </c>
      <c r="G1625" s="140">
        <v>0.17599999999999999</v>
      </c>
      <c r="H1625" s="107">
        <f>VLOOKUP(B1625,'CMP-SIN-SD-09-2021'!A:D,4,0)</f>
        <v>23.41</v>
      </c>
      <c r="I1625" s="107" t="s">
        <v>11266</v>
      </c>
      <c r="J1625" s="76">
        <f t="shared" si="444"/>
        <v>4.12</v>
      </c>
      <c r="M1625" s="76">
        <f>VLOOKUP(B1625,'CMP-SIN-SD-09-2021'!A:D,4,0)</f>
        <v>23.41</v>
      </c>
      <c r="N1625" s="76" t="b">
        <f t="shared" si="445"/>
        <v>1</v>
      </c>
    </row>
    <row r="1626" spans="1:15" s="363" customFormat="1" x14ac:dyDescent="0.25">
      <c r="A1626" s="378">
        <f t="shared" si="441"/>
        <v>89521</v>
      </c>
      <c r="B1626" s="377">
        <v>122</v>
      </c>
      <c r="C1626" s="104" t="s">
        <v>13855</v>
      </c>
      <c r="D1626" s="104" t="s">
        <v>13863</v>
      </c>
      <c r="E1626" s="105" t="s">
        <v>11264</v>
      </c>
      <c r="F1626" s="105" t="s">
        <v>6446</v>
      </c>
      <c r="G1626" s="140">
        <v>4.7E-2</v>
      </c>
      <c r="H1626" s="107">
        <v>66.94</v>
      </c>
      <c r="I1626" s="107" t="s">
        <v>11266</v>
      </c>
      <c r="J1626" s="76">
        <f t="shared" si="444"/>
        <v>3.14</v>
      </c>
      <c r="M1626" s="76">
        <f>VLOOKUP(B1626,'INS-SIN-SD-09-2021'!A:D,4,0)</f>
        <v>66.94</v>
      </c>
      <c r="N1626" s="76" t="b">
        <f t="shared" si="445"/>
        <v>1</v>
      </c>
    </row>
    <row r="1627" spans="1:15" s="363" customFormat="1" ht="30" x14ac:dyDescent="0.25">
      <c r="A1627" s="378">
        <f t="shared" si="441"/>
        <v>89521</v>
      </c>
      <c r="B1627" s="377">
        <v>3513</v>
      </c>
      <c r="C1627" s="104" t="s">
        <v>13855</v>
      </c>
      <c r="D1627" s="104" t="s">
        <v>13934</v>
      </c>
      <c r="E1627" s="105" t="s">
        <v>11264</v>
      </c>
      <c r="F1627" s="105" t="s">
        <v>6446</v>
      </c>
      <c r="G1627" s="140">
        <v>1</v>
      </c>
      <c r="H1627" s="107">
        <v>116.59</v>
      </c>
      <c r="I1627" s="107" t="s">
        <v>11266</v>
      </c>
      <c r="J1627" s="76">
        <f t="shared" si="444"/>
        <v>116.59</v>
      </c>
      <c r="M1627" s="76">
        <f>VLOOKUP(B1627,'INS-SIN-SD-09-2021'!A:D,4,0)</f>
        <v>116.59</v>
      </c>
      <c r="N1627" s="76" t="b">
        <f t="shared" si="445"/>
        <v>1</v>
      </c>
    </row>
    <row r="1628" spans="1:15" s="363" customFormat="1" x14ac:dyDescent="0.25">
      <c r="A1628" s="378">
        <f t="shared" si="441"/>
        <v>89521</v>
      </c>
      <c r="B1628" s="377">
        <v>20083</v>
      </c>
      <c r="C1628" s="104" t="s">
        <v>13855</v>
      </c>
      <c r="D1628" s="104" t="s">
        <v>13864</v>
      </c>
      <c r="E1628" s="105" t="s">
        <v>11264</v>
      </c>
      <c r="F1628" s="105" t="s">
        <v>6446</v>
      </c>
      <c r="G1628" s="140">
        <v>0.06</v>
      </c>
      <c r="H1628" s="107">
        <v>75.84</v>
      </c>
      <c r="I1628" s="107" t="s">
        <v>11266</v>
      </c>
      <c r="J1628" s="76">
        <f t="shared" si="444"/>
        <v>4.55</v>
      </c>
      <c r="M1628" s="76">
        <f>VLOOKUP(B1628,'INS-SIN-SD-09-2021'!A:D,4,0)</f>
        <v>75.84</v>
      </c>
      <c r="N1628" s="76" t="b">
        <f t="shared" si="445"/>
        <v>1</v>
      </c>
    </row>
    <row r="1629" spans="1:15" s="363" customFormat="1" x14ac:dyDescent="0.25">
      <c r="A1629" s="378">
        <f t="shared" si="441"/>
        <v>89521</v>
      </c>
      <c r="B1629" s="377">
        <v>38383</v>
      </c>
      <c r="C1629" s="104" t="s">
        <v>13855</v>
      </c>
      <c r="D1629" s="104" t="s">
        <v>13857</v>
      </c>
      <c r="E1629" s="105" t="s">
        <v>11264</v>
      </c>
      <c r="F1629" s="105" t="s">
        <v>6446</v>
      </c>
      <c r="G1629" s="140">
        <v>3.9E-2</v>
      </c>
      <c r="H1629" s="107">
        <v>2.34</v>
      </c>
      <c r="I1629" s="107" t="s">
        <v>11266</v>
      </c>
      <c r="J1629" s="76">
        <f t="shared" si="444"/>
        <v>0.09</v>
      </c>
      <c r="M1629" s="76">
        <f>VLOOKUP(B1629,'INS-SIN-SD-09-2021'!A:D,4,0)</f>
        <v>2.34</v>
      </c>
      <c r="N1629" s="76" t="b">
        <f t="shared" si="445"/>
        <v>1</v>
      </c>
    </row>
    <row r="1630" spans="1:15" s="363" customFormat="1" ht="60" x14ac:dyDescent="0.25">
      <c r="A1630" s="376">
        <f t="shared" si="441"/>
        <v>94686</v>
      </c>
      <c r="B1630" s="367" t="s">
        <v>11263</v>
      </c>
      <c r="C1630" s="368" t="s">
        <v>11473</v>
      </c>
      <c r="D1630" s="368" t="s">
        <v>13431</v>
      </c>
      <c r="E1630" s="369" t="s">
        <v>6446</v>
      </c>
      <c r="F1630" s="369" t="s">
        <v>11264</v>
      </c>
      <c r="G1630" s="370" t="s">
        <v>11265</v>
      </c>
      <c r="H1630" s="371" t="s">
        <v>11266</v>
      </c>
      <c r="I1630" s="375">
        <f>SUMIF(A:A,A1630,J:J)</f>
        <v>278.32</v>
      </c>
      <c r="K1630" s="363">
        <f>VLOOKUP(A1630,'CMP-SIN-SD-09-2021'!A:D,4,0)</f>
        <v>278.32</v>
      </c>
      <c r="L1630" s="363" t="b">
        <f>K1630=I1630</f>
        <v>1</v>
      </c>
      <c r="O1630" s="6">
        <v>94686</v>
      </c>
    </row>
    <row r="1631" spans="1:15" s="363" customFormat="1" ht="30" x14ac:dyDescent="0.25">
      <c r="A1631" s="378">
        <f t="shared" si="441"/>
        <v>94686</v>
      </c>
      <c r="B1631" s="377">
        <v>88248</v>
      </c>
      <c r="C1631" s="104" t="s">
        <v>13431</v>
      </c>
      <c r="D1631" s="104" t="s">
        <v>11440</v>
      </c>
      <c r="E1631" s="105" t="s">
        <v>11264</v>
      </c>
      <c r="F1631" s="105" t="s">
        <v>6456</v>
      </c>
      <c r="G1631" s="140">
        <v>0.48499999999999999</v>
      </c>
      <c r="H1631" s="107">
        <f>VLOOKUP(B1631,'CMP-SIN-SD-09-2021'!A:D,4,0)</f>
        <v>18.23</v>
      </c>
      <c r="I1631" s="107" t="s">
        <v>11266</v>
      </c>
      <c r="J1631" s="76">
        <f t="shared" ref="J1631:J1636" si="446">TRUNC((H1631*G1631),2)</f>
        <v>8.84</v>
      </c>
      <c r="M1631" s="76">
        <f>VLOOKUP(B1631,'CMP-SIN-SD-09-2021'!A:D,4,0)</f>
        <v>18.23</v>
      </c>
      <c r="N1631" s="76" t="b">
        <f t="shared" ref="N1631:N1636" si="447">M1631=H1631</f>
        <v>1</v>
      </c>
    </row>
    <row r="1632" spans="1:15" s="363" customFormat="1" ht="30" x14ac:dyDescent="0.25">
      <c r="A1632" s="378">
        <f t="shared" si="441"/>
        <v>94686</v>
      </c>
      <c r="B1632" s="377">
        <v>88267</v>
      </c>
      <c r="C1632" s="104" t="s">
        <v>13431</v>
      </c>
      <c r="D1632" s="104" t="s">
        <v>11375</v>
      </c>
      <c r="E1632" s="105" t="s">
        <v>11264</v>
      </c>
      <c r="F1632" s="105" t="s">
        <v>6456</v>
      </c>
      <c r="G1632" s="140">
        <v>0.48499999999999999</v>
      </c>
      <c r="H1632" s="107">
        <f>VLOOKUP(B1632,'CMP-SIN-SD-09-2021'!A:D,4,0)</f>
        <v>23.41</v>
      </c>
      <c r="I1632" s="107" t="s">
        <v>11266</v>
      </c>
      <c r="J1632" s="76">
        <f t="shared" si="446"/>
        <v>11.35</v>
      </c>
      <c r="M1632" s="76">
        <f>VLOOKUP(B1632,'CMP-SIN-SD-09-2021'!A:D,4,0)</f>
        <v>23.41</v>
      </c>
      <c r="N1632" s="76" t="b">
        <f t="shared" si="447"/>
        <v>1</v>
      </c>
    </row>
    <row r="1633" spans="1:15" s="363" customFormat="1" x14ac:dyDescent="0.25">
      <c r="A1633" s="378">
        <f t="shared" si="441"/>
        <v>94686</v>
      </c>
      <c r="B1633" s="377">
        <v>20080</v>
      </c>
      <c r="C1633" s="104" t="s">
        <v>13431</v>
      </c>
      <c r="D1633" s="104" t="s">
        <v>13935</v>
      </c>
      <c r="E1633" s="105" t="s">
        <v>11264</v>
      </c>
      <c r="F1633" s="105" t="s">
        <v>6446</v>
      </c>
      <c r="G1633" s="140">
        <v>0.28899999999999998</v>
      </c>
      <c r="H1633" s="107">
        <v>21.85</v>
      </c>
      <c r="I1633" s="107" t="s">
        <v>11266</v>
      </c>
      <c r="J1633" s="76">
        <f t="shared" si="446"/>
        <v>6.31</v>
      </c>
      <c r="M1633" s="76">
        <f>VLOOKUP(B1633,'INS-SIN-SD-09-2021'!A:D,4,0)</f>
        <v>21.85</v>
      </c>
      <c r="N1633" s="76" t="b">
        <f t="shared" si="447"/>
        <v>1</v>
      </c>
    </row>
    <row r="1634" spans="1:15" s="363" customFormat="1" ht="30" x14ac:dyDescent="0.25">
      <c r="A1634" s="378">
        <f t="shared" si="441"/>
        <v>94686</v>
      </c>
      <c r="B1634" s="377">
        <v>3530</v>
      </c>
      <c r="C1634" s="104" t="s">
        <v>13431</v>
      </c>
      <c r="D1634" s="104" t="s">
        <v>13936</v>
      </c>
      <c r="E1634" s="105" t="s">
        <v>11264</v>
      </c>
      <c r="F1634" s="105" t="s">
        <v>6446</v>
      </c>
      <c r="G1634" s="140">
        <v>1</v>
      </c>
      <c r="H1634" s="107">
        <v>245.95</v>
      </c>
      <c r="I1634" s="107" t="s">
        <v>11266</v>
      </c>
      <c r="J1634" s="76">
        <f t="shared" si="446"/>
        <v>245.95</v>
      </c>
      <c r="M1634" s="76">
        <f>VLOOKUP(B1634,'INS-SIN-SD-09-2021'!A:D,4,0)</f>
        <v>245.95</v>
      </c>
      <c r="N1634" s="76" t="b">
        <f t="shared" si="447"/>
        <v>1</v>
      </c>
    </row>
    <row r="1635" spans="1:15" s="363" customFormat="1" x14ac:dyDescent="0.25">
      <c r="A1635" s="378">
        <f t="shared" si="441"/>
        <v>94686</v>
      </c>
      <c r="B1635" s="377">
        <v>20083</v>
      </c>
      <c r="C1635" s="104" t="s">
        <v>13431</v>
      </c>
      <c r="D1635" s="104" t="s">
        <v>13864</v>
      </c>
      <c r="E1635" s="105" t="s">
        <v>11264</v>
      </c>
      <c r="F1635" s="105" t="s">
        <v>6446</v>
      </c>
      <c r="G1635" s="140">
        <v>7.5999999999999998E-2</v>
      </c>
      <c r="H1635" s="107">
        <v>75.84</v>
      </c>
      <c r="I1635" s="107" t="s">
        <v>11266</v>
      </c>
      <c r="J1635" s="76">
        <f t="shared" si="446"/>
        <v>5.76</v>
      </c>
      <c r="M1635" s="76">
        <f>VLOOKUP(B1635,'INS-SIN-SD-09-2021'!A:D,4,0)</f>
        <v>75.84</v>
      </c>
      <c r="N1635" s="76" t="b">
        <f t="shared" si="447"/>
        <v>1</v>
      </c>
    </row>
    <row r="1636" spans="1:15" s="363" customFormat="1" x14ac:dyDescent="0.25">
      <c r="A1636" s="378">
        <f t="shared" si="441"/>
        <v>94686</v>
      </c>
      <c r="B1636" s="377">
        <v>38383</v>
      </c>
      <c r="C1636" s="104" t="s">
        <v>13431</v>
      </c>
      <c r="D1636" s="104" t="s">
        <v>13857</v>
      </c>
      <c r="E1636" s="105" t="s">
        <v>11264</v>
      </c>
      <c r="F1636" s="105" t="s">
        <v>6446</v>
      </c>
      <c r="G1636" s="140">
        <v>4.8000000000000001E-2</v>
      </c>
      <c r="H1636" s="107">
        <v>2.34</v>
      </c>
      <c r="I1636" s="107" t="s">
        <v>11266</v>
      </c>
      <c r="J1636" s="76">
        <f t="shared" si="446"/>
        <v>0.11</v>
      </c>
      <c r="M1636" s="76">
        <f>VLOOKUP(B1636,'INS-SIN-SD-09-2021'!A:D,4,0)</f>
        <v>2.34</v>
      </c>
      <c r="N1636" s="76" t="b">
        <f t="shared" si="447"/>
        <v>1</v>
      </c>
    </row>
    <row r="1637" spans="1:15" s="363" customFormat="1" ht="45" x14ac:dyDescent="0.25">
      <c r="A1637" s="376">
        <f t="shared" si="441"/>
        <v>89515</v>
      </c>
      <c r="B1637" s="367" t="s">
        <v>11263</v>
      </c>
      <c r="C1637" s="368" t="s">
        <v>12035</v>
      </c>
      <c r="D1637" s="368" t="s">
        <v>13855</v>
      </c>
      <c r="E1637" s="369" t="s">
        <v>6446</v>
      </c>
      <c r="F1637" s="369" t="s">
        <v>11264</v>
      </c>
      <c r="G1637" s="370" t="s">
        <v>11265</v>
      </c>
      <c r="H1637" s="371" t="s">
        <v>11266</v>
      </c>
      <c r="I1637" s="375">
        <f>SUMIF(A:A,A1637,J:J)</f>
        <v>83.96</v>
      </c>
      <c r="K1637" s="363">
        <f>VLOOKUP(A1637,'CMP-SIN-SD-09-2021'!A:D,4,0)</f>
        <v>83.96</v>
      </c>
      <c r="L1637" s="363" t="b">
        <f>K1637=I1637</f>
        <v>1</v>
      </c>
      <c r="O1637" s="6">
        <v>89515</v>
      </c>
    </row>
    <row r="1638" spans="1:15" s="363" customFormat="1" ht="30" x14ac:dyDescent="0.25">
      <c r="A1638" s="378">
        <f t="shared" si="441"/>
        <v>89515</v>
      </c>
      <c r="B1638" s="377">
        <v>88248</v>
      </c>
      <c r="C1638" s="104" t="s">
        <v>13855</v>
      </c>
      <c r="D1638" s="104" t="s">
        <v>11440</v>
      </c>
      <c r="E1638" s="105" t="s">
        <v>11264</v>
      </c>
      <c r="F1638" s="105" t="s">
        <v>6456</v>
      </c>
      <c r="G1638" s="140">
        <v>0.157</v>
      </c>
      <c r="H1638" s="107">
        <f>VLOOKUP(B1638,'CMP-SIN-SD-09-2021'!A:D,4,0)</f>
        <v>18.23</v>
      </c>
      <c r="I1638" s="107" t="s">
        <v>11266</v>
      </c>
      <c r="J1638" s="76">
        <f t="shared" ref="J1638:J1643" si="448">TRUNC((H1638*G1638),2)</f>
        <v>2.86</v>
      </c>
      <c r="M1638" s="76">
        <f>VLOOKUP(B1638,'CMP-SIN-SD-09-2021'!A:D,4,0)</f>
        <v>18.23</v>
      </c>
      <c r="N1638" s="76" t="b">
        <f t="shared" ref="N1638:N1643" si="449">M1638=H1638</f>
        <v>1</v>
      </c>
    </row>
    <row r="1639" spans="1:15" s="363" customFormat="1" ht="30" x14ac:dyDescent="0.25">
      <c r="A1639" s="378">
        <f t="shared" si="441"/>
        <v>89515</v>
      </c>
      <c r="B1639" s="377">
        <v>88267</v>
      </c>
      <c r="C1639" s="104" t="s">
        <v>13855</v>
      </c>
      <c r="D1639" s="104" t="s">
        <v>11375</v>
      </c>
      <c r="E1639" s="105" t="s">
        <v>11264</v>
      </c>
      <c r="F1639" s="105" t="s">
        <v>6456</v>
      </c>
      <c r="G1639" s="140">
        <v>0.157</v>
      </c>
      <c r="H1639" s="107">
        <f>VLOOKUP(B1639,'CMP-SIN-SD-09-2021'!A:D,4,0)</f>
        <v>23.41</v>
      </c>
      <c r="I1639" s="107" t="s">
        <v>11266</v>
      </c>
      <c r="J1639" s="76">
        <f t="shared" si="448"/>
        <v>3.67</v>
      </c>
      <c r="M1639" s="76">
        <f>VLOOKUP(B1639,'CMP-SIN-SD-09-2021'!A:D,4,0)</f>
        <v>23.41</v>
      </c>
      <c r="N1639" s="76" t="b">
        <f t="shared" si="449"/>
        <v>1</v>
      </c>
    </row>
    <row r="1640" spans="1:15" s="363" customFormat="1" x14ac:dyDescent="0.25">
      <c r="A1640" s="378">
        <f t="shared" si="441"/>
        <v>89515</v>
      </c>
      <c r="B1640" s="377">
        <v>122</v>
      </c>
      <c r="C1640" s="104" t="s">
        <v>13855</v>
      </c>
      <c r="D1640" s="104" t="s">
        <v>13863</v>
      </c>
      <c r="E1640" s="105" t="s">
        <v>11264</v>
      </c>
      <c r="F1640" s="105" t="s">
        <v>6446</v>
      </c>
      <c r="G1640" s="140">
        <v>0.04</v>
      </c>
      <c r="H1640" s="107">
        <v>66.94</v>
      </c>
      <c r="I1640" s="107" t="s">
        <v>11266</v>
      </c>
      <c r="J1640" s="76">
        <f t="shared" si="448"/>
        <v>2.67</v>
      </c>
      <c r="M1640" s="76">
        <f>VLOOKUP(B1640,'INS-SIN-SD-09-2021'!A:D,4,0)</f>
        <v>66.94</v>
      </c>
      <c r="N1640" s="76" t="b">
        <f t="shared" si="449"/>
        <v>1</v>
      </c>
    </row>
    <row r="1641" spans="1:15" s="363" customFormat="1" ht="30" x14ac:dyDescent="0.25">
      <c r="A1641" s="378">
        <f t="shared" si="441"/>
        <v>89515</v>
      </c>
      <c r="B1641" s="377">
        <v>3478</v>
      </c>
      <c r="C1641" s="104" t="s">
        <v>13855</v>
      </c>
      <c r="D1641" s="104" t="s">
        <v>13937</v>
      </c>
      <c r="E1641" s="105" t="s">
        <v>11264</v>
      </c>
      <c r="F1641" s="105" t="s">
        <v>6446</v>
      </c>
      <c r="G1641" s="140">
        <v>1</v>
      </c>
      <c r="H1641" s="107">
        <v>70.739999999999995</v>
      </c>
      <c r="I1641" s="107" t="s">
        <v>11266</v>
      </c>
      <c r="J1641" s="76">
        <f t="shared" si="448"/>
        <v>70.739999999999995</v>
      </c>
      <c r="M1641" s="76">
        <f>VLOOKUP(B1641,'INS-SIN-SD-09-2021'!A:D,4,0)</f>
        <v>70.739999999999995</v>
      </c>
      <c r="N1641" s="76" t="b">
        <f t="shared" si="449"/>
        <v>1</v>
      </c>
    </row>
    <row r="1642" spans="1:15" s="363" customFormat="1" x14ac:dyDescent="0.25">
      <c r="A1642" s="378">
        <f t="shared" si="441"/>
        <v>89515</v>
      </c>
      <c r="B1642" s="377">
        <v>20083</v>
      </c>
      <c r="C1642" s="104" t="s">
        <v>13855</v>
      </c>
      <c r="D1642" s="104" t="s">
        <v>13864</v>
      </c>
      <c r="E1642" s="105" t="s">
        <v>11264</v>
      </c>
      <c r="F1642" s="105" t="s">
        <v>6446</v>
      </c>
      <c r="G1642" s="140">
        <v>5.1999999999999998E-2</v>
      </c>
      <c r="H1642" s="107">
        <v>75.84</v>
      </c>
      <c r="I1642" s="107" t="s">
        <v>11266</v>
      </c>
      <c r="J1642" s="76">
        <f t="shared" si="448"/>
        <v>3.94</v>
      </c>
      <c r="M1642" s="76">
        <f>VLOOKUP(B1642,'INS-SIN-SD-09-2021'!A:D,4,0)</f>
        <v>75.84</v>
      </c>
      <c r="N1642" s="76" t="b">
        <f t="shared" si="449"/>
        <v>1</v>
      </c>
    </row>
    <row r="1643" spans="1:15" s="363" customFormat="1" x14ac:dyDescent="0.25">
      <c r="A1643" s="378">
        <f t="shared" si="441"/>
        <v>89515</v>
      </c>
      <c r="B1643" s="377">
        <v>38383</v>
      </c>
      <c r="C1643" s="104" t="s">
        <v>13855</v>
      </c>
      <c r="D1643" s="104" t="s">
        <v>13857</v>
      </c>
      <c r="E1643" s="105" t="s">
        <v>11264</v>
      </c>
      <c r="F1643" s="105" t="s">
        <v>6446</v>
      </c>
      <c r="G1643" s="140">
        <v>3.5000000000000003E-2</v>
      </c>
      <c r="H1643" s="107">
        <v>2.34</v>
      </c>
      <c r="I1643" s="107" t="s">
        <v>11266</v>
      </c>
      <c r="J1643" s="76">
        <f t="shared" si="448"/>
        <v>0.08</v>
      </c>
      <c r="M1643" s="76">
        <f>VLOOKUP(B1643,'INS-SIN-SD-09-2021'!A:D,4,0)</f>
        <v>2.34</v>
      </c>
      <c r="N1643" s="76" t="b">
        <f t="shared" si="449"/>
        <v>1</v>
      </c>
    </row>
    <row r="1644" spans="1:15" s="363" customFormat="1" ht="45" x14ac:dyDescent="0.25">
      <c r="A1644" s="376">
        <f t="shared" si="441"/>
        <v>89523</v>
      </c>
      <c r="B1644" s="367" t="s">
        <v>11263</v>
      </c>
      <c r="C1644" s="368" t="s">
        <v>11475</v>
      </c>
      <c r="D1644" s="368" t="s">
        <v>13855</v>
      </c>
      <c r="E1644" s="369" t="s">
        <v>6446</v>
      </c>
      <c r="F1644" s="369" t="s">
        <v>11264</v>
      </c>
      <c r="G1644" s="370" t="s">
        <v>11265</v>
      </c>
      <c r="H1644" s="371" t="s">
        <v>11266</v>
      </c>
      <c r="I1644" s="375">
        <f>SUMIF(A:A,A1644,J:J)</f>
        <v>99.030000000000015</v>
      </c>
      <c r="K1644" s="363">
        <f>VLOOKUP(A1644,'CMP-SIN-SD-09-2021'!A:D,4,0)</f>
        <v>99.03</v>
      </c>
      <c r="L1644" s="363" t="b">
        <f>K1644=I1644</f>
        <v>1</v>
      </c>
      <c r="O1644" s="6">
        <v>89523</v>
      </c>
    </row>
    <row r="1645" spans="1:15" s="363" customFormat="1" ht="30" x14ac:dyDescent="0.25">
      <c r="A1645" s="378">
        <f t="shared" si="441"/>
        <v>89523</v>
      </c>
      <c r="B1645" s="377">
        <v>88248</v>
      </c>
      <c r="C1645" s="104" t="s">
        <v>13855</v>
      </c>
      <c r="D1645" s="104" t="s">
        <v>11440</v>
      </c>
      <c r="E1645" s="105" t="s">
        <v>11264</v>
      </c>
      <c r="F1645" s="105" t="s">
        <v>6456</v>
      </c>
      <c r="G1645" s="140">
        <v>0.17599999999999999</v>
      </c>
      <c r="H1645" s="107">
        <f>VLOOKUP(B1645,'CMP-SIN-SD-09-2021'!A:D,4,0)</f>
        <v>18.23</v>
      </c>
      <c r="I1645" s="107" t="s">
        <v>11266</v>
      </c>
      <c r="J1645" s="76">
        <f t="shared" ref="J1645:J1650" si="450">TRUNC((H1645*G1645),2)</f>
        <v>3.2</v>
      </c>
      <c r="M1645" s="76">
        <f>VLOOKUP(B1645,'CMP-SIN-SD-09-2021'!A:D,4,0)</f>
        <v>18.23</v>
      </c>
      <c r="N1645" s="76" t="b">
        <f t="shared" ref="N1645:N1650" si="451">M1645=H1645</f>
        <v>1</v>
      </c>
    </row>
    <row r="1646" spans="1:15" s="363" customFormat="1" ht="30" x14ac:dyDescent="0.25">
      <c r="A1646" s="378">
        <f t="shared" si="441"/>
        <v>89523</v>
      </c>
      <c r="B1646" s="377">
        <v>88267</v>
      </c>
      <c r="C1646" s="104" t="s">
        <v>13855</v>
      </c>
      <c r="D1646" s="104" t="s">
        <v>11375</v>
      </c>
      <c r="E1646" s="105" t="s">
        <v>11264</v>
      </c>
      <c r="F1646" s="105" t="s">
        <v>6456</v>
      </c>
      <c r="G1646" s="140">
        <v>0.17599999999999999</v>
      </c>
      <c r="H1646" s="107">
        <f>VLOOKUP(B1646,'CMP-SIN-SD-09-2021'!A:D,4,0)</f>
        <v>23.41</v>
      </c>
      <c r="I1646" s="107" t="s">
        <v>11266</v>
      </c>
      <c r="J1646" s="76">
        <f t="shared" si="450"/>
        <v>4.12</v>
      </c>
      <c r="M1646" s="76">
        <f>VLOOKUP(B1646,'CMP-SIN-SD-09-2021'!A:D,4,0)</f>
        <v>23.41</v>
      </c>
      <c r="N1646" s="76" t="b">
        <f t="shared" si="451"/>
        <v>1</v>
      </c>
    </row>
    <row r="1647" spans="1:15" s="363" customFormat="1" x14ac:dyDescent="0.25">
      <c r="A1647" s="378">
        <f t="shared" si="441"/>
        <v>89523</v>
      </c>
      <c r="B1647" s="377">
        <v>122</v>
      </c>
      <c r="C1647" s="104" t="s">
        <v>13855</v>
      </c>
      <c r="D1647" s="104" t="s">
        <v>13863</v>
      </c>
      <c r="E1647" s="105" t="s">
        <v>11264</v>
      </c>
      <c r="F1647" s="105" t="s">
        <v>6446</v>
      </c>
      <c r="G1647" s="140">
        <v>4.7E-2</v>
      </c>
      <c r="H1647" s="107">
        <v>66.94</v>
      </c>
      <c r="I1647" s="107" t="s">
        <v>11266</v>
      </c>
      <c r="J1647" s="76">
        <f t="shared" si="450"/>
        <v>3.14</v>
      </c>
      <c r="M1647" s="76">
        <f>VLOOKUP(B1647,'INS-SIN-SD-09-2021'!A:D,4,0)</f>
        <v>66.94</v>
      </c>
      <c r="N1647" s="76" t="b">
        <f t="shared" si="451"/>
        <v>1</v>
      </c>
    </row>
    <row r="1648" spans="1:15" s="363" customFormat="1" ht="30" x14ac:dyDescent="0.25">
      <c r="A1648" s="378">
        <f t="shared" si="441"/>
        <v>89523</v>
      </c>
      <c r="B1648" s="377">
        <v>3525</v>
      </c>
      <c r="C1648" s="104" t="s">
        <v>13855</v>
      </c>
      <c r="D1648" s="104" t="s">
        <v>13938</v>
      </c>
      <c r="E1648" s="105" t="s">
        <v>11264</v>
      </c>
      <c r="F1648" s="105" t="s">
        <v>6446</v>
      </c>
      <c r="G1648" s="140">
        <v>1</v>
      </c>
      <c r="H1648" s="107">
        <v>83.93</v>
      </c>
      <c r="I1648" s="107" t="s">
        <v>11266</v>
      </c>
      <c r="J1648" s="76">
        <f t="shared" si="450"/>
        <v>83.93</v>
      </c>
      <c r="M1648" s="76">
        <f>VLOOKUP(B1648,'INS-SIN-SD-09-2021'!A:D,4,0)</f>
        <v>83.93</v>
      </c>
      <c r="N1648" s="76" t="b">
        <f t="shared" si="451"/>
        <v>1</v>
      </c>
    </row>
    <row r="1649" spans="1:15" s="363" customFormat="1" x14ac:dyDescent="0.25">
      <c r="A1649" s="378">
        <f t="shared" si="441"/>
        <v>89523</v>
      </c>
      <c r="B1649" s="377">
        <v>20083</v>
      </c>
      <c r="C1649" s="104" t="s">
        <v>13855</v>
      </c>
      <c r="D1649" s="104" t="s">
        <v>13864</v>
      </c>
      <c r="E1649" s="105" t="s">
        <v>11264</v>
      </c>
      <c r="F1649" s="105" t="s">
        <v>6446</v>
      </c>
      <c r="G1649" s="140">
        <v>0.06</v>
      </c>
      <c r="H1649" s="107">
        <v>75.84</v>
      </c>
      <c r="I1649" s="107" t="s">
        <v>11266</v>
      </c>
      <c r="J1649" s="76">
        <f t="shared" si="450"/>
        <v>4.55</v>
      </c>
      <c r="M1649" s="76">
        <f>VLOOKUP(B1649,'INS-SIN-SD-09-2021'!A:D,4,0)</f>
        <v>75.84</v>
      </c>
      <c r="N1649" s="76" t="b">
        <f t="shared" si="451"/>
        <v>1</v>
      </c>
    </row>
    <row r="1650" spans="1:15" s="363" customFormat="1" x14ac:dyDescent="0.25">
      <c r="A1650" s="378">
        <f t="shared" si="441"/>
        <v>89523</v>
      </c>
      <c r="B1650" s="377">
        <v>38383</v>
      </c>
      <c r="C1650" s="104" t="s">
        <v>13855</v>
      </c>
      <c r="D1650" s="104" t="s">
        <v>13857</v>
      </c>
      <c r="E1650" s="105" t="s">
        <v>11264</v>
      </c>
      <c r="F1650" s="105" t="s">
        <v>6446</v>
      </c>
      <c r="G1650" s="140">
        <v>3.9E-2</v>
      </c>
      <c r="H1650" s="107">
        <v>2.34</v>
      </c>
      <c r="I1650" s="107" t="s">
        <v>11266</v>
      </c>
      <c r="J1650" s="76">
        <f t="shared" si="450"/>
        <v>0.09</v>
      </c>
      <c r="M1650" s="76">
        <f>VLOOKUP(B1650,'INS-SIN-SD-09-2021'!A:D,4,0)</f>
        <v>2.34</v>
      </c>
      <c r="N1650" s="76" t="b">
        <f t="shared" si="451"/>
        <v>1</v>
      </c>
    </row>
    <row r="1651" spans="1:15" s="363" customFormat="1" ht="30" x14ac:dyDescent="0.25">
      <c r="A1651" s="376">
        <f t="shared" si="441"/>
        <v>89628</v>
      </c>
      <c r="B1651" s="367" t="s">
        <v>11263</v>
      </c>
      <c r="C1651" s="368" t="s">
        <v>11476</v>
      </c>
      <c r="D1651" s="368" t="s">
        <v>13478</v>
      </c>
      <c r="E1651" s="369" t="s">
        <v>6446</v>
      </c>
      <c r="F1651" s="369" t="s">
        <v>11264</v>
      </c>
      <c r="G1651" s="370" t="s">
        <v>11265</v>
      </c>
      <c r="H1651" s="371" t="s">
        <v>11266</v>
      </c>
      <c r="I1651" s="375">
        <f>SUMIF(A:A,A1651,J:J)</f>
        <v>45.34</v>
      </c>
      <c r="K1651" s="363">
        <f>VLOOKUP(A1651,'CMP-SIN-SD-09-2021'!A:D,4,0)</f>
        <v>45.34</v>
      </c>
      <c r="L1651" s="363" t="b">
        <f>K1651=I1651</f>
        <v>1</v>
      </c>
      <c r="O1651" s="6">
        <v>89628</v>
      </c>
    </row>
    <row r="1652" spans="1:15" s="363" customFormat="1" ht="30" x14ac:dyDescent="0.25">
      <c r="A1652" s="378">
        <f t="shared" si="441"/>
        <v>89628</v>
      </c>
      <c r="B1652" s="377">
        <v>88248</v>
      </c>
      <c r="C1652" s="104" t="s">
        <v>13478</v>
      </c>
      <c r="D1652" s="104" t="s">
        <v>11440</v>
      </c>
      <c r="E1652" s="105" t="s">
        <v>11264</v>
      </c>
      <c r="F1652" s="105" t="s">
        <v>6456</v>
      </c>
      <c r="G1652" s="140">
        <v>0.17</v>
      </c>
      <c r="H1652" s="107">
        <f>VLOOKUP(B1652,'CMP-SIN-SD-09-2021'!A:D,4,0)</f>
        <v>18.23</v>
      </c>
      <c r="I1652" s="107" t="s">
        <v>11266</v>
      </c>
      <c r="J1652" s="76">
        <f t="shared" ref="J1652:J1657" si="452">TRUNC((H1652*G1652),2)</f>
        <v>3.09</v>
      </c>
      <c r="M1652" s="76">
        <f>VLOOKUP(B1652,'CMP-SIN-SD-09-2021'!A:D,4,0)</f>
        <v>18.23</v>
      </c>
      <c r="N1652" s="76" t="b">
        <f t="shared" ref="N1652:N1657" si="453">M1652=H1652</f>
        <v>1</v>
      </c>
    </row>
    <row r="1653" spans="1:15" s="363" customFormat="1" ht="30" x14ac:dyDescent="0.25">
      <c r="A1653" s="378">
        <f t="shared" si="441"/>
        <v>89628</v>
      </c>
      <c r="B1653" s="377">
        <v>88267</v>
      </c>
      <c r="C1653" s="104" t="s">
        <v>13478</v>
      </c>
      <c r="D1653" s="104" t="s">
        <v>11375</v>
      </c>
      <c r="E1653" s="105" t="s">
        <v>11264</v>
      </c>
      <c r="F1653" s="105" t="s">
        <v>6456</v>
      </c>
      <c r="G1653" s="140">
        <v>0.17</v>
      </c>
      <c r="H1653" s="107">
        <f>VLOOKUP(B1653,'CMP-SIN-SD-09-2021'!A:D,4,0)</f>
        <v>23.41</v>
      </c>
      <c r="I1653" s="107" t="s">
        <v>11266</v>
      </c>
      <c r="J1653" s="76">
        <f t="shared" si="452"/>
        <v>3.97</v>
      </c>
      <c r="M1653" s="76">
        <f>VLOOKUP(B1653,'CMP-SIN-SD-09-2021'!A:D,4,0)</f>
        <v>23.41</v>
      </c>
      <c r="N1653" s="76" t="b">
        <f t="shared" si="453"/>
        <v>1</v>
      </c>
    </row>
    <row r="1654" spans="1:15" s="363" customFormat="1" x14ac:dyDescent="0.25">
      <c r="A1654" s="378">
        <f t="shared" si="441"/>
        <v>89628</v>
      </c>
      <c r="B1654" s="377">
        <v>122</v>
      </c>
      <c r="C1654" s="104" t="s">
        <v>13478</v>
      </c>
      <c r="D1654" s="104" t="s">
        <v>13863</v>
      </c>
      <c r="E1654" s="105" t="s">
        <v>11264</v>
      </c>
      <c r="F1654" s="105" t="s">
        <v>6446</v>
      </c>
      <c r="G1654" s="140">
        <v>3.5000000000000003E-2</v>
      </c>
      <c r="H1654" s="107">
        <v>66.94</v>
      </c>
      <c r="I1654" s="107" t="s">
        <v>11266</v>
      </c>
      <c r="J1654" s="76">
        <f t="shared" si="452"/>
        <v>2.34</v>
      </c>
      <c r="M1654" s="76">
        <f>VLOOKUP(B1654,'INS-SIN-SD-09-2021'!A:D,4,0)</f>
        <v>66.94</v>
      </c>
      <c r="N1654" s="76" t="b">
        <f t="shared" si="453"/>
        <v>1</v>
      </c>
    </row>
    <row r="1655" spans="1:15" s="363" customFormat="1" x14ac:dyDescent="0.25">
      <c r="A1655" s="378">
        <f t="shared" si="441"/>
        <v>89628</v>
      </c>
      <c r="B1655" s="377">
        <v>20083</v>
      </c>
      <c r="C1655" s="104" t="s">
        <v>13478</v>
      </c>
      <c r="D1655" s="104" t="s">
        <v>13864</v>
      </c>
      <c r="E1655" s="105" t="s">
        <v>11264</v>
      </c>
      <c r="F1655" s="105" t="s">
        <v>6446</v>
      </c>
      <c r="G1655" s="140">
        <v>4.4999999999999998E-2</v>
      </c>
      <c r="H1655" s="107">
        <v>75.84</v>
      </c>
      <c r="I1655" s="107" t="s">
        <v>11266</v>
      </c>
      <c r="J1655" s="76">
        <f t="shared" si="452"/>
        <v>3.41</v>
      </c>
      <c r="M1655" s="76">
        <f>VLOOKUP(B1655,'INS-SIN-SD-09-2021'!A:D,4,0)</f>
        <v>75.84</v>
      </c>
      <c r="N1655" s="76" t="b">
        <f t="shared" si="453"/>
        <v>1</v>
      </c>
    </row>
    <row r="1656" spans="1:15" s="363" customFormat="1" ht="30" x14ac:dyDescent="0.25">
      <c r="A1656" s="378">
        <f t="shared" si="441"/>
        <v>89628</v>
      </c>
      <c r="B1656" s="377">
        <v>7143</v>
      </c>
      <c r="C1656" s="104" t="s">
        <v>13478</v>
      </c>
      <c r="D1656" s="104" t="s">
        <v>13939</v>
      </c>
      <c r="E1656" s="105" t="s">
        <v>11264</v>
      </c>
      <c r="F1656" s="105" t="s">
        <v>6446</v>
      </c>
      <c r="G1656" s="140">
        <v>1</v>
      </c>
      <c r="H1656" s="107">
        <v>32.43</v>
      </c>
      <c r="I1656" s="107" t="s">
        <v>11266</v>
      </c>
      <c r="J1656" s="76">
        <f t="shared" si="452"/>
        <v>32.43</v>
      </c>
      <c r="M1656" s="76">
        <f>VLOOKUP(B1656,'INS-SIN-SD-09-2021'!A:D,4,0)</f>
        <v>32.43</v>
      </c>
      <c r="N1656" s="76" t="b">
        <f t="shared" si="453"/>
        <v>1</v>
      </c>
    </row>
    <row r="1657" spans="1:15" s="363" customFormat="1" x14ac:dyDescent="0.25">
      <c r="A1657" s="378">
        <f t="shared" si="441"/>
        <v>89628</v>
      </c>
      <c r="B1657" s="377">
        <v>38383</v>
      </c>
      <c r="C1657" s="104" t="s">
        <v>13478</v>
      </c>
      <c r="D1657" s="104" t="s">
        <v>13857</v>
      </c>
      <c r="E1657" s="105" t="s">
        <v>11264</v>
      </c>
      <c r="F1657" s="105" t="s">
        <v>6446</v>
      </c>
      <c r="G1657" s="140">
        <v>4.2999999999999997E-2</v>
      </c>
      <c r="H1657" s="107">
        <v>2.34</v>
      </c>
      <c r="I1657" s="107" t="s">
        <v>11266</v>
      </c>
      <c r="J1657" s="76">
        <f t="shared" si="452"/>
        <v>0.1</v>
      </c>
      <c r="M1657" s="76">
        <f>VLOOKUP(B1657,'INS-SIN-SD-09-2021'!A:D,4,0)</f>
        <v>2.34</v>
      </c>
      <c r="N1657" s="76" t="b">
        <f t="shared" si="453"/>
        <v>1</v>
      </c>
    </row>
    <row r="1658" spans="1:15" s="363" customFormat="1" ht="30" x14ac:dyDescent="0.25">
      <c r="A1658" s="376">
        <f t="shared" si="441"/>
        <v>89629</v>
      </c>
      <c r="B1658" s="367" t="s">
        <v>11263</v>
      </c>
      <c r="C1658" s="368" t="s">
        <v>12036</v>
      </c>
      <c r="D1658" s="368" t="s">
        <v>13478</v>
      </c>
      <c r="E1658" s="369" t="s">
        <v>6446</v>
      </c>
      <c r="F1658" s="369" t="s">
        <v>11264</v>
      </c>
      <c r="G1658" s="370" t="s">
        <v>11265</v>
      </c>
      <c r="H1658" s="371" t="s">
        <v>11266</v>
      </c>
      <c r="I1658" s="375">
        <f>SUMIF(A:A,A1658,J:J)</f>
        <v>83.62</v>
      </c>
      <c r="K1658" s="363">
        <f>VLOOKUP(A1658,'CMP-SIN-SD-09-2021'!A:D,4,0)</f>
        <v>83.62</v>
      </c>
      <c r="L1658" s="363" t="b">
        <f>K1658=I1658</f>
        <v>1</v>
      </c>
      <c r="O1658" s="6">
        <v>89629</v>
      </c>
    </row>
    <row r="1659" spans="1:15" s="363" customFormat="1" ht="30" x14ac:dyDescent="0.25">
      <c r="A1659" s="378">
        <f t="shared" si="441"/>
        <v>89629</v>
      </c>
      <c r="B1659" s="377">
        <v>88248</v>
      </c>
      <c r="C1659" s="104" t="s">
        <v>13478</v>
      </c>
      <c r="D1659" s="104" t="s">
        <v>11440</v>
      </c>
      <c r="E1659" s="105" t="s">
        <v>11264</v>
      </c>
      <c r="F1659" s="105" t="s">
        <v>6456</v>
      </c>
      <c r="G1659" s="140">
        <v>0.20899999999999999</v>
      </c>
      <c r="H1659" s="107">
        <f>VLOOKUP(B1659,'CMP-SIN-SD-09-2021'!A:D,4,0)</f>
        <v>18.23</v>
      </c>
      <c r="I1659" s="107" t="s">
        <v>11266</v>
      </c>
      <c r="J1659" s="76">
        <f t="shared" ref="J1659:J1664" si="454">TRUNC((H1659*G1659),2)</f>
        <v>3.81</v>
      </c>
      <c r="M1659" s="76">
        <f>VLOOKUP(B1659,'CMP-SIN-SD-09-2021'!A:D,4,0)</f>
        <v>18.23</v>
      </c>
      <c r="N1659" s="76" t="b">
        <f t="shared" ref="N1659:N1664" si="455">M1659=H1659</f>
        <v>1</v>
      </c>
    </row>
    <row r="1660" spans="1:15" s="363" customFormat="1" ht="30" x14ac:dyDescent="0.25">
      <c r="A1660" s="378">
        <f t="shared" si="441"/>
        <v>89629</v>
      </c>
      <c r="B1660" s="377">
        <v>88267</v>
      </c>
      <c r="C1660" s="104" t="s">
        <v>13478</v>
      </c>
      <c r="D1660" s="104" t="s">
        <v>11375</v>
      </c>
      <c r="E1660" s="105" t="s">
        <v>11264</v>
      </c>
      <c r="F1660" s="105" t="s">
        <v>6456</v>
      </c>
      <c r="G1660" s="140">
        <v>0.20899999999999999</v>
      </c>
      <c r="H1660" s="107">
        <f>VLOOKUP(B1660,'CMP-SIN-SD-09-2021'!A:D,4,0)</f>
        <v>23.41</v>
      </c>
      <c r="I1660" s="107" t="s">
        <v>11266</v>
      </c>
      <c r="J1660" s="76">
        <f t="shared" si="454"/>
        <v>4.8899999999999997</v>
      </c>
      <c r="M1660" s="76">
        <f>VLOOKUP(B1660,'CMP-SIN-SD-09-2021'!A:D,4,0)</f>
        <v>23.41</v>
      </c>
      <c r="N1660" s="76" t="b">
        <f t="shared" si="455"/>
        <v>1</v>
      </c>
    </row>
    <row r="1661" spans="1:15" s="363" customFormat="1" x14ac:dyDescent="0.25">
      <c r="A1661" s="378">
        <f t="shared" si="441"/>
        <v>89629</v>
      </c>
      <c r="B1661" s="377">
        <v>122</v>
      </c>
      <c r="C1661" s="104" t="s">
        <v>13478</v>
      </c>
      <c r="D1661" s="104" t="s">
        <v>13863</v>
      </c>
      <c r="E1661" s="105" t="s">
        <v>11264</v>
      </c>
      <c r="F1661" s="105" t="s">
        <v>6446</v>
      </c>
      <c r="G1661" s="140">
        <v>0.06</v>
      </c>
      <c r="H1661" s="107">
        <v>66.94</v>
      </c>
      <c r="I1661" s="107" t="s">
        <v>11266</v>
      </c>
      <c r="J1661" s="76">
        <f t="shared" si="454"/>
        <v>4.01</v>
      </c>
      <c r="M1661" s="76">
        <f>VLOOKUP(B1661,'INS-SIN-SD-09-2021'!A:D,4,0)</f>
        <v>66.94</v>
      </c>
      <c r="N1661" s="76" t="b">
        <f t="shared" si="455"/>
        <v>1</v>
      </c>
    </row>
    <row r="1662" spans="1:15" s="363" customFormat="1" x14ac:dyDescent="0.25">
      <c r="A1662" s="378">
        <f t="shared" si="441"/>
        <v>89629</v>
      </c>
      <c r="B1662" s="377">
        <v>20083</v>
      </c>
      <c r="C1662" s="104" t="s">
        <v>13478</v>
      </c>
      <c r="D1662" s="104" t="s">
        <v>13864</v>
      </c>
      <c r="E1662" s="105" t="s">
        <v>11264</v>
      </c>
      <c r="F1662" s="105" t="s">
        <v>6446</v>
      </c>
      <c r="G1662" s="140">
        <v>7.8E-2</v>
      </c>
      <c r="H1662" s="107">
        <v>75.84</v>
      </c>
      <c r="I1662" s="107" t="s">
        <v>11266</v>
      </c>
      <c r="J1662" s="76">
        <f t="shared" si="454"/>
        <v>5.91</v>
      </c>
      <c r="M1662" s="76">
        <f>VLOOKUP(B1662,'INS-SIN-SD-09-2021'!A:D,4,0)</f>
        <v>75.84</v>
      </c>
      <c r="N1662" s="76" t="b">
        <f t="shared" si="455"/>
        <v>1</v>
      </c>
    </row>
    <row r="1663" spans="1:15" s="363" customFormat="1" ht="30" x14ac:dyDescent="0.25">
      <c r="A1663" s="378">
        <f t="shared" si="441"/>
        <v>89629</v>
      </c>
      <c r="B1663" s="377">
        <v>7144</v>
      </c>
      <c r="C1663" s="104" t="s">
        <v>13478</v>
      </c>
      <c r="D1663" s="104" t="s">
        <v>13940</v>
      </c>
      <c r="E1663" s="105" t="s">
        <v>11264</v>
      </c>
      <c r="F1663" s="105" t="s">
        <v>6446</v>
      </c>
      <c r="G1663" s="140">
        <v>1</v>
      </c>
      <c r="H1663" s="107">
        <v>64.88</v>
      </c>
      <c r="I1663" s="107" t="s">
        <v>11266</v>
      </c>
      <c r="J1663" s="76">
        <f t="shared" si="454"/>
        <v>64.88</v>
      </c>
      <c r="M1663" s="76">
        <f>VLOOKUP(B1663,'INS-SIN-SD-09-2021'!A:D,4,0)</f>
        <v>64.88</v>
      </c>
      <c r="N1663" s="76" t="b">
        <f t="shared" si="455"/>
        <v>1</v>
      </c>
    </row>
    <row r="1664" spans="1:15" s="363" customFormat="1" x14ac:dyDescent="0.25">
      <c r="A1664" s="378">
        <f t="shared" si="441"/>
        <v>89629</v>
      </c>
      <c r="B1664" s="377">
        <v>38383</v>
      </c>
      <c r="C1664" s="104" t="s">
        <v>13478</v>
      </c>
      <c r="D1664" s="104" t="s">
        <v>13857</v>
      </c>
      <c r="E1664" s="105" t="s">
        <v>11264</v>
      </c>
      <c r="F1664" s="105" t="s">
        <v>6446</v>
      </c>
      <c r="G1664" s="140">
        <v>5.2999999999999999E-2</v>
      </c>
      <c r="H1664" s="107">
        <v>2.34</v>
      </c>
      <c r="I1664" s="107" t="s">
        <v>11266</v>
      </c>
      <c r="J1664" s="76">
        <f t="shared" si="454"/>
        <v>0.12</v>
      </c>
      <c r="M1664" s="76">
        <f>VLOOKUP(B1664,'INS-SIN-SD-09-2021'!A:D,4,0)</f>
        <v>2.34</v>
      </c>
      <c r="N1664" s="76" t="b">
        <f t="shared" si="455"/>
        <v>1</v>
      </c>
    </row>
    <row r="1665" spans="1:15" s="363" customFormat="1" ht="60" x14ac:dyDescent="0.25">
      <c r="A1665" s="376">
        <f t="shared" si="441"/>
        <v>94701</v>
      </c>
      <c r="B1665" s="367" t="s">
        <v>11263</v>
      </c>
      <c r="C1665" s="368" t="s">
        <v>11477</v>
      </c>
      <c r="D1665" s="368" t="s">
        <v>13941</v>
      </c>
      <c r="E1665" s="369" t="s">
        <v>6446</v>
      </c>
      <c r="F1665" s="369" t="s">
        <v>11264</v>
      </c>
      <c r="G1665" s="370" t="s">
        <v>11265</v>
      </c>
      <c r="H1665" s="371" t="s">
        <v>11266</v>
      </c>
      <c r="I1665" s="375">
        <f>SUMIF(A:A,A1665,J:J)</f>
        <v>225.66</v>
      </c>
      <c r="K1665" s="363">
        <f>VLOOKUP(A1665,'CMP-SIN-SD-09-2021'!A:D,4,0)</f>
        <v>225.66</v>
      </c>
      <c r="L1665" s="363" t="b">
        <f>K1665=I1665</f>
        <v>1</v>
      </c>
      <c r="O1665" s="6">
        <v>94701</v>
      </c>
    </row>
    <row r="1666" spans="1:15" s="363" customFormat="1" ht="30" x14ac:dyDescent="0.25">
      <c r="A1666" s="378">
        <f t="shared" si="441"/>
        <v>94701</v>
      </c>
      <c r="B1666" s="377">
        <v>88248</v>
      </c>
      <c r="C1666" s="104" t="s">
        <v>13941</v>
      </c>
      <c r="D1666" s="104" t="s">
        <v>11440</v>
      </c>
      <c r="E1666" s="105" t="s">
        <v>11264</v>
      </c>
      <c r="F1666" s="105" t="s">
        <v>6456</v>
      </c>
      <c r="G1666" s="140">
        <v>0.64600000000000002</v>
      </c>
      <c r="H1666" s="107">
        <f>VLOOKUP(B1666,'CMP-SIN-SD-09-2021'!A:D,4,0)</f>
        <v>18.23</v>
      </c>
      <c r="I1666" s="107" t="s">
        <v>11266</v>
      </c>
      <c r="J1666" s="76">
        <f t="shared" ref="J1666:J1671" si="456">TRUNC((H1666*G1666),2)</f>
        <v>11.77</v>
      </c>
      <c r="M1666" s="76">
        <f>VLOOKUP(B1666,'CMP-SIN-SD-09-2021'!A:D,4,0)</f>
        <v>18.23</v>
      </c>
      <c r="N1666" s="76" t="b">
        <f t="shared" ref="N1666:N1671" si="457">M1666=H1666</f>
        <v>1</v>
      </c>
    </row>
    <row r="1667" spans="1:15" s="363" customFormat="1" ht="30" x14ac:dyDescent="0.25">
      <c r="A1667" s="378">
        <f t="shared" si="441"/>
        <v>94701</v>
      </c>
      <c r="B1667" s="377">
        <v>88267</v>
      </c>
      <c r="C1667" s="104" t="s">
        <v>13941</v>
      </c>
      <c r="D1667" s="104" t="s">
        <v>11375</v>
      </c>
      <c r="E1667" s="105" t="s">
        <v>11264</v>
      </c>
      <c r="F1667" s="105" t="s">
        <v>6456</v>
      </c>
      <c r="G1667" s="140">
        <v>0.64600000000000002</v>
      </c>
      <c r="H1667" s="107">
        <f>VLOOKUP(B1667,'CMP-SIN-SD-09-2021'!A:D,4,0)</f>
        <v>23.41</v>
      </c>
      <c r="I1667" s="107" t="s">
        <v>11266</v>
      </c>
      <c r="J1667" s="76">
        <f t="shared" si="456"/>
        <v>15.12</v>
      </c>
      <c r="M1667" s="76">
        <f>VLOOKUP(B1667,'CMP-SIN-SD-09-2021'!A:D,4,0)</f>
        <v>23.41</v>
      </c>
      <c r="N1667" s="76" t="b">
        <f t="shared" si="457"/>
        <v>1</v>
      </c>
    </row>
    <row r="1668" spans="1:15" s="363" customFormat="1" x14ac:dyDescent="0.25">
      <c r="A1668" s="378">
        <f t="shared" si="441"/>
        <v>94701</v>
      </c>
      <c r="B1668" s="377">
        <v>20080</v>
      </c>
      <c r="C1668" s="104" t="s">
        <v>13941</v>
      </c>
      <c r="D1668" s="104" t="s">
        <v>13935</v>
      </c>
      <c r="E1668" s="105" t="s">
        <v>11264</v>
      </c>
      <c r="F1668" s="105" t="s">
        <v>6446</v>
      </c>
      <c r="G1668" s="140">
        <v>0.433</v>
      </c>
      <c r="H1668" s="107">
        <v>21.85</v>
      </c>
      <c r="I1668" s="107" t="s">
        <v>11266</v>
      </c>
      <c r="J1668" s="76">
        <f t="shared" si="456"/>
        <v>9.4600000000000009</v>
      </c>
      <c r="M1668" s="76">
        <f>VLOOKUP(B1668,'INS-SIN-SD-09-2021'!A:D,4,0)</f>
        <v>21.85</v>
      </c>
      <c r="N1668" s="76" t="b">
        <f t="shared" si="457"/>
        <v>1</v>
      </c>
    </row>
    <row r="1669" spans="1:15" s="363" customFormat="1" x14ac:dyDescent="0.25">
      <c r="A1669" s="378">
        <f t="shared" si="441"/>
        <v>94701</v>
      </c>
      <c r="B1669" s="377">
        <v>20083</v>
      </c>
      <c r="C1669" s="104" t="s">
        <v>13941</v>
      </c>
      <c r="D1669" s="104" t="s">
        <v>13864</v>
      </c>
      <c r="E1669" s="105" t="s">
        <v>11264</v>
      </c>
      <c r="F1669" s="105" t="s">
        <v>6446</v>
      </c>
      <c r="G1669" s="140">
        <v>0.114</v>
      </c>
      <c r="H1669" s="107">
        <v>75.84</v>
      </c>
      <c r="I1669" s="107" t="s">
        <v>11266</v>
      </c>
      <c r="J1669" s="76">
        <f t="shared" si="456"/>
        <v>8.64</v>
      </c>
      <c r="M1669" s="76">
        <f>VLOOKUP(B1669,'INS-SIN-SD-09-2021'!A:D,4,0)</f>
        <v>75.84</v>
      </c>
      <c r="N1669" s="76" t="b">
        <f t="shared" si="457"/>
        <v>1</v>
      </c>
    </row>
    <row r="1670" spans="1:15" s="363" customFormat="1" ht="30" x14ac:dyDescent="0.25">
      <c r="A1670" s="378">
        <f t="shared" si="441"/>
        <v>94701</v>
      </c>
      <c r="B1670" s="377">
        <v>7146</v>
      </c>
      <c r="C1670" s="104" t="s">
        <v>13941</v>
      </c>
      <c r="D1670" s="104" t="s">
        <v>13942</v>
      </c>
      <c r="E1670" s="105" t="s">
        <v>11264</v>
      </c>
      <c r="F1670" s="105" t="s">
        <v>6446</v>
      </c>
      <c r="G1670" s="140">
        <v>1</v>
      </c>
      <c r="H1670" s="107">
        <v>180.45</v>
      </c>
      <c r="I1670" s="107" t="s">
        <v>11266</v>
      </c>
      <c r="J1670" s="76">
        <f t="shared" si="456"/>
        <v>180.45</v>
      </c>
      <c r="M1670" s="76">
        <f>VLOOKUP(B1670,'INS-SIN-SD-09-2021'!A:D,4,0)</f>
        <v>180.45</v>
      </c>
      <c r="N1670" s="76" t="b">
        <f t="shared" si="457"/>
        <v>1</v>
      </c>
    </row>
    <row r="1671" spans="1:15" s="363" customFormat="1" x14ac:dyDescent="0.25">
      <c r="A1671" s="378">
        <f t="shared" si="441"/>
        <v>94701</v>
      </c>
      <c r="B1671" s="377">
        <v>38383</v>
      </c>
      <c r="C1671" s="104" t="s">
        <v>13941</v>
      </c>
      <c r="D1671" s="104" t="s">
        <v>13857</v>
      </c>
      <c r="E1671" s="105" t="s">
        <v>11264</v>
      </c>
      <c r="F1671" s="105" t="s">
        <v>6446</v>
      </c>
      <c r="G1671" s="140">
        <v>9.7000000000000003E-2</v>
      </c>
      <c r="H1671" s="107">
        <v>2.34</v>
      </c>
      <c r="I1671" s="107" t="s">
        <v>11266</v>
      </c>
      <c r="J1671" s="76">
        <f t="shared" si="456"/>
        <v>0.22</v>
      </c>
      <c r="M1671" s="76">
        <f>VLOOKUP(B1671,'INS-SIN-SD-09-2021'!A:D,4,0)</f>
        <v>2.34</v>
      </c>
      <c r="N1671" s="76" t="b">
        <f t="shared" si="457"/>
        <v>1</v>
      </c>
    </row>
    <row r="1672" spans="1:15" s="363" customFormat="1" ht="45" x14ac:dyDescent="0.25">
      <c r="A1672" s="376">
        <f t="shared" si="441"/>
        <v>89630</v>
      </c>
      <c r="B1672" s="367" t="s">
        <v>11263</v>
      </c>
      <c r="C1672" s="368" t="s">
        <v>11478</v>
      </c>
      <c r="D1672" s="368" t="s">
        <v>13901</v>
      </c>
      <c r="E1672" s="369" t="s">
        <v>6446</v>
      </c>
      <c r="F1672" s="369" t="s">
        <v>11264</v>
      </c>
      <c r="G1672" s="370" t="s">
        <v>11265</v>
      </c>
      <c r="H1672" s="371" t="s">
        <v>11266</v>
      </c>
      <c r="I1672" s="375">
        <f>SUMIF(A:A,A1672,J:J)</f>
        <v>72.210000000000008</v>
      </c>
      <c r="K1672" s="363">
        <f>VLOOKUP(A1672,'CMP-SIN-SD-09-2021'!A:D,4,0)</f>
        <v>72.209999999999994</v>
      </c>
      <c r="L1672" s="363" t="b">
        <f>K1672=I1672</f>
        <v>1</v>
      </c>
      <c r="O1672" s="6">
        <v>89630</v>
      </c>
    </row>
    <row r="1673" spans="1:15" s="363" customFormat="1" ht="30" x14ac:dyDescent="0.25">
      <c r="A1673" s="378">
        <f t="shared" si="441"/>
        <v>89630</v>
      </c>
      <c r="B1673" s="377">
        <v>88248</v>
      </c>
      <c r="C1673" s="104" t="s">
        <v>13901</v>
      </c>
      <c r="D1673" s="104" t="s">
        <v>11440</v>
      </c>
      <c r="E1673" s="105" t="s">
        <v>11264</v>
      </c>
      <c r="F1673" s="105" t="s">
        <v>6456</v>
      </c>
      <c r="G1673" s="140">
        <v>0.20899999999999999</v>
      </c>
      <c r="H1673" s="107">
        <f>VLOOKUP(B1673,'CMP-SIN-SD-09-2021'!A:D,4,0)</f>
        <v>18.23</v>
      </c>
      <c r="I1673" s="107" t="s">
        <v>11266</v>
      </c>
      <c r="J1673" s="76">
        <f t="shared" ref="J1673:J1678" si="458">TRUNC((H1673*G1673),2)</f>
        <v>3.81</v>
      </c>
      <c r="M1673" s="76">
        <f>VLOOKUP(B1673,'CMP-SIN-SD-09-2021'!A:D,4,0)</f>
        <v>18.23</v>
      </c>
      <c r="N1673" s="76" t="b">
        <f t="shared" ref="N1673:N1678" si="459">M1673=H1673</f>
        <v>1</v>
      </c>
    </row>
    <row r="1674" spans="1:15" s="363" customFormat="1" ht="30" x14ac:dyDescent="0.25">
      <c r="A1674" s="378">
        <f t="shared" si="441"/>
        <v>89630</v>
      </c>
      <c r="B1674" s="377">
        <v>88267</v>
      </c>
      <c r="C1674" s="104" t="s">
        <v>13901</v>
      </c>
      <c r="D1674" s="104" t="s">
        <v>11375</v>
      </c>
      <c r="E1674" s="105" t="s">
        <v>11264</v>
      </c>
      <c r="F1674" s="105" t="s">
        <v>6456</v>
      </c>
      <c r="G1674" s="140">
        <v>0.20899999999999999</v>
      </c>
      <c r="H1674" s="107">
        <f>VLOOKUP(B1674,'CMP-SIN-SD-09-2021'!A:D,4,0)</f>
        <v>23.41</v>
      </c>
      <c r="I1674" s="107" t="s">
        <v>11266</v>
      </c>
      <c r="J1674" s="76">
        <f t="shared" si="458"/>
        <v>4.8899999999999997</v>
      </c>
      <c r="M1674" s="76">
        <f>VLOOKUP(B1674,'CMP-SIN-SD-09-2021'!A:D,4,0)</f>
        <v>23.41</v>
      </c>
      <c r="N1674" s="76" t="b">
        <f t="shared" si="459"/>
        <v>1</v>
      </c>
    </row>
    <row r="1675" spans="1:15" s="363" customFormat="1" x14ac:dyDescent="0.25">
      <c r="A1675" s="378">
        <f t="shared" si="441"/>
        <v>89630</v>
      </c>
      <c r="B1675" s="377">
        <v>122</v>
      </c>
      <c r="C1675" s="104" t="s">
        <v>13901</v>
      </c>
      <c r="D1675" s="104" t="s">
        <v>13863</v>
      </c>
      <c r="E1675" s="105" t="s">
        <v>11264</v>
      </c>
      <c r="F1675" s="105" t="s">
        <v>6446</v>
      </c>
      <c r="G1675" s="140">
        <v>0.06</v>
      </c>
      <c r="H1675" s="107">
        <v>66.94</v>
      </c>
      <c r="I1675" s="107" t="s">
        <v>11266</v>
      </c>
      <c r="J1675" s="76">
        <f t="shared" si="458"/>
        <v>4.01</v>
      </c>
      <c r="M1675" s="76">
        <f>VLOOKUP(B1675,'INS-SIN-SD-09-2021'!A:D,4,0)</f>
        <v>66.94</v>
      </c>
      <c r="N1675" s="76" t="b">
        <f t="shared" si="459"/>
        <v>1</v>
      </c>
    </row>
    <row r="1676" spans="1:15" s="363" customFormat="1" x14ac:dyDescent="0.25">
      <c r="A1676" s="378">
        <f t="shared" ref="A1676:A1739" si="460">IF(O1676&lt;&gt;0,O1676,A1675)</f>
        <v>89630</v>
      </c>
      <c r="B1676" s="377">
        <v>20083</v>
      </c>
      <c r="C1676" s="104" t="s">
        <v>13901</v>
      </c>
      <c r="D1676" s="104" t="s">
        <v>13864</v>
      </c>
      <c r="E1676" s="105" t="s">
        <v>11264</v>
      </c>
      <c r="F1676" s="105" t="s">
        <v>6446</v>
      </c>
      <c r="G1676" s="140">
        <v>7.8E-2</v>
      </c>
      <c r="H1676" s="107">
        <v>75.84</v>
      </c>
      <c r="I1676" s="107" t="s">
        <v>11266</v>
      </c>
      <c r="J1676" s="76">
        <f t="shared" si="458"/>
        <v>5.91</v>
      </c>
      <c r="M1676" s="76">
        <f>VLOOKUP(B1676,'INS-SIN-SD-09-2021'!A:D,4,0)</f>
        <v>75.84</v>
      </c>
      <c r="N1676" s="76" t="b">
        <f t="shared" si="459"/>
        <v>1</v>
      </c>
    </row>
    <row r="1677" spans="1:15" s="363" customFormat="1" ht="30" x14ac:dyDescent="0.25">
      <c r="A1677" s="378">
        <f t="shared" si="460"/>
        <v>89630</v>
      </c>
      <c r="B1677" s="377">
        <v>7132</v>
      </c>
      <c r="C1677" s="104" t="s">
        <v>13901</v>
      </c>
      <c r="D1677" s="104" t="s">
        <v>13943</v>
      </c>
      <c r="E1677" s="105" t="s">
        <v>11264</v>
      </c>
      <c r="F1677" s="105" t="s">
        <v>6446</v>
      </c>
      <c r="G1677" s="140">
        <v>1</v>
      </c>
      <c r="H1677" s="107">
        <v>53.47</v>
      </c>
      <c r="I1677" s="107" t="s">
        <v>11266</v>
      </c>
      <c r="J1677" s="76">
        <f t="shared" si="458"/>
        <v>53.47</v>
      </c>
      <c r="M1677" s="76">
        <f>VLOOKUP(B1677,'INS-SIN-SD-09-2021'!A:D,4,0)</f>
        <v>53.47</v>
      </c>
      <c r="N1677" s="76" t="b">
        <f t="shared" si="459"/>
        <v>1</v>
      </c>
    </row>
    <row r="1678" spans="1:15" s="363" customFormat="1" x14ac:dyDescent="0.25">
      <c r="A1678" s="378">
        <f t="shared" si="460"/>
        <v>89630</v>
      </c>
      <c r="B1678" s="377">
        <v>38383</v>
      </c>
      <c r="C1678" s="104" t="s">
        <v>13901</v>
      </c>
      <c r="D1678" s="104" t="s">
        <v>13857</v>
      </c>
      <c r="E1678" s="105" t="s">
        <v>11264</v>
      </c>
      <c r="F1678" s="105" t="s">
        <v>6446</v>
      </c>
      <c r="G1678" s="140">
        <v>5.2999999999999999E-2</v>
      </c>
      <c r="H1678" s="107">
        <v>2.34</v>
      </c>
      <c r="I1678" s="107" t="s">
        <v>11266</v>
      </c>
      <c r="J1678" s="76">
        <f t="shared" si="458"/>
        <v>0.12</v>
      </c>
      <c r="M1678" s="76">
        <f>VLOOKUP(B1678,'INS-SIN-SD-09-2021'!A:D,4,0)</f>
        <v>2.34</v>
      </c>
      <c r="N1678" s="76" t="b">
        <f t="shared" si="459"/>
        <v>1</v>
      </c>
    </row>
    <row r="1679" spans="1:15" s="363" customFormat="1" ht="30" x14ac:dyDescent="0.25">
      <c r="A1679" s="376" t="str">
        <f t="shared" si="460"/>
        <v>01184/ORSE</v>
      </c>
      <c r="B1679" s="367" t="s">
        <v>11263</v>
      </c>
      <c r="C1679" s="368" t="s">
        <v>12037</v>
      </c>
      <c r="D1679" s="368" t="s">
        <v>13904</v>
      </c>
      <c r="E1679" s="369" t="s">
        <v>6446</v>
      </c>
      <c r="F1679" s="369" t="s">
        <v>11264</v>
      </c>
      <c r="G1679" s="370" t="s">
        <v>11265</v>
      </c>
      <c r="H1679" s="371" t="s">
        <v>11266</v>
      </c>
      <c r="I1679" s="375">
        <f>SUMIF(A:A,A1679,J:J)</f>
        <v>83.88</v>
      </c>
      <c r="K1679" s="363" t="e">
        <f>VLOOKUP(A1679,'CMP-SIN-SD-09-2021'!A:D,4,0)</f>
        <v>#N/A</v>
      </c>
      <c r="L1679" s="363" t="e">
        <f>K1679=I1679</f>
        <v>#N/A</v>
      </c>
      <c r="O1679" s="363" t="s">
        <v>12014</v>
      </c>
    </row>
    <row r="1680" spans="1:15" s="363" customFormat="1" ht="30" x14ac:dyDescent="0.25">
      <c r="A1680" s="378" t="str">
        <f t="shared" si="460"/>
        <v>01184/ORSE</v>
      </c>
      <c r="B1680" s="377">
        <v>88267</v>
      </c>
      <c r="C1680" s="104" t="s">
        <v>13904</v>
      </c>
      <c r="D1680" s="104" t="s">
        <v>11375</v>
      </c>
      <c r="E1680" s="105" t="s">
        <v>11264</v>
      </c>
      <c r="F1680" s="105" t="s">
        <v>6456</v>
      </c>
      <c r="G1680" s="140">
        <v>0.45</v>
      </c>
      <c r="H1680" s="107">
        <f>VLOOKUP(B1680,'CMP-SIN-SD-09-2021'!A:D,4,0)</f>
        <v>23.41</v>
      </c>
      <c r="I1680" s="107" t="s">
        <v>11266</v>
      </c>
      <c r="J1680" s="76">
        <f t="shared" ref="J1680:J1684" si="461">TRUNC((H1680*G1680),2)</f>
        <v>10.53</v>
      </c>
      <c r="M1680" s="76">
        <f>VLOOKUP(B1680,'CMP-SIN-SD-09-2021'!A:D,4,0)</f>
        <v>23.41</v>
      </c>
      <c r="N1680" s="76" t="b">
        <f t="shared" ref="N1680:N1684" si="462">M1680=H1680</f>
        <v>1</v>
      </c>
    </row>
    <row r="1681" spans="1:15" s="363" customFormat="1" x14ac:dyDescent="0.25">
      <c r="A1681" s="378" t="str">
        <f t="shared" si="460"/>
        <v>01184/ORSE</v>
      </c>
      <c r="B1681" s="377">
        <v>88316</v>
      </c>
      <c r="C1681" s="104" t="s">
        <v>13904</v>
      </c>
      <c r="D1681" s="104" t="s">
        <v>11293</v>
      </c>
      <c r="E1681" s="105" t="s">
        <v>11264</v>
      </c>
      <c r="F1681" s="105" t="s">
        <v>6456</v>
      </c>
      <c r="G1681" s="140">
        <v>0.45</v>
      </c>
      <c r="H1681" s="107">
        <f>VLOOKUP(B1681,'CMP-SIN-SD-09-2021'!A:D,4,0)</f>
        <v>17.61</v>
      </c>
      <c r="I1681" s="107" t="s">
        <v>11266</v>
      </c>
      <c r="J1681" s="76">
        <f t="shared" si="461"/>
        <v>7.92</v>
      </c>
      <c r="M1681" s="76">
        <f>VLOOKUP(B1681,'CMP-SIN-SD-09-2021'!A:D,4,0)</f>
        <v>17.61</v>
      </c>
      <c r="N1681" s="76" t="b">
        <f t="shared" si="462"/>
        <v>1</v>
      </c>
    </row>
    <row r="1682" spans="1:15" s="363" customFormat="1" x14ac:dyDescent="0.25">
      <c r="A1682" s="378" t="str">
        <f t="shared" si="460"/>
        <v>01184/ORSE</v>
      </c>
      <c r="B1682" s="377" t="s">
        <v>13905</v>
      </c>
      <c r="C1682" s="104" t="s">
        <v>13904</v>
      </c>
      <c r="D1682" s="104" t="s">
        <v>13906</v>
      </c>
      <c r="E1682" s="105" t="s">
        <v>11264</v>
      </c>
      <c r="F1682" s="105" t="s">
        <v>6462</v>
      </c>
      <c r="G1682" s="140">
        <v>4.3999999999999997E-2</v>
      </c>
      <c r="H1682" s="107">
        <v>54.73</v>
      </c>
      <c r="I1682" s="107" t="s">
        <v>11266</v>
      </c>
      <c r="J1682" s="76">
        <f t="shared" si="461"/>
        <v>2.4</v>
      </c>
      <c r="M1682" s="76" t="e">
        <f>VLOOKUP(B1682,'INS-SIN-SD-09-2021'!A:D,4,0)</f>
        <v>#N/A</v>
      </c>
      <c r="N1682" s="76" t="e">
        <f t="shared" si="462"/>
        <v>#N/A</v>
      </c>
    </row>
    <row r="1683" spans="1:15" s="363" customFormat="1" x14ac:dyDescent="0.25">
      <c r="A1683" s="378" t="str">
        <f t="shared" si="460"/>
        <v>01184/ORSE</v>
      </c>
      <c r="B1683" s="377" t="s">
        <v>13907</v>
      </c>
      <c r="C1683" s="104" t="s">
        <v>13904</v>
      </c>
      <c r="D1683" s="104" t="s">
        <v>13908</v>
      </c>
      <c r="E1683" s="105" t="s">
        <v>11264</v>
      </c>
      <c r="F1683" s="105" t="s">
        <v>6445</v>
      </c>
      <c r="G1683" s="140">
        <v>6.7000000000000004E-2</v>
      </c>
      <c r="H1683" s="107">
        <v>40.4</v>
      </c>
      <c r="I1683" s="107" t="s">
        <v>11266</v>
      </c>
      <c r="J1683" s="76">
        <f t="shared" si="461"/>
        <v>2.7</v>
      </c>
      <c r="M1683" s="76" t="e">
        <f>VLOOKUP(B1683,'INS-SIN-SD-09-2021'!A:D,4,0)</f>
        <v>#N/A</v>
      </c>
      <c r="N1683" s="76" t="e">
        <f t="shared" si="462"/>
        <v>#N/A</v>
      </c>
    </row>
    <row r="1684" spans="1:15" s="363" customFormat="1" x14ac:dyDescent="0.25">
      <c r="A1684" s="378" t="str">
        <f t="shared" si="460"/>
        <v>01184/ORSE</v>
      </c>
      <c r="B1684" s="377" t="s">
        <v>13944</v>
      </c>
      <c r="C1684" s="104" t="s">
        <v>13904</v>
      </c>
      <c r="D1684" s="104" t="s">
        <v>13945</v>
      </c>
      <c r="E1684" s="105" t="s">
        <v>11264</v>
      </c>
      <c r="F1684" s="105" t="s">
        <v>6446</v>
      </c>
      <c r="G1684" s="140">
        <v>1</v>
      </c>
      <c r="H1684" s="107">
        <v>60.33</v>
      </c>
      <c r="I1684" s="107" t="s">
        <v>11266</v>
      </c>
      <c r="J1684" s="76">
        <f t="shared" si="461"/>
        <v>60.33</v>
      </c>
      <c r="M1684" s="76" t="e">
        <f>VLOOKUP(B1684,'INS-SIN-SD-09-2021'!A:D,4,0)</f>
        <v>#N/A</v>
      </c>
      <c r="N1684" s="76" t="e">
        <f t="shared" si="462"/>
        <v>#N/A</v>
      </c>
    </row>
    <row r="1685" spans="1:15" s="363" customFormat="1" ht="30" x14ac:dyDescent="0.25">
      <c r="A1685" s="376" t="str">
        <f t="shared" si="460"/>
        <v>01186/ORSE</v>
      </c>
      <c r="B1685" s="367" t="s">
        <v>11263</v>
      </c>
      <c r="C1685" s="368" t="s">
        <v>11479</v>
      </c>
      <c r="D1685" s="368" t="s">
        <v>13904</v>
      </c>
      <c r="E1685" s="369" t="s">
        <v>6446</v>
      </c>
      <c r="F1685" s="369" t="s">
        <v>11264</v>
      </c>
      <c r="G1685" s="370" t="s">
        <v>11265</v>
      </c>
      <c r="H1685" s="371" t="s">
        <v>11266</v>
      </c>
      <c r="I1685" s="375">
        <f>SUMIF(A:A,A1685,J:J)</f>
        <v>58.75</v>
      </c>
      <c r="K1685" s="363" t="e">
        <f>VLOOKUP(A1685,'CMP-SIN-SD-09-2021'!A:D,4,0)</f>
        <v>#N/A</v>
      </c>
      <c r="L1685" s="363" t="e">
        <f>K1685=I1685</f>
        <v>#N/A</v>
      </c>
      <c r="O1685" s="363" t="s">
        <v>436</v>
      </c>
    </row>
    <row r="1686" spans="1:15" s="363" customFormat="1" ht="30" x14ac:dyDescent="0.25">
      <c r="A1686" s="378" t="str">
        <f t="shared" si="460"/>
        <v>01186/ORSE</v>
      </c>
      <c r="B1686" s="377">
        <v>88267</v>
      </c>
      <c r="C1686" s="104" t="s">
        <v>13904</v>
      </c>
      <c r="D1686" s="104" t="s">
        <v>11375</v>
      </c>
      <c r="E1686" s="105" t="s">
        <v>11264</v>
      </c>
      <c r="F1686" s="105" t="s">
        <v>6456</v>
      </c>
      <c r="G1686" s="140">
        <v>0.45</v>
      </c>
      <c r="H1686" s="107">
        <f>VLOOKUP(B1686,'CMP-SIN-SD-09-2021'!A:D,4,0)</f>
        <v>23.41</v>
      </c>
      <c r="I1686" s="107" t="s">
        <v>11266</v>
      </c>
      <c r="J1686" s="76">
        <f t="shared" ref="J1686:J1690" si="463">TRUNC((H1686*G1686),2)</f>
        <v>10.53</v>
      </c>
      <c r="M1686" s="76">
        <f>VLOOKUP(B1686,'CMP-SIN-SD-09-2021'!A:D,4,0)</f>
        <v>23.41</v>
      </c>
      <c r="N1686" s="76" t="b">
        <f t="shared" ref="N1686:N1690" si="464">M1686=H1686</f>
        <v>1</v>
      </c>
    </row>
    <row r="1687" spans="1:15" s="363" customFormat="1" x14ac:dyDescent="0.25">
      <c r="A1687" s="378" t="str">
        <f t="shared" si="460"/>
        <v>01186/ORSE</v>
      </c>
      <c r="B1687" s="377">
        <v>88316</v>
      </c>
      <c r="C1687" s="104" t="s">
        <v>13904</v>
      </c>
      <c r="D1687" s="104" t="s">
        <v>11293</v>
      </c>
      <c r="E1687" s="105" t="s">
        <v>11264</v>
      </c>
      <c r="F1687" s="105" t="s">
        <v>6456</v>
      </c>
      <c r="G1687" s="140">
        <v>0.45</v>
      </c>
      <c r="H1687" s="107">
        <f>VLOOKUP(B1687,'CMP-SIN-SD-09-2021'!A:D,4,0)</f>
        <v>17.61</v>
      </c>
      <c r="I1687" s="107" t="s">
        <v>11266</v>
      </c>
      <c r="J1687" s="76">
        <f t="shared" si="463"/>
        <v>7.92</v>
      </c>
      <c r="M1687" s="76">
        <f>VLOOKUP(B1687,'CMP-SIN-SD-09-2021'!A:D,4,0)</f>
        <v>17.61</v>
      </c>
      <c r="N1687" s="76" t="b">
        <f t="shared" si="464"/>
        <v>1</v>
      </c>
    </row>
    <row r="1688" spans="1:15" s="363" customFormat="1" x14ac:dyDescent="0.25">
      <c r="A1688" s="378" t="str">
        <f t="shared" si="460"/>
        <v>01186/ORSE</v>
      </c>
      <c r="B1688" s="377" t="s">
        <v>13905</v>
      </c>
      <c r="C1688" s="104" t="s">
        <v>13904</v>
      </c>
      <c r="D1688" s="104" t="s">
        <v>13906</v>
      </c>
      <c r="E1688" s="105" t="s">
        <v>11264</v>
      </c>
      <c r="F1688" s="105" t="s">
        <v>6462</v>
      </c>
      <c r="G1688" s="140">
        <v>5.7000000000000002E-2</v>
      </c>
      <c r="H1688" s="107">
        <v>54.73</v>
      </c>
      <c r="I1688" s="107" t="s">
        <v>11266</v>
      </c>
      <c r="J1688" s="76">
        <f t="shared" si="463"/>
        <v>3.11</v>
      </c>
      <c r="M1688" s="76" t="e">
        <f>VLOOKUP(B1688,'INS-SIN-SD-09-2021'!A:D,4,0)</f>
        <v>#N/A</v>
      </c>
      <c r="N1688" s="76" t="e">
        <f t="shared" si="464"/>
        <v>#N/A</v>
      </c>
    </row>
    <row r="1689" spans="1:15" s="363" customFormat="1" x14ac:dyDescent="0.25">
      <c r="A1689" s="378" t="str">
        <f t="shared" si="460"/>
        <v>01186/ORSE</v>
      </c>
      <c r="B1689" s="377" t="s">
        <v>13907</v>
      </c>
      <c r="C1689" s="104" t="s">
        <v>13904</v>
      </c>
      <c r="D1689" s="104" t="s">
        <v>13908</v>
      </c>
      <c r="E1689" s="105" t="s">
        <v>11264</v>
      </c>
      <c r="F1689" s="105" t="s">
        <v>6445</v>
      </c>
      <c r="G1689" s="140">
        <v>8.5999999999999993E-2</v>
      </c>
      <c r="H1689" s="107">
        <v>40.4</v>
      </c>
      <c r="I1689" s="107" t="s">
        <v>11266</v>
      </c>
      <c r="J1689" s="76">
        <f t="shared" si="463"/>
        <v>3.47</v>
      </c>
      <c r="M1689" s="76" t="e">
        <f>VLOOKUP(B1689,'INS-SIN-SD-09-2021'!A:D,4,0)</f>
        <v>#N/A</v>
      </c>
      <c r="N1689" s="76" t="e">
        <f t="shared" si="464"/>
        <v>#N/A</v>
      </c>
    </row>
    <row r="1690" spans="1:15" s="363" customFormat="1" x14ac:dyDescent="0.25">
      <c r="A1690" s="378" t="str">
        <f t="shared" si="460"/>
        <v>01186/ORSE</v>
      </c>
      <c r="B1690" s="377" t="s">
        <v>13946</v>
      </c>
      <c r="C1690" s="104" t="s">
        <v>13904</v>
      </c>
      <c r="D1690" s="104" t="s">
        <v>13947</v>
      </c>
      <c r="E1690" s="105" t="s">
        <v>11264</v>
      </c>
      <c r="F1690" s="105" t="s">
        <v>6446</v>
      </c>
      <c r="G1690" s="140">
        <v>1</v>
      </c>
      <c r="H1690" s="107">
        <v>33.72</v>
      </c>
      <c r="I1690" s="107" t="s">
        <v>11266</v>
      </c>
      <c r="J1690" s="76">
        <f t="shared" si="463"/>
        <v>33.72</v>
      </c>
      <c r="M1690" s="76" t="e">
        <f>VLOOKUP(B1690,'INS-SIN-SD-09-2021'!A:D,4,0)</f>
        <v>#N/A</v>
      </c>
      <c r="N1690" s="76" t="e">
        <f t="shared" si="464"/>
        <v>#N/A</v>
      </c>
    </row>
    <row r="1691" spans="1:15" s="363" customFormat="1" ht="60" x14ac:dyDescent="0.25">
      <c r="A1691" s="376">
        <f t="shared" si="460"/>
        <v>94702</v>
      </c>
      <c r="B1691" s="367" t="s">
        <v>11263</v>
      </c>
      <c r="C1691" s="368" t="s">
        <v>12038</v>
      </c>
      <c r="D1691" s="368" t="s">
        <v>13948</v>
      </c>
      <c r="E1691" s="369" t="s">
        <v>6446</v>
      </c>
      <c r="F1691" s="369" t="s">
        <v>11264</v>
      </c>
      <c r="G1691" s="370" t="s">
        <v>11265</v>
      </c>
      <c r="H1691" s="371" t="s">
        <v>11266</v>
      </c>
      <c r="I1691" s="375">
        <f>SUMIF(A:A,A1691,J:J)</f>
        <v>213.72</v>
      </c>
      <c r="K1691" s="363">
        <f>VLOOKUP(A1691,'CMP-SIN-SD-09-2021'!A:D,4,0)</f>
        <v>213.72</v>
      </c>
      <c r="L1691" s="363" t="b">
        <f>K1691=I1691</f>
        <v>1</v>
      </c>
      <c r="O1691" s="6">
        <v>94702</v>
      </c>
    </row>
    <row r="1692" spans="1:15" s="363" customFormat="1" ht="30" x14ac:dyDescent="0.25">
      <c r="A1692" s="378">
        <f t="shared" si="460"/>
        <v>94702</v>
      </c>
      <c r="B1692" s="377">
        <v>88248</v>
      </c>
      <c r="C1692" s="104" t="s">
        <v>13948</v>
      </c>
      <c r="D1692" s="104" t="s">
        <v>11440</v>
      </c>
      <c r="E1692" s="105" t="s">
        <v>11264</v>
      </c>
      <c r="F1692" s="105" t="s">
        <v>6456</v>
      </c>
      <c r="G1692" s="140">
        <v>0.64600000000000002</v>
      </c>
      <c r="H1692" s="107">
        <f>VLOOKUP(B1692,'CMP-SIN-SD-09-2021'!A:D,4,0)</f>
        <v>18.23</v>
      </c>
      <c r="I1692" s="107" t="s">
        <v>11266</v>
      </c>
      <c r="J1692" s="76">
        <f t="shared" ref="J1692:J1697" si="465">TRUNC((H1692*G1692),2)</f>
        <v>11.77</v>
      </c>
      <c r="M1692" s="76">
        <f>VLOOKUP(B1692,'CMP-SIN-SD-09-2021'!A:D,4,0)</f>
        <v>18.23</v>
      </c>
      <c r="N1692" s="76" t="b">
        <f t="shared" ref="N1692:N1697" si="466">M1692=H1692</f>
        <v>1</v>
      </c>
    </row>
    <row r="1693" spans="1:15" s="363" customFormat="1" ht="30" x14ac:dyDescent="0.25">
      <c r="A1693" s="378">
        <f t="shared" si="460"/>
        <v>94702</v>
      </c>
      <c r="B1693" s="377">
        <v>88267</v>
      </c>
      <c r="C1693" s="104" t="s">
        <v>13948</v>
      </c>
      <c r="D1693" s="104" t="s">
        <v>11375</v>
      </c>
      <c r="E1693" s="105" t="s">
        <v>11264</v>
      </c>
      <c r="F1693" s="105" t="s">
        <v>6456</v>
      </c>
      <c r="G1693" s="140">
        <v>0.64600000000000002</v>
      </c>
      <c r="H1693" s="107">
        <f>VLOOKUP(B1693,'CMP-SIN-SD-09-2021'!A:D,4,0)</f>
        <v>23.41</v>
      </c>
      <c r="I1693" s="107" t="s">
        <v>11266</v>
      </c>
      <c r="J1693" s="76">
        <f t="shared" si="465"/>
        <v>15.12</v>
      </c>
      <c r="M1693" s="76">
        <f>VLOOKUP(B1693,'CMP-SIN-SD-09-2021'!A:D,4,0)</f>
        <v>23.41</v>
      </c>
      <c r="N1693" s="76" t="b">
        <f t="shared" si="466"/>
        <v>1</v>
      </c>
    </row>
    <row r="1694" spans="1:15" s="363" customFormat="1" x14ac:dyDescent="0.25">
      <c r="A1694" s="378">
        <f t="shared" si="460"/>
        <v>94702</v>
      </c>
      <c r="B1694" s="377">
        <v>20080</v>
      </c>
      <c r="C1694" s="104" t="s">
        <v>13948</v>
      </c>
      <c r="D1694" s="104" t="s">
        <v>13935</v>
      </c>
      <c r="E1694" s="105" t="s">
        <v>11264</v>
      </c>
      <c r="F1694" s="105" t="s">
        <v>6446</v>
      </c>
      <c r="G1694" s="140">
        <v>0.433</v>
      </c>
      <c r="H1694" s="107">
        <v>21.85</v>
      </c>
      <c r="I1694" s="107" t="s">
        <v>11266</v>
      </c>
      <c r="J1694" s="76">
        <f t="shared" si="465"/>
        <v>9.4600000000000009</v>
      </c>
      <c r="M1694" s="76">
        <f>VLOOKUP(B1694,'INS-SIN-SD-09-2021'!A:D,4,0)</f>
        <v>21.85</v>
      </c>
      <c r="N1694" s="76" t="b">
        <f t="shared" si="466"/>
        <v>1</v>
      </c>
    </row>
    <row r="1695" spans="1:15" s="363" customFormat="1" x14ac:dyDescent="0.25">
      <c r="A1695" s="378">
        <f t="shared" si="460"/>
        <v>94702</v>
      </c>
      <c r="B1695" s="377">
        <v>20083</v>
      </c>
      <c r="C1695" s="104" t="s">
        <v>13948</v>
      </c>
      <c r="D1695" s="104" t="s">
        <v>13864</v>
      </c>
      <c r="E1695" s="105" t="s">
        <v>11264</v>
      </c>
      <c r="F1695" s="105" t="s">
        <v>6446</v>
      </c>
      <c r="G1695" s="140">
        <v>0.114</v>
      </c>
      <c r="H1695" s="107">
        <v>75.84</v>
      </c>
      <c r="I1695" s="107" t="s">
        <v>11266</v>
      </c>
      <c r="J1695" s="76">
        <f t="shared" si="465"/>
        <v>8.64</v>
      </c>
      <c r="M1695" s="76">
        <f>VLOOKUP(B1695,'INS-SIN-SD-09-2021'!A:D,4,0)</f>
        <v>75.84</v>
      </c>
      <c r="N1695" s="76" t="b">
        <f t="shared" si="466"/>
        <v>1</v>
      </c>
    </row>
    <row r="1696" spans="1:15" s="363" customFormat="1" ht="30" x14ac:dyDescent="0.25">
      <c r="A1696" s="378">
        <f t="shared" si="460"/>
        <v>94702</v>
      </c>
      <c r="B1696" s="377">
        <v>7106</v>
      </c>
      <c r="C1696" s="104" t="s">
        <v>13948</v>
      </c>
      <c r="D1696" s="104" t="s">
        <v>13949</v>
      </c>
      <c r="E1696" s="105" t="s">
        <v>11264</v>
      </c>
      <c r="F1696" s="105" t="s">
        <v>6446</v>
      </c>
      <c r="G1696" s="140">
        <v>1</v>
      </c>
      <c r="H1696" s="107">
        <v>168.51</v>
      </c>
      <c r="I1696" s="107" t="s">
        <v>11266</v>
      </c>
      <c r="J1696" s="76">
        <f t="shared" si="465"/>
        <v>168.51</v>
      </c>
      <c r="M1696" s="76">
        <f>VLOOKUP(B1696,'INS-SIN-SD-09-2021'!A:D,4,0)</f>
        <v>168.51</v>
      </c>
      <c r="N1696" s="76" t="b">
        <f t="shared" si="466"/>
        <v>1</v>
      </c>
    </row>
    <row r="1697" spans="1:15" s="363" customFormat="1" x14ac:dyDescent="0.25">
      <c r="A1697" s="378">
        <f t="shared" si="460"/>
        <v>94702</v>
      </c>
      <c r="B1697" s="377">
        <v>38383</v>
      </c>
      <c r="C1697" s="104" t="s">
        <v>13948</v>
      </c>
      <c r="D1697" s="104" t="s">
        <v>13857</v>
      </c>
      <c r="E1697" s="105" t="s">
        <v>11264</v>
      </c>
      <c r="F1697" s="105" t="s">
        <v>6446</v>
      </c>
      <c r="G1697" s="140">
        <v>9.7000000000000003E-2</v>
      </c>
      <c r="H1697" s="107">
        <v>2.34</v>
      </c>
      <c r="I1697" s="107" t="s">
        <v>11266</v>
      </c>
      <c r="J1697" s="76">
        <f t="shared" si="465"/>
        <v>0.22</v>
      </c>
      <c r="M1697" s="76">
        <f>VLOOKUP(B1697,'INS-SIN-SD-09-2021'!A:D,4,0)</f>
        <v>2.34</v>
      </c>
      <c r="N1697" s="76" t="b">
        <f t="shared" si="466"/>
        <v>1</v>
      </c>
    </row>
    <row r="1698" spans="1:15" s="363" customFormat="1" ht="30" x14ac:dyDescent="0.25">
      <c r="A1698" s="376" t="str">
        <f t="shared" si="460"/>
        <v>01188/ORSE</v>
      </c>
      <c r="B1698" s="367" t="s">
        <v>11263</v>
      </c>
      <c r="C1698" s="368" t="s">
        <v>12039</v>
      </c>
      <c r="D1698" s="368" t="s">
        <v>13950</v>
      </c>
      <c r="E1698" s="369" t="s">
        <v>6446</v>
      </c>
      <c r="F1698" s="369" t="s">
        <v>11264</v>
      </c>
      <c r="G1698" s="370" t="s">
        <v>11265</v>
      </c>
      <c r="H1698" s="371" t="s">
        <v>11266</v>
      </c>
      <c r="I1698" s="375">
        <f>SUMIF(A:A,A1698,J:J)</f>
        <v>81.66</v>
      </c>
      <c r="K1698" s="363" t="e">
        <f>VLOOKUP(A1698,'CMP-SIN-SD-09-2021'!A:D,4,0)</f>
        <v>#N/A</v>
      </c>
      <c r="L1698" s="363" t="e">
        <f>K1698=I1698</f>
        <v>#N/A</v>
      </c>
      <c r="O1698" s="363" t="s">
        <v>12015</v>
      </c>
    </row>
    <row r="1699" spans="1:15" s="363" customFormat="1" ht="30" x14ac:dyDescent="0.25">
      <c r="A1699" s="378" t="str">
        <f t="shared" si="460"/>
        <v>01188/ORSE</v>
      </c>
      <c r="B1699" s="377">
        <v>88267</v>
      </c>
      <c r="C1699" s="104" t="s">
        <v>13950</v>
      </c>
      <c r="D1699" s="104" t="s">
        <v>11375</v>
      </c>
      <c r="E1699" s="105" t="s">
        <v>11264</v>
      </c>
      <c r="F1699" s="105" t="s">
        <v>6456</v>
      </c>
      <c r="G1699" s="140">
        <v>0.55000000000000004</v>
      </c>
      <c r="H1699" s="107">
        <f>VLOOKUP(B1699,'CMP-SIN-SD-09-2021'!A:D,4,0)</f>
        <v>23.41</v>
      </c>
      <c r="I1699" s="107" t="s">
        <v>11266</v>
      </c>
      <c r="J1699" s="76">
        <f t="shared" ref="J1699:J1703" si="467">TRUNC((H1699*G1699),2)</f>
        <v>12.87</v>
      </c>
      <c r="M1699" s="76">
        <f>VLOOKUP(B1699,'CMP-SIN-SD-09-2021'!A:D,4,0)</f>
        <v>23.41</v>
      </c>
      <c r="N1699" s="76" t="b">
        <f t="shared" ref="N1699:N1703" si="468">M1699=H1699</f>
        <v>1</v>
      </c>
    </row>
    <row r="1700" spans="1:15" s="363" customFormat="1" x14ac:dyDescent="0.25">
      <c r="A1700" s="378" t="str">
        <f t="shared" si="460"/>
        <v>01188/ORSE</v>
      </c>
      <c r="B1700" s="377">
        <v>88316</v>
      </c>
      <c r="C1700" s="104" t="s">
        <v>13950</v>
      </c>
      <c r="D1700" s="104" t="s">
        <v>11293</v>
      </c>
      <c r="E1700" s="105" t="s">
        <v>11264</v>
      </c>
      <c r="F1700" s="105" t="s">
        <v>6456</v>
      </c>
      <c r="G1700" s="140">
        <v>0.55000000000000004</v>
      </c>
      <c r="H1700" s="107">
        <f>VLOOKUP(B1700,'CMP-SIN-SD-09-2021'!A:D,4,0)</f>
        <v>17.61</v>
      </c>
      <c r="I1700" s="107" t="s">
        <v>11266</v>
      </c>
      <c r="J1700" s="76">
        <f t="shared" si="467"/>
        <v>9.68</v>
      </c>
      <c r="M1700" s="76">
        <f>VLOOKUP(B1700,'CMP-SIN-SD-09-2021'!A:D,4,0)</f>
        <v>17.61</v>
      </c>
      <c r="N1700" s="76" t="b">
        <f t="shared" si="468"/>
        <v>1</v>
      </c>
    </row>
    <row r="1701" spans="1:15" s="363" customFormat="1" x14ac:dyDescent="0.25">
      <c r="A1701" s="378" t="str">
        <f t="shared" si="460"/>
        <v>01188/ORSE</v>
      </c>
      <c r="B1701" s="377" t="s">
        <v>13905</v>
      </c>
      <c r="C1701" s="104" t="s">
        <v>13950</v>
      </c>
      <c r="D1701" s="104" t="s">
        <v>13906</v>
      </c>
      <c r="E1701" s="105" t="s">
        <v>11264</v>
      </c>
      <c r="F1701" s="105" t="s">
        <v>6462</v>
      </c>
      <c r="G1701" s="140">
        <v>7.6999999999999999E-2</v>
      </c>
      <c r="H1701" s="107">
        <v>54.73</v>
      </c>
      <c r="I1701" s="107" t="s">
        <v>11266</v>
      </c>
      <c r="J1701" s="76">
        <f t="shared" si="467"/>
        <v>4.21</v>
      </c>
      <c r="M1701" s="76" t="e">
        <f>VLOOKUP(B1701,'INS-SIN-SD-09-2021'!A:D,4,0)</f>
        <v>#N/A</v>
      </c>
      <c r="N1701" s="76" t="e">
        <f t="shared" si="468"/>
        <v>#N/A</v>
      </c>
    </row>
    <row r="1702" spans="1:15" s="363" customFormat="1" x14ac:dyDescent="0.25">
      <c r="A1702" s="378" t="str">
        <f t="shared" si="460"/>
        <v>01188/ORSE</v>
      </c>
      <c r="B1702" s="377" t="s">
        <v>13907</v>
      </c>
      <c r="C1702" s="104" t="s">
        <v>13950</v>
      </c>
      <c r="D1702" s="104" t="s">
        <v>13908</v>
      </c>
      <c r="E1702" s="105" t="s">
        <v>11264</v>
      </c>
      <c r="F1702" s="105" t="s">
        <v>6445</v>
      </c>
      <c r="G1702" s="140">
        <v>0.11799999999999999</v>
      </c>
      <c r="H1702" s="107">
        <v>40.4</v>
      </c>
      <c r="I1702" s="107" t="s">
        <v>11266</v>
      </c>
      <c r="J1702" s="76">
        <f t="shared" si="467"/>
        <v>4.76</v>
      </c>
      <c r="M1702" s="76" t="e">
        <f>VLOOKUP(B1702,'INS-SIN-SD-09-2021'!A:D,4,0)</f>
        <v>#N/A</v>
      </c>
      <c r="N1702" s="76" t="e">
        <f t="shared" si="468"/>
        <v>#N/A</v>
      </c>
    </row>
    <row r="1703" spans="1:15" s="363" customFormat="1" x14ac:dyDescent="0.25">
      <c r="A1703" s="378" t="str">
        <f t="shared" si="460"/>
        <v>01188/ORSE</v>
      </c>
      <c r="B1703" s="377" t="s">
        <v>13951</v>
      </c>
      <c r="C1703" s="104" t="s">
        <v>13950</v>
      </c>
      <c r="D1703" s="104" t="s">
        <v>13952</v>
      </c>
      <c r="E1703" s="105" t="s">
        <v>11264</v>
      </c>
      <c r="F1703" s="105" t="s">
        <v>6446</v>
      </c>
      <c r="G1703" s="140">
        <v>1</v>
      </c>
      <c r="H1703" s="107">
        <v>50.14</v>
      </c>
      <c r="I1703" s="107" t="s">
        <v>11266</v>
      </c>
      <c r="J1703" s="76">
        <f t="shared" si="467"/>
        <v>50.14</v>
      </c>
      <c r="M1703" s="76" t="e">
        <f>VLOOKUP(B1703,'INS-SIN-SD-09-2021'!A:D,4,0)</f>
        <v>#N/A</v>
      </c>
      <c r="N1703" s="76" t="e">
        <f t="shared" si="468"/>
        <v>#N/A</v>
      </c>
    </row>
    <row r="1704" spans="1:15" s="363" customFormat="1" ht="45" x14ac:dyDescent="0.25">
      <c r="A1704" s="376">
        <f t="shared" si="460"/>
        <v>92341</v>
      </c>
      <c r="B1704" s="367" t="s">
        <v>11263</v>
      </c>
      <c r="C1704" s="368" t="s">
        <v>11481</v>
      </c>
      <c r="D1704" s="368" t="s">
        <v>13578</v>
      </c>
      <c r="E1704" s="369" t="s">
        <v>6465</v>
      </c>
      <c r="F1704" s="369" t="s">
        <v>11264</v>
      </c>
      <c r="G1704" s="370" t="s">
        <v>11265</v>
      </c>
      <c r="H1704" s="371" t="s">
        <v>11266</v>
      </c>
      <c r="I1704" s="375">
        <f>SUMIF(A:A,A1704,J:J)</f>
        <v>125.76</v>
      </c>
      <c r="K1704" s="363">
        <f>VLOOKUP(A1704,'CMP-SIN-SD-09-2021'!A:D,4,0)</f>
        <v>125.76</v>
      </c>
      <c r="L1704" s="363" t="b">
        <f>K1704=I1704</f>
        <v>1</v>
      </c>
      <c r="O1704" s="6">
        <v>92341</v>
      </c>
    </row>
    <row r="1705" spans="1:15" s="363" customFormat="1" ht="30" x14ac:dyDescent="0.25">
      <c r="A1705" s="378">
        <f t="shared" si="460"/>
        <v>92341</v>
      </c>
      <c r="B1705" s="377">
        <v>88248</v>
      </c>
      <c r="C1705" s="104" t="s">
        <v>13578</v>
      </c>
      <c r="D1705" s="104" t="s">
        <v>11440</v>
      </c>
      <c r="E1705" s="105" t="s">
        <v>11264</v>
      </c>
      <c r="F1705" s="105" t="s">
        <v>6456</v>
      </c>
      <c r="G1705" s="140">
        <v>0.47799999999999998</v>
      </c>
      <c r="H1705" s="107">
        <f>VLOOKUP(B1705,'CMP-SIN-SD-09-2021'!A:D,4,0)</f>
        <v>18.23</v>
      </c>
      <c r="I1705" s="107" t="s">
        <v>11266</v>
      </c>
      <c r="J1705" s="76">
        <f t="shared" ref="J1705:J1707" si="469">TRUNC((H1705*G1705),2)</f>
        <v>8.7100000000000009</v>
      </c>
      <c r="M1705" s="76">
        <f>VLOOKUP(B1705,'CMP-SIN-SD-09-2021'!A:D,4,0)</f>
        <v>18.23</v>
      </c>
      <c r="N1705" s="76" t="b">
        <f t="shared" ref="N1705:N1707" si="470">M1705=H1705</f>
        <v>1</v>
      </c>
    </row>
    <row r="1706" spans="1:15" s="363" customFormat="1" ht="30" x14ac:dyDescent="0.25">
      <c r="A1706" s="378">
        <f t="shared" si="460"/>
        <v>92341</v>
      </c>
      <c r="B1706" s="377">
        <v>88267</v>
      </c>
      <c r="C1706" s="104" t="s">
        <v>13578</v>
      </c>
      <c r="D1706" s="104" t="s">
        <v>11375</v>
      </c>
      <c r="E1706" s="105" t="s">
        <v>11264</v>
      </c>
      <c r="F1706" s="105" t="s">
        <v>6456</v>
      </c>
      <c r="G1706" s="140">
        <v>0.47799999999999998</v>
      </c>
      <c r="H1706" s="107">
        <f>VLOOKUP(B1706,'CMP-SIN-SD-09-2021'!A:D,4,0)</f>
        <v>23.41</v>
      </c>
      <c r="I1706" s="107" t="s">
        <v>11266</v>
      </c>
      <c r="J1706" s="76">
        <f t="shared" si="469"/>
        <v>11.18</v>
      </c>
      <c r="M1706" s="76">
        <f>VLOOKUP(B1706,'CMP-SIN-SD-09-2021'!A:D,4,0)</f>
        <v>23.41</v>
      </c>
      <c r="N1706" s="76" t="b">
        <f t="shared" si="470"/>
        <v>1</v>
      </c>
    </row>
    <row r="1707" spans="1:15" s="363" customFormat="1" ht="30" x14ac:dyDescent="0.25">
      <c r="A1707" s="378">
        <f t="shared" si="460"/>
        <v>92341</v>
      </c>
      <c r="B1707" s="377">
        <v>7696</v>
      </c>
      <c r="C1707" s="104" t="s">
        <v>13578</v>
      </c>
      <c r="D1707" s="104" t="s">
        <v>13953</v>
      </c>
      <c r="E1707" s="105" t="s">
        <v>11264</v>
      </c>
      <c r="F1707" s="105" t="s">
        <v>6465</v>
      </c>
      <c r="G1707" s="140">
        <v>1.0389999999999999</v>
      </c>
      <c r="H1707" s="107">
        <v>101.9</v>
      </c>
      <c r="I1707" s="107" t="s">
        <v>11266</v>
      </c>
      <c r="J1707" s="76">
        <f t="shared" si="469"/>
        <v>105.87</v>
      </c>
      <c r="M1707" s="76">
        <f>VLOOKUP(B1707,'INS-SIN-SD-09-2021'!A:D,4,0)</f>
        <v>101.9</v>
      </c>
      <c r="N1707" s="76" t="b">
        <f t="shared" si="470"/>
        <v>1</v>
      </c>
    </row>
    <row r="1708" spans="1:15" s="363" customFormat="1" ht="45" x14ac:dyDescent="0.25">
      <c r="A1708" s="376">
        <f t="shared" si="460"/>
        <v>89572</v>
      </c>
      <c r="B1708" s="367" t="s">
        <v>11263</v>
      </c>
      <c r="C1708" s="368" t="s">
        <v>11482</v>
      </c>
      <c r="D1708" s="368" t="s">
        <v>11315</v>
      </c>
      <c r="E1708" s="369" t="s">
        <v>6446</v>
      </c>
      <c r="F1708" s="369" t="s">
        <v>11264</v>
      </c>
      <c r="G1708" s="370" t="s">
        <v>11265</v>
      </c>
      <c r="H1708" s="371" t="s">
        <v>11266</v>
      </c>
      <c r="I1708" s="375">
        <f>SUMIF(A:A,A1708,J:J)</f>
        <v>8.09</v>
      </c>
      <c r="K1708" s="363">
        <f>VLOOKUP(A1708,'CMP-SIN-SD-09-2021'!A:D,4,0)</f>
        <v>8.09</v>
      </c>
      <c r="L1708" s="363" t="b">
        <f>K1708=I1708</f>
        <v>1</v>
      </c>
      <c r="O1708" s="6">
        <v>89572</v>
      </c>
    </row>
    <row r="1709" spans="1:15" s="363" customFormat="1" ht="30" x14ac:dyDescent="0.25">
      <c r="A1709" s="378">
        <f t="shared" si="460"/>
        <v>89572</v>
      </c>
      <c r="B1709" s="377">
        <v>88248</v>
      </c>
      <c r="C1709" s="104" t="s">
        <v>11315</v>
      </c>
      <c r="D1709" s="104" t="s">
        <v>11440</v>
      </c>
      <c r="E1709" s="105" t="s">
        <v>11264</v>
      </c>
      <c r="F1709" s="105" t="s">
        <v>6456</v>
      </c>
      <c r="G1709" s="140">
        <v>5.8999999999999997E-2</v>
      </c>
      <c r="H1709" s="107">
        <f>VLOOKUP(B1709,'CMP-SIN-SD-09-2021'!A:D,4,0)</f>
        <v>18.23</v>
      </c>
      <c r="I1709" s="107" t="s">
        <v>11266</v>
      </c>
      <c r="J1709" s="76">
        <f t="shared" ref="J1709:J1714" si="471">TRUNC((H1709*G1709),2)</f>
        <v>1.07</v>
      </c>
      <c r="M1709" s="76">
        <f>VLOOKUP(B1709,'CMP-SIN-SD-09-2021'!A:D,4,0)</f>
        <v>18.23</v>
      </c>
      <c r="N1709" s="76" t="b">
        <f t="shared" ref="N1709:N1714" si="472">M1709=H1709</f>
        <v>1</v>
      </c>
    </row>
    <row r="1710" spans="1:15" s="363" customFormat="1" ht="30" x14ac:dyDescent="0.25">
      <c r="A1710" s="378">
        <f t="shared" si="460"/>
        <v>89572</v>
      </c>
      <c r="B1710" s="377">
        <v>88267</v>
      </c>
      <c r="C1710" s="104" t="s">
        <v>11315</v>
      </c>
      <c r="D1710" s="104" t="s">
        <v>11375</v>
      </c>
      <c r="E1710" s="105" t="s">
        <v>11264</v>
      </c>
      <c r="F1710" s="105" t="s">
        <v>6456</v>
      </c>
      <c r="G1710" s="140">
        <v>5.8999999999999997E-2</v>
      </c>
      <c r="H1710" s="107">
        <f>VLOOKUP(B1710,'CMP-SIN-SD-09-2021'!A:D,4,0)</f>
        <v>23.41</v>
      </c>
      <c r="I1710" s="107" t="s">
        <v>11266</v>
      </c>
      <c r="J1710" s="76">
        <f t="shared" si="471"/>
        <v>1.38</v>
      </c>
      <c r="M1710" s="76">
        <f>VLOOKUP(B1710,'CMP-SIN-SD-09-2021'!A:D,4,0)</f>
        <v>23.41</v>
      </c>
      <c r="N1710" s="76" t="b">
        <f t="shared" si="472"/>
        <v>1</v>
      </c>
    </row>
    <row r="1711" spans="1:15" s="363" customFormat="1" ht="30" x14ac:dyDescent="0.25">
      <c r="A1711" s="378">
        <f t="shared" si="460"/>
        <v>89572</v>
      </c>
      <c r="B1711" s="377">
        <v>109</v>
      </c>
      <c r="C1711" s="104" t="s">
        <v>11315</v>
      </c>
      <c r="D1711" s="104" t="s">
        <v>13954</v>
      </c>
      <c r="E1711" s="105" t="s">
        <v>11264</v>
      </c>
      <c r="F1711" s="105" t="s">
        <v>6446</v>
      </c>
      <c r="G1711" s="140">
        <v>1</v>
      </c>
      <c r="H1711" s="107">
        <v>3.74</v>
      </c>
      <c r="I1711" s="107" t="s">
        <v>11266</v>
      </c>
      <c r="J1711" s="76">
        <f t="shared" si="471"/>
        <v>3.74</v>
      </c>
      <c r="M1711" s="76">
        <f>VLOOKUP(B1711,'INS-SIN-SD-09-2021'!A:D,4,0)</f>
        <v>3.74</v>
      </c>
      <c r="N1711" s="76" t="b">
        <f t="shared" si="472"/>
        <v>1</v>
      </c>
    </row>
    <row r="1712" spans="1:15" s="363" customFormat="1" x14ac:dyDescent="0.25">
      <c r="A1712" s="378">
        <f t="shared" si="460"/>
        <v>89572</v>
      </c>
      <c r="B1712" s="377">
        <v>122</v>
      </c>
      <c r="C1712" s="104" t="s">
        <v>11315</v>
      </c>
      <c r="D1712" s="104" t="s">
        <v>13863</v>
      </c>
      <c r="E1712" s="105" t="s">
        <v>11264</v>
      </c>
      <c r="F1712" s="105" t="s">
        <v>6446</v>
      </c>
      <c r="G1712" s="140">
        <v>1.2E-2</v>
      </c>
      <c r="H1712" s="107">
        <v>66.94</v>
      </c>
      <c r="I1712" s="107" t="s">
        <v>11266</v>
      </c>
      <c r="J1712" s="76">
        <f t="shared" si="471"/>
        <v>0.8</v>
      </c>
      <c r="M1712" s="76">
        <f>VLOOKUP(B1712,'INS-SIN-SD-09-2021'!A:D,4,0)</f>
        <v>66.94</v>
      </c>
      <c r="N1712" s="76" t="b">
        <f t="shared" si="472"/>
        <v>1</v>
      </c>
    </row>
    <row r="1713" spans="1:15" s="363" customFormat="1" x14ac:dyDescent="0.25">
      <c r="A1713" s="378">
        <f t="shared" si="460"/>
        <v>89572</v>
      </c>
      <c r="B1713" s="377">
        <v>20083</v>
      </c>
      <c r="C1713" s="104" t="s">
        <v>11315</v>
      </c>
      <c r="D1713" s="104" t="s">
        <v>13864</v>
      </c>
      <c r="E1713" s="105" t="s">
        <v>11264</v>
      </c>
      <c r="F1713" s="105" t="s">
        <v>6446</v>
      </c>
      <c r="G1713" s="140">
        <v>1.4E-2</v>
      </c>
      <c r="H1713" s="107">
        <v>75.84</v>
      </c>
      <c r="I1713" s="107" t="s">
        <v>11266</v>
      </c>
      <c r="J1713" s="76">
        <f t="shared" si="471"/>
        <v>1.06</v>
      </c>
      <c r="M1713" s="76">
        <f>VLOOKUP(B1713,'INS-SIN-SD-09-2021'!A:D,4,0)</f>
        <v>75.84</v>
      </c>
      <c r="N1713" s="76" t="b">
        <f t="shared" si="472"/>
        <v>1</v>
      </c>
    </row>
    <row r="1714" spans="1:15" s="363" customFormat="1" x14ac:dyDescent="0.25">
      <c r="A1714" s="378">
        <f t="shared" si="460"/>
        <v>89572</v>
      </c>
      <c r="B1714" s="377">
        <v>38383</v>
      </c>
      <c r="C1714" s="104" t="s">
        <v>11315</v>
      </c>
      <c r="D1714" s="104" t="s">
        <v>13857</v>
      </c>
      <c r="E1714" s="105" t="s">
        <v>11264</v>
      </c>
      <c r="F1714" s="105" t="s">
        <v>6446</v>
      </c>
      <c r="G1714" s="140">
        <v>0.02</v>
      </c>
      <c r="H1714" s="107">
        <v>2.34</v>
      </c>
      <c r="I1714" s="107" t="s">
        <v>11266</v>
      </c>
      <c r="J1714" s="76">
        <f t="shared" si="471"/>
        <v>0.04</v>
      </c>
      <c r="M1714" s="76">
        <f>VLOOKUP(B1714,'INS-SIN-SD-09-2021'!A:D,4,0)</f>
        <v>2.34</v>
      </c>
      <c r="N1714" s="76" t="b">
        <f t="shared" si="472"/>
        <v>1</v>
      </c>
    </row>
    <row r="1715" spans="1:15" s="363" customFormat="1" ht="75" x14ac:dyDescent="0.25">
      <c r="A1715" s="376">
        <f t="shared" si="460"/>
        <v>94787</v>
      </c>
      <c r="B1715" s="367" t="s">
        <v>11263</v>
      </c>
      <c r="C1715" s="368" t="s">
        <v>11483</v>
      </c>
      <c r="D1715" s="368" t="s">
        <v>13955</v>
      </c>
      <c r="E1715" s="369" t="s">
        <v>6446</v>
      </c>
      <c r="F1715" s="369" t="s">
        <v>11264</v>
      </c>
      <c r="G1715" s="370" t="s">
        <v>11265</v>
      </c>
      <c r="H1715" s="371" t="s">
        <v>11266</v>
      </c>
      <c r="I1715" s="375">
        <f>SUMIF(A:A,A1715,J:J)</f>
        <v>56.9</v>
      </c>
      <c r="K1715" s="363">
        <f>VLOOKUP(A1715,'CMP-SIN-SD-09-2021'!A:D,4,0)</f>
        <v>56.9</v>
      </c>
      <c r="L1715" s="363" t="b">
        <f>K1715=I1715</f>
        <v>1</v>
      </c>
      <c r="O1715" s="6">
        <v>94787</v>
      </c>
    </row>
    <row r="1716" spans="1:15" s="363" customFormat="1" ht="30" x14ac:dyDescent="0.25">
      <c r="A1716" s="378">
        <f t="shared" si="460"/>
        <v>94787</v>
      </c>
      <c r="B1716" s="377">
        <v>88248</v>
      </c>
      <c r="C1716" s="104" t="s">
        <v>13955</v>
      </c>
      <c r="D1716" s="104" t="s">
        <v>11440</v>
      </c>
      <c r="E1716" s="105" t="s">
        <v>11264</v>
      </c>
      <c r="F1716" s="105" t="s">
        <v>6456</v>
      </c>
      <c r="G1716" s="140">
        <v>0.308</v>
      </c>
      <c r="H1716" s="107">
        <f>VLOOKUP(B1716,'CMP-SIN-SD-09-2021'!A:D,4,0)</f>
        <v>18.23</v>
      </c>
      <c r="I1716" s="107" t="s">
        <v>11266</v>
      </c>
      <c r="J1716" s="76">
        <f t="shared" ref="J1716:J1721" si="473">TRUNC((H1716*G1716),2)</f>
        <v>5.61</v>
      </c>
      <c r="M1716" s="76">
        <f>VLOOKUP(B1716,'CMP-SIN-SD-09-2021'!A:D,4,0)</f>
        <v>18.23</v>
      </c>
      <c r="N1716" s="76" t="b">
        <f t="shared" ref="N1716:N1721" si="474">M1716=H1716</f>
        <v>1</v>
      </c>
    </row>
    <row r="1717" spans="1:15" s="363" customFormat="1" ht="30" x14ac:dyDescent="0.25">
      <c r="A1717" s="378">
        <f t="shared" si="460"/>
        <v>94787</v>
      </c>
      <c r="B1717" s="377">
        <v>88267</v>
      </c>
      <c r="C1717" s="104" t="s">
        <v>13955</v>
      </c>
      <c r="D1717" s="104" t="s">
        <v>11375</v>
      </c>
      <c r="E1717" s="105" t="s">
        <v>11264</v>
      </c>
      <c r="F1717" s="105" t="s">
        <v>6456</v>
      </c>
      <c r="G1717" s="140">
        <v>0.308</v>
      </c>
      <c r="H1717" s="107">
        <f>VLOOKUP(B1717,'CMP-SIN-SD-09-2021'!A:D,4,0)</f>
        <v>23.41</v>
      </c>
      <c r="I1717" s="107" t="s">
        <v>11266</v>
      </c>
      <c r="J1717" s="76">
        <f t="shared" si="473"/>
        <v>7.21</v>
      </c>
      <c r="M1717" s="76">
        <f>VLOOKUP(B1717,'CMP-SIN-SD-09-2021'!A:D,4,0)</f>
        <v>23.41</v>
      </c>
      <c r="N1717" s="76" t="b">
        <f t="shared" si="474"/>
        <v>1</v>
      </c>
    </row>
    <row r="1718" spans="1:15" s="363" customFormat="1" ht="30" x14ac:dyDescent="0.25">
      <c r="A1718" s="378">
        <f t="shared" si="460"/>
        <v>94787</v>
      </c>
      <c r="B1718" s="377">
        <v>90</v>
      </c>
      <c r="C1718" s="104" t="s">
        <v>13955</v>
      </c>
      <c r="D1718" s="104" t="s">
        <v>13956</v>
      </c>
      <c r="E1718" s="105" t="s">
        <v>11264</v>
      </c>
      <c r="F1718" s="105" t="s">
        <v>6446</v>
      </c>
      <c r="G1718" s="140">
        <v>1</v>
      </c>
      <c r="H1718" s="107">
        <v>35.840000000000003</v>
      </c>
      <c r="I1718" s="107" t="s">
        <v>11266</v>
      </c>
      <c r="J1718" s="76">
        <f t="shared" si="473"/>
        <v>35.840000000000003</v>
      </c>
      <c r="M1718" s="76">
        <f>VLOOKUP(B1718,'INS-SIN-SD-09-2021'!A:D,4,0)</f>
        <v>35.840000000000003</v>
      </c>
      <c r="N1718" s="76" t="b">
        <f t="shared" si="474"/>
        <v>1</v>
      </c>
    </row>
    <row r="1719" spans="1:15" s="363" customFormat="1" x14ac:dyDescent="0.25">
      <c r="A1719" s="378">
        <f t="shared" si="460"/>
        <v>94787</v>
      </c>
      <c r="B1719" s="377">
        <v>20080</v>
      </c>
      <c r="C1719" s="104" t="s">
        <v>13955</v>
      </c>
      <c r="D1719" s="104" t="s">
        <v>13935</v>
      </c>
      <c r="E1719" s="105" t="s">
        <v>11264</v>
      </c>
      <c r="F1719" s="105" t="s">
        <v>6446</v>
      </c>
      <c r="G1719" s="140">
        <v>0.19400000000000001</v>
      </c>
      <c r="H1719" s="107">
        <v>21.85</v>
      </c>
      <c r="I1719" s="107" t="s">
        <v>11266</v>
      </c>
      <c r="J1719" s="76">
        <f t="shared" si="473"/>
        <v>4.2300000000000004</v>
      </c>
      <c r="M1719" s="76">
        <f>VLOOKUP(B1719,'INS-SIN-SD-09-2021'!A:D,4,0)</f>
        <v>21.85</v>
      </c>
      <c r="N1719" s="76" t="b">
        <f t="shared" si="474"/>
        <v>1</v>
      </c>
    </row>
    <row r="1720" spans="1:15" s="363" customFormat="1" x14ac:dyDescent="0.25">
      <c r="A1720" s="378">
        <f t="shared" si="460"/>
        <v>94787</v>
      </c>
      <c r="B1720" s="377">
        <v>20083</v>
      </c>
      <c r="C1720" s="104" t="s">
        <v>13955</v>
      </c>
      <c r="D1720" s="104" t="s">
        <v>13864</v>
      </c>
      <c r="E1720" s="105" t="s">
        <v>11264</v>
      </c>
      <c r="F1720" s="105" t="s">
        <v>6446</v>
      </c>
      <c r="G1720" s="140">
        <v>5.1999999999999998E-2</v>
      </c>
      <c r="H1720" s="107">
        <v>75.84</v>
      </c>
      <c r="I1720" s="107" t="s">
        <v>11266</v>
      </c>
      <c r="J1720" s="76">
        <f t="shared" si="473"/>
        <v>3.94</v>
      </c>
      <c r="M1720" s="76">
        <f>VLOOKUP(B1720,'INS-SIN-SD-09-2021'!A:D,4,0)</f>
        <v>75.84</v>
      </c>
      <c r="N1720" s="76" t="b">
        <f t="shared" si="474"/>
        <v>1</v>
      </c>
    </row>
    <row r="1721" spans="1:15" s="363" customFormat="1" x14ac:dyDescent="0.25">
      <c r="A1721" s="378">
        <f t="shared" si="460"/>
        <v>94787</v>
      </c>
      <c r="B1721" s="377">
        <v>38383</v>
      </c>
      <c r="C1721" s="104" t="s">
        <v>13955</v>
      </c>
      <c r="D1721" s="104" t="s">
        <v>13857</v>
      </c>
      <c r="E1721" s="105" t="s">
        <v>11264</v>
      </c>
      <c r="F1721" s="105" t="s">
        <v>6446</v>
      </c>
      <c r="G1721" s="140">
        <v>3.1E-2</v>
      </c>
      <c r="H1721" s="107">
        <v>2.34</v>
      </c>
      <c r="I1721" s="107" t="s">
        <v>11266</v>
      </c>
      <c r="J1721" s="76">
        <f t="shared" si="473"/>
        <v>7.0000000000000007E-2</v>
      </c>
      <c r="M1721" s="76">
        <f>VLOOKUP(B1721,'INS-SIN-SD-09-2021'!A:D,4,0)</f>
        <v>2.34</v>
      </c>
      <c r="N1721" s="76" t="b">
        <f t="shared" si="474"/>
        <v>1</v>
      </c>
    </row>
    <row r="1722" spans="1:15" s="363" customFormat="1" ht="30" x14ac:dyDescent="0.25">
      <c r="A1722" s="376" t="str">
        <f t="shared" si="460"/>
        <v>00995/ORSE</v>
      </c>
      <c r="B1722" s="367" t="s">
        <v>11263</v>
      </c>
      <c r="C1722" s="368" t="s">
        <v>11484</v>
      </c>
      <c r="D1722" s="368" t="s">
        <v>13472</v>
      </c>
      <c r="E1722" s="369" t="s">
        <v>6446</v>
      </c>
      <c r="F1722" s="369" t="s">
        <v>11264</v>
      </c>
      <c r="G1722" s="370" t="s">
        <v>11265</v>
      </c>
      <c r="H1722" s="371" t="s">
        <v>11266</v>
      </c>
      <c r="I1722" s="375">
        <f>SUMIF(A:A,A1722,J:J)</f>
        <v>83.21</v>
      </c>
      <c r="K1722" s="363" t="e">
        <f>VLOOKUP(A1722,'CMP-SIN-SD-09-2021'!A:D,4,0)</f>
        <v>#N/A</v>
      </c>
      <c r="L1722" s="363" t="e">
        <f>K1722=I1722</f>
        <v>#N/A</v>
      </c>
      <c r="O1722" s="363" t="s">
        <v>446</v>
      </c>
    </row>
    <row r="1723" spans="1:15" s="363" customFormat="1" ht="30" x14ac:dyDescent="0.25">
      <c r="A1723" s="378" t="str">
        <f t="shared" si="460"/>
        <v>00995/ORSE</v>
      </c>
      <c r="B1723" s="377">
        <v>88267</v>
      </c>
      <c r="C1723" s="104" t="s">
        <v>13472</v>
      </c>
      <c r="D1723" s="104" t="s">
        <v>11375</v>
      </c>
      <c r="E1723" s="105" t="s">
        <v>11264</v>
      </c>
      <c r="F1723" s="105" t="s">
        <v>6456</v>
      </c>
      <c r="G1723" s="140">
        <v>0.55000000000000004</v>
      </c>
      <c r="H1723" s="107">
        <f>VLOOKUP(B1723,'CMP-SIN-SD-09-2021'!A:D,4,0)</f>
        <v>23.41</v>
      </c>
      <c r="I1723" s="107" t="s">
        <v>11266</v>
      </c>
      <c r="J1723" s="76">
        <f t="shared" ref="J1723:J1725" si="475">TRUNC((H1723*G1723),2)</f>
        <v>12.87</v>
      </c>
      <c r="M1723" s="76">
        <f>VLOOKUP(B1723,'CMP-SIN-SD-09-2021'!A:D,4,0)</f>
        <v>23.41</v>
      </c>
      <c r="N1723" s="76" t="b">
        <f t="shared" ref="N1723:N1725" si="476">M1723=H1723</f>
        <v>1</v>
      </c>
    </row>
    <row r="1724" spans="1:15" s="363" customFormat="1" x14ac:dyDescent="0.25">
      <c r="A1724" s="378" t="str">
        <f t="shared" si="460"/>
        <v>00995/ORSE</v>
      </c>
      <c r="B1724" s="377">
        <v>88316</v>
      </c>
      <c r="C1724" s="104" t="s">
        <v>13472</v>
      </c>
      <c r="D1724" s="104" t="s">
        <v>11293</v>
      </c>
      <c r="E1724" s="105" t="s">
        <v>11264</v>
      </c>
      <c r="F1724" s="105" t="s">
        <v>6456</v>
      </c>
      <c r="G1724" s="140">
        <v>0.55000000000000004</v>
      </c>
      <c r="H1724" s="107">
        <f>VLOOKUP(B1724,'CMP-SIN-SD-09-2021'!A:D,4,0)</f>
        <v>17.61</v>
      </c>
      <c r="I1724" s="107" t="s">
        <v>11266</v>
      </c>
      <c r="J1724" s="76">
        <f t="shared" si="475"/>
        <v>9.68</v>
      </c>
      <c r="M1724" s="76">
        <f>VLOOKUP(B1724,'CMP-SIN-SD-09-2021'!A:D,4,0)</f>
        <v>17.61</v>
      </c>
      <c r="N1724" s="76" t="b">
        <f t="shared" si="476"/>
        <v>1</v>
      </c>
    </row>
    <row r="1725" spans="1:15" s="363" customFormat="1" x14ac:dyDescent="0.25">
      <c r="A1725" s="378" t="str">
        <f t="shared" si="460"/>
        <v>00995/ORSE</v>
      </c>
      <c r="B1725" s="377">
        <v>3266</v>
      </c>
      <c r="C1725" s="104" t="s">
        <v>13472</v>
      </c>
      <c r="D1725" s="104" t="s">
        <v>13957</v>
      </c>
      <c r="E1725" s="105" t="s">
        <v>11264</v>
      </c>
      <c r="F1725" s="105" t="s">
        <v>6446</v>
      </c>
      <c r="G1725" s="140">
        <v>1</v>
      </c>
      <c r="H1725" s="107">
        <f>VLOOKUP(B1725,'INS-SIN-SD-09-2021'!A:D,4,0)</f>
        <v>60.66</v>
      </c>
      <c r="I1725" s="107" t="s">
        <v>11266</v>
      </c>
      <c r="J1725" s="76">
        <f t="shared" si="475"/>
        <v>60.66</v>
      </c>
      <c r="M1725" s="76">
        <f>VLOOKUP(B1725,'INS-SIN-SD-09-2021'!A:D,4,0)</f>
        <v>60.66</v>
      </c>
      <c r="N1725" s="76" t="b">
        <f t="shared" si="476"/>
        <v>1</v>
      </c>
    </row>
    <row r="1726" spans="1:15" s="363" customFormat="1" ht="30" x14ac:dyDescent="0.25">
      <c r="A1726" s="376">
        <f t="shared" si="460"/>
        <v>89552</v>
      </c>
      <c r="B1726" s="367" t="s">
        <v>11263</v>
      </c>
      <c r="C1726" s="368" t="s">
        <v>11487</v>
      </c>
      <c r="D1726" s="368" t="s">
        <v>13685</v>
      </c>
      <c r="E1726" s="369" t="s">
        <v>6446</v>
      </c>
      <c r="F1726" s="369" t="s">
        <v>11264</v>
      </c>
      <c r="G1726" s="370" t="s">
        <v>11265</v>
      </c>
      <c r="H1726" s="371" t="s">
        <v>11266</v>
      </c>
      <c r="I1726" s="375">
        <f>SUMIF(A:A,A1726,J:J)</f>
        <v>19.23</v>
      </c>
      <c r="K1726" s="363">
        <f>VLOOKUP(A1726,'CMP-SIN-SD-09-2021'!A:D,4,0)</f>
        <v>19.23</v>
      </c>
      <c r="L1726" s="363" t="b">
        <f>K1726=I1726</f>
        <v>1</v>
      </c>
      <c r="O1726" s="6">
        <v>89552</v>
      </c>
    </row>
    <row r="1727" spans="1:15" s="363" customFormat="1" ht="30" x14ac:dyDescent="0.25">
      <c r="A1727" s="378">
        <f t="shared" si="460"/>
        <v>89552</v>
      </c>
      <c r="B1727" s="377">
        <v>88248</v>
      </c>
      <c r="C1727" s="104" t="s">
        <v>13685</v>
      </c>
      <c r="D1727" s="104" t="s">
        <v>11440</v>
      </c>
      <c r="E1727" s="105" t="s">
        <v>11264</v>
      </c>
      <c r="F1727" s="105" t="s">
        <v>6456</v>
      </c>
      <c r="G1727" s="140">
        <v>4.9000000000000002E-2</v>
      </c>
      <c r="H1727" s="107">
        <f>VLOOKUP(B1727,'CMP-SIN-SD-09-2021'!A:D,4,0)</f>
        <v>18.23</v>
      </c>
      <c r="I1727" s="107" t="s">
        <v>11266</v>
      </c>
      <c r="J1727" s="76">
        <f t="shared" ref="J1727:J1732" si="477">TRUNC((H1727*G1727),2)</f>
        <v>0.89</v>
      </c>
      <c r="M1727" s="76">
        <f>VLOOKUP(B1727,'CMP-SIN-SD-09-2021'!A:D,4,0)</f>
        <v>18.23</v>
      </c>
      <c r="N1727" s="76" t="b">
        <f t="shared" ref="N1727:N1732" si="478">M1727=H1727</f>
        <v>1</v>
      </c>
    </row>
    <row r="1728" spans="1:15" s="363" customFormat="1" ht="30" x14ac:dyDescent="0.25">
      <c r="A1728" s="378">
        <f t="shared" si="460"/>
        <v>89552</v>
      </c>
      <c r="B1728" s="377">
        <v>88267</v>
      </c>
      <c r="C1728" s="104" t="s">
        <v>13685</v>
      </c>
      <c r="D1728" s="104" t="s">
        <v>11375</v>
      </c>
      <c r="E1728" s="105" t="s">
        <v>11264</v>
      </c>
      <c r="F1728" s="105" t="s">
        <v>6456</v>
      </c>
      <c r="G1728" s="140">
        <v>4.9000000000000002E-2</v>
      </c>
      <c r="H1728" s="107">
        <f>VLOOKUP(B1728,'CMP-SIN-SD-09-2021'!A:D,4,0)</f>
        <v>23.41</v>
      </c>
      <c r="I1728" s="107" t="s">
        <v>11266</v>
      </c>
      <c r="J1728" s="76">
        <f t="shared" si="477"/>
        <v>1.1399999999999999</v>
      </c>
      <c r="M1728" s="76">
        <f>VLOOKUP(B1728,'CMP-SIN-SD-09-2021'!A:D,4,0)</f>
        <v>23.41</v>
      </c>
      <c r="N1728" s="76" t="b">
        <f t="shared" si="478"/>
        <v>1</v>
      </c>
    </row>
    <row r="1729" spans="1:15" s="363" customFormat="1" x14ac:dyDescent="0.25">
      <c r="A1729" s="378">
        <f t="shared" si="460"/>
        <v>89552</v>
      </c>
      <c r="B1729" s="377">
        <v>122</v>
      </c>
      <c r="C1729" s="104" t="s">
        <v>13685</v>
      </c>
      <c r="D1729" s="104" t="s">
        <v>13863</v>
      </c>
      <c r="E1729" s="105" t="s">
        <v>11264</v>
      </c>
      <c r="F1729" s="105" t="s">
        <v>6446</v>
      </c>
      <c r="G1729" s="140">
        <v>8.9999999999999993E-3</v>
      </c>
      <c r="H1729" s="107">
        <v>66.94</v>
      </c>
      <c r="I1729" s="107" t="s">
        <v>11266</v>
      </c>
      <c r="J1729" s="76">
        <f t="shared" si="477"/>
        <v>0.6</v>
      </c>
      <c r="M1729" s="76">
        <f>VLOOKUP(B1729,'INS-SIN-SD-09-2021'!A:D,4,0)</f>
        <v>66.94</v>
      </c>
      <c r="N1729" s="76" t="b">
        <f t="shared" si="478"/>
        <v>1</v>
      </c>
    </row>
    <row r="1730" spans="1:15" s="363" customFormat="1" x14ac:dyDescent="0.25">
      <c r="A1730" s="378">
        <f t="shared" si="460"/>
        <v>89552</v>
      </c>
      <c r="B1730" s="377">
        <v>20083</v>
      </c>
      <c r="C1730" s="104" t="s">
        <v>13685</v>
      </c>
      <c r="D1730" s="104" t="s">
        <v>13864</v>
      </c>
      <c r="E1730" s="105" t="s">
        <v>11264</v>
      </c>
      <c r="F1730" s="105" t="s">
        <v>6446</v>
      </c>
      <c r="G1730" s="140">
        <v>1.0999999999999999E-2</v>
      </c>
      <c r="H1730" s="107">
        <v>75.84</v>
      </c>
      <c r="I1730" s="107" t="s">
        <v>11266</v>
      </c>
      <c r="J1730" s="76">
        <f t="shared" si="477"/>
        <v>0.83</v>
      </c>
      <c r="M1730" s="76">
        <f>VLOOKUP(B1730,'INS-SIN-SD-09-2021'!A:D,4,0)</f>
        <v>75.84</v>
      </c>
      <c r="N1730" s="76" t="b">
        <f t="shared" si="478"/>
        <v>1</v>
      </c>
    </row>
    <row r="1731" spans="1:15" s="363" customFormat="1" x14ac:dyDescent="0.25">
      <c r="A1731" s="378">
        <f t="shared" si="460"/>
        <v>89552</v>
      </c>
      <c r="B1731" s="377">
        <v>9895</v>
      </c>
      <c r="C1731" s="104" t="s">
        <v>13685</v>
      </c>
      <c r="D1731" s="104" t="s">
        <v>13958</v>
      </c>
      <c r="E1731" s="105" t="s">
        <v>11264</v>
      </c>
      <c r="F1731" s="105" t="s">
        <v>6446</v>
      </c>
      <c r="G1731" s="140">
        <v>1</v>
      </c>
      <c r="H1731" s="107">
        <v>15.74</v>
      </c>
      <c r="I1731" s="107" t="s">
        <v>11266</v>
      </c>
      <c r="J1731" s="76">
        <f t="shared" si="477"/>
        <v>15.74</v>
      </c>
      <c r="M1731" s="76">
        <f>VLOOKUP(B1731,'INS-SIN-SD-09-2021'!A:D,4,0)</f>
        <v>15.74</v>
      </c>
      <c r="N1731" s="76" t="b">
        <f t="shared" si="478"/>
        <v>1</v>
      </c>
    </row>
    <row r="1732" spans="1:15" s="363" customFormat="1" x14ac:dyDescent="0.25">
      <c r="A1732" s="378">
        <f t="shared" si="460"/>
        <v>89552</v>
      </c>
      <c r="B1732" s="377">
        <v>38383</v>
      </c>
      <c r="C1732" s="104" t="s">
        <v>13685</v>
      </c>
      <c r="D1732" s="104" t="s">
        <v>13857</v>
      </c>
      <c r="E1732" s="105" t="s">
        <v>11264</v>
      </c>
      <c r="F1732" s="105" t="s">
        <v>6446</v>
      </c>
      <c r="G1732" s="140">
        <v>1.7000000000000001E-2</v>
      </c>
      <c r="H1732" s="107">
        <v>2.34</v>
      </c>
      <c r="I1732" s="107" t="s">
        <v>11266</v>
      </c>
      <c r="J1732" s="76">
        <f t="shared" si="477"/>
        <v>0.03</v>
      </c>
      <c r="M1732" s="76">
        <f>VLOOKUP(B1732,'INS-SIN-SD-09-2021'!A:D,4,0)</f>
        <v>2.34</v>
      </c>
      <c r="N1732" s="76" t="b">
        <f t="shared" si="478"/>
        <v>1</v>
      </c>
    </row>
    <row r="1733" spans="1:15" s="363" customFormat="1" ht="30" x14ac:dyDescent="0.25">
      <c r="A1733" s="376">
        <f t="shared" si="460"/>
        <v>89568</v>
      </c>
      <c r="B1733" s="367" t="s">
        <v>11263</v>
      </c>
      <c r="C1733" s="368" t="s">
        <v>11488</v>
      </c>
      <c r="D1733" s="368" t="s">
        <v>13685</v>
      </c>
      <c r="E1733" s="369" t="s">
        <v>6446</v>
      </c>
      <c r="F1733" s="369" t="s">
        <v>11264</v>
      </c>
      <c r="G1733" s="370" t="s">
        <v>11265</v>
      </c>
      <c r="H1733" s="371" t="s">
        <v>11266</v>
      </c>
      <c r="I1733" s="375">
        <f>SUMIF(A:A,A1733,J:J)</f>
        <v>35.020000000000003</v>
      </c>
      <c r="K1733" s="363">
        <f>VLOOKUP(A1733,'CMP-SIN-SD-09-2021'!A:D,4,0)</f>
        <v>35.020000000000003</v>
      </c>
      <c r="L1733" s="363" t="b">
        <f>K1733=I1733</f>
        <v>1</v>
      </c>
      <c r="O1733" s="6">
        <v>89568</v>
      </c>
    </row>
    <row r="1734" spans="1:15" s="363" customFormat="1" ht="30" x14ac:dyDescent="0.25">
      <c r="A1734" s="378">
        <f t="shared" si="460"/>
        <v>89568</v>
      </c>
      <c r="B1734" s="377">
        <v>88248</v>
      </c>
      <c r="C1734" s="104" t="s">
        <v>13685</v>
      </c>
      <c r="D1734" s="104" t="s">
        <v>11440</v>
      </c>
      <c r="E1734" s="105" t="s">
        <v>11264</v>
      </c>
      <c r="F1734" s="105" t="s">
        <v>6456</v>
      </c>
      <c r="G1734" s="140">
        <v>5.8999999999999997E-2</v>
      </c>
      <c r="H1734" s="107">
        <f>VLOOKUP(B1734,'CMP-SIN-SD-09-2021'!A:D,4,0)</f>
        <v>18.23</v>
      </c>
      <c r="I1734" s="107" t="s">
        <v>11266</v>
      </c>
      <c r="J1734" s="76">
        <f t="shared" ref="J1734:J1739" si="479">TRUNC((H1734*G1734),2)</f>
        <v>1.07</v>
      </c>
      <c r="M1734" s="76">
        <f>VLOOKUP(B1734,'CMP-SIN-SD-09-2021'!A:D,4,0)</f>
        <v>18.23</v>
      </c>
      <c r="N1734" s="76" t="b">
        <f t="shared" ref="N1734:N1739" si="480">M1734=H1734</f>
        <v>1</v>
      </c>
    </row>
    <row r="1735" spans="1:15" s="363" customFormat="1" ht="30" x14ac:dyDescent="0.25">
      <c r="A1735" s="378">
        <f t="shared" si="460"/>
        <v>89568</v>
      </c>
      <c r="B1735" s="377">
        <v>88267</v>
      </c>
      <c r="C1735" s="104" t="s">
        <v>13685</v>
      </c>
      <c r="D1735" s="104" t="s">
        <v>11375</v>
      </c>
      <c r="E1735" s="105" t="s">
        <v>11264</v>
      </c>
      <c r="F1735" s="105" t="s">
        <v>6456</v>
      </c>
      <c r="G1735" s="140">
        <v>5.8999999999999997E-2</v>
      </c>
      <c r="H1735" s="107">
        <f>VLOOKUP(B1735,'CMP-SIN-SD-09-2021'!A:D,4,0)</f>
        <v>23.41</v>
      </c>
      <c r="I1735" s="107" t="s">
        <v>11266</v>
      </c>
      <c r="J1735" s="76">
        <f t="shared" si="479"/>
        <v>1.38</v>
      </c>
      <c r="M1735" s="76">
        <f>VLOOKUP(B1735,'CMP-SIN-SD-09-2021'!A:D,4,0)</f>
        <v>23.41</v>
      </c>
      <c r="N1735" s="76" t="b">
        <f t="shared" si="480"/>
        <v>1</v>
      </c>
    </row>
    <row r="1736" spans="1:15" s="363" customFormat="1" x14ac:dyDescent="0.25">
      <c r="A1736" s="378">
        <f t="shared" si="460"/>
        <v>89568</v>
      </c>
      <c r="B1736" s="377">
        <v>122</v>
      </c>
      <c r="C1736" s="104" t="s">
        <v>13685</v>
      </c>
      <c r="D1736" s="104" t="s">
        <v>13863</v>
      </c>
      <c r="E1736" s="105" t="s">
        <v>11264</v>
      </c>
      <c r="F1736" s="105" t="s">
        <v>6446</v>
      </c>
      <c r="G1736" s="140">
        <v>1.2E-2</v>
      </c>
      <c r="H1736" s="107">
        <v>66.94</v>
      </c>
      <c r="I1736" s="107" t="s">
        <v>11266</v>
      </c>
      <c r="J1736" s="76">
        <f t="shared" si="479"/>
        <v>0.8</v>
      </c>
      <c r="M1736" s="76">
        <f>VLOOKUP(B1736,'INS-SIN-SD-09-2021'!A:D,4,0)</f>
        <v>66.94</v>
      </c>
      <c r="N1736" s="76" t="b">
        <f t="shared" si="480"/>
        <v>1</v>
      </c>
    </row>
    <row r="1737" spans="1:15" s="363" customFormat="1" x14ac:dyDescent="0.25">
      <c r="A1737" s="378">
        <f t="shared" si="460"/>
        <v>89568</v>
      </c>
      <c r="B1737" s="377">
        <v>20083</v>
      </c>
      <c r="C1737" s="104" t="s">
        <v>13685</v>
      </c>
      <c r="D1737" s="104" t="s">
        <v>13864</v>
      </c>
      <c r="E1737" s="105" t="s">
        <v>11264</v>
      </c>
      <c r="F1737" s="105" t="s">
        <v>6446</v>
      </c>
      <c r="G1737" s="140">
        <v>1.4E-2</v>
      </c>
      <c r="H1737" s="107">
        <v>75.84</v>
      </c>
      <c r="I1737" s="107" t="s">
        <v>11266</v>
      </c>
      <c r="J1737" s="76">
        <f t="shared" si="479"/>
        <v>1.06</v>
      </c>
      <c r="M1737" s="76">
        <f>VLOOKUP(B1737,'INS-SIN-SD-09-2021'!A:D,4,0)</f>
        <v>75.84</v>
      </c>
      <c r="N1737" s="76" t="b">
        <f t="shared" si="480"/>
        <v>1</v>
      </c>
    </row>
    <row r="1738" spans="1:15" s="363" customFormat="1" x14ac:dyDescent="0.25">
      <c r="A1738" s="378">
        <f t="shared" si="460"/>
        <v>89568</v>
      </c>
      <c r="B1738" s="377">
        <v>9894</v>
      </c>
      <c r="C1738" s="104" t="s">
        <v>13685</v>
      </c>
      <c r="D1738" s="104" t="s">
        <v>13959</v>
      </c>
      <c r="E1738" s="105" t="s">
        <v>11264</v>
      </c>
      <c r="F1738" s="105" t="s">
        <v>6446</v>
      </c>
      <c r="G1738" s="140">
        <v>1</v>
      </c>
      <c r="H1738" s="107">
        <v>30.67</v>
      </c>
      <c r="I1738" s="107" t="s">
        <v>11266</v>
      </c>
      <c r="J1738" s="76">
        <f t="shared" si="479"/>
        <v>30.67</v>
      </c>
      <c r="M1738" s="76">
        <f>VLOOKUP(B1738,'INS-SIN-SD-09-2021'!A:D,4,0)</f>
        <v>30.67</v>
      </c>
      <c r="N1738" s="76" t="b">
        <f t="shared" si="480"/>
        <v>1</v>
      </c>
    </row>
    <row r="1739" spans="1:15" s="363" customFormat="1" x14ac:dyDescent="0.25">
      <c r="A1739" s="378">
        <f t="shared" si="460"/>
        <v>89568</v>
      </c>
      <c r="B1739" s="377">
        <v>38383</v>
      </c>
      <c r="C1739" s="104" t="s">
        <v>13685</v>
      </c>
      <c r="D1739" s="104" t="s">
        <v>13857</v>
      </c>
      <c r="E1739" s="105" t="s">
        <v>11264</v>
      </c>
      <c r="F1739" s="105" t="s">
        <v>6446</v>
      </c>
      <c r="G1739" s="140">
        <v>0.02</v>
      </c>
      <c r="H1739" s="107">
        <v>2.34</v>
      </c>
      <c r="I1739" s="107" t="s">
        <v>11266</v>
      </c>
      <c r="J1739" s="76">
        <f t="shared" si="479"/>
        <v>0.04</v>
      </c>
      <c r="M1739" s="76">
        <f>VLOOKUP(B1739,'INS-SIN-SD-09-2021'!A:D,4,0)</f>
        <v>2.34</v>
      </c>
      <c r="N1739" s="76" t="b">
        <f t="shared" si="480"/>
        <v>1</v>
      </c>
    </row>
    <row r="1740" spans="1:15" s="363" customFormat="1" ht="30" x14ac:dyDescent="0.25">
      <c r="A1740" s="376">
        <f t="shared" ref="A1740:A1803" si="481">IF(O1740&lt;&gt;0,O1740,A1739)</f>
        <v>89594</v>
      </c>
      <c r="B1740" s="367" t="s">
        <v>11263</v>
      </c>
      <c r="C1740" s="368" t="s">
        <v>11489</v>
      </c>
      <c r="D1740" s="368" t="s">
        <v>13685</v>
      </c>
      <c r="E1740" s="369" t="s">
        <v>6446</v>
      </c>
      <c r="F1740" s="369" t="s">
        <v>11264</v>
      </c>
      <c r="G1740" s="370" t="s">
        <v>11265</v>
      </c>
      <c r="H1740" s="371" t="s">
        <v>11266</v>
      </c>
      <c r="I1740" s="375">
        <f>SUMIF(A:A,A1740,J:J)</f>
        <v>39.1</v>
      </c>
      <c r="K1740" s="363">
        <f>VLOOKUP(A1740,'CMP-SIN-SD-09-2021'!A:D,4,0)</f>
        <v>39.1</v>
      </c>
      <c r="L1740" s="363" t="b">
        <f>K1740=I1740</f>
        <v>1</v>
      </c>
      <c r="O1740" s="6">
        <v>89594</v>
      </c>
    </row>
    <row r="1741" spans="1:15" s="363" customFormat="1" ht="30" x14ac:dyDescent="0.25">
      <c r="A1741" s="378">
        <f t="shared" si="481"/>
        <v>89594</v>
      </c>
      <c r="B1741" s="377">
        <v>88248</v>
      </c>
      <c r="C1741" s="104" t="s">
        <v>13685</v>
      </c>
      <c r="D1741" s="104" t="s">
        <v>11440</v>
      </c>
      <c r="E1741" s="105" t="s">
        <v>11264</v>
      </c>
      <c r="F1741" s="105" t="s">
        <v>6456</v>
      </c>
      <c r="G1741" s="140">
        <v>7.1999999999999995E-2</v>
      </c>
      <c r="H1741" s="107">
        <f>VLOOKUP(B1741,'CMP-SIN-SD-09-2021'!A:D,4,0)</f>
        <v>18.23</v>
      </c>
      <c r="I1741" s="107" t="s">
        <v>11266</v>
      </c>
      <c r="J1741" s="76">
        <f t="shared" ref="J1741:J1746" si="482">TRUNC((H1741*G1741),2)</f>
        <v>1.31</v>
      </c>
      <c r="M1741" s="76">
        <f>VLOOKUP(B1741,'CMP-SIN-SD-09-2021'!A:D,4,0)</f>
        <v>18.23</v>
      </c>
      <c r="N1741" s="76" t="b">
        <f t="shared" ref="N1741:N1746" si="483">M1741=H1741</f>
        <v>1</v>
      </c>
    </row>
    <row r="1742" spans="1:15" s="363" customFormat="1" ht="30" x14ac:dyDescent="0.25">
      <c r="A1742" s="378">
        <f t="shared" si="481"/>
        <v>89594</v>
      </c>
      <c r="B1742" s="377">
        <v>88267</v>
      </c>
      <c r="C1742" s="104" t="s">
        <v>13685</v>
      </c>
      <c r="D1742" s="104" t="s">
        <v>11375</v>
      </c>
      <c r="E1742" s="105" t="s">
        <v>11264</v>
      </c>
      <c r="F1742" s="105" t="s">
        <v>6456</v>
      </c>
      <c r="G1742" s="140">
        <v>7.1999999999999995E-2</v>
      </c>
      <c r="H1742" s="107">
        <f>VLOOKUP(B1742,'CMP-SIN-SD-09-2021'!A:D,4,0)</f>
        <v>23.41</v>
      </c>
      <c r="I1742" s="107" t="s">
        <v>11266</v>
      </c>
      <c r="J1742" s="76">
        <f t="shared" si="482"/>
        <v>1.68</v>
      </c>
      <c r="M1742" s="76">
        <f>VLOOKUP(B1742,'CMP-SIN-SD-09-2021'!A:D,4,0)</f>
        <v>23.41</v>
      </c>
      <c r="N1742" s="76" t="b">
        <f t="shared" si="483"/>
        <v>1</v>
      </c>
    </row>
    <row r="1743" spans="1:15" s="363" customFormat="1" x14ac:dyDescent="0.25">
      <c r="A1743" s="378">
        <f t="shared" si="481"/>
        <v>89594</v>
      </c>
      <c r="B1743" s="377">
        <v>122</v>
      </c>
      <c r="C1743" s="104" t="s">
        <v>13685</v>
      </c>
      <c r="D1743" s="104" t="s">
        <v>13863</v>
      </c>
      <c r="E1743" s="105" t="s">
        <v>11264</v>
      </c>
      <c r="F1743" s="105" t="s">
        <v>6446</v>
      </c>
      <c r="G1743" s="140">
        <v>1.7999999999999999E-2</v>
      </c>
      <c r="H1743" s="107">
        <v>66.94</v>
      </c>
      <c r="I1743" s="107" t="s">
        <v>11266</v>
      </c>
      <c r="J1743" s="76">
        <f t="shared" si="482"/>
        <v>1.2</v>
      </c>
      <c r="M1743" s="76">
        <f>VLOOKUP(B1743,'INS-SIN-SD-09-2021'!A:D,4,0)</f>
        <v>66.94</v>
      </c>
      <c r="N1743" s="76" t="b">
        <f t="shared" si="483"/>
        <v>1</v>
      </c>
    </row>
    <row r="1744" spans="1:15" s="363" customFormat="1" x14ac:dyDescent="0.25">
      <c r="A1744" s="378">
        <f t="shared" si="481"/>
        <v>89594</v>
      </c>
      <c r="B1744" s="377">
        <v>20083</v>
      </c>
      <c r="C1744" s="104" t="s">
        <v>13685</v>
      </c>
      <c r="D1744" s="104" t="s">
        <v>13864</v>
      </c>
      <c r="E1744" s="105" t="s">
        <v>11264</v>
      </c>
      <c r="F1744" s="105" t="s">
        <v>6446</v>
      </c>
      <c r="G1744" s="140">
        <v>2.1999999999999999E-2</v>
      </c>
      <c r="H1744" s="107">
        <v>75.84</v>
      </c>
      <c r="I1744" s="107" t="s">
        <v>11266</v>
      </c>
      <c r="J1744" s="76">
        <f t="shared" si="482"/>
        <v>1.66</v>
      </c>
      <c r="M1744" s="76">
        <f>VLOOKUP(B1744,'INS-SIN-SD-09-2021'!A:D,4,0)</f>
        <v>75.84</v>
      </c>
      <c r="N1744" s="76" t="b">
        <f t="shared" si="483"/>
        <v>1</v>
      </c>
    </row>
    <row r="1745" spans="1:15" s="363" customFormat="1" x14ac:dyDescent="0.25">
      <c r="A1745" s="378">
        <f t="shared" si="481"/>
        <v>89594</v>
      </c>
      <c r="B1745" s="377">
        <v>9897</v>
      </c>
      <c r="C1745" s="104" t="s">
        <v>13685</v>
      </c>
      <c r="D1745" s="104" t="s">
        <v>13960</v>
      </c>
      <c r="E1745" s="105" t="s">
        <v>11264</v>
      </c>
      <c r="F1745" s="105" t="s">
        <v>6446</v>
      </c>
      <c r="G1745" s="140">
        <v>1</v>
      </c>
      <c r="H1745" s="107">
        <v>33.200000000000003</v>
      </c>
      <c r="I1745" s="107" t="s">
        <v>11266</v>
      </c>
      <c r="J1745" s="76">
        <f t="shared" si="482"/>
        <v>33.200000000000003</v>
      </c>
      <c r="M1745" s="76">
        <f>VLOOKUP(B1745,'INS-SIN-SD-09-2021'!A:D,4,0)</f>
        <v>33.200000000000003</v>
      </c>
      <c r="N1745" s="76" t="b">
        <f t="shared" si="483"/>
        <v>1</v>
      </c>
    </row>
    <row r="1746" spans="1:15" s="363" customFormat="1" x14ac:dyDescent="0.25">
      <c r="A1746" s="378">
        <f t="shared" si="481"/>
        <v>89594</v>
      </c>
      <c r="B1746" s="377">
        <v>38383</v>
      </c>
      <c r="C1746" s="104" t="s">
        <v>13685</v>
      </c>
      <c r="D1746" s="104" t="s">
        <v>13857</v>
      </c>
      <c r="E1746" s="105" t="s">
        <v>11264</v>
      </c>
      <c r="F1746" s="105" t="s">
        <v>6446</v>
      </c>
      <c r="G1746" s="140">
        <v>2.4E-2</v>
      </c>
      <c r="H1746" s="107">
        <v>2.34</v>
      </c>
      <c r="I1746" s="107" t="s">
        <v>11266</v>
      </c>
      <c r="J1746" s="76">
        <f t="shared" si="482"/>
        <v>0.05</v>
      </c>
      <c r="M1746" s="76">
        <f>VLOOKUP(B1746,'INS-SIN-SD-09-2021'!A:D,4,0)</f>
        <v>2.34</v>
      </c>
      <c r="N1746" s="76" t="b">
        <f t="shared" si="483"/>
        <v>1</v>
      </c>
    </row>
    <row r="1747" spans="1:15" s="363" customFormat="1" x14ac:dyDescent="0.25">
      <c r="A1747" s="376" t="str">
        <f t="shared" si="481"/>
        <v>01315/ORSE</v>
      </c>
      <c r="B1747" s="367" t="s">
        <v>11263</v>
      </c>
      <c r="C1747" s="368" t="s">
        <v>11490</v>
      </c>
      <c r="D1747" s="368" t="s">
        <v>13389</v>
      </c>
      <c r="E1747" s="369" t="s">
        <v>6446</v>
      </c>
      <c r="F1747" s="369" t="s">
        <v>11264</v>
      </c>
      <c r="G1747" s="370" t="s">
        <v>11265</v>
      </c>
      <c r="H1747" s="371" t="s">
        <v>11266</v>
      </c>
      <c r="I1747" s="375">
        <f>SUMIF(A:A,A1747,J:J)</f>
        <v>8.0400000000000009</v>
      </c>
      <c r="K1747" s="363" t="e">
        <f>VLOOKUP(A1747,'CMP-SIN-SD-09-2021'!A:D,4,0)</f>
        <v>#N/A</v>
      </c>
      <c r="L1747" s="363" t="e">
        <f>K1747=I1747</f>
        <v>#N/A</v>
      </c>
      <c r="O1747" s="363" t="s">
        <v>462</v>
      </c>
    </row>
    <row r="1748" spans="1:15" s="363" customFormat="1" ht="30" x14ac:dyDescent="0.25">
      <c r="A1748" s="378" t="str">
        <f t="shared" si="481"/>
        <v>01315/ORSE</v>
      </c>
      <c r="B1748" s="377">
        <v>88267</v>
      </c>
      <c r="C1748" s="104" t="s">
        <v>13390</v>
      </c>
      <c r="D1748" s="104" t="s">
        <v>11375</v>
      </c>
      <c r="E1748" s="105" t="s">
        <v>11264</v>
      </c>
      <c r="F1748" s="105" t="s">
        <v>6456</v>
      </c>
      <c r="G1748" s="140">
        <v>0.11</v>
      </c>
      <c r="H1748" s="107">
        <f>VLOOKUP(B1748,'CMP-SIN-SD-09-2021'!A:D,4,0)</f>
        <v>23.41</v>
      </c>
      <c r="I1748" s="107" t="s">
        <v>11266</v>
      </c>
      <c r="J1748" s="76">
        <f t="shared" ref="J1748:J1751" si="484">TRUNC((H1748*G1748),2)</f>
        <v>2.57</v>
      </c>
      <c r="M1748" s="76">
        <f>VLOOKUP(B1748,'CMP-SIN-SD-09-2021'!A:D,4,0)</f>
        <v>23.41</v>
      </c>
      <c r="N1748" s="76" t="b">
        <f t="shared" ref="N1748:N1751" si="485">M1748=H1748</f>
        <v>1</v>
      </c>
    </row>
    <row r="1749" spans="1:15" s="363" customFormat="1" x14ac:dyDescent="0.25">
      <c r="A1749" s="378" t="str">
        <f t="shared" si="481"/>
        <v>01315/ORSE</v>
      </c>
      <c r="B1749" s="377">
        <v>88316</v>
      </c>
      <c r="C1749" s="104" t="s">
        <v>13390</v>
      </c>
      <c r="D1749" s="104" t="s">
        <v>11293</v>
      </c>
      <c r="E1749" s="105" t="s">
        <v>11264</v>
      </c>
      <c r="F1749" s="105" t="s">
        <v>6456</v>
      </c>
      <c r="G1749" s="140">
        <v>0.11</v>
      </c>
      <c r="H1749" s="107">
        <f>VLOOKUP(B1749,'CMP-SIN-SD-09-2021'!A:D,4,0)</f>
        <v>17.61</v>
      </c>
      <c r="I1749" s="107" t="s">
        <v>11266</v>
      </c>
      <c r="J1749" s="76">
        <f t="shared" si="484"/>
        <v>1.93</v>
      </c>
      <c r="M1749" s="76">
        <f>VLOOKUP(B1749,'CMP-SIN-SD-09-2021'!A:D,4,0)</f>
        <v>17.61</v>
      </c>
      <c r="N1749" s="76" t="b">
        <f t="shared" si="485"/>
        <v>1</v>
      </c>
    </row>
    <row r="1750" spans="1:15" s="363" customFormat="1" x14ac:dyDescent="0.25">
      <c r="A1750" s="378" t="str">
        <f t="shared" si="481"/>
        <v>01315/ORSE</v>
      </c>
      <c r="B1750" s="377" t="s">
        <v>13961</v>
      </c>
      <c r="C1750" s="104" t="s">
        <v>13390</v>
      </c>
      <c r="D1750" s="104" t="s">
        <v>13962</v>
      </c>
      <c r="E1750" s="105" t="s">
        <v>11264</v>
      </c>
      <c r="F1750" s="105" t="s">
        <v>6465</v>
      </c>
      <c r="G1750" s="140">
        <v>1.94</v>
      </c>
      <c r="H1750" s="107">
        <v>0.21</v>
      </c>
      <c r="I1750" s="107" t="s">
        <v>11266</v>
      </c>
      <c r="J1750" s="76">
        <f t="shared" si="484"/>
        <v>0.4</v>
      </c>
      <c r="M1750" s="76" t="e">
        <f>VLOOKUP(B1750,'INS-SIN-SD-09-2021'!A:D,4,0)</f>
        <v>#N/A</v>
      </c>
      <c r="N1750" s="76" t="e">
        <f t="shared" si="485"/>
        <v>#N/A</v>
      </c>
    </row>
    <row r="1751" spans="1:15" s="363" customFormat="1" x14ac:dyDescent="0.25">
      <c r="A1751" s="378" t="str">
        <f t="shared" si="481"/>
        <v>01315/ORSE</v>
      </c>
      <c r="B1751" s="377">
        <v>4212</v>
      </c>
      <c r="C1751" s="104" t="s">
        <v>13390</v>
      </c>
      <c r="D1751" s="104" t="s">
        <v>13963</v>
      </c>
      <c r="E1751" s="105" t="s">
        <v>11264</v>
      </c>
      <c r="F1751" s="105" t="s">
        <v>6446</v>
      </c>
      <c r="G1751" s="140">
        <v>1</v>
      </c>
      <c r="H1751" s="107">
        <f>VLOOKUP(B1751,'INS-SIN-SD-09-2021'!A:D,4,0)</f>
        <v>3.14</v>
      </c>
      <c r="I1751" s="107" t="s">
        <v>11266</v>
      </c>
      <c r="J1751" s="76">
        <f t="shared" si="484"/>
        <v>3.14</v>
      </c>
      <c r="M1751" s="76">
        <f>VLOOKUP(B1751,'INS-SIN-SD-09-2021'!A:D,4,0)</f>
        <v>3.14</v>
      </c>
      <c r="N1751" s="76" t="b">
        <f t="shared" si="485"/>
        <v>1</v>
      </c>
    </row>
    <row r="1752" spans="1:15" s="363" customFormat="1" x14ac:dyDescent="0.25">
      <c r="A1752" s="376" t="str">
        <f t="shared" si="481"/>
        <v>01316/ORSE</v>
      </c>
      <c r="B1752" s="367" t="s">
        <v>11263</v>
      </c>
      <c r="C1752" s="368" t="s">
        <v>11491</v>
      </c>
      <c r="D1752" s="368" t="s">
        <v>13389</v>
      </c>
      <c r="E1752" s="369" t="s">
        <v>6446</v>
      </c>
      <c r="F1752" s="369" t="s">
        <v>11264</v>
      </c>
      <c r="G1752" s="370" t="s">
        <v>11265</v>
      </c>
      <c r="H1752" s="371" t="s">
        <v>11266</v>
      </c>
      <c r="I1752" s="375">
        <f>SUMIF(A:A,A1752,J:J)</f>
        <v>13.97</v>
      </c>
      <c r="K1752" s="363" t="e">
        <f>VLOOKUP(A1752,'CMP-SIN-SD-09-2021'!A:D,4,0)</f>
        <v>#N/A</v>
      </c>
      <c r="L1752" s="363" t="e">
        <f>K1752=I1752</f>
        <v>#N/A</v>
      </c>
      <c r="O1752" s="363" t="s">
        <v>464</v>
      </c>
    </row>
    <row r="1753" spans="1:15" s="363" customFormat="1" ht="30" x14ac:dyDescent="0.25">
      <c r="A1753" s="378" t="str">
        <f t="shared" si="481"/>
        <v>01316/ORSE</v>
      </c>
      <c r="B1753" s="377">
        <v>88267</v>
      </c>
      <c r="C1753" s="104" t="s">
        <v>13390</v>
      </c>
      <c r="D1753" s="104" t="s">
        <v>11375</v>
      </c>
      <c r="E1753" s="105" t="s">
        <v>11264</v>
      </c>
      <c r="F1753" s="105" t="s">
        <v>6456</v>
      </c>
      <c r="G1753" s="140">
        <v>0.17</v>
      </c>
      <c r="H1753" s="107">
        <f>VLOOKUP(B1753,'CMP-SIN-SD-09-2021'!A:D,4,0)</f>
        <v>23.41</v>
      </c>
      <c r="I1753" s="107" t="s">
        <v>11266</v>
      </c>
      <c r="J1753" s="76">
        <f t="shared" ref="J1753:J1756" si="486">TRUNC((H1753*G1753),2)</f>
        <v>3.97</v>
      </c>
      <c r="M1753" s="76">
        <f>VLOOKUP(B1753,'CMP-SIN-SD-09-2021'!A:D,4,0)</f>
        <v>23.41</v>
      </c>
      <c r="N1753" s="76" t="b">
        <f t="shared" ref="N1753:N1756" si="487">M1753=H1753</f>
        <v>1</v>
      </c>
    </row>
    <row r="1754" spans="1:15" s="363" customFormat="1" x14ac:dyDescent="0.25">
      <c r="A1754" s="378" t="str">
        <f t="shared" si="481"/>
        <v>01316/ORSE</v>
      </c>
      <c r="B1754" s="377">
        <v>88316</v>
      </c>
      <c r="C1754" s="104" t="s">
        <v>13390</v>
      </c>
      <c r="D1754" s="104" t="s">
        <v>11293</v>
      </c>
      <c r="E1754" s="105" t="s">
        <v>11264</v>
      </c>
      <c r="F1754" s="105" t="s">
        <v>6456</v>
      </c>
      <c r="G1754" s="140">
        <v>0.17</v>
      </c>
      <c r="H1754" s="107">
        <f>VLOOKUP(B1754,'CMP-SIN-SD-09-2021'!A:D,4,0)</f>
        <v>17.61</v>
      </c>
      <c r="I1754" s="107" t="s">
        <v>11266</v>
      </c>
      <c r="J1754" s="76">
        <f t="shared" si="486"/>
        <v>2.99</v>
      </c>
      <c r="M1754" s="76">
        <f>VLOOKUP(B1754,'CMP-SIN-SD-09-2021'!A:D,4,0)</f>
        <v>17.61</v>
      </c>
      <c r="N1754" s="76" t="b">
        <f t="shared" si="487"/>
        <v>1</v>
      </c>
    </row>
    <row r="1755" spans="1:15" s="363" customFormat="1" x14ac:dyDescent="0.25">
      <c r="A1755" s="378" t="str">
        <f t="shared" si="481"/>
        <v>01316/ORSE</v>
      </c>
      <c r="B1755" s="377" t="s">
        <v>13961</v>
      </c>
      <c r="C1755" s="104" t="s">
        <v>13390</v>
      </c>
      <c r="D1755" s="104" t="s">
        <v>13962</v>
      </c>
      <c r="E1755" s="105" t="s">
        <v>11264</v>
      </c>
      <c r="F1755" s="105" t="s">
        <v>6465</v>
      </c>
      <c r="G1755" s="140">
        <v>2.44</v>
      </c>
      <c r="H1755" s="107">
        <v>0.21</v>
      </c>
      <c r="I1755" s="107" t="s">
        <v>11266</v>
      </c>
      <c r="J1755" s="76">
        <f t="shared" si="486"/>
        <v>0.51</v>
      </c>
      <c r="M1755" s="76" t="e">
        <f>VLOOKUP(B1755,'INS-SIN-SD-09-2021'!A:D,4,0)</f>
        <v>#N/A</v>
      </c>
      <c r="N1755" s="76" t="e">
        <f t="shared" si="487"/>
        <v>#N/A</v>
      </c>
    </row>
    <row r="1756" spans="1:15" s="363" customFormat="1" x14ac:dyDescent="0.25">
      <c r="A1756" s="378" t="str">
        <f t="shared" si="481"/>
        <v>01316/ORSE</v>
      </c>
      <c r="B1756" s="377">
        <v>4215</v>
      </c>
      <c r="C1756" s="104" t="s">
        <v>13390</v>
      </c>
      <c r="D1756" s="104" t="s">
        <v>13964</v>
      </c>
      <c r="E1756" s="105" t="s">
        <v>11264</v>
      </c>
      <c r="F1756" s="105" t="s">
        <v>6446</v>
      </c>
      <c r="G1756" s="140">
        <v>1</v>
      </c>
      <c r="H1756" s="107">
        <f>VLOOKUP(B1756,'INS-SIN-SD-09-2021'!A:D,4,0)</f>
        <v>6.5</v>
      </c>
      <c r="I1756" s="107" t="s">
        <v>11266</v>
      </c>
      <c r="J1756" s="76">
        <f t="shared" si="486"/>
        <v>6.5</v>
      </c>
      <c r="M1756" s="76">
        <f>VLOOKUP(B1756,'INS-SIN-SD-09-2021'!A:D,4,0)</f>
        <v>6.5</v>
      </c>
      <c r="N1756" s="76" t="b">
        <f t="shared" si="487"/>
        <v>1</v>
      </c>
    </row>
    <row r="1757" spans="1:15" s="363" customFormat="1" x14ac:dyDescent="0.25">
      <c r="A1757" s="376" t="str">
        <f t="shared" si="481"/>
        <v>01317/ORSE</v>
      </c>
      <c r="B1757" s="367" t="s">
        <v>11263</v>
      </c>
      <c r="C1757" s="368" t="s">
        <v>11492</v>
      </c>
      <c r="D1757" s="368" t="s">
        <v>13389</v>
      </c>
      <c r="E1757" s="369" t="s">
        <v>6446</v>
      </c>
      <c r="F1757" s="369" t="s">
        <v>11264</v>
      </c>
      <c r="G1757" s="370" t="s">
        <v>11265</v>
      </c>
      <c r="H1757" s="371" t="s">
        <v>11266</v>
      </c>
      <c r="I1757" s="375">
        <f>SUMIF(A:A,A1757,J:J)</f>
        <v>17.450000000000003</v>
      </c>
      <c r="K1757" s="363" t="e">
        <f>VLOOKUP(A1757,'CMP-SIN-SD-09-2021'!A:D,4,0)</f>
        <v>#N/A</v>
      </c>
      <c r="L1757" s="363" t="e">
        <f>K1757=I1757</f>
        <v>#N/A</v>
      </c>
      <c r="O1757" s="363" t="s">
        <v>466</v>
      </c>
    </row>
    <row r="1758" spans="1:15" s="363" customFormat="1" ht="30" x14ac:dyDescent="0.25">
      <c r="A1758" s="378" t="str">
        <f t="shared" si="481"/>
        <v>01317/ORSE</v>
      </c>
      <c r="B1758" s="377">
        <v>88267</v>
      </c>
      <c r="C1758" s="104" t="s">
        <v>13390</v>
      </c>
      <c r="D1758" s="104" t="s">
        <v>11375</v>
      </c>
      <c r="E1758" s="105" t="s">
        <v>11264</v>
      </c>
      <c r="F1758" s="105" t="s">
        <v>6456</v>
      </c>
      <c r="G1758" s="140">
        <v>0.17</v>
      </c>
      <c r="H1758" s="107">
        <f>VLOOKUP(B1758,'CMP-SIN-SD-09-2021'!A:D,4,0)</f>
        <v>23.41</v>
      </c>
      <c r="I1758" s="107" t="s">
        <v>11266</v>
      </c>
      <c r="J1758" s="76">
        <f t="shared" ref="J1758:J1761" si="488">TRUNC((H1758*G1758),2)</f>
        <v>3.97</v>
      </c>
      <c r="M1758" s="76">
        <f>VLOOKUP(B1758,'CMP-SIN-SD-09-2021'!A:D,4,0)</f>
        <v>23.41</v>
      </c>
      <c r="N1758" s="76" t="b">
        <f t="shared" ref="N1758:N1761" si="489">M1758=H1758</f>
        <v>1</v>
      </c>
    </row>
    <row r="1759" spans="1:15" s="363" customFormat="1" x14ac:dyDescent="0.25">
      <c r="A1759" s="378" t="str">
        <f t="shared" si="481"/>
        <v>01317/ORSE</v>
      </c>
      <c r="B1759" s="377">
        <v>88316</v>
      </c>
      <c r="C1759" s="104" t="s">
        <v>13390</v>
      </c>
      <c r="D1759" s="104" t="s">
        <v>11293</v>
      </c>
      <c r="E1759" s="105" t="s">
        <v>11264</v>
      </c>
      <c r="F1759" s="105" t="s">
        <v>6456</v>
      </c>
      <c r="G1759" s="140">
        <v>0.17</v>
      </c>
      <c r="H1759" s="107">
        <f>VLOOKUP(B1759,'CMP-SIN-SD-09-2021'!A:D,4,0)</f>
        <v>17.61</v>
      </c>
      <c r="I1759" s="107" t="s">
        <v>11266</v>
      </c>
      <c r="J1759" s="76">
        <f t="shared" si="488"/>
        <v>2.99</v>
      </c>
      <c r="M1759" s="76">
        <f>VLOOKUP(B1759,'CMP-SIN-SD-09-2021'!A:D,4,0)</f>
        <v>17.61</v>
      </c>
      <c r="N1759" s="76" t="b">
        <f t="shared" si="489"/>
        <v>1</v>
      </c>
    </row>
    <row r="1760" spans="1:15" s="363" customFormat="1" x14ac:dyDescent="0.25">
      <c r="A1760" s="378" t="str">
        <f t="shared" si="481"/>
        <v>01317/ORSE</v>
      </c>
      <c r="B1760" s="377" t="s">
        <v>13961</v>
      </c>
      <c r="C1760" s="104" t="s">
        <v>13390</v>
      </c>
      <c r="D1760" s="104" t="s">
        <v>13962</v>
      </c>
      <c r="E1760" s="105" t="s">
        <v>11264</v>
      </c>
      <c r="F1760" s="105" t="s">
        <v>6465</v>
      </c>
      <c r="G1760" s="140">
        <v>2.92</v>
      </c>
      <c r="H1760" s="107">
        <v>0.21</v>
      </c>
      <c r="I1760" s="107" t="s">
        <v>11266</v>
      </c>
      <c r="J1760" s="76">
        <f t="shared" si="488"/>
        <v>0.61</v>
      </c>
      <c r="M1760" s="76" t="e">
        <f>VLOOKUP(B1760,'INS-SIN-SD-09-2021'!A:D,4,0)</f>
        <v>#N/A</v>
      </c>
      <c r="N1760" s="76" t="e">
        <f t="shared" si="489"/>
        <v>#N/A</v>
      </c>
    </row>
    <row r="1761" spans="1:15" s="363" customFormat="1" x14ac:dyDescent="0.25">
      <c r="A1761" s="378" t="str">
        <f t="shared" si="481"/>
        <v>01317/ORSE</v>
      </c>
      <c r="B1761" s="377">
        <v>4214</v>
      </c>
      <c r="C1761" s="104" t="s">
        <v>13390</v>
      </c>
      <c r="D1761" s="104" t="s">
        <v>13965</v>
      </c>
      <c r="E1761" s="105" t="s">
        <v>11264</v>
      </c>
      <c r="F1761" s="105" t="s">
        <v>6446</v>
      </c>
      <c r="G1761" s="140">
        <v>1</v>
      </c>
      <c r="H1761" s="107">
        <f>VLOOKUP(B1761,'INS-SIN-SD-09-2021'!A:D,4,0)</f>
        <v>9.8800000000000008</v>
      </c>
      <c r="I1761" s="107" t="s">
        <v>11266</v>
      </c>
      <c r="J1761" s="76">
        <f t="shared" si="488"/>
        <v>9.8800000000000008</v>
      </c>
      <c r="M1761" s="76">
        <f>VLOOKUP(B1761,'INS-SIN-SD-09-2021'!A:D,4,0)</f>
        <v>9.8800000000000008</v>
      </c>
      <c r="N1761" s="76" t="b">
        <f t="shared" si="489"/>
        <v>1</v>
      </c>
    </row>
    <row r="1762" spans="1:15" s="363" customFormat="1" ht="75" x14ac:dyDescent="0.25">
      <c r="A1762" s="376">
        <f t="shared" si="481"/>
        <v>86942</v>
      </c>
      <c r="B1762" s="367" t="s">
        <v>11263</v>
      </c>
      <c r="C1762" s="368" t="s">
        <v>11493</v>
      </c>
      <c r="D1762" s="368" t="s">
        <v>13966</v>
      </c>
      <c r="E1762" s="369" t="s">
        <v>6446</v>
      </c>
      <c r="F1762" s="369" t="s">
        <v>11264</v>
      </c>
      <c r="G1762" s="370" t="s">
        <v>11265</v>
      </c>
      <c r="H1762" s="371" t="s">
        <v>11266</v>
      </c>
      <c r="I1762" s="375">
        <f>SUMIF(A:A,A1762,J:J)</f>
        <v>203.53000000000003</v>
      </c>
      <c r="K1762" s="363">
        <f>VLOOKUP(A1762,'CMP-SIN-SD-09-2021'!A:D,4,0)</f>
        <v>203.53</v>
      </c>
      <c r="L1762" s="363" t="b">
        <f>K1762=I1762</f>
        <v>1</v>
      </c>
      <c r="O1762" s="6">
        <v>86942</v>
      </c>
    </row>
    <row r="1763" spans="1:15" s="363" customFormat="1" ht="45" x14ac:dyDescent="0.25">
      <c r="A1763" s="378">
        <f t="shared" si="481"/>
        <v>86942</v>
      </c>
      <c r="B1763" s="377">
        <v>86879</v>
      </c>
      <c r="C1763" s="104" t="s">
        <v>13966</v>
      </c>
      <c r="D1763" s="104" t="s">
        <v>13967</v>
      </c>
      <c r="E1763" s="105" t="s">
        <v>11264</v>
      </c>
      <c r="F1763" s="105" t="s">
        <v>6446</v>
      </c>
      <c r="G1763" s="140">
        <v>1</v>
      </c>
      <c r="H1763" s="107">
        <f>VLOOKUP(B1763,'CMP-SIN-SD-09-2021'!A:D,4,0)</f>
        <v>6.89</v>
      </c>
      <c r="I1763" s="107" t="s">
        <v>11266</v>
      </c>
      <c r="J1763" s="76">
        <f t="shared" ref="J1763:J1767" si="490">TRUNC((H1763*G1763),2)</f>
        <v>6.89</v>
      </c>
      <c r="M1763" s="76">
        <f>VLOOKUP(B1763,'CMP-SIN-SD-09-2021'!A:D,4,0)</f>
        <v>6.89</v>
      </c>
      <c r="N1763" s="76" t="b">
        <f t="shared" ref="N1763:N1767" si="491">M1763=H1763</f>
        <v>1</v>
      </c>
    </row>
    <row r="1764" spans="1:15" s="363" customFormat="1" ht="30" x14ac:dyDescent="0.25">
      <c r="A1764" s="378">
        <f t="shared" si="481"/>
        <v>86942</v>
      </c>
      <c r="B1764" s="377">
        <v>86882</v>
      </c>
      <c r="C1764" s="104" t="s">
        <v>13966</v>
      </c>
      <c r="D1764" s="104" t="s">
        <v>13968</v>
      </c>
      <c r="E1764" s="105" t="s">
        <v>11264</v>
      </c>
      <c r="F1764" s="105" t="s">
        <v>6446</v>
      </c>
      <c r="G1764" s="140">
        <v>1</v>
      </c>
      <c r="H1764" s="107">
        <f>VLOOKUP(B1764,'CMP-SIN-SD-09-2021'!A:D,4,0)</f>
        <v>20.149999999999999</v>
      </c>
      <c r="I1764" s="107" t="s">
        <v>11266</v>
      </c>
      <c r="J1764" s="76">
        <f t="shared" si="490"/>
        <v>20.149999999999999</v>
      </c>
      <c r="M1764" s="76">
        <f>VLOOKUP(B1764,'CMP-SIN-SD-09-2021'!A:D,4,0)</f>
        <v>20.149999999999999</v>
      </c>
      <c r="N1764" s="76" t="b">
        <f t="shared" si="491"/>
        <v>1</v>
      </c>
    </row>
    <row r="1765" spans="1:15" s="363" customFormat="1" ht="30" x14ac:dyDescent="0.25">
      <c r="A1765" s="378">
        <f t="shared" si="481"/>
        <v>86942</v>
      </c>
      <c r="B1765" s="377">
        <v>86884</v>
      </c>
      <c r="C1765" s="104" t="s">
        <v>13966</v>
      </c>
      <c r="D1765" s="104" t="s">
        <v>11494</v>
      </c>
      <c r="E1765" s="105" t="s">
        <v>11264</v>
      </c>
      <c r="F1765" s="105" t="s">
        <v>6446</v>
      </c>
      <c r="G1765" s="140">
        <v>1</v>
      </c>
      <c r="H1765" s="107">
        <f>VLOOKUP(B1765,'CMP-SIN-SD-09-2021'!A:D,4,0)</f>
        <v>8.51</v>
      </c>
      <c r="I1765" s="107" t="s">
        <v>11266</v>
      </c>
      <c r="J1765" s="76">
        <f t="shared" si="490"/>
        <v>8.51</v>
      </c>
      <c r="M1765" s="76">
        <f>VLOOKUP(B1765,'CMP-SIN-SD-09-2021'!A:D,4,0)</f>
        <v>8.51</v>
      </c>
      <c r="N1765" s="76" t="b">
        <f t="shared" si="491"/>
        <v>1</v>
      </c>
    </row>
    <row r="1766" spans="1:15" s="363" customFormat="1" ht="45" x14ac:dyDescent="0.25">
      <c r="A1766" s="378">
        <f t="shared" si="481"/>
        <v>86942</v>
      </c>
      <c r="B1766" s="377">
        <v>86904</v>
      </c>
      <c r="C1766" s="104" t="s">
        <v>13966</v>
      </c>
      <c r="D1766" s="104" t="s">
        <v>13969</v>
      </c>
      <c r="E1766" s="105" t="s">
        <v>11264</v>
      </c>
      <c r="F1766" s="105" t="s">
        <v>6446</v>
      </c>
      <c r="G1766" s="140">
        <v>1</v>
      </c>
      <c r="H1766" s="107">
        <f>VLOOKUP(B1766,'CMP-SIN-SD-09-2021'!A:D,4,0)</f>
        <v>110.18</v>
      </c>
      <c r="I1766" s="107" t="s">
        <v>11266</v>
      </c>
      <c r="J1766" s="76">
        <f t="shared" si="490"/>
        <v>110.18</v>
      </c>
      <c r="M1766" s="76">
        <f>VLOOKUP(B1766,'CMP-SIN-SD-09-2021'!A:D,4,0)</f>
        <v>110.18</v>
      </c>
      <c r="N1766" s="76" t="b">
        <f t="shared" si="491"/>
        <v>1</v>
      </c>
    </row>
    <row r="1767" spans="1:15" s="363" customFormat="1" ht="30" x14ac:dyDescent="0.25">
      <c r="A1767" s="378">
        <f t="shared" si="481"/>
        <v>86942</v>
      </c>
      <c r="B1767" s="377">
        <v>86906</v>
      </c>
      <c r="C1767" s="104" t="s">
        <v>13966</v>
      </c>
      <c r="D1767" s="104" t="s">
        <v>13970</v>
      </c>
      <c r="E1767" s="105" t="s">
        <v>11264</v>
      </c>
      <c r="F1767" s="105" t="s">
        <v>6446</v>
      </c>
      <c r="G1767" s="140">
        <v>1</v>
      </c>
      <c r="H1767" s="107">
        <f>VLOOKUP(B1767,'CMP-SIN-SD-09-2021'!A:D,4,0)</f>
        <v>57.8</v>
      </c>
      <c r="I1767" s="107" t="s">
        <v>11266</v>
      </c>
      <c r="J1767" s="76">
        <f t="shared" si="490"/>
        <v>57.8</v>
      </c>
      <c r="M1767" s="76">
        <f>VLOOKUP(B1767,'CMP-SIN-SD-09-2021'!A:D,4,0)</f>
        <v>57.8</v>
      </c>
      <c r="N1767" s="76" t="b">
        <f t="shared" si="491"/>
        <v>1</v>
      </c>
    </row>
    <row r="1768" spans="1:15" s="363" customFormat="1" ht="45" x14ac:dyDescent="0.25">
      <c r="A1768" s="376" t="str">
        <f t="shared" si="481"/>
        <v>07350/ORSE</v>
      </c>
      <c r="B1768" s="367" t="s">
        <v>11263</v>
      </c>
      <c r="C1768" s="368" t="s">
        <v>11495</v>
      </c>
      <c r="D1768" s="368" t="s">
        <v>13662</v>
      </c>
      <c r="E1768" s="369" t="s">
        <v>6446</v>
      </c>
      <c r="F1768" s="369" t="s">
        <v>11264</v>
      </c>
      <c r="G1768" s="370" t="s">
        <v>11265</v>
      </c>
      <c r="H1768" s="371" t="s">
        <v>11266</v>
      </c>
      <c r="I1768" s="375">
        <f>SUMIF(A:A,A1768,J:J)</f>
        <v>447.85</v>
      </c>
      <c r="K1768" s="363" t="e">
        <f>VLOOKUP(A1768,'CMP-SIN-SD-09-2021'!A:D,4,0)</f>
        <v>#N/A</v>
      </c>
      <c r="L1768" s="363" t="e">
        <f>K1768=I1768</f>
        <v>#N/A</v>
      </c>
      <c r="O1768" s="363" t="s">
        <v>469</v>
      </c>
    </row>
    <row r="1769" spans="1:15" s="363" customFormat="1" ht="30" x14ac:dyDescent="0.25">
      <c r="A1769" s="378" t="str">
        <f t="shared" si="481"/>
        <v>07350/ORSE</v>
      </c>
      <c r="B1769" s="377">
        <v>88267</v>
      </c>
      <c r="C1769" s="104" t="s">
        <v>13662</v>
      </c>
      <c r="D1769" s="104" t="s">
        <v>11375</v>
      </c>
      <c r="E1769" s="105" t="s">
        <v>11264</v>
      </c>
      <c r="F1769" s="105" t="s">
        <v>6456</v>
      </c>
      <c r="G1769" s="140">
        <v>1.75</v>
      </c>
      <c r="H1769" s="107">
        <f>VLOOKUP(B1769,'CMP-SIN-SD-09-2021'!A:D,4,0)</f>
        <v>23.41</v>
      </c>
      <c r="I1769" s="107" t="s">
        <v>11266</v>
      </c>
      <c r="J1769" s="76">
        <f t="shared" ref="J1769:J1775" si="492">TRUNC((H1769*G1769),2)</f>
        <v>40.96</v>
      </c>
      <c r="M1769" s="76">
        <f>VLOOKUP(B1769,'CMP-SIN-SD-09-2021'!A:D,4,0)</f>
        <v>23.41</v>
      </c>
      <c r="N1769" s="76" t="b">
        <f t="shared" ref="N1769:N1775" si="493">M1769=H1769</f>
        <v>1</v>
      </c>
    </row>
    <row r="1770" spans="1:15" s="363" customFormat="1" x14ac:dyDescent="0.25">
      <c r="A1770" s="378" t="str">
        <f t="shared" si="481"/>
        <v>07350/ORSE</v>
      </c>
      <c r="B1770" s="377">
        <v>88316</v>
      </c>
      <c r="C1770" s="104" t="s">
        <v>13662</v>
      </c>
      <c r="D1770" s="104" t="s">
        <v>11293</v>
      </c>
      <c r="E1770" s="105" t="s">
        <v>11264</v>
      </c>
      <c r="F1770" s="105" t="s">
        <v>6456</v>
      </c>
      <c r="G1770" s="140">
        <v>1.75</v>
      </c>
      <c r="H1770" s="107">
        <f>VLOOKUP(B1770,'CMP-SIN-SD-09-2021'!A:D,4,0)</f>
        <v>17.61</v>
      </c>
      <c r="I1770" s="107" t="s">
        <v>11266</v>
      </c>
      <c r="J1770" s="76">
        <f t="shared" si="492"/>
        <v>30.81</v>
      </c>
      <c r="M1770" s="76">
        <f>VLOOKUP(B1770,'CMP-SIN-SD-09-2021'!A:D,4,0)</f>
        <v>17.61</v>
      </c>
      <c r="N1770" s="76" t="b">
        <f t="shared" si="493"/>
        <v>1</v>
      </c>
    </row>
    <row r="1771" spans="1:15" s="363" customFormat="1" ht="30" x14ac:dyDescent="0.25">
      <c r="A1771" s="378" t="str">
        <f t="shared" si="481"/>
        <v>07350/ORSE</v>
      </c>
      <c r="B1771" s="377" t="s">
        <v>13971</v>
      </c>
      <c r="C1771" s="104" t="s">
        <v>13662</v>
      </c>
      <c r="D1771" s="104" t="s">
        <v>13972</v>
      </c>
      <c r="E1771" s="105" t="s">
        <v>11264</v>
      </c>
      <c r="F1771" s="105" t="s">
        <v>6454</v>
      </c>
      <c r="G1771" s="140">
        <v>1</v>
      </c>
      <c r="H1771" s="107">
        <v>4.47</v>
      </c>
      <c r="I1771" s="107" t="s">
        <v>11266</v>
      </c>
      <c r="J1771" s="76">
        <f t="shared" si="492"/>
        <v>4.47</v>
      </c>
      <c r="M1771" s="76" t="e">
        <f>VLOOKUP(B1771,'INS-SIN-SD-09-2021'!A:D,4,0)</f>
        <v>#N/A</v>
      </c>
      <c r="N1771" s="76" t="e">
        <f t="shared" si="493"/>
        <v>#N/A</v>
      </c>
    </row>
    <row r="1772" spans="1:15" s="363" customFormat="1" ht="30" x14ac:dyDescent="0.25">
      <c r="A1772" s="378" t="str">
        <f t="shared" si="481"/>
        <v>07350/ORSE</v>
      </c>
      <c r="B1772" s="377" t="s">
        <v>13973</v>
      </c>
      <c r="C1772" s="104" t="s">
        <v>13662</v>
      </c>
      <c r="D1772" s="104" t="s">
        <v>13974</v>
      </c>
      <c r="E1772" s="105" t="s">
        <v>11264</v>
      </c>
      <c r="F1772" s="105" t="s">
        <v>6446</v>
      </c>
      <c r="G1772" s="140">
        <v>1</v>
      </c>
      <c r="H1772" s="107">
        <v>38.39</v>
      </c>
      <c r="I1772" s="107" t="s">
        <v>11266</v>
      </c>
      <c r="J1772" s="76">
        <f t="shared" si="492"/>
        <v>38.39</v>
      </c>
      <c r="M1772" s="76" t="e">
        <f>VLOOKUP(B1772,'INS-SIN-SD-09-2021'!A:D,4,0)</f>
        <v>#N/A</v>
      </c>
      <c r="N1772" s="76" t="e">
        <f t="shared" si="493"/>
        <v>#N/A</v>
      </c>
    </row>
    <row r="1773" spans="1:15" s="363" customFormat="1" ht="30" x14ac:dyDescent="0.25">
      <c r="A1773" s="378" t="str">
        <f t="shared" si="481"/>
        <v>07350/ORSE</v>
      </c>
      <c r="B1773" s="377" t="s">
        <v>13975</v>
      </c>
      <c r="C1773" s="104" t="s">
        <v>13662</v>
      </c>
      <c r="D1773" s="104" t="s">
        <v>13976</v>
      </c>
      <c r="E1773" s="105" t="s">
        <v>11264</v>
      </c>
      <c r="F1773" s="105" t="s">
        <v>6446</v>
      </c>
      <c r="G1773" s="140">
        <v>1</v>
      </c>
      <c r="H1773" s="107">
        <v>132.9</v>
      </c>
      <c r="I1773" s="107" t="s">
        <v>11266</v>
      </c>
      <c r="J1773" s="76">
        <f t="shared" si="492"/>
        <v>132.9</v>
      </c>
      <c r="M1773" s="76" t="e">
        <f>VLOOKUP(B1773,'INS-SIN-SD-09-2021'!A:D,4,0)</f>
        <v>#N/A</v>
      </c>
      <c r="N1773" s="76" t="e">
        <f t="shared" si="493"/>
        <v>#N/A</v>
      </c>
    </row>
    <row r="1774" spans="1:15" s="363" customFormat="1" x14ac:dyDescent="0.25">
      <c r="A1774" s="378" t="str">
        <f t="shared" si="481"/>
        <v>07350/ORSE</v>
      </c>
      <c r="B1774" s="377">
        <v>6136</v>
      </c>
      <c r="C1774" s="104" t="s">
        <v>13662</v>
      </c>
      <c r="D1774" s="104" t="s">
        <v>13977</v>
      </c>
      <c r="E1774" s="105" t="s">
        <v>11264</v>
      </c>
      <c r="F1774" s="105" t="s">
        <v>6446</v>
      </c>
      <c r="G1774" s="140">
        <v>1</v>
      </c>
      <c r="H1774" s="107">
        <f>VLOOKUP(B1774,'INS-SIN-SD-09-2021'!A:D,4,0)</f>
        <v>162.94999999999999</v>
      </c>
      <c r="I1774" s="107" t="s">
        <v>11266</v>
      </c>
      <c r="J1774" s="76">
        <f t="shared" si="492"/>
        <v>162.94999999999999</v>
      </c>
      <c r="M1774" s="76">
        <f>VLOOKUP(B1774,'INS-SIN-SD-09-2021'!A:D,4,0)</f>
        <v>162.94999999999999</v>
      </c>
      <c r="N1774" s="76" t="b">
        <f t="shared" si="493"/>
        <v>1</v>
      </c>
    </row>
    <row r="1775" spans="1:15" s="363" customFormat="1" x14ac:dyDescent="0.25">
      <c r="A1775" s="378" t="str">
        <f t="shared" si="481"/>
        <v>07350/ORSE</v>
      </c>
      <c r="B1775" s="377">
        <v>11683</v>
      </c>
      <c r="C1775" s="104" t="s">
        <v>13662</v>
      </c>
      <c r="D1775" s="104" t="s">
        <v>13978</v>
      </c>
      <c r="E1775" s="105" t="s">
        <v>11264</v>
      </c>
      <c r="F1775" s="105" t="s">
        <v>6446</v>
      </c>
      <c r="G1775" s="140">
        <v>1</v>
      </c>
      <c r="H1775" s="107">
        <f>VLOOKUP(B1775,'INS-SIN-SD-09-2021'!A:D,4,0)</f>
        <v>37.369999999999997</v>
      </c>
      <c r="I1775" s="107" t="s">
        <v>11266</v>
      </c>
      <c r="J1775" s="76">
        <f t="shared" si="492"/>
        <v>37.369999999999997</v>
      </c>
      <c r="M1775" s="76">
        <f>VLOOKUP(B1775,'INS-SIN-SD-09-2021'!A:D,4,0)</f>
        <v>37.369999999999997</v>
      </c>
      <c r="N1775" s="76" t="b">
        <f t="shared" si="493"/>
        <v>1</v>
      </c>
    </row>
    <row r="1776" spans="1:15" s="363" customFormat="1" ht="60" x14ac:dyDescent="0.25">
      <c r="A1776" s="376">
        <f t="shared" si="481"/>
        <v>95470</v>
      </c>
      <c r="B1776" s="367" t="s">
        <v>11263</v>
      </c>
      <c r="C1776" s="368" t="s">
        <v>11496</v>
      </c>
      <c r="D1776" s="368" t="s">
        <v>13654</v>
      </c>
      <c r="E1776" s="369" t="s">
        <v>6446</v>
      </c>
      <c r="F1776" s="369" t="s">
        <v>11264</v>
      </c>
      <c r="G1776" s="370" t="s">
        <v>11265</v>
      </c>
      <c r="H1776" s="371" t="s">
        <v>11266</v>
      </c>
      <c r="I1776" s="375">
        <f>SUMIF(A:A,A1776,J:J)</f>
        <v>234.93</v>
      </c>
      <c r="K1776" s="363">
        <f>VLOOKUP(A1776,'CMP-SIN-SD-09-2021'!A:D,4,0)</f>
        <v>234.93</v>
      </c>
      <c r="L1776" s="363" t="b">
        <f>K1776=I1776</f>
        <v>1</v>
      </c>
      <c r="O1776" s="6">
        <v>95470</v>
      </c>
    </row>
    <row r="1777" spans="1:15" s="363" customFormat="1" ht="30" x14ac:dyDescent="0.25">
      <c r="A1777" s="378">
        <f t="shared" si="481"/>
        <v>95470</v>
      </c>
      <c r="B1777" s="377">
        <v>95469</v>
      </c>
      <c r="C1777" s="104" t="s">
        <v>13654</v>
      </c>
      <c r="D1777" s="104" t="s">
        <v>13979</v>
      </c>
      <c r="E1777" s="105" t="s">
        <v>11264</v>
      </c>
      <c r="F1777" s="105" t="s">
        <v>6446</v>
      </c>
      <c r="G1777" s="140">
        <v>1</v>
      </c>
      <c r="H1777" s="107">
        <f>VLOOKUP(B1777,'CMP-SIN-SD-09-2021'!A:D,4,0)</f>
        <v>226.06</v>
      </c>
      <c r="I1777" s="107" t="s">
        <v>11266</v>
      </c>
      <c r="J1777" s="76">
        <f t="shared" ref="J1777:J1778" si="494">TRUNC((H1777*G1777),2)</f>
        <v>226.06</v>
      </c>
      <c r="M1777" s="76">
        <f>VLOOKUP(B1777,'CMP-SIN-SD-09-2021'!A:D,4,0)</f>
        <v>226.06</v>
      </c>
      <c r="N1777" s="76" t="b">
        <f t="shared" ref="N1777:N1778" si="495">M1777=H1777</f>
        <v>1</v>
      </c>
    </row>
    <row r="1778" spans="1:15" s="363" customFormat="1" ht="30" x14ac:dyDescent="0.25">
      <c r="A1778" s="378">
        <f t="shared" si="481"/>
        <v>95470</v>
      </c>
      <c r="B1778" s="377">
        <v>6142</v>
      </c>
      <c r="C1778" s="104" t="s">
        <v>13654</v>
      </c>
      <c r="D1778" s="104" t="s">
        <v>13980</v>
      </c>
      <c r="E1778" s="105" t="s">
        <v>11264</v>
      </c>
      <c r="F1778" s="105" t="s">
        <v>6446</v>
      </c>
      <c r="G1778" s="140">
        <v>1</v>
      </c>
      <c r="H1778" s="107">
        <v>8.8699999999999992</v>
      </c>
      <c r="I1778" s="107" t="s">
        <v>11266</v>
      </c>
      <c r="J1778" s="76">
        <f t="shared" si="494"/>
        <v>8.8699999999999992</v>
      </c>
      <c r="M1778" s="76">
        <f>VLOOKUP(B1778,'INS-SIN-SD-09-2021'!A:D,4,0)</f>
        <v>8.8699999999999992</v>
      </c>
      <c r="N1778" s="76" t="b">
        <f t="shared" si="495"/>
        <v>1</v>
      </c>
    </row>
    <row r="1779" spans="1:15" s="363" customFormat="1" ht="30" x14ac:dyDescent="0.25">
      <c r="A1779" s="376">
        <f t="shared" si="481"/>
        <v>100848</v>
      </c>
      <c r="B1779" s="367" t="s">
        <v>11263</v>
      </c>
      <c r="C1779" s="368" t="s">
        <v>11497</v>
      </c>
      <c r="D1779" s="368" t="s">
        <v>13981</v>
      </c>
      <c r="E1779" s="369" t="s">
        <v>6446</v>
      </c>
      <c r="F1779" s="369" t="s">
        <v>11264</v>
      </c>
      <c r="G1779" s="370" t="s">
        <v>11265</v>
      </c>
      <c r="H1779" s="371" t="s">
        <v>11266</v>
      </c>
      <c r="I1779" s="375">
        <f>SUMIF(A:A,A1779,J:J)</f>
        <v>419.58</v>
      </c>
      <c r="K1779" s="363">
        <f>VLOOKUP(A1779,'CMP-SIN-SD-09-2021'!A:D,4,0)</f>
        <v>419.58</v>
      </c>
      <c r="L1779" s="363" t="b">
        <f>K1779=I1779</f>
        <v>1</v>
      </c>
      <c r="O1779" s="6">
        <v>100848</v>
      </c>
    </row>
    <row r="1780" spans="1:15" s="363" customFormat="1" ht="30" x14ac:dyDescent="0.25">
      <c r="A1780" s="378">
        <f t="shared" si="481"/>
        <v>100848</v>
      </c>
      <c r="B1780" s="377">
        <v>88267</v>
      </c>
      <c r="C1780" s="104" t="s">
        <v>13981</v>
      </c>
      <c r="D1780" s="104" t="s">
        <v>11375</v>
      </c>
      <c r="E1780" s="105" t="s">
        <v>11264</v>
      </c>
      <c r="F1780" s="105" t="s">
        <v>6456</v>
      </c>
      <c r="G1780" s="140">
        <v>0.49680000000000002</v>
      </c>
      <c r="H1780" s="107">
        <f>VLOOKUP(B1780,'CMP-SIN-SD-09-2021'!A:D,4,0)</f>
        <v>23.41</v>
      </c>
      <c r="I1780" s="107" t="s">
        <v>11266</v>
      </c>
      <c r="J1780" s="76">
        <f t="shared" ref="J1780:J1785" si="496">TRUNC((H1780*G1780),2)</f>
        <v>11.63</v>
      </c>
      <c r="M1780" s="76">
        <f>VLOOKUP(B1780,'CMP-SIN-SD-09-2021'!A:D,4,0)</f>
        <v>23.41</v>
      </c>
      <c r="N1780" s="76" t="b">
        <f t="shared" ref="N1780:N1785" si="497">M1780=H1780</f>
        <v>1</v>
      </c>
    </row>
    <row r="1781" spans="1:15" s="363" customFormat="1" x14ac:dyDescent="0.25">
      <c r="A1781" s="378">
        <f t="shared" si="481"/>
        <v>100848</v>
      </c>
      <c r="B1781" s="377">
        <v>88316</v>
      </c>
      <c r="C1781" s="104" t="s">
        <v>13981</v>
      </c>
      <c r="D1781" s="104" t="s">
        <v>11293</v>
      </c>
      <c r="E1781" s="105" t="s">
        <v>11264</v>
      </c>
      <c r="F1781" s="105" t="s">
        <v>6456</v>
      </c>
      <c r="G1781" s="140">
        <v>0.34949999999999998</v>
      </c>
      <c r="H1781" s="107">
        <f>VLOOKUP(B1781,'CMP-SIN-SD-09-2021'!A:D,4,0)</f>
        <v>17.61</v>
      </c>
      <c r="I1781" s="107" t="s">
        <v>11266</v>
      </c>
      <c r="J1781" s="76">
        <f t="shared" si="496"/>
        <v>6.15</v>
      </c>
      <c r="M1781" s="76">
        <f>VLOOKUP(B1781,'CMP-SIN-SD-09-2021'!A:D,4,0)</f>
        <v>17.61</v>
      </c>
      <c r="N1781" s="76" t="b">
        <f t="shared" si="497"/>
        <v>1</v>
      </c>
    </row>
    <row r="1782" spans="1:15" s="363" customFormat="1" ht="45" x14ac:dyDescent="0.25">
      <c r="A1782" s="378">
        <f t="shared" si="481"/>
        <v>100848</v>
      </c>
      <c r="B1782" s="377">
        <v>4384</v>
      </c>
      <c r="C1782" s="104" t="s">
        <v>13981</v>
      </c>
      <c r="D1782" s="104" t="s">
        <v>13982</v>
      </c>
      <c r="E1782" s="105" t="s">
        <v>11264</v>
      </c>
      <c r="F1782" s="105" t="s">
        <v>6446</v>
      </c>
      <c r="G1782" s="140">
        <v>2</v>
      </c>
      <c r="H1782" s="107">
        <v>16.100000000000001</v>
      </c>
      <c r="I1782" s="107" t="s">
        <v>11266</v>
      </c>
      <c r="J1782" s="76">
        <f t="shared" si="496"/>
        <v>32.200000000000003</v>
      </c>
      <c r="M1782" s="76">
        <f>VLOOKUP(B1782,'INS-SIN-SD-09-2021'!A:D,4,0)</f>
        <v>16.100000000000001</v>
      </c>
      <c r="N1782" s="76" t="b">
        <f t="shared" si="497"/>
        <v>1</v>
      </c>
    </row>
    <row r="1783" spans="1:15" s="363" customFormat="1" x14ac:dyDescent="0.25">
      <c r="A1783" s="378">
        <f t="shared" si="481"/>
        <v>100848</v>
      </c>
      <c r="B1783" s="377">
        <v>11786</v>
      </c>
      <c r="C1783" s="104" t="s">
        <v>13981</v>
      </c>
      <c r="D1783" s="104" t="s">
        <v>13983</v>
      </c>
      <c r="E1783" s="105" t="s">
        <v>11264</v>
      </c>
      <c r="F1783" s="105" t="s">
        <v>6446</v>
      </c>
      <c r="G1783" s="140">
        <v>1</v>
      </c>
      <c r="H1783" s="107">
        <v>352.7</v>
      </c>
      <c r="I1783" s="107" t="s">
        <v>11266</v>
      </c>
      <c r="J1783" s="76">
        <f t="shared" si="496"/>
        <v>352.7</v>
      </c>
      <c r="M1783" s="76">
        <f>VLOOKUP(B1783,'INS-SIN-SD-09-2021'!A:D,4,0)</f>
        <v>352.7</v>
      </c>
      <c r="N1783" s="76" t="b">
        <f t="shared" si="497"/>
        <v>1</v>
      </c>
    </row>
    <row r="1784" spans="1:15" s="363" customFormat="1" x14ac:dyDescent="0.25">
      <c r="A1784" s="378">
        <f t="shared" si="481"/>
        <v>100848</v>
      </c>
      <c r="B1784" s="377">
        <v>6138</v>
      </c>
      <c r="C1784" s="104" t="s">
        <v>13981</v>
      </c>
      <c r="D1784" s="104" t="s">
        <v>13984</v>
      </c>
      <c r="E1784" s="105" t="s">
        <v>11264</v>
      </c>
      <c r="F1784" s="105" t="s">
        <v>6446</v>
      </c>
      <c r="G1784" s="140">
        <v>1</v>
      </c>
      <c r="H1784" s="107">
        <v>11.46</v>
      </c>
      <c r="I1784" s="107" t="s">
        <v>11266</v>
      </c>
      <c r="J1784" s="76">
        <f t="shared" si="496"/>
        <v>11.46</v>
      </c>
      <c r="M1784" s="76">
        <f>VLOOKUP(B1784,'INS-SIN-SD-09-2021'!A:D,4,0)</f>
        <v>11.46</v>
      </c>
      <c r="N1784" s="76" t="b">
        <f t="shared" si="497"/>
        <v>1</v>
      </c>
    </row>
    <row r="1785" spans="1:15" s="363" customFormat="1" x14ac:dyDescent="0.25">
      <c r="A1785" s="378">
        <f t="shared" si="481"/>
        <v>100848</v>
      </c>
      <c r="B1785" s="377">
        <v>37329</v>
      </c>
      <c r="C1785" s="104" t="s">
        <v>13981</v>
      </c>
      <c r="D1785" s="104" t="s">
        <v>13985</v>
      </c>
      <c r="E1785" s="105" t="s">
        <v>11264</v>
      </c>
      <c r="F1785" s="105" t="s">
        <v>6462</v>
      </c>
      <c r="G1785" s="140">
        <v>8.8099999999999998E-2</v>
      </c>
      <c r="H1785" s="107">
        <v>61.83</v>
      </c>
      <c r="I1785" s="107" t="s">
        <v>11266</v>
      </c>
      <c r="J1785" s="76">
        <f t="shared" si="496"/>
        <v>5.44</v>
      </c>
      <c r="M1785" s="76">
        <f>VLOOKUP(B1785,'INS-SIN-SD-09-2021'!A:D,4,0)</f>
        <v>61.83</v>
      </c>
      <c r="N1785" s="76" t="b">
        <f t="shared" si="497"/>
        <v>1</v>
      </c>
    </row>
    <row r="1786" spans="1:15" s="363" customFormat="1" ht="60" x14ac:dyDescent="0.25">
      <c r="A1786" s="376">
        <f t="shared" si="481"/>
        <v>95472</v>
      </c>
      <c r="B1786" s="367" t="s">
        <v>11263</v>
      </c>
      <c r="C1786" s="368" t="s">
        <v>11498</v>
      </c>
      <c r="D1786" s="368" t="s">
        <v>13986</v>
      </c>
      <c r="E1786" s="369" t="s">
        <v>6446</v>
      </c>
      <c r="F1786" s="369" t="s">
        <v>11264</v>
      </c>
      <c r="G1786" s="370" t="s">
        <v>11265</v>
      </c>
      <c r="H1786" s="371" t="s">
        <v>11266</v>
      </c>
      <c r="I1786" s="375">
        <f>SUMIF(A:A,A1786,J:J)</f>
        <v>595.54999999999995</v>
      </c>
      <c r="K1786" s="363">
        <f>VLOOKUP(A1786,'CMP-SIN-SD-09-2021'!A:D,4,0)</f>
        <v>595.54999999999995</v>
      </c>
      <c r="L1786" s="363" t="b">
        <f>K1786=I1786</f>
        <v>1</v>
      </c>
      <c r="O1786" s="6">
        <v>95472</v>
      </c>
    </row>
    <row r="1787" spans="1:15" s="363" customFormat="1" ht="45" x14ac:dyDescent="0.25">
      <c r="A1787" s="378">
        <f t="shared" si="481"/>
        <v>95472</v>
      </c>
      <c r="B1787" s="377">
        <v>95471</v>
      </c>
      <c r="C1787" s="104" t="s">
        <v>13986</v>
      </c>
      <c r="D1787" s="104" t="s">
        <v>13987</v>
      </c>
      <c r="E1787" s="105" t="s">
        <v>11264</v>
      </c>
      <c r="F1787" s="105" t="s">
        <v>6446</v>
      </c>
      <c r="G1787" s="140">
        <v>1</v>
      </c>
      <c r="H1787" s="107">
        <f>VLOOKUP(B1787,'CMP-SIN-SD-09-2021'!A:D,4,0)</f>
        <v>586.67999999999995</v>
      </c>
      <c r="I1787" s="107" t="s">
        <v>11266</v>
      </c>
      <c r="J1787" s="76">
        <f t="shared" ref="J1787:J1788" si="498">TRUNC((H1787*G1787),2)</f>
        <v>586.67999999999995</v>
      </c>
      <c r="M1787" s="76">
        <f>VLOOKUP(B1787,'CMP-SIN-SD-09-2021'!A:D,4,0)</f>
        <v>586.67999999999995</v>
      </c>
      <c r="N1787" s="76" t="b">
        <f t="shared" ref="N1787:N1788" si="499">M1787=H1787</f>
        <v>1</v>
      </c>
    </row>
    <row r="1788" spans="1:15" s="363" customFormat="1" ht="30" x14ac:dyDescent="0.25">
      <c r="A1788" s="378">
        <f t="shared" si="481"/>
        <v>95472</v>
      </c>
      <c r="B1788" s="377">
        <v>6142</v>
      </c>
      <c r="C1788" s="104" t="s">
        <v>13986</v>
      </c>
      <c r="D1788" s="104" t="s">
        <v>13980</v>
      </c>
      <c r="E1788" s="105" t="s">
        <v>11264</v>
      </c>
      <c r="F1788" s="105" t="s">
        <v>6446</v>
      </c>
      <c r="G1788" s="140">
        <v>1</v>
      </c>
      <c r="H1788" s="107">
        <v>8.8699999999999992</v>
      </c>
      <c r="I1788" s="107" t="s">
        <v>11266</v>
      </c>
      <c r="J1788" s="76">
        <f t="shared" si="498"/>
        <v>8.8699999999999992</v>
      </c>
      <c r="M1788" s="76">
        <f>VLOOKUP(B1788,'INS-SIN-SD-09-2021'!A:D,4,0)</f>
        <v>8.8699999999999992</v>
      </c>
      <c r="N1788" s="76" t="b">
        <f t="shared" si="499"/>
        <v>1</v>
      </c>
    </row>
    <row r="1789" spans="1:15" s="363" customFormat="1" ht="30" x14ac:dyDescent="0.25">
      <c r="A1789" s="376">
        <f t="shared" si="481"/>
        <v>100849</v>
      </c>
      <c r="B1789" s="367" t="s">
        <v>11263</v>
      </c>
      <c r="C1789" s="368" t="s">
        <v>11499</v>
      </c>
      <c r="D1789" s="368" t="s">
        <v>13988</v>
      </c>
      <c r="E1789" s="369" t="s">
        <v>6446</v>
      </c>
      <c r="F1789" s="369" t="s">
        <v>11264</v>
      </c>
      <c r="G1789" s="370" t="s">
        <v>11265</v>
      </c>
      <c r="H1789" s="371" t="s">
        <v>11266</v>
      </c>
      <c r="I1789" s="375">
        <f>SUMIF(A:A,A1789,J:J)</f>
        <v>34.339999999999996</v>
      </c>
      <c r="K1789" s="363">
        <f>VLOOKUP(A1789,'CMP-SIN-SD-09-2021'!A:D,4,0)</f>
        <v>34.340000000000003</v>
      </c>
      <c r="L1789" s="363" t="b">
        <f>K1789=I1789</f>
        <v>1</v>
      </c>
      <c r="O1789" s="6">
        <v>100849</v>
      </c>
    </row>
    <row r="1790" spans="1:15" s="363" customFormat="1" ht="30" x14ac:dyDescent="0.25">
      <c r="A1790" s="378">
        <f t="shared" si="481"/>
        <v>100849</v>
      </c>
      <c r="B1790" s="377">
        <v>88267</v>
      </c>
      <c r="C1790" s="104" t="s">
        <v>13988</v>
      </c>
      <c r="D1790" s="104" t="s">
        <v>11375</v>
      </c>
      <c r="E1790" s="105" t="s">
        <v>11264</v>
      </c>
      <c r="F1790" s="105" t="s">
        <v>6456</v>
      </c>
      <c r="G1790" s="140">
        <v>0.15359999999999999</v>
      </c>
      <c r="H1790" s="107">
        <f>VLOOKUP(B1790,'CMP-SIN-SD-09-2021'!A:D,4,0)</f>
        <v>23.41</v>
      </c>
      <c r="I1790" s="107" t="s">
        <v>11266</v>
      </c>
      <c r="J1790" s="76">
        <f t="shared" ref="J1790:J1792" si="500">TRUNC((H1790*G1790),2)</f>
        <v>3.59</v>
      </c>
      <c r="M1790" s="76">
        <f>VLOOKUP(B1790,'CMP-SIN-SD-09-2021'!A:D,4,0)</f>
        <v>23.41</v>
      </c>
      <c r="N1790" s="76" t="b">
        <f t="shared" ref="N1790:N1792" si="501">M1790=H1790</f>
        <v>1</v>
      </c>
    </row>
    <row r="1791" spans="1:15" s="363" customFormat="1" x14ac:dyDescent="0.25">
      <c r="A1791" s="378">
        <f t="shared" si="481"/>
        <v>100849</v>
      </c>
      <c r="B1791" s="377">
        <v>88316</v>
      </c>
      <c r="C1791" s="104" t="s">
        <v>13988</v>
      </c>
      <c r="D1791" s="104" t="s">
        <v>11293</v>
      </c>
      <c r="E1791" s="105" t="s">
        <v>11264</v>
      </c>
      <c r="F1791" s="105" t="s">
        <v>6456</v>
      </c>
      <c r="G1791" s="140">
        <v>4.8399999999999999E-2</v>
      </c>
      <c r="H1791" s="107">
        <f>VLOOKUP(B1791,'CMP-SIN-SD-09-2021'!A:D,4,0)</f>
        <v>17.61</v>
      </c>
      <c r="I1791" s="107" t="s">
        <v>11266</v>
      </c>
      <c r="J1791" s="76">
        <f t="shared" si="500"/>
        <v>0.85</v>
      </c>
      <c r="M1791" s="76">
        <f>VLOOKUP(B1791,'CMP-SIN-SD-09-2021'!A:D,4,0)</f>
        <v>17.61</v>
      </c>
      <c r="N1791" s="76" t="b">
        <f t="shared" si="501"/>
        <v>1</v>
      </c>
    </row>
    <row r="1792" spans="1:15" s="363" customFormat="1" x14ac:dyDescent="0.25">
      <c r="A1792" s="378">
        <f t="shared" si="481"/>
        <v>100849</v>
      </c>
      <c r="B1792" s="377">
        <v>377</v>
      </c>
      <c r="C1792" s="104" t="s">
        <v>13988</v>
      </c>
      <c r="D1792" s="104" t="s">
        <v>13989</v>
      </c>
      <c r="E1792" s="105" t="s">
        <v>11264</v>
      </c>
      <c r="F1792" s="105" t="s">
        <v>6446</v>
      </c>
      <c r="G1792" s="140">
        <v>1</v>
      </c>
      <c r="H1792" s="107">
        <v>29.9</v>
      </c>
      <c r="I1792" s="107" t="s">
        <v>11266</v>
      </c>
      <c r="J1792" s="76">
        <f t="shared" si="500"/>
        <v>29.9</v>
      </c>
      <c r="M1792" s="76">
        <f>VLOOKUP(B1792,'INS-SIN-SD-09-2021'!A:D,4,0)</f>
        <v>29.9</v>
      </c>
      <c r="N1792" s="76" t="b">
        <f t="shared" si="501"/>
        <v>1</v>
      </c>
    </row>
    <row r="1793" spans="1:15" s="363" customFormat="1" ht="30" x14ac:dyDescent="0.25">
      <c r="A1793" s="376">
        <f t="shared" si="481"/>
        <v>100851</v>
      </c>
      <c r="B1793" s="367" t="s">
        <v>11263</v>
      </c>
      <c r="C1793" s="368" t="s">
        <v>11500</v>
      </c>
      <c r="D1793" s="368" t="s">
        <v>13950</v>
      </c>
      <c r="E1793" s="369" t="s">
        <v>6446</v>
      </c>
      <c r="F1793" s="369" t="s">
        <v>11264</v>
      </c>
      <c r="G1793" s="370" t="s">
        <v>11265</v>
      </c>
      <c r="H1793" s="371" t="s">
        <v>11266</v>
      </c>
      <c r="I1793" s="375">
        <f>SUMIF(A:A,A1793,J:J)</f>
        <v>68.070000000000007</v>
      </c>
      <c r="K1793" s="363">
        <f>VLOOKUP(A1793,'CMP-SIN-SD-09-2021'!A:D,4,0)</f>
        <v>68.069999999999993</v>
      </c>
      <c r="L1793" s="363" t="b">
        <f>K1793=I1793</f>
        <v>1</v>
      </c>
      <c r="O1793" s="6">
        <v>100851</v>
      </c>
    </row>
    <row r="1794" spans="1:15" s="363" customFormat="1" ht="30" x14ac:dyDescent="0.25">
      <c r="A1794" s="378">
        <f t="shared" si="481"/>
        <v>100851</v>
      </c>
      <c r="B1794" s="377">
        <v>88267</v>
      </c>
      <c r="C1794" s="104" t="s">
        <v>13950</v>
      </c>
      <c r="D1794" s="104" t="s">
        <v>11375</v>
      </c>
      <c r="E1794" s="105" t="s">
        <v>11264</v>
      </c>
      <c r="F1794" s="105" t="s">
        <v>6456</v>
      </c>
      <c r="G1794" s="140">
        <v>0.15359999999999999</v>
      </c>
      <c r="H1794" s="107">
        <f>VLOOKUP(B1794,'CMP-SIN-SD-09-2021'!A:D,4,0)</f>
        <v>23.41</v>
      </c>
      <c r="I1794" s="107" t="s">
        <v>11266</v>
      </c>
      <c r="J1794" s="76">
        <f t="shared" ref="J1794:J1796" si="502">TRUNC((H1794*G1794),2)</f>
        <v>3.59</v>
      </c>
      <c r="M1794" s="76">
        <f>VLOOKUP(B1794,'CMP-SIN-SD-09-2021'!A:D,4,0)</f>
        <v>23.41</v>
      </c>
      <c r="N1794" s="76" t="b">
        <f t="shared" ref="N1794:N1796" si="503">M1794=H1794</f>
        <v>1</v>
      </c>
    </row>
    <row r="1795" spans="1:15" s="363" customFormat="1" x14ac:dyDescent="0.25">
      <c r="A1795" s="378">
        <f t="shared" si="481"/>
        <v>100851</v>
      </c>
      <c r="B1795" s="377">
        <v>88316</v>
      </c>
      <c r="C1795" s="104" t="s">
        <v>13950</v>
      </c>
      <c r="D1795" s="104" t="s">
        <v>11293</v>
      </c>
      <c r="E1795" s="105" t="s">
        <v>11264</v>
      </c>
      <c r="F1795" s="105" t="s">
        <v>6456</v>
      </c>
      <c r="G1795" s="140">
        <v>4.8399999999999999E-2</v>
      </c>
      <c r="H1795" s="107">
        <f>VLOOKUP(B1795,'CMP-SIN-SD-09-2021'!A:D,4,0)</f>
        <v>17.61</v>
      </c>
      <c r="I1795" s="107" t="s">
        <v>11266</v>
      </c>
      <c r="J1795" s="76">
        <f t="shared" si="502"/>
        <v>0.85</v>
      </c>
      <c r="M1795" s="76">
        <f>VLOOKUP(B1795,'CMP-SIN-SD-09-2021'!A:D,4,0)</f>
        <v>17.61</v>
      </c>
      <c r="N1795" s="76" t="b">
        <f t="shared" si="503"/>
        <v>1</v>
      </c>
    </row>
    <row r="1796" spans="1:15" s="363" customFormat="1" x14ac:dyDescent="0.25">
      <c r="A1796" s="378">
        <f t="shared" si="481"/>
        <v>100851</v>
      </c>
      <c r="B1796" s="377">
        <v>11761</v>
      </c>
      <c r="C1796" s="104" t="s">
        <v>13950</v>
      </c>
      <c r="D1796" s="104" t="s">
        <v>13990</v>
      </c>
      <c r="E1796" s="105" t="s">
        <v>11264</v>
      </c>
      <c r="F1796" s="105" t="s">
        <v>6446</v>
      </c>
      <c r="G1796" s="140">
        <v>1</v>
      </c>
      <c r="H1796" s="107">
        <v>63.63</v>
      </c>
      <c r="I1796" s="107" t="s">
        <v>11266</v>
      </c>
      <c r="J1796" s="76">
        <f t="shared" si="502"/>
        <v>63.63</v>
      </c>
      <c r="M1796" s="76">
        <f>VLOOKUP(B1796,'INS-SIN-SD-09-2021'!A:D,4,0)</f>
        <v>63.63</v>
      </c>
      <c r="N1796" s="76" t="b">
        <f t="shared" si="503"/>
        <v>1</v>
      </c>
    </row>
    <row r="1797" spans="1:15" s="363" customFormat="1" ht="30" x14ac:dyDescent="0.25">
      <c r="A1797" s="376" t="str">
        <f t="shared" si="481"/>
        <v>CCU.05.0001</v>
      </c>
      <c r="B1797" s="367" t="s">
        <v>11263</v>
      </c>
      <c r="C1797" s="368" t="s">
        <v>11501</v>
      </c>
      <c r="D1797" s="368" t="s">
        <v>13442</v>
      </c>
      <c r="E1797" s="369" t="s">
        <v>6446</v>
      </c>
      <c r="F1797" s="369" t="s">
        <v>11264</v>
      </c>
      <c r="G1797" s="370" t="s">
        <v>11265</v>
      </c>
      <c r="H1797" s="371" t="s">
        <v>11266</v>
      </c>
      <c r="I1797" s="375">
        <f>SUMIF(A:A,A1797,J:J)</f>
        <v>96.41</v>
      </c>
      <c r="K1797" s="363" t="e">
        <f>VLOOKUP(A1797,'CMP-SIN-SD-09-2021'!A:D,4,0)</f>
        <v>#N/A</v>
      </c>
      <c r="L1797" s="363" t="e">
        <f>K1797=I1797</f>
        <v>#N/A</v>
      </c>
      <c r="O1797" s="363" t="s">
        <v>475</v>
      </c>
    </row>
    <row r="1798" spans="1:15" s="363" customFormat="1" x14ac:dyDescent="0.25">
      <c r="A1798" s="378" t="str">
        <f t="shared" si="481"/>
        <v>CCU.05.0001</v>
      </c>
      <c r="B1798" s="377">
        <v>88309</v>
      </c>
      <c r="C1798" s="104" t="s">
        <v>13442</v>
      </c>
      <c r="D1798" s="104" t="s">
        <v>13351</v>
      </c>
      <c r="E1798" s="105" t="s">
        <v>11264</v>
      </c>
      <c r="F1798" s="105" t="s">
        <v>6456</v>
      </c>
      <c r="G1798" s="140">
        <v>1</v>
      </c>
      <c r="H1798" s="107">
        <f>VLOOKUP(B1798,'CMP-SIN-SD-09-2021'!A:D,4,0)</f>
        <v>23.9</v>
      </c>
      <c r="I1798" s="107" t="s">
        <v>11266</v>
      </c>
      <c r="J1798" s="76">
        <f t="shared" ref="J1798:J1800" si="504">TRUNC((H1798*G1798),2)</f>
        <v>23.9</v>
      </c>
      <c r="M1798" s="76">
        <f>VLOOKUP(B1798,'CMP-SIN-SD-09-2021'!A:D,4,0)</f>
        <v>23.9</v>
      </c>
      <c r="N1798" s="76" t="b">
        <f t="shared" ref="N1798:N1800" si="505">M1798=H1798</f>
        <v>1</v>
      </c>
    </row>
    <row r="1799" spans="1:15" s="363" customFormat="1" x14ac:dyDescent="0.25">
      <c r="A1799" s="378" t="str">
        <f t="shared" si="481"/>
        <v>CCU.05.0001</v>
      </c>
      <c r="B1799" s="377">
        <v>88316</v>
      </c>
      <c r="C1799" s="104" t="s">
        <v>13442</v>
      </c>
      <c r="D1799" s="104" t="s">
        <v>11293</v>
      </c>
      <c r="E1799" s="105" t="s">
        <v>11264</v>
      </c>
      <c r="F1799" s="105" t="s">
        <v>6456</v>
      </c>
      <c r="G1799" s="140">
        <v>1</v>
      </c>
      <c r="H1799" s="107">
        <f>VLOOKUP(B1799,'CMP-SIN-SD-09-2021'!A:D,4,0)</f>
        <v>17.61</v>
      </c>
      <c r="I1799" s="107" t="s">
        <v>11266</v>
      </c>
      <c r="J1799" s="76">
        <f t="shared" si="504"/>
        <v>17.61</v>
      </c>
      <c r="M1799" s="76">
        <f>VLOOKUP(B1799,'CMP-SIN-SD-09-2021'!A:D,4,0)</f>
        <v>17.61</v>
      </c>
      <c r="N1799" s="76" t="b">
        <f t="shared" si="505"/>
        <v>1</v>
      </c>
    </row>
    <row r="1800" spans="1:15" s="363" customFormat="1" ht="30" x14ac:dyDescent="0.25">
      <c r="A1800" s="378" t="str">
        <f t="shared" si="481"/>
        <v>CCU.05.0001</v>
      </c>
      <c r="B1800" s="377" t="s">
        <v>13991</v>
      </c>
      <c r="C1800" s="104" t="s">
        <v>13442</v>
      </c>
      <c r="D1800" s="104" t="s">
        <v>13992</v>
      </c>
      <c r="E1800" s="105" t="s">
        <v>11264</v>
      </c>
      <c r="F1800" s="105" t="s">
        <v>6446</v>
      </c>
      <c r="G1800" s="140">
        <v>1</v>
      </c>
      <c r="H1800" s="107">
        <v>54.9</v>
      </c>
      <c r="I1800" s="107" t="s">
        <v>11266</v>
      </c>
      <c r="J1800" s="76">
        <f t="shared" si="504"/>
        <v>54.9</v>
      </c>
      <c r="M1800" s="76" t="e">
        <f>VLOOKUP(B1800,'INS-SIN-SD-09-2021'!A:D,4,0)</f>
        <v>#N/A</v>
      </c>
      <c r="N1800" s="76" t="e">
        <f t="shared" si="505"/>
        <v>#N/A</v>
      </c>
    </row>
    <row r="1801" spans="1:15" s="363" customFormat="1" x14ac:dyDescent="0.25">
      <c r="A1801" s="376" t="str">
        <f t="shared" si="481"/>
        <v>00802/ORSE</v>
      </c>
      <c r="B1801" s="367" t="s">
        <v>11263</v>
      </c>
      <c r="C1801" s="368" t="s">
        <v>11502</v>
      </c>
      <c r="D1801" s="368" t="s">
        <v>13389</v>
      </c>
      <c r="E1801" s="369" t="s">
        <v>6446</v>
      </c>
      <c r="F1801" s="369" t="s">
        <v>11264</v>
      </c>
      <c r="G1801" s="370" t="s">
        <v>11265</v>
      </c>
      <c r="H1801" s="371" t="s">
        <v>11266</v>
      </c>
      <c r="I1801" s="375">
        <f>SUMIF(A:A,A1801,J:J)</f>
        <v>691.27</v>
      </c>
      <c r="K1801" s="363" t="e">
        <f>VLOOKUP(A1801,'CMP-SIN-SD-09-2021'!A:D,4,0)</f>
        <v>#N/A</v>
      </c>
      <c r="L1801" s="363" t="e">
        <f>K1801=I1801</f>
        <v>#N/A</v>
      </c>
      <c r="O1801" s="363" t="s">
        <v>476</v>
      </c>
    </row>
    <row r="1802" spans="1:15" s="363" customFormat="1" x14ac:dyDescent="0.25">
      <c r="A1802" s="378" t="str">
        <f t="shared" si="481"/>
        <v>00802/ORSE</v>
      </c>
      <c r="B1802" s="377">
        <v>88264</v>
      </c>
      <c r="C1802" s="104" t="s">
        <v>13390</v>
      </c>
      <c r="D1802" s="104" t="s">
        <v>13368</v>
      </c>
      <c r="E1802" s="105" t="s">
        <v>11264</v>
      </c>
      <c r="F1802" s="105" t="s">
        <v>6456</v>
      </c>
      <c r="G1802" s="140">
        <v>1</v>
      </c>
      <c r="H1802" s="107">
        <f>VLOOKUP(B1802,'CMP-SIN-SD-09-2021'!A:D,4,0)</f>
        <v>24.1</v>
      </c>
      <c r="I1802" s="107" t="s">
        <v>11266</v>
      </c>
      <c r="J1802" s="76">
        <f t="shared" ref="J1802:J1806" si="506">TRUNC((H1802*G1802),2)</f>
        <v>24.1</v>
      </c>
      <c r="M1802" s="76">
        <f>VLOOKUP(B1802,'CMP-SIN-SD-09-2021'!A:D,4,0)</f>
        <v>24.1</v>
      </c>
      <c r="N1802" s="76" t="b">
        <f t="shared" ref="N1802:N1806" si="507">M1802=H1802</f>
        <v>1</v>
      </c>
    </row>
    <row r="1803" spans="1:15" s="363" customFormat="1" ht="30" x14ac:dyDescent="0.25">
      <c r="A1803" s="378" t="str">
        <f t="shared" si="481"/>
        <v>00802/ORSE</v>
      </c>
      <c r="B1803" s="377">
        <v>88267</v>
      </c>
      <c r="C1803" s="104" t="s">
        <v>13390</v>
      </c>
      <c r="D1803" s="104" t="s">
        <v>11375</v>
      </c>
      <c r="E1803" s="105" t="s">
        <v>11264</v>
      </c>
      <c r="F1803" s="105" t="s">
        <v>6456</v>
      </c>
      <c r="G1803" s="140">
        <v>1</v>
      </c>
      <c r="H1803" s="107">
        <f>VLOOKUP(B1803,'CMP-SIN-SD-09-2021'!A:D,4,0)</f>
        <v>23.41</v>
      </c>
      <c r="I1803" s="107" t="s">
        <v>11266</v>
      </c>
      <c r="J1803" s="76">
        <f t="shared" si="506"/>
        <v>23.41</v>
      </c>
      <c r="M1803" s="76">
        <f>VLOOKUP(B1803,'CMP-SIN-SD-09-2021'!A:D,4,0)</f>
        <v>23.41</v>
      </c>
      <c r="N1803" s="76" t="b">
        <f t="shared" si="507"/>
        <v>1</v>
      </c>
    </row>
    <row r="1804" spans="1:15" s="363" customFormat="1" x14ac:dyDescent="0.25">
      <c r="A1804" s="378" t="str">
        <f t="shared" ref="A1804:A1867" si="508">IF(O1804&lt;&gt;0,O1804,A1803)</f>
        <v>00802/ORSE</v>
      </c>
      <c r="B1804" s="377">
        <v>88316</v>
      </c>
      <c r="C1804" s="104" t="s">
        <v>13390</v>
      </c>
      <c r="D1804" s="104" t="s">
        <v>11293</v>
      </c>
      <c r="E1804" s="105" t="s">
        <v>11264</v>
      </c>
      <c r="F1804" s="105" t="s">
        <v>6456</v>
      </c>
      <c r="G1804" s="140">
        <v>1</v>
      </c>
      <c r="H1804" s="107">
        <f>VLOOKUP(B1804,'CMP-SIN-SD-09-2021'!A:D,4,0)</f>
        <v>17.61</v>
      </c>
      <c r="I1804" s="107" t="s">
        <v>11266</v>
      </c>
      <c r="J1804" s="76">
        <f t="shared" si="506"/>
        <v>17.61</v>
      </c>
      <c r="M1804" s="76">
        <f>VLOOKUP(B1804,'CMP-SIN-SD-09-2021'!A:D,4,0)</f>
        <v>17.61</v>
      </c>
      <c r="N1804" s="76" t="b">
        <f t="shared" si="507"/>
        <v>1</v>
      </c>
    </row>
    <row r="1805" spans="1:15" s="363" customFormat="1" x14ac:dyDescent="0.25">
      <c r="A1805" s="378" t="str">
        <f t="shared" si="508"/>
        <v>00802/ORSE</v>
      </c>
      <c r="B1805" s="377" t="s">
        <v>13961</v>
      </c>
      <c r="C1805" s="104" t="s">
        <v>13390</v>
      </c>
      <c r="D1805" s="104" t="s">
        <v>13962</v>
      </c>
      <c r="E1805" s="105" t="s">
        <v>11264</v>
      </c>
      <c r="F1805" s="105" t="s">
        <v>6465</v>
      </c>
      <c r="G1805" s="140">
        <v>0.56000000000000005</v>
      </c>
      <c r="H1805" s="107">
        <v>0.21</v>
      </c>
      <c r="I1805" s="107" t="s">
        <v>11266</v>
      </c>
      <c r="J1805" s="76">
        <f t="shared" si="506"/>
        <v>0.11</v>
      </c>
      <c r="M1805" s="76" t="e">
        <f>VLOOKUP(B1805,'INS-SIN-SD-09-2021'!A:D,4,0)</f>
        <v>#N/A</v>
      </c>
      <c r="N1805" s="76" t="e">
        <f t="shared" si="507"/>
        <v>#N/A</v>
      </c>
    </row>
    <row r="1806" spans="1:15" s="363" customFormat="1" ht="30" x14ac:dyDescent="0.25">
      <c r="A1806" s="378" t="str">
        <f t="shared" si="508"/>
        <v>00802/ORSE</v>
      </c>
      <c r="B1806" s="377" t="s">
        <v>13993</v>
      </c>
      <c r="C1806" s="104" t="s">
        <v>13390</v>
      </c>
      <c r="D1806" s="104" t="s">
        <v>13994</v>
      </c>
      <c r="E1806" s="105" t="s">
        <v>11264</v>
      </c>
      <c r="F1806" s="105" t="s">
        <v>6446</v>
      </c>
      <c r="G1806" s="140">
        <v>1</v>
      </c>
      <c r="H1806" s="107">
        <v>626.04</v>
      </c>
      <c r="I1806" s="107" t="s">
        <v>11266</v>
      </c>
      <c r="J1806" s="76">
        <f t="shared" si="506"/>
        <v>626.04</v>
      </c>
      <c r="M1806" s="76" t="e">
        <f>VLOOKUP(B1806,'INS-SIN-SD-09-2021'!A:D,4,0)</f>
        <v>#N/A</v>
      </c>
      <c r="N1806" s="76" t="e">
        <f t="shared" si="507"/>
        <v>#N/A</v>
      </c>
    </row>
    <row r="1807" spans="1:15" s="363" customFormat="1" ht="30" x14ac:dyDescent="0.25">
      <c r="A1807" s="376">
        <f t="shared" si="508"/>
        <v>86901</v>
      </c>
      <c r="B1807" s="367" t="s">
        <v>11263</v>
      </c>
      <c r="C1807" s="368" t="s">
        <v>11503</v>
      </c>
      <c r="D1807" s="368" t="s">
        <v>13331</v>
      </c>
      <c r="E1807" s="369" t="s">
        <v>6446</v>
      </c>
      <c r="F1807" s="369" t="s">
        <v>11264</v>
      </c>
      <c r="G1807" s="370" t="s">
        <v>11265</v>
      </c>
      <c r="H1807" s="371" t="s">
        <v>11266</v>
      </c>
      <c r="I1807" s="375">
        <f>SUMIF(A:A,A1807,J:J)</f>
        <v>114.58</v>
      </c>
      <c r="K1807" s="363">
        <f>VLOOKUP(A1807,'CMP-SIN-SD-09-2021'!A:D,4,0)</f>
        <v>114.58</v>
      </c>
      <c r="L1807" s="363" t="b">
        <f>K1807=I1807</f>
        <v>1</v>
      </c>
      <c r="O1807" s="6">
        <v>86901</v>
      </c>
    </row>
    <row r="1808" spans="1:15" s="363" customFormat="1" x14ac:dyDescent="0.25">
      <c r="A1808" s="378">
        <f t="shared" si="508"/>
        <v>86901</v>
      </c>
      <c r="B1808" s="377">
        <v>88274</v>
      </c>
      <c r="C1808" s="104" t="s">
        <v>13331</v>
      </c>
      <c r="D1808" s="104" t="s">
        <v>13564</v>
      </c>
      <c r="E1808" s="105" t="s">
        <v>11264</v>
      </c>
      <c r="F1808" s="105" t="s">
        <v>6456</v>
      </c>
      <c r="G1808" s="140">
        <v>0.8458</v>
      </c>
      <c r="H1808" s="107">
        <f>VLOOKUP(B1808,'CMP-SIN-SD-09-2021'!A:D,4,0)</f>
        <v>19.91</v>
      </c>
      <c r="I1808" s="107" t="s">
        <v>11266</v>
      </c>
      <c r="J1808" s="76">
        <f t="shared" ref="J1808:J1811" si="509">TRUNC((H1808*G1808),2)</f>
        <v>16.829999999999998</v>
      </c>
      <c r="M1808" s="76">
        <f>VLOOKUP(B1808,'CMP-SIN-SD-09-2021'!A:D,4,0)</f>
        <v>19.91</v>
      </c>
      <c r="N1808" s="76" t="b">
        <f t="shared" ref="N1808:N1811" si="510">M1808=H1808</f>
        <v>1</v>
      </c>
    </row>
    <row r="1809" spans="1:15" s="363" customFormat="1" x14ac:dyDescent="0.25">
      <c r="A1809" s="378">
        <f t="shared" si="508"/>
        <v>86901</v>
      </c>
      <c r="B1809" s="377">
        <v>88316</v>
      </c>
      <c r="C1809" s="104" t="s">
        <v>13331</v>
      </c>
      <c r="D1809" s="104" t="s">
        <v>11293</v>
      </c>
      <c r="E1809" s="105" t="s">
        <v>11264</v>
      </c>
      <c r="F1809" s="105" t="s">
        <v>6456</v>
      </c>
      <c r="G1809" s="140">
        <v>0.26650000000000001</v>
      </c>
      <c r="H1809" s="107">
        <f>VLOOKUP(B1809,'CMP-SIN-SD-09-2021'!A:D,4,0)</f>
        <v>17.61</v>
      </c>
      <c r="I1809" s="107" t="s">
        <v>11266</v>
      </c>
      <c r="J1809" s="76">
        <f t="shared" si="509"/>
        <v>4.6900000000000004</v>
      </c>
      <c r="M1809" s="76">
        <f>VLOOKUP(B1809,'CMP-SIN-SD-09-2021'!A:D,4,0)</f>
        <v>17.61</v>
      </c>
      <c r="N1809" s="76" t="b">
        <f t="shared" si="510"/>
        <v>1</v>
      </c>
    </row>
    <row r="1810" spans="1:15" s="363" customFormat="1" x14ac:dyDescent="0.25">
      <c r="A1810" s="378">
        <f t="shared" si="508"/>
        <v>86901</v>
      </c>
      <c r="B1810" s="377">
        <v>4823</v>
      </c>
      <c r="C1810" s="104" t="s">
        <v>13331</v>
      </c>
      <c r="D1810" s="104" t="s">
        <v>13995</v>
      </c>
      <c r="E1810" s="105" t="s">
        <v>11264</v>
      </c>
      <c r="F1810" s="105" t="s">
        <v>6462</v>
      </c>
      <c r="G1810" s="140">
        <v>0.52710000000000001</v>
      </c>
      <c r="H1810" s="107">
        <v>34.479999999999997</v>
      </c>
      <c r="I1810" s="107" t="s">
        <v>11266</v>
      </c>
      <c r="J1810" s="76">
        <f t="shared" si="509"/>
        <v>18.170000000000002</v>
      </c>
      <c r="M1810" s="76">
        <f>VLOOKUP(B1810,'INS-SIN-SD-09-2021'!A:D,4,0)</f>
        <v>34.479999999999997</v>
      </c>
      <c r="N1810" s="76" t="b">
        <f t="shared" si="510"/>
        <v>1</v>
      </c>
    </row>
    <row r="1811" spans="1:15" s="363" customFormat="1" ht="30" x14ac:dyDescent="0.25">
      <c r="A1811" s="378">
        <f t="shared" si="508"/>
        <v>86901</v>
      </c>
      <c r="B1811" s="377">
        <v>20269</v>
      </c>
      <c r="C1811" s="104" t="s">
        <v>13331</v>
      </c>
      <c r="D1811" s="104" t="s">
        <v>13996</v>
      </c>
      <c r="E1811" s="105" t="s">
        <v>11264</v>
      </c>
      <c r="F1811" s="105" t="s">
        <v>6446</v>
      </c>
      <c r="G1811" s="140">
        <v>1</v>
      </c>
      <c r="H1811" s="107">
        <v>74.89</v>
      </c>
      <c r="I1811" s="107" t="s">
        <v>11266</v>
      </c>
      <c r="J1811" s="76">
        <f t="shared" si="509"/>
        <v>74.89</v>
      </c>
      <c r="M1811" s="76">
        <f>VLOOKUP(B1811,'INS-SIN-SD-09-2021'!A:D,4,0)</f>
        <v>74.89</v>
      </c>
      <c r="N1811" s="76" t="b">
        <f t="shared" si="510"/>
        <v>1</v>
      </c>
    </row>
    <row r="1812" spans="1:15" s="363" customFormat="1" x14ac:dyDescent="0.25">
      <c r="A1812" s="376" t="str">
        <f t="shared" si="508"/>
        <v>080689/AGETOP</v>
      </c>
      <c r="B1812" s="367" t="s">
        <v>11263</v>
      </c>
      <c r="C1812" s="368" t="s">
        <v>11504</v>
      </c>
      <c r="D1812" s="368" t="s">
        <v>13736</v>
      </c>
      <c r="E1812" s="369" t="s">
        <v>6446</v>
      </c>
      <c r="F1812" s="369" t="s">
        <v>11264</v>
      </c>
      <c r="G1812" s="370" t="s">
        <v>11265</v>
      </c>
      <c r="H1812" s="371" t="s">
        <v>11266</v>
      </c>
      <c r="I1812" s="375">
        <f>SUMIF(A:A,A1812,J:J)</f>
        <v>127.61</v>
      </c>
      <c r="K1812" s="363" t="e">
        <f>VLOOKUP(A1812,'CMP-SIN-SD-09-2021'!A:D,4,0)</f>
        <v>#N/A</v>
      </c>
      <c r="L1812" s="363" t="e">
        <f>K1812=I1812</f>
        <v>#N/A</v>
      </c>
      <c r="O1812" s="363" t="s">
        <v>478</v>
      </c>
    </row>
    <row r="1813" spans="1:15" s="363" customFormat="1" ht="30" x14ac:dyDescent="0.25">
      <c r="A1813" s="378" t="str">
        <f t="shared" si="508"/>
        <v>080689/AGETOP</v>
      </c>
      <c r="B1813" s="377">
        <v>88267</v>
      </c>
      <c r="C1813" s="104" t="s">
        <v>13736</v>
      </c>
      <c r="D1813" s="104" t="s">
        <v>11375</v>
      </c>
      <c r="E1813" s="105" t="s">
        <v>11264</v>
      </c>
      <c r="F1813" s="105" t="s">
        <v>6456</v>
      </c>
      <c r="G1813" s="140">
        <v>0.39</v>
      </c>
      <c r="H1813" s="107">
        <f>VLOOKUP(B1813,'CMP-SIN-SD-09-2021'!A:D,4,0)</f>
        <v>23.41</v>
      </c>
      <c r="I1813" s="107" t="s">
        <v>11266</v>
      </c>
      <c r="J1813" s="76">
        <f t="shared" ref="J1813:J1815" si="511">TRUNC((H1813*G1813),2)</f>
        <v>9.1199999999999992</v>
      </c>
      <c r="M1813" s="76">
        <f>VLOOKUP(B1813,'CMP-SIN-SD-09-2021'!A:D,4,0)</f>
        <v>23.41</v>
      </c>
      <c r="N1813" s="76" t="b">
        <f t="shared" ref="N1813:N1815" si="512">M1813=H1813</f>
        <v>1</v>
      </c>
    </row>
    <row r="1814" spans="1:15" s="363" customFormat="1" x14ac:dyDescent="0.25">
      <c r="A1814" s="378" t="str">
        <f t="shared" si="508"/>
        <v>080689/AGETOP</v>
      </c>
      <c r="B1814" s="377">
        <v>88316</v>
      </c>
      <c r="C1814" s="104" t="s">
        <v>13736</v>
      </c>
      <c r="D1814" s="104" t="s">
        <v>11293</v>
      </c>
      <c r="E1814" s="105" t="s">
        <v>11264</v>
      </c>
      <c r="F1814" s="105" t="s">
        <v>6456</v>
      </c>
      <c r="G1814" s="140">
        <v>0.39</v>
      </c>
      <c r="H1814" s="107">
        <f>VLOOKUP(B1814,'CMP-SIN-SD-09-2021'!A:D,4,0)</f>
        <v>17.61</v>
      </c>
      <c r="I1814" s="107" t="s">
        <v>11266</v>
      </c>
      <c r="J1814" s="76">
        <f t="shared" si="511"/>
        <v>6.86</v>
      </c>
      <c r="M1814" s="76">
        <f>VLOOKUP(B1814,'CMP-SIN-SD-09-2021'!A:D,4,0)</f>
        <v>17.61</v>
      </c>
      <c r="N1814" s="76" t="b">
        <f t="shared" si="512"/>
        <v>1</v>
      </c>
    </row>
    <row r="1815" spans="1:15" s="363" customFormat="1" x14ac:dyDescent="0.25">
      <c r="A1815" s="378" t="str">
        <f t="shared" si="508"/>
        <v>080689/AGETOP</v>
      </c>
      <c r="B1815" s="377" t="s">
        <v>13997</v>
      </c>
      <c r="C1815" s="104" t="s">
        <v>13736</v>
      </c>
      <c r="D1815" s="104" t="s">
        <v>11504</v>
      </c>
      <c r="E1815" s="105" t="s">
        <v>11264</v>
      </c>
      <c r="F1815" s="105" t="s">
        <v>13735</v>
      </c>
      <c r="G1815" s="140">
        <v>1</v>
      </c>
      <c r="H1815" s="107">
        <v>111.63</v>
      </c>
      <c r="I1815" s="107" t="s">
        <v>11266</v>
      </c>
      <c r="J1815" s="76">
        <f t="shared" si="511"/>
        <v>111.63</v>
      </c>
      <c r="M1815" s="76" t="e">
        <f>VLOOKUP(B1815,'INS-SIN-SD-09-2021'!A:D,4,0)</f>
        <v>#N/A</v>
      </c>
      <c r="N1815" s="76" t="e">
        <f t="shared" si="512"/>
        <v>#N/A</v>
      </c>
    </row>
    <row r="1816" spans="1:15" s="363" customFormat="1" ht="45" x14ac:dyDescent="0.25">
      <c r="A1816" s="376" t="str">
        <f t="shared" si="508"/>
        <v>04428/ORSE</v>
      </c>
      <c r="B1816" s="367" t="s">
        <v>11263</v>
      </c>
      <c r="C1816" s="368" t="s">
        <v>11505</v>
      </c>
      <c r="D1816" s="368" t="s">
        <v>13563</v>
      </c>
      <c r="E1816" s="369" t="s">
        <v>6446</v>
      </c>
      <c r="F1816" s="369" t="s">
        <v>11264</v>
      </c>
      <c r="G1816" s="370" t="s">
        <v>11265</v>
      </c>
      <c r="H1816" s="371" t="s">
        <v>11266</v>
      </c>
      <c r="I1816" s="375">
        <f>SUMIF(A:A,A1816,J:J)</f>
        <v>1686.42</v>
      </c>
      <c r="K1816" s="363" t="e">
        <f>VLOOKUP(A1816,'CMP-SIN-SD-09-2021'!A:D,4,0)</f>
        <v>#N/A</v>
      </c>
      <c r="L1816" s="363" t="e">
        <f>K1816=I1816</f>
        <v>#N/A</v>
      </c>
      <c r="O1816" s="363" t="s">
        <v>479</v>
      </c>
    </row>
    <row r="1817" spans="1:15" s="363" customFormat="1" ht="30" x14ac:dyDescent="0.25">
      <c r="A1817" s="378" t="str">
        <f t="shared" si="508"/>
        <v>04428/ORSE</v>
      </c>
      <c r="B1817" s="377">
        <v>88267</v>
      </c>
      <c r="C1817" s="104" t="s">
        <v>13563</v>
      </c>
      <c r="D1817" s="104" t="s">
        <v>11375</v>
      </c>
      <c r="E1817" s="105" t="s">
        <v>11264</v>
      </c>
      <c r="F1817" s="105" t="s">
        <v>6456</v>
      </c>
      <c r="G1817" s="140">
        <v>1</v>
      </c>
      <c r="H1817" s="107">
        <f>VLOOKUP(B1817,'CMP-SIN-SD-09-2021'!A:D,4,0)</f>
        <v>23.41</v>
      </c>
      <c r="I1817" s="107" t="s">
        <v>11266</v>
      </c>
      <c r="J1817" s="76">
        <f t="shared" ref="J1817:J1822" si="513">TRUNC((H1817*G1817),2)</f>
        <v>23.41</v>
      </c>
      <c r="M1817" s="76">
        <f>VLOOKUP(B1817,'CMP-SIN-SD-09-2021'!A:D,4,0)</f>
        <v>23.41</v>
      </c>
      <c r="N1817" s="76" t="b">
        <f t="shared" ref="N1817:N1822" si="514">M1817=H1817</f>
        <v>1</v>
      </c>
    </row>
    <row r="1818" spans="1:15" s="363" customFormat="1" x14ac:dyDescent="0.25">
      <c r="A1818" s="378" t="str">
        <f t="shared" si="508"/>
        <v>04428/ORSE</v>
      </c>
      <c r="B1818" s="377">
        <v>88316</v>
      </c>
      <c r="C1818" s="104" t="s">
        <v>13563</v>
      </c>
      <c r="D1818" s="104" t="s">
        <v>11293</v>
      </c>
      <c r="E1818" s="105" t="s">
        <v>11264</v>
      </c>
      <c r="F1818" s="105" t="s">
        <v>6456</v>
      </c>
      <c r="G1818" s="140">
        <v>1</v>
      </c>
      <c r="H1818" s="107">
        <f>VLOOKUP(B1818,'CMP-SIN-SD-09-2021'!A:D,4,0)</f>
        <v>17.61</v>
      </c>
      <c r="I1818" s="107" t="s">
        <v>11266</v>
      </c>
      <c r="J1818" s="76">
        <f t="shared" si="513"/>
        <v>17.61</v>
      </c>
      <c r="M1818" s="76">
        <f>VLOOKUP(B1818,'CMP-SIN-SD-09-2021'!A:D,4,0)</f>
        <v>17.61</v>
      </c>
      <c r="N1818" s="76" t="b">
        <f t="shared" si="514"/>
        <v>1</v>
      </c>
    </row>
    <row r="1819" spans="1:15" s="363" customFormat="1" ht="30" x14ac:dyDescent="0.25">
      <c r="A1819" s="378" t="str">
        <f t="shared" si="508"/>
        <v>04428/ORSE</v>
      </c>
      <c r="B1819" s="377" t="s">
        <v>13998</v>
      </c>
      <c r="C1819" s="104" t="s">
        <v>13563</v>
      </c>
      <c r="D1819" s="104" t="s">
        <v>13999</v>
      </c>
      <c r="E1819" s="105" t="s">
        <v>11264</v>
      </c>
      <c r="F1819" s="105" t="s">
        <v>6446</v>
      </c>
      <c r="G1819" s="140">
        <v>1</v>
      </c>
      <c r="H1819" s="107">
        <v>178.6</v>
      </c>
      <c r="I1819" s="107" t="s">
        <v>11266</v>
      </c>
      <c r="J1819" s="76">
        <f t="shared" si="513"/>
        <v>178.6</v>
      </c>
      <c r="M1819" s="76" t="e">
        <f>VLOOKUP(B1819,'INS-SIN-SD-09-2021'!A:D,4,0)</f>
        <v>#N/A</v>
      </c>
      <c r="N1819" s="76" t="e">
        <f t="shared" si="514"/>
        <v>#N/A</v>
      </c>
    </row>
    <row r="1820" spans="1:15" s="363" customFormat="1" ht="45" x14ac:dyDescent="0.25">
      <c r="A1820" s="378" t="str">
        <f t="shared" si="508"/>
        <v>04428/ORSE</v>
      </c>
      <c r="B1820" s="377" t="s">
        <v>14000</v>
      </c>
      <c r="C1820" s="104" t="s">
        <v>13563</v>
      </c>
      <c r="D1820" s="104" t="s">
        <v>14001</v>
      </c>
      <c r="E1820" s="105" t="s">
        <v>11264</v>
      </c>
      <c r="F1820" s="105" t="s">
        <v>6446</v>
      </c>
      <c r="G1820" s="140">
        <v>1</v>
      </c>
      <c r="H1820" s="107">
        <v>1387.4</v>
      </c>
      <c r="I1820" s="107" t="s">
        <v>11266</v>
      </c>
      <c r="J1820" s="76">
        <f t="shared" si="513"/>
        <v>1387.4</v>
      </c>
      <c r="M1820" s="76" t="e">
        <f>VLOOKUP(B1820,'INS-SIN-SD-09-2021'!A:D,4,0)</f>
        <v>#N/A</v>
      </c>
      <c r="N1820" s="76" t="e">
        <f t="shared" si="514"/>
        <v>#N/A</v>
      </c>
    </row>
    <row r="1821" spans="1:15" s="363" customFormat="1" ht="30" x14ac:dyDescent="0.25">
      <c r="A1821" s="378" t="str">
        <f t="shared" si="508"/>
        <v>04428/ORSE</v>
      </c>
      <c r="B1821" s="377">
        <v>6141</v>
      </c>
      <c r="C1821" s="104" t="s">
        <v>13563</v>
      </c>
      <c r="D1821" s="104" t="s">
        <v>14002</v>
      </c>
      <c r="E1821" s="105" t="s">
        <v>11264</v>
      </c>
      <c r="F1821" s="105" t="s">
        <v>6446</v>
      </c>
      <c r="G1821" s="140">
        <v>1</v>
      </c>
      <c r="H1821" s="107">
        <f>VLOOKUP(B1821,'INS-SIN-SD-09-2021'!A:D,4,0)</f>
        <v>4.03</v>
      </c>
      <c r="I1821" s="107" t="s">
        <v>11266</v>
      </c>
      <c r="J1821" s="76">
        <f t="shared" si="513"/>
        <v>4.03</v>
      </c>
      <c r="M1821" s="76">
        <f>VLOOKUP(B1821,'INS-SIN-SD-09-2021'!A:D,4,0)</f>
        <v>4.03</v>
      </c>
      <c r="N1821" s="76" t="b">
        <f t="shared" si="514"/>
        <v>1</v>
      </c>
    </row>
    <row r="1822" spans="1:15" s="363" customFormat="1" ht="30" x14ac:dyDescent="0.25">
      <c r="A1822" s="378" t="str">
        <f t="shared" si="508"/>
        <v>04428/ORSE</v>
      </c>
      <c r="B1822" s="377">
        <v>11775</v>
      </c>
      <c r="C1822" s="104" t="s">
        <v>13563</v>
      </c>
      <c r="D1822" s="104" t="s">
        <v>14003</v>
      </c>
      <c r="E1822" s="105" t="s">
        <v>11264</v>
      </c>
      <c r="F1822" s="105" t="s">
        <v>6446</v>
      </c>
      <c r="G1822" s="140">
        <v>1</v>
      </c>
      <c r="H1822" s="107">
        <v>75.37</v>
      </c>
      <c r="I1822" s="107" t="s">
        <v>11266</v>
      </c>
      <c r="J1822" s="76">
        <f t="shared" si="513"/>
        <v>75.37</v>
      </c>
      <c r="M1822" s="76" t="e">
        <f>VLOOKUP(B1822,'INS-SIN-SD-09-2021'!A:D,4,0)</f>
        <v>#N/A</v>
      </c>
      <c r="N1822" s="76" t="e">
        <f t="shared" si="514"/>
        <v>#N/A</v>
      </c>
    </row>
    <row r="1823" spans="1:15" s="363" customFormat="1" ht="60" x14ac:dyDescent="0.25">
      <c r="A1823" s="376">
        <f t="shared" si="508"/>
        <v>86920</v>
      </c>
      <c r="B1823" s="367" t="s">
        <v>11263</v>
      </c>
      <c r="C1823" s="368" t="s">
        <v>11506</v>
      </c>
      <c r="D1823" s="368" t="s">
        <v>14004</v>
      </c>
      <c r="E1823" s="369" t="s">
        <v>6446</v>
      </c>
      <c r="F1823" s="369" t="s">
        <v>11264</v>
      </c>
      <c r="G1823" s="370" t="s">
        <v>11265</v>
      </c>
      <c r="H1823" s="371" t="s">
        <v>11266</v>
      </c>
      <c r="I1823" s="375">
        <f>SUMIF(A:A,A1823,J:J)</f>
        <v>606.22</v>
      </c>
      <c r="K1823" s="363">
        <f>VLOOKUP(A1823,'CMP-SIN-SD-09-2021'!A:D,4,0)</f>
        <v>606.22</v>
      </c>
      <c r="L1823" s="363" t="b">
        <f>K1823=I1823</f>
        <v>1</v>
      </c>
      <c r="O1823" s="6">
        <v>86920</v>
      </c>
    </row>
    <row r="1824" spans="1:15" s="363" customFormat="1" ht="30" x14ac:dyDescent="0.25">
      <c r="A1824" s="378">
        <f t="shared" si="508"/>
        <v>86920</v>
      </c>
      <c r="B1824" s="377">
        <v>86872</v>
      </c>
      <c r="C1824" s="104" t="s">
        <v>14004</v>
      </c>
      <c r="D1824" s="104" t="s">
        <v>14005</v>
      </c>
      <c r="E1824" s="105" t="s">
        <v>11264</v>
      </c>
      <c r="F1824" s="105" t="s">
        <v>6446</v>
      </c>
      <c r="G1824" s="140">
        <v>1</v>
      </c>
      <c r="H1824" s="107">
        <f>VLOOKUP(B1824,'CMP-SIN-SD-09-2021'!A:D,4,0)</f>
        <v>545.14</v>
      </c>
      <c r="I1824" s="107" t="s">
        <v>11266</v>
      </c>
      <c r="J1824" s="76">
        <f t="shared" ref="J1824:J1827" si="515">TRUNC((H1824*G1824),2)</f>
        <v>545.14</v>
      </c>
      <c r="M1824" s="76">
        <f>VLOOKUP(B1824,'CMP-SIN-SD-09-2021'!A:D,4,0)</f>
        <v>545.14</v>
      </c>
      <c r="N1824" s="76" t="b">
        <f t="shared" ref="N1824:N1827" si="516">M1824=H1824</f>
        <v>1</v>
      </c>
    </row>
    <row r="1825" spans="1:15" s="363" customFormat="1" ht="45" x14ac:dyDescent="0.25">
      <c r="A1825" s="378">
        <f t="shared" si="508"/>
        <v>86920</v>
      </c>
      <c r="B1825" s="377">
        <v>86879</v>
      </c>
      <c r="C1825" s="104" t="s">
        <v>14004</v>
      </c>
      <c r="D1825" s="104" t="s">
        <v>13967</v>
      </c>
      <c r="E1825" s="105" t="s">
        <v>11264</v>
      </c>
      <c r="F1825" s="105" t="s">
        <v>6446</v>
      </c>
      <c r="G1825" s="140">
        <v>1</v>
      </c>
      <c r="H1825" s="107">
        <f>VLOOKUP(B1825,'CMP-SIN-SD-09-2021'!A:D,4,0)</f>
        <v>6.89</v>
      </c>
      <c r="I1825" s="107" t="s">
        <v>11266</v>
      </c>
      <c r="J1825" s="76">
        <f t="shared" si="515"/>
        <v>6.89</v>
      </c>
      <c r="M1825" s="76">
        <f>VLOOKUP(B1825,'CMP-SIN-SD-09-2021'!A:D,4,0)</f>
        <v>6.89</v>
      </c>
      <c r="N1825" s="76" t="b">
        <f t="shared" si="516"/>
        <v>1</v>
      </c>
    </row>
    <row r="1826" spans="1:15" s="363" customFormat="1" ht="30" x14ac:dyDescent="0.25">
      <c r="A1826" s="378">
        <f t="shared" si="508"/>
        <v>86920</v>
      </c>
      <c r="B1826" s="377">
        <v>86883</v>
      </c>
      <c r="C1826" s="104" t="s">
        <v>14004</v>
      </c>
      <c r="D1826" s="104" t="s">
        <v>14006</v>
      </c>
      <c r="E1826" s="105" t="s">
        <v>11264</v>
      </c>
      <c r="F1826" s="105" t="s">
        <v>6446</v>
      </c>
      <c r="G1826" s="140">
        <v>1</v>
      </c>
      <c r="H1826" s="107">
        <f>VLOOKUP(B1826,'CMP-SIN-SD-09-2021'!A:D,4,0)</f>
        <v>11.49</v>
      </c>
      <c r="I1826" s="107" t="s">
        <v>11266</v>
      </c>
      <c r="J1826" s="76">
        <f t="shared" si="515"/>
        <v>11.49</v>
      </c>
      <c r="M1826" s="76">
        <f>VLOOKUP(B1826,'CMP-SIN-SD-09-2021'!A:D,4,0)</f>
        <v>11.49</v>
      </c>
      <c r="N1826" s="76" t="b">
        <f t="shared" si="516"/>
        <v>1</v>
      </c>
    </row>
    <row r="1827" spans="1:15" s="363" customFormat="1" ht="30" x14ac:dyDescent="0.25">
      <c r="A1827" s="378">
        <f t="shared" si="508"/>
        <v>86920</v>
      </c>
      <c r="B1827" s="377">
        <v>86913</v>
      </c>
      <c r="C1827" s="104" t="s">
        <v>14004</v>
      </c>
      <c r="D1827" s="104" t="s">
        <v>14007</v>
      </c>
      <c r="E1827" s="105" t="s">
        <v>11264</v>
      </c>
      <c r="F1827" s="105" t="s">
        <v>6446</v>
      </c>
      <c r="G1827" s="140">
        <v>1</v>
      </c>
      <c r="H1827" s="107">
        <f>VLOOKUP(B1827,'CMP-SIN-SD-09-2021'!A:D,4,0)</f>
        <v>42.7</v>
      </c>
      <c r="I1827" s="107" t="s">
        <v>11266</v>
      </c>
      <c r="J1827" s="76">
        <f t="shared" si="515"/>
        <v>42.7</v>
      </c>
      <c r="M1827" s="76">
        <f>VLOOKUP(B1827,'CMP-SIN-SD-09-2021'!A:D,4,0)</f>
        <v>42.7</v>
      </c>
      <c r="N1827" s="76" t="b">
        <f t="shared" si="516"/>
        <v>1</v>
      </c>
    </row>
    <row r="1828" spans="1:15" s="363" customFormat="1" ht="30" x14ac:dyDescent="0.25">
      <c r="A1828" s="376">
        <f t="shared" si="508"/>
        <v>86915</v>
      </c>
      <c r="B1828" s="367" t="s">
        <v>11263</v>
      </c>
      <c r="C1828" s="368" t="s">
        <v>11507</v>
      </c>
      <c r="D1828" s="368" t="s">
        <v>13310</v>
      </c>
      <c r="E1828" s="369" t="s">
        <v>6446</v>
      </c>
      <c r="F1828" s="369" t="s">
        <v>11264</v>
      </c>
      <c r="G1828" s="370" t="s">
        <v>11265</v>
      </c>
      <c r="H1828" s="371" t="s">
        <v>11266</v>
      </c>
      <c r="I1828" s="375">
        <f>SUMIF(A:A,A1828,J:J)</f>
        <v>110.27000000000001</v>
      </c>
      <c r="K1828" s="363">
        <f>VLOOKUP(A1828,'CMP-SIN-SD-09-2021'!A:D,4,0)</f>
        <v>110.27</v>
      </c>
      <c r="L1828" s="363" t="b">
        <f>K1828=I1828</f>
        <v>1</v>
      </c>
      <c r="O1828" s="6">
        <v>86915</v>
      </c>
    </row>
    <row r="1829" spans="1:15" s="363" customFormat="1" ht="30" x14ac:dyDescent="0.25">
      <c r="A1829" s="378">
        <f t="shared" si="508"/>
        <v>86915</v>
      </c>
      <c r="B1829" s="377">
        <v>88267</v>
      </c>
      <c r="C1829" s="104" t="s">
        <v>13310</v>
      </c>
      <c r="D1829" s="104" t="s">
        <v>11375</v>
      </c>
      <c r="E1829" s="105" t="s">
        <v>11264</v>
      </c>
      <c r="F1829" s="105" t="s">
        <v>6456</v>
      </c>
      <c r="G1829" s="140">
        <v>9.6000000000000002E-2</v>
      </c>
      <c r="H1829" s="107">
        <f>VLOOKUP(B1829,'CMP-SIN-SD-09-2021'!A:D,4,0)</f>
        <v>23.41</v>
      </c>
      <c r="I1829" s="107" t="s">
        <v>11266</v>
      </c>
      <c r="J1829" s="76">
        <f t="shared" ref="J1829:J1832" si="517">TRUNC((H1829*G1829),2)</f>
        <v>2.2400000000000002</v>
      </c>
      <c r="M1829" s="76">
        <f>VLOOKUP(B1829,'CMP-SIN-SD-09-2021'!A:D,4,0)</f>
        <v>23.41</v>
      </c>
      <c r="N1829" s="76" t="b">
        <f t="shared" ref="N1829:N1832" si="518">M1829=H1829</f>
        <v>1</v>
      </c>
    </row>
    <row r="1830" spans="1:15" s="363" customFormat="1" x14ac:dyDescent="0.25">
      <c r="A1830" s="378">
        <f t="shared" si="508"/>
        <v>86915</v>
      </c>
      <c r="B1830" s="377">
        <v>88316</v>
      </c>
      <c r="C1830" s="104" t="s">
        <v>13310</v>
      </c>
      <c r="D1830" s="104" t="s">
        <v>11293</v>
      </c>
      <c r="E1830" s="105" t="s">
        <v>11264</v>
      </c>
      <c r="F1830" s="105" t="s">
        <v>6456</v>
      </c>
      <c r="G1830" s="140">
        <v>3.0300000000000001E-2</v>
      </c>
      <c r="H1830" s="107">
        <f>VLOOKUP(B1830,'CMP-SIN-SD-09-2021'!A:D,4,0)</f>
        <v>17.61</v>
      </c>
      <c r="I1830" s="107" t="s">
        <v>11266</v>
      </c>
      <c r="J1830" s="76">
        <f t="shared" si="517"/>
        <v>0.53</v>
      </c>
      <c r="M1830" s="76">
        <f>VLOOKUP(B1830,'CMP-SIN-SD-09-2021'!A:D,4,0)</f>
        <v>17.61</v>
      </c>
      <c r="N1830" s="76" t="b">
        <f t="shared" si="518"/>
        <v>1</v>
      </c>
    </row>
    <row r="1831" spans="1:15" s="363" customFormat="1" x14ac:dyDescent="0.25">
      <c r="A1831" s="378">
        <f t="shared" si="508"/>
        <v>86915</v>
      </c>
      <c r="B1831" s="377">
        <v>3146</v>
      </c>
      <c r="C1831" s="104" t="s">
        <v>13310</v>
      </c>
      <c r="D1831" s="104" t="s">
        <v>11508</v>
      </c>
      <c r="E1831" s="105" t="s">
        <v>11264</v>
      </c>
      <c r="F1831" s="105" t="s">
        <v>6446</v>
      </c>
      <c r="G1831" s="140">
        <v>2.1000000000000001E-2</v>
      </c>
      <c r="H1831" s="107">
        <v>3.5</v>
      </c>
      <c r="I1831" s="107" t="s">
        <v>11266</v>
      </c>
      <c r="J1831" s="76">
        <f t="shared" si="517"/>
        <v>7.0000000000000007E-2</v>
      </c>
      <c r="M1831" s="76">
        <f>VLOOKUP(B1831,'INS-SIN-SD-09-2021'!A:D,4,0)</f>
        <v>3.5</v>
      </c>
      <c r="N1831" s="76" t="b">
        <f t="shared" si="518"/>
        <v>1</v>
      </c>
    </row>
    <row r="1832" spans="1:15" s="363" customFormat="1" ht="30" x14ac:dyDescent="0.25">
      <c r="A1832" s="378">
        <f t="shared" si="508"/>
        <v>86915</v>
      </c>
      <c r="B1832" s="377">
        <v>36791</v>
      </c>
      <c r="C1832" s="104" t="s">
        <v>13310</v>
      </c>
      <c r="D1832" s="104" t="s">
        <v>14008</v>
      </c>
      <c r="E1832" s="105" t="s">
        <v>11264</v>
      </c>
      <c r="F1832" s="105" t="s">
        <v>6446</v>
      </c>
      <c r="G1832" s="140">
        <v>1</v>
      </c>
      <c r="H1832" s="107">
        <v>107.43</v>
      </c>
      <c r="I1832" s="107" t="s">
        <v>11266</v>
      </c>
      <c r="J1832" s="76">
        <f t="shared" si="517"/>
        <v>107.43</v>
      </c>
      <c r="M1832" s="76">
        <f>VLOOKUP(B1832,'INS-SIN-SD-09-2021'!A:D,4,0)</f>
        <v>107.43</v>
      </c>
      <c r="N1832" s="76" t="b">
        <f t="shared" si="518"/>
        <v>1</v>
      </c>
    </row>
    <row r="1833" spans="1:15" s="363" customFormat="1" ht="30" x14ac:dyDescent="0.25">
      <c r="A1833" s="376" t="str">
        <f t="shared" si="508"/>
        <v>080573/AGETOP</v>
      </c>
      <c r="B1833" s="367" t="s">
        <v>11263</v>
      </c>
      <c r="C1833" s="368" t="s">
        <v>11509</v>
      </c>
      <c r="D1833" s="368" t="s">
        <v>13741</v>
      </c>
      <c r="E1833" s="369" t="s">
        <v>6446</v>
      </c>
      <c r="F1833" s="369" t="s">
        <v>11264</v>
      </c>
      <c r="G1833" s="370" t="s">
        <v>11265</v>
      </c>
      <c r="H1833" s="371" t="s">
        <v>11266</v>
      </c>
      <c r="I1833" s="375">
        <f>SUMIF(A:A,A1833,J:J)</f>
        <v>272.75</v>
      </c>
      <c r="K1833" s="363" t="e">
        <f>VLOOKUP(A1833,'CMP-SIN-SD-09-2021'!A:D,4,0)</f>
        <v>#N/A</v>
      </c>
      <c r="L1833" s="363" t="e">
        <f>K1833=I1833</f>
        <v>#N/A</v>
      </c>
      <c r="O1833" s="363" t="s">
        <v>481</v>
      </c>
    </row>
    <row r="1834" spans="1:15" s="363" customFormat="1" ht="30" x14ac:dyDescent="0.25">
      <c r="A1834" s="378" t="str">
        <f t="shared" si="508"/>
        <v>080573/AGETOP</v>
      </c>
      <c r="B1834" s="377">
        <v>88267</v>
      </c>
      <c r="C1834" s="104" t="s">
        <v>13741</v>
      </c>
      <c r="D1834" s="104" t="s">
        <v>11375</v>
      </c>
      <c r="E1834" s="105" t="s">
        <v>11264</v>
      </c>
      <c r="F1834" s="105" t="s">
        <v>6456</v>
      </c>
      <c r="G1834" s="140">
        <v>0.2</v>
      </c>
      <c r="H1834" s="107">
        <f>VLOOKUP(B1834,'CMP-SIN-SD-09-2021'!A:D,4,0)</f>
        <v>23.41</v>
      </c>
      <c r="I1834" s="107" t="s">
        <v>11266</v>
      </c>
      <c r="J1834" s="76">
        <f t="shared" ref="J1834:J1837" si="519">TRUNC((H1834*G1834),2)</f>
        <v>4.68</v>
      </c>
      <c r="M1834" s="76">
        <f>VLOOKUP(B1834,'CMP-SIN-SD-09-2021'!A:D,4,0)</f>
        <v>23.41</v>
      </c>
      <c r="N1834" s="76" t="b">
        <f t="shared" ref="N1834:N1837" si="520">M1834=H1834</f>
        <v>1</v>
      </c>
    </row>
    <row r="1835" spans="1:15" s="363" customFormat="1" x14ac:dyDescent="0.25">
      <c r="A1835" s="378" t="str">
        <f t="shared" si="508"/>
        <v>080573/AGETOP</v>
      </c>
      <c r="B1835" s="377">
        <v>88316</v>
      </c>
      <c r="C1835" s="104" t="s">
        <v>13741</v>
      </c>
      <c r="D1835" s="104" t="s">
        <v>11293</v>
      </c>
      <c r="E1835" s="105" t="s">
        <v>11264</v>
      </c>
      <c r="F1835" s="105" t="s">
        <v>6456</v>
      </c>
      <c r="G1835" s="140">
        <v>0.2</v>
      </c>
      <c r="H1835" s="107">
        <f>VLOOKUP(B1835,'CMP-SIN-SD-09-2021'!A:D,4,0)</f>
        <v>17.61</v>
      </c>
      <c r="I1835" s="107" t="s">
        <v>11266</v>
      </c>
      <c r="J1835" s="76">
        <f t="shared" si="519"/>
        <v>3.52</v>
      </c>
      <c r="M1835" s="76">
        <f>VLOOKUP(B1835,'CMP-SIN-SD-09-2021'!A:D,4,0)</f>
        <v>17.61</v>
      </c>
      <c r="N1835" s="76" t="b">
        <f t="shared" si="520"/>
        <v>1</v>
      </c>
    </row>
    <row r="1836" spans="1:15" s="363" customFormat="1" x14ac:dyDescent="0.25">
      <c r="A1836" s="378" t="str">
        <f t="shared" si="508"/>
        <v>080573/AGETOP</v>
      </c>
      <c r="B1836" s="377" t="s">
        <v>13886</v>
      </c>
      <c r="C1836" s="104" t="s">
        <v>13741</v>
      </c>
      <c r="D1836" s="104" t="s">
        <v>13887</v>
      </c>
      <c r="E1836" s="105" t="s">
        <v>11264</v>
      </c>
      <c r="F1836" s="105" t="s">
        <v>13888</v>
      </c>
      <c r="G1836" s="140">
        <v>0.28000000000000003</v>
      </c>
      <c r="H1836" s="107">
        <v>0.28000000000000003</v>
      </c>
      <c r="I1836" s="107" t="s">
        <v>11266</v>
      </c>
      <c r="J1836" s="76">
        <f t="shared" si="519"/>
        <v>7.0000000000000007E-2</v>
      </c>
      <c r="M1836" s="76" t="e">
        <f>VLOOKUP(B1836,'INS-SIN-SD-09-2021'!A:D,4,0)</f>
        <v>#N/A</v>
      </c>
      <c r="N1836" s="76" t="e">
        <f t="shared" si="520"/>
        <v>#N/A</v>
      </c>
    </row>
    <row r="1837" spans="1:15" s="363" customFormat="1" ht="30" x14ac:dyDescent="0.25">
      <c r="A1837" s="378" t="str">
        <f t="shared" si="508"/>
        <v>080573/AGETOP</v>
      </c>
      <c r="B1837" s="377" t="s">
        <v>14009</v>
      </c>
      <c r="C1837" s="104" t="s">
        <v>13741</v>
      </c>
      <c r="D1837" s="104" t="s">
        <v>14010</v>
      </c>
      <c r="E1837" s="105" t="s">
        <v>11264</v>
      </c>
      <c r="F1837" s="105" t="s">
        <v>13735</v>
      </c>
      <c r="G1837" s="140">
        <v>1</v>
      </c>
      <c r="H1837" s="107">
        <v>264.48</v>
      </c>
      <c r="I1837" s="107" t="s">
        <v>11266</v>
      </c>
      <c r="J1837" s="76">
        <f t="shared" si="519"/>
        <v>264.48</v>
      </c>
      <c r="M1837" s="76" t="e">
        <f>VLOOKUP(B1837,'INS-SIN-SD-09-2021'!A:D,4,0)</f>
        <v>#N/A</v>
      </c>
      <c r="N1837" s="76" t="e">
        <f t="shared" si="520"/>
        <v>#N/A</v>
      </c>
    </row>
    <row r="1838" spans="1:15" s="363" customFormat="1" ht="45" x14ac:dyDescent="0.25">
      <c r="A1838" s="376">
        <f t="shared" si="508"/>
        <v>86911</v>
      </c>
      <c r="B1838" s="367" t="s">
        <v>11263</v>
      </c>
      <c r="C1838" s="368" t="s">
        <v>11510</v>
      </c>
      <c r="D1838" s="368" t="s">
        <v>11268</v>
      </c>
      <c r="E1838" s="369" t="s">
        <v>6446</v>
      </c>
      <c r="F1838" s="369" t="s">
        <v>11264</v>
      </c>
      <c r="G1838" s="370" t="s">
        <v>11265</v>
      </c>
      <c r="H1838" s="371" t="s">
        <v>11266</v>
      </c>
      <c r="I1838" s="375">
        <f>SUMIF(A:A,A1838,J:J)</f>
        <v>67.650000000000006</v>
      </c>
      <c r="K1838" s="363">
        <f>VLOOKUP(A1838,'CMP-SIN-SD-09-2021'!A:D,4,0)</f>
        <v>67.650000000000006</v>
      </c>
      <c r="L1838" s="363" t="b">
        <f>K1838=I1838</f>
        <v>1</v>
      </c>
      <c r="O1838" s="6">
        <v>86911</v>
      </c>
    </row>
    <row r="1839" spans="1:15" s="363" customFormat="1" ht="30" x14ac:dyDescent="0.25">
      <c r="A1839" s="378">
        <f t="shared" si="508"/>
        <v>86911</v>
      </c>
      <c r="B1839" s="377">
        <v>88267</v>
      </c>
      <c r="C1839" s="104" t="s">
        <v>11268</v>
      </c>
      <c r="D1839" s="104" t="s">
        <v>11375</v>
      </c>
      <c r="E1839" s="105" t="s">
        <v>11264</v>
      </c>
      <c r="F1839" s="105" t="s">
        <v>6456</v>
      </c>
      <c r="G1839" s="140">
        <v>0.1164</v>
      </c>
      <c r="H1839" s="107">
        <f>VLOOKUP(B1839,'CMP-SIN-SD-09-2021'!A:D,4,0)</f>
        <v>23.41</v>
      </c>
      <c r="I1839" s="107" t="s">
        <v>11266</v>
      </c>
      <c r="J1839" s="76">
        <f t="shared" ref="J1839:J1842" si="521">TRUNC((H1839*G1839),2)</f>
        <v>2.72</v>
      </c>
      <c r="M1839" s="76">
        <f>VLOOKUP(B1839,'CMP-SIN-SD-09-2021'!A:D,4,0)</f>
        <v>23.41</v>
      </c>
      <c r="N1839" s="76" t="b">
        <f t="shared" ref="N1839:N1842" si="522">M1839=H1839</f>
        <v>1</v>
      </c>
    </row>
    <row r="1840" spans="1:15" s="363" customFormat="1" x14ac:dyDescent="0.25">
      <c r="A1840" s="378">
        <f t="shared" si="508"/>
        <v>86911</v>
      </c>
      <c r="B1840" s="377">
        <v>88316</v>
      </c>
      <c r="C1840" s="104" t="s">
        <v>11268</v>
      </c>
      <c r="D1840" s="104" t="s">
        <v>11293</v>
      </c>
      <c r="E1840" s="105" t="s">
        <v>11264</v>
      </c>
      <c r="F1840" s="105" t="s">
        <v>6456</v>
      </c>
      <c r="G1840" s="140">
        <v>3.6700000000000003E-2</v>
      </c>
      <c r="H1840" s="107">
        <f>VLOOKUP(B1840,'CMP-SIN-SD-09-2021'!A:D,4,0)</f>
        <v>17.61</v>
      </c>
      <c r="I1840" s="107" t="s">
        <v>11266</v>
      </c>
      <c r="J1840" s="76">
        <f t="shared" si="521"/>
        <v>0.64</v>
      </c>
      <c r="M1840" s="76">
        <f>VLOOKUP(B1840,'CMP-SIN-SD-09-2021'!A:D,4,0)</f>
        <v>17.61</v>
      </c>
      <c r="N1840" s="76" t="b">
        <f t="shared" si="522"/>
        <v>1</v>
      </c>
    </row>
    <row r="1841" spans="1:15" s="363" customFormat="1" x14ac:dyDescent="0.25">
      <c r="A1841" s="378">
        <f t="shared" si="508"/>
        <v>86911</v>
      </c>
      <c r="B1841" s="377">
        <v>3146</v>
      </c>
      <c r="C1841" s="104" t="s">
        <v>11268</v>
      </c>
      <c r="D1841" s="104" t="s">
        <v>11508</v>
      </c>
      <c r="E1841" s="105" t="s">
        <v>11264</v>
      </c>
      <c r="F1841" s="105" t="s">
        <v>6446</v>
      </c>
      <c r="G1841" s="140">
        <v>2.1000000000000001E-2</v>
      </c>
      <c r="H1841" s="107">
        <v>3.5</v>
      </c>
      <c r="I1841" s="107" t="s">
        <v>11266</v>
      </c>
      <c r="J1841" s="76">
        <f t="shared" si="521"/>
        <v>7.0000000000000007E-2</v>
      </c>
      <c r="M1841" s="76">
        <f>VLOOKUP(B1841,'INS-SIN-SD-09-2021'!A:D,4,0)</f>
        <v>3.5</v>
      </c>
      <c r="N1841" s="76" t="b">
        <f t="shared" si="522"/>
        <v>1</v>
      </c>
    </row>
    <row r="1842" spans="1:15" s="363" customFormat="1" ht="30" x14ac:dyDescent="0.25">
      <c r="A1842" s="378">
        <f t="shared" si="508"/>
        <v>86911</v>
      </c>
      <c r="B1842" s="377">
        <v>13416</v>
      </c>
      <c r="C1842" s="104" t="s">
        <v>11268</v>
      </c>
      <c r="D1842" s="104" t="s">
        <v>14011</v>
      </c>
      <c r="E1842" s="105" t="s">
        <v>11264</v>
      </c>
      <c r="F1842" s="105" t="s">
        <v>6446</v>
      </c>
      <c r="G1842" s="140">
        <v>1</v>
      </c>
      <c r="H1842" s="107">
        <v>64.22</v>
      </c>
      <c r="I1842" s="107" t="s">
        <v>11266</v>
      </c>
      <c r="J1842" s="76">
        <f t="shared" si="521"/>
        <v>64.22</v>
      </c>
      <c r="M1842" s="76">
        <f>VLOOKUP(B1842,'INS-SIN-SD-09-2021'!A:D,4,0)</f>
        <v>64.22</v>
      </c>
      <c r="N1842" s="76" t="b">
        <f t="shared" si="522"/>
        <v>1</v>
      </c>
    </row>
    <row r="1843" spans="1:15" s="363" customFormat="1" ht="30" x14ac:dyDescent="0.25">
      <c r="A1843" s="376" t="str">
        <f t="shared" si="508"/>
        <v>080811/AGETOP</v>
      </c>
      <c r="B1843" s="367" t="s">
        <v>11263</v>
      </c>
      <c r="C1843" s="368" t="s">
        <v>12040</v>
      </c>
      <c r="D1843" s="368" t="s">
        <v>13644</v>
      </c>
      <c r="E1843" s="369" t="s">
        <v>6446</v>
      </c>
      <c r="F1843" s="369" t="s">
        <v>11264</v>
      </c>
      <c r="G1843" s="370" t="s">
        <v>11265</v>
      </c>
      <c r="H1843" s="371" t="s">
        <v>11266</v>
      </c>
      <c r="I1843" s="375">
        <f>SUMIF(A:A,A1843,J:J)</f>
        <v>32.83</v>
      </c>
      <c r="K1843" s="363" t="e">
        <f>VLOOKUP(A1843,'CMP-SIN-SD-09-2021'!A:D,4,0)</f>
        <v>#N/A</v>
      </c>
      <c r="L1843" s="363" t="e">
        <f>K1843=I1843</f>
        <v>#N/A</v>
      </c>
      <c r="O1843" s="363" t="s">
        <v>12016</v>
      </c>
    </row>
    <row r="1844" spans="1:15" s="363" customFormat="1" ht="30" x14ac:dyDescent="0.25">
      <c r="A1844" s="378" t="str">
        <f t="shared" si="508"/>
        <v>080811/AGETOP</v>
      </c>
      <c r="B1844" s="377">
        <v>88267</v>
      </c>
      <c r="C1844" s="104" t="s">
        <v>13644</v>
      </c>
      <c r="D1844" s="104" t="s">
        <v>11375</v>
      </c>
      <c r="E1844" s="105" t="s">
        <v>11264</v>
      </c>
      <c r="F1844" s="105" t="s">
        <v>6456</v>
      </c>
      <c r="G1844" s="140">
        <v>0.2</v>
      </c>
      <c r="H1844" s="107">
        <f>VLOOKUP(B1844,'CMP-SIN-SD-09-2021'!A:D,4,0)</f>
        <v>23.41</v>
      </c>
      <c r="I1844" s="107" t="s">
        <v>11266</v>
      </c>
      <c r="J1844" s="76">
        <f t="shared" ref="J1844:J1847" si="523">TRUNC((H1844*G1844),2)</f>
        <v>4.68</v>
      </c>
      <c r="M1844" s="76">
        <f>VLOOKUP(B1844,'CMP-SIN-SD-09-2021'!A:D,4,0)</f>
        <v>23.41</v>
      </c>
      <c r="N1844" s="76" t="b">
        <f t="shared" ref="N1844:N1847" si="524">M1844=H1844</f>
        <v>1</v>
      </c>
    </row>
    <row r="1845" spans="1:15" s="363" customFormat="1" x14ac:dyDescent="0.25">
      <c r="A1845" s="378" t="str">
        <f t="shared" si="508"/>
        <v>080811/AGETOP</v>
      </c>
      <c r="B1845" s="377">
        <v>88316</v>
      </c>
      <c r="C1845" s="104" t="s">
        <v>13644</v>
      </c>
      <c r="D1845" s="104" t="s">
        <v>11293</v>
      </c>
      <c r="E1845" s="105" t="s">
        <v>11264</v>
      </c>
      <c r="F1845" s="105" t="s">
        <v>6456</v>
      </c>
      <c r="G1845" s="140">
        <v>0.2</v>
      </c>
      <c r="H1845" s="107">
        <f>VLOOKUP(B1845,'CMP-SIN-SD-09-2021'!A:D,4,0)</f>
        <v>17.61</v>
      </c>
      <c r="I1845" s="107" t="s">
        <v>11266</v>
      </c>
      <c r="J1845" s="76">
        <f t="shared" si="523"/>
        <v>3.52</v>
      </c>
      <c r="M1845" s="76">
        <f>VLOOKUP(B1845,'CMP-SIN-SD-09-2021'!A:D,4,0)</f>
        <v>17.61</v>
      </c>
      <c r="N1845" s="76" t="b">
        <f t="shared" si="524"/>
        <v>1</v>
      </c>
    </row>
    <row r="1846" spans="1:15" s="363" customFormat="1" x14ac:dyDescent="0.25">
      <c r="A1846" s="378" t="str">
        <f t="shared" si="508"/>
        <v>080811/AGETOP</v>
      </c>
      <c r="B1846" s="377" t="s">
        <v>13886</v>
      </c>
      <c r="C1846" s="104" t="s">
        <v>13644</v>
      </c>
      <c r="D1846" s="104" t="s">
        <v>13887</v>
      </c>
      <c r="E1846" s="105" t="s">
        <v>11264</v>
      </c>
      <c r="F1846" s="105" t="s">
        <v>13888</v>
      </c>
      <c r="G1846" s="140">
        <v>0.28000000000000003</v>
      </c>
      <c r="H1846" s="107">
        <v>0.28000000000000003</v>
      </c>
      <c r="I1846" s="107" t="s">
        <v>11266</v>
      </c>
      <c r="J1846" s="76">
        <f t="shared" si="523"/>
        <v>7.0000000000000007E-2</v>
      </c>
      <c r="M1846" s="76" t="e">
        <f>VLOOKUP(B1846,'INS-SIN-SD-09-2021'!A:D,4,0)</f>
        <v>#N/A</v>
      </c>
      <c r="N1846" s="76" t="e">
        <f t="shared" si="524"/>
        <v>#N/A</v>
      </c>
    </row>
    <row r="1847" spans="1:15" s="363" customFormat="1" x14ac:dyDescent="0.25">
      <c r="A1847" s="378" t="str">
        <f t="shared" si="508"/>
        <v>080811/AGETOP</v>
      </c>
      <c r="B1847" s="377" t="s">
        <v>14012</v>
      </c>
      <c r="C1847" s="104" t="s">
        <v>13644</v>
      </c>
      <c r="D1847" s="104" t="s">
        <v>14013</v>
      </c>
      <c r="E1847" s="105" t="s">
        <v>11264</v>
      </c>
      <c r="F1847" s="105" t="s">
        <v>13735</v>
      </c>
      <c r="G1847" s="140">
        <v>1</v>
      </c>
      <c r="H1847" s="107">
        <v>24.56</v>
      </c>
      <c r="I1847" s="107" t="s">
        <v>11266</v>
      </c>
      <c r="J1847" s="76">
        <f t="shared" si="523"/>
        <v>24.56</v>
      </c>
      <c r="M1847" s="76" t="e">
        <f>VLOOKUP(B1847,'INS-SIN-SD-09-2021'!A:D,4,0)</f>
        <v>#N/A</v>
      </c>
      <c r="N1847" s="76" t="e">
        <f t="shared" si="524"/>
        <v>#N/A</v>
      </c>
    </row>
    <row r="1848" spans="1:15" s="363" customFormat="1" ht="30" x14ac:dyDescent="0.25">
      <c r="A1848" s="376">
        <f t="shared" si="508"/>
        <v>94797</v>
      </c>
      <c r="B1848" s="367" t="s">
        <v>11263</v>
      </c>
      <c r="C1848" s="368" t="s">
        <v>11511</v>
      </c>
      <c r="D1848" s="368" t="s">
        <v>14014</v>
      </c>
      <c r="E1848" s="369" t="s">
        <v>6446</v>
      </c>
      <c r="F1848" s="369" t="s">
        <v>11264</v>
      </c>
      <c r="G1848" s="370" t="s">
        <v>11265</v>
      </c>
      <c r="H1848" s="371" t="s">
        <v>11266</v>
      </c>
      <c r="I1848" s="375">
        <f>SUMIF(A:A,A1848,J:J)</f>
        <v>193.85</v>
      </c>
      <c r="K1848" s="363">
        <f>VLOOKUP(A1848,'CMP-SIN-SD-09-2021'!A:D,4,0)</f>
        <v>193.85</v>
      </c>
      <c r="L1848" s="363" t="b">
        <f>K1848=I1848</f>
        <v>1</v>
      </c>
      <c r="O1848" s="6">
        <v>94797</v>
      </c>
    </row>
    <row r="1849" spans="1:15" s="363" customFormat="1" ht="30" x14ac:dyDescent="0.25">
      <c r="A1849" s="378">
        <f t="shared" si="508"/>
        <v>94797</v>
      </c>
      <c r="B1849" s="377">
        <v>88248</v>
      </c>
      <c r="C1849" s="104" t="s">
        <v>14014</v>
      </c>
      <c r="D1849" s="104" t="s">
        <v>11440</v>
      </c>
      <c r="E1849" s="105" t="s">
        <v>11264</v>
      </c>
      <c r="F1849" s="105" t="s">
        <v>6456</v>
      </c>
      <c r="G1849" s="140">
        <v>0.25650000000000001</v>
      </c>
      <c r="H1849" s="107">
        <f>VLOOKUP(B1849,'CMP-SIN-SD-09-2021'!A:D,4,0)</f>
        <v>18.23</v>
      </c>
      <c r="I1849" s="107" t="s">
        <v>11266</v>
      </c>
      <c r="J1849" s="76">
        <f t="shared" ref="J1849:J1852" si="525">TRUNC((H1849*G1849),2)</f>
        <v>4.67</v>
      </c>
      <c r="M1849" s="76">
        <f>VLOOKUP(B1849,'CMP-SIN-SD-09-2021'!A:D,4,0)</f>
        <v>18.23</v>
      </c>
      <c r="N1849" s="76" t="b">
        <f t="shared" ref="N1849:N1852" si="526">M1849=H1849</f>
        <v>1</v>
      </c>
    </row>
    <row r="1850" spans="1:15" s="363" customFormat="1" ht="30" x14ac:dyDescent="0.25">
      <c r="A1850" s="378">
        <f t="shared" si="508"/>
        <v>94797</v>
      </c>
      <c r="B1850" s="377">
        <v>88267</v>
      </c>
      <c r="C1850" s="104" t="s">
        <v>14014</v>
      </c>
      <c r="D1850" s="104" t="s">
        <v>11375</v>
      </c>
      <c r="E1850" s="105" t="s">
        <v>11264</v>
      </c>
      <c r="F1850" s="105" t="s">
        <v>6456</v>
      </c>
      <c r="G1850" s="140">
        <v>0.25650000000000001</v>
      </c>
      <c r="H1850" s="107">
        <f>VLOOKUP(B1850,'CMP-SIN-SD-09-2021'!A:D,4,0)</f>
        <v>23.41</v>
      </c>
      <c r="I1850" s="107" t="s">
        <v>11266</v>
      </c>
      <c r="J1850" s="76">
        <f t="shared" si="525"/>
        <v>6</v>
      </c>
      <c r="M1850" s="76">
        <f>VLOOKUP(B1850,'CMP-SIN-SD-09-2021'!A:D,4,0)</f>
        <v>23.41</v>
      </c>
      <c r="N1850" s="76" t="b">
        <f t="shared" si="526"/>
        <v>1</v>
      </c>
    </row>
    <row r="1851" spans="1:15" s="363" customFormat="1" x14ac:dyDescent="0.25">
      <c r="A1851" s="378">
        <f t="shared" si="508"/>
        <v>94797</v>
      </c>
      <c r="B1851" s="377">
        <v>3148</v>
      </c>
      <c r="C1851" s="104" t="s">
        <v>14014</v>
      </c>
      <c r="D1851" s="104" t="s">
        <v>14015</v>
      </c>
      <c r="E1851" s="105" t="s">
        <v>11264</v>
      </c>
      <c r="F1851" s="105" t="s">
        <v>6446</v>
      </c>
      <c r="G1851" s="140">
        <v>6.6E-3</v>
      </c>
      <c r="H1851" s="107">
        <v>12.9</v>
      </c>
      <c r="I1851" s="107" t="s">
        <v>11266</v>
      </c>
      <c r="J1851" s="76">
        <f t="shared" si="525"/>
        <v>0.08</v>
      </c>
      <c r="M1851" s="76">
        <f>VLOOKUP(B1851,'INS-SIN-SD-09-2021'!A:D,4,0)</f>
        <v>12.9</v>
      </c>
      <c r="N1851" s="76" t="b">
        <f t="shared" si="526"/>
        <v>1</v>
      </c>
    </row>
    <row r="1852" spans="1:15" s="363" customFormat="1" ht="30" x14ac:dyDescent="0.25">
      <c r="A1852" s="378">
        <f t="shared" si="508"/>
        <v>94797</v>
      </c>
      <c r="B1852" s="377">
        <v>11825</v>
      </c>
      <c r="C1852" s="104" t="s">
        <v>14014</v>
      </c>
      <c r="D1852" s="104" t="s">
        <v>14016</v>
      </c>
      <c r="E1852" s="105" t="s">
        <v>11264</v>
      </c>
      <c r="F1852" s="105" t="s">
        <v>6446</v>
      </c>
      <c r="G1852" s="140">
        <v>1</v>
      </c>
      <c r="H1852" s="107">
        <v>183.1</v>
      </c>
      <c r="I1852" s="107" t="s">
        <v>11266</v>
      </c>
      <c r="J1852" s="76">
        <f t="shared" si="525"/>
        <v>183.1</v>
      </c>
      <c r="M1852" s="76">
        <f>VLOOKUP(B1852,'INS-SIN-SD-09-2021'!A:D,4,0)</f>
        <v>183.1</v>
      </c>
      <c r="N1852" s="76" t="b">
        <f t="shared" si="526"/>
        <v>1</v>
      </c>
    </row>
    <row r="1853" spans="1:15" s="363" customFormat="1" ht="45" x14ac:dyDescent="0.25">
      <c r="A1853" s="376">
        <f t="shared" si="508"/>
        <v>89985</v>
      </c>
      <c r="B1853" s="367" t="s">
        <v>11263</v>
      </c>
      <c r="C1853" s="368" t="s">
        <v>11512</v>
      </c>
      <c r="D1853" s="368" t="s">
        <v>13537</v>
      </c>
      <c r="E1853" s="369" t="s">
        <v>6446</v>
      </c>
      <c r="F1853" s="369" t="s">
        <v>11264</v>
      </c>
      <c r="G1853" s="370" t="s">
        <v>11265</v>
      </c>
      <c r="H1853" s="371" t="s">
        <v>11266</v>
      </c>
      <c r="I1853" s="375">
        <f>SUMIF(A:A,A1853,J:J)</f>
        <v>75.25</v>
      </c>
      <c r="K1853" s="363">
        <f>VLOOKUP(A1853,'CMP-SIN-SD-09-2021'!A:D,4,0)</f>
        <v>75.25</v>
      </c>
      <c r="L1853" s="363" t="b">
        <f>K1853=I1853</f>
        <v>1</v>
      </c>
      <c r="O1853" s="6">
        <v>89985</v>
      </c>
    </row>
    <row r="1854" spans="1:15" s="363" customFormat="1" ht="30" x14ac:dyDescent="0.25">
      <c r="A1854" s="378">
        <f t="shared" si="508"/>
        <v>89985</v>
      </c>
      <c r="B1854" s="377">
        <v>88248</v>
      </c>
      <c r="C1854" s="104" t="s">
        <v>13537</v>
      </c>
      <c r="D1854" s="104" t="s">
        <v>11440</v>
      </c>
      <c r="E1854" s="105" t="s">
        <v>11264</v>
      </c>
      <c r="F1854" s="105" t="s">
        <v>6456</v>
      </c>
      <c r="G1854" s="140">
        <v>0.22120000000000001</v>
      </c>
      <c r="H1854" s="107">
        <f>VLOOKUP(B1854,'CMP-SIN-SD-09-2021'!A:D,4,0)</f>
        <v>18.23</v>
      </c>
      <c r="I1854" s="107" t="s">
        <v>11266</v>
      </c>
      <c r="J1854" s="76">
        <f t="shared" ref="J1854:J1857" si="527">TRUNC((H1854*G1854),2)</f>
        <v>4.03</v>
      </c>
      <c r="M1854" s="76">
        <f>VLOOKUP(B1854,'CMP-SIN-SD-09-2021'!A:D,4,0)</f>
        <v>18.23</v>
      </c>
      <c r="N1854" s="76" t="b">
        <f t="shared" ref="N1854:N1857" si="528">M1854=H1854</f>
        <v>1</v>
      </c>
    </row>
    <row r="1855" spans="1:15" s="363" customFormat="1" ht="30" x14ac:dyDescent="0.25">
      <c r="A1855" s="378">
        <f t="shared" si="508"/>
        <v>89985</v>
      </c>
      <c r="B1855" s="377">
        <v>88267</v>
      </c>
      <c r="C1855" s="104" t="s">
        <v>13537</v>
      </c>
      <c r="D1855" s="104" t="s">
        <v>11375</v>
      </c>
      <c r="E1855" s="105" t="s">
        <v>11264</v>
      </c>
      <c r="F1855" s="105" t="s">
        <v>6456</v>
      </c>
      <c r="G1855" s="140">
        <v>0.22120000000000001</v>
      </c>
      <c r="H1855" s="107">
        <f>VLOOKUP(B1855,'CMP-SIN-SD-09-2021'!A:D,4,0)</f>
        <v>23.41</v>
      </c>
      <c r="I1855" s="107" t="s">
        <v>11266</v>
      </c>
      <c r="J1855" s="76">
        <f t="shared" si="527"/>
        <v>5.17</v>
      </c>
      <c r="M1855" s="76">
        <f>VLOOKUP(B1855,'CMP-SIN-SD-09-2021'!A:D,4,0)</f>
        <v>23.41</v>
      </c>
      <c r="N1855" s="76" t="b">
        <f t="shared" si="528"/>
        <v>1</v>
      </c>
    </row>
    <row r="1856" spans="1:15" s="363" customFormat="1" x14ac:dyDescent="0.25">
      <c r="A1856" s="378">
        <f t="shared" si="508"/>
        <v>89985</v>
      </c>
      <c r="B1856" s="377">
        <v>3148</v>
      </c>
      <c r="C1856" s="104" t="s">
        <v>13537</v>
      </c>
      <c r="D1856" s="104" t="s">
        <v>14015</v>
      </c>
      <c r="E1856" s="105" t="s">
        <v>11264</v>
      </c>
      <c r="F1856" s="105" t="s">
        <v>6446</v>
      </c>
      <c r="G1856" s="140">
        <v>1.06E-2</v>
      </c>
      <c r="H1856" s="107">
        <v>12.9</v>
      </c>
      <c r="I1856" s="107" t="s">
        <v>11266</v>
      </c>
      <c r="J1856" s="76">
        <f t="shared" si="527"/>
        <v>0.13</v>
      </c>
      <c r="M1856" s="76">
        <f>VLOOKUP(B1856,'INS-SIN-SD-09-2021'!A:D,4,0)</f>
        <v>12.9</v>
      </c>
      <c r="N1856" s="76" t="b">
        <f t="shared" si="528"/>
        <v>1</v>
      </c>
    </row>
    <row r="1857" spans="1:15" s="363" customFormat="1" ht="30" x14ac:dyDescent="0.25">
      <c r="A1857" s="378">
        <f t="shared" si="508"/>
        <v>89985</v>
      </c>
      <c r="B1857" s="377">
        <v>6024</v>
      </c>
      <c r="C1857" s="104" t="s">
        <v>13537</v>
      </c>
      <c r="D1857" s="104" t="s">
        <v>14017</v>
      </c>
      <c r="E1857" s="105" t="s">
        <v>11264</v>
      </c>
      <c r="F1857" s="105" t="s">
        <v>6446</v>
      </c>
      <c r="G1857" s="140">
        <v>1</v>
      </c>
      <c r="H1857" s="107">
        <v>65.92</v>
      </c>
      <c r="I1857" s="107" t="s">
        <v>11266</v>
      </c>
      <c r="J1857" s="76">
        <f t="shared" si="527"/>
        <v>65.92</v>
      </c>
      <c r="M1857" s="76">
        <f>VLOOKUP(B1857,'INS-SIN-SD-09-2021'!A:D,4,0)</f>
        <v>65.92</v>
      </c>
      <c r="N1857" s="76" t="b">
        <f t="shared" si="528"/>
        <v>1</v>
      </c>
    </row>
    <row r="1858" spans="1:15" s="363" customFormat="1" x14ac:dyDescent="0.25">
      <c r="A1858" s="376" t="str">
        <f t="shared" si="508"/>
        <v>080926/AGETOP</v>
      </c>
      <c r="B1858" s="367" t="s">
        <v>11263</v>
      </c>
      <c r="C1858" s="368" t="s">
        <v>11513</v>
      </c>
      <c r="D1858" s="368" t="s">
        <v>13881</v>
      </c>
      <c r="E1858" s="369" t="s">
        <v>6446</v>
      </c>
      <c r="F1858" s="369" t="s">
        <v>11264</v>
      </c>
      <c r="G1858" s="370" t="s">
        <v>11265</v>
      </c>
      <c r="H1858" s="371" t="s">
        <v>11266</v>
      </c>
      <c r="I1858" s="375">
        <f>SUMIF(A:A,A1858,J:J)</f>
        <v>55.31</v>
      </c>
      <c r="K1858" s="363" t="e">
        <f>VLOOKUP(A1858,'CMP-SIN-SD-09-2021'!A:D,4,0)</f>
        <v>#N/A</v>
      </c>
      <c r="L1858" s="363" t="e">
        <f>K1858=I1858</f>
        <v>#N/A</v>
      </c>
      <c r="O1858" s="363" t="s">
        <v>483</v>
      </c>
    </row>
    <row r="1859" spans="1:15" s="363" customFormat="1" ht="30" x14ac:dyDescent="0.25">
      <c r="A1859" s="378" t="str">
        <f t="shared" si="508"/>
        <v>080926/AGETOP</v>
      </c>
      <c r="B1859" s="377">
        <v>88267</v>
      </c>
      <c r="C1859" s="104" t="s">
        <v>13881</v>
      </c>
      <c r="D1859" s="104" t="s">
        <v>11375</v>
      </c>
      <c r="E1859" s="105" t="s">
        <v>11264</v>
      </c>
      <c r="F1859" s="105" t="s">
        <v>6456</v>
      </c>
      <c r="G1859" s="140">
        <v>0.61</v>
      </c>
      <c r="H1859" s="107">
        <f>VLOOKUP(B1859,'CMP-SIN-SD-09-2021'!A:D,4,0)</f>
        <v>23.41</v>
      </c>
      <c r="I1859" s="107" t="s">
        <v>11266</v>
      </c>
      <c r="J1859" s="76">
        <f t="shared" ref="J1859:J1862" si="529">TRUNC((H1859*G1859),2)</f>
        <v>14.28</v>
      </c>
      <c r="M1859" s="76">
        <f>VLOOKUP(B1859,'CMP-SIN-SD-09-2021'!A:D,4,0)</f>
        <v>23.41</v>
      </c>
      <c r="N1859" s="76" t="b">
        <f t="shared" ref="N1859:N1862" si="530">M1859=H1859</f>
        <v>1</v>
      </c>
    </row>
    <row r="1860" spans="1:15" s="363" customFormat="1" x14ac:dyDescent="0.25">
      <c r="A1860" s="378" t="str">
        <f t="shared" si="508"/>
        <v>080926/AGETOP</v>
      </c>
      <c r="B1860" s="377">
        <v>88316</v>
      </c>
      <c r="C1860" s="104" t="s">
        <v>13881</v>
      </c>
      <c r="D1860" s="104" t="s">
        <v>11293</v>
      </c>
      <c r="E1860" s="105" t="s">
        <v>11264</v>
      </c>
      <c r="F1860" s="105" t="s">
        <v>6456</v>
      </c>
      <c r="G1860" s="140">
        <v>0.61</v>
      </c>
      <c r="H1860" s="107">
        <f>VLOOKUP(B1860,'CMP-SIN-SD-09-2021'!A:D,4,0)</f>
        <v>17.61</v>
      </c>
      <c r="I1860" s="107" t="s">
        <v>11266</v>
      </c>
      <c r="J1860" s="76">
        <f t="shared" si="529"/>
        <v>10.74</v>
      </c>
      <c r="M1860" s="76">
        <f>VLOOKUP(B1860,'CMP-SIN-SD-09-2021'!A:D,4,0)</f>
        <v>17.61</v>
      </c>
      <c r="N1860" s="76" t="b">
        <f t="shared" si="530"/>
        <v>1</v>
      </c>
    </row>
    <row r="1861" spans="1:15" s="363" customFormat="1" x14ac:dyDescent="0.25">
      <c r="A1861" s="378" t="str">
        <f t="shared" si="508"/>
        <v>080926/AGETOP</v>
      </c>
      <c r="B1861" s="377" t="s">
        <v>13886</v>
      </c>
      <c r="C1861" s="104" t="s">
        <v>13881</v>
      </c>
      <c r="D1861" s="104" t="s">
        <v>13887</v>
      </c>
      <c r="E1861" s="105" t="s">
        <v>11264</v>
      </c>
      <c r="F1861" s="105" t="s">
        <v>13888</v>
      </c>
      <c r="G1861" s="140">
        <v>0.94</v>
      </c>
      <c r="H1861" s="107">
        <v>0.28000000000000003</v>
      </c>
      <c r="I1861" s="107" t="s">
        <v>11266</v>
      </c>
      <c r="J1861" s="76">
        <f t="shared" si="529"/>
        <v>0.26</v>
      </c>
      <c r="M1861" s="76" t="e">
        <f>VLOOKUP(B1861,'INS-SIN-SD-09-2021'!A:D,4,0)</f>
        <v>#N/A</v>
      </c>
      <c r="N1861" s="76" t="e">
        <f t="shared" si="530"/>
        <v>#N/A</v>
      </c>
    </row>
    <row r="1862" spans="1:15" s="363" customFormat="1" x14ac:dyDescent="0.25">
      <c r="A1862" s="378" t="str">
        <f t="shared" si="508"/>
        <v>080926/AGETOP</v>
      </c>
      <c r="B1862" s="377" t="s">
        <v>14018</v>
      </c>
      <c r="C1862" s="104" t="s">
        <v>13881</v>
      </c>
      <c r="D1862" s="104" t="s">
        <v>14019</v>
      </c>
      <c r="E1862" s="105" t="s">
        <v>11264</v>
      </c>
      <c r="F1862" s="105" t="s">
        <v>13735</v>
      </c>
      <c r="G1862" s="140">
        <v>1</v>
      </c>
      <c r="H1862" s="107">
        <v>30.03</v>
      </c>
      <c r="I1862" s="107" t="s">
        <v>11266</v>
      </c>
      <c r="J1862" s="76">
        <f t="shared" si="529"/>
        <v>30.03</v>
      </c>
      <c r="M1862" s="76" t="e">
        <f>VLOOKUP(B1862,'INS-SIN-SD-09-2021'!A:D,4,0)</f>
        <v>#N/A</v>
      </c>
      <c r="N1862" s="76" t="e">
        <f t="shared" si="530"/>
        <v>#N/A</v>
      </c>
    </row>
    <row r="1863" spans="1:15" s="363" customFormat="1" ht="60" x14ac:dyDescent="0.25">
      <c r="A1863" s="376">
        <f t="shared" si="508"/>
        <v>94495</v>
      </c>
      <c r="B1863" s="367" t="s">
        <v>11263</v>
      </c>
      <c r="C1863" s="368" t="s">
        <v>11514</v>
      </c>
      <c r="D1863" s="368" t="s">
        <v>13948</v>
      </c>
      <c r="E1863" s="369" t="s">
        <v>6446</v>
      </c>
      <c r="F1863" s="369" t="s">
        <v>11264</v>
      </c>
      <c r="G1863" s="370" t="s">
        <v>11265</v>
      </c>
      <c r="H1863" s="371" t="s">
        <v>11266</v>
      </c>
      <c r="I1863" s="375">
        <f>SUMIF(A:A,A1863,J:J)</f>
        <v>51.56</v>
      </c>
      <c r="K1863" s="363">
        <f>VLOOKUP(A1863,'CMP-SIN-SD-09-2021'!A:D,4,0)</f>
        <v>51.56</v>
      </c>
      <c r="L1863" s="363" t="b">
        <f>K1863=I1863</f>
        <v>1</v>
      </c>
      <c r="O1863" s="6">
        <v>94495</v>
      </c>
    </row>
    <row r="1864" spans="1:15" s="363" customFormat="1" ht="30" x14ac:dyDescent="0.25">
      <c r="A1864" s="378">
        <f t="shared" si="508"/>
        <v>94495</v>
      </c>
      <c r="B1864" s="377">
        <v>88248</v>
      </c>
      <c r="C1864" s="104" t="s">
        <v>13948</v>
      </c>
      <c r="D1864" s="104" t="s">
        <v>11440</v>
      </c>
      <c r="E1864" s="105" t="s">
        <v>11264</v>
      </c>
      <c r="F1864" s="105" t="s">
        <v>6456</v>
      </c>
      <c r="G1864" s="140">
        <v>0.14849999999999999</v>
      </c>
      <c r="H1864" s="107">
        <f>VLOOKUP(B1864,'CMP-SIN-SD-09-2021'!A:D,4,0)</f>
        <v>18.23</v>
      </c>
      <c r="I1864" s="107" t="s">
        <v>11266</v>
      </c>
      <c r="J1864" s="76">
        <f t="shared" ref="J1864:J1867" si="531">TRUNC((H1864*G1864),2)</f>
        <v>2.7</v>
      </c>
      <c r="M1864" s="76">
        <f>VLOOKUP(B1864,'CMP-SIN-SD-09-2021'!A:D,4,0)</f>
        <v>18.23</v>
      </c>
      <c r="N1864" s="76" t="b">
        <f t="shared" ref="N1864:N1867" si="532">M1864=H1864</f>
        <v>1</v>
      </c>
    </row>
    <row r="1865" spans="1:15" s="363" customFormat="1" ht="30" x14ac:dyDescent="0.25">
      <c r="A1865" s="378">
        <f t="shared" si="508"/>
        <v>94495</v>
      </c>
      <c r="B1865" s="377">
        <v>88267</v>
      </c>
      <c r="C1865" s="104" t="s">
        <v>13948</v>
      </c>
      <c r="D1865" s="104" t="s">
        <v>11375</v>
      </c>
      <c r="E1865" s="105" t="s">
        <v>11264</v>
      </c>
      <c r="F1865" s="105" t="s">
        <v>6456</v>
      </c>
      <c r="G1865" s="140">
        <v>0.14849999999999999</v>
      </c>
      <c r="H1865" s="107">
        <f>VLOOKUP(B1865,'CMP-SIN-SD-09-2021'!A:D,4,0)</f>
        <v>23.41</v>
      </c>
      <c r="I1865" s="107" t="s">
        <v>11266</v>
      </c>
      <c r="J1865" s="76">
        <f t="shared" si="531"/>
        <v>3.47</v>
      </c>
      <c r="M1865" s="76">
        <f>VLOOKUP(B1865,'CMP-SIN-SD-09-2021'!A:D,4,0)</f>
        <v>23.41</v>
      </c>
      <c r="N1865" s="76" t="b">
        <f t="shared" si="532"/>
        <v>1</v>
      </c>
    </row>
    <row r="1866" spans="1:15" s="363" customFormat="1" x14ac:dyDescent="0.25">
      <c r="A1866" s="378">
        <f t="shared" si="508"/>
        <v>94495</v>
      </c>
      <c r="B1866" s="377">
        <v>3148</v>
      </c>
      <c r="C1866" s="104" t="s">
        <v>13948</v>
      </c>
      <c r="D1866" s="104" t="s">
        <v>14015</v>
      </c>
      <c r="E1866" s="105" t="s">
        <v>11264</v>
      </c>
      <c r="F1866" s="105" t="s">
        <v>6446</v>
      </c>
      <c r="G1866" s="140">
        <v>1.32E-2</v>
      </c>
      <c r="H1866" s="107">
        <v>12.9</v>
      </c>
      <c r="I1866" s="107" t="s">
        <v>11266</v>
      </c>
      <c r="J1866" s="76">
        <f t="shared" si="531"/>
        <v>0.17</v>
      </c>
      <c r="M1866" s="76">
        <f>VLOOKUP(B1866,'INS-SIN-SD-09-2021'!A:D,4,0)</f>
        <v>12.9</v>
      </c>
      <c r="N1866" s="76" t="b">
        <f t="shared" si="532"/>
        <v>1</v>
      </c>
    </row>
    <row r="1867" spans="1:15" s="363" customFormat="1" ht="30" x14ac:dyDescent="0.25">
      <c r="A1867" s="378">
        <f t="shared" si="508"/>
        <v>94495</v>
      </c>
      <c r="B1867" s="377">
        <v>6019</v>
      </c>
      <c r="C1867" s="104" t="s">
        <v>13948</v>
      </c>
      <c r="D1867" s="104" t="s">
        <v>14020</v>
      </c>
      <c r="E1867" s="105" t="s">
        <v>11264</v>
      </c>
      <c r="F1867" s="105" t="s">
        <v>6446</v>
      </c>
      <c r="G1867" s="140">
        <v>1</v>
      </c>
      <c r="H1867" s="107">
        <v>45.22</v>
      </c>
      <c r="I1867" s="107" t="s">
        <v>11266</v>
      </c>
      <c r="J1867" s="76">
        <f t="shared" si="531"/>
        <v>45.22</v>
      </c>
      <c r="M1867" s="76">
        <f>VLOOKUP(B1867,'INS-SIN-SD-09-2021'!A:D,4,0)</f>
        <v>45.22</v>
      </c>
      <c r="N1867" s="76" t="b">
        <f t="shared" si="532"/>
        <v>1</v>
      </c>
    </row>
    <row r="1868" spans="1:15" s="363" customFormat="1" ht="60" x14ac:dyDescent="0.25">
      <c r="A1868" s="376">
        <f t="shared" ref="A1868:A1931" si="533">IF(O1868&lt;&gt;0,O1868,A1867)</f>
        <v>94496</v>
      </c>
      <c r="B1868" s="367" t="s">
        <v>11263</v>
      </c>
      <c r="C1868" s="368" t="s">
        <v>11515</v>
      </c>
      <c r="D1868" s="368" t="s">
        <v>13660</v>
      </c>
      <c r="E1868" s="369" t="s">
        <v>6446</v>
      </c>
      <c r="F1868" s="369" t="s">
        <v>11264</v>
      </c>
      <c r="G1868" s="370" t="s">
        <v>11265</v>
      </c>
      <c r="H1868" s="371" t="s">
        <v>11266</v>
      </c>
      <c r="I1868" s="375">
        <f>SUMIF(A:A,A1868,J:J)</f>
        <v>70.260000000000005</v>
      </c>
      <c r="K1868" s="363">
        <f>VLOOKUP(A1868,'CMP-SIN-SD-09-2021'!A:D,4,0)</f>
        <v>70.260000000000005</v>
      </c>
      <c r="L1868" s="363" t="b">
        <f>K1868=I1868</f>
        <v>1</v>
      </c>
      <c r="O1868" s="6">
        <v>94496</v>
      </c>
    </row>
    <row r="1869" spans="1:15" s="363" customFormat="1" ht="30" x14ac:dyDescent="0.25">
      <c r="A1869" s="378">
        <f t="shared" si="533"/>
        <v>94496</v>
      </c>
      <c r="B1869" s="377">
        <v>88248</v>
      </c>
      <c r="C1869" s="104" t="s">
        <v>13660</v>
      </c>
      <c r="D1869" s="104" t="s">
        <v>11440</v>
      </c>
      <c r="E1869" s="105" t="s">
        <v>11264</v>
      </c>
      <c r="F1869" s="105" t="s">
        <v>6456</v>
      </c>
      <c r="G1869" s="140">
        <v>0.2021</v>
      </c>
      <c r="H1869" s="107">
        <f>VLOOKUP(B1869,'CMP-SIN-SD-09-2021'!A:D,4,0)</f>
        <v>18.23</v>
      </c>
      <c r="I1869" s="107" t="s">
        <v>11266</v>
      </c>
      <c r="J1869" s="76">
        <f t="shared" ref="J1869:J1872" si="534">TRUNC((H1869*G1869),2)</f>
        <v>3.68</v>
      </c>
      <c r="M1869" s="76">
        <f>VLOOKUP(B1869,'CMP-SIN-SD-09-2021'!A:D,4,0)</f>
        <v>18.23</v>
      </c>
      <c r="N1869" s="76" t="b">
        <f t="shared" ref="N1869:N1872" si="535">M1869=H1869</f>
        <v>1</v>
      </c>
    </row>
    <row r="1870" spans="1:15" s="363" customFormat="1" ht="30" x14ac:dyDescent="0.25">
      <c r="A1870" s="378">
        <f t="shared" si="533"/>
        <v>94496</v>
      </c>
      <c r="B1870" s="377">
        <v>88267</v>
      </c>
      <c r="C1870" s="104" t="s">
        <v>13660</v>
      </c>
      <c r="D1870" s="104" t="s">
        <v>11375</v>
      </c>
      <c r="E1870" s="105" t="s">
        <v>11264</v>
      </c>
      <c r="F1870" s="105" t="s">
        <v>6456</v>
      </c>
      <c r="G1870" s="140">
        <v>0.2021</v>
      </c>
      <c r="H1870" s="107">
        <f>VLOOKUP(B1870,'CMP-SIN-SD-09-2021'!A:D,4,0)</f>
        <v>23.41</v>
      </c>
      <c r="I1870" s="107" t="s">
        <v>11266</v>
      </c>
      <c r="J1870" s="76">
        <f t="shared" si="534"/>
        <v>4.7300000000000004</v>
      </c>
      <c r="M1870" s="76">
        <f>VLOOKUP(B1870,'CMP-SIN-SD-09-2021'!A:D,4,0)</f>
        <v>23.41</v>
      </c>
      <c r="N1870" s="76" t="b">
        <f t="shared" si="535"/>
        <v>1</v>
      </c>
    </row>
    <row r="1871" spans="1:15" s="363" customFormat="1" x14ac:dyDescent="0.25">
      <c r="A1871" s="378">
        <f t="shared" si="533"/>
        <v>94496</v>
      </c>
      <c r="B1871" s="377">
        <v>3148</v>
      </c>
      <c r="C1871" s="104" t="s">
        <v>13660</v>
      </c>
      <c r="D1871" s="104" t="s">
        <v>14015</v>
      </c>
      <c r="E1871" s="105" t="s">
        <v>11264</v>
      </c>
      <c r="F1871" s="105" t="s">
        <v>6446</v>
      </c>
      <c r="G1871" s="140">
        <v>1.6799999999999999E-2</v>
      </c>
      <c r="H1871" s="107">
        <v>12.9</v>
      </c>
      <c r="I1871" s="107" t="s">
        <v>11266</v>
      </c>
      <c r="J1871" s="76">
        <f t="shared" si="534"/>
        <v>0.21</v>
      </c>
      <c r="M1871" s="76">
        <f>VLOOKUP(B1871,'INS-SIN-SD-09-2021'!A:D,4,0)</f>
        <v>12.9</v>
      </c>
      <c r="N1871" s="76" t="b">
        <f t="shared" si="535"/>
        <v>1</v>
      </c>
    </row>
    <row r="1872" spans="1:15" s="363" customFormat="1" ht="30" x14ac:dyDescent="0.25">
      <c r="A1872" s="378">
        <f t="shared" si="533"/>
        <v>94496</v>
      </c>
      <c r="B1872" s="377">
        <v>6017</v>
      </c>
      <c r="C1872" s="104" t="s">
        <v>13660</v>
      </c>
      <c r="D1872" s="104" t="s">
        <v>14021</v>
      </c>
      <c r="E1872" s="105" t="s">
        <v>11264</v>
      </c>
      <c r="F1872" s="105" t="s">
        <v>6446</v>
      </c>
      <c r="G1872" s="140">
        <v>1</v>
      </c>
      <c r="H1872" s="107">
        <v>61.64</v>
      </c>
      <c r="I1872" s="107" t="s">
        <v>11266</v>
      </c>
      <c r="J1872" s="76">
        <f t="shared" si="534"/>
        <v>61.64</v>
      </c>
      <c r="M1872" s="76">
        <f>VLOOKUP(B1872,'INS-SIN-SD-09-2021'!A:D,4,0)</f>
        <v>61.64</v>
      </c>
      <c r="N1872" s="76" t="b">
        <f t="shared" si="535"/>
        <v>1</v>
      </c>
    </row>
    <row r="1873" spans="1:15" s="363" customFormat="1" ht="60" x14ac:dyDescent="0.25">
      <c r="A1873" s="376">
        <f t="shared" si="533"/>
        <v>94497</v>
      </c>
      <c r="B1873" s="367" t="s">
        <v>11263</v>
      </c>
      <c r="C1873" s="368" t="s">
        <v>11516</v>
      </c>
      <c r="D1873" s="368" t="s">
        <v>13660</v>
      </c>
      <c r="E1873" s="369" t="s">
        <v>6446</v>
      </c>
      <c r="F1873" s="369" t="s">
        <v>11264</v>
      </c>
      <c r="G1873" s="370" t="s">
        <v>11265</v>
      </c>
      <c r="H1873" s="371" t="s">
        <v>11266</v>
      </c>
      <c r="I1873" s="375">
        <f>SUMIF(A:A,A1873,J:J)</f>
        <v>89.009999999999991</v>
      </c>
      <c r="K1873" s="363">
        <f>VLOOKUP(A1873,'CMP-SIN-SD-09-2021'!A:D,4,0)</f>
        <v>89.01</v>
      </c>
      <c r="L1873" s="363" t="b">
        <f>K1873=I1873</f>
        <v>1</v>
      </c>
      <c r="O1873" s="6">
        <v>94497</v>
      </c>
    </row>
    <row r="1874" spans="1:15" s="363" customFormat="1" ht="30" x14ac:dyDescent="0.25">
      <c r="A1874" s="378">
        <f t="shared" si="533"/>
        <v>94497</v>
      </c>
      <c r="B1874" s="377">
        <v>88248</v>
      </c>
      <c r="C1874" s="104" t="s">
        <v>13660</v>
      </c>
      <c r="D1874" s="104" t="s">
        <v>11440</v>
      </c>
      <c r="E1874" s="105" t="s">
        <v>11264</v>
      </c>
      <c r="F1874" s="105" t="s">
        <v>6456</v>
      </c>
      <c r="G1874" s="140">
        <v>0.26329999999999998</v>
      </c>
      <c r="H1874" s="107">
        <f>VLOOKUP(B1874,'CMP-SIN-SD-09-2021'!A:D,4,0)</f>
        <v>18.23</v>
      </c>
      <c r="I1874" s="107" t="s">
        <v>11266</v>
      </c>
      <c r="J1874" s="76">
        <f t="shared" ref="J1874:J1877" si="536">TRUNC((H1874*G1874),2)</f>
        <v>4.79</v>
      </c>
      <c r="M1874" s="76">
        <f>VLOOKUP(B1874,'CMP-SIN-SD-09-2021'!A:D,4,0)</f>
        <v>18.23</v>
      </c>
      <c r="N1874" s="76" t="b">
        <f t="shared" ref="N1874:N1877" si="537">M1874=H1874</f>
        <v>1</v>
      </c>
    </row>
    <row r="1875" spans="1:15" s="363" customFormat="1" ht="30" x14ac:dyDescent="0.25">
      <c r="A1875" s="378">
        <f t="shared" si="533"/>
        <v>94497</v>
      </c>
      <c r="B1875" s="377">
        <v>88267</v>
      </c>
      <c r="C1875" s="104" t="s">
        <v>13660</v>
      </c>
      <c r="D1875" s="104" t="s">
        <v>11375</v>
      </c>
      <c r="E1875" s="105" t="s">
        <v>11264</v>
      </c>
      <c r="F1875" s="105" t="s">
        <v>6456</v>
      </c>
      <c r="G1875" s="140">
        <v>0.26329999999999998</v>
      </c>
      <c r="H1875" s="107">
        <f>VLOOKUP(B1875,'CMP-SIN-SD-09-2021'!A:D,4,0)</f>
        <v>23.41</v>
      </c>
      <c r="I1875" s="107" t="s">
        <v>11266</v>
      </c>
      <c r="J1875" s="76">
        <f t="shared" si="536"/>
        <v>6.16</v>
      </c>
      <c r="M1875" s="76">
        <f>VLOOKUP(B1875,'CMP-SIN-SD-09-2021'!A:D,4,0)</f>
        <v>23.41</v>
      </c>
      <c r="N1875" s="76" t="b">
        <f t="shared" si="537"/>
        <v>1</v>
      </c>
    </row>
    <row r="1876" spans="1:15" s="363" customFormat="1" x14ac:dyDescent="0.25">
      <c r="A1876" s="378">
        <f t="shared" si="533"/>
        <v>94497</v>
      </c>
      <c r="B1876" s="377">
        <v>3148</v>
      </c>
      <c r="C1876" s="104" t="s">
        <v>13660</v>
      </c>
      <c r="D1876" s="104" t="s">
        <v>14015</v>
      </c>
      <c r="E1876" s="105" t="s">
        <v>11264</v>
      </c>
      <c r="F1876" s="105" t="s">
        <v>6446</v>
      </c>
      <c r="G1876" s="140">
        <v>1.9199999999999998E-2</v>
      </c>
      <c r="H1876" s="107">
        <v>12.9</v>
      </c>
      <c r="I1876" s="107" t="s">
        <v>11266</v>
      </c>
      <c r="J1876" s="76">
        <f t="shared" si="536"/>
        <v>0.24</v>
      </c>
      <c r="M1876" s="76">
        <f>VLOOKUP(B1876,'INS-SIN-SD-09-2021'!A:D,4,0)</f>
        <v>12.9</v>
      </c>
      <c r="N1876" s="76" t="b">
        <f t="shared" si="537"/>
        <v>1</v>
      </c>
    </row>
    <row r="1877" spans="1:15" s="363" customFormat="1" ht="30" x14ac:dyDescent="0.25">
      <c r="A1877" s="378">
        <f t="shared" si="533"/>
        <v>94497</v>
      </c>
      <c r="B1877" s="377">
        <v>6010</v>
      </c>
      <c r="C1877" s="104" t="s">
        <v>13660</v>
      </c>
      <c r="D1877" s="104" t="s">
        <v>14022</v>
      </c>
      <c r="E1877" s="105" t="s">
        <v>11264</v>
      </c>
      <c r="F1877" s="105" t="s">
        <v>6446</v>
      </c>
      <c r="G1877" s="140">
        <v>1</v>
      </c>
      <c r="H1877" s="107">
        <v>77.819999999999993</v>
      </c>
      <c r="I1877" s="107" t="s">
        <v>11266</v>
      </c>
      <c r="J1877" s="76">
        <f t="shared" si="536"/>
        <v>77.819999999999993</v>
      </c>
      <c r="M1877" s="76">
        <f>VLOOKUP(B1877,'INS-SIN-SD-09-2021'!A:D,4,0)</f>
        <v>77.819999999999993</v>
      </c>
      <c r="N1877" s="76" t="b">
        <f t="shared" si="537"/>
        <v>1</v>
      </c>
    </row>
    <row r="1878" spans="1:15" s="363" customFormat="1" ht="30" x14ac:dyDescent="0.25">
      <c r="A1878" s="376">
        <f t="shared" si="533"/>
        <v>86884</v>
      </c>
      <c r="B1878" s="367" t="s">
        <v>11263</v>
      </c>
      <c r="C1878" s="368" t="s">
        <v>11494</v>
      </c>
      <c r="D1878" s="368" t="s">
        <v>14014</v>
      </c>
      <c r="E1878" s="369" t="s">
        <v>6446</v>
      </c>
      <c r="F1878" s="369" t="s">
        <v>11264</v>
      </c>
      <c r="G1878" s="370" t="s">
        <v>11265</v>
      </c>
      <c r="H1878" s="371" t="s">
        <v>11266</v>
      </c>
      <c r="I1878" s="375">
        <f>SUMIF(A:A,A1878,J:J)</f>
        <v>8.5100000000000016</v>
      </c>
      <c r="K1878" s="363">
        <f>VLOOKUP(A1878,'CMP-SIN-SD-09-2021'!A:D,4,0)</f>
        <v>8.51</v>
      </c>
      <c r="L1878" s="363" t="b">
        <f>K1878=I1878</f>
        <v>1</v>
      </c>
      <c r="O1878" s="6">
        <v>86884</v>
      </c>
    </row>
    <row r="1879" spans="1:15" s="363" customFormat="1" ht="30" x14ac:dyDescent="0.25">
      <c r="A1879" s="378">
        <f t="shared" si="533"/>
        <v>86884</v>
      </c>
      <c r="B1879" s="377">
        <v>88267</v>
      </c>
      <c r="C1879" s="104" t="s">
        <v>14014</v>
      </c>
      <c r="D1879" s="104" t="s">
        <v>11375</v>
      </c>
      <c r="E1879" s="105" t="s">
        <v>11264</v>
      </c>
      <c r="F1879" s="105" t="s">
        <v>6456</v>
      </c>
      <c r="G1879" s="140">
        <v>0.1525</v>
      </c>
      <c r="H1879" s="107">
        <f>VLOOKUP(B1879,'CMP-SIN-SD-09-2021'!A:D,4,0)</f>
        <v>23.41</v>
      </c>
      <c r="I1879" s="107" t="s">
        <v>11266</v>
      </c>
      <c r="J1879" s="76">
        <f t="shared" ref="J1879:J1882" si="538">TRUNC((H1879*G1879),2)</f>
        <v>3.57</v>
      </c>
      <c r="M1879" s="76">
        <f>VLOOKUP(B1879,'CMP-SIN-SD-09-2021'!A:D,4,0)</f>
        <v>23.41</v>
      </c>
      <c r="N1879" s="76" t="b">
        <f t="shared" ref="N1879:N1882" si="539">M1879=H1879</f>
        <v>1</v>
      </c>
    </row>
    <row r="1880" spans="1:15" s="363" customFormat="1" x14ac:dyDescent="0.25">
      <c r="A1880" s="378">
        <f t="shared" si="533"/>
        <v>86884</v>
      </c>
      <c r="B1880" s="377">
        <v>88316</v>
      </c>
      <c r="C1880" s="104" t="s">
        <v>14014</v>
      </c>
      <c r="D1880" s="104" t="s">
        <v>11293</v>
      </c>
      <c r="E1880" s="105" t="s">
        <v>11264</v>
      </c>
      <c r="F1880" s="105" t="s">
        <v>6456</v>
      </c>
      <c r="G1880" s="140">
        <v>4.8099999999999997E-2</v>
      </c>
      <c r="H1880" s="107">
        <f>VLOOKUP(B1880,'CMP-SIN-SD-09-2021'!A:D,4,0)</f>
        <v>17.61</v>
      </c>
      <c r="I1880" s="107" t="s">
        <v>11266</v>
      </c>
      <c r="J1880" s="76">
        <f t="shared" si="538"/>
        <v>0.84</v>
      </c>
      <c r="M1880" s="76">
        <f>VLOOKUP(B1880,'CMP-SIN-SD-09-2021'!A:D,4,0)</f>
        <v>17.61</v>
      </c>
      <c r="N1880" s="76" t="b">
        <f t="shared" si="539"/>
        <v>1</v>
      </c>
    </row>
    <row r="1881" spans="1:15" s="363" customFormat="1" ht="30" x14ac:dyDescent="0.25">
      <c r="A1881" s="378">
        <f t="shared" si="533"/>
        <v>86884</v>
      </c>
      <c r="B1881" s="377">
        <v>6141</v>
      </c>
      <c r="C1881" s="104" t="s">
        <v>14014</v>
      </c>
      <c r="D1881" s="104" t="s">
        <v>14023</v>
      </c>
      <c r="E1881" s="105" t="s">
        <v>11264</v>
      </c>
      <c r="F1881" s="105" t="s">
        <v>6446</v>
      </c>
      <c r="G1881" s="140">
        <v>1</v>
      </c>
      <c r="H1881" s="107">
        <v>4.03</v>
      </c>
      <c r="I1881" s="107" t="s">
        <v>11266</v>
      </c>
      <c r="J1881" s="76">
        <f t="shared" si="538"/>
        <v>4.03</v>
      </c>
      <c r="M1881" s="76">
        <f>VLOOKUP(B1881,'INS-SIN-SD-09-2021'!A:D,4,0)</f>
        <v>4.03</v>
      </c>
      <c r="N1881" s="76" t="b">
        <f t="shared" si="539"/>
        <v>1</v>
      </c>
    </row>
    <row r="1882" spans="1:15" s="363" customFormat="1" x14ac:dyDescent="0.25">
      <c r="A1882" s="378">
        <f t="shared" si="533"/>
        <v>86884</v>
      </c>
      <c r="B1882" s="377">
        <v>3146</v>
      </c>
      <c r="C1882" s="104" t="s">
        <v>14014</v>
      </c>
      <c r="D1882" s="104" t="s">
        <v>11508</v>
      </c>
      <c r="E1882" s="105" t="s">
        <v>11264</v>
      </c>
      <c r="F1882" s="105" t="s">
        <v>6446</v>
      </c>
      <c r="G1882" s="140">
        <v>2.1000000000000001E-2</v>
      </c>
      <c r="H1882" s="107">
        <v>3.5</v>
      </c>
      <c r="I1882" s="107" t="s">
        <v>11266</v>
      </c>
      <c r="J1882" s="76">
        <f t="shared" si="538"/>
        <v>7.0000000000000007E-2</v>
      </c>
      <c r="M1882" s="76">
        <f>VLOOKUP(B1882,'INS-SIN-SD-09-2021'!A:D,4,0)</f>
        <v>3.5</v>
      </c>
      <c r="N1882" s="76" t="b">
        <f t="shared" si="539"/>
        <v>1</v>
      </c>
    </row>
    <row r="1883" spans="1:15" s="363" customFormat="1" ht="30" x14ac:dyDescent="0.25">
      <c r="A1883" s="376">
        <f t="shared" si="533"/>
        <v>86886</v>
      </c>
      <c r="B1883" s="367" t="s">
        <v>11263</v>
      </c>
      <c r="C1883" s="368" t="s">
        <v>11517</v>
      </c>
      <c r="D1883" s="368" t="s">
        <v>11329</v>
      </c>
      <c r="E1883" s="369" t="s">
        <v>6446</v>
      </c>
      <c r="F1883" s="369" t="s">
        <v>11264</v>
      </c>
      <c r="G1883" s="370" t="s">
        <v>11265</v>
      </c>
      <c r="H1883" s="371" t="s">
        <v>11266</v>
      </c>
      <c r="I1883" s="375">
        <f>SUMIF(A:A,A1883,J:J)</f>
        <v>41.85</v>
      </c>
      <c r="K1883" s="363">
        <f>VLOOKUP(A1883,'CMP-SIN-SD-09-2021'!A:D,4,0)</f>
        <v>41.85</v>
      </c>
      <c r="L1883" s="363" t="b">
        <f>K1883=I1883</f>
        <v>1</v>
      </c>
      <c r="O1883" s="6">
        <v>86886</v>
      </c>
    </row>
    <row r="1884" spans="1:15" s="363" customFormat="1" ht="30" x14ac:dyDescent="0.25">
      <c r="A1884" s="378">
        <f t="shared" si="533"/>
        <v>86886</v>
      </c>
      <c r="B1884" s="377">
        <v>88267</v>
      </c>
      <c r="C1884" s="104" t="s">
        <v>11329</v>
      </c>
      <c r="D1884" s="104" t="s">
        <v>11375</v>
      </c>
      <c r="E1884" s="105" t="s">
        <v>11264</v>
      </c>
      <c r="F1884" s="105" t="s">
        <v>6456</v>
      </c>
      <c r="G1884" s="140">
        <v>0.1525</v>
      </c>
      <c r="H1884" s="107">
        <f>VLOOKUP(B1884,'CMP-SIN-SD-09-2021'!A:D,4,0)</f>
        <v>23.41</v>
      </c>
      <c r="I1884" s="107" t="s">
        <v>11266</v>
      </c>
      <c r="J1884" s="76">
        <f t="shared" ref="J1884:J1887" si="540">TRUNC((H1884*G1884),2)</f>
        <v>3.57</v>
      </c>
      <c r="M1884" s="76">
        <f>VLOOKUP(B1884,'CMP-SIN-SD-09-2021'!A:D,4,0)</f>
        <v>23.41</v>
      </c>
      <c r="N1884" s="76" t="b">
        <f t="shared" ref="N1884:N1887" si="541">M1884=H1884</f>
        <v>1</v>
      </c>
    </row>
    <row r="1885" spans="1:15" s="363" customFormat="1" x14ac:dyDescent="0.25">
      <c r="A1885" s="378">
        <f t="shared" si="533"/>
        <v>86886</v>
      </c>
      <c r="B1885" s="377">
        <v>88316</v>
      </c>
      <c r="C1885" s="104" t="s">
        <v>11329</v>
      </c>
      <c r="D1885" s="104" t="s">
        <v>11293</v>
      </c>
      <c r="E1885" s="105" t="s">
        <v>11264</v>
      </c>
      <c r="F1885" s="105" t="s">
        <v>6456</v>
      </c>
      <c r="G1885" s="140">
        <v>4.8099999999999997E-2</v>
      </c>
      <c r="H1885" s="107">
        <f>VLOOKUP(B1885,'CMP-SIN-SD-09-2021'!A:D,4,0)</f>
        <v>17.61</v>
      </c>
      <c r="I1885" s="107" t="s">
        <v>11266</v>
      </c>
      <c r="J1885" s="76">
        <f t="shared" si="540"/>
        <v>0.84</v>
      </c>
      <c r="M1885" s="76">
        <f>VLOOKUP(B1885,'CMP-SIN-SD-09-2021'!A:D,4,0)</f>
        <v>17.61</v>
      </c>
      <c r="N1885" s="76" t="b">
        <f t="shared" si="541"/>
        <v>1</v>
      </c>
    </row>
    <row r="1886" spans="1:15" s="363" customFormat="1" x14ac:dyDescent="0.25">
      <c r="A1886" s="378">
        <f t="shared" si="533"/>
        <v>86886</v>
      </c>
      <c r="B1886" s="377">
        <v>11683</v>
      </c>
      <c r="C1886" s="104" t="s">
        <v>11329</v>
      </c>
      <c r="D1886" s="104" t="s">
        <v>14024</v>
      </c>
      <c r="E1886" s="105" t="s">
        <v>11264</v>
      </c>
      <c r="F1886" s="105" t="s">
        <v>6446</v>
      </c>
      <c r="G1886" s="140">
        <v>1</v>
      </c>
      <c r="H1886" s="107">
        <v>37.369999999999997</v>
      </c>
      <c r="I1886" s="107" t="s">
        <v>11266</v>
      </c>
      <c r="J1886" s="76">
        <f t="shared" si="540"/>
        <v>37.369999999999997</v>
      </c>
      <c r="M1886" s="76">
        <f>VLOOKUP(B1886,'INS-SIN-SD-09-2021'!A:D,4,0)</f>
        <v>37.369999999999997</v>
      </c>
      <c r="N1886" s="76" t="b">
        <f t="shared" si="541"/>
        <v>1</v>
      </c>
    </row>
    <row r="1887" spans="1:15" s="363" customFormat="1" x14ac:dyDescent="0.25">
      <c r="A1887" s="378">
        <f t="shared" si="533"/>
        <v>86886</v>
      </c>
      <c r="B1887" s="377">
        <v>3146</v>
      </c>
      <c r="C1887" s="104" t="s">
        <v>11329</v>
      </c>
      <c r="D1887" s="104" t="s">
        <v>11508</v>
      </c>
      <c r="E1887" s="105" t="s">
        <v>11264</v>
      </c>
      <c r="F1887" s="105" t="s">
        <v>6446</v>
      </c>
      <c r="G1887" s="140">
        <v>2.1000000000000001E-2</v>
      </c>
      <c r="H1887" s="107">
        <v>3.5</v>
      </c>
      <c r="I1887" s="107" t="s">
        <v>11266</v>
      </c>
      <c r="J1887" s="76">
        <f t="shared" si="540"/>
        <v>7.0000000000000007E-2</v>
      </c>
      <c r="M1887" s="76">
        <f>VLOOKUP(B1887,'INS-SIN-SD-09-2021'!A:D,4,0)</f>
        <v>3.5</v>
      </c>
      <c r="N1887" s="76" t="b">
        <f t="shared" si="541"/>
        <v>1</v>
      </c>
    </row>
    <row r="1888" spans="1:15" s="363" customFormat="1" ht="30" x14ac:dyDescent="0.25">
      <c r="A1888" s="376">
        <f t="shared" si="533"/>
        <v>100860</v>
      </c>
      <c r="B1888" s="367" t="s">
        <v>11263</v>
      </c>
      <c r="C1888" s="368" t="s">
        <v>11302</v>
      </c>
      <c r="D1888" s="368" t="s">
        <v>13599</v>
      </c>
      <c r="E1888" s="369" t="s">
        <v>6446</v>
      </c>
      <c r="F1888" s="369" t="s">
        <v>11264</v>
      </c>
      <c r="G1888" s="370" t="s">
        <v>11265</v>
      </c>
      <c r="H1888" s="371" t="s">
        <v>11266</v>
      </c>
      <c r="I1888" s="375">
        <f>SUMIF(A:A,A1888,J:J)</f>
        <v>74.239999999999995</v>
      </c>
      <c r="K1888" s="363">
        <f>VLOOKUP(A1888,'CMP-SIN-SD-09-2021'!A:D,4,0)</f>
        <v>74.239999999999995</v>
      </c>
      <c r="L1888" s="363" t="b">
        <f>K1888=I1888</f>
        <v>1</v>
      </c>
      <c r="O1888" s="6">
        <v>100860</v>
      </c>
    </row>
    <row r="1889" spans="1:15" s="363" customFormat="1" ht="30" x14ac:dyDescent="0.25">
      <c r="A1889" s="378">
        <f t="shared" si="533"/>
        <v>100860</v>
      </c>
      <c r="B1889" s="377">
        <v>88267</v>
      </c>
      <c r="C1889" s="104" t="s">
        <v>13599</v>
      </c>
      <c r="D1889" s="104" t="s">
        <v>11375</v>
      </c>
      <c r="E1889" s="105" t="s">
        <v>11264</v>
      </c>
      <c r="F1889" s="105" t="s">
        <v>6456</v>
      </c>
      <c r="G1889" s="140">
        <v>0.44669999999999999</v>
      </c>
      <c r="H1889" s="107">
        <f>VLOOKUP(B1889,'CMP-SIN-SD-09-2021'!A:D,4,0)</f>
        <v>23.41</v>
      </c>
      <c r="I1889" s="107" t="s">
        <v>11266</v>
      </c>
      <c r="J1889" s="76">
        <f t="shared" ref="J1889:J1892" si="542">TRUNC((H1889*G1889),2)</f>
        <v>10.45</v>
      </c>
      <c r="M1889" s="76">
        <f>VLOOKUP(B1889,'CMP-SIN-SD-09-2021'!A:D,4,0)</f>
        <v>23.41</v>
      </c>
      <c r="N1889" s="76" t="b">
        <f t="shared" ref="N1889:N1892" si="543">M1889=H1889</f>
        <v>1</v>
      </c>
    </row>
    <row r="1890" spans="1:15" s="363" customFormat="1" x14ac:dyDescent="0.25">
      <c r="A1890" s="378">
        <f t="shared" si="533"/>
        <v>100860</v>
      </c>
      <c r="B1890" s="377">
        <v>88316</v>
      </c>
      <c r="C1890" s="104" t="s">
        <v>13599</v>
      </c>
      <c r="D1890" s="104" t="s">
        <v>11293</v>
      </c>
      <c r="E1890" s="105" t="s">
        <v>11264</v>
      </c>
      <c r="F1890" s="105" t="s">
        <v>6456</v>
      </c>
      <c r="G1890" s="140">
        <v>0.14069999999999999</v>
      </c>
      <c r="H1890" s="107">
        <f>VLOOKUP(B1890,'CMP-SIN-SD-09-2021'!A:D,4,0)</f>
        <v>17.61</v>
      </c>
      <c r="I1890" s="107" t="s">
        <v>11266</v>
      </c>
      <c r="J1890" s="76">
        <f t="shared" si="542"/>
        <v>2.4700000000000002</v>
      </c>
      <c r="M1890" s="76">
        <f>VLOOKUP(B1890,'CMP-SIN-SD-09-2021'!A:D,4,0)</f>
        <v>17.61</v>
      </c>
      <c r="N1890" s="76" t="b">
        <f t="shared" si="543"/>
        <v>1</v>
      </c>
    </row>
    <row r="1891" spans="1:15" s="363" customFormat="1" ht="30" x14ac:dyDescent="0.25">
      <c r="A1891" s="378">
        <f t="shared" si="533"/>
        <v>100860</v>
      </c>
      <c r="B1891" s="377">
        <v>1368</v>
      </c>
      <c r="C1891" s="104" t="s">
        <v>13599</v>
      </c>
      <c r="D1891" s="104" t="s">
        <v>14025</v>
      </c>
      <c r="E1891" s="105" t="s">
        <v>11264</v>
      </c>
      <c r="F1891" s="105" t="s">
        <v>6446</v>
      </c>
      <c r="G1891" s="140">
        <v>1</v>
      </c>
      <c r="H1891" s="107">
        <v>61.25</v>
      </c>
      <c r="I1891" s="107" t="s">
        <v>11266</v>
      </c>
      <c r="J1891" s="76">
        <f t="shared" si="542"/>
        <v>61.25</v>
      </c>
      <c r="M1891" s="76">
        <f>VLOOKUP(B1891,'INS-SIN-SD-09-2021'!A:D,4,0)</f>
        <v>61.25</v>
      </c>
      <c r="N1891" s="76" t="b">
        <f t="shared" si="543"/>
        <v>1</v>
      </c>
    </row>
    <row r="1892" spans="1:15" s="363" customFormat="1" x14ac:dyDescent="0.25">
      <c r="A1892" s="378">
        <f t="shared" si="533"/>
        <v>100860</v>
      </c>
      <c r="B1892" s="377">
        <v>3146</v>
      </c>
      <c r="C1892" s="104" t="s">
        <v>13599</v>
      </c>
      <c r="D1892" s="104" t="s">
        <v>11508</v>
      </c>
      <c r="E1892" s="105" t="s">
        <v>11264</v>
      </c>
      <c r="F1892" s="105" t="s">
        <v>6446</v>
      </c>
      <c r="G1892" s="140">
        <v>2.1000000000000001E-2</v>
      </c>
      <c r="H1892" s="107">
        <v>3.5</v>
      </c>
      <c r="I1892" s="107" t="s">
        <v>11266</v>
      </c>
      <c r="J1892" s="76">
        <f t="shared" si="542"/>
        <v>7.0000000000000007E-2</v>
      </c>
      <c r="M1892" s="76">
        <f>VLOOKUP(B1892,'INS-SIN-SD-09-2021'!A:D,4,0)</f>
        <v>3.5</v>
      </c>
      <c r="N1892" s="76" t="b">
        <f t="shared" si="543"/>
        <v>1</v>
      </c>
    </row>
    <row r="1893" spans="1:15" s="363" customFormat="1" x14ac:dyDescent="0.25">
      <c r="A1893" s="376" t="str">
        <f t="shared" si="533"/>
        <v>08210/ORSE</v>
      </c>
      <c r="B1893" s="367" t="s">
        <v>11263</v>
      </c>
      <c r="C1893" s="368" t="s">
        <v>11518</v>
      </c>
      <c r="D1893" s="368" t="s">
        <v>13389</v>
      </c>
      <c r="E1893" s="369" t="s">
        <v>6446</v>
      </c>
      <c r="F1893" s="369" t="s">
        <v>11264</v>
      </c>
      <c r="G1893" s="370" t="s">
        <v>11265</v>
      </c>
      <c r="H1893" s="371" t="s">
        <v>11266</v>
      </c>
      <c r="I1893" s="375">
        <f>SUMIF(A:A,A1893,J:J)</f>
        <v>394.03</v>
      </c>
      <c r="K1893" s="363" t="e">
        <f>VLOOKUP(A1893,'CMP-SIN-SD-09-2021'!A:D,4,0)</f>
        <v>#N/A</v>
      </c>
      <c r="L1893" s="363" t="e">
        <f>K1893=I1893</f>
        <v>#N/A</v>
      </c>
      <c r="O1893" s="363" t="s">
        <v>484</v>
      </c>
    </row>
    <row r="1894" spans="1:15" s="363" customFormat="1" ht="30" x14ac:dyDescent="0.25">
      <c r="A1894" s="378" t="str">
        <f t="shared" si="533"/>
        <v>08210/ORSE</v>
      </c>
      <c r="B1894" s="377">
        <v>88267</v>
      </c>
      <c r="C1894" s="104" t="s">
        <v>13390</v>
      </c>
      <c r="D1894" s="104" t="s">
        <v>11375</v>
      </c>
      <c r="E1894" s="105" t="s">
        <v>11264</v>
      </c>
      <c r="F1894" s="105" t="s">
        <v>6456</v>
      </c>
      <c r="G1894" s="140">
        <v>0.5</v>
      </c>
      <c r="H1894" s="107">
        <f>VLOOKUP(B1894,'CMP-SIN-SD-09-2021'!A:D,4,0)</f>
        <v>23.41</v>
      </c>
      <c r="I1894" s="107" t="s">
        <v>11266</v>
      </c>
      <c r="J1894" s="76">
        <f t="shared" ref="J1894:J1896" si="544">TRUNC((H1894*G1894),2)</f>
        <v>11.7</v>
      </c>
      <c r="M1894" s="76">
        <f>VLOOKUP(B1894,'CMP-SIN-SD-09-2021'!A:D,4,0)</f>
        <v>23.41</v>
      </c>
      <c r="N1894" s="76" t="b">
        <f t="shared" ref="N1894:N1896" si="545">M1894=H1894</f>
        <v>1</v>
      </c>
    </row>
    <row r="1895" spans="1:15" s="363" customFormat="1" x14ac:dyDescent="0.25">
      <c r="A1895" s="378" t="str">
        <f t="shared" si="533"/>
        <v>08210/ORSE</v>
      </c>
      <c r="B1895" s="377" t="s">
        <v>13961</v>
      </c>
      <c r="C1895" s="104" t="s">
        <v>13390</v>
      </c>
      <c r="D1895" s="104" t="s">
        <v>13962</v>
      </c>
      <c r="E1895" s="105" t="s">
        <v>11264</v>
      </c>
      <c r="F1895" s="105" t="s">
        <v>6465</v>
      </c>
      <c r="G1895" s="140">
        <v>0.42</v>
      </c>
      <c r="H1895" s="107">
        <v>0.21</v>
      </c>
      <c r="I1895" s="107" t="s">
        <v>11266</v>
      </c>
      <c r="J1895" s="76">
        <f t="shared" si="544"/>
        <v>0.08</v>
      </c>
      <c r="M1895" s="76" t="e">
        <f>VLOOKUP(B1895,'INS-SIN-SD-09-2021'!A:D,4,0)</f>
        <v>#N/A</v>
      </c>
      <c r="N1895" s="76" t="e">
        <f t="shared" si="545"/>
        <v>#N/A</v>
      </c>
    </row>
    <row r="1896" spans="1:15" s="363" customFormat="1" x14ac:dyDescent="0.25">
      <c r="A1896" s="378" t="str">
        <f t="shared" si="533"/>
        <v>08210/ORSE</v>
      </c>
      <c r="B1896" s="377" t="s">
        <v>14026</v>
      </c>
      <c r="C1896" s="104" t="s">
        <v>13390</v>
      </c>
      <c r="D1896" s="104" t="s">
        <v>14027</v>
      </c>
      <c r="E1896" s="105" t="s">
        <v>11264</v>
      </c>
      <c r="F1896" s="105" t="s">
        <v>6446</v>
      </c>
      <c r="G1896" s="140">
        <v>1</v>
      </c>
      <c r="H1896" s="107">
        <v>382.25</v>
      </c>
      <c r="I1896" s="107" t="s">
        <v>11266</v>
      </c>
      <c r="J1896" s="76">
        <f t="shared" si="544"/>
        <v>382.25</v>
      </c>
      <c r="M1896" s="76" t="e">
        <f>VLOOKUP(B1896,'INS-SIN-SD-09-2021'!A:D,4,0)</f>
        <v>#N/A</v>
      </c>
      <c r="N1896" s="76" t="e">
        <f t="shared" si="545"/>
        <v>#N/A</v>
      </c>
    </row>
    <row r="1897" spans="1:15" s="363" customFormat="1" ht="45" x14ac:dyDescent="0.25">
      <c r="A1897" s="376">
        <f t="shared" si="533"/>
        <v>99635</v>
      </c>
      <c r="B1897" s="367" t="s">
        <v>11263</v>
      </c>
      <c r="C1897" s="368" t="s">
        <v>11519</v>
      </c>
      <c r="D1897" s="368" t="s">
        <v>13481</v>
      </c>
      <c r="E1897" s="369" t="s">
        <v>6446</v>
      </c>
      <c r="F1897" s="369" t="s">
        <v>11264</v>
      </c>
      <c r="G1897" s="370" t="s">
        <v>11265</v>
      </c>
      <c r="H1897" s="371" t="s">
        <v>11266</v>
      </c>
      <c r="I1897" s="375">
        <f>SUMIF(A:A,A1897,J:J)</f>
        <v>283.7</v>
      </c>
      <c r="K1897" s="363">
        <f>VLOOKUP(A1897,'CMP-SIN-SD-09-2021'!A:D,4,0)</f>
        <v>283.7</v>
      </c>
      <c r="L1897" s="363" t="b">
        <f>K1897=I1897</f>
        <v>1</v>
      </c>
      <c r="O1897" s="6">
        <v>99635</v>
      </c>
    </row>
    <row r="1898" spans="1:15" s="363" customFormat="1" ht="30" x14ac:dyDescent="0.25">
      <c r="A1898" s="378">
        <f t="shared" si="533"/>
        <v>99635</v>
      </c>
      <c r="B1898" s="377">
        <v>88248</v>
      </c>
      <c r="C1898" s="104" t="s">
        <v>13481</v>
      </c>
      <c r="D1898" s="104" t="s">
        <v>11440</v>
      </c>
      <c r="E1898" s="105" t="s">
        <v>11264</v>
      </c>
      <c r="F1898" s="105" t="s">
        <v>6456</v>
      </c>
      <c r="G1898" s="140">
        <v>0.92490000000000006</v>
      </c>
      <c r="H1898" s="107">
        <f>VLOOKUP(B1898,'CMP-SIN-SD-09-2021'!A:D,4,0)</f>
        <v>18.23</v>
      </c>
      <c r="I1898" s="107" t="s">
        <v>11266</v>
      </c>
      <c r="J1898" s="76">
        <f t="shared" ref="J1898:J1901" si="546">TRUNC((H1898*G1898),2)</f>
        <v>16.86</v>
      </c>
      <c r="M1898" s="76">
        <f>VLOOKUP(B1898,'CMP-SIN-SD-09-2021'!A:D,4,0)</f>
        <v>18.23</v>
      </c>
      <c r="N1898" s="76" t="b">
        <f t="shared" ref="N1898:N1901" si="547">M1898=H1898</f>
        <v>1</v>
      </c>
    </row>
    <row r="1899" spans="1:15" s="363" customFormat="1" ht="30" x14ac:dyDescent="0.25">
      <c r="A1899" s="378">
        <f t="shared" si="533"/>
        <v>99635</v>
      </c>
      <c r="B1899" s="377">
        <v>88267</v>
      </c>
      <c r="C1899" s="104" t="s">
        <v>13481</v>
      </c>
      <c r="D1899" s="104" t="s">
        <v>11375</v>
      </c>
      <c r="E1899" s="105" t="s">
        <v>11264</v>
      </c>
      <c r="F1899" s="105" t="s">
        <v>6456</v>
      </c>
      <c r="G1899" s="140">
        <v>0.92490000000000006</v>
      </c>
      <c r="H1899" s="107">
        <f>VLOOKUP(B1899,'CMP-SIN-SD-09-2021'!A:D,4,0)</f>
        <v>23.41</v>
      </c>
      <c r="I1899" s="107" t="s">
        <v>11266</v>
      </c>
      <c r="J1899" s="76">
        <f t="shared" si="546"/>
        <v>21.65</v>
      </c>
      <c r="M1899" s="76">
        <f>VLOOKUP(B1899,'CMP-SIN-SD-09-2021'!A:D,4,0)</f>
        <v>23.41</v>
      </c>
      <c r="N1899" s="76" t="b">
        <f t="shared" si="547"/>
        <v>1</v>
      </c>
    </row>
    <row r="1900" spans="1:15" s="363" customFormat="1" x14ac:dyDescent="0.25">
      <c r="A1900" s="378">
        <f t="shared" si="533"/>
        <v>99635</v>
      </c>
      <c r="B1900" s="377">
        <v>3148</v>
      </c>
      <c r="C1900" s="104" t="s">
        <v>13481</v>
      </c>
      <c r="D1900" s="104" t="s">
        <v>14015</v>
      </c>
      <c r="E1900" s="105" t="s">
        <v>11264</v>
      </c>
      <c r="F1900" s="105" t="s">
        <v>6446</v>
      </c>
      <c r="G1900" s="140">
        <v>1.9199999999999998E-2</v>
      </c>
      <c r="H1900" s="107">
        <v>12.9</v>
      </c>
      <c r="I1900" s="107" t="s">
        <v>11266</v>
      </c>
      <c r="J1900" s="76">
        <f t="shared" si="546"/>
        <v>0.24</v>
      </c>
      <c r="M1900" s="76">
        <f>VLOOKUP(B1900,'INS-SIN-SD-09-2021'!A:D,4,0)</f>
        <v>12.9</v>
      </c>
      <c r="N1900" s="76" t="b">
        <f t="shared" si="547"/>
        <v>1</v>
      </c>
    </row>
    <row r="1901" spans="1:15" s="363" customFormat="1" ht="30" x14ac:dyDescent="0.25">
      <c r="A1901" s="378">
        <f t="shared" si="533"/>
        <v>99635</v>
      </c>
      <c r="B1901" s="377">
        <v>10228</v>
      </c>
      <c r="C1901" s="104" t="s">
        <v>13481</v>
      </c>
      <c r="D1901" s="104" t="s">
        <v>14028</v>
      </c>
      <c r="E1901" s="105" t="s">
        <v>11264</v>
      </c>
      <c r="F1901" s="105" t="s">
        <v>6446</v>
      </c>
      <c r="G1901" s="140">
        <v>1</v>
      </c>
      <c r="H1901" s="107">
        <v>244.95</v>
      </c>
      <c r="I1901" s="107" t="s">
        <v>11266</v>
      </c>
      <c r="J1901" s="76">
        <f t="shared" si="546"/>
        <v>244.95</v>
      </c>
      <c r="M1901" s="76">
        <f>VLOOKUP(B1901,'INS-SIN-SD-09-2021'!A:D,4,0)</f>
        <v>244.95</v>
      </c>
      <c r="N1901" s="76" t="b">
        <f t="shared" si="547"/>
        <v>1</v>
      </c>
    </row>
    <row r="1902" spans="1:15" s="363" customFormat="1" ht="30" x14ac:dyDescent="0.25">
      <c r="A1902" s="376" t="str">
        <f t="shared" si="533"/>
        <v>080519/AGETOP</v>
      </c>
      <c r="B1902" s="367" t="s">
        <v>11263</v>
      </c>
      <c r="C1902" s="368" t="s">
        <v>11520</v>
      </c>
      <c r="D1902" s="368" t="s">
        <v>13613</v>
      </c>
      <c r="E1902" s="369" t="s">
        <v>6446</v>
      </c>
      <c r="F1902" s="369" t="s">
        <v>11264</v>
      </c>
      <c r="G1902" s="370" t="s">
        <v>11265</v>
      </c>
      <c r="H1902" s="371" t="s">
        <v>11266</v>
      </c>
      <c r="I1902" s="375">
        <f>SUMIF(A:A,A1902,J:J)</f>
        <v>420.66999999999996</v>
      </c>
      <c r="K1902" s="363" t="e">
        <f>VLOOKUP(A1902,'CMP-SIN-SD-09-2021'!A:D,4,0)</f>
        <v>#N/A</v>
      </c>
      <c r="L1902" s="363" t="e">
        <f>K1902=I1902</f>
        <v>#N/A</v>
      </c>
      <c r="O1902" s="363" t="s">
        <v>11725</v>
      </c>
    </row>
    <row r="1903" spans="1:15" s="363" customFormat="1" ht="30" x14ac:dyDescent="0.25">
      <c r="A1903" s="378" t="str">
        <f t="shared" si="533"/>
        <v>080519/AGETOP</v>
      </c>
      <c r="B1903" s="377">
        <v>88267</v>
      </c>
      <c r="C1903" s="104" t="s">
        <v>13613</v>
      </c>
      <c r="D1903" s="104" t="s">
        <v>11375</v>
      </c>
      <c r="E1903" s="105" t="s">
        <v>11264</v>
      </c>
      <c r="F1903" s="105" t="s">
        <v>6456</v>
      </c>
      <c r="G1903" s="140">
        <v>1.6279999999999999</v>
      </c>
      <c r="H1903" s="107">
        <f>VLOOKUP(B1903,'CMP-SIN-SD-09-2021'!A:D,4,0)</f>
        <v>23.41</v>
      </c>
      <c r="I1903" s="107" t="s">
        <v>11266</v>
      </c>
      <c r="J1903" s="76">
        <f t="shared" ref="J1903:J1906" si="548">TRUNC((H1903*G1903),2)</f>
        <v>38.11</v>
      </c>
      <c r="M1903" s="76">
        <f>VLOOKUP(B1903,'CMP-SIN-SD-09-2021'!A:D,4,0)</f>
        <v>23.41</v>
      </c>
      <c r="N1903" s="76" t="b">
        <f t="shared" ref="N1903:N1906" si="549">M1903=H1903</f>
        <v>1</v>
      </c>
    </row>
    <row r="1904" spans="1:15" s="363" customFormat="1" x14ac:dyDescent="0.25">
      <c r="A1904" s="378" t="str">
        <f t="shared" si="533"/>
        <v>080519/AGETOP</v>
      </c>
      <c r="B1904" s="377">
        <v>88316</v>
      </c>
      <c r="C1904" s="104" t="s">
        <v>13613</v>
      </c>
      <c r="D1904" s="104" t="s">
        <v>11293</v>
      </c>
      <c r="E1904" s="105" t="s">
        <v>11264</v>
      </c>
      <c r="F1904" s="105" t="s">
        <v>6456</v>
      </c>
      <c r="G1904" s="140">
        <v>1.6279999999999999</v>
      </c>
      <c r="H1904" s="107">
        <f>VLOOKUP(B1904,'CMP-SIN-SD-09-2021'!A:D,4,0)</f>
        <v>17.61</v>
      </c>
      <c r="I1904" s="107" t="s">
        <v>11266</v>
      </c>
      <c r="J1904" s="76">
        <f t="shared" si="548"/>
        <v>28.66</v>
      </c>
      <c r="M1904" s="76">
        <f>VLOOKUP(B1904,'CMP-SIN-SD-09-2021'!A:D,4,0)</f>
        <v>17.61</v>
      </c>
      <c r="N1904" s="76" t="b">
        <f t="shared" si="549"/>
        <v>1</v>
      </c>
    </row>
    <row r="1905" spans="1:15" s="363" customFormat="1" x14ac:dyDescent="0.25">
      <c r="A1905" s="378" t="str">
        <f t="shared" si="533"/>
        <v>080519/AGETOP</v>
      </c>
      <c r="B1905" s="377" t="s">
        <v>13886</v>
      </c>
      <c r="C1905" s="104" t="s">
        <v>13613</v>
      </c>
      <c r="D1905" s="104" t="s">
        <v>13887</v>
      </c>
      <c r="E1905" s="105" t="s">
        <v>11264</v>
      </c>
      <c r="F1905" s="105" t="s">
        <v>13888</v>
      </c>
      <c r="G1905" s="140">
        <v>1.88</v>
      </c>
      <c r="H1905" s="107">
        <v>0.28000000000000003</v>
      </c>
      <c r="I1905" s="107" t="s">
        <v>11266</v>
      </c>
      <c r="J1905" s="76">
        <f t="shared" si="548"/>
        <v>0.52</v>
      </c>
      <c r="M1905" s="76" t="e">
        <f>VLOOKUP(B1905,'INS-SIN-SD-09-2021'!A:D,4,0)</f>
        <v>#N/A</v>
      </c>
      <c r="N1905" s="76" t="e">
        <f t="shared" si="549"/>
        <v>#N/A</v>
      </c>
    </row>
    <row r="1906" spans="1:15" s="363" customFormat="1" ht="30" x14ac:dyDescent="0.25">
      <c r="A1906" s="378" t="str">
        <f t="shared" si="533"/>
        <v>080519/AGETOP</v>
      </c>
      <c r="B1906" s="377" t="s">
        <v>14029</v>
      </c>
      <c r="C1906" s="104" t="s">
        <v>13613</v>
      </c>
      <c r="D1906" s="104" t="s">
        <v>14030</v>
      </c>
      <c r="E1906" s="105" t="s">
        <v>11264</v>
      </c>
      <c r="F1906" s="105" t="s">
        <v>13735</v>
      </c>
      <c r="G1906" s="140">
        <v>1</v>
      </c>
      <c r="H1906" s="107">
        <v>353.38</v>
      </c>
      <c r="I1906" s="107" t="s">
        <v>11266</v>
      </c>
      <c r="J1906" s="76">
        <f t="shared" si="548"/>
        <v>353.38</v>
      </c>
      <c r="M1906" s="76" t="e">
        <f>VLOOKUP(B1906,'INS-SIN-SD-09-2021'!A:D,4,0)</f>
        <v>#N/A</v>
      </c>
      <c r="N1906" s="76" t="e">
        <f t="shared" si="549"/>
        <v>#N/A</v>
      </c>
    </row>
    <row r="1907" spans="1:15" s="363" customFormat="1" ht="30" x14ac:dyDescent="0.25">
      <c r="A1907" s="376">
        <f t="shared" si="533"/>
        <v>99629</v>
      </c>
      <c r="B1907" s="367" t="s">
        <v>11263</v>
      </c>
      <c r="C1907" s="368" t="s">
        <v>11712</v>
      </c>
      <c r="D1907" s="368" t="s">
        <v>13465</v>
      </c>
      <c r="E1907" s="369" t="s">
        <v>6446</v>
      </c>
      <c r="F1907" s="369" t="s">
        <v>11264</v>
      </c>
      <c r="G1907" s="370" t="s">
        <v>11265</v>
      </c>
      <c r="H1907" s="371" t="s">
        <v>11266</v>
      </c>
      <c r="I1907" s="375">
        <f>SUMIF(A:A,A1907,J:J)</f>
        <v>72.070000000000007</v>
      </c>
      <c r="K1907" s="363">
        <f>VLOOKUP(A1907,'CMP-SIN-SD-09-2021'!A:D,4,0)</f>
        <v>72.069999999999993</v>
      </c>
      <c r="L1907" s="363" t="b">
        <f>K1907=I1907</f>
        <v>1</v>
      </c>
      <c r="O1907" s="6">
        <v>99629</v>
      </c>
    </row>
    <row r="1908" spans="1:15" s="363" customFormat="1" ht="30" x14ac:dyDescent="0.25">
      <c r="A1908" s="378">
        <f t="shared" si="533"/>
        <v>99629</v>
      </c>
      <c r="B1908" s="377">
        <v>88248</v>
      </c>
      <c r="C1908" s="104" t="s">
        <v>13465</v>
      </c>
      <c r="D1908" s="104" t="s">
        <v>11440</v>
      </c>
      <c r="E1908" s="105" t="s">
        <v>11264</v>
      </c>
      <c r="F1908" s="105" t="s">
        <v>6456</v>
      </c>
      <c r="G1908" s="140">
        <v>0.14849999999999999</v>
      </c>
      <c r="H1908" s="107">
        <f>VLOOKUP(B1908,'CMP-SIN-SD-09-2021'!A:D,4,0)</f>
        <v>18.23</v>
      </c>
      <c r="I1908" s="107" t="s">
        <v>11266</v>
      </c>
      <c r="J1908" s="76">
        <f t="shared" ref="J1908:J1911" si="550">TRUNC((H1908*G1908),2)</f>
        <v>2.7</v>
      </c>
      <c r="M1908" s="76">
        <f>VLOOKUP(B1908,'CMP-SIN-SD-09-2021'!A:D,4,0)</f>
        <v>18.23</v>
      </c>
      <c r="N1908" s="76" t="b">
        <f t="shared" ref="N1908:N1911" si="551">M1908=H1908</f>
        <v>1</v>
      </c>
    </row>
    <row r="1909" spans="1:15" s="363" customFormat="1" ht="30" x14ac:dyDescent="0.25">
      <c r="A1909" s="378">
        <f t="shared" si="533"/>
        <v>99629</v>
      </c>
      <c r="B1909" s="377">
        <v>88267</v>
      </c>
      <c r="C1909" s="104" t="s">
        <v>13465</v>
      </c>
      <c r="D1909" s="104" t="s">
        <v>11375</v>
      </c>
      <c r="E1909" s="105" t="s">
        <v>11264</v>
      </c>
      <c r="F1909" s="105" t="s">
        <v>6456</v>
      </c>
      <c r="G1909" s="140">
        <v>0.14849999999999999</v>
      </c>
      <c r="H1909" s="107">
        <f>VLOOKUP(B1909,'CMP-SIN-SD-09-2021'!A:D,4,0)</f>
        <v>23.41</v>
      </c>
      <c r="I1909" s="107" t="s">
        <v>11266</v>
      </c>
      <c r="J1909" s="76">
        <f t="shared" si="550"/>
        <v>3.47</v>
      </c>
      <c r="M1909" s="76">
        <f>VLOOKUP(B1909,'CMP-SIN-SD-09-2021'!A:D,4,0)</f>
        <v>23.41</v>
      </c>
      <c r="N1909" s="76" t="b">
        <f t="shared" si="551"/>
        <v>1</v>
      </c>
    </row>
    <row r="1910" spans="1:15" s="363" customFormat="1" x14ac:dyDescent="0.25">
      <c r="A1910" s="378">
        <f t="shared" si="533"/>
        <v>99629</v>
      </c>
      <c r="B1910" s="377">
        <v>3148</v>
      </c>
      <c r="C1910" s="104" t="s">
        <v>13465</v>
      </c>
      <c r="D1910" s="104" t="s">
        <v>14015</v>
      </c>
      <c r="E1910" s="105" t="s">
        <v>11264</v>
      </c>
      <c r="F1910" s="105" t="s">
        <v>6446</v>
      </c>
      <c r="G1910" s="140">
        <v>1.32E-2</v>
      </c>
      <c r="H1910" s="107">
        <v>12.9</v>
      </c>
      <c r="I1910" s="107" t="s">
        <v>11266</v>
      </c>
      <c r="J1910" s="76">
        <f t="shared" si="550"/>
        <v>0.17</v>
      </c>
      <c r="M1910" s="76">
        <f>VLOOKUP(B1910,'INS-SIN-SD-09-2021'!A:D,4,0)</f>
        <v>12.9</v>
      </c>
      <c r="N1910" s="76" t="b">
        <f t="shared" si="551"/>
        <v>1</v>
      </c>
    </row>
    <row r="1911" spans="1:15" s="363" customFormat="1" ht="30" x14ac:dyDescent="0.25">
      <c r="A1911" s="378">
        <f t="shared" si="533"/>
        <v>99629</v>
      </c>
      <c r="B1911" s="377">
        <v>10418</v>
      </c>
      <c r="C1911" s="104" t="s">
        <v>13465</v>
      </c>
      <c r="D1911" s="104" t="s">
        <v>14031</v>
      </c>
      <c r="E1911" s="105" t="s">
        <v>11264</v>
      </c>
      <c r="F1911" s="105" t="s">
        <v>6446</v>
      </c>
      <c r="G1911" s="140">
        <v>1</v>
      </c>
      <c r="H1911" s="107">
        <v>65.73</v>
      </c>
      <c r="I1911" s="107" t="s">
        <v>11266</v>
      </c>
      <c r="J1911" s="76">
        <f t="shared" si="550"/>
        <v>65.73</v>
      </c>
      <c r="M1911" s="76">
        <f>VLOOKUP(B1911,'INS-SIN-SD-09-2021'!A:D,4,0)</f>
        <v>65.73</v>
      </c>
      <c r="N1911" s="76" t="b">
        <f t="shared" si="551"/>
        <v>1</v>
      </c>
    </row>
    <row r="1912" spans="1:15" s="363" customFormat="1" ht="30" x14ac:dyDescent="0.25">
      <c r="A1912" s="376">
        <f t="shared" si="533"/>
        <v>99630</v>
      </c>
      <c r="B1912" s="367" t="s">
        <v>11263</v>
      </c>
      <c r="C1912" s="368" t="s">
        <v>11521</v>
      </c>
      <c r="D1912" s="368" t="s">
        <v>13741</v>
      </c>
      <c r="E1912" s="369" t="s">
        <v>6446</v>
      </c>
      <c r="F1912" s="369" t="s">
        <v>11264</v>
      </c>
      <c r="G1912" s="370" t="s">
        <v>11265</v>
      </c>
      <c r="H1912" s="371" t="s">
        <v>11266</v>
      </c>
      <c r="I1912" s="375">
        <f>SUMIF(A:A,A1912,J:J)</f>
        <v>107.24000000000001</v>
      </c>
      <c r="K1912" s="363">
        <f>VLOOKUP(A1912,'CMP-SIN-SD-09-2021'!A:D,4,0)</f>
        <v>107.24</v>
      </c>
      <c r="L1912" s="363" t="b">
        <f>K1912=I1912</f>
        <v>1</v>
      </c>
      <c r="O1912" s="6">
        <v>99630</v>
      </c>
    </row>
    <row r="1913" spans="1:15" s="363" customFormat="1" ht="30" x14ac:dyDescent="0.25">
      <c r="A1913" s="378">
        <f t="shared" si="533"/>
        <v>99630</v>
      </c>
      <c r="B1913" s="377">
        <v>88248</v>
      </c>
      <c r="C1913" s="104" t="s">
        <v>13741</v>
      </c>
      <c r="D1913" s="104" t="s">
        <v>11440</v>
      </c>
      <c r="E1913" s="105" t="s">
        <v>11264</v>
      </c>
      <c r="F1913" s="105" t="s">
        <v>6456</v>
      </c>
      <c r="G1913" s="140">
        <v>0.2021</v>
      </c>
      <c r="H1913" s="107">
        <f>VLOOKUP(B1913,'CMP-SIN-SD-09-2021'!A:D,4,0)</f>
        <v>18.23</v>
      </c>
      <c r="I1913" s="107" t="s">
        <v>11266</v>
      </c>
      <c r="J1913" s="76">
        <f t="shared" ref="J1913:J1916" si="552">TRUNC((H1913*G1913),2)</f>
        <v>3.68</v>
      </c>
      <c r="M1913" s="76">
        <f>VLOOKUP(B1913,'CMP-SIN-SD-09-2021'!A:D,4,0)</f>
        <v>18.23</v>
      </c>
      <c r="N1913" s="76" t="b">
        <f t="shared" ref="N1913:N1916" si="553">M1913=H1913</f>
        <v>1</v>
      </c>
    </row>
    <row r="1914" spans="1:15" s="363" customFormat="1" ht="30" x14ac:dyDescent="0.25">
      <c r="A1914" s="378">
        <f t="shared" si="533"/>
        <v>99630</v>
      </c>
      <c r="B1914" s="377">
        <v>88267</v>
      </c>
      <c r="C1914" s="104" t="s">
        <v>13741</v>
      </c>
      <c r="D1914" s="104" t="s">
        <v>11375</v>
      </c>
      <c r="E1914" s="105" t="s">
        <v>11264</v>
      </c>
      <c r="F1914" s="105" t="s">
        <v>6456</v>
      </c>
      <c r="G1914" s="140">
        <v>0.2021</v>
      </c>
      <c r="H1914" s="107">
        <f>VLOOKUP(B1914,'CMP-SIN-SD-09-2021'!A:D,4,0)</f>
        <v>23.41</v>
      </c>
      <c r="I1914" s="107" t="s">
        <v>11266</v>
      </c>
      <c r="J1914" s="76">
        <f t="shared" si="552"/>
        <v>4.7300000000000004</v>
      </c>
      <c r="M1914" s="76">
        <f>VLOOKUP(B1914,'CMP-SIN-SD-09-2021'!A:D,4,0)</f>
        <v>23.41</v>
      </c>
      <c r="N1914" s="76" t="b">
        <f t="shared" si="553"/>
        <v>1</v>
      </c>
    </row>
    <row r="1915" spans="1:15" s="363" customFormat="1" x14ac:dyDescent="0.25">
      <c r="A1915" s="378">
        <f t="shared" si="533"/>
        <v>99630</v>
      </c>
      <c r="B1915" s="377">
        <v>3148</v>
      </c>
      <c r="C1915" s="104" t="s">
        <v>13741</v>
      </c>
      <c r="D1915" s="104" t="s">
        <v>14015</v>
      </c>
      <c r="E1915" s="105" t="s">
        <v>11264</v>
      </c>
      <c r="F1915" s="105" t="s">
        <v>6446</v>
      </c>
      <c r="G1915" s="140">
        <v>1.6799999999999999E-2</v>
      </c>
      <c r="H1915" s="107">
        <v>12.9</v>
      </c>
      <c r="I1915" s="107" t="s">
        <v>11266</v>
      </c>
      <c r="J1915" s="76">
        <f t="shared" si="552"/>
        <v>0.21</v>
      </c>
      <c r="M1915" s="76">
        <f>VLOOKUP(B1915,'INS-SIN-SD-09-2021'!A:D,4,0)</f>
        <v>12.9</v>
      </c>
      <c r="N1915" s="76" t="b">
        <f t="shared" si="553"/>
        <v>1</v>
      </c>
    </row>
    <row r="1916" spans="1:15" s="363" customFormat="1" ht="30" x14ac:dyDescent="0.25">
      <c r="A1916" s="378">
        <f t="shared" si="533"/>
        <v>99630</v>
      </c>
      <c r="B1916" s="377">
        <v>10419</v>
      </c>
      <c r="C1916" s="104" t="s">
        <v>13741</v>
      </c>
      <c r="D1916" s="104" t="s">
        <v>14032</v>
      </c>
      <c r="E1916" s="105" t="s">
        <v>11264</v>
      </c>
      <c r="F1916" s="105" t="s">
        <v>6446</v>
      </c>
      <c r="G1916" s="140">
        <v>1</v>
      </c>
      <c r="H1916" s="107">
        <v>98.62</v>
      </c>
      <c r="I1916" s="107" t="s">
        <v>11266</v>
      </c>
      <c r="J1916" s="76">
        <f t="shared" si="552"/>
        <v>98.62</v>
      </c>
      <c r="M1916" s="76">
        <f>VLOOKUP(B1916,'INS-SIN-SD-09-2021'!A:D,4,0)</f>
        <v>98.62</v>
      </c>
      <c r="N1916" s="76" t="b">
        <f t="shared" si="553"/>
        <v>1</v>
      </c>
    </row>
    <row r="1917" spans="1:15" s="363" customFormat="1" ht="60" x14ac:dyDescent="0.25">
      <c r="A1917" s="376">
        <f t="shared" si="533"/>
        <v>94489</v>
      </c>
      <c r="B1917" s="367" t="s">
        <v>11263</v>
      </c>
      <c r="C1917" s="368" t="s">
        <v>11522</v>
      </c>
      <c r="D1917" s="368" t="s">
        <v>14033</v>
      </c>
      <c r="E1917" s="369" t="s">
        <v>6446</v>
      </c>
      <c r="F1917" s="369" t="s">
        <v>11264</v>
      </c>
      <c r="G1917" s="370" t="s">
        <v>11265</v>
      </c>
      <c r="H1917" s="371" t="s">
        <v>11266</v>
      </c>
      <c r="I1917" s="375">
        <f>SUMIF(A:A,A1917,J:J)</f>
        <v>38.04</v>
      </c>
      <c r="K1917" s="363">
        <f>VLOOKUP(A1917,'CMP-SIN-SD-09-2021'!A:D,4,0)</f>
        <v>38.04</v>
      </c>
      <c r="L1917" s="363" t="b">
        <f>K1917=I1917</f>
        <v>1</v>
      </c>
      <c r="O1917" s="6">
        <v>94489</v>
      </c>
    </row>
    <row r="1918" spans="1:15" s="363" customFormat="1" ht="30" x14ac:dyDescent="0.25">
      <c r="A1918" s="378">
        <f t="shared" si="533"/>
        <v>94489</v>
      </c>
      <c r="B1918" s="377">
        <v>88248</v>
      </c>
      <c r="C1918" s="104" t="s">
        <v>14033</v>
      </c>
      <c r="D1918" s="104" t="s">
        <v>11440</v>
      </c>
      <c r="E1918" s="105" t="s">
        <v>11264</v>
      </c>
      <c r="F1918" s="105" t="s">
        <v>6456</v>
      </c>
      <c r="G1918" s="140">
        <v>7.9500000000000001E-2</v>
      </c>
      <c r="H1918" s="107">
        <f>VLOOKUP(B1918,'CMP-SIN-SD-09-2021'!A:D,4,0)</f>
        <v>18.23</v>
      </c>
      <c r="I1918" s="107" t="s">
        <v>11266</v>
      </c>
      <c r="J1918" s="76">
        <f t="shared" ref="J1918:J1923" si="554">TRUNC((H1918*G1918),2)</f>
        <v>1.44</v>
      </c>
      <c r="M1918" s="76">
        <f>VLOOKUP(B1918,'CMP-SIN-SD-09-2021'!A:D,4,0)</f>
        <v>18.23</v>
      </c>
      <c r="N1918" s="76" t="b">
        <f t="shared" ref="N1918:N1923" si="555">M1918=H1918</f>
        <v>1</v>
      </c>
    </row>
    <row r="1919" spans="1:15" s="363" customFormat="1" ht="30" x14ac:dyDescent="0.25">
      <c r="A1919" s="378">
        <f t="shared" si="533"/>
        <v>94489</v>
      </c>
      <c r="B1919" s="377">
        <v>88267</v>
      </c>
      <c r="C1919" s="104" t="s">
        <v>14033</v>
      </c>
      <c r="D1919" s="104" t="s">
        <v>11375</v>
      </c>
      <c r="E1919" s="105" t="s">
        <v>11264</v>
      </c>
      <c r="F1919" s="105" t="s">
        <v>6456</v>
      </c>
      <c r="G1919" s="140">
        <v>7.9500000000000001E-2</v>
      </c>
      <c r="H1919" s="107">
        <f>VLOOKUP(B1919,'CMP-SIN-SD-09-2021'!A:D,4,0)</f>
        <v>23.41</v>
      </c>
      <c r="I1919" s="107" t="s">
        <v>11266</v>
      </c>
      <c r="J1919" s="76">
        <f t="shared" si="554"/>
        <v>1.86</v>
      </c>
      <c r="M1919" s="76">
        <f>VLOOKUP(B1919,'CMP-SIN-SD-09-2021'!A:D,4,0)</f>
        <v>23.41</v>
      </c>
      <c r="N1919" s="76" t="b">
        <f t="shared" si="555"/>
        <v>1</v>
      </c>
    </row>
    <row r="1920" spans="1:15" s="363" customFormat="1" x14ac:dyDescent="0.25">
      <c r="A1920" s="378">
        <f t="shared" si="533"/>
        <v>94489</v>
      </c>
      <c r="B1920" s="377">
        <v>20080</v>
      </c>
      <c r="C1920" s="104" t="s">
        <v>14033</v>
      </c>
      <c r="D1920" s="104" t="s">
        <v>13935</v>
      </c>
      <c r="E1920" s="105" t="s">
        <v>11264</v>
      </c>
      <c r="F1920" s="105" t="s">
        <v>6446</v>
      </c>
      <c r="G1920" s="140">
        <v>0.04</v>
      </c>
      <c r="H1920" s="107">
        <v>21.85</v>
      </c>
      <c r="I1920" s="107" t="s">
        <v>11266</v>
      </c>
      <c r="J1920" s="76">
        <f t="shared" si="554"/>
        <v>0.87</v>
      </c>
      <c r="M1920" s="76">
        <f>VLOOKUP(B1920,'INS-SIN-SD-09-2021'!A:D,4,0)</f>
        <v>21.85</v>
      </c>
      <c r="N1920" s="76" t="b">
        <f t="shared" si="555"/>
        <v>1</v>
      </c>
    </row>
    <row r="1921" spans="1:15" s="363" customFormat="1" ht="30" x14ac:dyDescent="0.25">
      <c r="A1921" s="378">
        <f t="shared" si="533"/>
        <v>94489</v>
      </c>
      <c r="B1921" s="377">
        <v>11674</v>
      </c>
      <c r="C1921" s="104" t="s">
        <v>14033</v>
      </c>
      <c r="D1921" s="104" t="s">
        <v>14034</v>
      </c>
      <c r="E1921" s="105" t="s">
        <v>11264</v>
      </c>
      <c r="F1921" s="105" t="s">
        <v>6446</v>
      </c>
      <c r="G1921" s="140">
        <v>1</v>
      </c>
      <c r="H1921" s="107">
        <v>33.14</v>
      </c>
      <c r="I1921" s="107" t="s">
        <v>11266</v>
      </c>
      <c r="J1921" s="76">
        <f t="shared" si="554"/>
        <v>33.14</v>
      </c>
      <c r="M1921" s="76">
        <f>VLOOKUP(B1921,'INS-SIN-SD-09-2021'!A:D,4,0)</f>
        <v>33.14</v>
      </c>
      <c r="N1921" s="76" t="b">
        <f t="shared" si="555"/>
        <v>1</v>
      </c>
    </row>
    <row r="1922" spans="1:15" s="363" customFormat="1" x14ac:dyDescent="0.25">
      <c r="A1922" s="378">
        <f t="shared" si="533"/>
        <v>94489</v>
      </c>
      <c r="B1922" s="377">
        <v>20083</v>
      </c>
      <c r="C1922" s="104" t="s">
        <v>14033</v>
      </c>
      <c r="D1922" s="104" t="s">
        <v>13864</v>
      </c>
      <c r="E1922" s="105" t="s">
        <v>11264</v>
      </c>
      <c r="F1922" s="105" t="s">
        <v>6446</v>
      </c>
      <c r="G1922" s="140">
        <v>9.4999999999999998E-3</v>
      </c>
      <c r="H1922" s="107">
        <v>75.84</v>
      </c>
      <c r="I1922" s="107" t="s">
        <v>11266</v>
      </c>
      <c r="J1922" s="76">
        <f t="shared" si="554"/>
        <v>0.72</v>
      </c>
      <c r="M1922" s="76">
        <f>VLOOKUP(B1922,'INS-SIN-SD-09-2021'!A:D,4,0)</f>
        <v>75.84</v>
      </c>
      <c r="N1922" s="76" t="b">
        <f t="shared" si="555"/>
        <v>1</v>
      </c>
    </row>
    <row r="1923" spans="1:15" s="363" customFormat="1" x14ac:dyDescent="0.25">
      <c r="A1923" s="378">
        <f t="shared" si="533"/>
        <v>94489</v>
      </c>
      <c r="B1923" s="377">
        <v>38383</v>
      </c>
      <c r="C1923" s="104" t="s">
        <v>14033</v>
      </c>
      <c r="D1923" s="104" t="s">
        <v>13857</v>
      </c>
      <c r="E1923" s="105" t="s">
        <v>11264</v>
      </c>
      <c r="F1923" s="105" t="s">
        <v>6446</v>
      </c>
      <c r="G1923" s="140">
        <v>8.0000000000000002E-3</v>
      </c>
      <c r="H1923" s="107">
        <v>2.34</v>
      </c>
      <c r="I1923" s="107" t="s">
        <v>11266</v>
      </c>
      <c r="J1923" s="76">
        <f t="shared" si="554"/>
        <v>0.01</v>
      </c>
      <c r="M1923" s="76">
        <f>VLOOKUP(B1923,'INS-SIN-SD-09-2021'!A:D,4,0)</f>
        <v>2.34</v>
      </c>
      <c r="N1923" s="76" t="b">
        <f t="shared" si="555"/>
        <v>1</v>
      </c>
    </row>
    <row r="1924" spans="1:15" s="363" customFormat="1" ht="60" x14ac:dyDescent="0.25">
      <c r="A1924" s="376">
        <f t="shared" si="533"/>
        <v>95251</v>
      </c>
      <c r="B1924" s="367" t="s">
        <v>11263</v>
      </c>
      <c r="C1924" s="368" t="s">
        <v>11523</v>
      </c>
      <c r="D1924" s="368" t="s">
        <v>14035</v>
      </c>
      <c r="E1924" s="369" t="s">
        <v>6446</v>
      </c>
      <c r="F1924" s="369" t="s">
        <v>11264</v>
      </c>
      <c r="G1924" s="370" t="s">
        <v>11265</v>
      </c>
      <c r="H1924" s="371" t="s">
        <v>11266</v>
      </c>
      <c r="I1924" s="375">
        <f>SUMIF(A:A,A1924,J:J)</f>
        <v>103.19</v>
      </c>
      <c r="K1924" s="363">
        <f>VLOOKUP(A1924,'CMP-SIN-SD-09-2021'!A:D,4,0)</f>
        <v>103.19</v>
      </c>
      <c r="L1924" s="363" t="b">
        <f>K1924=I1924</f>
        <v>1</v>
      </c>
      <c r="O1924" s="6">
        <v>95251</v>
      </c>
    </row>
    <row r="1925" spans="1:15" s="363" customFormat="1" ht="30" x14ac:dyDescent="0.25">
      <c r="A1925" s="378">
        <f t="shared" si="533"/>
        <v>95251</v>
      </c>
      <c r="B1925" s="377">
        <v>88248</v>
      </c>
      <c r="C1925" s="104" t="s">
        <v>14035</v>
      </c>
      <c r="D1925" s="104" t="s">
        <v>11440</v>
      </c>
      <c r="E1925" s="105" t="s">
        <v>11264</v>
      </c>
      <c r="F1925" s="105" t="s">
        <v>6456</v>
      </c>
      <c r="G1925" s="140">
        <v>0.2021</v>
      </c>
      <c r="H1925" s="107">
        <f>VLOOKUP(B1925,'CMP-SIN-SD-09-2021'!A:D,4,0)</f>
        <v>18.23</v>
      </c>
      <c r="I1925" s="107" t="s">
        <v>11266</v>
      </c>
      <c r="J1925" s="76">
        <f t="shared" ref="J1925:J1928" si="556">TRUNC((H1925*G1925),2)</f>
        <v>3.68</v>
      </c>
      <c r="M1925" s="76">
        <f>VLOOKUP(B1925,'CMP-SIN-SD-09-2021'!A:D,4,0)</f>
        <v>18.23</v>
      </c>
      <c r="N1925" s="76" t="b">
        <f t="shared" ref="N1925:N1928" si="557">M1925=H1925</f>
        <v>1</v>
      </c>
    </row>
    <row r="1926" spans="1:15" s="363" customFormat="1" ht="30" x14ac:dyDescent="0.25">
      <c r="A1926" s="378">
        <f t="shared" si="533"/>
        <v>95251</v>
      </c>
      <c r="B1926" s="377">
        <v>88267</v>
      </c>
      <c r="C1926" s="104" t="s">
        <v>14035</v>
      </c>
      <c r="D1926" s="104" t="s">
        <v>11375</v>
      </c>
      <c r="E1926" s="105" t="s">
        <v>11264</v>
      </c>
      <c r="F1926" s="105" t="s">
        <v>6456</v>
      </c>
      <c r="G1926" s="140">
        <v>0.2021</v>
      </c>
      <c r="H1926" s="107">
        <f>VLOOKUP(B1926,'CMP-SIN-SD-09-2021'!A:D,4,0)</f>
        <v>23.41</v>
      </c>
      <c r="I1926" s="107" t="s">
        <v>11266</v>
      </c>
      <c r="J1926" s="76">
        <f t="shared" si="556"/>
        <v>4.7300000000000004</v>
      </c>
      <c r="M1926" s="76">
        <f>VLOOKUP(B1926,'CMP-SIN-SD-09-2021'!A:D,4,0)</f>
        <v>23.41</v>
      </c>
      <c r="N1926" s="76" t="b">
        <f t="shared" si="557"/>
        <v>1</v>
      </c>
    </row>
    <row r="1927" spans="1:15" s="363" customFormat="1" x14ac:dyDescent="0.25">
      <c r="A1927" s="378">
        <f t="shared" si="533"/>
        <v>95251</v>
      </c>
      <c r="B1927" s="377">
        <v>3148</v>
      </c>
      <c r="C1927" s="104" t="s">
        <v>14035</v>
      </c>
      <c r="D1927" s="104" t="s">
        <v>14015</v>
      </c>
      <c r="E1927" s="105" t="s">
        <v>11264</v>
      </c>
      <c r="F1927" s="105" t="s">
        <v>6446</v>
      </c>
      <c r="G1927" s="140">
        <v>1.6799999999999999E-2</v>
      </c>
      <c r="H1927" s="107">
        <v>12.9</v>
      </c>
      <c r="I1927" s="107" t="s">
        <v>11266</v>
      </c>
      <c r="J1927" s="76">
        <f t="shared" si="556"/>
        <v>0.21</v>
      </c>
      <c r="M1927" s="76">
        <f>VLOOKUP(B1927,'INS-SIN-SD-09-2021'!A:D,4,0)</f>
        <v>12.9</v>
      </c>
      <c r="N1927" s="76" t="b">
        <f t="shared" si="557"/>
        <v>1</v>
      </c>
    </row>
    <row r="1928" spans="1:15" s="363" customFormat="1" ht="30" x14ac:dyDescent="0.25">
      <c r="A1928" s="378">
        <f t="shared" si="533"/>
        <v>95251</v>
      </c>
      <c r="B1928" s="377">
        <v>11750</v>
      </c>
      <c r="C1928" s="104" t="s">
        <v>14035</v>
      </c>
      <c r="D1928" s="104" t="s">
        <v>14036</v>
      </c>
      <c r="E1928" s="105" t="s">
        <v>11264</v>
      </c>
      <c r="F1928" s="105" t="s">
        <v>6446</v>
      </c>
      <c r="G1928" s="140">
        <v>1</v>
      </c>
      <c r="H1928" s="107">
        <v>94.57</v>
      </c>
      <c r="I1928" s="107" t="s">
        <v>11266</v>
      </c>
      <c r="J1928" s="76">
        <f t="shared" si="556"/>
        <v>94.57</v>
      </c>
      <c r="M1928" s="76">
        <f>VLOOKUP(B1928,'INS-SIN-SD-09-2021'!A:D,4,0)</f>
        <v>94.57</v>
      </c>
      <c r="N1928" s="76" t="b">
        <f t="shared" si="557"/>
        <v>1</v>
      </c>
    </row>
    <row r="1929" spans="1:15" s="363" customFormat="1" x14ac:dyDescent="0.25">
      <c r="A1929" s="376">
        <f t="shared" si="533"/>
        <v>83646</v>
      </c>
      <c r="B1929" s="367" t="s">
        <v>11263</v>
      </c>
      <c r="C1929" s="368" t="s">
        <v>11524</v>
      </c>
      <c r="D1929" s="368" t="s">
        <v>13621</v>
      </c>
      <c r="E1929" s="369" t="s">
        <v>6446</v>
      </c>
      <c r="F1929" s="369" t="s">
        <v>11264</v>
      </c>
      <c r="G1929" s="370" t="s">
        <v>11265</v>
      </c>
      <c r="H1929" s="371" t="s">
        <v>11266</v>
      </c>
      <c r="I1929" s="375">
        <f>SUMIF(A:A,A1929,J:J)</f>
        <v>2848.49</v>
      </c>
      <c r="K1929" s="363" t="e">
        <f>VLOOKUP(A1929,'CMP-SIN-SD-09-2021'!A:D,4,0)</f>
        <v>#N/A</v>
      </c>
      <c r="L1929" s="363" t="e">
        <f>K1929=I1929</f>
        <v>#N/A</v>
      </c>
      <c r="O1929" s="6">
        <v>83646</v>
      </c>
    </row>
    <row r="1930" spans="1:15" s="363" customFormat="1" x14ac:dyDescent="0.25">
      <c r="A1930" s="378">
        <f t="shared" si="533"/>
        <v>83646</v>
      </c>
      <c r="B1930" s="377">
        <v>88243</v>
      </c>
      <c r="C1930" s="104" t="s">
        <v>13621</v>
      </c>
      <c r="D1930" s="104" t="s">
        <v>13473</v>
      </c>
      <c r="E1930" s="105" t="s">
        <v>11264</v>
      </c>
      <c r="F1930" s="105" t="s">
        <v>6456</v>
      </c>
      <c r="G1930" s="140">
        <v>6.1</v>
      </c>
      <c r="H1930" s="107">
        <f>VLOOKUP(B1930,'CMP-SIN-SD-09-2021'!A:D,4,0)</f>
        <v>20.96</v>
      </c>
      <c r="I1930" s="107" t="s">
        <v>11266</v>
      </c>
      <c r="J1930" s="76">
        <f t="shared" ref="J1930:J1932" si="558">TRUNC((H1930*G1930),2)</f>
        <v>127.85</v>
      </c>
      <c r="M1930" s="76">
        <f>VLOOKUP(B1930,'CMP-SIN-SD-09-2021'!A:D,4,0)</f>
        <v>20.96</v>
      </c>
      <c r="N1930" s="76" t="b">
        <f t="shared" ref="N1930:N1932" si="559">M1930=H1930</f>
        <v>1</v>
      </c>
    </row>
    <row r="1931" spans="1:15" s="363" customFormat="1" ht="30" x14ac:dyDescent="0.25">
      <c r="A1931" s="378">
        <f t="shared" si="533"/>
        <v>83646</v>
      </c>
      <c r="B1931" s="377">
        <v>88279</v>
      </c>
      <c r="C1931" s="104" t="s">
        <v>13621</v>
      </c>
      <c r="D1931" s="104" t="s">
        <v>14037</v>
      </c>
      <c r="E1931" s="105" t="s">
        <v>11264</v>
      </c>
      <c r="F1931" s="105" t="s">
        <v>6456</v>
      </c>
      <c r="G1931" s="140">
        <v>6.1</v>
      </c>
      <c r="H1931" s="107">
        <f>VLOOKUP(B1931,'CMP-SIN-SD-09-2021'!A:D,4,0)</f>
        <v>24.98</v>
      </c>
      <c r="I1931" s="107" t="s">
        <v>11266</v>
      </c>
      <c r="J1931" s="76">
        <f t="shared" si="558"/>
        <v>152.37</v>
      </c>
      <c r="M1931" s="76">
        <f>VLOOKUP(B1931,'CMP-SIN-SD-09-2021'!A:D,4,0)</f>
        <v>24.98</v>
      </c>
      <c r="N1931" s="76" t="b">
        <f t="shared" si="559"/>
        <v>1</v>
      </c>
    </row>
    <row r="1932" spans="1:15" s="363" customFormat="1" ht="60" x14ac:dyDescent="0.25">
      <c r="A1932" s="378">
        <f t="shared" ref="A1932:A1995" si="560">IF(O1932&lt;&gt;0,O1932,A1931)</f>
        <v>83646</v>
      </c>
      <c r="B1932" s="377">
        <v>735</v>
      </c>
      <c r="C1932" s="104" t="s">
        <v>13621</v>
      </c>
      <c r="D1932" s="104" t="s">
        <v>14038</v>
      </c>
      <c r="E1932" s="105" t="s">
        <v>11264</v>
      </c>
      <c r="F1932" s="105" t="s">
        <v>6446</v>
      </c>
      <c r="G1932" s="140">
        <v>1</v>
      </c>
      <c r="H1932" s="107">
        <v>2568.27</v>
      </c>
      <c r="I1932" s="107" t="s">
        <v>11266</v>
      </c>
      <c r="J1932" s="76">
        <f t="shared" si="558"/>
        <v>2568.27</v>
      </c>
      <c r="M1932" s="76">
        <f>VLOOKUP(B1932,'INS-SIN-SD-09-2021'!A:D,4,0)</f>
        <v>2568.27</v>
      </c>
      <c r="N1932" s="76" t="b">
        <f t="shared" si="559"/>
        <v>1</v>
      </c>
    </row>
    <row r="1933" spans="1:15" s="363" customFormat="1" ht="30" x14ac:dyDescent="0.25">
      <c r="A1933" s="376" t="str">
        <f t="shared" si="560"/>
        <v>080752/AGETOP</v>
      </c>
      <c r="B1933" s="367" t="s">
        <v>11263</v>
      </c>
      <c r="C1933" s="368" t="s">
        <v>14039</v>
      </c>
      <c r="D1933" s="368" t="s">
        <v>13603</v>
      </c>
      <c r="E1933" s="369" t="s">
        <v>6446</v>
      </c>
      <c r="F1933" s="369" t="s">
        <v>11264</v>
      </c>
      <c r="G1933" s="370" t="s">
        <v>11265</v>
      </c>
      <c r="H1933" s="371" t="s">
        <v>11266</v>
      </c>
      <c r="I1933" s="375">
        <f>SUMIF(A:A,A1933,J:J)</f>
        <v>4200</v>
      </c>
      <c r="K1933" s="363" t="e">
        <f>VLOOKUP(A1933,'CMP-SIN-SD-09-2021'!A:D,4,0)</f>
        <v>#N/A</v>
      </c>
      <c r="L1933" s="363" t="e">
        <f>K1933=I1933</f>
        <v>#N/A</v>
      </c>
      <c r="O1933" s="363" t="s">
        <v>491</v>
      </c>
    </row>
    <row r="1934" spans="1:15" s="363" customFormat="1" x14ac:dyDescent="0.25">
      <c r="A1934" s="378" t="str">
        <f t="shared" si="560"/>
        <v>080752/AGETOP</v>
      </c>
      <c r="B1934" s="377" t="s">
        <v>14040</v>
      </c>
      <c r="C1934" s="104" t="s">
        <v>13603</v>
      </c>
      <c r="D1934" s="104" t="s">
        <v>14041</v>
      </c>
      <c r="E1934" s="105" t="s">
        <v>11264</v>
      </c>
      <c r="F1934" s="105" t="s">
        <v>13735</v>
      </c>
      <c r="G1934" s="140">
        <v>1</v>
      </c>
      <c r="H1934" s="107">
        <v>4200</v>
      </c>
      <c r="I1934" s="107" t="s">
        <v>11266</v>
      </c>
      <c r="J1934" s="76">
        <f>TRUNC((H1934*G1934),2)</f>
        <v>4200</v>
      </c>
      <c r="M1934" s="76" t="e">
        <f>VLOOKUP(B1934,'INS-SIN-SD-09-2021'!A:D,4,0)</f>
        <v>#N/A</v>
      </c>
      <c r="N1934" s="76" t="e">
        <f>M1934=H1934</f>
        <v>#N/A</v>
      </c>
    </row>
    <row r="1935" spans="1:15" s="363" customFormat="1" ht="45" x14ac:dyDescent="0.25">
      <c r="A1935" s="376">
        <f t="shared" si="560"/>
        <v>89578</v>
      </c>
      <c r="B1935" s="367" t="s">
        <v>11263</v>
      </c>
      <c r="C1935" s="368" t="s">
        <v>11525</v>
      </c>
      <c r="D1935" s="368" t="s">
        <v>13485</v>
      </c>
      <c r="E1935" s="369" t="s">
        <v>6465</v>
      </c>
      <c r="F1935" s="369" t="s">
        <v>11264</v>
      </c>
      <c r="G1935" s="370" t="s">
        <v>11265</v>
      </c>
      <c r="H1935" s="371" t="s">
        <v>11266</v>
      </c>
      <c r="I1935" s="375">
        <f>SUMIF(A:A,A1935,J:J)</f>
        <v>41.04</v>
      </c>
      <c r="K1935" s="363">
        <f>VLOOKUP(A1935,'CMP-SIN-SD-09-2021'!A:D,4,0)</f>
        <v>41.04</v>
      </c>
      <c r="L1935" s="363" t="b">
        <f>K1935=I1935</f>
        <v>1</v>
      </c>
      <c r="O1935" s="6">
        <v>89578</v>
      </c>
    </row>
    <row r="1936" spans="1:15" s="363" customFormat="1" ht="30" x14ac:dyDescent="0.25">
      <c r="A1936" s="378">
        <f t="shared" si="560"/>
        <v>89578</v>
      </c>
      <c r="B1936" s="377">
        <v>88248</v>
      </c>
      <c r="C1936" s="104" t="s">
        <v>13485</v>
      </c>
      <c r="D1936" s="104" t="s">
        <v>11440</v>
      </c>
      <c r="E1936" s="105" t="s">
        <v>11264</v>
      </c>
      <c r="F1936" s="105" t="s">
        <v>6456</v>
      </c>
      <c r="G1936" s="140">
        <v>0.11</v>
      </c>
      <c r="H1936" s="107">
        <f>VLOOKUP(B1936,'CMP-SIN-SD-09-2021'!A:D,4,0)</f>
        <v>18.23</v>
      </c>
      <c r="I1936" s="107" t="s">
        <v>11266</v>
      </c>
      <c r="J1936" s="76">
        <f t="shared" ref="J1936:J1941" si="561">TRUNC((H1936*G1936),2)</f>
        <v>2</v>
      </c>
      <c r="M1936" s="76">
        <f>VLOOKUP(B1936,'CMP-SIN-SD-09-2021'!A:D,4,0)</f>
        <v>18.23</v>
      </c>
      <c r="N1936" s="76" t="b">
        <f t="shared" ref="N1936:N1941" si="562">M1936=H1936</f>
        <v>1</v>
      </c>
    </row>
    <row r="1937" spans="1:15" s="363" customFormat="1" ht="30" x14ac:dyDescent="0.25">
      <c r="A1937" s="378">
        <f t="shared" si="560"/>
        <v>89578</v>
      </c>
      <c r="B1937" s="377">
        <v>88267</v>
      </c>
      <c r="C1937" s="104" t="s">
        <v>13485</v>
      </c>
      <c r="D1937" s="104" t="s">
        <v>11375</v>
      </c>
      <c r="E1937" s="105" t="s">
        <v>11264</v>
      </c>
      <c r="F1937" s="105" t="s">
        <v>6456</v>
      </c>
      <c r="G1937" s="140">
        <v>0.11</v>
      </c>
      <c r="H1937" s="107">
        <f>VLOOKUP(B1937,'CMP-SIN-SD-09-2021'!A:D,4,0)</f>
        <v>23.41</v>
      </c>
      <c r="I1937" s="107" t="s">
        <v>11266</v>
      </c>
      <c r="J1937" s="76">
        <f t="shared" si="561"/>
        <v>2.57</v>
      </c>
      <c r="M1937" s="76">
        <f>VLOOKUP(B1937,'CMP-SIN-SD-09-2021'!A:D,4,0)</f>
        <v>23.41</v>
      </c>
      <c r="N1937" s="76" t="b">
        <f t="shared" si="562"/>
        <v>1</v>
      </c>
    </row>
    <row r="1938" spans="1:15" s="363" customFormat="1" x14ac:dyDescent="0.25">
      <c r="A1938" s="378">
        <f t="shared" si="560"/>
        <v>89578</v>
      </c>
      <c r="B1938" s="377">
        <v>122</v>
      </c>
      <c r="C1938" s="104" t="s">
        <v>13485</v>
      </c>
      <c r="D1938" s="104" t="s">
        <v>13863</v>
      </c>
      <c r="E1938" s="105" t="s">
        <v>11264</v>
      </c>
      <c r="F1938" s="105" t="s">
        <v>6446</v>
      </c>
      <c r="G1938" s="140">
        <v>5.0000000000000001E-3</v>
      </c>
      <c r="H1938" s="107">
        <v>66.94</v>
      </c>
      <c r="I1938" s="107" t="s">
        <v>11266</v>
      </c>
      <c r="J1938" s="76">
        <f t="shared" si="561"/>
        <v>0.33</v>
      </c>
      <c r="M1938" s="76">
        <f>VLOOKUP(B1938,'INS-SIN-SD-09-2021'!A:D,4,0)</f>
        <v>66.94</v>
      </c>
      <c r="N1938" s="76" t="b">
        <f t="shared" si="562"/>
        <v>1</v>
      </c>
    </row>
    <row r="1939" spans="1:15" s="363" customFormat="1" x14ac:dyDescent="0.25">
      <c r="A1939" s="378">
        <f t="shared" si="560"/>
        <v>89578</v>
      </c>
      <c r="B1939" s="377">
        <v>20083</v>
      </c>
      <c r="C1939" s="104" t="s">
        <v>13485</v>
      </c>
      <c r="D1939" s="104" t="s">
        <v>13864</v>
      </c>
      <c r="E1939" s="105" t="s">
        <v>11264</v>
      </c>
      <c r="F1939" s="105" t="s">
        <v>6446</v>
      </c>
      <c r="G1939" s="140">
        <v>8.2000000000000007E-3</v>
      </c>
      <c r="H1939" s="107">
        <v>75.84</v>
      </c>
      <c r="I1939" s="107" t="s">
        <v>11266</v>
      </c>
      <c r="J1939" s="76">
        <f t="shared" si="561"/>
        <v>0.62</v>
      </c>
      <c r="M1939" s="76">
        <f>VLOOKUP(B1939,'INS-SIN-SD-09-2021'!A:D,4,0)</f>
        <v>75.84</v>
      </c>
      <c r="N1939" s="76" t="b">
        <f t="shared" si="562"/>
        <v>1</v>
      </c>
    </row>
    <row r="1940" spans="1:15" s="363" customFormat="1" ht="30" x14ac:dyDescent="0.25">
      <c r="A1940" s="378">
        <f t="shared" si="560"/>
        <v>89578</v>
      </c>
      <c r="B1940" s="377">
        <v>9841</v>
      </c>
      <c r="C1940" s="104" t="s">
        <v>13485</v>
      </c>
      <c r="D1940" s="104" t="s">
        <v>14042</v>
      </c>
      <c r="E1940" s="105" t="s">
        <v>11264</v>
      </c>
      <c r="F1940" s="105" t="s">
        <v>6465</v>
      </c>
      <c r="G1940" s="140">
        <v>1.04</v>
      </c>
      <c r="H1940" s="107">
        <v>34.11</v>
      </c>
      <c r="I1940" s="107" t="s">
        <v>11266</v>
      </c>
      <c r="J1940" s="76">
        <f t="shared" si="561"/>
        <v>35.47</v>
      </c>
      <c r="M1940" s="76">
        <f>VLOOKUP(B1940,'INS-SIN-SD-09-2021'!A:D,4,0)</f>
        <v>34.11</v>
      </c>
      <c r="N1940" s="76" t="b">
        <f t="shared" si="562"/>
        <v>1</v>
      </c>
    </row>
    <row r="1941" spans="1:15" s="363" customFormat="1" x14ac:dyDescent="0.25">
      <c r="A1941" s="378">
        <f t="shared" si="560"/>
        <v>89578</v>
      </c>
      <c r="B1941" s="377">
        <v>38383</v>
      </c>
      <c r="C1941" s="104" t="s">
        <v>13485</v>
      </c>
      <c r="D1941" s="104" t="s">
        <v>13857</v>
      </c>
      <c r="E1941" s="105" t="s">
        <v>11264</v>
      </c>
      <c r="F1941" s="105" t="s">
        <v>6446</v>
      </c>
      <c r="G1941" s="140">
        <v>2.3E-2</v>
      </c>
      <c r="H1941" s="107">
        <v>2.34</v>
      </c>
      <c r="I1941" s="107" t="s">
        <v>11266</v>
      </c>
      <c r="J1941" s="76">
        <f t="shared" si="561"/>
        <v>0.05</v>
      </c>
      <c r="M1941" s="76">
        <f>VLOOKUP(B1941,'INS-SIN-SD-09-2021'!A:D,4,0)</f>
        <v>2.34</v>
      </c>
      <c r="N1941" s="76" t="b">
        <f t="shared" si="562"/>
        <v>1</v>
      </c>
    </row>
    <row r="1942" spans="1:15" s="363" customFormat="1" ht="45" x14ac:dyDescent="0.25">
      <c r="A1942" s="376">
        <f t="shared" si="560"/>
        <v>89580</v>
      </c>
      <c r="B1942" s="367" t="s">
        <v>11263</v>
      </c>
      <c r="C1942" s="368" t="s">
        <v>11526</v>
      </c>
      <c r="D1942" s="368" t="s">
        <v>13485</v>
      </c>
      <c r="E1942" s="369" t="s">
        <v>6465</v>
      </c>
      <c r="F1942" s="369" t="s">
        <v>11264</v>
      </c>
      <c r="G1942" s="370" t="s">
        <v>11265</v>
      </c>
      <c r="H1942" s="371" t="s">
        <v>11266</v>
      </c>
      <c r="I1942" s="375">
        <f>SUMIF(A:A,A1942,J:J)</f>
        <v>80.84</v>
      </c>
      <c r="K1942" s="363">
        <f>VLOOKUP(A1942,'CMP-SIN-SD-09-2021'!A:D,4,0)</f>
        <v>80.84</v>
      </c>
      <c r="L1942" s="363" t="b">
        <f>K1942=I1942</f>
        <v>1</v>
      </c>
      <c r="O1942" s="6">
        <v>89580</v>
      </c>
    </row>
    <row r="1943" spans="1:15" s="363" customFormat="1" ht="30" x14ac:dyDescent="0.25">
      <c r="A1943" s="378">
        <f t="shared" si="560"/>
        <v>89580</v>
      </c>
      <c r="B1943" s="377">
        <v>88248</v>
      </c>
      <c r="C1943" s="104" t="s">
        <v>13485</v>
      </c>
      <c r="D1943" s="104" t="s">
        <v>11440</v>
      </c>
      <c r="E1943" s="105" t="s">
        <v>11264</v>
      </c>
      <c r="F1943" s="105" t="s">
        <v>6456</v>
      </c>
      <c r="G1943" s="140">
        <v>0.18</v>
      </c>
      <c r="H1943" s="107">
        <f>VLOOKUP(B1943,'CMP-SIN-SD-09-2021'!A:D,4,0)</f>
        <v>18.23</v>
      </c>
      <c r="I1943" s="107" t="s">
        <v>11266</v>
      </c>
      <c r="J1943" s="76">
        <f t="shared" ref="J1943:J1948" si="563">TRUNC((H1943*G1943),2)</f>
        <v>3.28</v>
      </c>
      <c r="M1943" s="76">
        <f>VLOOKUP(B1943,'CMP-SIN-SD-09-2021'!A:D,4,0)</f>
        <v>18.23</v>
      </c>
      <c r="N1943" s="76" t="b">
        <f t="shared" ref="N1943:N1948" si="564">M1943=H1943</f>
        <v>1</v>
      </c>
    </row>
    <row r="1944" spans="1:15" s="363" customFormat="1" ht="30" x14ac:dyDescent="0.25">
      <c r="A1944" s="378">
        <f t="shared" si="560"/>
        <v>89580</v>
      </c>
      <c r="B1944" s="377">
        <v>88267</v>
      </c>
      <c r="C1944" s="104" t="s">
        <v>13485</v>
      </c>
      <c r="D1944" s="104" t="s">
        <v>11375</v>
      </c>
      <c r="E1944" s="105" t="s">
        <v>11264</v>
      </c>
      <c r="F1944" s="105" t="s">
        <v>6456</v>
      </c>
      <c r="G1944" s="140">
        <v>0.18</v>
      </c>
      <c r="H1944" s="107">
        <f>VLOOKUP(B1944,'CMP-SIN-SD-09-2021'!A:D,4,0)</f>
        <v>23.41</v>
      </c>
      <c r="I1944" s="107" t="s">
        <v>11266</v>
      </c>
      <c r="J1944" s="76">
        <f t="shared" si="563"/>
        <v>4.21</v>
      </c>
      <c r="M1944" s="76">
        <f>VLOOKUP(B1944,'CMP-SIN-SD-09-2021'!A:D,4,0)</f>
        <v>23.41</v>
      </c>
      <c r="N1944" s="76" t="b">
        <f t="shared" si="564"/>
        <v>1</v>
      </c>
    </row>
    <row r="1945" spans="1:15" s="363" customFormat="1" x14ac:dyDescent="0.25">
      <c r="A1945" s="378">
        <f t="shared" si="560"/>
        <v>89580</v>
      </c>
      <c r="B1945" s="377">
        <v>122</v>
      </c>
      <c r="C1945" s="104" t="s">
        <v>13485</v>
      </c>
      <c r="D1945" s="104" t="s">
        <v>13863</v>
      </c>
      <c r="E1945" s="105" t="s">
        <v>11264</v>
      </c>
      <c r="F1945" s="105" t="s">
        <v>6446</v>
      </c>
      <c r="G1945" s="140">
        <v>6.1999999999999998E-3</v>
      </c>
      <c r="H1945" s="107">
        <v>66.94</v>
      </c>
      <c r="I1945" s="107" t="s">
        <v>11266</v>
      </c>
      <c r="J1945" s="76">
        <f t="shared" si="563"/>
        <v>0.41</v>
      </c>
      <c r="M1945" s="76">
        <f>VLOOKUP(B1945,'INS-SIN-SD-09-2021'!A:D,4,0)</f>
        <v>66.94</v>
      </c>
      <c r="N1945" s="76" t="b">
        <f t="shared" si="564"/>
        <v>1</v>
      </c>
    </row>
    <row r="1946" spans="1:15" s="363" customFormat="1" x14ac:dyDescent="0.25">
      <c r="A1946" s="378">
        <f t="shared" si="560"/>
        <v>89580</v>
      </c>
      <c r="B1946" s="377">
        <v>20083</v>
      </c>
      <c r="C1946" s="104" t="s">
        <v>13485</v>
      </c>
      <c r="D1946" s="104" t="s">
        <v>13864</v>
      </c>
      <c r="E1946" s="105" t="s">
        <v>11264</v>
      </c>
      <c r="F1946" s="105" t="s">
        <v>6446</v>
      </c>
      <c r="G1946" s="140">
        <v>1.0200000000000001E-2</v>
      </c>
      <c r="H1946" s="107">
        <v>75.84</v>
      </c>
      <c r="I1946" s="107" t="s">
        <v>11266</v>
      </c>
      <c r="J1946" s="76">
        <f t="shared" si="563"/>
        <v>0.77</v>
      </c>
      <c r="M1946" s="76">
        <f>VLOOKUP(B1946,'INS-SIN-SD-09-2021'!A:D,4,0)</f>
        <v>75.84</v>
      </c>
      <c r="N1946" s="76" t="b">
        <f t="shared" si="564"/>
        <v>1</v>
      </c>
    </row>
    <row r="1947" spans="1:15" s="363" customFormat="1" ht="30" x14ac:dyDescent="0.25">
      <c r="A1947" s="378">
        <f t="shared" si="560"/>
        <v>89580</v>
      </c>
      <c r="B1947" s="377">
        <v>9840</v>
      </c>
      <c r="C1947" s="104" t="s">
        <v>13485</v>
      </c>
      <c r="D1947" s="104" t="s">
        <v>14043</v>
      </c>
      <c r="E1947" s="105" t="s">
        <v>11264</v>
      </c>
      <c r="F1947" s="105" t="s">
        <v>6465</v>
      </c>
      <c r="G1947" s="140">
        <v>1.04</v>
      </c>
      <c r="H1947" s="107">
        <v>69.319999999999993</v>
      </c>
      <c r="I1947" s="107" t="s">
        <v>11266</v>
      </c>
      <c r="J1947" s="76">
        <f t="shared" si="563"/>
        <v>72.09</v>
      </c>
      <c r="M1947" s="76">
        <f>VLOOKUP(B1947,'INS-SIN-SD-09-2021'!A:D,4,0)</f>
        <v>69.319999999999993</v>
      </c>
      <c r="N1947" s="76" t="b">
        <f t="shared" si="564"/>
        <v>1</v>
      </c>
    </row>
    <row r="1948" spans="1:15" s="363" customFormat="1" x14ac:dyDescent="0.25">
      <c r="A1948" s="378">
        <f t="shared" si="560"/>
        <v>89580</v>
      </c>
      <c r="B1948" s="377">
        <v>38383</v>
      </c>
      <c r="C1948" s="104" t="s">
        <v>13485</v>
      </c>
      <c r="D1948" s="104" t="s">
        <v>13857</v>
      </c>
      <c r="E1948" s="105" t="s">
        <v>11264</v>
      </c>
      <c r="F1948" s="105" t="s">
        <v>6446</v>
      </c>
      <c r="G1948" s="140">
        <v>3.6999999999999998E-2</v>
      </c>
      <c r="H1948" s="107">
        <v>2.34</v>
      </c>
      <c r="I1948" s="107" t="s">
        <v>11266</v>
      </c>
      <c r="J1948" s="76">
        <f t="shared" si="563"/>
        <v>0.08</v>
      </c>
      <c r="M1948" s="76">
        <f>VLOOKUP(B1948,'INS-SIN-SD-09-2021'!A:D,4,0)</f>
        <v>2.34</v>
      </c>
      <c r="N1948" s="76" t="b">
        <f t="shared" si="564"/>
        <v>1</v>
      </c>
    </row>
    <row r="1949" spans="1:15" s="363" customFormat="1" ht="30" x14ac:dyDescent="0.25">
      <c r="A1949" s="376" t="str">
        <f t="shared" si="560"/>
        <v>CCU.05.0002</v>
      </c>
      <c r="B1949" s="367" t="s">
        <v>11263</v>
      </c>
      <c r="C1949" s="368" t="s">
        <v>11527</v>
      </c>
      <c r="D1949" s="368" t="s">
        <v>13599</v>
      </c>
      <c r="E1949" s="369" t="s">
        <v>6465</v>
      </c>
      <c r="F1949" s="369" t="s">
        <v>11264</v>
      </c>
      <c r="G1949" s="370" t="s">
        <v>11265</v>
      </c>
      <c r="H1949" s="371" t="s">
        <v>11266</v>
      </c>
      <c r="I1949" s="375">
        <f>SUMIF(A:A,A1949,J:J)</f>
        <v>85.799999999999983</v>
      </c>
      <c r="K1949" s="363" t="e">
        <f>VLOOKUP(A1949,'CMP-SIN-SD-09-2021'!A:D,4,0)</f>
        <v>#N/A</v>
      </c>
      <c r="L1949" s="363" t="e">
        <f>K1949=I1949</f>
        <v>#N/A</v>
      </c>
      <c r="O1949" s="363" t="s">
        <v>496</v>
      </c>
    </row>
    <row r="1950" spans="1:15" s="363" customFormat="1" ht="30" x14ac:dyDescent="0.25">
      <c r="A1950" s="378" t="str">
        <f t="shared" si="560"/>
        <v>CCU.05.0002</v>
      </c>
      <c r="B1950" s="377">
        <v>88248</v>
      </c>
      <c r="C1950" s="104" t="s">
        <v>13599</v>
      </c>
      <c r="D1950" s="104" t="s">
        <v>11440</v>
      </c>
      <c r="E1950" s="105" t="s">
        <v>11264</v>
      </c>
      <c r="F1950" s="105" t="s">
        <v>6456</v>
      </c>
      <c r="G1950" s="140">
        <v>0.49330000000000002</v>
      </c>
      <c r="H1950" s="107">
        <f>VLOOKUP(B1950,'CMP-SIN-SD-09-2021'!A:D,4,0)</f>
        <v>18.23</v>
      </c>
      <c r="I1950" s="107" t="s">
        <v>11266</v>
      </c>
      <c r="J1950" s="76">
        <f t="shared" ref="J1950:J1955" si="565">TRUNC((H1950*G1950),2)</f>
        <v>8.99</v>
      </c>
      <c r="M1950" s="76">
        <f>VLOOKUP(B1950,'CMP-SIN-SD-09-2021'!A:D,4,0)</f>
        <v>18.23</v>
      </c>
      <c r="N1950" s="76" t="b">
        <f t="shared" ref="N1950:N1955" si="566">M1950=H1950</f>
        <v>1</v>
      </c>
    </row>
    <row r="1951" spans="1:15" s="363" customFormat="1" ht="30" x14ac:dyDescent="0.25">
      <c r="A1951" s="378" t="str">
        <f t="shared" si="560"/>
        <v>CCU.05.0002</v>
      </c>
      <c r="B1951" s="377">
        <v>88267</v>
      </c>
      <c r="C1951" s="104" t="s">
        <v>13599</v>
      </c>
      <c r="D1951" s="104" t="s">
        <v>11375</v>
      </c>
      <c r="E1951" s="105" t="s">
        <v>11264</v>
      </c>
      <c r="F1951" s="105" t="s">
        <v>6456</v>
      </c>
      <c r="G1951" s="140">
        <v>0.49330000000000002</v>
      </c>
      <c r="H1951" s="107">
        <f>VLOOKUP(B1951,'CMP-SIN-SD-09-2021'!A:D,4,0)</f>
        <v>23.41</v>
      </c>
      <c r="I1951" s="107" t="s">
        <v>11266</v>
      </c>
      <c r="J1951" s="76">
        <f t="shared" si="565"/>
        <v>11.54</v>
      </c>
      <c r="M1951" s="76">
        <f>VLOOKUP(B1951,'CMP-SIN-SD-09-2021'!A:D,4,0)</f>
        <v>23.41</v>
      </c>
      <c r="N1951" s="76" t="b">
        <f t="shared" si="566"/>
        <v>1</v>
      </c>
    </row>
    <row r="1952" spans="1:15" s="363" customFormat="1" ht="30" x14ac:dyDescent="0.25">
      <c r="A1952" s="378" t="str">
        <f t="shared" si="560"/>
        <v>CCU.05.0002</v>
      </c>
      <c r="B1952" s="377" t="s">
        <v>14044</v>
      </c>
      <c r="C1952" s="104" t="s">
        <v>13599</v>
      </c>
      <c r="D1952" s="104" t="s">
        <v>14045</v>
      </c>
      <c r="E1952" s="105" t="s">
        <v>11264</v>
      </c>
      <c r="F1952" s="105" t="s">
        <v>6465</v>
      </c>
      <c r="G1952" s="140">
        <v>1.05</v>
      </c>
      <c r="H1952" s="107">
        <v>57.63</v>
      </c>
      <c r="I1952" s="107" t="s">
        <v>11266</v>
      </c>
      <c r="J1952" s="76">
        <f t="shared" si="565"/>
        <v>60.51</v>
      </c>
      <c r="M1952" s="76" t="e">
        <f>VLOOKUP(B1952,'INS-SIN-SD-09-2021'!A:D,4,0)</f>
        <v>#N/A</v>
      </c>
      <c r="N1952" s="76" t="e">
        <f t="shared" si="566"/>
        <v>#N/A</v>
      </c>
    </row>
    <row r="1953" spans="1:15" s="363" customFormat="1" x14ac:dyDescent="0.25">
      <c r="A1953" s="378" t="str">
        <f t="shared" si="560"/>
        <v>CCU.05.0002</v>
      </c>
      <c r="B1953" s="377">
        <v>122</v>
      </c>
      <c r="C1953" s="104" t="s">
        <v>13599</v>
      </c>
      <c r="D1953" s="104" t="s">
        <v>13863</v>
      </c>
      <c r="E1953" s="105" t="s">
        <v>11264</v>
      </c>
      <c r="F1953" s="105" t="s">
        <v>6446</v>
      </c>
      <c r="G1953" s="140">
        <v>2.29E-2</v>
      </c>
      <c r="H1953" s="107">
        <v>66.94</v>
      </c>
      <c r="I1953" s="107" t="s">
        <v>11266</v>
      </c>
      <c r="J1953" s="76">
        <f t="shared" si="565"/>
        <v>1.53</v>
      </c>
      <c r="M1953" s="76">
        <f>VLOOKUP(B1953,'INS-SIN-SD-09-2021'!A:D,4,0)</f>
        <v>66.94</v>
      </c>
      <c r="N1953" s="76" t="b">
        <f t="shared" si="566"/>
        <v>1</v>
      </c>
    </row>
    <row r="1954" spans="1:15" s="363" customFormat="1" x14ac:dyDescent="0.25">
      <c r="A1954" s="378" t="str">
        <f t="shared" si="560"/>
        <v>CCU.05.0002</v>
      </c>
      <c r="B1954" s="377">
        <v>20083</v>
      </c>
      <c r="C1954" s="104" t="s">
        <v>13599</v>
      </c>
      <c r="D1954" s="104" t="s">
        <v>13864</v>
      </c>
      <c r="E1954" s="105" t="s">
        <v>11264</v>
      </c>
      <c r="F1954" s="105" t="s">
        <v>6446</v>
      </c>
      <c r="G1954" s="140">
        <v>3.7600000000000001E-2</v>
      </c>
      <c r="H1954" s="107">
        <v>75.84</v>
      </c>
      <c r="I1954" s="107" t="s">
        <v>11266</v>
      </c>
      <c r="J1954" s="76">
        <f t="shared" si="565"/>
        <v>2.85</v>
      </c>
      <c r="M1954" s="76">
        <f>VLOOKUP(B1954,'INS-SIN-SD-09-2021'!A:D,4,0)</f>
        <v>75.84</v>
      </c>
      <c r="N1954" s="76" t="b">
        <f t="shared" si="566"/>
        <v>1</v>
      </c>
    </row>
    <row r="1955" spans="1:15" s="363" customFormat="1" x14ac:dyDescent="0.25">
      <c r="A1955" s="378" t="str">
        <f t="shared" si="560"/>
        <v>CCU.05.0002</v>
      </c>
      <c r="B1955" s="377">
        <v>38383</v>
      </c>
      <c r="C1955" s="104" t="s">
        <v>13599</v>
      </c>
      <c r="D1955" s="104" t="s">
        <v>13857</v>
      </c>
      <c r="E1955" s="105" t="s">
        <v>11264</v>
      </c>
      <c r="F1955" s="105" t="s">
        <v>6446</v>
      </c>
      <c r="G1955" s="140">
        <v>0.16400000000000001</v>
      </c>
      <c r="H1955" s="107">
        <v>2.34</v>
      </c>
      <c r="I1955" s="107" t="s">
        <v>11266</v>
      </c>
      <c r="J1955" s="76">
        <f t="shared" si="565"/>
        <v>0.38</v>
      </c>
      <c r="M1955" s="76">
        <f>VLOOKUP(B1955,'INS-SIN-SD-09-2021'!A:D,4,0)</f>
        <v>2.34</v>
      </c>
      <c r="N1955" s="76" t="b">
        <f t="shared" si="566"/>
        <v>1</v>
      </c>
    </row>
    <row r="1956" spans="1:15" s="363" customFormat="1" ht="30" x14ac:dyDescent="0.25">
      <c r="A1956" s="376" t="str">
        <f t="shared" si="560"/>
        <v>CCU.05.0003</v>
      </c>
      <c r="B1956" s="367" t="s">
        <v>11263</v>
      </c>
      <c r="C1956" s="368" t="s">
        <v>11528</v>
      </c>
      <c r="D1956" s="368" t="s">
        <v>13599</v>
      </c>
      <c r="E1956" s="369" t="s">
        <v>6465</v>
      </c>
      <c r="F1956" s="369" t="s">
        <v>11264</v>
      </c>
      <c r="G1956" s="370" t="s">
        <v>11265</v>
      </c>
      <c r="H1956" s="371" t="s">
        <v>11266</v>
      </c>
      <c r="I1956" s="375">
        <f>SUMIF(A:A,A1956,J:J)</f>
        <v>102.61999999999999</v>
      </c>
      <c r="K1956" s="363" t="e">
        <f>VLOOKUP(A1956,'CMP-SIN-SD-09-2021'!A:D,4,0)</f>
        <v>#N/A</v>
      </c>
      <c r="L1956" s="363" t="e">
        <f>K1956=I1956</f>
        <v>#N/A</v>
      </c>
      <c r="O1956" s="363" t="s">
        <v>497</v>
      </c>
    </row>
    <row r="1957" spans="1:15" s="363" customFormat="1" ht="30" x14ac:dyDescent="0.25">
      <c r="A1957" s="378" t="str">
        <f t="shared" si="560"/>
        <v>CCU.05.0003</v>
      </c>
      <c r="B1957" s="377">
        <v>88248</v>
      </c>
      <c r="C1957" s="104" t="s">
        <v>13599</v>
      </c>
      <c r="D1957" s="104" t="s">
        <v>11440</v>
      </c>
      <c r="E1957" s="105" t="s">
        <v>11264</v>
      </c>
      <c r="F1957" s="105" t="s">
        <v>6456</v>
      </c>
      <c r="G1957" s="140">
        <v>0.49330000000000002</v>
      </c>
      <c r="H1957" s="107">
        <f>VLOOKUP(B1957,'CMP-SIN-SD-09-2021'!A:D,4,0)</f>
        <v>18.23</v>
      </c>
      <c r="I1957" s="107" t="s">
        <v>11266</v>
      </c>
      <c r="J1957" s="76">
        <f t="shared" ref="J1957:J1962" si="567">TRUNC((H1957*G1957),2)</f>
        <v>8.99</v>
      </c>
      <c r="M1957" s="76">
        <f>VLOOKUP(B1957,'CMP-SIN-SD-09-2021'!A:D,4,0)</f>
        <v>18.23</v>
      </c>
      <c r="N1957" s="76" t="b">
        <f t="shared" ref="N1957:N1962" si="568">M1957=H1957</f>
        <v>1</v>
      </c>
    </row>
    <row r="1958" spans="1:15" s="363" customFormat="1" ht="30" x14ac:dyDescent="0.25">
      <c r="A1958" s="378" t="str">
        <f t="shared" si="560"/>
        <v>CCU.05.0003</v>
      </c>
      <c r="B1958" s="377">
        <v>88267</v>
      </c>
      <c r="C1958" s="104" t="s">
        <v>13599</v>
      </c>
      <c r="D1958" s="104" t="s">
        <v>11375</v>
      </c>
      <c r="E1958" s="105" t="s">
        <v>11264</v>
      </c>
      <c r="F1958" s="105" t="s">
        <v>6456</v>
      </c>
      <c r="G1958" s="140">
        <v>0.49330000000000002</v>
      </c>
      <c r="H1958" s="107">
        <f>VLOOKUP(B1958,'CMP-SIN-SD-09-2021'!A:D,4,0)</f>
        <v>23.41</v>
      </c>
      <c r="I1958" s="107" t="s">
        <v>11266</v>
      </c>
      <c r="J1958" s="76">
        <f t="shared" si="567"/>
        <v>11.54</v>
      </c>
      <c r="M1958" s="76">
        <f>VLOOKUP(B1958,'CMP-SIN-SD-09-2021'!A:D,4,0)</f>
        <v>23.41</v>
      </c>
      <c r="N1958" s="76" t="b">
        <f t="shared" si="568"/>
        <v>1</v>
      </c>
    </row>
    <row r="1959" spans="1:15" s="363" customFormat="1" ht="30" x14ac:dyDescent="0.25">
      <c r="A1959" s="378" t="str">
        <f t="shared" si="560"/>
        <v>CCU.05.0003</v>
      </c>
      <c r="B1959" s="377" t="s">
        <v>14046</v>
      </c>
      <c r="C1959" s="104" t="s">
        <v>13599</v>
      </c>
      <c r="D1959" s="104" t="s">
        <v>14047</v>
      </c>
      <c r="E1959" s="105" t="s">
        <v>11264</v>
      </c>
      <c r="F1959" s="105" t="s">
        <v>6465</v>
      </c>
      <c r="G1959" s="140">
        <v>1.05</v>
      </c>
      <c r="H1959" s="107">
        <v>73.650000000000006</v>
      </c>
      <c r="I1959" s="107" t="s">
        <v>11266</v>
      </c>
      <c r="J1959" s="76">
        <f t="shared" si="567"/>
        <v>77.33</v>
      </c>
      <c r="M1959" s="76" t="e">
        <f>VLOOKUP(B1959,'INS-SIN-SD-09-2021'!A:D,4,0)</f>
        <v>#N/A</v>
      </c>
      <c r="N1959" s="76" t="e">
        <f t="shared" si="568"/>
        <v>#N/A</v>
      </c>
    </row>
    <row r="1960" spans="1:15" s="363" customFormat="1" x14ac:dyDescent="0.25">
      <c r="A1960" s="378" t="str">
        <f t="shared" si="560"/>
        <v>CCU.05.0003</v>
      </c>
      <c r="B1960" s="377">
        <v>122</v>
      </c>
      <c r="C1960" s="104" t="s">
        <v>13599</v>
      </c>
      <c r="D1960" s="104" t="s">
        <v>13863</v>
      </c>
      <c r="E1960" s="105" t="s">
        <v>11264</v>
      </c>
      <c r="F1960" s="105" t="s">
        <v>6446</v>
      </c>
      <c r="G1960" s="140">
        <v>2.29E-2</v>
      </c>
      <c r="H1960" s="107">
        <v>66.94</v>
      </c>
      <c r="I1960" s="107" t="s">
        <v>11266</v>
      </c>
      <c r="J1960" s="76">
        <f t="shared" si="567"/>
        <v>1.53</v>
      </c>
      <c r="M1960" s="76">
        <f>VLOOKUP(B1960,'INS-SIN-SD-09-2021'!A:D,4,0)</f>
        <v>66.94</v>
      </c>
      <c r="N1960" s="76" t="b">
        <f t="shared" si="568"/>
        <v>1</v>
      </c>
    </row>
    <row r="1961" spans="1:15" s="363" customFormat="1" x14ac:dyDescent="0.25">
      <c r="A1961" s="378" t="str">
        <f t="shared" si="560"/>
        <v>CCU.05.0003</v>
      </c>
      <c r="B1961" s="377">
        <v>20083</v>
      </c>
      <c r="C1961" s="104" t="s">
        <v>13599</v>
      </c>
      <c r="D1961" s="104" t="s">
        <v>13864</v>
      </c>
      <c r="E1961" s="105" t="s">
        <v>11264</v>
      </c>
      <c r="F1961" s="105" t="s">
        <v>6446</v>
      </c>
      <c r="G1961" s="140">
        <v>3.7600000000000001E-2</v>
      </c>
      <c r="H1961" s="107">
        <v>75.84</v>
      </c>
      <c r="I1961" s="107" t="s">
        <v>11266</v>
      </c>
      <c r="J1961" s="76">
        <f t="shared" si="567"/>
        <v>2.85</v>
      </c>
      <c r="M1961" s="76">
        <f>VLOOKUP(B1961,'INS-SIN-SD-09-2021'!A:D,4,0)</f>
        <v>75.84</v>
      </c>
      <c r="N1961" s="76" t="b">
        <f t="shared" si="568"/>
        <v>1</v>
      </c>
    </row>
    <row r="1962" spans="1:15" s="363" customFormat="1" x14ac:dyDescent="0.25">
      <c r="A1962" s="378" t="str">
        <f t="shared" si="560"/>
        <v>CCU.05.0003</v>
      </c>
      <c r="B1962" s="377">
        <v>38383</v>
      </c>
      <c r="C1962" s="104" t="s">
        <v>13599</v>
      </c>
      <c r="D1962" s="104" t="s">
        <v>13857</v>
      </c>
      <c r="E1962" s="105" t="s">
        <v>11264</v>
      </c>
      <c r="F1962" s="105" t="s">
        <v>6446</v>
      </c>
      <c r="G1962" s="140">
        <v>0.16400000000000001</v>
      </c>
      <c r="H1962" s="107">
        <v>2.34</v>
      </c>
      <c r="I1962" s="107" t="s">
        <v>11266</v>
      </c>
      <c r="J1962" s="76">
        <f t="shared" si="567"/>
        <v>0.38</v>
      </c>
      <c r="M1962" s="76">
        <f>VLOOKUP(B1962,'INS-SIN-SD-09-2021'!A:D,4,0)</f>
        <v>2.34</v>
      </c>
      <c r="N1962" s="76" t="b">
        <f t="shared" si="568"/>
        <v>1</v>
      </c>
    </row>
    <row r="1963" spans="1:15" s="363" customFormat="1" ht="30" x14ac:dyDescent="0.25">
      <c r="A1963" s="376" t="str">
        <f t="shared" si="560"/>
        <v>CCU.05.0004</v>
      </c>
      <c r="B1963" s="367" t="s">
        <v>11263</v>
      </c>
      <c r="C1963" s="368" t="s">
        <v>11529</v>
      </c>
      <c r="D1963" s="368" t="s">
        <v>13599</v>
      </c>
      <c r="E1963" s="369" t="s">
        <v>6465</v>
      </c>
      <c r="F1963" s="369" t="s">
        <v>11264</v>
      </c>
      <c r="G1963" s="370" t="s">
        <v>11265</v>
      </c>
      <c r="H1963" s="371" t="s">
        <v>11266</v>
      </c>
      <c r="I1963" s="375">
        <f>SUMIF(A:A,A1963,J:J)</f>
        <v>111.19999999999999</v>
      </c>
      <c r="K1963" s="363" t="e">
        <f>VLOOKUP(A1963,'CMP-SIN-SD-09-2021'!A:D,4,0)</f>
        <v>#N/A</v>
      </c>
      <c r="L1963" s="363" t="e">
        <f>K1963=I1963</f>
        <v>#N/A</v>
      </c>
      <c r="O1963" s="363" t="s">
        <v>498</v>
      </c>
    </row>
    <row r="1964" spans="1:15" s="363" customFormat="1" ht="30" x14ac:dyDescent="0.25">
      <c r="A1964" s="378" t="str">
        <f t="shared" si="560"/>
        <v>CCU.05.0004</v>
      </c>
      <c r="B1964" s="377">
        <v>88248</v>
      </c>
      <c r="C1964" s="104" t="s">
        <v>13599</v>
      </c>
      <c r="D1964" s="104" t="s">
        <v>11440</v>
      </c>
      <c r="E1964" s="105" t="s">
        <v>11264</v>
      </c>
      <c r="F1964" s="105" t="s">
        <v>6456</v>
      </c>
      <c r="G1964" s="140">
        <v>0.49330000000000002</v>
      </c>
      <c r="H1964" s="107">
        <f>VLOOKUP(B1964,'CMP-SIN-SD-09-2021'!A:D,4,0)</f>
        <v>18.23</v>
      </c>
      <c r="I1964" s="107" t="s">
        <v>11266</v>
      </c>
      <c r="J1964" s="76">
        <f t="shared" ref="J1964:J1969" si="569">TRUNC((H1964*G1964),2)</f>
        <v>8.99</v>
      </c>
      <c r="M1964" s="76">
        <f>VLOOKUP(B1964,'CMP-SIN-SD-09-2021'!A:D,4,0)</f>
        <v>18.23</v>
      </c>
      <c r="N1964" s="76" t="b">
        <f t="shared" ref="N1964:N1969" si="570">M1964=H1964</f>
        <v>1</v>
      </c>
    </row>
    <row r="1965" spans="1:15" s="363" customFormat="1" ht="30" x14ac:dyDescent="0.25">
      <c r="A1965" s="378" t="str">
        <f t="shared" si="560"/>
        <v>CCU.05.0004</v>
      </c>
      <c r="B1965" s="377">
        <v>88267</v>
      </c>
      <c r="C1965" s="104" t="s">
        <v>13599</v>
      </c>
      <c r="D1965" s="104" t="s">
        <v>11375</v>
      </c>
      <c r="E1965" s="105" t="s">
        <v>11264</v>
      </c>
      <c r="F1965" s="105" t="s">
        <v>6456</v>
      </c>
      <c r="G1965" s="140">
        <v>0.49330000000000002</v>
      </c>
      <c r="H1965" s="107">
        <f>VLOOKUP(B1965,'CMP-SIN-SD-09-2021'!A:D,4,0)</f>
        <v>23.41</v>
      </c>
      <c r="I1965" s="107" t="s">
        <v>11266</v>
      </c>
      <c r="J1965" s="76">
        <f t="shared" si="569"/>
        <v>11.54</v>
      </c>
      <c r="M1965" s="76">
        <f>VLOOKUP(B1965,'CMP-SIN-SD-09-2021'!A:D,4,0)</f>
        <v>23.41</v>
      </c>
      <c r="N1965" s="76" t="b">
        <f t="shared" si="570"/>
        <v>1</v>
      </c>
    </row>
    <row r="1966" spans="1:15" s="363" customFormat="1" ht="30" x14ac:dyDescent="0.25">
      <c r="A1966" s="378" t="str">
        <f t="shared" si="560"/>
        <v>CCU.05.0004</v>
      </c>
      <c r="B1966" s="377" t="s">
        <v>14048</v>
      </c>
      <c r="C1966" s="104" t="s">
        <v>13599</v>
      </c>
      <c r="D1966" s="104" t="s">
        <v>14049</v>
      </c>
      <c r="E1966" s="105" t="s">
        <v>11264</v>
      </c>
      <c r="F1966" s="105" t="s">
        <v>6465</v>
      </c>
      <c r="G1966" s="140">
        <v>1.05</v>
      </c>
      <c r="H1966" s="107">
        <v>81.819999999999993</v>
      </c>
      <c r="I1966" s="107" t="s">
        <v>11266</v>
      </c>
      <c r="J1966" s="76">
        <f t="shared" si="569"/>
        <v>85.91</v>
      </c>
      <c r="M1966" s="76" t="e">
        <f>VLOOKUP(B1966,'INS-SIN-SD-09-2021'!A:D,4,0)</f>
        <v>#N/A</v>
      </c>
      <c r="N1966" s="76" t="e">
        <f t="shared" si="570"/>
        <v>#N/A</v>
      </c>
    </row>
    <row r="1967" spans="1:15" s="363" customFormat="1" x14ac:dyDescent="0.25">
      <c r="A1967" s="378" t="str">
        <f t="shared" si="560"/>
        <v>CCU.05.0004</v>
      </c>
      <c r="B1967" s="377">
        <v>122</v>
      </c>
      <c r="C1967" s="104" t="s">
        <v>13599</v>
      </c>
      <c r="D1967" s="104" t="s">
        <v>13863</v>
      </c>
      <c r="E1967" s="105" t="s">
        <v>11264</v>
      </c>
      <c r="F1967" s="105" t="s">
        <v>6446</v>
      </c>
      <c r="G1967" s="140">
        <v>2.29E-2</v>
      </c>
      <c r="H1967" s="107">
        <v>66.94</v>
      </c>
      <c r="I1967" s="107" t="s">
        <v>11266</v>
      </c>
      <c r="J1967" s="76">
        <f t="shared" si="569"/>
        <v>1.53</v>
      </c>
      <c r="M1967" s="76">
        <f>VLOOKUP(B1967,'INS-SIN-SD-09-2021'!A:D,4,0)</f>
        <v>66.94</v>
      </c>
      <c r="N1967" s="76" t="b">
        <f t="shared" si="570"/>
        <v>1</v>
      </c>
    </row>
    <row r="1968" spans="1:15" s="363" customFormat="1" x14ac:dyDescent="0.25">
      <c r="A1968" s="378" t="str">
        <f t="shared" si="560"/>
        <v>CCU.05.0004</v>
      </c>
      <c r="B1968" s="377">
        <v>20083</v>
      </c>
      <c r="C1968" s="104" t="s">
        <v>13599</v>
      </c>
      <c r="D1968" s="104" t="s">
        <v>13864</v>
      </c>
      <c r="E1968" s="105" t="s">
        <v>11264</v>
      </c>
      <c r="F1968" s="105" t="s">
        <v>6446</v>
      </c>
      <c r="G1968" s="140">
        <v>3.7600000000000001E-2</v>
      </c>
      <c r="H1968" s="107">
        <v>75.84</v>
      </c>
      <c r="I1968" s="107" t="s">
        <v>11266</v>
      </c>
      <c r="J1968" s="76">
        <f t="shared" si="569"/>
        <v>2.85</v>
      </c>
      <c r="M1968" s="76">
        <f>VLOOKUP(B1968,'INS-SIN-SD-09-2021'!A:D,4,0)</f>
        <v>75.84</v>
      </c>
      <c r="N1968" s="76" t="b">
        <f t="shared" si="570"/>
        <v>1</v>
      </c>
    </row>
    <row r="1969" spans="1:15" s="363" customFormat="1" x14ac:dyDescent="0.25">
      <c r="A1969" s="378" t="str">
        <f t="shared" si="560"/>
        <v>CCU.05.0004</v>
      </c>
      <c r="B1969" s="377">
        <v>38383</v>
      </c>
      <c r="C1969" s="104" t="s">
        <v>13599</v>
      </c>
      <c r="D1969" s="104" t="s">
        <v>13857</v>
      </c>
      <c r="E1969" s="105" t="s">
        <v>11264</v>
      </c>
      <c r="F1969" s="105" t="s">
        <v>6446</v>
      </c>
      <c r="G1969" s="140">
        <v>0.16400000000000001</v>
      </c>
      <c r="H1969" s="107">
        <v>2.34</v>
      </c>
      <c r="I1969" s="107" t="s">
        <v>11266</v>
      </c>
      <c r="J1969" s="76">
        <f t="shared" si="569"/>
        <v>0.38</v>
      </c>
      <c r="M1969" s="76">
        <f>VLOOKUP(B1969,'INS-SIN-SD-09-2021'!A:D,4,0)</f>
        <v>2.34</v>
      </c>
      <c r="N1969" s="76" t="b">
        <f t="shared" si="570"/>
        <v>1</v>
      </c>
    </row>
    <row r="1970" spans="1:15" s="363" customFormat="1" ht="45" x14ac:dyDescent="0.25">
      <c r="A1970" s="376">
        <f t="shared" si="560"/>
        <v>89529</v>
      </c>
      <c r="B1970" s="367" t="s">
        <v>11263</v>
      </c>
      <c r="C1970" s="368" t="s">
        <v>11530</v>
      </c>
      <c r="D1970" s="368" t="s">
        <v>14050</v>
      </c>
      <c r="E1970" s="369" t="s">
        <v>6446</v>
      </c>
      <c r="F1970" s="369" t="s">
        <v>11264</v>
      </c>
      <c r="G1970" s="370" t="s">
        <v>11265</v>
      </c>
      <c r="H1970" s="371" t="s">
        <v>11266</v>
      </c>
      <c r="I1970" s="375">
        <f>SUMIF(A:A,A1970,J:J)</f>
        <v>40.1</v>
      </c>
      <c r="K1970" s="363">
        <f>VLOOKUP(A1970,'CMP-SIN-SD-09-2021'!A:D,4,0)</f>
        <v>40.1</v>
      </c>
      <c r="L1970" s="363" t="b">
        <f>K1970=I1970</f>
        <v>1</v>
      </c>
      <c r="O1970" s="6">
        <v>89529</v>
      </c>
    </row>
    <row r="1971" spans="1:15" s="363" customFormat="1" ht="30" x14ac:dyDescent="0.25">
      <c r="A1971" s="378">
        <f t="shared" si="560"/>
        <v>89529</v>
      </c>
      <c r="B1971" s="377">
        <v>88248</v>
      </c>
      <c r="C1971" s="104" t="s">
        <v>14050</v>
      </c>
      <c r="D1971" s="104" t="s">
        <v>11440</v>
      </c>
      <c r="E1971" s="105" t="s">
        <v>11264</v>
      </c>
      <c r="F1971" s="105" t="s">
        <v>6456</v>
      </c>
      <c r="G1971" s="140">
        <v>0.14000000000000001</v>
      </c>
      <c r="H1971" s="107">
        <f>VLOOKUP(B1971,'CMP-SIN-SD-09-2021'!A:D,4,0)</f>
        <v>18.23</v>
      </c>
      <c r="I1971" s="107" t="s">
        <v>11266</v>
      </c>
      <c r="J1971" s="76">
        <f t="shared" ref="J1971:J1975" si="571">TRUNC((H1971*G1971),2)</f>
        <v>2.5499999999999998</v>
      </c>
      <c r="M1971" s="76">
        <f>VLOOKUP(B1971,'CMP-SIN-SD-09-2021'!A:D,4,0)</f>
        <v>18.23</v>
      </c>
      <c r="N1971" s="76" t="b">
        <f t="shared" ref="N1971:N1975" si="572">M1971=H1971</f>
        <v>1</v>
      </c>
    </row>
    <row r="1972" spans="1:15" s="363" customFormat="1" ht="30" x14ac:dyDescent="0.25">
      <c r="A1972" s="378">
        <f t="shared" si="560"/>
        <v>89529</v>
      </c>
      <c r="B1972" s="377">
        <v>88267</v>
      </c>
      <c r="C1972" s="104" t="s">
        <v>14050</v>
      </c>
      <c r="D1972" s="104" t="s">
        <v>11375</v>
      </c>
      <c r="E1972" s="105" t="s">
        <v>11264</v>
      </c>
      <c r="F1972" s="105" t="s">
        <v>6456</v>
      </c>
      <c r="G1972" s="140">
        <v>0.14000000000000001</v>
      </c>
      <c r="H1972" s="107">
        <f>VLOOKUP(B1972,'CMP-SIN-SD-09-2021'!A:D,4,0)</f>
        <v>23.41</v>
      </c>
      <c r="I1972" s="107" t="s">
        <v>11266</v>
      </c>
      <c r="J1972" s="76">
        <f t="shared" si="571"/>
        <v>3.27</v>
      </c>
      <c r="M1972" s="76">
        <f>VLOOKUP(B1972,'CMP-SIN-SD-09-2021'!A:D,4,0)</f>
        <v>23.41</v>
      </c>
      <c r="N1972" s="76" t="b">
        <f t="shared" si="572"/>
        <v>1</v>
      </c>
    </row>
    <row r="1973" spans="1:15" s="363" customFormat="1" ht="30" x14ac:dyDescent="0.25">
      <c r="A1973" s="378">
        <f t="shared" si="560"/>
        <v>89529</v>
      </c>
      <c r="B1973" s="377">
        <v>301</v>
      </c>
      <c r="C1973" s="104" t="s">
        <v>14050</v>
      </c>
      <c r="D1973" s="104" t="s">
        <v>14051</v>
      </c>
      <c r="E1973" s="105" t="s">
        <v>11264</v>
      </c>
      <c r="F1973" s="105" t="s">
        <v>6446</v>
      </c>
      <c r="G1973" s="140">
        <v>1</v>
      </c>
      <c r="H1973" s="107">
        <v>3.6</v>
      </c>
      <c r="I1973" s="107" t="s">
        <v>11266</v>
      </c>
      <c r="J1973" s="76">
        <f t="shared" si="571"/>
        <v>3.6</v>
      </c>
      <c r="M1973" s="76">
        <f>VLOOKUP(B1973,'INS-SIN-SD-09-2021'!A:D,4,0)</f>
        <v>3.6</v>
      </c>
      <c r="N1973" s="76" t="b">
        <f t="shared" si="572"/>
        <v>1</v>
      </c>
    </row>
    <row r="1974" spans="1:15" s="363" customFormat="1" ht="30" x14ac:dyDescent="0.25">
      <c r="A1974" s="378">
        <f t="shared" si="560"/>
        <v>89529</v>
      </c>
      <c r="B1974" s="377">
        <v>20157</v>
      </c>
      <c r="C1974" s="104" t="s">
        <v>14050</v>
      </c>
      <c r="D1974" s="104" t="s">
        <v>14052</v>
      </c>
      <c r="E1974" s="105" t="s">
        <v>11264</v>
      </c>
      <c r="F1974" s="105" t="s">
        <v>6446</v>
      </c>
      <c r="G1974" s="140">
        <v>1</v>
      </c>
      <c r="H1974" s="107">
        <v>29.41</v>
      </c>
      <c r="I1974" s="107" t="s">
        <v>11266</v>
      </c>
      <c r="J1974" s="76">
        <f t="shared" si="571"/>
        <v>29.41</v>
      </c>
      <c r="M1974" s="76">
        <f>VLOOKUP(B1974,'INS-SIN-SD-09-2021'!A:D,4,0)</f>
        <v>29.41</v>
      </c>
      <c r="N1974" s="76" t="b">
        <f t="shared" si="572"/>
        <v>1</v>
      </c>
    </row>
    <row r="1975" spans="1:15" s="363" customFormat="1" ht="45" x14ac:dyDescent="0.25">
      <c r="A1975" s="378">
        <f t="shared" si="560"/>
        <v>89529</v>
      </c>
      <c r="B1975" s="377">
        <v>20078</v>
      </c>
      <c r="C1975" s="104" t="s">
        <v>14050</v>
      </c>
      <c r="D1975" s="104" t="s">
        <v>14053</v>
      </c>
      <c r="E1975" s="105" t="s">
        <v>11264</v>
      </c>
      <c r="F1975" s="105" t="s">
        <v>6446</v>
      </c>
      <c r="G1975" s="140">
        <v>4.5999999999999999E-2</v>
      </c>
      <c r="H1975" s="107">
        <v>27.62</v>
      </c>
      <c r="I1975" s="107" t="s">
        <v>11266</v>
      </c>
      <c r="J1975" s="76">
        <f t="shared" si="571"/>
        <v>1.27</v>
      </c>
      <c r="M1975" s="76">
        <f>VLOOKUP(B1975,'INS-SIN-SD-09-2021'!A:D,4,0)</f>
        <v>27.62</v>
      </c>
      <c r="N1975" s="76" t="b">
        <f t="shared" si="572"/>
        <v>1</v>
      </c>
    </row>
    <row r="1976" spans="1:15" s="363" customFormat="1" ht="45" x14ac:dyDescent="0.25">
      <c r="A1976" s="376">
        <f t="shared" si="560"/>
        <v>89531</v>
      </c>
      <c r="B1976" s="367" t="s">
        <v>11263</v>
      </c>
      <c r="C1976" s="368" t="s">
        <v>12041</v>
      </c>
      <c r="D1976" s="368" t="s">
        <v>14050</v>
      </c>
      <c r="E1976" s="369" t="s">
        <v>6446</v>
      </c>
      <c r="F1976" s="369" t="s">
        <v>11264</v>
      </c>
      <c r="G1976" s="370" t="s">
        <v>11265</v>
      </c>
      <c r="H1976" s="371" t="s">
        <v>11266</v>
      </c>
      <c r="I1976" s="375">
        <f>SUMIF(A:A,A1976,J:J)</f>
        <v>32.49</v>
      </c>
      <c r="K1976" s="363">
        <f>VLOOKUP(A1976,'CMP-SIN-SD-09-2021'!A:D,4,0)</f>
        <v>32.49</v>
      </c>
      <c r="L1976" s="363" t="b">
        <f>K1976=I1976</f>
        <v>1</v>
      </c>
      <c r="O1976" s="6">
        <v>89531</v>
      </c>
    </row>
    <row r="1977" spans="1:15" s="363" customFormat="1" ht="30" x14ac:dyDescent="0.25">
      <c r="A1977" s="378">
        <f t="shared" si="560"/>
        <v>89531</v>
      </c>
      <c r="B1977" s="377">
        <v>88248</v>
      </c>
      <c r="C1977" s="104" t="s">
        <v>14050</v>
      </c>
      <c r="D1977" s="104" t="s">
        <v>11440</v>
      </c>
      <c r="E1977" s="105" t="s">
        <v>11264</v>
      </c>
      <c r="F1977" s="105" t="s">
        <v>6456</v>
      </c>
      <c r="G1977" s="140">
        <v>0.14000000000000001</v>
      </c>
      <c r="H1977" s="107">
        <f>VLOOKUP(B1977,'CMP-SIN-SD-09-2021'!A:D,4,0)</f>
        <v>18.23</v>
      </c>
      <c r="I1977" s="107" t="s">
        <v>11266</v>
      </c>
      <c r="J1977" s="76">
        <f t="shared" ref="J1977:J1981" si="573">TRUNC((H1977*G1977),2)</f>
        <v>2.5499999999999998</v>
      </c>
      <c r="M1977" s="76">
        <f>VLOOKUP(B1977,'CMP-SIN-SD-09-2021'!A:D,4,0)</f>
        <v>18.23</v>
      </c>
      <c r="N1977" s="76" t="b">
        <f t="shared" ref="N1977:N1981" si="574">M1977=H1977</f>
        <v>1</v>
      </c>
    </row>
    <row r="1978" spans="1:15" s="363" customFormat="1" ht="30" x14ac:dyDescent="0.25">
      <c r="A1978" s="378">
        <f t="shared" si="560"/>
        <v>89531</v>
      </c>
      <c r="B1978" s="377">
        <v>88267</v>
      </c>
      <c r="C1978" s="104" t="s">
        <v>14050</v>
      </c>
      <c r="D1978" s="104" t="s">
        <v>11375</v>
      </c>
      <c r="E1978" s="105" t="s">
        <v>11264</v>
      </c>
      <c r="F1978" s="105" t="s">
        <v>6456</v>
      </c>
      <c r="G1978" s="140">
        <v>0.14000000000000001</v>
      </c>
      <c r="H1978" s="107">
        <f>VLOOKUP(B1978,'CMP-SIN-SD-09-2021'!A:D,4,0)</f>
        <v>23.41</v>
      </c>
      <c r="I1978" s="107" t="s">
        <v>11266</v>
      </c>
      <c r="J1978" s="76">
        <f t="shared" si="573"/>
        <v>3.27</v>
      </c>
      <c r="M1978" s="76">
        <f>VLOOKUP(B1978,'CMP-SIN-SD-09-2021'!A:D,4,0)</f>
        <v>23.41</v>
      </c>
      <c r="N1978" s="76" t="b">
        <f t="shared" si="574"/>
        <v>1</v>
      </c>
    </row>
    <row r="1979" spans="1:15" s="363" customFormat="1" ht="30" x14ac:dyDescent="0.25">
      <c r="A1979" s="378">
        <f t="shared" si="560"/>
        <v>89531</v>
      </c>
      <c r="B1979" s="377">
        <v>301</v>
      </c>
      <c r="C1979" s="104" t="s">
        <v>14050</v>
      </c>
      <c r="D1979" s="104" t="s">
        <v>14051</v>
      </c>
      <c r="E1979" s="105" t="s">
        <v>11264</v>
      </c>
      <c r="F1979" s="105" t="s">
        <v>6446</v>
      </c>
      <c r="G1979" s="140">
        <v>1</v>
      </c>
      <c r="H1979" s="107">
        <v>3.6</v>
      </c>
      <c r="I1979" s="107" t="s">
        <v>11266</v>
      </c>
      <c r="J1979" s="76">
        <f t="shared" si="573"/>
        <v>3.6</v>
      </c>
      <c r="M1979" s="76">
        <f>VLOOKUP(B1979,'INS-SIN-SD-09-2021'!A:D,4,0)</f>
        <v>3.6</v>
      </c>
      <c r="N1979" s="76" t="b">
        <f t="shared" si="574"/>
        <v>1</v>
      </c>
    </row>
    <row r="1980" spans="1:15" s="363" customFormat="1" ht="30" x14ac:dyDescent="0.25">
      <c r="A1980" s="378">
        <f t="shared" si="560"/>
        <v>89531</v>
      </c>
      <c r="B1980" s="377">
        <v>20151</v>
      </c>
      <c r="C1980" s="104" t="s">
        <v>14050</v>
      </c>
      <c r="D1980" s="104" t="s">
        <v>14054</v>
      </c>
      <c r="E1980" s="105" t="s">
        <v>11264</v>
      </c>
      <c r="F1980" s="105" t="s">
        <v>6446</v>
      </c>
      <c r="G1980" s="140">
        <v>1</v>
      </c>
      <c r="H1980" s="107">
        <v>21.8</v>
      </c>
      <c r="I1980" s="107" t="s">
        <v>11266</v>
      </c>
      <c r="J1980" s="76">
        <f t="shared" si="573"/>
        <v>21.8</v>
      </c>
      <c r="M1980" s="76">
        <f>VLOOKUP(B1980,'INS-SIN-SD-09-2021'!A:D,4,0)</f>
        <v>21.8</v>
      </c>
      <c r="N1980" s="76" t="b">
        <f t="shared" si="574"/>
        <v>1</v>
      </c>
    </row>
    <row r="1981" spans="1:15" s="363" customFormat="1" ht="45" x14ac:dyDescent="0.25">
      <c r="A1981" s="378">
        <f t="shared" si="560"/>
        <v>89531</v>
      </c>
      <c r="B1981" s="377">
        <v>20078</v>
      </c>
      <c r="C1981" s="104" t="s">
        <v>14050</v>
      </c>
      <c r="D1981" s="104" t="s">
        <v>14053</v>
      </c>
      <c r="E1981" s="105" t="s">
        <v>11264</v>
      </c>
      <c r="F1981" s="105" t="s">
        <v>6446</v>
      </c>
      <c r="G1981" s="140">
        <v>4.5999999999999999E-2</v>
      </c>
      <c r="H1981" s="107">
        <v>27.62</v>
      </c>
      <c r="I1981" s="107" t="s">
        <v>11266</v>
      </c>
      <c r="J1981" s="76">
        <f t="shared" si="573"/>
        <v>1.27</v>
      </c>
      <c r="M1981" s="76">
        <f>VLOOKUP(B1981,'INS-SIN-SD-09-2021'!A:D,4,0)</f>
        <v>27.62</v>
      </c>
      <c r="N1981" s="76" t="b">
        <f t="shared" si="574"/>
        <v>1</v>
      </c>
    </row>
    <row r="1982" spans="1:15" s="363" customFormat="1" x14ac:dyDescent="0.25">
      <c r="A1982" s="376" t="str">
        <f t="shared" si="560"/>
        <v>04283/ORSE</v>
      </c>
      <c r="B1982" s="367" t="s">
        <v>11263</v>
      </c>
      <c r="C1982" s="368" t="s">
        <v>11531</v>
      </c>
      <c r="D1982" s="368" t="s">
        <v>13389</v>
      </c>
      <c r="E1982" s="369" t="s">
        <v>6446</v>
      </c>
      <c r="F1982" s="369" t="s">
        <v>11264</v>
      </c>
      <c r="G1982" s="370" t="s">
        <v>11265</v>
      </c>
      <c r="H1982" s="371" t="s">
        <v>11266</v>
      </c>
      <c r="I1982" s="375">
        <f>SUMIF(A:A,A1982,J:J)</f>
        <v>46.08</v>
      </c>
      <c r="K1982" s="363" t="e">
        <f>VLOOKUP(A1982,'CMP-SIN-SD-09-2021'!A:D,4,0)</f>
        <v>#N/A</v>
      </c>
      <c r="L1982" s="363" t="e">
        <f>K1982=I1982</f>
        <v>#N/A</v>
      </c>
      <c r="O1982" s="363" t="s">
        <v>500</v>
      </c>
    </row>
    <row r="1983" spans="1:15" s="363" customFormat="1" ht="30" x14ac:dyDescent="0.25">
      <c r="A1983" s="378" t="str">
        <f t="shared" si="560"/>
        <v>04283/ORSE</v>
      </c>
      <c r="B1983" s="377">
        <v>88267</v>
      </c>
      <c r="C1983" s="104" t="s">
        <v>13390</v>
      </c>
      <c r="D1983" s="104" t="s">
        <v>11375</v>
      </c>
      <c r="E1983" s="105" t="s">
        <v>11264</v>
      </c>
      <c r="F1983" s="105" t="s">
        <v>6456</v>
      </c>
      <c r="G1983" s="140">
        <v>0.5</v>
      </c>
      <c r="H1983" s="107">
        <f>VLOOKUP(B1983,'CMP-SIN-SD-09-2021'!A:D,4,0)</f>
        <v>23.41</v>
      </c>
      <c r="I1983" s="107" t="s">
        <v>11266</v>
      </c>
      <c r="J1983" s="76">
        <f t="shared" ref="J1983:J1985" si="575">TRUNC((H1983*G1983),2)</f>
        <v>11.7</v>
      </c>
      <c r="M1983" s="76">
        <f>VLOOKUP(B1983,'CMP-SIN-SD-09-2021'!A:D,4,0)</f>
        <v>23.41</v>
      </c>
      <c r="N1983" s="76" t="b">
        <f t="shared" ref="N1983:N1985" si="576">M1983=H1983</f>
        <v>1</v>
      </c>
    </row>
    <row r="1984" spans="1:15" s="363" customFormat="1" x14ac:dyDescent="0.25">
      <c r="A1984" s="378" t="str">
        <f t="shared" si="560"/>
        <v>04283/ORSE</v>
      </c>
      <c r="B1984" s="377">
        <v>88316</v>
      </c>
      <c r="C1984" s="104" t="s">
        <v>13390</v>
      </c>
      <c r="D1984" s="104" t="s">
        <v>11293</v>
      </c>
      <c r="E1984" s="105" t="s">
        <v>11264</v>
      </c>
      <c r="F1984" s="105" t="s">
        <v>6456</v>
      </c>
      <c r="G1984" s="140">
        <v>0.5</v>
      </c>
      <c r="H1984" s="107">
        <f>VLOOKUP(B1984,'CMP-SIN-SD-09-2021'!A:D,4,0)</f>
        <v>17.61</v>
      </c>
      <c r="I1984" s="107" t="s">
        <v>11266</v>
      </c>
      <c r="J1984" s="76">
        <f t="shared" si="575"/>
        <v>8.8000000000000007</v>
      </c>
      <c r="M1984" s="76">
        <f>VLOOKUP(B1984,'CMP-SIN-SD-09-2021'!A:D,4,0)</f>
        <v>17.61</v>
      </c>
      <c r="N1984" s="76" t="b">
        <f t="shared" si="576"/>
        <v>1</v>
      </c>
    </row>
    <row r="1985" spans="1:15" s="363" customFormat="1" ht="30" x14ac:dyDescent="0.25">
      <c r="A1985" s="378" t="str">
        <f t="shared" si="560"/>
        <v>04283/ORSE</v>
      </c>
      <c r="B1985" s="377">
        <v>11708</v>
      </c>
      <c r="C1985" s="104" t="s">
        <v>13390</v>
      </c>
      <c r="D1985" s="104" t="s">
        <v>14055</v>
      </c>
      <c r="E1985" s="105" t="s">
        <v>11264</v>
      </c>
      <c r="F1985" s="105" t="s">
        <v>6446</v>
      </c>
      <c r="G1985" s="140">
        <v>1</v>
      </c>
      <c r="H1985" s="107">
        <f>VLOOKUP(B1985,'INS-SIN-SD-09-2021'!A:D,4,0)</f>
        <v>25.58</v>
      </c>
      <c r="I1985" s="107" t="s">
        <v>11266</v>
      </c>
      <c r="J1985" s="76">
        <f t="shared" si="575"/>
        <v>25.58</v>
      </c>
      <c r="M1985" s="76">
        <f>VLOOKUP(B1985,'INS-SIN-SD-09-2021'!A:D,4,0)</f>
        <v>25.58</v>
      </c>
      <c r="N1985" s="76" t="b">
        <f t="shared" si="576"/>
        <v>1</v>
      </c>
    </row>
    <row r="1986" spans="1:15" s="363" customFormat="1" ht="30" x14ac:dyDescent="0.25">
      <c r="A1986" s="376" t="str">
        <f t="shared" si="560"/>
        <v>00298/ORSE</v>
      </c>
      <c r="B1986" s="367" t="s">
        <v>11263</v>
      </c>
      <c r="C1986" s="368" t="s">
        <v>11532</v>
      </c>
      <c r="D1986" s="368" t="s">
        <v>13950</v>
      </c>
      <c r="E1986" s="369" t="s">
        <v>6447</v>
      </c>
      <c r="F1986" s="369" t="s">
        <v>11264</v>
      </c>
      <c r="G1986" s="370" t="s">
        <v>11265</v>
      </c>
      <c r="H1986" s="371" t="s">
        <v>11266</v>
      </c>
      <c r="I1986" s="375">
        <f>SUMIF(A:A,A1986,J:J)</f>
        <v>197.25</v>
      </c>
      <c r="K1986" s="363" t="e">
        <f>VLOOKUP(A1986,'CMP-SIN-SD-09-2021'!A:D,4,0)</f>
        <v>#N/A</v>
      </c>
      <c r="L1986" s="363" t="e">
        <f>K1986=I1986</f>
        <v>#N/A</v>
      </c>
      <c r="O1986" s="363" t="s">
        <v>501</v>
      </c>
    </row>
    <row r="1987" spans="1:15" s="363" customFormat="1" x14ac:dyDescent="0.25">
      <c r="A1987" s="378" t="str">
        <f t="shared" si="560"/>
        <v>00298/ORSE</v>
      </c>
      <c r="B1987" s="377">
        <v>88243</v>
      </c>
      <c r="C1987" s="104" t="s">
        <v>13950</v>
      </c>
      <c r="D1987" s="104" t="s">
        <v>13473</v>
      </c>
      <c r="E1987" s="105" t="s">
        <v>11264</v>
      </c>
      <c r="F1987" s="105" t="s">
        <v>6456</v>
      </c>
      <c r="G1987" s="140">
        <v>0.17419999999999999</v>
      </c>
      <c r="H1987" s="107">
        <f>VLOOKUP(B1987,'CMP-SIN-SD-09-2021'!A:D,4,0)</f>
        <v>20.96</v>
      </c>
      <c r="I1987" s="107" t="s">
        <v>11266</v>
      </c>
      <c r="J1987" s="76">
        <f t="shared" ref="J1987:J2011" si="577">TRUNC((H1987*G1987),2)</f>
        <v>3.65</v>
      </c>
      <c r="M1987" s="76">
        <f>VLOOKUP(B1987,'CMP-SIN-SD-09-2021'!A:D,4,0)</f>
        <v>20.96</v>
      </c>
      <c r="N1987" s="76" t="b">
        <f t="shared" ref="N1987:N2011" si="578">M1987=H1987</f>
        <v>1</v>
      </c>
    </row>
    <row r="1988" spans="1:15" s="363" customFormat="1" x14ac:dyDescent="0.25">
      <c r="A1988" s="378" t="str">
        <f t="shared" si="560"/>
        <v>00298/ORSE</v>
      </c>
      <c r="B1988" s="377">
        <v>88245</v>
      </c>
      <c r="C1988" s="104" t="s">
        <v>13950</v>
      </c>
      <c r="D1988" s="104" t="s">
        <v>13445</v>
      </c>
      <c r="E1988" s="105" t="s">
        <v>11264</v>
      </c>
      <c r="F1988" s="105" t="s">
        <v>6456</v>
      </c>
      <c r="G1988" s="140">
        <v>0.19739999999999999</v>
      </c>
      <c r="H1988" s="107">
        <f>VLOOKUP(B1988,'CMP-SIN-SD-09-2021'!A:D,4,0)</f>
        <v>23.78</v>
      </c>
      <c r="I1988" s="107" t="s">
        <v>11266</v>
      </c>
      <c r="J1988" s="76">
        <f t="shared" si="577"/>
        <v>4.6900000000000004</v>
      </c>
      <c r="M1988" s="76">
        <f>VLOOKUP(B1988,'CMP-SIN-SD-09-2021'!A:D,4,0)</f>
        <v>23.78</v>
      </c>
      <c r="N1988" s="76" t="b">
        <f t="shared" si="578"/>
        <v>1</v>
      </c>
    </row>
    <row r="1989" spans="1:15" s="363" customFormat="1" x14ac:dyDescent="0.25">
      <c r="A1989" s="378" t="str">
        <f t="shared" si="560"/>
        <v>00298/ORSE</v>
      </c>
      <c r="B1989" s="377">
        <v>88262</v>
      </c>
      <c r="C1989" s="104" t="s">
        <v>13950</v>
      </c>
      <c r="D1989" s="104" t="s">
        <v>13312</v>
      </c>
      <c r="E1989" s="105" t="s">
        <v>11264</v>
      </c>
      <c r="F1989" s="105" t="s">
        <v>6456</v>
      </c>
      <c r="G1989" s="140">
        <v>0.35070000000000001</v>
      </c>
      <c r="H1989" s="107">
        <f>VLOOKUP(B1989,'CMP-SIN-SD-09-2021'!A:D,4,0)</f>
        <v>23.68</v>
      </c>
      <c r="I1989" s="107" t="s">
        <v>11266</v>
      </c>
      <c r="J1989" s="76">
        <f t="shared" si="577"/>
        <v>8.3000000000000007</v>
      </c>
      <c r="M1989" s="76">
        <f>VLOOKUP(B1989,'CMP-SIN-SD-09-2021'!A:D,4,0)</f>
        <v>23.68</v>
      </c>
      <c r="N1989" s="76" t="b">
        <f t="shared" si="578"/>
        <v>1</v>
      </c>
    </row>
    <row r="1990" spans="1:15" s="363" customFormat="1" x14ac:dyDescent="0.25">
      <c r="A1990" s="378" t="str">
        <f t="shared" si="560"/>
        <v>00298/ORSE</v>
      </c>
      <c r="B1990" s="377">
        <v>88270</v>
      </c>
      <c r="C1990" s="104" t="s">
        <v>13950</v>
      </c>
      <c r="D1990" s="104" t="s">
        <v>13474</v>
      </c>
      <c r="E1990" s="105" t="s">
        <v>11264</v>
      </c>
      <c r="F1990" s="105" t="s">
        <v>6456</v>
      </c>
      <c r="G1990" s="140">
        <v>0.86570000000000003</v>
      </c>
      <c r="H1990" s="107">
        <f>VLOOKUP(B1990,'CMP-SIN-SD-09-2021'!A:D,4,0)</f>
        <v>23.9</v>
      </c>
      <c r="I1990" s="107" t="s">
        <v>11266</v>
      </c>
      <c r="J1990" s="76">
        <f t="shared" si="577"/>
        <v>20.69</v>
      </c>
      <c r="M1990" s="76">
        <f>VLOOKUP(B1990,'CMP-SIN-SD-09-2021'!A:D,4,0)</f>
        <v>23.9</v>
      </c>
      <c r="N1990" s="76" t="b">
        <f t="shared" si="578"/>
        <v>1</v>
      </c>
    </row>
    <row r="1991" spans="1:15" s="363" customFormat="1" x14ac:dyDescent="0.25">
      <c r="A1991" s="378" t="str">
        <f t="shared" si="560"/>
        <v>00298/ORSE</v>
      </c>
      <c r="B1991" s="377">
        <v>88309</v>
      </c>
      <c r="C1991" s="104" t="s">
        <v>13950</v>
      </c>
      <c r="D1991" s="104" t="s">
        <v>13351</v>
      </c>
      <c r="E1991" s="105" t="s">
        <v>11264</v>
      </c>
      <c r="F1991" s="105" t="s">
        <v>6456</v>
      </c>
      <c r="G1991" s="140">
        <v>0.92279999999999995</v>
      </c>
      <c r="H1991" s="107">
        <f>VLOOKUP(B1991,'CMP-SIN-SD-09-2021'!A:D,4,0)</f>
        <v>23.9</v>
      </c>
      <c r="I1991" s="107" t="s">
        <v>11266</v>
      </c>
      <c r="J1991" s="76">
        <f t="shared" si="577"/>
        <v>22.05</v>
      </c>
      <c r="M1991" s="76">
        <f>VLOOKUP(B1991,'CMP-SIN-SD-09-2021'!A:D,4,0)</f>
        <v>23.9</v>
      </c>
      <c r="N1991" s="76" t="b">
        <f t="shared" si="578"/>
        <v>1</v>
      </c>
    </row>
    <row r="1992" spans="1:15" s="363" customFormat="1" x14ac:dyDescent="0.25">
      <c r="A1992" s="378" t="str">
        <f t="shared" si="560"/>
        <v>00298/ORSE</v>
      </c>
      <c r="B1992" s="377">
        <v>88316</v>
      </c>
      <c r="C1992" s="104" t="s">
        <v>13950</v>
      </c>
      <c r="D1992" s="104" t="s">
        <v>11293</v>
      </c>
      <c r="E1992" s="105" t="s">
        <v>11264</v>
      </c>
      <c r="F1992" s="105" t="s">
        <v>6456</v>
      </c>
      <c r="G1992" s="140">
        <v>1.4634</v>
      </c>
      <c r="H1992" s="107">
        <f>VLOOKUP(B1992,'CMP-SIN-SD-09-2021'!A:D,4,0)</f>
        <v>17.61</v>
      </c>
      <c r="I1992" s="107" t="s">
        <v>11266</v>
      </c>
      <c r="J1992" s="76">
        <f t="shared" si="577"/>
        <v>25.77</v>
      </c>
      <c r="M1992" s="76">
        <f>VLOOKUP(B1992,'CMP-SIN-SD-09-2021'!A:D,4,0)</f>
        <v>17.61</v>
      </c>
      <c r="N1992" s="76" t="b">
        <f t="shared" si="578"/>
        <v>1</v>
      </c>
    </row>
    <row r="1993" spans="1:15" s="363" customFormat="1" ht="30" x14ac:dyDescent="0.25">
      <c r="A1993" s="378" t="str">
        <f t="shared" si="560"/>
        <v>00298/ORSE</v>
      </c>
      <c r="B1993" s="377" t="s">
        <v>13391</v>
      </c>
      <c r="C1993" s="104" t="s">
        <v>13950</v>
      </c>
      <c r="D1993" s="104" t="s">
        <v>13392</v>
      </c>
      <c r="E1993" s="105" t="s">
        <v>11264</v>
      </c>
      <c r="F1993" s="105" t="s">
        <v>6465</v>
      </c>
      <c r="G1993" s="140">
        <v>0.61319999999999997</v>
      </c>
      <c r="H1993" s="107">
        <v>7.39</v>
      </c>
      <c r="I1993" s="107" t="s">
        <v>11266</v>
      </c>
      <c r="J1993" s="76">
        <f t="shared" si="577"/>
        <v>4.53</v>
      </c>
      <c r="M1993" s="76" t="e">
        <f>VLOOKUP(B1993,'INS-SIN-SD-09-2021'!A:D,4,0)</f>
        <v>#N/A</v>
      </c>
      <c r="N1993" s="76" t="e">
        <f t="shared" si="578"/>
        <v>#N/A</v>
      </c>
    </row>
    <row r="1994" spans="1:15" s="363" customFormat="1" x14ac:dyDescent="0.25">
      <c r="A1994" s="378" t="str">
        <f t="shared" si="560"/>
        <v>00298/ORSE</v>
      </c>
      <c r="B1994" s="377" t="s">
        <v>14056</v>
      </c>
      <c r="C1994" s="104" t="s">
        <v>13950</v>
      </c>
      <c r="D1994" s="104" t="s">
        <v>14057</v>
      </c>
      <c r="E1994" s="105" t="s">
        <v>11264</v>
      </c>
      <c r="F1994" s="105" t="s">
        <v>6462</v>
      </c>
      <c r="G1994" s="140">
        <v>2.4</v>
      </c>
      <c r="H1994" s="107">
        <v>5.37</v>
      </c>
      <c r="I1994" s="107" t="s">
        <v>11266</v>
      </c>
      <c r="J1994" s="76">
        <f t="shared" si="577"/>
        <v>12.88</v>
      </c>
      <c r="M1994" s="76" t="e">
        <f>VLOOKUP(B1994,'INS-SIN-SD-09-2021'!A:D,4,0)</f>
        <v>#N/A</v>
      </c>
      <c r="N1994" s="76" t="e">
        <f t="shared" si="578"/>
        <v>#N/A</v>
      </c>
    </row>
    <row r="1995" spans="1:15" s="363" customFormat="1" x14ac:dyDescent="0.25">
      <c r="A1995" s="378" t="str">
        <f t="shared" si="560"/>
        <v>00298/ORSE</v>
      </c>
      <c r="B1995" s="377" t="s">
        <v>13757</v>
      </c>
      <c r="C1995" s="104" t="s">
        <v>13950</v>
      </c>
      <c r="D1995" s="104" t="s">
        <v>13758</v>
      </c>
      <c r="E1995" s="105" t="s">
        <v>11264</v>
      </c>
      <c r="F1995" s="105" t="s">
        <v>6447</v>
      </c>
      <c r="G1995" s="140">
        <v>0.1167</v>
      </c>
      <c r="H1995" s="107">
        <v>22.64</v>
      </c>
      <c r="I1995" s="107" t="s">
        <v>11266</v>
      </c>
      <c r="J1995" s="76">
        <f t="shared" si="577"/>
        <v>2.64</v>
      </c>
      <c r="M1995" s="76" t="e">
        <f>VLOOKUP(B1995,'INS-SIN-SD-09-2021'!A:D,4,0)</f>
        <v>#N/A</v>
      </c>
      <c r="N1995" s="76" t="e">
        <f t="shared" si="578"/>
        <v>#N/A</v>
      </c>
    </row>
    <row r="1996" spans="1:15" s="363" customFormat="1" x14ac:dyDescent="0.25">
      <c r="A1996" s="378" t="str">
        <f t="shared" ref="A1996:A2059" si="579">IF(O1996&lt;&gt;0,O1996,A1995)</f>
        <v>00298/ORSE</v>
      </c>
      <c r="B1996" s="377" t="s">
        <v>14058</v>
      </c>
      <c r="C1996" s="104" t="s">
        <v>13950</v>
      </c>
      <c r="D1996" s="104" t="s">
        <v>14059</v>
      </c>
      <c r="E1996" s="105" t="s">
        <v>11264</v>
      </c>
      <c r="F1996" s="105" t="s">
        <v>6446</v>
      </c>
      <c r="G1996" s="140">
        <v>40.799999999999997</v>
      </c>
      <c r="H1996" s="107">
        <v>0.35</v>
      </c>
      <c r="I1996" s="107" t="s">
        <v>11266</v>
      </c>
      <c r="J1996" s="76">
        <f t="shared" si="577"/>
        <v>14.28</v>
      </c>
      <c r="M1996" s="76" t="e">
        <f>VLOOKUP(B1996,'INS-SIN-SD-09-2021'!A:D,4,0)</f>
        <v>#N/A</v>
      </c>
      <c r="N1996" s="76" t="e">
        <f t="shared" si="578"/>
        <v>#N/A</v>
      </c>
    </row>
    <row r="1997" spans="1:15" s="363" customFormat="1" x14ac:dyDescent="0.25">
      <c r="A1997" s="378" t="str">
        <f t="shared" si="579"/>
        <v>00298/ORSE</v>
      </c>
      <c r="B1997" s="377">
        <v>1379</v>
      </c>
      <c r="C1997" s="104" t="s">
        <v>13950</v>
      </c>
      <c r="D1997" s="104" t="s">
        <v>13629</v>
      </c>
      <c r="E1997" s="105" t="s">
        <v>11264</v>
      </c>
      <c r="F1997" s="105" t="s">
        <v>6462</v>
      </c>
      <c r="G1997" s="140">
        <v>12.2844</v>
      </c>
      <c r="H1997" s="107">
        <f>VLOOKUP(B1997,'INS-SIN-SD-09-2021'!A:D,4,0)</f>
        <v>0.59</v>
      </c>
      <c r="I1997" s="107" t="s">
        <v>11266</v>
      </c>
      <c r="J1997" s="76">
        <f t="shared" si="577"/>
        <v>7.24</v>
      </c>
      <c r="M1997" s="76">
        <f>VLOOKUP(B1997,'INS-SIN-SD-09-2021'!A:D,4,0)</f>
        <v>0.59</v>
      </c>
      <c r="N1997" s="76" t="b">
        <f t="shared" si="578"/>
        <v>1</v>
      </c>
    </row>
    <row r="1998" spans="1:15" s="363" customFormat="1" x14ac:dyDescent="0.25">
      <c r="A1998" s="378" t="str">
        <f t="shared" si="579"/>
        <v>00298/ORSE</v>
      </c>
      <c r="B1998" s="377">
        <v>367</v>
      </c>
      <c r="C1998" s="104" t="s">
        <v>13950</v>
      </c>
      <c r="D1998" s="104" t="s">
        <v>13708</v>
      </c>
      <c r="E1998" s="105" t="s">
        <v>11264</v>
      </c>
      <c r="F1998" s="105" t="s">
        <v>6624</v>
      </c>
      <c r="G1998" s="140">
        <v>5.0700000000000002E-2</v>
      </c>
      <c r="H1998" s="107">
        <f>VLOOKUP(B1998,'INS-SIN-SD-09-2021'!A:D,4,0)</f>
        <v>123.33</v>
      </c>
      <c r="I1998" s="107" t="s">
        <v>11266</v>
      </c>
      <c r="J1998" s="76">
        <f t="shared" si="577"/>
        <v>6.25</v>
      </c>
      <c r="M1998" s="76">
        <f>VLOOKUP(B1998,'INS-SIN-SD-09-2021'!A:D,4,0)</f>
        <v>123.33</v>
      </c>
      <c r="N1998" s="76" t="b">
        <f t="shared" si="578"/>
        <v>1</v>
      </c>
    </row>
    <row r="1999" spans="1:15" s="363" customFormat="1" x14ac:dyDescent="0.25">
      <c r="A1999" s="378" t="str">
        <f t="shared" si="579"/>
        <v>00298/ORSE</v>
      </c>
      <c r="B1999" s="377">
        <v>1106</v>
      </c>
      <c r="C1999" s="104" t="s">
        <v>13950</v>
      </c>
      <c r="D1999" s="104" t="s">
        <v>13574</v>
      </c>
      <c r="E1999" s="105" t="s">
        <v>11264</v>
      </c>
      <c r="F1999" s="105" t="s">
        <v>6462</v>
      </c>
      <c r="G1999" s="140">
        <v>3.4944000000000002</v>
      </c>
      <c r="H1999" s="107">
        <f>VLOOKUP(B1999,'INS-SIN-SD-09-2021'!A:D,4,0)</f>
        <v>0.96</v>
      </c>
      <c r="I1999" s="107" t="s">
        <v>11266</v>
      </c>
      <c r="J1999" s="76">
        <f t="shared" si="577"/>
        <v>3.35</v>
      </c>
      <c r="M1999" s="76">
        <f>VLOOKUP(B1999,'INS-SIN-SD-09-2021'!A:D,4,0)</f>
        <v>0.96</v>
      </c>
      <c r="N1999" s="76" t="b">
        <f t="shared" si="578"/>
        <v>1</v>
      </c>
    </row>
    <row r="2000" spans="1:15" s="363" customFormat="1" ht="30" x14ac:dyDescent="0.25">
      <c r="A2000" s="378" t="str">
        <f t="shared" si="579"/>
        <v>00298/ORSE</v>
      </c>
      <c r="B2000" s="377">
        <v>4718</v>
      </c>
      <c r="C2000" s="104" t="s">
        <v>13950</v>
      </c>
      <c r="D2000" s="104" t="s">
        <v>13709</v>
      </c>
      <c r="E2000" s="105" t="s">
        <v>11264</v>
      </c>
      <c r="F2000" s="105" t="s">
        <v>6624</v>
      </c>
      <c r="G2000" s="140">
        <v>1.8800000000000001E-2</v>
      </c>
      <c r="H2000" s="107">
        <f>VLOOKUP(B2000,'INS-SIN-SD-09-2021'!A:D,4,0)</f>
        <v>136.15</v>
      </c>
      <c r="I2000" s="107" t="s">
        <v>11266</v>
      </c>
      <c r="J2000" s="76">
        <f t="shared" si="577"/>
        <v>2.5499999999999998</v>
      </c>
      <c r="M2000" s="76">
        <f>VLOOKUP(B2000,'INS-SIN-SD-09-2021'!A:D,4,0)</f>
        <v>136.15</v>
      </c>
      <c r="N2000" s="76" t="b">
        <f t="shared" si="578"/>
        <v>1</v>
      </c>
    </row>
    <row r="2001" spans="1:15" s="363" customFormat="1" ht="30" x14ac:dyDescent="0.25">
      <c r="A2001" s="378" t="str">
        <f t="shared" si="579"/>
        <v>00298/ORSE</v>
      </c>
      <c r="B2001" s="377">
        <v>4721</v>
      </c>
      <c r="C2001" s="104" t="s">
        <v>13950</v>
      </c>
      <c r="D2001" s="104" t="s">
        <v>13710</v>
      </c>
      <c r="E2001" s="105" t="s">
        <v>11264</v>
      </c>
      <c r="F2001" s="105" t="s">
        <v>6624</v>
      </c>
      <c r="G2001" s="140">
        <v>6.3E-3</v>
      </c>
      <c r="H2001" s="107">
        <f>VLOOKUP(B2001,'INS-SIN-SD-09-2021'!A:D,4,0)</f>
        <v>135.43</v>
      </c>
      <c r="I2001" s="107" t="s">
        <v>11266</v>
      </c>
      <c r="J2001" s="76">
        <f t="shared" si="577"/>
        <v>0.85</v>
      </c>
      <c r="M2001" s="76">
        <f>VLOOKUP(B2001,'INS-SIN-SD-09-2021'!A:D,4,0)</f>
        <v>135.43</v>
      </c>
      <c r="N2001" s="76" t="b">
        <f t="shared" si="578"/>
        <v>1</v>
      </c>
    </row>
    <row r="2002" spans="1:15" s="363" customFormat="1" ht="30" x14ac:dyDescent="0.25">
      <c r="A2002" s="378" t="str">
        <f t="shared" si="579"/>
        <v>00298/ORSE</v>
      </c>
      <c r="B2002" s="377">
        <v>4014</v>
      </c>
      <c r="C2002" s="104" t="s">
        <v>13950</v>
      </c>
      <c r="D2002" s="104" t="s">
        <v>14060</v>
      </c>
      <c r="E2002" s="105" t="s">
        <v>11264</v>
      </c>
      <c r="F2002" s="105" t="s">
        <v>6447</v>
      </c>
      <c r="G2002" s="140">
        <v>1.0125</v>
      </c>
      <c r="H2002" s="107">
        <f>VLOOKUP(B2002,'INS-SIN-SD-09-2021'!A:D,4,0)</f>
        <v>41.54</v>
      </c>
      <c r="I2002" s="107" t="s">
        <v>11266</v>
      </c>
      <c r="J2002" s="76">
        <f t="shared" si="577"/>
        <v>42.05</v>
      </c>
      <c r="M2002" s="76">
        <f>VLOOKUP(B2002,'INS-SIN-SD-09-2021'!A:D,4,0)</f>
        <v>41.54</v>
      </c>
      <c r="N2002" s="76" t="b">
        <f t="shared" si="578"/>
        <v>1</v>
      </c>
    </row>
    <row r="2003" spans="1:15" s="363" customFormat="1" x14ac:dyDescent="0.25">
      <c r="A2003" s="378" t="str">
        <f t="shared" si="579"/>
        <v>00298/ORSE</v>
      </c>
      <c r="B2003" s="377">
        <v>4509</v>
      </c>
      <c r="C2003" s="104" t="s">
        <v>13950</v>
      </c>
      <c r="D2003" s="104" t="s">
        <v>13694</v>
      </c>
      <c r="E2003" s="105" t="s">
        <v>11264</v>
      </c>
      <c r="F2003" s="105" t="s">
        <v>6465</v>
      </c>
      <c r="G2003" s="140">
        <v>0.54449999999999998</v>
      </c>
      <c r="H2003" s="107">
        <f>VLOOKUP(B2003,'INS-SIN-SD-09-2021'!A:D,4,0)</f>
        <v>4.2300000000000004</v>
      </c>
      <c r="I2003" s="107" t="s">
        <v>11266</v>
      </c>
      <c r="J2003" s="76">
        <f t="shared" si="577"/>
        <v>2.2999999999999998</v>
      </c>
      <c r="M2003" s="76">
        <f>VLOOKUP(B2003,'INS-SIN-SD-09-2021'!A:D,4,0)</f>
        <v>4.2300000000000004</v>
      </c>
      <c r="N2003" s="76" t="b">
        <f t="shared" si="578"/>
        <v>1</v>
      </c>
    </row>
    <row r="2004" spans="1:15" s="363" customFormat="1" x14ac:dyDescent="0.25">
      <c r="A2004" s="378" t="str">
        <f t="shared" si="579"/>
        <v>00298/ORSE</v>
      </c>
      <c r="B2004" s="377">
        <v>5068</v>
      </c>
      <c r="C2004" s="104" t="s">
        <v>13950</v>
      </c>
      <c r="D2004" s="104" t="s">
        <v>13695</v>
      </c>
      <c r="E2004" s="105" t="s">
        <v>11264</v>
      </c>
      <c r="F2004" s="105" t="s">
        <v>6462</v>
      </c>
      <c r="G2004" s="140">
        <v>7.4999999999999997E-3</v>
      </c>
      <c r="H2004" s="107">
        <f>VLOOKUP(B2004,'INS-SIN-SD-09-2021'!A:D,4,0)</f>
        <v>22.6</v>
      </c>
      <c r="I2004" s="107" t="s">
        <v>11266</v>
      </c>
      <c r="J2004" s="76">
        <f t="shared" si="577"/>
        <v>0.16</v>
      </c>
      <c r="M2004" s="76">
        <f>VLOOKUP(B2004,'INS-SIN-SD-09-2021'!A:D,4,0)</f>
        <v>22.6</v>
      </c>
      <c r="N2004" s="76" t="b">
        <f t="shared" si="578"/>
        <v>1</v>
      </c>
    </row>
    <row r="2005" spans="1:15" s="363" customFormat="1" x14ac:dyDescent="0.25">
      <c r="A2005" s="378" t="str">
        <f t="shared" si="579"/>
        <v>00298/ORSE</v>
      </c>
      <c r="B2005" s="377">
        <v>5069</v>
      </c>
      <c r="C2005" s="104" t="s">
        <v>13950</v>
      </c>
      <c r="D2005" s="104" t="s">
        <v>13696</v>
      </c>
      <c r="E2005" s="105" t="s">
        <v>11264</v>
      </c>
      <c r="F2005" s="105" t="s">
        <v>6462</v>
      </c>
      <c r="G2005" s="140">
        <v>0.03</v>
      </c>
      <c r="H2005" s="107">
        <f>VLOOKUP(B2005,'INS-SIN-SD-09-2021'!A:D,4,0)</f>
        <v>23.04</v>
      </c>
      <c r="I2005" s="107" t="s">
        <v>11266</v>
      </c>
      <c r="J2005" s="76">
        <f t="shared" si="577"/>
        <v>0.69</v>
      </c>
      <c r="M2005" s="76">
        <f>VLOOKUP(B2005,'INS-SIN-SD-09-2021'!A:D,4,0)</f>
        <v>23.04</v>
      </c>
      <c r="N2005" s="76" t="b">
        <f t="shared" si="578"/>
        <v>1</v>
      </c>
    </row>
    <row r="2006" spans="1:15" s="363" customFormat="1" ht="30" x14ac:dyDescent="0.25">
      <c r="A2006" s="378" t="str">
        <f t="shared" si="579"/>
        <v>00298/ORSE</v>
      </c>
      <c r="B2006" s="377">
        <v>6193</v>
      </c>
      <c r="C2006" s="104" t="s">
        <v>13950</v>
      </c>
      <c r="D2006" s="104" t="s">
        <v>13697</v>
      </c>
      <c r="E2006" s="105" t="s">
        <v>11264</v>
      </c>
      <c r="F2006" s="105" t="s">
        <v>6465</v>
      </c>
      <c r="G2006" s="140">
        <v>6.1199999999999997E-2</v>
      </c>
      <c r="H2006" s="107">
        <f>VLOOKUP(B2006,'INS-SIN-SD-09-2021'!A:D,4,0)</f>
        <v>20.91</v>
      </c>
      <c r="I2006" s="107" t="s">
        <v>11266</v>
      </c>
      <c r="J2006" s="76">
        <f t="shared" si="577"/>
        <v>1.27</v>
      </c>
      <c r="M2006" s="76">
        <f>VLOOKUP(B2006,'INS-SIN-SD-09-2021'!A:D,4,0)</f>
        <v>20.91</v>
      </c>
      <c r="N2006" s="76" t="b">
        <f t="shared" si="578"/>
        <v>1</v>
      </c>
    </row>
    <row r="2007" spans="1:15" s="363" customFormat="1" ht="30" x14ac:dyDescent="0.25">
      <c r="A2007" s="378" t="str">
        <f t="shared" si="579"/>
        <v>00298/ORSE</v>
      </c>
      <c r="B2007" s="377">
        <v>511</v>
      </c>
      <c r="C2007" s="104" t="s">
        <v>13950</v>
      </c>
      <c r="D2007" s="104" t="s">
        <v>14061</v>
      </c>
      <c r="E2007" s="105" t="s">
        <v>11264</v>
      </c>
      <c r="F2007" s="105" t="s">
        <v>6445</v>
      </c>
      <c r="G2007" s="140">
        <v>0.55349999999999999</v>
      </c>
      <c r="H2007" s="107">
        <f>VLOOKUP(B2007,'INS-SIN-SD-09-2021'!A:D,4,0)</f>
        <v>15.14</v>
      </c>
      <c r="I2007" s="107" t="s">
        <v>11266</v>
      </c>
      <c r="J2007" s="76">
        <f t="shared" si="577"/>
        <v>8.3699999999999992</v>
      </c>
      <c r="M2007" s="76">
        <f>VLOOKUP(B2007,'INS-SIN-SD-09-2021'!A:D,4,0)</f>
        <v>15.14</v>
      </c>
      <c r="N2007" s="76" t="b">
        <f t="shared" si="578"/>
        <v>1</v>
      </c>
    </row>
    <row r="2008" spans="1:15" s="363" customFormat="1" ht="30" x14ac:dyDescent="0.25">
      <c r="A2008" s="378" t="str">
        <f t="shared" si="579"/>
        <v>00298/ORSE</v>
      </c>
      <c r="B2008" s="377">
        <v>39017</v>
      </c>
      <c r="C2008" s="104" t="s">
        <v>13950</v>
      </c>
      <c r="D2008" s="104" t="s">
        <v>13698</v>
      </c>
      <c r="E2008" s="105" t="s">
        <v>11264</v>
      </c>
      <c r="F2008" s="105" t="s">
        <v>6446</v>
      </c>
      <c r="G2008" s="140">
        <v>0.96</v>
      </c>
      <c r="H2008" s="107">
        <f>VLOOKUP(B2008,'INS-SIN-SD-09-2021'!A:D,4,0)</f>
        <v>0.21</v>
      </c>
      <c r="I2008" s="107" t="s">
        <v>11266</v>
      </c>
      <c r="J2008" s="76">
        <f t="shared" si="577"/>
        <v>0.2</v>
      </c>
      <c r="M2008" s="76">
        <f>VLOOKUP(B2008,'INS-SIN-SD-09-2021'!A:D,4,0)</f>
        <v>0.21</v>
      </c>
      <c r="N2008" s="76" t="b">
        <f t="shared" si="578"/>
        <v>1</v>
      </c>
    </row>
    <row r="2009" spans="1:15" s="363" customFormat="1" ht="30" x14ac:dyDescent="0.25">
      <c r="A2009" s="378" t="str">
        <f t="shared" si="579"/>
        <v>00298/ORSE</v>
      </c>
      <c r="B2009" s="377">
        <v>39315</v>
      </c>
      <c r="C2009" s="104" t="s">
        <v>13950</v>
      </c>
      <c r="D2009" s="104" t="s">
        <v>13699</v>
      </c>
      <c r="E2009" s="105" t="s">
        <v>11264</v>
      </c>
      <c r="F2009" s="105" t="s">
        <v>6446</v>
      </c>
      <c r="G2009" s="140">
        <v>0.96</v>
      </c>
      <c r="H2009" s="107">
        <f>VLOOKUP(B2009,'INS-SIN-SD-09-2021'!A:D,4,0)</f>
        <v>0.34</v>
      </c>
      <c r="I2009" s="107" t="s">
        <v>11266</v>
      </c>
      <c r="J2009" s="76">
        <f t="shared" si="577"/>
        <v>0.32</v>
      </c>
      <c r="M2009" s="76">
        <f>VLOOKUP(B2009,'INS-SIN-SD-09-2021'!A:D,4,0)</f>
        <v>0.34</v>
      </c>
      <c r="N2009" s="76" t="b">
        <f t="shared" si="578"/>
        <v>1</v>
      </c>
    </row>
    <row r="2010" spans="1:15" s="363" customFormat="1" ht="30" x14ac:dyDescent="0.25">
      <c r="A2010" s="378" t="str">
        <f t="shared" si="579"/>
        <v>00298/ORSE</v>
      </c>
      <c r="B2010" s="377">
        <v>43132</v>
      </c>
      <c r="C2010" s="104" t="s">
        <v>13950</v>
      </c>
      <c r="D2010" s="104" t="s">
        <v>13446</v>
      </c>
      <c r="E2010" s="105" t="s">
        <v>11264</v>
      </c>
      <c r="F2010" s="105" t="s">
        <v>6462</v>
      </c>
      <c r="G2010" s="140">
        <v>4.8000000000000001E-2</v>
      </c>
      <c r="H2010" s="107">
        <f>VLOOKUP(B2010,'INS-SIN-SD-09-2021'!A:D,4,0)</f>
        <v>23.41</v>
      </c>
      <c r="I2010" s="107" t="s">
        <v>11266</v>
      </c>
      <c r="J2010" s="76">
        <f t="shared" si="577"/>
        <v>1.1200000000000001</v>
      </c>
      <c r="M2010" s="76">
        <f>VLOOKUP(B2010,'INS-SIN-SD-09-2021'!A:D,4,0)</f>
        <v>23.41</v>
      </c>
      <c r="N2010" s="76" t="b">
        <f t="shared" si="578"/>
        <v>1</v>
      </c>
    </row>
    <row r="2011" spans="1:15" s="363" customFormat="1" ht="30" x14ac:dyDescent="0.25">
      <c r="A2011" s="378" t="str">
        <f t="shared" si="579"/>
        <v>00298/ORSE</v>
      </c>
      <c r="B2011" s="377">
        <v>43130</v>
      </c>
      <c r="C2011" s="104" t="s">
        <v>13950</v>
      </c>
      <c r="D2011" s="104" t="s">
        <v>13700</v>
      </c>
      <c r="E2011" s="105" t="s">
        <v>11264</v>
      </c>
      <c r="F2011" s="105" t="s">
        <v>6462</v>
      </c>
      <c r="G2011" s="140">
        <v>4.4999999999999998E-2</v>
      </c>
      <c r="H2011" s="107">
        <f>VLOOKUP(B2011,'INS-SIN-SD-09-2021'!A:D,4,0)</f>
        <v>23.41</v>
      </c>
      <c r="I2011" s="107" t="s">
        <v>11266</v>
      </c>
      <c r="J2011" s="76">
        <f t="shared" si="577"/>
        <v>1.05</v>
      </c>
      <c r="M2011" s="76">
        <f>VLOOKUP(B2011,'INS-SIN-SD-09-2021'!A:D,4,0)</f>
        <v>23.41</v>
      </c>
      <c r="N2011" s="76" t="b">
        <f t="shared" si="578"/>
        <v>1</v>
      </c>
    </row>
    <row r="2012" spans="1:15" s="363" customFormat="1" ht="30" x14ac:dyDescent="0.25">
      <c r="A2012" s="376" t="str">
        <f t="shared" si="579"/>
        <v>10324/ORSE</v>
      </c>
      <c r="B2012" s="367" t="s">
        <v>11263</v>
      </c>
      <c r="C2012" s="368" t="s">
        <v>11533</v>
      </c>
      <c r="D2012" s="368" t="s">
        <v>13652</v>
      </c>
      <c r="E2012" s="369" t="s">
        <v>6446</v>
      </c>
      <c r="F2012" s="369" t="s">
        <v>11264</v>
      </c>
      <c r="G2012" s="370" t="s">
        <v>11265</v>
      </c>
      <c r="H2012" s="371" t="s">
        <v>11266</v>
      </c>
      <c r="I2012" s="375">
        <f>SUMIF(A:A,A2012,J:J)</f>
        <v>4567.16</v>
      </c>
      <c r="K2012" s="363" t="e">
        <f>VLOOKUP(A2012,'CMP-SIN-SD-09-2021'!A:D,4,0)</f>
        <v>#N/A</v>
      </c>
      <c r="L2012" s="363" t="e">
        <f>K2012=I2012</f>
        <v>#N/A</v>
      </c>
      <c r="O2012" s="363" t="s">
        <v>502</v>
      </c>
    </row>
    <row r="2013" spans="1:15" s="363" customFormat="1" x14ac:dyDescent="0.25">
      <c r="A2013" s="378" t="str">
        <f t="shared" si="579"/>
        <v>10324/ORSE</v>
      </c>
      <c r="B2013" s="377">
        <v>88264</v>
      </c>
      <c r="C2013" s="104" t="s">
        <v>13652</v>
      </c>
      <c r="D2013" s="104" t="s">
        <v>13368</v>
      </c>
      <c r="E2013" s="105" t="s">
        <v>11264</v>
      </c>
      <c r="F2013" s="105" t="s">
        <v>6456</v>
      </c>
      <c r="G2013" s="140">
        <v>2</v>
      </c>
      <c r="H2013" s="107">
        <f>VLOOKUP(B2013,'CMP-SIN-SD-09-2021'!A:D,4,0)</f>
        <v>24.1</v>
      </c>
      <c r="I2013" s="107" t="s">
        <v>11266</v>
      </c>
      <c r="J2013" s="76">
        <f t="shared" ref="J2013:J2016" si="580">TRUNC((H2013*G2013),2)</f>
        <v>48.2</v>
      </c>
      <c r="M2013" s="76">
        <f>VLOOKUP(B2013,'CMP-SIN-SD-09-2021'!A:D,4,0)</f>
        <v>24.1</v>
      </c>
      <c r="N2013" s="76" t="b">
        <f t="shared" ref="N2013:N2016" si="581">M2013=H2013</f>
        <v>1</v>
      </c>
    </row>
    <row r="2014" spans="1:15" s="363" customFormat="1" x14ac:dyDescent="0.25">
      <c r="A2014" s="378" t="str">
        <f t="shared" si="579"/>
        <v>10324/ORSE</v>
      </c>
      <c r="B2014" s="377">
        <v>88316</v>
      </c>
      <c r="C2014" s="104" t="s">
        <v>13652</v>
      </c>
      <c r="D2014" s="104" t="s">
        <v>11293</v>
      </c>
      <c r="E2014" s="105" t="s">
        <v>11264</v>
      </c>
      <c r="F2014" s="105" t="s">
        <v>6456</v>
      </c>
      <c r="G2014" s="140">
        <v>2</v>
      </c>
      <c r="H2014" s="107">
        <f>VLOOKUP(B2014,'CMP-SIN-SD-09-2021'!A:D,4,0)</f>
        <v>17.61</v>
      </c>
      <c r="I2014" s="107" t="s">
        <v>11266</v>
      </c>
      <c r="J2014" s="76">
        <f t="shared" si="580"/>
        <v>35.22</v>
      </c>
      <c r="M2014" s="76">
        <f>VLOOKUP(B2014,'CMP-SIN-SD-09-2021'!A:D,4,0)</f>
        <v>17.61</v>
      </c>
      <c r="N2014" s="76" t="b">
        <f t="shared" si="581"/>
        <v>1</v>
      </c>
    </row>
    <row r="2015" spans="1:15" s="363" customFormat="1" x14ac:dyDescent="0.25">
      <c r="A2015" s="378" t="str">
        <f t="shared" si="579"/>
        <v>10324/ORSE</v>
      </c>
      <c r="B2015" s="377" t="s">
        <v>14062</v>
      </c>
      <c r="C2015" s="104" t="s">
        <v>13652</v>
      </c>
      <c r="D2015" s="104" t="s">
        <v>14063</v>
      </c>
      <c r="E2015" s="105" t="s">
        <v>11264</v>
      </c>
      <c r="F2015" s="105" t="s">
        <v>6446</v>
      </c>
      <c r="G2015" s="140">
        <v>1</v>
      </c>
      <c r="H2015" s="107">
        <v>228.3</v>
      </c>
      <c r="I2015" s="107" t="s">
        <v>11266</v>
      </c>
      <c r="J2015" s="76">
        <f t="shared" si="580"/>
        <v>228.3</v>
      </c>
      <c r="M2015" s="76" t="e">
        <f>VLOOKUP(B2015,'INS-SIN-SD-09-2021'!A:D,4,0)</f>
        <v>#N/A</v>
      </c>
      <c r="N2015" s="76" t="e">
        <f t="shared" si="581"/>
        <v>#N/A</v>
      </c>
    </row>
    <row r="2016" spans="1:15" s="363" customFormat="1" ht="30" x14ac:dyDescent="0.25">
      <c r="A2016" s="378" t="str">
        <f t="shared" si="579"/>
        <v>10324/ORSE</v>
      </c>
      <c r="B2016" s="377" t="s">
        <v>14064</v>
      </c>
      <c r="C2016" s="104" t="s">
        <v>13652</v>
      </c>
      <c r="D2016" s="104" t="s">
        <v>11533</v>
      </c>
      <c r="E2016" s="105" t="s">
        <v>11264</v>
      </c>
      <c r="F2016" s="105" t="s">
        <v>6446</v>
      </c>
      <c r="G2016" s="140">
        <v>1</v>
      </c>
      <c r="H2016" s="107">
        <v>4255.4399999999996</v>
      </c>
      <c r="I2016" s="107" t="s">
        <v>11266</v>
      </c>
      <c r="J2016" s="76">
        <f t="shared" si="580"/>
        <v>4255.4399999999996</v>
      </c>
      <c r="M2016" s="76" t="e">
        <f>VLOOKUP(B2016,'INS-SIN-SD-09-2021'!A:D,4,0)</f>
        <v>#N/A</v>
      </c>
      <c r="N2016" s="76" t="e">
        <f t="shared" si="581"/>
        <v>#N/A</v>
      </c>
    </row>
    <row r="2017" spans="1:15" s="363" customFormat="1" ht="45" x14ac:dyDescent="0.25">
      <c r="A2017" s="376">
        <f t="shared" si="579"/>
        <v>89711</v>
      </c>
      <c r="B2017" s="367" t="s">
        <v>11263</v>
      </c>
      <c r="C2017" s="368" t="s">
        <v>11280</v>
      </c>
      <c r="D2017" s="368" t="s">
        <v>14065</v>
      </c>
      <c r="E2017" s="369" t="s">
        <v>6465</v>
      </c>
      <c r="F2017" s="369" t="s">
        <v>11264</v>
      </c>
      <c r="G2017" s="370" t="s">
        <v>11265</v>
      </c>
      <c r="H2017" s="371" t="s">
        <v>11266</v>
      </c>
      <c r="I2017" s="375">
        <f>SUMIF(A:A,A2017,J:J)</f>
        <v>17.93</v>
      </c>
      <c r="K2017" s="363">
        <f>VLOOKUP(A2017,'CMP-SIN-SD-09-2021'!A:D,4,0)</f>
        <v>17.93</v>
      </c>
      <c r="L2017" s="363" t="b">
        <f>K2017=I2017</f>
        <v>1</v>
      </c>
      <c r="O2017" s="6">
        <v>89711</v>
      </c>
    </row>
    <row r="2018" spans="1:15" s="363" customFormat="1" ht="30" x14ac:dyDescent="0.25">
      <c r="A2018" s="378">
        <f t="shared" si="579"/>
        <v>89711</v>
      </c>
      <c r="B2018" s="377">
        <v>88248</v>
      </c>
      <c r="C2018" s="104" t="s">
        <v>14065</v>
      </c>
      <c r="D2018" s="104" t="s">
        <v>11440</v>
      </c>
      <c r="E2018" s="105" t="s">
        <v>11264</v>
      </c>
      <c r="F2018" s="105" t="s">
        <v>6456</v>
      </c>
      <c r="G2018" s="140">
        <v>0.3</v>
      </c>
      <c r="H2018" s="107">
        <f>VLOOKUP(B2018,'CMP-SIN-SD-09-2021'!A:D,4,0)</f>
        <v>18.23</v>
      </c>
      <c r="I2018" s="107" t="s">
        <v>11266</v>
      </c>
      <c r="J2018" s="76">
        <f t="shared" ref="J2018:J2021" si="582">TRUNC((H2018*G2018),2)</f>
        <v>5.46</v>
      </c>
      <c r="M2018" s="76">
        <f>VLOOKUP(B2018,'CMP-SIN-SD-09-2021'!A:D,4,0)</f>
        <v>18.23</v>
      </c>
      <c r="N2018" s="76" t="b">
        <f t="shared" ref="N2018:N2021" si="583">M2018=H2018</f>
        <v>1</v>
      </c>
    </row>
    <row r="2019" spans="1:15" s="363" customFormat="1" ht="30" x14ac:dyDescent="0.25">
      <c r="A2019" s="378">
        <f t="shared" si="579"/>
        <v>89711</v>
      </c>
      <c r="B2019" s="377">
        <v>88267</v>
      </c>
      <c r="C2019" s="104" t="s">
        <v>14065</v>
      </c>
      <c r="D2019" s="104" t="s">
        <v>11375</v>
      </c>
      <c r="E2019" s="105" t="s">
        <v>11264</v>
      </c>
      <c r="F2019" s="105" t="s">
        <v>6456</v>
      </c>
      <c r="G2019" s="140">
        <v>0.3</v>
      </c>
      <c r="H2019" s="107">
        <f>VLOOKUP(B2019,'CMP-SIN-SD-09-2021'!A:D,4,0)</f>
        <v>23.41</v>
      </c>
      <c r="I2019" s="107" t="s">
        <v>11266</v>
      </c>
      <c r="J2019" s="76">
        <f t="shared" si="582"/>
        <v>7.02</v>
      </c>
      <c r="M2019" s="76">
        <f>VLOOKUP(B2019,'CMP-SIN-SD-09-2021'!A:D,4,0)</f>
        <v>23.41</v>
      </c>
      <c r="N2019" s="76" t="b">
        <f t="shared" si="583"/>
        <v>1</v>
      </c>
    </row>
    <row r="2020" spans="1:15" s="363" customFormat="1" ht="30" x14ac:dyDescent="0.25">
      <c r="A2020" s="378">
        <f t="shared" si="579"/>
        <v>89711</v>
      </c>
      <c r="B2020" s="377">
        <v>9835</v>
      </c>
      <c r="C2020" s="104" t="s">
        <v>14065</v>
      </c>
      <c r="D2020" s="104" t="s">
        <v>14066</v>
      </c>
      <c r="E2020" s="105" t="s">
        <v>11264</v>
      </c>
      <c r="F2020" s="105" t="s">
        <v>6465</v>
      </c>
      <c r="G2020" s="140">
        <v>1.05</v>
      </c>
      <c r="H2020" s="107">
        <v>4.9800000000000004</v>
      </c>
      <c r="I2020" s="107" t="s">
        <v>11266</v>
      </c>
      <c r="J2020" s="76">
        <f t="shared" si="582"/>
        <v>5.22</v>
      </c>
      <c r="M2020" s="76">
        <f>VLOOKUP(B2020,'INS-SIN-SD-09-2021'!A:D,4,0)</f>
        <v>4.9800000000000004</v>
      </c>
      <c r="N2020" s="76" t="b">
        <f t="shared" si="583"/>
        <v>1</v>
      </c>
    </row>
    <row r="2021" spans="1:15" s="363" customFormat="1" x14ac:dyDescent="0.25">
      <c r="A2021" s="378">
        <f t="shared" si="579"/>
        <v>89711</v>
      </c>
      <c r="B2021" s="377">
        <v>38383</v>
      </c>
      <c r="C2021" s="104" t="s">
        <v>14065</v>
      </c>
      <c r="D2021" s="104" t="s">
        <v>13857</v>
      </c>
      <c r="E2021" s="105" t="s">
        <v>11264</v>
      </c>
      <c r="F2021" s="105" t="s">
        <v>6446</v>
      </c>
      <c r="G2021" s="140">
        <v>0.1</v>
      </c>
      <c r="H2021" s="107">
        <v>2.34</v>
      </c>
      <c r="I2021" s="107" t="s">
        <v>11266</v>
      </c>
      <c r="J2021" s="76">
        <f t="shared" si="582"/>
        <v>0.23</v>
      </c>
      <c r="M2021" s="76">
        <f>VLOOKUP(B2021,'INS-SIN-SD-09-2021'!A:D,4,0)</f>
        <v>2.34</v>
      </c>
      <c r="N2021" s="76" t="b">
        <f t="shared" si="583"/>
        <v>1</v>
      </c>
    </row>
    <row r="2022" spans="1:15" s="363" customFormat="1" ht="45" x14ac:dyDescent="0.25">
      <c r="A2022" s="376">
        <f t="shared" si="579"/>
        <v>89712</v>
      </c>
      <c r="B2022" s="367" t="s">
        <v>11263</v>
      </c>
      <c r="C2022" s="368" t="s">
        <v>11281</v>
      </c>
      <c r="D2022" s="368" t="s">
        <v>14065</v>
      </c>
      <c r="E2022" s="369" t="s">
        <v>6465</v>
      </c>
      <c r="F2022" s="369" t="s">
        <v>11264</v>
      </c>
      <c r="G2022" s="370" t="s">
        <v>11265</v>
      </c>
      <c r="H2022" s="371" t="s">
        <v>11266</v>
      </c>
      <c r="I2022" s="375">
        <f>SUMIF(A:A,A2022,J:J)</f>
        <v>26.950000000000003</v>
      </c>
      <c r="K2022" s="363">
        <f>VLOOKUP(A2022,'CMP-SIN-SD-09-2021'!A:D,4,0)</f>
        <v>26.95</v>
      </c>
      <c r="L2022" s="363" t="b">
        <f>K2022=I2022</f>
        <v>1</v>
      </c>
      <c r="O2022" s="6">
        <v>89712</v>
      </c>
    </row>
    <row r="2023" spans="1:15" s="363" customFormat="1" ht="30" x14ac:dyDescent="0.25">
      <c r="A2023" s="378">
        <f t="shared" si="579"/>
        <v>89712</v>
      </c>
      <c r="B2023" s="377">
        <v>88248</v>
      </c>
      <c r="C2023" s="104" t="s">
        <v>14065</v>
      </c>
      <c r="D2023" s="104" t="s">
        <v>11440</v>
      </c>
      <c r="E2023" s="105" t="s">
        <v>11264</v>
      </c>
      <c r="F2023" s="105" t="s">
        <v>6456</v>
      </c>
      <c r="G2023" s="140">
        <v>0.38</v>
      </c>
      <c r="H2023" s="107">
        <f>VLOOKUP(B2023,'CMP-SIN-SD-09-2021'!A:D,4,0)</f>
        <v>18.23</v>
      </c>
      <c r="I2023" s="107" t="s">
        <v>11266</v>
      </c>
      <c r="J2023" s="76">
        <f t="shared" ref="J2023:J2028" si="584">TRUNC((H2023*G2023),2)</f>
        <v>6.92</v>
      </c>
      <c r="M2023" s="76">
        <f>VLOOKUP(B2023,'CMP-SIN-SD-09-2021'!A:D,4,0)</f>
        <v>18.23</v>
      </c>
      <c r="N2023" s="76" t="b">
        <f t="shared" ref="N2023:N2028" si="585">M2023=H2023</f>
        <v>1</v>
      </c>
    </row>
    <row r="2024" spans="1:15" s="363" customFormat="1" ht="30" x14ac:dyDescent="0.25">
      <c r="A2024" s="378">
        <f t="shared" si="579"/>
        <v>89712</v>
      </c>
      <c r="B2024" s="377">
        <v>88267</v>
      </c>
      <c r="C2024" s="104" t="s">
        <v>14065</v>
      </c>
      <c r="D2024" s="104" t="s">
        <v>11375</v>
      </c>
      <c r="E2024" s="105" t="s">
        <v>11264</v>
      </c>
      <c r="F2024" s="105" t="s">
        <v>6456</v>
      </c>
      <c r="G2024" s="140">
        <v>0.38</v>
      </c>
      <c r="H2024" s="107">
        <f>VLOOKUP(B2024,'CMP-SIN-SD-09-2021'!A:D,4,0)</f>
        <v>23.41</v>
      </c>
      <c r="I2024" s="107" t="s">
        <v>11266</v>
      </c>
      <c r="J2024" s="76">
        <f t="shared" si="584"/>
        <v>8.89</v>
      </c>
      <c r="M2024" s="76">
        <f>VLOOKUP(B2024,'CMP-SIN-SD-09-2021'!A:D,4,0)</f>
        <v>23.41</v>
      </c>
      <c r="N2024" s="76" t="b">
        <f t="shared" si="585"/>
        <v>1</v>
      </c>
    </row>
    <row r="2025" spans="1:15" s="363" customFormat="1" x14ac:dyDescent="0.25">
      <c r="A2025" s="378">
        <f t="shared" si="579"/>
        <v>89712</v>
      </c>
      <c r="B2025" s="377">
        <v>122</v>
      </c>
      <c r="C2025" s="104" t="s">
        <v>14065</v>
      </c>
      <c r="D2025" s="104" t="s">
        <v>13863</v>
      </c>
      <c r="E2025" s="105" t="s">
        <v>11264</v>
      </c>
      <c r="F2025" s="105" t="s">
        <v>6446</v>
      </c>
      <c r="G2025" s="140">
        <v>1.0800000000000001E-2</v>
      </c>
      <c r="H2025" s="107">
        <v>66.94</v>
      </c>
      <c r="I2025" s="107" t="s">
        <v>11266</v>
      </c>
      <c r="J2025" s="76">
        <f t="shared" si="584"/>
        <v>0.72</v>
      </c>
      <c r="M2025" s="76">
        <f>VLOOKUP(B2025,'INS-SIN-SD-09-2021'!A:D,4,0)</f>
        <v>66.94</v>
      </c>
      <c r="N2025" s="76" t="b">
        <f t="shared" si="585"/>
        <v>1</v>
      </c>
    </row>
    <row r="2026" spans="1:15" s="363" customFormat="1" x14ac:dyDescent="0.25">
      <c r="A2026" s="378">
        <f t="shared" si="579"/>
        <v>89712</v>
      </c>
      <c r="B2026" s="377">
        <v>20083</v>
      </c>
      <c r="C2026" s="104" t="s">
        <v>14065</v>
      </c>
      <c r="D2026" s="104" t="s">
        <v>13864</v>
      </c>
      <c r="E2026" s="105" t="s">
        <v>11264</v>
      </c>
      <c r="F2026" s="105" t="s">
        <v>6446</v>
      </c>
      <c r="G2026" s="140">
        <v>1.6299999999999999E-2</v>
      </c>
      <c r="H2026" s="107">
        <v>75.84</v>
      </c>
      <c r="I2026" s="107" t="s">
        <v>11266</v>
      </c>
      <c r="J2026" s="76">
        <f t="shared" si="584"/>
        <v>1.23</v>
      </c>
      <c r="M2026" s="76">
        <f>VLOOKUP(B2026,'INS-SIN-SD-09-2021'!A:D,4,0)</f>
        <v>75.84</v>
      </c>
      <c r="N2026" s="76" t="b">
        <f t="shared" si="585"/>
        <v>1</v>
      </c>
    </row>
    <row r="2027" spans="1:15" s="363" customFormat="1" ht="30" x14ac:dyDescent="0.25">
      <c r="A2027" s="378">
        <f t="shared" si="579"/>
        <v>89712</v>
      </c>
      <c r="B2027" s="377">
        <v>9838</v>
      </c>
      <c r="C2027" s="104" t="s">
        <v>14065</v>
      </c>
      <c r="D2027" s="104" t="s">
        <v>14067</v>
      </c>
      <c r="E2027" s="105" t="s">
        <v>11264</v>
      </c>
      <c r="F2027" s="105" t="s">
        <v>6465</v>
      </c>
      <c r="G2027" s="140">
        <v>1.05</v>
      </c>
      <c r="H2027" s="107">
        <v>8.48</v>
      </c>
      <c r="I2027" s="107" t="s">
        <v>11266</v>
      </c>
      <c r="J2027" s="76">
        <f t="shared" si="584"/>
        <v>8.9</v>
      </c>
      <c r="M2027" s="76">
        <f>VLOOKUP(B2027,'INS-SIN-SD-09-2021'!A:D,4,0)</f>
        <v>8.48</v>
      </c>
      <c r="N2027" s="76" t="b">
        <f t="shared" si="585"/>
        <v>1</v>
      </c>
    </row>
    <row r="2028" spans="1:15" s="363" customFormat="1" x14ac:dyDescent="0.25">
      <c r="A2028" s="378">
        <f t="shared" si="579"/>
        <v>89712</v>
      </c>
      <c r="B2028" s="377">
        <v>38383</v>
      </c>
      <c r="C2028" s="104" t="s">
        <v>14065</v>
      </c>
      <c r="D2028" s="104" t="s">
        <v>13857</v>
      </c>
      <c r="E2028" s="105" t="s">
        <v>11264</v>
      </c>
      <c r="F2028" s="105" t="s">
        <v>6446</v>
      </c>
      <c r="G2028" s="140">
        <v>0.127</v>
      </c>
      <c r="H2028" s="107">
        <v>2.34</v>
      </c>
      <c r="I2028" s="107" t="s">
        <v>11266</v>
      </c>
      <c r="J2028" s="76">
        <f t="shared" si="584"/>
        <v>0.28999999999999998</v>
      </c>
      <c r="M2028" s="76">
        <f>VLOOKUP(B2028,'INS-SIN-SD-09-2021'!A:D,4,0)</f>
        <v>2.34</v>
      </c>
      <c r="N2028" s="76" t="b">
        <f t="shared" si="585"/>
        <v>1</v>
      </c>
    </row>
    <row r="2029" spans="1:15" s="363" customFormat="1" ht="45" x14ac:dyDescent="0.25">
      <c r="A2029" s="376">
        <f t="shared" si="579"/>
        <v>89713</v>
      </c>
      <c r="B2029" s="367" t="s">
        <v>11263</v>
      </c>
      <c r="C2029" s="368" t="s">
        <v>11534</v>
      </c>
      <c r="D2029" s="368" t="s">
        <v>14065</v>
      </c>
      <c r="E2029" s="369" t="s">
        <v>6465</v>
      </c>
      <c r="F2029" s="369" t="s">
        <v>11264</v>
      </c>
      <c r="G2029" s="370" t="s">
        <v>11265</v>
      </c>
      <c r="H2029" s="371" t="s">
        <v>11266</v>
      </c>
      <c r="I2029" s="375">
        <f>SUMIF(A:A,A2029,J:J)</f>
        <v>41.15</v>
      </c>
      <c r="K2029" s="363">
        <f>VLOOKUP(A2029,'CMP-SIN-SD-09-2021'!A:D,4,0)</f>
        <v>41.15</v>
      </c>
      <c r="L2029" s="363" t="b">
        <f>K2029=I2029</f>
        <v>1</v>
      </c>
      <c r="O2029" s="6">
        <v>89713</v>
      </c>
    </row>
    <row r="2030" spans="1:15" s="363" customFormat="1" ht="30" x14ac:dyDescent="0.25">
      <c r="A2030" s="378">
        <f t="shared" si="579"/>
        <v>89713</v>
      </c>
      <c r="B2030" s="377">
        <v>88248</v>
      </c>
      <c r="C2030" s="104" t="s">
        <v>14065</v>
      </c>
      <c r="D2030" s="104" t="s">
        <v>11440</v>
      </c>
      <c r="E2030" s="105" t="s">
        <v>11264</v>
      </c>
      <c r="F2030" s="105" t="s">
        <v>6456</v>
      </c>
      <c r="G2030" s="140">
        <v>0.56000000000000005</v>
      </c>
      <c r="H2030" s="107">
        <f>VLOOKUP(B2030,'CMP-SIN-SD-09-2021'!A:D,4,0)</f>
        <v>18.23</v>
      </c>
      <c r="I2030" s="107" t="s">
        <v>11266</v>
      </c>
      <c r="J2030" s="76">
        <f t="shared" ref="J2030:J2035" si="586">TRUNC((H2030*G2030),2)</f>
        <v>10.199999999999999</v>
      </c>
      <c r="M2030" s="76">
        <f>VLOOKUP(B2030,'CMP-SIN-SD-09-2021'!A:D,4,0)</f>
        <v>18.23</v>
      </c>
      <c r="N2030" s="76" t="b">
        <f t="shared" ref="N2030:N2035" si="587">M2030=H2030</f>
        <v>1</v>
      </c>
    </row>
    <row r="2031" spans="1:15" s="363" customFormat="1" ht="30" x14ac:dyDescent="0.25">
      <c r="A2031" s="378">
        <f t="shared" si="579"/>
        <v>89713</v>
      </c>
      <c r="B2031" s="377">
        <v>88267</v>
      </c>
      <c r="C2031" s="104" t="s">
        <v>14065</v>
      </c>
      <c r="D2031" s="104" t="s">
        <v>11375</v>
      </c>
      <c r="E2031" s="105" t="s">
        <v>11264</v>
      </c>
      <c r="F2031" s="105" t="s">
        <v>6456</v>
      </c>
      <c r="G2031" s="140">
        <v>0.56000000000000005</v>
      </c>
      <c r="H2031" s="107">
        <f>VLOOKUP(B2031,'CMP-SIN-SD-09-2021'!A:D,4,0)</f>
        <v>23.41</v>
      </c>
      <c r="I2031" s="107" t="s">
        <v>11266</v>
      </c>
      <c r="J2031" s="76">
        <f t="shared" si="586"/>
        <v>13.1</v>
      </c>
      <c r="M2031" s="76">
        <f>VLOOKUP(B2031,'CMP-SIN-SD-09-2021'!A:D,4,0)</f>
        <v>23.41</v>
      </c>
      <c r="N2031" s="76" t="b">
        <f t="shared" si="587"/>
        <v>1</v>
      </c>
    </row>
    <row r="2032" spans="1:15" s="363" customFormat="1" x14ac:dyDescent="0.25">
      <c r="A2032" s="378">
        <f t="shared" si="579"/>
        <v>89713</v>
      </c>
      <c r="B2032" s="377">
        <v>122</v>
      </c>
      <c r="C2032" s="104" t="s">
        <v>14065</v>
      </c>
      <c r="D2032" s="104" t="s">
        <v>13863</v>
      </c>
      <c r="E2032" s="105" t="s">
        <v>11264</v>
      </c>
      <c r="F2032" s="105" t="s">
        <v>6446</v>
      </c>
      <c r="G2032" s="140">
        <v>2.47E-2</v>
      </c>
      <c r="H2032" s="107">
        <v>66.94</v>
      </c>
      <c r="I2032" s="107" t="s">
        <v>11266</v>
      </c>
      <c r="J2032" s="76">
        <f t="shared" si="586"/>
        <v>1.65</v>
      </c>
      <c r="M2032" s="76">
        <f>VLOOKUP(B2032,'INS-SIN-SD-09-2021'!A:D,4,0)</f>
        <v>66.94</v>
      </c>
      <c r="N2032" s="76" t="b">
        <f t="shared" si="587"/>
        <v>1</v>
      </c>
    </row>
    <row r="2033" spans="1:15" s="363" customFormat="1" x14ac:dyDescent="0.25">
      <c r="A2033" s="378">
        <f t="shared" si="579"/>
        <v>89713</v>
      </c>
      <c r="B2033" s="377">
        <v>20083</v>
      </c>
      <c r="C2033" s="104" t="s">
        <v>14065</v>
      </c>
      <c r="D2033" s="104" t="s">
        <v>13864</v>
      </c>
      <c r="E2033" s="105" t="s">
        <v>11264</v>
      </c>
      <c r="F2033" s="105" t="s">
        <v>6446</v>
      </c>
      <c r="G2033" s="140">
        <v>3.85E-2</v>
      </c>
      <c r="H2033" s="107">
        <v>75.84</v>
      </c>
      <c r="I2033" s="107" t="s">
        <v>11266</v>
      </c>
      <c r="J2033" s="76">
        <f t="shared" si="586"/>
        <v>2.91</v>
      </c>
      <c r="M2033" s="76">
        <f>VLOOKUP(B2033,'INS-SIN-SD-09-2021'!A:D,4,0)</f>
        <v>75.84</v>
      </c>
      <c r="N2033" s="76" t="b">
        <f t="shared" si="587"/>
        <v>1</v>
      </c>
    </row>
    <row r="2034" spans="1:15" s="363" customFormat="1" ht="30" x14ac:dyDescent="0.25">
      <c r="A2034" s="378">
        <f t="shared" si="579"/>
        <v>89713</v>
      </c>
      <c r="B2034" s="377">
        <v>9837</v>
      </c>
      <c r="C2034" s="104" t="s">
        <v>14065</v>
      </c>
      <c r="D2034" s="104" t="s">
        <v>14068</v>
      </c>
      <c r="E2034" s="105" t="s">
        <v>11264</v>
      </c>
      <c r="F2034" s="105" t="s">
        <v>6465</v>
      </c>
      <c r="G2034" s="140">
        <v>1.05</v>
      </c>
      <c r="H2034" s="107">
        <v>12.25</v>
      </c>
      <c r="I2034" s="107" t="s">
        <v>11266</v>
      </c>
      <c r="J2034" s="76">
        <f t="shared" si="586"/>
        <v>12.86</v>
      </c>
      <c r="M2034" s="76">
        <f>VLOOKUP(B2034,'INS-SIN-SD-09-2021'!A:D,4,0)</f>
        <v>12.25</v>
      </c>
      <c r="N2034" s="76" t="b">
        <f t="shared" si="587"/>
        <v>1</v>
      </c>
    </row>
    <row r="2035" spans="1:15" s="363" customFormat="1" x14ac:dyDescent="0.25">
      <c r="A2035" s="378">
        <f t="shared" si="579"/>
        <v>89713</v>
      </c>
      <c r="B2035" s="377">
        <v>38383</v>
      </c>
      <c r="C2035" s="104" t="s">
        <v>14065</v>
      </c>
      <c r="D2035" s="104" t="s">
        <v>13857</v>
      </c>
      <c r="E2035" s="105" t="s">
        <v>11264</v>
      </c>
      <c r="F2035" s="105" t="s">
        <v>6446</v>
      </c>
      <c r="G2035" s="140">
        <v>0.187</v>
      </c>
      <c r="H2035" s="107">
        <v>2.34</v>
      </c>
      <c r="I2035" s="107" t="s">
        <v>11266</v>
      </c>
      <c r="J2035" s="76">
        <f t="shared" si="586"/>
        <v>0.43</v>
      </c>
      <c r="M2035" s="76">
        <f>VLOOKUP(B2035,'INS-SIN-SD-09-2021'!A:D,4,0)</f>
        <v>2.34</v>
      </c>
      <c r="N2035" s="76" t="b">
        <f t="shared" si="587"/>
        <v>1</v>
      </c>
    </row>
    <row r="2036" spans="1:15" s="363" customFormat="1" ht="45" x14ac:dyDescent="0.25">
      <c r="A2036" s="376">
        <f t="shared" si="579"/>
        <v>89714</v>
      </c>
      <c r="B2036" s="367" t="s">
        <v>11263</v>
      </c>
      <c r="C2036" s="368" t="s">
        <v>11282</v>
      </c>
      <c r="D2036" s="368" t="s">
        <v>13468</v>
      </c>
      <c r="E2036" s="369" t="s">
        <v>6465</v>
      </c>
      <c r="F2036" s="369" t="s">
        <v>11264</v>
      </c>
      <c r="G2036" s="370" t="s">
        <v>11265</v>
      </c>
      <c r="H2036" s="371" t="s">
        <v>11266</v>
      </c>
      <c r="I2036" s="375">
        <f>SUMIF(A:A,A2036,J:J)</f>
        <v>52.800000000000004</v>
      </c>
      <c r="K2036" s="363">
        <f>VLOOKUP(A2036,'CMP-SIN-SD-09-2021'!A:D,4,0)</f>
        <v>52.8</v>
      </c>
      <c r="L2036" s="363" t="b">
        <f>K2036=I2036</f>
        <v>1</v>
      </c>
      <c r="O2036" s="6">
        <v>89714</v>
      </c>
    </row>
    <row r="2037" spans="1:15" s="363" customFormat="1" ht="30" x14ac:dyDescent="0.25">
      <c r="A2037" s="378">
        <f t="shared" si="579"/>
        <v>89714</v>
      </c>
      <c r="B2037" s="377">
        <v>88248</v>
      </c>
      <c r="C2037" s="104" t="s">
        <v>13468</v>
      </c>
      <c r="D2037" s="104" t="s">
        <v>11440</v>
      </c>
      <c r="E2037" s="105" t="s">
        <v>11264</v>
      </c>
      <c r="F2037" s="105" t="s">
        <v>6456</v>
      </c>
      <c r="G2037" s="140">
        <v>0.74</v>
      </c>
      <c r="H2037" s="107">
        <f>VLOOKUP(B2037,'CMP-SIN-SD-09-2021'!A:D,4,0)</f>
        <v>18.23</v>
      </c>
      <c r="I2037" s="107" t="s">
        <v>11266</v>
      </c>
      <c r="J2037" s="76">
        <f t="shared" ref="J2037:J2042" si="588">TRUNC((H2037*G2037),2)</f>
        <v>13.49</v>
      </c>
      <c r="M2037" s="76">
        <f>VLOOKUP(B2037,'CMP-SIN-SD-09-2021'!A:D,4,0)</f>
        <v>18.23</v>
      </c>
      <c r="N2037" s="76" t="b">
        <f t="shared" ref="N2037:N2042" si="589">M2037=H2037</f>
        <v>1</v>
      </c>
    </row>
    <row r="2038" spans="1:15" s="363" customFormat="1" ht="30" x14ac:dyDescent="0.25">
      <c r="A2038" s="378">
        <f t="shared" si="579"/>
        <v>89714</v>
      </c>
      <c r="B2038" s="377">
        <v>88267</v>
      </c>
      <c r="C2038" s="104" t="s">
        <v>13468</v>
      </c>
      <c r="D2038" s="104" t="s">
        <v>11375</v>
      </c>
      <c r="E2038" s="105" t="s">
        <v>11264</v>
      </c>
      <c r="F2038" s="105" t="s">
        <v>6456</v>
      </c>
      <c r="G2038" s="140">
        <v>0.74</v>
      </c>
      <c r="H2038" s="107">
        <f>VLOOKUP(B2038,'CMP-SIN-SD-09-2021'!A:D,4,0)</f>
        <v>23.41</v>
      </c>
      <c r="I2038" s="107" t="s">
        <v>11266</v>
      </c>
      <c r="J2038" s="76">
        <f t="shared" si="588"/>
        <v>17.32</v>
      </c>
      <c r="M2038" s="76">
        <f>VLOOKUP(B2038,'CMP-SIN-SD-09-2021'!A:D,4,0)</f>
        <v>23.41</v>
      </c>
      <c r="N2038" s="76" t="b">
        <f t="shared" si="589"/>
        <v>1</v>
      </c>
    </row>
    <row r="2039" spans="1:15" s="363" customFormat="1" x14ac:dyDescent="0.25">
      <c r="A2039" s="378">
        <f t="shared" si="579"/>
        <v>89714</v>
      </c>
      <c r="B2039" s="377">
        <v>122</v>
      </c>
      <c r="C2039" s="104" t="s">
        <v>13468</v>
      </c>
      <c r="D2039" s="104" t="s">
        <v>13863</v>
      </c>
      <c r="E2039" s="105" t="s">
        <v>11264</v>
      </c>
      <c r="F2039" s="105" t="s">
        <v>6446</v>
      </c>
      <c r="G2039" s="140">
        <v>3.6299999999999999E-2</v>
      </c>
      <c r="H2039" s="107">
        <v>66.94</v>
      </c>
      <c r="I2039" s="107" t="s">
        <v>11266</v>
      </c>
      <c r="J2039" s="76">
        <f t="shared" si="588"/>
        <v>2.42</v>
      </c>
      <c r="M2039" s="76">
        <f>VLOOKUP(B2039,'INS-SIN-SD-09-2021'!A:D,4,0)</f>
        <v>66.94</v>
      </c>
      <c r="N2039" s="76" t="b">
        <f t="shared" si="589"/>
        <v>1</v>
      </c>
    </row>
    <row r="2040" spans="1:15" s="363" customFormat="1" x14ac:dyDescent="0.25">
      <c r="A2040" s="378">
        <f t="shared" si="579"/>
        <v>89714</v>
      </c>
      <c r="B2040" s="377">
        <v>20083</v>
      </c>
      <c r="C2040" s="104" t="s">
        <v>13468</v>
      </c>
      <c r="D2040" s="104" t="s">
        <v>13864</v>
      </c>
      <c r="E2040" s="105" t="s">
        <v>11264</v>
      </c>
      <c r="F2040" s="105" t="s">
        <v>6446</v>
      </c>
      <c r="G2040" s="140">
        <v>5.9299999999999999E-2</v>
      </c>
      <c r="H2040" s="107">
        <v>75.84</v>
      </c>
      <c r="I2040" s="107" t="s">
        <v>11266</v>
      </c>
      <c r="J2040" s="76">
        <f t="shared" si="588"/>
        <v>4.49</v>
      </c>
      <c r="M2040" s="76">
        <f>VLOOKUP(B2040,'INS-SIN-SD-09-2021'!A:D,4,0)</f>
        <v>75.84</v>
      </c>
      <c r="N2040" s="76" t="b">
        <f t="shared" si="589"/>
        <v>1</v>
      </c>
    </row>
    <row r="2041" spans="1:15" s="363" customFormat="1" ht="30" x14ac:dyDescent="0.25">
      <c r="A2041" s="378">
        <f t="shared" si="579"/>
        <v>89714</v>
      </c>
      <c r="B2041" s="377">
        <v>9836</v>
      </c>
      <c r="C2041" s="104" t="s">
        <v>13468</v>
      </c>
      <c r="D2041" s="104" t="s">
        <v>14069</v>
      </c>
      <c r="E2041" s="105" t="s">
        <v>11264</v>
      </c>
      <c r="F2041" s="105" t="s">
        <v>6465</v>
      </c>
      <c r="G2041" s="140">
        <v>1.05</v>
      </c>
      <c r="H2041" s="107">
        <v>13.82</v>
      </c>
      <c r="I2041" s="107" t="s">
        <v>11266</v>
      </c>
      <c r="J2041" s="76">
        <f t="shared" si="588"/>
        <v>14.51</v>
      </c>
      <c r="M2041" s="76">
        <f>VLOOKUP(B2041,'INS-SIN-SD-09-2021'!A:D,4,0)</f>
        <v>13.82</v>
      </c>
      <c r="N2041" s="76" t="b">
        <f t="shared" si="589"/>
        <v>1</v>
      </c>
    </row>
    <row r="2042" spans="1:15" s="363" customFormat="1" x14ac:dyDescent="0.25">
      <c r="A2042" s="378">
        <f t="shared" si="579"/>
        <v>89714</v>
      </c>
      <c r="B2042" s="377">
        <v>38383</v>
      </c>
      <c r="C2042" s="104" t="s">
        <v>13468</v>
      </c>
      <c r="D2042" s="104" t="s">
        <v>13857</v>
      </c>
      <c r="E2042" s="105" t="s">
        <v>11264</v>
      </c>
      <c r="F2042" s="105" t="s">
        <v>6446</v>
      </c>
      <c r="G2042" s="140">
        <v>0.247</v>
      </c>
      <c r="H2042" s="107">
        <v>2.34</v>
      </c>
      <c r="I2042" s="107" t="s">
        <v>11266</v>
      </c>
      <c r="J2042" s="76">
        <f t="shared" si="588"/>
        <v>0.56999999999999995</v>
      </c>
      <c r="M2042" s="76">
        <f>VLOOKUP(B2042,'INS-SIN-SD-09-2021'!A:D,4,0)</f>
        <v>2.34</v>
      </c>
      <c r="N2042" s="76" t="b">
        <f t="shared" si="589"/>
        <v>1</v>
      </c>
    </row>
    <row r="2043" spans="1:15" s="363" customFormat="1" x14ac:dyDescent="0.25">
      <c r="A2043" s="376" t="str">
        <f t="shared" si="579"/>
        <v>081885/AGETOP</v>
      </c>
      <c r="B2043" s="367" t="s">
        <v>11263</v>
      </c>
      <c r="C2043" s="368" t="s">
        <v>11535</v>
      </c>
      <c r="D2043" s="368" t="s">
        <v>13380</v>
      </c>
      <c r="E2043" s="369" t="s">
        <v>6446</v>
      </c>
      <c r="F2043" s="369" t="s">
        <v>11264</v>
      </c>
      <c r="G2043" s="370" t="s">
        <v>11265</v>
      </c>
      <c r="H2043" s="371" t="s">
        <v>11266</v>
      </c>
      <c r="I2043" s="375">
        <f>SUMIF(A:A,A2043,J:J)</f>
        <v>6.55</v>
      </c>
      <c r="K2043" s="363" t="e">
        <f>VLOOKUP(A2043,'CMP-SIN-SD-09-2021'!A:D,4,0)</f>
        <v>#N/A</v>
      </c>
      <c r="L2043" s="363" t="e">
        <f>K2043=I2043</f>
        <v>#N/A</v>
      </c>
      <c r="O2043" s="363" t="s">
        <v>507</v>
      </c>
    </row>
    <row r="2044" spans="1:15" s="363" customFormat="1" ht="30" x14ac:dyDescent="0.25">
      <c r="A2044" s="378" t="str">
        <f t="shared" si="579"/>
        <v>081885/AGETOP</v>
      </c>
      <c r="B2044" s="377">
        <v>88267</v>
      </c>
      <c r="C2044" s="104" t="s">
        <v>13380</v>
      </c>
      <c r="D2044" s="104" t="s">
        <v>11375</v>
      </c>
      <c r="E2044" s="105" t="s">
        <v>11264</v>
      </c>
      <c r="F2044" s="105" t="s">
        <v>6456</v>
      </c>
      <c r="G2044" s="140">
        <v>7.0000000000000007E-2</v>
      </c>
      <c r="H2044" s="107">
        <f>VLOOKUP(B2044,'CMP-SIN-SD-09-2021'!A:D,4,0)</f>
        <v>23.41</v>
      </c>
      <c r="I2044" s="107" t="s">
        <v>11266</v>
      </c>
      <c r="J2044" s="76">
        <f t="shared" ref="J2044:J2046" si="590">TRUNC((H2044*G2044),2)</f>
        <v>1.63</v>
      </c>
      <c r="M2044" s="76">
        <f>VLOOKUP(B2044,'CMP-SIN-SD-09-2021'!A:D,4,0)</f>
        <v>23.41</v>
      </c>
      <c r="N2044" s="76" t="b">
        <f t="shared" ref="N2044:N2046" si="591">M2044=H2044</f>
        <v>1</v>
      </c>
    </row>
    <row r="2045" spans="1:15" s="363" customFormat="1" x14ac:dyDescent="0.25">
      <c r="A2045" s="378" t="str">
        <f t="shared" si="579"/>
        <v>081885/AGETOP</v>
      </c>
      <c r="B2045" s="377">
        <v>88316</v>
      </c>
      <c r="C2045" s="104" t="s">
        <v>13380</v>
      </c>
      <c r="D2045" s="104" t="s">
        <v>11293</v>
      </c>
      <c r="E2045" s="105" t="s">
        <v>11264</v>
      </c>
      <c r="F2045" s="105" t="s">
        <v>6456</v>
      </c>
      <c r="G2045" s="140">
        <v>7.0000000000000007E-2</v>
      </c>
      <c r="H2045" s="107">
        <f>VLOOKUP(B2045,'CMP-SIN-SD-09-2021'!A:D,4,0)</f>
        <v>17.61</v>
      </c>
      <c r="I2045" s="107" t="s">
        <v>11266</v>
      </c>
      <c r="J2045" s="76">
        <f t="shared" si="590"/>
        <v>1.23</v>
      </c>
      <c r="M2045" s="76">
        <f>VLOOKUP(B2045,'CMP-SIN-SD-09-2021'!A:D,4,0)</f>
        <v>17.61</v>
      </c>
      <c r="N2045" s="76" t="b">
        <f t="shared" si="591"/>
        <v>1</v>
      </c>
    </row>
    <row r="2046" spans="1:15" s="363" customFormat="1" x14ac:dyDescent="0.25">
      <c r="A2046" s="378" t="str">
        <f t="shared" si="579"/>
        <v>081885/AGETOP</v>
      </c>
      <c r="B2046" s="377" t="s">
        <v>14070</v>
      </c>
      <c r="C2046" s="104" t="s">
        <v>13380</v>
      </c>
      <c r="D2046" s="104" t="s">
        <v>14071</v>
      </c>
      <c r="E2046" s="105" t="s">
        <v>11264</v>
      </c>
      <c r="F2046" s="105" t="s">
        <v>13735</v>
      </c>
      <c r="G2046" s="140">
        <v>1</v>
      </c>
      <c r="H2046" s="107">
        <v>3.69</v>
      </c>
      <c r="I2046" s="107" t="s">
        <v>11266</v>
      </c>
      <c r="J2046" s="76">
        <f t="shared" si="590"/>
        <v>3.69</v>
      </c>
      <c r="M2046" s="76" t="e">
        <f>VLOOKUP(B2046,'INS-SIN-SD-09-2021'!A:D,4,0)</f>
        <v>#N/A</v>
      </c>
      <c r="N2046" s="76" t="e">
        <f t="shared" si="591"/>
        <v>#N/A</v>
      </c>
    </row>
    <row r="2047" spans="1:15" s="363" customFormat="1" ht="30" x14ac:dyDescent="0.25">
      <c r="A2047" s="376" t="str">
        <f t="shared" si="579"/>
        <v>07594/ORSE</v>
      </c>
      <c r="B2047" s="367" t="s">
        <v>11263</v>
      </c>
      <c r="C2047" s="368" t="s">
        <v>11536</v>
      </c>
      <c r="D2047" s="368" t="s">
        <v>13796</v>
      </c>
      <c r="E2047" s="369" t="s">
        <v>6446</v>
      </c>
      <c r="F2047" s="369" t="s">
        <v>11264</v>
      </c>
      <c r="G2047" s="370" t="s">
        <v>11265</v>
      </c>
      <c r="H2047" s="371" t="s">
        <v>11266</v>
      </c>
      <c r="I2047" s="375">
        <f>SUMIF(A:A,A2047,J:J)</f>
        <v>7.67</v>
      </c>
      <c r="K2047" s="363" t="e">
        <f>VLOOKUP(A2047,'CMP-SIN-SD-09-2021'!A:D,4,0)</f>
        <v>#N/A</v>
      </c>
      <c r="L2047" s="363" t="e">
        <f>K2047=I2047</f>
        <v>#N/A</v>
      </c>
      <c r="O2047" s="363" t="s">
        <v>508</v>
      </c>
    </row>
    <row r="2048" spans="1:15" s="363" customFormat="1" ht="30" x14ac:dyDescent="0.25">
      <c r="A2048" s="378" t="str">
        <f t="shared" si="579"/>
        <v>07594/ORSE</v>
      </c>
      <c r="B2048" s="377">
        <v>88267</v>
      </c>
      <c r="C2048" s="104" t="s">
        <v>13796</v>
      </c>
      <c r="D2048" s="104" t="s">
        <v>11375</v>
      </c>
      <c r="E2048" s="105" t="s">
        <v>11264</v>
      </c>
      <c r="F2048" s="105" t="s">
        <v>6456</v>
      </c>
      <c r="G2048" s="140">
        <v>7.0000000000000007E-2</v>
      </c>
      <c r="H2048" s="107">
        <f>VLOOKUP(B2048,'CMP-SIN-SD-09-2021'!A:D,4,0)</f>
        <v>23.41</v>
      </c>
      <c r="I2048" s="107" t="s">
        <v>11266</v>
      </c>
      <c r="J2048" s="76">
        <f t="shared" ref="J2048:J2052" si="592">TRUNC((H2048*G2048),2)</f>
        <v>1.63</v>
      </c>
      <c r="M2048" s="76">
        <f>VLOOKUP(B2048,'CMP-SIN-SD-09-2021'!A:D,4,0)</f>
        <v>23.41</v>
      </c>
      <c r="N2048" s="76" t="b">
        <f t="shared" ref="N2048:N2052" si="593">M2048=H2048</f>
        <v>1</v>
      </c>
    </row>
    <row r="2049" spans="1:15" s="363" customFormat="1" x14ac:dyDescent="0.25">
      <c r="A2049" s="378" t="str">
        <f t="shared" si="579"/>
        <v>07594/ORSE</v>
      </c>
      <c r="B2049" s="377">
        <v>88316</v>
      </c>
      <c r="C2049" s="104" t="s">
        <v>13796</v>
      </c>
      <c r="D2049" s="104" t="s">
        <v>11293</v>
      </c>
      <c r="E2049" s="105" t="s">
        <v>11264</v>
      </c>
      <c r="F2049" s="105" t="s">
        <v>6456</v>
      </c>
      <c r="G2049" s="140">
        <v>7.0000000000000007E-2</v>
      </c>
      <c r="H2049" s="107">
        <f>VLOOKUP(B2049,'CMP-SIN-SD-09-2021'!A:D,4,0)</f>
        <v>17.61</v>
      </c>
      <c r="I2049" s="107" t="s">
        <v>11266</v>
      </c>
      <c r="J2049" s="76">
        <f t="shared" si="592"/>
        <v>1.23</v>
      </c>
      <c r="M2049" s="76">
        <f>VLOOKUP(B2049,'CMP-SIN-SD-09-2021'!A:D,4,0)</f>
        <v>17.61</v>
      </c>
      <c r="N2049" s="76" t="b">
        <f t="shared" si="593"/>
        <v>1</v>
      </c>
    </row>
    <row r="2050" spans="1:15" s="363" customFormat="1" x14ac:dyDescent="0.25">
      <c r="A2050" s="378" t="str">
        <f t="shared" si="579"/>
        <v>07594/ORSE</v>
      </c>
      <c r="B2050" s="377" t="s">
        <v>13905</v>
      </c>
      <c r="C2050" s="104" t="s">
        <v>13796</v>
      </c>
      <c r="D2050" s="104" t="s">
        <v>13906</v>
      </c>
      <c r="E2050" s="105" t="s">
        <v>11264</v>
      </c>
      <c r="F2050" s="105" t="s">
        <v>6462</v>
      </c>
      <c r="G2050" s="140">
        <v>8.0000000000000002E-3</v>
      </c>
      <c r="H2050" s="107">
        <v>54.73</v>
      </c>
      <c r="I2050" s="107" t="s">
        <v>11266</v>
      </c>
      <c r="J2050" s="76">
        <f t="shared" si="592"/>
        <v>0.43</v>
      </c>
      <c r="M2050" s="76" t="e">
        <f>VLOOKUP(B2050,'INS-SIN-SD-09-2021'!A:D,4,0)</f>
        <v>#N/A</v>
      </c>
      <c r="N2050" s="76" t="e">
        <f t="shared" si="593"/>
        <v>#N/A</v>
      </c>
    </row>
    <row r="2051" spans="1:15" s="363" customFormat="1" x14ac:dyDescent="0.25">
      <c r="A2051" s="378" t="str">
        <f t="shared" si="579"/>
        <v>07594/ORSE</v>
      </c>
      <c r="B2051" s="377" t="s">
        <v>13907</v>
      </c>
      <c r="C2051" s="104" t="s">
        <v>13796</v>
      </c>
      <c r="D2051" s="104" t="s">
        <v>13908</v>
      </c>
      <c r="E2051" s="105" t="s">
        <v>11264</v>
      </c>
      <c r="F2051" s="105" t="s">
        <v>6445</v>
      </c>
      <c r="G2051" s="140">
        <v>1.0999999999999999E-2</v>
      </c>
      <c r="H2051" s="107">
        <v>40.4</v>
      </c>
      <c r="I2051" s="107" t="s">
        <v>11266</v>
      </c>
      <c r="J2051" s="76">
        <f t="shared" si="592"/>
        <v>0.44</v>
      </c>
      <c r="M2051" s="76" t="e">
        <f>VLOOKUP(B2051,'INS-SIN-SD-09-2021'!A:D,4,0)</f>
        <v>#N/A</v>
      </c>
      <c r="N2051" s="76" t="e">
        <f t="shared" si="593"/>
        <v>#N/A</v>
      </c>
    </row>
    <row r="2052" spans="1:15" s="363" customFormat="1" x14ac:dyDescent="0.25">
      <c r="A2052" s="378" t="str">
        <f t="shared" si="579"/>
        <v>07594/ORSE</v>
      </c>
      <c r="B2052" s="377" t="s">
        <v>14072</v>
      </c>
      <c r="C2052" s="104" t="s">
        <v>13796</v>
      </c>
      <c r="D2052" s="104" t="s">
        <v>14073</v>
      </c>
      <c r="E2052" s="105" t="s">
        <v>11264</v>
      </c>
      <c r="F2052" s="105" t="s">
        <v>6446</v>
      </c>
      <c r="G2052" s="140">
        <v>1</v>
      </c>
      <c r="H2052" s="107">
        <v>3.94</v>
      </c>
      <c r="I2052" s="107" t="s">
        <v>11266</v>
      </c>
      <c r="J2052" s="76">
        <f t="shared" si="592"/>
        <v>3.94</v>
      </c>
      <c r="M2052" s="76" t="e">
        <f>VLOOKUP(B2052,'INS-SIN-SD-09-2021'!A:D,4,0)</f>
        <v>#N/A</v>
      </c>
      <c r="N2052" s="76" t="e">
        <f t="shared" si="593"/>
        <v>#N/A</v>
      </c>
    </row>
    <row r="2053" spans="1:15" s="363" customFormat="1" ht="60" x14ac:dyDescent="0.25">
      <c r="A2053" s="376">
        <f t="shared" si="579"/>
        <v>89728</v>
      </c>
      <c r="B2053" s="367" t="s">
        <v>11263</v>
      </c>
      <c r="C2053" s="368" t="s">
        <v>11537</v>
      </c>
      <c r="D2053" s="368" t="s">
        <v>13488</v>
      </c>
      <c r="E2053" s="369" t="s">
        <v>6446</v>
      </c>
      <c r="F2053" s="369" t="s">
        <v>11264</v>
      </c>
      <c r="G2053" s="370" t="s">
        <v>11265</v>
      </c>
      <c r="H2053" s="371" t="s">
        <v>11266</v>
      </c>
      <c r="I2053" s="375">
        <f>SUMIF(A:A,A2053,J:J)</f>
        <v>10.049999999999997</v>
      </c>
      <c r="K2053" s="363">
        <f>VLOOKUP(A2053,'CMP-SIN-SD-09-2021'!A:D,4,0)</f>
        <v>10.050000000000001</v>
      </c>
      <c r="L2053" s="363" t="b">
        <f>K2053=I2053</f>
        <v>1</v>
      </c>
      <c r="O2053" s="6">
        <v>89728</v>
      </c>
    </row>
    <row r="2054" spans="1:15" s="363" customFormat="1" ht="30" x14ac:dyDescent="0.25">
      <c r="A2054" s="378">
        <f t="shared" si="579"/>
        <v>89728</v>
      </c>
      <c r="B2054" s="377">
        <v>88248</v>
      </c>
      <c r="C2054" s="104" t="s">
        <v>13488</v>
      </c>
      <c r="D2054" s="104" t="s">
        <v>11440</v>
      </c>
      <c r="E2054" s="105" t="s">
        <v>11264</v>
      </c>
      <c r="F2054" s="105" t="s">
        <v>6456</v>
      </c>
      <c r="G2054" s="140">
        <v>0.1</v>
      </c>
      <c r="H2054" s="107">
        <f>VLOOKUP(B2054,'CMP-SIN-SD-09-2021'!A:D,4,0)</f>
        <v>18.23</v>
      </c>
      <c r="I2054" s="107" t="s">
        <v>11266</v>
      </c>
      <c r="J2054" s="76">
        <f t="shared" ref="J2054:J2059" si="594">TRUNC((H2054*G2054),2)</f>
        <v>1.82</v>
      </c>
      <c r="M2054" s="76">
        <f>VLOOKUP(B2054,'CMP-SIN-SD-09-2021'!A:D,4,0)</f>
        <v>18.23</v>
      </c>
      <c r="N2054" s="76" t="b">
        <f t="shared" ref="N2054:N2059" si="595">M2054=H2054</f>
        <v>1</v>
      </c>
    </row>
    <row r="2055" spans="1:15" s="363" customFormat="1" ht="30" x14ac:dyDescent="0.25">
      <c r="A2055" s="378">
        <f t="shared" si="579"/>
        <v>89728</v>
      </c>
      <c r="B2055" s="377">
        <v>88267</v>
      </c>
      <c r="C2055" s="104" t="s">
        <v>13488</v>
      </c>
      <c r="D2055" s="104" t="s">
        <v>11375</v>
      </c>
      <c r="E2055" s="105" t="s">
        <v>11264</v>
      </c>
      <c r="F2055" s="105" t="s">
        <v>6456</v>
      </c>
      <c r="G2055" s="140">
        <v>0.1</v>
      </c>
      <c r="H2055" s="107">
        <f>VLOOKUP(B2055,'CMP-SIN-SD-09-2021'!A:D,4,0)</f>
        <v>23.41</v>
      </c>
      <c r="I2055" s="107" t="s">
        <v>11266</v>
      </c>
      <c r="J2055" s="76">
        <f t="shared" si="594"/>
        <v>2.34</v>
      </c>
      <c r="M2055" s="76">
        <f>VLOOKUP(B2055,'CMP-SIN-SD-09-2021'!A:D,4,0)</f>
        <v>23.41</v>
      </c>
      <c r="N2055" s="76" t="b">
        <f t="shared" si="595"/>
        <v>1</v>
      </c>
    </row>
    <row r="2056" spans="1:15" s="363" customFormat="1" x14ac:dyDescent="0.25">
      <c r="A2056" s="378">
        <f t="shared" si="579"/>
        <v>89728</v>
      </c>
      <c r="B2056" s="377">
        <v>122</v>
      </c>
      <c r="C2056" s="104" t="s">
        <v>13488</v>
      </c>
      <c r="D2056" s="104" t="s">
        <v>13863</v>
      </c>
      <c r="E2056" s="105" t="s">
        <v>11264</v>
      </c>
      <c r="F2056" s="105" t="s">
        <v>6446</v>
      </c>
      <c r="G2056" s="140">
        <v>9.9000000000000008E-3</v>
      </c>
      <c r="H2056" s="107">
        <v>66.94</v>
      </c>
      <c r="I2056" s="107" t="s">
        <v>11266</v>
      </c>
      <c r="J2056" s="76">
        <f t="shared" si="594"/>
        <v>0.66</v>
      </c>
      <c r="M2056" s="76">
        <f>VLOOKUP(B2056,'INS-SIN-SD-09-2021'!A:D,4,0)</f>
        <v>66.94</v>
      </c>
      <c r="N2056" s="76" t="b">
        <f t="shared" si="595"/>
        <v>1</v>
      </c>
    </row>
    <row r="2057" spans="1:15" s="363" customFormat="1" x14ac:dyDescent="0.25">
      <c r="A2057" s="378">
        <f t="shared" si="579"/>
        <v>89728</v>
      </c>
      <c r="B2057" s="377">
        <v>1933</v>
      </c>
      <c r="C2057" s="104" t="s">
        <v>13488</v>
      </c>
      <c r="D2057" s="104" t="s">
        <v>14074</v>
      </c>
      <c r="E2057" s="105" t="s">
        <v>11264</v>
      </c>
      <c r="F2057" s="105" t="s">
        <v>6446</v>
      </c>
      <c r="G2057" s="140">
        <v>1</v>
      </c>
      <c r="H2057" s="107">
        <v>4.0599999999999996</v>
      </c>
      <c r="I2057" s="107" t="s">
        <v>11266</v>
      </c>
      <c r="J2057" s="76">
        <f t="shared" si="594"/>
        <v>4.0599999999999996</v>
      </c>
      <c r="M2057" s="76">
        <f>VLOOKUP(B2057,'INS-SIN-SD-09-2021'!A:D,4,0)</f>
        <v>4.0599999999999996</v>
      </c>
      <c r="N2057" s="76" t="b">
        <f t="shared" si="595"/>
        <v>1</v>
      </c>
    </row>
    <row r="2058" spans="1:15" s="363" customFormat="1" x14ac:dyDescent="0.25">
      <c r="A2058" s="378">
        <f t="shared" si="579"/>
        <v>89728</v>
      </c>
      <c r="B2058" s="377">
        <v>20083</v>
      </c>
      <c r="C2058" s="104" t="s">
        <v>13488</v>
      </c>
      <c r="D2058" s="104" t="s">
        <v>13864</v>
      </c>
      <c r="E2058" s="105" t="s">
        <v>11264</v>
      </c>
      <c r="F2058" s="105" t="s">
        <v>6446</v>
      </c>
      <c r="G2058" s="140">
        <v>1.4999999999999999E-2</v>
      </c>
      <c r="H2058" s="107">
        <v>75.84</v>
      </c>
      <c r="I2058" s="107" t="s">
        <v>11266</v>
      </c>
      <c r="J2058" s="76">
        <f t="shared" si="594"/>
        <v>1.1299999999999999</v>
      </c>
      <c r="M2058" s="76">
        <f>VLOOKUP(B2058,'INS-SIN-SD-09-2021'!A:D,4,0)</f>
        <v>75.84</v>
      </c>
      <c r="N2058" s="76" t="b">
        <f t="shared" si="595"/>
        <v>1</v>
      </c>
    </row>
    <row r="2059" spans="1:15" s="363" customFormat="1" x14ac:dyDescent="0.25">
      <c r="A2059" s="378">
        <f t="shared" si="579"/>
        <v>89728</v>
      </c>
      <c r="B2059" s="377">
        <v>38383</v>
      </c>
      <c r="C2059" s="104" t="s">
        <v>13488</v>
      </c>
      <c r="D2059" s="104" t="s">
        <v>13857</v>
      </c>
      <c r="E2059" s="105" t="s">
        <v>11264</v>
      </c>
      <c r="F2059" s="105" t="s">
        <v>6446</v>
      </c>
      <c r="G2059" s="140">
        <v>2.1000000000000001E-2</v>
      </c>
      <c r="H2059" s="107">
        <v>2.34</v>
      </c>
      <c r="I2059" s="107" t="s">
        <v>11266</v>
      </c>
      <c r="J2059" s="76">
        <f t="shared" si="594"/>
        <v>0.04</v>
      </c>
      <c r="M2059" s="76">
        <f>VLOOKUP(B2059,'INS-SIN-SD-09-2021'!A:D,4,0)</f>
        <v>2.34</v>
      </c>
      <c r="N2059" s="76" t="b">
        <f t="shared" si="595"/>
        <v>1</v>
      </c>
    </row>
    <row r="2060" spans="1:15" s="363" customFormat="1" ht="60" x14ac:dyDescent="0.25">
      <c r="A2060" s="376">
        <f t="shared" ref="A2060:A2123" si="596">IF(O2060&lt;&gt;0,O2060,A2059)</f>
        <v>89733</v>
      </c>
      <c r="B2060" s="367" t="s">
        <v>11263</v>
      </c>
      <c r="C2060" s="368" t="s">
        <v>11538</v>
      </c>
      <c r="D2060" s="368" t="s">
        <v>13488</v>
      </c>
      <c r="E2060" s="369" t="s">
        <v>6446</v>
      </c>
      <c r="F2060" s="369" t="s">
        <v>11264</v>
      </c>
      <c r="G2060" s="370" t="s">
        <v>11265</v>
      </c>
      <c r="H2060" s="371" t="s">
        <v>11266</v>
      </c>
      <c r="I2060" s="375">
        <f>SUMIF(A:A,A2060,J:J)</f>
        <v>17.220000000000002</v>
      </c>
      <c r="K2060" s="363">
        <f>VLOOKUP(A2060,'CMP-SIN-SD-09-2021'!A:D,4,0)</f>
        <v>17.22</v>
      </c>
      <c r="L2060" s="363" t="b">
        <f>K2060=I2060</f>
        <v>1</v>
      </c>
      <c r="O2060" s="6">
        <v>89733</v>
      </c>
    </row>
    <row r="2061" spans="1:15" s="363" customFormat="1" ht="30" x14ac:dyDescent="0.25">
      <c r="A2061" s="378">
        <f t="shared" si="596"/>
        <v>89733</v>
      </c>
      <c r="B2061" s="377">
        <v>88248</v>
      </c>
      <c r="C2061" s="104" t="s">
        <v>13488</v>
      </c>
      <c r="D2061" s="104" t="s">
        <v>11440</v>
      </c>
      <c r="E2061" s="105" t="s">
        <v>11264</v>
      </c>
      <c r="F2061" s="105" t="s">
        <v>6456</v>
      </c>
      <c r="G2061" s="140">
        <v>0.13</v>
      </c>
      <c r="H2061" s="107">
        <f>VLOOKUP(B2061,'CMP-SIN-SD-09-2021'!A:D,4,0)</f>
        <v>18.23</v>
      </c>
      <c r="I2061" s="107" t="s">
        <v>11266</v>
      </c>
      <c r="J2061" s="76">
        <f t="shared" ref="J2061:J2065" si="597">TRUNC((H2061*G2061),2)</f>
        <v>2.36</v>
      </c>
      <c r="M2061" s="76">
        <f>VLOOKUP(B2061,'CMP-SIN-SD-09-2021'!A:D,4,0)</f>
        <v>18.23</v>
      </c>
      <c r="N2061" s="76" t="b">
        <f t="shared" ref="N2061:N2065" si="598">M2061=H2061</f>
        <v>1</v>
      </c>
    </row>
    <row r="2062" spans="1:15" s="363" customFormat="1" ht="30" x14ac:dyDescent="0.25">
      <c r="A2062" s="378">
        <f t="shared" si="596"/>
        <v>89733</v>
      </c>
      <c r="B2062" s="377">
        <v>88267</v>
      </c>
      <c r="C2062" s="104" t="s">
        <v>13488</v>
      </c>
      <c r="D2062" s="104" t="s">
        <v>11375</v>
      </c>
      <c r="E2062" s="105" t="s">
        <v>11264</v>
      </c>
      <c r="F2062" s="105" t="s">
        <v>6456</v>
      </c>
      <c r="G2062" s="140">
        <v>0.13</v>
      </c>
      <c r="H2062" s="107">
        <f>VLOOKUP(B2062,'CMP-SIN-SD-09-2021'!A:D,4,0)</f>
        <v>23.41</v>
      </c>
      <c r="I2062" s="107" t="s">
        <v>11266</v>
      </c>
      <c r="J2062" s="76">
        <f t="shared" si="597"/>
        <v>3.04</v>
      </c>
      <c r="M2062" s="76">
        <f>VLOOKUP(B2062,'CMP-SIN-SD-09-2021'!A:D,4,0)</f>
        <v>23.41</v>
      </c>
      <c r="N2062" s="76" t="b">
        <f t="shared" si="598"/>
        <v>1</v>
      </c>
    </row>
    <row r="2063" spans="1:15" s="363" customFormat="1" ht="30" x14ac:dyDescent="0.25">
      <c r="A2063" s="378">
        <f t="shared" si="596"/>
        <v>89733</v>
      </c>
      <c r="B2063" s="377">
        <v>296</v>
      </c>
      <c r="C2063" s="104" t="s">
        <v>13488</v>
      </c>
      <c r="D2063" s="104" t="s">
        <v>14075</v>
      </c>
      <c r="E2063" s="105" t="s">
        <v>11264</v>
      </c>
      <c r="F2063" s="105" t="s">
        <v>6446</v>
      </c>
      <c r="G2063" s="140">
        <v>1</v>
      </c>
      <c r="H2063" s="107">
        <v>2.0299999999999998</v>
      </c>
      <c r="I2063" s="107" t="s">
        <v>11266</v>
      </c>
      <c r="J2063" s="76">
        <f t="shared" si="597"/>
        <v>2.0299999999999998</v>
      </c>
      <c r="M2063" s="76">
        <f>VLOOKUP(B2063,'INS-SIN-SD-09-2021'!A:D,4,0)</f>
        <v>2.0299999999999998</v>
      </c>
      <c r="N2063" s="76" t="b">
        <f t="shared" si="598"/>
        <v>1</v>
      </c>
    </row>
    <row r="2064" spans="1:15" s="363" customFormat="1" x14ac:dyDescent="0.25">
      <c r="A2064" s="378">
        <f t="shared" si="596"/>
        <v>89733</v>
      </c>
      <c r="B2064" s="377">
        <v>1932</v>
      </c>
      <c r="C2064" s="104" t="s">
        <v>13488</v>
      </c>
      <c r="D2064" s="104" t="s">
        <v>14076</v>
      </c>
      <c r="E2064" s="105" t="s">
        <v>11264</v>
      </c>
      <c r="F2064" s="105" t="s">
        <v>6446</v>
      </c>
      <c r="G2064" s="140">
        <v>1</v>
      </c>
      <c r="H2064" s="107">
        <v>9.24</v>
      </c>
      <c r="I2064" s="107" t="s">
        <v>11266</v>
      </c>
      <c r="J2064" s="76">
        <f t="shared" si="597"/>
        <v>9.24</v>
      </c>
      <c r="M2064" s="76">
        <f>VLOOKUP(B2064,'INS-SIN-SD-09-2021'!A:D,4,0)</f>
        <v>9.24</v>
      </c>
      <c r="N2064" s="76" t="b">
        <f t="shared" si="598"/>
        <v>1</v>
      </c>
    </row>
    <row r="2065" spans="1:15" s="363" customFormat="1" ht="45" x14ac:dyDescent="0.25">
      <c r="A2065" s="378">
        <f t="shared" si="596"/>
        <v>89733</v>
      </c>
      <c r="B2065" s="377">
        <v>20078</v>
      </c>
      <c r="C2065" s="104" t="s">
        <v>13488</v>
      </c>
      <c r="D2065" s="104" t="s">
        <v>14053</v>
      </c>
      <c r="E2065" s="105" t="s">
        <v>11264</v>
      </c>
      <c r="F2065" s="105" t="s">
        <v>6446</v>
      </c>
      <c r="G2065" s="140">
        <v>0.02</v>
      </c>
      <c r="H2065" s="107">
        <v>27.62</v>
      </c>
      <c r="I2065" s="107" t="s">
        <v>11266</v>
      </c>
      <c r="J2065" s="76">
        <f t="shared" si="597"/>
        <v>0.55000000000000004</v>
      </c>
      <c r="M2065" s="76">
        <f>VLOOKUP(B2065,'INS-SIN-SD-09-2021'!A:D,4,0)</f>
        <v>27.62</v>
      </c>
      <c r="N2065" s="76" t="b">
        <f t="shared" si="598"/>
        <v>1</v>
      </c>
    </row>
    <row r="2066" spans="1:15" s="363" customFormat="1" ht="60" x14ac:dyDescent="0.25">
      <c r="A2066" s="376">
        <f t="shared" si="596"/>
        <v>89748</v>
      </c>
      <c r="B2066" s="367" t="s">
        <v>11263</v>
      </c>
      <c r="C2066" s="368" t="s">
        <v>11285</v>
      </c>
      <c r="D2066" s="368" t="s">
        <v>13490</v>
      </c>
      <c r="E2066" s="369" t="s">
        <v>6446</v>
      </c>
      <c r="F2066" s="369" t="s">
        <v>11264</v>
      </c>
      <c r="G2066" s="370" t="s">
        <v>11265</v>
      </c>
      <c r="H2066" s="371" t="s">
        <v>11266</v>
      </c>
      <c r="I2066" s="375">
        <f>SUMIF(A:A,A2066,J:J)</f>
        <v>36.07</v>
      </c>
      <c r="K2066" s="363">
        <f>VLOOKUP(A2066,'CMP-SIN-SD-09-2021'!A:D,4,0)</f>
        <v>36.07</v>
      </c>
      <c r="L2066" s="363" t="b">
        <f>K2066=I2066</f>
        <v>1</v>
      </c>
      <c r="O2066" s="6">
        <v>89748</v>
      </c>
    </row>
    <row r="2067" spans="1:15" s="363" customFormat="1" ht="30" x14ac:dyDescent="0.25">
      <c r="A2067" s="378">
        <f t="shared" si="596"/>
        <v>89748</v>
      </c>
      <c r="B2067" s="377">
        <v>88248</v>
      </c>
      <c r="C2067" s="104" t="s">
        <v>13490</v>
      </c>
      <c r="D2067" s="104" t="s">
        <v>11440</v>
      </c>
      <c r="E2067" s="105" t="s">
        <v>11264</v>
      </c>
      <c r="F2067" s="105" t="s">
        <v>6456</v>
      </c>
      <c r="G2067" s="140">
        <v>0.25</v>
      </c>
      <c r="H2067" s="107">
        <f>VLOOKUP(B2067,'CMP-SIN-SD-09-2021'!A:D,4,0)</f>
        <v>18.23</v>
      </c>
      <c r="I2067" s="107" t="s">
        <v>11266</v>
      </c>
      <c r="J2067" s="76">
        <f t="shared" ref="J2067:J2071" si="599">TRUNC((H2067*G2067),2)</f>
        <v>4.55</v>
      </c>
      <c r="M2067" s="76">
        <f>VLOOKUP(B2067,'CMP-SIN-SD-09-2021'!A:D,4,0)</f>
        <v>18.23</v>
      </c>
      <c r="N2067" s="76" t="b">
        <f t="shared" ref="N2067:N2071" si="600">M2067=H2067</f>
        <v>1</v>
      </c>
    </row>
    <row r="2068" spans="1:15" s="363" customFormat="1" ht="30" x14ac:dyDescent="0.25">
      <c r="A2068" s="378">
        <f t="shared" si="596"/>
        <v>89748</v>
      </c>
      <c r="B2068" s="377">
        <v>88267</v>
      </c>
      <c r="C2068" s="104" t="s">
        <v>13490</v>
      </c>
      <c r="D2068" s="104" t="s">
        <v>11375</v>
      </c>
      <c r="E2068" s="105" t="s">
        <v>11264</v>
      </c>
      <c r="F2068" s="105" t="s">
        <v>6456</v>
      </c>
      <c r="G2068" s="140">
        <v>0.25</v>
      </c>
      <c r="H2068" s="107">
        <f>VLOOKUP(B2068,'CMP-SIN-SD-09-2021'!A:D,4,0)</f>
        <v>23.41</v>
      </c>
      <c r="I2068" s="107" t="s">
        <v>11266</v>
      </c>
      <c r="J2068" s="76">
        <f t="shared" si="599"/>
        <v>5.85</v>
      </c>
      <c r="M2068" s="76">
        <f>VLOOKUP(B2068,'CMP-SIN-SD-09-2021'!A:D,4,0)</f>
        <v>23.41</v>
      </c>
      <c r="N2068" s="76" t="b">
        <f t="shared" si="600"/>
        <v>1</v>
      </c>
    </row>
    <row r="2069" spans="1:15" s="363" customFormat="1" ht="30" x14ac:dyDescent="0.25">
      <c r="A2069" s="378">
        <f t="shared" si="596"/>
        <v>89748</v>
      </c>
      <c r="B2069" s="377">
        <v>301</v>
      </c>
      <c r="C2069" s="104" t="s">
        <v>13490</v>
      </c>
      <c r="D2069" s="104" t="s">
        <v>14051</v>
      </c>
      <c r="E2069" s="105" t="s">
        <v>11264</v>
      </c>
      <c r="F2069" s="105" t="s">
        <v>6446</v>
      </c>
      <c r="G2069" s="140">
        <v>1</v>
      </c>
      <c r="H2069" s="107">
        <v>3.6</v>
      </c>
      <c r="I2069" s="107" t="s">
        <v>11266</v>
      </c>
      <c r="J2069" s="76">
        <f t="shared" si="599"/>
        <v>3.6</v>
      </c>
      <c r="M2069" s="76">
        <f>VLOOKUP(B2069,'INS-SIN-SD-09-2021'!A:D,4,0)</f>
        <v>3.6</v>
      </c>
      <c r="N2069" s="76" t="b">
        <f t="shared" si="600"/>
        <v>1</v>
      </c>
    </row>
    <row r="2070" spans="1:15" s="363" customFormat="1" x14ac:dyDescent="0.25">
      <c r="A2070" s="378">
        <f t="shared" si="596"/>
        <v>89748</v>
      </c>
      <c r="B2070" s="377">
        <v>1966</v>
      </c>
      <c r="C2070" s="104" t="s">
        <v>13490</v>
      </c>
      <c r="D2070" s="104" t="s">
        <v>14077</v>
      </c>
      <c r="E2070" s="105" t="s">
        <v>11264</v>
      </c>
      <c r="F2070" s="105" t="s">
        <v>6446</v>
      </c>
      <c r="G2070" s="140">
        <v>1</v>
      </c>
      <c r="H2070" s="107">
        <v>20.8</v>
      </c>
      <c r="I2070" s="107" t="s">
        <v>11266</v>
      </c>
      <c r="J2070" s="76">
        <f t="shared" si="599"/>
        <v>20.8</v>
      </c>
      <c r="M2070" s="76">
        <f>VLOOKUP(B2070,'INS-SIN-SD-09-2021'!A:D,4,0)</f>
        <v>20.8</v>
      </c>
      <c r="N2070" s="76" t="b">
        <f t="shared" si="600"/>
        <v>1</v>
      </c>
    </row>
    <row r="2071" spans="1:15" s="363" customFormat="1" ht="45" x14ac:dyDescent="0.25">
      <c r="A2071" s="378">
        <f t="shared" si="596"/>
        <v>89748</v>
      </c>
      <c r="B2071" s="377">
        <v>20078</v>
      </c>
      <c r="C2071" s="104" t="s">
        <v>13490</v>
      </c>
      <c r="D2071" s="104" t="s">
        <v>14053</v>
      </c>
      <c r="E2071" s="105" t="s">
        <v>11264</v>
      </c>
      <c r="F2071" s="105" t="s">
        <v>6446</v>
      </c>
      <c r="G2071" s="140">
        <v>4.5999999999999999E-2</v>
      </c>
      <c r="H2071" s="107">
        <v>27.62</v>
      </c>
      <c r="I2071" s="107" t="s">
        <v>11266</v>
      </c>
      <c r="J2071" s="76">
        <f t="shared" si="599"/>
        <v>1.27</v>
      </c>
      <c r="M2071" s="76">
        <f>VLOOKUP(B2071,'INS-SIN-SD-09-2021'!A:D,4,0)</f>
        <v>27.62</v>
      </c>
      <c r="N2071" s="76" t="b">
        <f t="shared" si="600"/>
        <v>1</v>
      </c>
    </row>
    <row r="2072" spans="1:15" s="363" customFormat="1" ht="30" x14ac:dyDescent="0.25">
      <c r="A2072" s="376" t="str">
        <f t="shared" si="596"/>
        <v>01599/ORSE</v>
      </c>
      <c r="B2072" s="367" t="s">
        <v>11263</v>
      </c>
      <c r="C2072" s="368" t="s">
        <v>12042</v>
      </c>
      <c r="D2072" s="368" t="s">
        <v>13675</v>
      </c>
      <c r="E2072" s="369" t="s">
        <v>6446</v>
      </c>
      <c r="F2072" s="369" t="s">
        <v>11264</v>
      </c>
      <c r="G2072" s="370" t="s">
        <v>11265</v>
      </c>
      <c r="H2072" s="371" t="s">
        <v>11266</v>
      </c>
      <c r="I2072" s="375">
        <f>SUMIF(A:A,A2072,J:J)</f>
        <v>13.5</v>
      </c>
      <c r="K2072" s="363" t="e">
        <f>VLOOKUP(A2072,'CMP-SIN-SD-09-2021'!A:D,4,0)</f>
        <v>#N/A</v>
      </c>
      <c r="L2072" s="363" t="e">
        <f>K2072=I2072</f>
        <v>#N/A</v>
      </c>
      <c r="O2072" s="363" t="s">
        <v>12017</v>
      </c>
    </row>
    <row r="2073" spans="1:15" s="363" customFormat="1" ht="30" x14ac:dyDescent="0.25">
      <c r="A2073" s="378" t="str">
        <f t="shared" si="596"/>
        <v>01599/ORSE</v>
      </c>
      <c r="B2073" s="377">
        <v>88267</v>
      </c>
      <c r="C2073" s="104" t="s">
        <v>13675</v>
      </c>
      <c r="D2073" s="104" t="s">
        <v>11375</v>
      </c>
      <c r="E2073" s="105" t="s">
        <v>11264</v>
      </c>
      <c r="F2073" s="105" t="s">
        <v>6456</v>
      </c>
      <c r="G2073" s="140">
        <v>0.12</v>
      </c>
      <c r="H2073" s="107">
        <f>VLOOKUP(B2073,'CMP-SIN-SD-09-2021'!A:D,4,0)</f>
        <v>23.41</v>
      </c>
      <c r="I2073" s="107" t="s">
        <v>11266</v>
      </c>
      <c r="J2073" s="76">
        <f t="shared" ref="J2073:J2077" si="601">TRUNC((H2073*G2073),2)</f>
        <v>2.8</v>
      </c>
      <c r="M2073" s="76">
        <f>VLOOKUP(B2073,'CMP-SIN-SD-09-2021'!A:D,4,0)</f>
        <v>23.41</v>
      </c>
      <c r="N2073" s="76" t="b">
        <f t="shared" ref="N2073:N2077" si="602">M2073=H2073</f>
        <v>1</v>
      </c>
    </row>
    <row r="2074" spans="1:15" s="363" customFormat="1" x14ac:dyDescent="0.25">
      <c r="A2074" s="378" t="str">
        <f t="shared" si="596"/>
        <v>01599/ORSE</v>
      </c>
      <c r="B2074" s="377">
        <v>88316</v>
      </c>
      <c r="C2074" s="104" t="s">
        <v>13675</v>
      </c>
      <c r="D2074" s="104" t="s">
        <v>11293</v>
      </c>
      <c r="E2074" s="105" t="s">
        <v>11264</v>
      </c>
      <c r="F2074" s="105" t="s">
        <v>6456</v>
      </c>
      <c r="G2074" s="140">
        <v>0.12</v>
      </c>
      <c r="H2074" s="107">
        <f>VLOOKUP(B2074,'CMP-SIN-SD-09-2021'!A:D,4,0)</f>
        <v>17.61</v>
      </c>
      <c r="I2074" s="107" t="s">
        <v>11266</v>
      </c>
      <c r="J2074" s="76">
        <f t="shared" si="601"/>
        <v>2.11</v>
      </c>
      <c r="M2074" s="76">
        <f>VLOOKUP(B2074,'CMP-SIN-SD-09-2021'!A:D,4,0)</f>
        <v>17.61</v>
      </c>
      <c r="N2074" s="76" t="b">
        <f t="shared" si="602"/>
        <v>1</v>
      </c>
    </row>
    <row r="2075" spans="1:15" s="363" customFormat="1" x14ac:dyDescent="0.25">
      <c r="A2075" s="378" t="str">
        <f t="shared" si="596"/>
        <v>01599/ORSE</v>
      </c>
      <c r="B2075" s="377" t="s">
        <v>13905</v>
      </c>
      <c r="C2075" s="104" t="s">
        <v>13675</v>
      </c>
      <c r="D2075" s="104" t="s">
        <v>13906</v>
      </c>
      <c r="E2075" s="105" t="s">
        <v>11264</v>
      </c>
      <c r="F2075" s="105" t="s">
        <v>6462</v>
      </c>
      <c r="G2075" s="140">
        <v>1.6E-2</v>
      </c>
      <c r="H2075" s="107">
        <v>54.73</v>
      </c>
      <c r="I2075" s="107" t="s">
        <v>11266</v>
      </c>
      <c r="J2075" s="76">
        <f t="shared" si="601"/>
        <v>0.87</v>
      </c>
      <c r="M2075" s="76" t="e">
        <f>VLOOKUP(B2075,'INS-SIN-SD-09-2021'!A:D,4,0)</f>
        <v>#N/A</v>
      </c>
      <c r="N2075" s="76" t="e">
        <f t="shared" si="602"/>
        <v>#N/A</v>
      </c>
    </row>
    <row r="2076" spans="1:15" s="363" customFormat="1" x14ac:dyDescent="0.25">
      <c r="A2076" s="378" t="str">
        <f t="shared" si="596"/>
        <v>01599/ORSE</v>
      </c>
      <c r="B2076" s="377" t="s">
        <v>13907</v>
      </c>
      <c r="C2076" s="104" t="s">
        <v>13675</v>
      </c>
      <c r="D2076" s="104" t="s">
        <v>13908</v>
      </c>
      <c r="E2076" s="105" t="s">
        <v>11264</v>
      </c>
      <c r="F2076" s="105" t="s">
        <v>6445</v>
      </c>
      <c r="G2076" s="140">
        <v>2.1999999999999999E-2</v>
      </c>
      <c r="H2076" s="107">
        <v>40.4</v>
      </c>
      <c r="I2076" s="107" t="s">
        <v>11266</v>
      </c>
      <c r="J2076" s="76">
        <f t="shared" si="601"/>
        <v>0.88</v>
      </c>
      <c r="M2076" s="76" t="e">
        <f>VLOOKUP(B2076,'INS-SIN-SD-09-2021'!A:D,4,0)</f>
        <v>#N/A</v>
      </c>
      <c r="N2076" s="76" t="e">
        <f t="shared" si="602"/>
        <v>#N/A</v>
      </c>
    </row>
    <row r="2077" spans="1:15" s="363" customFormat="1" x14ac:dyDescent="0.25">
      <c r="A2077" s="378" t="str">
        <f t="shared" si="596"/>
        <v>01599/ORSE</v>
      </c>
      <c r="B2077" s="377">
        <v>1929</v>
      </c>
      <c r="C2077" s="104" t="s">
        <v>13675</v>
      </c>
      <c r="D2077" s="104" t="s">
        <v>14078</v>
      </c>
      <c r="E2077" s="105" t="s">
        <v>11264</v>
      </c>
      <c r="F2077" s="105" t="s">
        <v>6446</v>
      </c>
      <c r="G2077" s="140">
        <v>1</v>
      </c>
      <c r="H2077" s="107">
        <f>VLOOKUP(B2077,'INS-SIN-SD-09-2021'!A:D,4,0)</f>
        <v>6.84</v>
      </c>
      <c r="I2077" s="107" t="s">
        <v>11266</v>
      </c>
      <c r="J2077" s="76">
        <f t="shared" si="601"/>
        <v>6.84</v>
      </c>
      <c r="M2077" s="76">
        <f>VLOOKUP(B2077,'INS-SIN-SD-09-2021'!A:D,4,0)</f>
        <v>6.84</v>
      </c>
      <c r="N2077" s="76" t="b">
        <f t="shared" si="602"/>
        <v>1</v>
      </c>
    </row>
    <row r="2078" spans="1:15" s="363" customFormat="1" x14ac:dyDescent="0.25">
      <c r="A2078" s="376" t="str">
        <f t="shared" si="596"/>
        <v>01543/ORSE</v>
      </c>
      <c r="B2078" s="367" t="s">
        <v>11263</v>
      </c>
      <c r="C2078" s="368" t="s">
        <v>11539</v>
      </c>
      <c r="D2078" s="368" t="s">
        <v>13389</v>
      </c>
      <c r="E2078" s="369" t="s">
        <v>6446</v>
      </c>
      <c r="F2078" s="369" t="s">
        <v>11264</v>
      </c>
      <c r="G2078" s="370" t="s">
        <v>11265</v>
      </c>
      <c r="H2078" s="371" t="s">
        <v>11266</v>
      </c>
      <c r="I2078" s="375">
        <f>SUMIF(A:A,A2078,J:J)</f>
        <v>18.09</v>
      </c>
      <c r="K2078" s="363" t="e">
        <f>VLOOKUP(A2078,'CMP-SIN-SD-09-2021'!A:D,4,0)</f>
        <v>#N/A</v>
      </c>
      <c r="L2078" s="363" t="e">
        <f>K2078=I2078</f>
        <v>#N/A</v>
      </c>
      <c r="O2078" s="363" t="s">
        <v>512</v>
      </c>
    </row>
    <row r="2079" spans="1:15" s="363" customFormat="1" ht="30" x14ac:dyDescent="0.25">
      <c r="A2079" s="378" t="str">
        <f t="shared" si="596"/>
        <v>01543/ORSE</v>
      </c>
      <c r="B2079" s="377">
        <v>88267</v>
      </c>
      <c r="C2079" s="104" t="s">
        <v>13390</v>
      </c>
      <c r="D2079" s="104" t="s">
        <v>11375</v>
      </c>
      <c r="E2079" s="105" t="s">
        <v>11264</v>
      </c>
      <c r="F2079" s="105" t="s">
        <v>6456</v>
      </c>
      <c r="G2079" s="140">
        <v>0.14000000000000001</v>
      </c>
      <c r="H2079" s="107">
        <f>VLOOKUP(B2079,'CMP-SIN-SD-09-2021'!A:D,4,0)</f>
        <v>23.41</v>
      </c>
      <c r="I2079" s="107" t="s">
        <v>11266</v>
      </c>
      <c r="J2079" s="76">
        <f t="shared" ref="J2079:J2083" si="603">TRUNC((H2079*G2079),2)</f>
        <v>3.27</v>
      </c>
      <c r="M2079" s="76">
        <f>VLOOKUP(B2079,'CMP-SIN-SD-09-2021'!A:D,4,0)</f>
        <v>23.41</v>
      </c>
      <c r="N2079" s="76" t="b">
        <f t="shared" ref="N2079:N2083" si="604">M2079=H2079</f>
        <v>1</v>
      </c>
    </row>
    <row r="2080" spans="1:15" s="363" customFormat="1" x14ac:dyDescent="0.25">
      <c r="A2080" s="378" t="str">
        <f t="shared" si="596"/>
        <v>01543/ORSE</v>
      </c>
      <c r="B2080" s="377">
        <v>88316</v>
      </c>
      <c r="C2080" s="104" t="s">
        <v>13390</v>
      </c>
      <c r="D2080" s="104" t="s">
        <v>11293</v>
      </c>
      <c r="E2080" s="105" t="s">
        <v>11264</v>
      </c>
      <c r="F2080" s="105" t="s">
        <v>6456</v>
      </c>
      <c r="G2080" s="140">
        <v>0.14000000000000001</v>
      </c>
      <c r="H2080" s="107">
        <f>VLOOKUP(B2080,'CMP-SIN-SD-09-2021'!A:D,4,0)</f>
        <v>17.61</v>
      </c>
      <c r="I2080" s="107" t="s">
        <v>11266</v>
      </c>
      <c r="J2080" s="76">
        <f t="shared" si="603"/>
        <v>2.46</v>
      </c>
      <c r="M2080" s="76">
        <f>VLOOKUP(B2080,'CMP-SIN-SD-09-2021'!A:D,4,0)</f>
        <v>17.61</v>
      </c>
      <c r="N2080" s="76" t="b">
        <f t="shared" si="604"/>
        <v>1</v>
      </c>
    </row>
    <row r="2081" spans="1:15" s="363" customFormat="1" x14ac:dyDescent="0.25">
      <c r="A2081" s="378" t="str">
        <f t="shared" si="596"/>
        <v>01543/ORSE</v>
      </c>
      <c r="B2081" s="377" t="s">
        <v>13905</v>
      </c>
      <c r="C2081" s="104" t="s">
        <v>13390</v>
      </c>
      <c r="D2081" s="104" t="s">
        <v>13906</v>
      </c>
      <c r="E2081" s="105" t="s">
        <v>11264</v>
      </c>
      <c r="F2081" s="105" t="s">
        <v>6462</v>
      </c>
      <c r="G2081" s="140">
        <v>1.4999999999999999E-2</v>
      </c>
      <c r="H2081" s="107">
        <v>54.73</v>
      </c>
      <c r="I2081" s="107" t="s">
        <v>11266</v>
      </c>
      <c r="J2081" s="76">
        <f t="shared" si="603"/>
        <v>0.82</v>
      </c>
      <c r="M2081" s="76" t="e">
        <f>VLOOKUP(B2081,'INS-SIN-SD-09-2021'!A:D,4,0)</f>
        <v>#N/A</v>
      </c>
      <c r="N2081" s="76" t="e">
        <f t="shared" si="604"/>
        <v>#N/A</v>
      </c>
    </row>
    <row r="2082" spans="1:15" s="363" customFormat="1" x14ac:dyDescent="0.25">
      <c r="A2082" s="378" t="str">
        <f t="shared" si="596"/>
        <v>01543/ORSE</v>
      </c>
      <c r="B2082" s="377" t="s">
        <v>13907</v>
      </c>
      <c r="C2082" s="104" t="s">
        <v>13390</v>
      </c>
      <c r="D2082" s="104" t="s">
        <v>13908</v>
      </c>
      <c r="E2082" s="105" t="s">
        <v>11264</v>
      </c>
      <c r="F2082" s="105" t="s">
        <v>6445</v>
      </c>
      <c r="G2082" s="140">
        <v>2.1999999999999999E-2</v>
      </c>
      <c r="H2082" s="107">
        <v>40.4</v>
      </c>
      <c r="I2082" s="107" t="s">
        <v>11266</v>
      </c>
      <c r="J2082" s="76">
        <f t="shared" si="603"/>
        <v>0.88</v>
      </c>
      <c r="M2082" s="76" t="e">
        <f>VLOOKUP(B2082,'INS-SIN-SD-09-2021'!A:D,4,0)</f>
        <v>#N/A</v>
      </c>
      <c r="N2082" s="76" t="e">
        <f t="shared" si="604"/>
        <v>#N/A</v>
      </c>
    </row>
    <row r="2083" spans="1:15" s="363" customFormat="1" x14ac:dyDescent="0.25">
      <c r="A2083" s="378" t="str">
        <f t="shared" si="596"/>
        <v>01543/ORSE</v>
      </c>
      <c r="B2083" s="377">
        <v>10765</v>
      </c>
      <c r="C2083" s="104" t="s">
        <v>13390</v>
      </c>
      <c r="D2083" s="104" t="s">
        <v>14079</v>
      </c>
      <c r="E2083" s="105" t="s">
        <v>11264</v>
      </c>
      <c r="F2083" s="105" t="s">
        <v>6446</v>
      </c>
      <c r="G2083" s="140">
        <v>1</v>
      </c>
      <c r="H2083" s="107">
        <f>VLOOKUP(B2083,'INS-SIN-SD-09-2021'!A:D,4,0)</f>
        <v>10.66</v>
      </c>
      <c r="I2083" s="107" t="s">
        <v>11266</v>
      </c>
      <c r="J2083" s="76">
        <f t="shared" si="603"/>
        <v>10.66</v>
      </c>
      <c r="M2083" s="76">
        <f>VLOOKUP(B2083,'INS-SIN-SD-09-2021'!A:D,4,0)</f>
        <v>10.66</v>
      </c>
      <c r="N2083" s="76" t="b">
        <f t="shared" si="604"/>
        <v>1</v>
      </c>
    </row>
    <row r="2084" spans="1:15" s="363" customFormat="1" x14ac:dyDescent="0.25">
      <c r="A2084" s="376" t="str">
        <f t="shared" si="596"/>
        <v>01544/ORSE</v>
      </c>
      <c r="B2084" s="367" t="s">
        <v>11263</v>
      </c>
      <c r="C2084" s="368" t="s">
        <v>11540</v>
      </c>
      <c r="D2084" s="368" t="s">
        <v>13389</v>
      </c>
      <c r="E2084" s="369" t="s">
        <v>6446</v>
      </c>
      <c r="F2084" s="369" t="s">
        <v>11264</v>
      </c>
      <c r="G2084" s="370" t="s">
        <v>11265</v>
      </c>
      <c r="H2084" s="371" t="s">
        <v>11266</v>
      </c>
      <c r="I2084" s="375">
        <f>SUMIF(A:A,A2084,J:J)</f>
        <v>46.25</v>
      </c>
      <c r="K2084" s="363" t="e">
        <f>VLOOKUP(A2084,'CMP-SIN-SD-09-2021'!A:D,4,0)</f>
        <v>#N/A</v>
      </c>
      <c r="L2084" s="363" t="e">
        <f>K2084=I2084</f>
        <v>#N/A</v>
      </c>
      <c r="O2084" s="363" t="s">
        <v>513</v>
      </c>
    </row>
    <row r="2085" spans="1:15" s="363" customFormat="1" ht="30" x14ac:dyDescent="0.25">
      <c r="A2085" s="378" t="str">
        <f t="shared" si="596"/>
        <v>01544/ORSE</v>
      </c>
      <c r="B2085" s="377">
        <v>88267</v>
      </c>
      <c r="C2085" s="104" t="s">
        <v>13390</v>
      </c>
      <c r="D2085" s="104" t="s">
        <v>11375</v>
      </c>
      <c r="E2085" s="105" t="s">
        <v>11264</v>
      </c>
      <c r="F2085" s="105" t="s">
        <v>6456</v>
      </c>
      <c r="G2085" s="140">
        <v>0.18</v>
      </c>
      <c r="H2085" s="107">
        <f>VLOOKUP(B2085,'CMP-SIN-SD-09-2021'!A:D,4,0)</f>
        <v>23.41</v>
      </c>
      <c r="I2085" s="107" t="s">
        <v>11266</v>
      </c>
      <c r="J2085" s="76">
        <f t="shared" ref="J2085:J2089" si="605">TRUNC((H2085*G2085),2)</f>
        <v>4.21</v>
      </c>
      <c r="M2085" s="76">
        <f>VLOOKUP(B2085,'CMP-SIN-SD-09-2021'!A:D,4,0)</f>
        <v>23.41</v>
      </c>
      <c r="N2085" s="76" t="b">
        <f t="shared" ref="N2085:N2089" si="606">M2085=H2085</f>
        <v>1</v>
      </c>
    </row>
    <row r="2086" spans="1:15" s="363" customFormat="1" x14ac:dyDescent="0.25">
      <c r="A2086" s="378" t="str">
        <f t="shared" si="596"/>
        <v>01544/ORSE</v>
      </c>
      <c r="B2086" s="377">
        <v>88316</v>
      </c>
      <c r="C2086" s="104" t="s">
        <v>13390</v>
      </c>
      <c r="D2086" s="104" t="s">
        <v>11293</v>
      </c>
      <c r="E2086" s="105" t="s">
        <v>11264</v>
      </c>
      <c r="F2086" s="105" t="s">
        <v>6456</v>
      </c>
      <c r="G2086" s="140">
        <v>0.18</v>
      </c>
      <c r="H2086" s="107">
        <f>VLOOKUP(B2086,'CMP-SIN-SD-09-2021'!A:D,4,0)</f>
        <v>17.61</v>
      </c>
      <c r="I2086" s="107" t="s">
        <v>11266</v>
      </c>
      <c r="J2086" s="76">
        <f t="shared" si="605"/>
        <v>3.16</v>
      </c>
      <c r="M2086" s="76">
        <f>VLOOKUP(B2086,'CMP-SIN-SD-09-2021'!A:D,4,0)</f>
        <v>17.61</v>
      </c>
      <c r="N2086" s="76" t="b">
        <f t="shared" si="606"/>
        <v>1</v>
      </c>
    </row>
    <row r="2087" spans="1:15" s="363" customFormat="1" x14ac:dyDescent="0.25">
      <c r="A2087" s="378" t="str">
        <f t="shared" si="596"/>
        <v>01544/ORSE</v>
      </c>
      <c r="B2087" s="377" t="s">
        <v>13905</v>
      </c>
      <c r="C2087" s="104" t="s">
        <v>13390</v>
      </c>
      <c r="D2087" s="104" t="s">
        <v>13906</v>
      </c>
      <c r="E2087" s="105" t="s">
        <v>11264</v>
      </c>
      <c r="F2087" s="105" t="s">
        <v>6462</v>
      </c>
      <c r="G2087" s="140">
        <v>3.4000000000000002E-2</v>
      </c>
      <c r="H2087" s="107">
        <v>54.73</v>
      </c>
      <c r="I2087" s="107" t="s">
        <v>11266</v>
      </c>
      <c r="J2087" s="76">
        <f t="shared" si="605"/>
        <v>1.86</v>
      </c>
      <c r="M2087" s="76" t="e">
        <f>VLOOKUP(B2087,'INS-SIN-SD-09-2021'!A:D,4,0)</f>
        <v>#N/A</v>
      </c>
      <c r="N2087" s="76" t="e">
        <f t="shared" si="606"/>
        <v>#N/A</v>
      </c>
    </row>
    <row r="2088" spans="1:15" s="363" customFormat="1" x14ac:dyDescent="0.25">
      <c r="A2088" s="378" t="str">
        <f t="shared" si="596"/>
        <v>01544/ORSE</v>
      </c>
      <c r="B2088" s="377" t="s">
        <v>13907</v>
      </c>
      <c r="C2088" s="104" t="s">
        <v>13390</v>
      </c>
      <c r="D2088" s="104" t="s">
        <v>13908</v>
      </c>
      <c r="E2088" s="105" t="s">
        <v>11264</v>
      </c>
      <c r="F2088" s="105" t="s">
        <v>6445</v>
      </c>
      <c r="G2088" s="140">
        <v>5.1999999999999998E-2</v>
      </c>
      <c r="H2088" s="107">
        <v>40.4</v>
      </c>
      <c r="I2088" s="107" t="s">
        <v>11266</v>
      </c>
      <c r="J2088" s="76">
        <f t="shared" si="605"/>
        <v>2.1</v>
      </c>
      <c r="M2088" s="76" t="e">
        <f>VLOOKUP(B2088,'INS-SIN-SD-09-2021'!A:D,4,0)</f>
        <v>#N/A</v>
      </c>
      <c r="N2088" s="76" t="e">
        <f t="shared" si="606"/>
        <v>#N/A</v>
      </c>
    </row>
    <row r="2089" spans="1:15" s="363" customFormat="1" x14ac:dyDescent="0.25">
      <c r="A2089" s="378" t="str">
        <f t="shared" si="596"/>
        <v>01544/ORSE</v>
      </c>
      <c r="B2089" s="377">
        <v>10767</v>
      </c>
      <c r="C2089" s="104" t="s">
        <v>13390</v>
      </c>
      <c r="D2089" s="104" t="s">
        <v>14080</v>
      </c>
      <c r="E2089" s="105" t="s">
        <v>11264</v>
      </c>
      <c r="F2089" s="105" t="s">
        <v>6446</v>
      </c>
      <c r="G2089" s="140">
        <v>1</v>
      </c>
      <c r="H2089" s="107">
        <f>VLOOKUP(B2089,'INS-SIN-SD-09-2021'!A:D,4,0)</f>
        <v>34.92</v>
      </c>
      <c r="I2089" s="107" t="s">
        <v>11266</v>
      </c>
      <c r="J2089" s="76">
        <f t="shared" si="605"/>
        <v>34.92</v>
      </c>
      <c r="M2089" s="76">
        <f>VLOOKUP(B2089,'INS-SIN-SD-09-2021'!A:D,4,0)</f>
        <v>34.92</v>
      </c>
      <c r="N2089" s="76" t="b">
        <f t="shared" si="606"/>
        <v>1</v>
      </c>
    </row>
    <row r="2090" spans="1:15" s="363" customFormat="1" x14ac:dyDescent="0.25">
      <c r="A2090" s="376" t="str">
        <f t="shared" si="596"/>
        <v>01537/ORSE</v>
      </c>
      <c r="B2090" s="367" t="s">
        <v>11263</v>
      </c>
      <c r="C2090" s="368" t="s">
        <v>12043</v>
      </c>
      <c r="D2090" s="368" t="s">
        <v>13389</v>
      </c>
      <c r="E2090" s="369" t="s">
        <v>6446</v>
      </c>
      <c r="F2090" s="369" t="s">
        <v>11264</v>
      </c>
      <c r="G2090" s="370" t="s">
        <v>11265</v>
      </c>
      <c r="H2090" s="371" t="s">
        <v>11266</v>
      </c>
      <c r="I2090" s="375">
        <f>SUMIF(A:A,A2090,J:J)</f>
        <v>35.380000000000003</v>
      </c>
      <c r="K2090" s="363" t="e">
        <f>VLOOKUP(A2090,'CMP-SIN-SD-09-2021'!A:D,4,0)</f>
        <v>#N/A</v>
      </c>
      <c r="L2090" s="363" t="e">
        <f>K2090=I2090</f>
        <v>#N/A</v>
      </c>
      <c r="O2090" s="363" t="s">
        <v>12018</v>
      </c>
    </row>
    <row r="2091" spans="1:15" s="363" customFormat="1" ht="30" x14ac:dyDescent="0.25">
      <c r="A2091" s="378" t="str">
        <f t="shared" si="596"/>
        <v>01537/ORSE</v>
      </c>
      <c r="B2091" s="377">
        <v>88267</v>
      </c>
      <c r="C2091" s="104" t="s">
        <v>13390</v>
      </c>
      <c r="D2091" s="104" t="s">
        <v>11375</v>
      </c>
      <c r="E2091" s="105" t="s">
        <v>11264</v>
      </c>
      <c r="F2091" s="105" t="s">
        <v>6456</v>
      </c>
      <c r="G2091" s="140">
        <v>0.23</v>
      </c>
      <c r="H2091" s="107">
        <f>VLOOKUP(B2091,'CMP-SIN-SD-09-2021'!A:D,4,0)</f>
        <v>23.41</v>
      </c>
      <c r="I2091" s="107" t="s">
        <v>11266</v>
      </c>
      <c r="J2091" s="76">
        <f t="shared" ref="J2091:J2095" si="607">TRUNC((H2091*G2091),2)</f>
        <v>5.38</v>
      </c>
      <c r="M2091" s="76">
        <f>VLOOKUP(B2091,'CMP-SIN-SD-09-2021'!A:D,4,0)</f>
        <v>23.41</v>
      </c>
      <c r="N2091" s="76" t="b">
        <f t="shared" ref="N2091:N2095" si="608">M2091=H2091</f>
        <v>1</v>
      </c>
    </row>
    <row r="2092" spans="1:15" s="363" customFormat="1" x14ac:dyDescent="0.25">
      <c r="A2092" s="378" t="str">
        <f t="shared" si="596"/>
        <v>01537/ORSE</v>
      </c>
      <c r="B2092" s="377">
        <v>88316</v>
      </c>
      <c r="C2092" s="104" t="s">
        <v>13390</v>
      </c>
      <c r="D2092" s="104" t="s">
        <v>11293</v>
      </c>
      <c r="E2092" s="105" t="s">
        <v>11264</v>
      </c>
      <c r="F2092" s="105" t="s">
        <v>6456</v>
      </c>
      <c r="G2092" s="140">
        <v>0.45</v>
      </c>
      <c r="H2092" s="107">
        <f>VLOOKUP(B2092,'CMP-SIN-SD-09-2021'!A:D,4,0)</f>
        <v>17.61</v>
      </c>
      <c r="I2092" s="107" t="s">
        <v>11266</v>
      </c>
      <c r="J2092" s="76">
        <f t="shared" si="607"/>
        <v>7.92</v>
      </c>
      <c r="M2092" s="76">
        <f>VLOOKUP(B2092,'CMP-SIN-SD-09-2021'!A:D,4,0)</f>
        <v>17.61</v>
      </c>
      <c r="N2092" s="76" t="b">
        <f t="shared" si="608"/>
        <v>1</v>
      </c>
    </row>
    <row r="2093" spans="1:15" s="363" customFormat="1" x14ac:dyDescent="0.25">
      <c r="A2093" s="378" t="str">
        <f t="shared" si="596"/>
        <v>01537/ORSE</v>
      </c>
      <c r="B2093" s="377" t="s">
        <v>13905</v>
      </c>
      <c r="C2093" s="104" t="s">
        <v>13390</v>
      </c>
      <c r="D2093" s="104" t="s">
        <v>13906</v>
      </c>
      <c r="E2093" s="105" t="s">
        <v>11264</v>
      </c>
      <c r="F2093" s="105" t="s">
        <v>6462</v>
      </c>
      <c r="G2093" s="140">
        <v>0.05</v>
      </c>
      <c r="H2093" s="107">
        <v>54.73</v>
      </c>
      <c r="I2093" s="107" t="s">
        <v>11266</v>
      </c>
      <c r="J2093" s="76">
        <f t="shared" si="607"/>
        <v>2.73</v>
      </c>
      <c r="M2093" s="76" t="e">
        <f>VLOOKUP(B2093,'INS-SIN-SD-09-2021'!A:D,4,0)</f>
        <v>#N/A</v>
      </c>
      <c r="N2093" s="76" t="e">
        <f t="shared" si="608"/>
        <v>#N/A</v>
      </c>
    </row>
    <row r="2094" spans="1:15" s="363" customFormat="1" x14ac:dyDescent="0.25">
      <c r="A2094" s="378" t="str">
        <f t="shared" si="596"/>
        <v>01537/ORSE</v>
      </c>
      <c r="B2094" s="377" t="s">
        <v>13907</v>
      </c>
      <c r="C2094" s="104" t="s">
        <v>13390</v>
      </c>
      <c r="D2094" s="104" t="s">
        <v>13908</v>
      </c>
      <c r="E2094" s="105" t="s">
        <v>11264</v>
      </c>
      <c r="F2094" s="105" t="s">
        <v>6445</v>
      </c>
      <c r="G2094" s="140">
        <v>0.08</v>
      </c>
      <c r="H2094" s="107">
        <v>40.4</v>
      </c>
      <c r="I2094" s="107" t="s">
        <v>11266</v>
      </c>
      <c r="J2094" s="76">
        <f t="shared" si="607"/>
        <v>3.23</v>
      </c>
      <c r="M2094" s="76" t="e">
        <f>VLOOKUP(B2094,'INS-SIN-SD-09-2021'!A:D,4,0)</f>
        <v>#N/A</v>
      </c>
      <c r="N2094" s="76" t="e">
        <f t="shared" si="608"/>
        <v>#N/A</v>
      </c>
    </row>
    <row r="2095" spans="1:15" s="363" customFormat="1" x14ac:dyDescent="0.25">
      <c r="A2095" s="378" t="str">
        <f t="shared" si="596"/>
        <v>01537/ORSE</v>
      </c>
      <c r="B2095" s="377" t="s">
        <v>14081</v>
      </c>
      <c r="C2095" s="104" t="s">
        <v>13390</v>
      </c>
      <c r="D2095" s="104" t="s">
        <v>14082</v>
      </c>
      <c r="E2095" s="105" t="s">
        <v>11264</v>
      </c>
      <c r="F2095" s="105" t="s">
        <v>6446</v>
      </c>
      <c r="G2095" s="140">
        <v>1</v>
      </c>
      <c r="H2095" s="107">
        <v>16.12</v>
      </c>
      <c r="I2095" s="107" t="s">
        <v>11266</v>
      </c>
      <c r="J2095" s="76">
        <f t="shared" si="607"/>
        <v>16.12</v>
      </c>
      <c r="M2095" s="76" t="e">
        <f>VLOOKUP(B2095,'INS-SIN-SD-09-2021'!A:D,4,0)</f>
        <v>#N/A</v>
      </c>
      <c r="N2095" s="76" t="e">
        <f t="shared" si="608"/>
        <v>#N/A</v>
      </c>
    </row>
    <row r="2096" spans="1:15" s="363" customFormat="1" ht="45" x14ac:dyDescent="0.25">
      <c r="A2096" s="376">
        <f t="shared" si="596"/>
        <v>89731</v>
      </c>
      <c r="B2096" s="367" t="s">
        <v>11263</v>
      </c>
      <c r="C2096" s="368" t="s">
        <v>11284</v>
      </c>
      <c r="D2096" s="368" t="s">
        <v>13915</v>
      </c>
      <c r="E2096" s="369" t="s">
        <v>6446</v>
      </c>
      <c r="F2096" s="369" t="s">
        <v>11264</v>
      </c>
      <c r="G2096" s="370" t="s">
        <v>11265</v>
      </c>
      <c r="H2096" s="371" t="s">
        <v>11266</v>
      </c>
      <c r="I2096" s="375">
        <f>SUMIF(A:A,A2096,J:J)</f>
        <v>10.36</v>
      </c>
      <c r="K2096" s="363">
        <f>VLOOKUP(A2096,'CMP-SIN-SD-09-2021'!A:D,4,0)</f>
        <v>10.36</v>
      </c>
      <c r="L2096" s="363" t="b">
        <f>K2096=I2096</f>
        <v>1</v>
      </c>
      <c r="O2096" s="6">
        <v>89731</v>
      </c>
    </row>
    <row r="2097" spans="1:15" s="363" customFormat="1" ht="30" x14ac:dyDescent="0.25">
      <c r="A2097" s="378">
        <f t="shared" si="596"/>
        <v>89731</v>
      </c>
      <c r="B2097" s="377">
        <v>88248</v>
      </c>
      <c r="C2097" s="104" t="s">
        <v>13915</v>
      </c>
      <c r="D2097" s="104" t="s">
        <v>11440</v>
      </c>
      <c r="E2097" s="105" t="s">
        <v>11264</v>
      </c>
      <c r="F2097" s="105" t="s">
        <v>6456</v>
      </c>
      <c r="G2097" s="140">
        <v>0.13</v>
      </c>
      <c r="H2097" s="107">
        <f>VLOOKUP(B2097,'CMP-SIN-SD-09-2021'!A:D,4,0)</f>
        <v>18.23</v>
      </c>
      <c r="I2097" s="107" t="s">
        <v>11266</v>
      </c>
      <c r="J2097" s="76">
        <f t="shared" ref="J2097:J2101" si="609">TRUNC((H2097*G2097),2)</f>
        <v>2.36</v>
      </c>
      <c r="M2097" s="76">
        <f>VLOOKUP(B2097,'CMP-SIN-SD-09-2021'!A:D,4,0)</f>
        <v>18.23</v>
      </c>
      <c r="N2097" s="76" t="b">
        <f t="shared" ref="N2097:N2101" si="610">M2097=H2097</f>
        <v>1</v>
      </c>
    </row>
    <row r="2098" spans="1:15" s="363" customFormat="1" ht="30" x14ac:dyDescent="0.25">
      <c r="A2098" s="378">
        <f t="shared" si="596"/>
        <v>89731</v>
      </c>
      <c r="B2098" s="377">
        <v>88267</v>
      </c>
      <c r="C2098" s="104" t="s">
        <v>13915</v>
      </c>
      <c r="D2098" s="104" t="s">
        <v>11375</v>
      </c>
      <c r="E2098" s="105" t="s">
        <v>11264</v>
      </c>
      <c r="F2098" s="105" t="s">
        <v>6456</v>
      </c>
      <c r="G2098" s="140">
        <v>0.13</v>
      </c>
      <c r="H2098" s="107">
        <f>VLOOKUP(B2098,'CMP-SIN-SD-09-2021'!A:D,4,0)</f>
        <v>23.41</v>
      </c>
      <c r="I2098" s="107" t="s">
        <v>11266</v>
      </c>
      <c r="J2098" s="76">
        <f t="shared" si="609"/>
        <v>3.04</v>
      </c>
      <c r="M2098" s="76">
        <f>VLOOKUP(B2098,'CMP-SIN-SD-09-2021'!A:D,4,0)</f>
        <v>23.41</v>
      </c>
      <c r="N2098" s="76" t="b">
        <f t="shared" si="610"/>
        <v>1</v>
      </c>
    </row>
    <row r="2099" spans="1:15" s="363" customFormat="1" ht="30" x14ac:dyDescent="0.25">
      <c r="A2099" s="378">
        <f t="shared" si="596"/>
        <v>89731</v>
      </c>
      <c r="B2099" s="377">
        <v>296</v>
      </c>
      <c r="C2099" s="104" t="s">
        <v>13915</v>
      </c>
      <c r="D2099" s="104" t="s">
        <v>14075</v>
      </c>
      <c r="E2099" s="105" t="s">
        <v>11264</v>
      </c>
      <c r="F2099" s="105" t="s">
        <v>6446</v>
      </c>
      <c r="G2099" s="140">
        <v>1</v>
      </c>
      <c r="H2099" s="107">
        <v>2.0299999999999998</v>
      </c>
      <c r="I2099" s="107" t="s">
        <v>11266</v>
      </c>
      <c r="J2099" s="76">
        <f t="shared" si="609"/>
        <v>2.0299999999999998</v>
      </c>
      <c r="M2099" s="76">
        <f>VLOOKUP(B2099,'INS-SIN-SD-09-2021'!A:D,4,0)</f>
        <v>2.0299999999999998</v>
      </c>
      <c r="N2099" s="76" t="b">
        <f t="shared" si="610"/>
        <v>1</v>
      </c>
    </row>
    <row r="2100" spans="1:15" s="363" customFormat="1" ht="30" x14ac:dyDescent="0.25">
      <c r="A2100" s="378">
        <f t="shared" si="596"/>
        <v>89731</v>
      </c>
      <c r="B2100" s="377">
        <v>3526</v>
      </c>
      <c r="C2100" s="104" t="s">
        <v>13915</v>
      </c>
      <c r="D2100" s="104" t="s">
        <v>14083</v>
      </c>
      <c r="E2100" s="105" t="s">
        <v>11264</v>
      </c>
      <c r="F2100" s="105" t="s">
        <v>6446</v>
      </c>
      <c r="G2100" s="140">
        <v>1</v>
      </c>
      <c r="H2100" s="107">
        <v>2.38</v>
      </c>
      <c r="I2100" s="107" t="s">
        <v>11266</v>
      </c>
      <c r="J2100" s="76">
        <f t="shared" si="609"/>
        <v>2.38</v>
      </c>
      <c r="M2100" s="76">
        <f>VLOOKUP(B2100,'INS-SIN-SD-09-2021'!A:D,4,0)</f>
        <v>2.38</v>
      </c>
      <c r="N2100" s="76" t="b">
        <f t="shared" si="610"/>
        <v>1</v>
      </c>
    </row>
    <row r="2101" spans="1:15" s="363" customFormat="1" ht="45" x14ac:dyDescent="0.25">
      <c r="A2101" s="378">
        <f t="shared" si="596"/>
        <v>89731</v>
      </c>
      <c r="B2101" s="377">
        <v>20078</v>
      </c>
      <c r="C2101" s="104" t="s">
        <v>13915</v>
      </c>
      <c r="D2101" s="104" t="s">
        <v>14053</v>
      </c>
      <c r="E2101" s="105" t="s">
        <v>11264</v>
      </c>
      <c r="F2101" s="105" t="s">
        <v>6446</v>
      </c>
      <c r="G2101" s="140">
        <v>0.02</v>
      </c>
      <c r="H2101" s="107">
        <v>27.62</v>
      </c>
      <c r="I2101" s="107" t="s">
        <v>11266</v>
      </c>
      <c r="J2101" s="76">
        <f t="shared" si="609"/>
        <v>0.55000000000000004</v>
      </c>
      <c r="M2101" s="76">
        <f>VLOOKUP(B2101,'INS-SIN-SD-09-2021'!A:D,4,0)</f>
        <v>27.62</v>
      </c>
      <c r="N2101" s="76" t="b">
        <f t="shared" si="610"/>
        <v>1</v>
      </c>
    </row>
    <row r="2102" spans="1:15" s="363" customFormat="1" ht="45" x14ac:dyDescent="0.25">
      <c r="A2102" s="376">
        <f t="shared" si="596"/>
        <v>89737</v>
      </c>
      <c r="B2102" s="367" t="s">
        <v>11263</v>
      </c>
      <c r="C2102" s="368" t="s">
        <v>11541</v>
      </c>
      <c r="D2102" s="368" t="s">
        <v>13915</v>
      </c>
      <c r="E2102" s="369" t="s">
        <v>6446</v>
      </c>
      <c r="F2102" s="369" t="s">
        <v>11264</v>
      </c>
      <c r="G2102" s="370" t="s">
        <v>11265</v>
      </c>
      <c r="H2102" s="371" t="s">
        <v>11266</v>
      </c>
      <c r="I2102" s="375">
        <f>SUMIF(A:A,A2102,J:J)</f>
        <v>17.77</v>
      </c>
      <c r="K2102" s="363">
        <f>VLOOKUP(A2102,'CMP-SIN-SD-09-2021'!A:D,4,0)</f>
        <v>17.77</v>
      </c>
      <c r="L2102" s="363" t="b">
        <f>K2102=I2102</f>
        <v>1</v>
      </c>
      <c r="O2102" s="6">
        <v>89737</v>
      </c>
    </row>
    <row r="2103" spans="1:15" s="363" customFormat="1" ht="30" x14ac:dyDescent="0.25">
      <c r="A2103" s="378">
        <f t="shared" si="596"/>
        <v>89737</v>
      </c>
      <c r="B2103" s="377">
        <v>88248</v>
      </c>
      <c r="C2103" s="104" t="s">
        <v>13915</v>
      </c>
      <c r="D2103" s="104" t="s">
        <v>11440</v>
      </c>
      <c r="E2103" s="105" t="s">
        <v>11264</v>
      </c>
      <c r="F2103" s="105" t="s">
        <v>6456</v>
      </c>
      <c r="G2103" s="140">
        <v>0.19</v>
      </c>
      <c r="H2103" s="107">
        <f>VLOOKUP(B2103,'CMP-SIN-SD-09-2021'!A:D,4,0)</f>
        <v>18.23</v>
      </c>
      <c r="I2103" s="107" t="s">
        <v>11266</v>
      </c>
      <c r="J2103" s="76">
        <f t="shared" ref="J2103:J2107" si="611">TRUNC((H2103*G2103),2)</f>
        <v>3.46</v>
      </c>
      <c r="M2103" s="76">
        <f>VLOOKUP(B2103,'CMP-SIN-SD-09-2021'!A:D,4,0)</f>
        <v>18.23</v>
      </c>
      <c r="N2103" s="76" t="b">
        <f t="shared" ref="N2103:N2107" si="612">M2103=H2103</f>
        <v>1</v>
      </c>
    </row>
    <row r="2104" spans="1:15" s="363" customFormat="1" ht="30" x14ac:dyDescent="0.25">
      <c r="A2104" s="378">
        <f t="shared" si="596"/>
        <v>89737</v>
      </c>
      <c r="B2104" s="377">
        <v>88267</v>
      </c>
      <c r="C2104" s="104" t="s">
        <v>13915</v>
      </c>
      <c r="D2104" s="104" t="s">
        <v>11375</v>
      </c>
      <c r="E2104" s="105" t="s">
        <v>11264</v>
      </c>
      <c r="F2104" s="105" t="s">
        <v>6456</v>
      </c>
      <c r="G2104" s="140">
        <v>0.19</v>
      </c>
      <c r="H2104" s="107">
        <f>VLOOKUP(B2104,'CMP-SIN-SD-09-2021'!A:D,4,0)</f>
        <v>23.41</v>
      </c>
      <c r="I2104" s="107" t="s">
        <v>11266</v>
      </c>
      <c r="J2104" s="76">
        <f t="shared" si="611"/>
        <v>4.4400000000000004</v>
      </c>
      <c r="M2104" s="76">
        <f>VLOOKUP(B2104,'CMP-SIN-SD-09-2021'!A:D,4,0)</f>
        <v>23.41</v>
      </c>
      <c r="N2104" s="76" t="b">
        <f t="shared" si="612"/>
        <v>1</v>
      </c>
    </row>
    <row r="2105" spans="1:15" s="363" customFormat="1" ht="30" x14ac:dyDescent="0.25">
      <c r="A2105" s="378">
        <f t="shared" si="596"/>
        <v>89737</v>
      </c>
      <c r="B2105" s="377">
        <v>297</v>
      </c>
      <c r="C2105" s="104" t="s">
        <v>13915</v>
      </c>
      <c r="D2105" s="104" t="s">
        <v>14084</v>
      </c>
      <c r="E2105" s="105" t="s">
        <v>11264</v>
      </c>
      <c r="F2105" s="105" t="s">
        <v>6446</v>
      </c>
      <c r="G2105" s="140">
        <v>1</v>
      </c>
      <c r="H2105" s="107">
        <v>2.87</v>
      </c>
      <c r="I2105" s="107" t="s">
        <v>11266</v>
      </c>
      <c r="J2105" s="76">
        <f t="shared" si="611"/>
        <v>2.87</v>
      </c>
      <c r="M2105" s="76">
        <f>VLOOKUP(B2105,'INS-SIN-SD-09-2021'!A:D,4,0)</f>
        <v>2.87</v>
      </c>
      <c r="N2105" s="76" t="b">
        <f t="shared" si="612"/>
        <v>1</v>
      </c>
    </row>
    <row r="2106" spans="1:15" s="363" customFormat="1" ht="30" x14ac:dyDescent="0.25">
      <c r="A2106" s="378">
        <f t="shared" si="596"/>
        <v>89737</v>
      </c>
      <c r="B2106" s="377">
        <v>3509</v>
      </c>
      <c r="C2106" s="104" t="s">
        <v>13915</v>
      </c>
      <c r="D2106" s="104" t="s">
        <v>14085</v>
      </c>
      <c r="E2106" s="105" t="s">
        <v>11264</v>
      </c>
      <c r="F2106" s="105" t="s">
        <v>6446</v>
      </c>
      <c r="G2106" s="140">
        <v>1</v>
      </c>
      <c r="H2106" s="107">
        <v>6.18</v>
      </c>
      <c r="I2106" s="107" t="s">
        <v>11266</v>
      </c>
      <c r="J2106" s="76">
        <f t="shared" si="611"/>
        <v>6.18</v>
      </c>
      <c r="M2106" s="76">
        <f>VLOOKUP(B2106,'INS-SIN-SD-09-2021'!A:D,4,0)</f>
        <v>6.18</v>
      </c>
      <c r="N2106" s="76" t="b">
        <f t="shared" si="612"/>
        <v>1</v>
      </c>
    </row>
    <row r="2107" spans="1:15" s="363" customFormat="1" ht="45" x14ac:dyDescent="0.25">
      <c r="A2107" s="378">
        <f t="shared" si="596"/>
        <v>89737</v>
      </c>
      <c r="B2107" s="377">
        <v>20078</v>
      </c>
      <c r="C2107" s="104" t="s">
        <v>13915</v>
      </c>
      <c r="D2107" s="104" t="s">
        <v>14053</v>
      </c>
      <c r="E2107" s="105" t="s">
        <v>11264</v>
      </c>
      <c r="F2107" s="105" t="s">
        <v>6446</v>
      </c>
      <c r="G2107" s="140">
        <v>0.03</v>
      </c>
      <c r="H2107" s="107">
        <v>27.62</v>
      </c>
      <c r="I2107" s="107" t="s">
        <v>11266</v>
      </c>
      <c r="J2107" s="76">
        <f t="shared" si="611"/>
        <v>0.82</v>
      </c>
      <c r="M2107" s="76">
        <f>VLOOKUP(B2107,'INS-SIN-SD-09-2021'!A:D,4,0)</f>
        <v>27.62</v>
      </c>
      <c r="N2107" s="76" t="b">
        <f t="shared" si="612"/>
        <v>1</v>
      </c>
    </row>
    <row r="2108" spans="1:15" s="363" customFormat="1" ht="45" x14ac:dyDescent="0.25">
      <c r="A2108" s="376">
        <f t="shared" si="596"/>
        <v>89726</v>
      </c>
      <c r="B2108" s="367" t="s">
        <v>11263</v>
      </c>
      <c r="C2108" s="368" t="s">
        <v>11283</v>
      </c>
      <c r="D2108" s="368" t="s">
        <v>13915</v>
      </c>
      <c r="E2108" s="369" t="s">
        <v>6446</v>
      </c>
      <c r="F2108" s="369" t="s">
        <v>11264</v>
      </c>
      <c r="G2108" s="370" t="s">
        <v>11265</v>
      </c>
      <c r="H2108" s="371" t="s">
        <v>11266</v>
      </c>
      <c r="I2108" s="375">
        <f>SUMIF(A:A,A2108,J:J)</f>
        <v>6.98</v>
      </c>
      <c r="K2108" s="363">
        <f>VLOOKUP(A2108,'CMP-SIN-SD-09-2021'!A:D,4,0)</f>
        <v>6.98</v>
      </c>
      <c r="L2108" s="363" t="b">
        <f>K2108=I2108</f>
        <v>1</v>
      </c>
      <c r="O2108" s="6">
        <v>89726</v>
      </c>
    </row>
    <row r="2109" spans="1:15" s="363" customFormat="1" ht="30" x14ac:dyDescent="0.25">
      <c r="A2109" s="378">
        <f t="shared" si="596"/>
        <v>89726</v>
      </c>
      <c r="B2109" s="377">
        <v>88248</v>
      </c>
      <c r="C2109" s="104" t="s">
        <v>13915</v>
      </c>
      <c r="D2109" s="104" t="s">
        <v>11440</v>
      </c>
      <c r="E2109" s="105" t="s">
        <v>11264</v>
      </c>
      <c r="F2109" s="105" t="s">
        <v>6456</v>
      </c>
      <c r="G2109" s="140">
        <v>0.1</v>
      </c>
      <c r="H2109" s="107">
        <f>VLOOKUP(B2109,'CMP-SIN-SD-09-2021'!A:D,4,0)</f>
        <v>18.23</v>
      </c>
      <c r="I2109" s="107" t="s">
        <v>11266</v>
      </c>
      <c r="J2109" s="76">
        <f t="shared" ref="J2109:J2114" si="613">TRUNC((H2109*G2109),2)</f>
        <v>1.82</v>
      </c>
      <c r="M2109" s="76">
        <f>VLOOKUP(B2109,'CMP-SIN-SD-09-2021'!A:D,4,0)</f>
        <v>18.23</v>
      </c>
      <c r="N2109" s="76" t="b">
        <f t="shared" ref="N2109:N2114" si="614">M2109=H2109</f>
        <v>1</v>
      </c>
    </row>
    <row r="2110" spans="1:15" s="363" customFormat="1" ht="30" x14ac:dyDescent="0.25">
      <c r="A2110" s="378">
        <f t="shared" si="596"/>
        <v>89726</v>
      </c>
      <c r="B2110" s="377">
        <v>88267</v>
      </c>
      <c r="C2110" s="104" t="s">
        <v>13915</v>
      </c>
      <c r="D2110" s="104" t="s">
        <v>11375</v>
      </c>
      <c r="E2110" s="105" t="s">
        <v>11264</v>
      </c>
      <c r="F2110" s="105" t="s">
        <v>6456</v>
      </c>
      <c r="G2110" s="140">
        <v>0.1</v>
      </c>
      <c r="H2110" s="107">
        <f>VLOOKUP(B2110,'CMP-SIN-SD-09-2021'!A:D,4,0)</f>
        <v>23.41</v>
      </c>
      <c r="I2110" s="107" t="s">
        <v>11266</v>
      </c>
      <c r="J2110" s="76">
        <f t="shared" si="613"/>
        <v>2.34</v>
      </c>
      <c r="M2110" s="76">
        <f>VLOOKUP(B2110,'CMP-SIN-SD-09-2021'!A:D,4,0)</f>
        <v>23.41</v>
      </c>
      <c r="N2110" s="76" t="b">
        <f t="shared" si="614"/>
        <v>1</v>
      </c>
    </row>
    <row r="2111" spans="1:15" s="363" customFormat="1" x14ac:dyDescent="0.25">
      <c r="A2111" s="378">
        <f t="shared" si="596"/>
        <v>89726</v>
      </c>
      <c r="B2111" s="377">
        <v>122</v>
      </c>
      <c r="C2111" s="104" t="s">
        <v>13915</v>
      </c>
      <c r="D2111" s="104" t="s">
        <v>13863</v>
      </c>
      <c r="E2111" s="105" t="s">
        <v>11264</v>
      </c>
      <c r="F2111" s="105" t="s">
        <v>6446</v>
      </c>
      <c r="G2111" s="140">
        <v>9.9000000000000008E-3</v>
      </c>
      <c r="H2111" s="107">
        <v>66.94</v>
      </c>
      <c r="I2111" s="107" t="s">
        <v>11266</v>
      </c>
      <c r="J2111" s="76">
        <f t="shared" si="613"/>
        <v>0.66</v>
      </c>
      <c r="M2111" s="76">
        <f>VLOOKUP(B2111,'INS-SIN-SD-09-2021'!A:D,4,0)</f>
        <v>66.94</v>
      </c>
      <c r="N2111" s="76" t="b">
        <f t="shared" si="614"/>
        <v>1</v>
      </c>
    </row>
    <row r="2112" spans="1:15" s="363" customFormat="1" ht="30" x14ac:dyDescent="0.25">
      <c r="A2112" s="378">
        <f t="shared" si="596"/>
        <v>89726</v>
      </c>
      <c r="B2112" s="377">
        <v>3516</v>
      </c>
      <c r="C2112" s="104" t="s">
        <v>13915</v>
      </c>
      <c r="D2112" s="104" t="s">
        <v>14086</v>
      </c>
      <c r="E2112" s="105" t="s">
        <v>11264</v>
      </c>
      <c r="F2112" s="105" t="s">
        <v>6446</v>
      </c>
      <c r="G2112" s="140">
        <v>1</v>
      </c>
      <c r="H2112" s="107">
        <v>0.99</v>
      </c>
      <c r="I2112" s="107" t="s">
        <v>11266</v>
      </c>
      <c r="J2112" s="76">
        <f t="shared" si="613"/>
        <v>0.99</v>
      </c>
      <c r="M2112" s="76">
        <f>VLOOKUP(B2112,'INS-SIN-SD-09-2021'!A:D,4,0)</f>
        <v>0.99</v>
      </c>
      <c r="N2112" s="76" t="b">
        <f t="shared" si="614"/>
        <v>1</v>
      </c>
    </row>
    <row r="2113" spans="1:15" s="363" customFormat="1" x14ac:dyDescent="0.25">
      <c r="A2113" s="378">
        <f t="shared" si="596"/>
        <v>89726</v>
      </c>
      <c r="B2113" s="377">
        <v>20083</v>
      </c>
      <c r="C2113" s="104" t="s">
        <v>13915</v>
      </c>
      <c r="D2113" s="104" t="s">
        <v>13864</v>
      </c>
      <c r="E2113" s="105" t="s">
        <v>11264</v>
      </c>
      <c r="F2113" s="105" t="s">
        <v>6446</v>
      </c>
      <c r="G2113" s="140">
        <v>1.4999999999999999E-2</v>
      </c>
      <c r="H2113" s="107">
        <v>75.84</v>
      </c>
      <c r="I2113" s="107" t="s">
        <v>11266</v>
      </c>
      <c r="J2113" s="76">
        <f t="shared" si="613"/>
        <v>1.1299999999999999</v>
      </c>
      <c r="M2113" s="76">
        <f>VLOOKUP(B2113,'INS-SIN-SD-09-2021'!A:D,4,0)</f>
        <v>75.84</v>
      </c>
      <c r="N2113" s="76" t="b">
        <f t="shared" si="614"/>
        <v>1</v>
      </c>
    </row>
    <row r="2114" spans="1:15" s="363" customFormat="1" x14ac:dyDescent="0.25">
      <c r="A2114" s="378">
        <f t="shared" si="596"/>
        <v>89726</v>
      </c>
      <c r="B2114" s="377">
        <v>38383</v>
      </c>
      <c r="C2114" s="104" t="s">
        <v>13915</v>
      </c>
      <c r="D2114" s="104" t="s">
        <v>13857</v>
      </c>
      <c r="E2114" s="105" t="s">
        <v>11264</v>
      </c>
      <c r="F2114" s="105" t="s">
        <v>6446</v>
      </c>
      <c r="G2114" s="140">
        <v>2.1000000000000001E-2</v>
      </c>
      <c r="H2114" s="107">
        <v>2.34</v>
      </c>
      <c r="I2114" s="107" t="s">
        <v>11266</v>
      </c>
      <c r="J2114" s="76">
        <f t="shared" si="613"/>
        <v>0.04</v>
      </c>
      <c r="M2114" s="76">
        <f>VLOOKUP(B2114,'INS-SIN-SD-09-2021'!A:D,4,0)</f>
        <v>2.34</v>
      </c>
      <c r="N2114" s="76" t="b">
        <f t="shared" si="614"/>
        <v>1</v>
      </c>
    </row>
    <row r="2115" spans="1:15" s="363" customFormat="1" ht="45" x14ac:dyDescent="0.25">
      <c r="A2115" s="376">
        <f t="shared" si="596"/>
        <v>89732</v>
      </c>
      <c r="B2115" s="367" t="s">
        <v>11263</v>
      </c>
      <c r="C2115" s="368" t="s">
        <v>11542</v>
      </c>
      <c r="D2115" s="368" t="s">
        <v>13915</v>
      </c>
      <c r="E2115" s="369" t="s">
        <v>6446</v>
      </c>
      <c r="F2115" s="369" t="s">
        <v>11264</v>
      </c>
      <c r="G2115" s="370" t="s">
        <v>11265</v>
      </c>
      <c r="H2115" s="371" t="s">
        <v>11266</v>
      </c>
      <c r="I2115" s="375">
        <f>SUMIF(A:A,A2115,J:J)</f>
        <v>10.940000000000001</v>
      </c>
      <c r="K2115" s="363">
        <f>VLOOKUP(A2115,'CMP-SIN-SD-09-2021'!A:D,4,0)</f>
        <v>10.94</v>
      </c>
      <c r="L2115" s="363" t="b">
        <f>K2115=I2115</f>
        <v>1</v>
      </c>
      <c r="O2115" s="6">
        <v>89732</v>
      </c>
    </row>
    <row r="2116" spans="1:15" s="363" customFormat="1" ht="30" x14ac:dyDescent="0.25">
      <c r="A2116" s="378">
        <f t="shared" si="596"/>
        <v>89732</v>
      </c>
      <c r="B2116" s="377">
        <v>88248</v>
      </c>
      <c r="C2116" s="104" t="s">
        <v>13915</v>
      </c>
      <c r="D2116" s="104" t="s">
        <v>11440</v>
      </c>
      <c r="E2116" s="105" t="s">
        <v>11264</v>
      </c>
      <c r="F2116" s="105" t="s">
        <v>6456</v>
      </c>
      <c r="G2116" s="140">
        <v>0.13</v>
      </c>
      <c r="H2116" s="107">
        <f>VLOOKUP(B2116,'CMP-SIN-SD-09-2021'!A:D,4,0)</f>
        <v>18.23</v>
      </c>
      <c r="I2116" s="107" t="s">
        <v>11266</v>
      </c>
      <c r="J2116" s="76">
        <f t="shared" ref="J2116:J2120" si="615">TRUNC((H2116*G2116),2)</f>
        <v>2.36</v>
      </c>
      <c r="M2116" s="76">
        <f>VLOOKUP(B2116,'CMP-SIN-SD-09-2021'!A:D,4,0)</f>
        <v>18.23</v>
      </c>
      <c r="N2116" s="76" t="b">
        <f t="shared" ref="N2116:N2120" si="616">M2116=H2116</f>
        <v>1</v>
      </c>
    </row>
    <row r="2117" spans="1:15" s="363" customFormat="1" ht="30" x14ac:dyDescent="0.25">
      <c r="A2117" s="378">
        <f t="shared" si="596"/>
        <v>89732</v>
      </c>
      <c r="B2117" s="377">
        <v>88267</v>
      </c>
      <c r="C2117" s="104" t="s">
        <v>13915</v>
      </c>
      <c r="D2117" s="104" t="s">
        <v>11375</v>
      </c>
      <c r="E2117" s="105" t="s">
        <v>11264</v>
      </c>
      <c r="F2117" s="105" t="s">
        <v>6456</v>
      </c>
      <c r="G2117" s="140">
        <v>0.13</v>
      </c>
      <c r="H2117" s="107">
        <f>VLOOKUP(B2117,'CMP-SIN-SD-09-2021'!A:D,4,0)</f>
        <v>23.41</v>
      </c>
      <c r="I2117" s="107" t="s">
        <v>11266</v>
      </c>
      <c r="J2117" s="76">
        <f t="shared" si="615"/>
        <v>3.04</v>
      </c>
      <c r="M2117" s="76">
        <f>VLOOKUP(B2117,'CMP-SIN-SD-09-2021'!A:D,4,0)</f>
        <v>23.41</v>
      </c>
      <c r="N2117" s="76" t="b">
        <f t="shared" si="616"/>
        <v>1</v>
      </c>
    </row>
    <row r="2118" spans="1:15" s="363" customFormat="1" ht="30" x14ac:dyDescent="0.25">
      <c r="A2118" s="378">
        <f t="shared" si="596"/>
        <v>89732</v>
      </c>
      <c r="B2118" s="377">
        <v>296</v>
      </c>
      <c r="C2118" s="104" t="s">
        <v>13915</v>
      </c>
      <c r="D2118" s="104" t="s">
        <v>14075</v>
      </c>
      <c r="E2118" s="105" t="s">
        <v>11264</v>
      </c>
      <c r="F2118" s="105" t="s">
        <v>6446</v>
      </c>
      <c r="G2118" s="140">
        <v>1</v>
      </c>
      <c r="H2118" s="107">
        <v>2.0299999999999998</v>
      </c>
      <c r="I2118" s="107" t="s">
        <v>11266</v>
      </c>
      <c r="J2118" s="76">
        <f t="shared" si="615"/>
        <v>2.0299999999999998</v>
      </c>
      <c r="M2118" s="76">
        <f>VLOOKUP(B2118,'INS-SIN-SD-09-2021'!A:D,4,0)</f>
        <v>2.0299999999999998</v>
      </c>
      <c r="N2118" s="76" t="b">
        <f t="shared" si="616"/>
        <v>1</v>
      </c>
    </row>
    <row r="2119" spans="1:15" s="363" customFormat="1" ht="30" x14ac:dyDescent="0.25">
      <c r="A2119" s="378">
        <f t="shared" si="596"/>
        <v>89732</v>
      </c>
      <c r="B2119" s="377">
        <v>3518</v>
      </c>
      <c r="C2119" s="104" t="s">
        <v>13915</v>
      </c>
      <c r="D2119" s="104" t="s">
        <v>14087</v>
      </c>
      <c r="E2119" s="105" t="s">
        <v>11264</v>
      </c>
      <c r="F2119" s="105" t="s">
        <v>6446</v>
      </c>
      <c r="G2119" s="140">
        <v>1</v>
      </c>
      <c r="H2119" s="107">
        <v>2.96</v>
      </c>
      <c r="I2119" s="107" t="s">
        <v>11266</v>
      </c>
      <c r="J2119" s="76">
        <f t="shared" si="615"/>
        <v>2.96</v>
      </c>
      <c r="M2119" s="76">
        <f>VLOOKUP(B2119,'INS-SIN-SD-09-2021'!A:D,4,0)</f>
        <v>2.96</v>
      </c>
      <c r="N2119" s="76" t="b">
        <f t="shared" si="616"/>
        <v>1</v>
      </c>
    </row>
    <row r="2120" spans="1:15" s="363" customFormat="1" ht="45" x14ac:dyDescent="0.25">
      <c r="A2120" s="378">
        <f t="shared" si="596"/>
        <v>89732</v>
      </c>
      <c r="B2120" s="377">
        <v>20078</v>
      </c>
      <c r="C2120" s="104" t="s">
        <v>13915</v>
      </c>
      <c r="D2120" s="104" t="s">
        <v>14053</v>
      </c>
      <c r="E2120" s="105" t="s">
        <v>11264</v>
      </c>
      <c r="F2120" s="105" t="s">
        <v>6446</v>
      </c>
      <c r="G2120" s="140">
        <v>0.02</v>
      </c>
      <c r="H2120" s="107">
        <v>27.62</v>
      </c>
      <c r="I2120" s="107" t="s">
        <v>11266</v>
      </c>
      <c r="J2120" s="76">
        <f t="shared" si="615"/>
        <v>0.55000000000000004</v>
      </c>
      <c r="M2120" s="76">
        <f>VLOOKUP(B2120,'INS-SIN-SD-09-2021'!A:D,4,0)</f>
        <v>27.62</v>
      </c>
      <c r="N2120" s="76" t="b">
        <f t="shared" si="616"/>
        <v>1</v>
      </c>
    </row>
    <row r="2121" spans="1:15" s="363" customFormat="1" ht="45" x14ac:dyDescent="0.25">
      <c r="A2121" s="376">
        <f t="shared" si="596"/>
        <v>89746</v>
      </c>
      <c r="B2121" s="367" t="s">
        <v>11263</v>
      </c>
      <c r="C2121" s="368" t="s">
        <v>12044</v>
      </c>
      <c r="D2121" s="368" t="s">
        <v>14088</v>
      </c>
      <c r="E2121" s="369" t="s">
        <v>6446</v>
      </c>
      <c r="F2121" s="369" t="s">
        <v>11264</v>
      </c>
      <c r="G2121" s="370" t="s">
        <v>11265</v>
      </c>
      <c r="H2121" s="371" t="s">
        <v>11266</v>
      </c>
      <c r="I2121" s="375">
        <f>SUMIF(A:A,A2121,J:J)</f>
        <v>23.069999999999997</v>
      </c>
      <c r="K2121" s="363">
        <f>VLOOKUP(A2121,'CMP-SIN-SD-09-2021'!A:D,4,0)</f>
        <v>23.07</v>
      </c>
      <c r="L2121" s="363" t="b">
        <f>K2121=I2121</f>
        <v>1</v>
      </c>
      <c r="O2121" s="6">
        <v>89746</v>
      </c>
    </row>
    <row r="2122" spans="1:15" s="363" customFormat="1" ht="30" x14ac:dyDescent="0.25">
      <c r="A2122" s="378">
        <f t="shared" si="596"/>
        <v>89746</v>
      </c>
      <c r="B2122" s="377">
        <v>88248</v>
      </c>
      <c r="C2122" s="104" t="s">
        <v>14088</v>
      </c>
      <c r="D2122" s="104" t="s">
        <v>11440</v>
      </c>
      <c r="E2122" s="105" t="s">
        <v>11264</v>
      </c>
      <c r="F2122" s="105" t="s">
        <v>6456</v>
      </c>
      <c r="G2122" s="140">
        <v>0.25</v>
      </c>
      <c r="H2122" s="107">
        <f>VLOOKUP(B2122,'CMP-SIN-SD-09-2021'!A:D,4,0)</f>
        <v>18.23</v>
      </c>
      <c r="I2122" s="107" t="s">
        <v>11266</v>
      </c>
      <c r="J2122" s="76">
        <f t="shared" ref="J2122:J2126" si="617">TRUNC((H2122*G2122),2)</f>
        <v>4.55</v>
      </c>
      <c r="M2122" s="76">
        <f>VLOOKUP(B2122,'CMP-SIN-SD-09-2021'!A:D,4,0)</f>
        <v>18.23</v>
      </c>
      <c r="N2122" s="76" t="b">
        <f t="shared" ref="N2122:N2126" si="618">M2122=H2122</f>
        <v>1</v>
      </c>
    </row>
    <row r="2123" spans="1:15" s="363" customFormat="1" ht="30" x14ac:dyDescent="0.25">
      <c r="A2123" s="378">
        <f t="shared" si="596"/>
        <v>89746</v>
      </c>
      <c r="B2123" s="377">
        <v>88267</v>
      </c>
      <c r="C2123" s="104" t="s">
        <v>14088</v>
      </c>
      <c r="D2123" s="104" t="s">
        <v>11375</v>
      </c>
      <c r="E2123" s="105" t="s">
        <v>11264</v>
      </c>
      <c r="F2123" s="105" t="s">
        <v>6456</v>
      </c>
      <c r="G2123" s="140">
        <v>0.25</v>
      </c>
      <c r="H2123" s="107">
        <f>VLOOKUP(B2123,'CMP-SIN-SD-09-2021'!A:D,4,0)</f>
        <v>23.41</v>
      </c>
      <c r="I2123" s="107" t="s">
        <v>11266</v>
      </c>
      <c r="J2123" s="76">
        <f t="shared" si="617"/>
        <v>5.85</v>
      </c>
      <c r="M2123" s="76">
        <f>VLOOKUP(B2123,'CMP-SIN-SD-09-2021'!A:D,4,0)</f>
        <v>23.41</v>
      </c>
      <c r="N2123" s="76" t="b">
        <f t="shared" si="618"/>
        <v>1</v>
      </c>
    </row>
    <row r="2124" spans="1:15" s="363" customFormat="1" ht="30" x14ac:dyDescent="0.25">
      <c r="A2124" s="378">
        <f t="shared" ref="A2124:A2187" si="619">IF(O2124&lt;&gt;0,O2124,A2123)</f>
        <v>89746</v>
      </c>
      <c r="B2124" s="377">
        <v>301</v>
      </c>
      <c r="C2124" s="104" t="s">
        <v>14088</v>
      </c>
      <c r="D2124" s="104" t="s">
        <v>14051</v>
      </c>
      <c r="E2124" s="105" t="s">
        <v>11264</v>
      </c>
      <c r="F2124" s="105" t="s">
        <v>6446</v>
      </c>
      <c r="G2124" s="140">
        <v>1</v>
      </c>
      <c r="H2124" s="107">
        <v>3.6</v>
      </c>
      <c r="I2124" s="107" t="s">
        <v>11266</v>
      </c>
      <c r="J2124" s="76">
        <f t="shared" si="617"/>
        <v>3.6</v>
      </c>
      <c r="M2124" s="76">
        <f>VLOOKUP(B2124,'INS-SIN-SD-09-2021'!A:D,4,0)</f>
        <v>3.6</v>
      </c>
      <c r="N2124" s="76" t="b">
        <f t="shared" si="618"/>
        <v>1</v>
      </c>
    </row>
    <row r="2125" spans="1:15" s="363" customFormat="1" ht="30" x14ac:dyDescent="0.25">
      <c r="A2125" s="378">
        <f t="shared" si="619"/>
        <v>89746</v>
      </c>
      <c r="B2125" s="377">
        <v>3528</v>
      </c>
      <c r="C2125" s="104" t="s">
        <v>14088</v>
      </c>
      <c r="D2125" s="104" t="s">
        <v>14089</v>
      </c>
      <c r="E2125" s="105" t="s">
        <v>11264</v>
      </c>
      <c r="F2125" s="105" t="s">
        <v>6446</v>
      </c>
      <c r="G2125" s="140">
        <v>1</v>
      </c>
      <c r="H2125" s="107">
        <v>7.8</v>
      </c>
      <c r="I2125" s="107" t="s">
        <v>11266</v>
      </c>
      <c r="J2125" s="76">
        <f t="shared" si="617"/>
        <v>7.8</v>
      </c>
      <c r="M2125" s="76">
        <f>VLOOKUP(B2125,'INS-SIN-SD-09-2021'!A:D,4,0)</f>
        <v>7.8</v>
      </c>
      <c r="N2125" s="76" t="b">
        <f t="shared" si="618"/>
        <v>1</v>
      </c>
    </row>
    <row r="2126" spans="1:15" s="363" customFormat="1" ht="45" x14ac:dyDescent="0.25">
      <c r="A2126" s="378">
        <f t="shared" si="619"/>
        <v>89746</v>
      </c>
      <c r="B2126" s="377">
        <v>20078</v>
      </c>
      <c r="C2126" s="104" t="s">
        <v>14088</v>
      </c>
      <c r="D2126" s="104" t="s">
        <v>14053</v>
      </c>
      <c r="E2126" s="105" t="s">
        <v>11264</v>
      </c>
      <c r="F2126" s="105" t="s">
        <v>6446</v>
      </c>
      <c r="G2126" s="140">
        <v>4.5999999999999999E-2</v>
      </c>
      <c r="H2126" s="107">
        <v>27.62</v>
      </c>
      <c r="I2126" s="107" t="s">
        <v>11266</v>
      </c>
      <c r="J2126" s="76">
        <f t="shared" si="617"/>
        <v>1.27</v>
      </c>
      <c r="M2126" s="76">
        <f>VLOOKUP(B2126,'INS-SIN-SD-09-2021'!A:D,4,0)</f>
        <v>27.62</v>
      </c>
      <c r="N2126" s="76" t="b">
        <f t="shared" si="618"/>
        <v>1</v>
      </c>
    </row>
    <row r="2127" spans="1:15" s="363" customFormat="1" ht="30" x14ac:dyDescent="0.25">
      <c r="A2127" s="376" t="str">
        <f t="shared" si="619"/>
        <v>01671/ORSE</v>
      </c>
      <c r="B2127" s="367" t="s">
        <v>11263</v>
      </c>
      <c r="C2127" s="368" t="s">
        <v>12045</v>
      </c>
      <c r="D2127" s="368" t="s">
        <v>13605</v>
      </c>
      <c r="E2127" s="369" t="s">
        <v>6446</v>
      </c>
      <c r="F2127" s="369" t="s">
        <v>11264</v>
      </c>
      <c r="G2127" s="370" t="s">
        <v>11265</v>
      </c>
      <c r="H2127" s="371" t="s">
        <v>11266</v>
      </c>
      <c r="I2127" s="375">
        <f>SUMIF(A:A,A2127,J:J)</f>
        <v>11.61</v>
      </c>
      <c r="K2127" s="363" t="e">
        <f>VLOOKUP(A2127,'CMP-SIN-SD-09-2021'!A:D,4,0)</f>
        <v>#N/A</v>
      </c>
      <c r="L2127" s="363" t="e">
        <f>K2127=I2127</f>
        <v>#N/A</v>
      </c>
      <c r="O2127" s="363" t="s">
        <v>12019</v>
      </c>
    </row>
    <row r="2128" spans="1:15" s="363" customFormat="1" ht="30" x14ac:dyDescent="0.25">
      <c r="A2128" s="378" t="str">
        <f t="shared" si="619"/>
        <v>01671/ORSE</v>
      </c>
      <c r="B2128" s="377">
        <v>88267</v>
      </c>
      <c r="C2128" s="104" t="s">
        <v>13605</v>
      </c>
      <c r="D2128" s="104" t="s">
        <v>11375</v>
      </c>
      <c r="E2128" s="105" t="s">
        <v>11264</v>
      </c>
      <c r="F2128" s="105" t="s">
        <v>6456</v>
      </c>
      <c r="G2128" s="140">
        <v>0.12</v>
      </c>
      <c r="H2128" s="107">
        <f>VLOOKUP(B2128,'CMP-SIN-SD-09-2021'!A:D,4,0)</f>
        <v>23.41</v>
      </c>
      <c r="I2128" s="107" t="s">
        <v>11266</v>
      </c>
      <c r="J2128" s="76">
        <f t="shared" ref="J2128:J2134" si="620">TRUNC((H2128*G2128),2)</f>
        <v>2.8</v>
      </c>
      <c r="M2128" s="76">
        <f>VLOOKUP(B2128,'CMP-SIN-SD-09-2021'!A:D,4,0)</f>
        <v>23.41</v>
      </c>
      <c r="N2128" s="76" t="b">
        <f t="shared" ref="N2128:N2134" si="621">M2128=H2128</f>
        <v>1</v>
      </c>
    </row>
    <row r="2129" spans="1:15" s="363" customFormat="1" x14ac:dyDescent="0.25">
      <c r="A2129" s="378" t="str">
        <f t="shared" si="619"/>
        <v>01671/ORSE</v>
      </c>
      <c r="B2129" s="377">
        <v>88316</v>
      </c>
      <c r="C2129" s="104" t="s">
        <v>13605</v>
      </c>
      <c r="D2129" s="104" t="s">
        <v>11293</v>
      </c>
      <c r="E2129" s="105" t="s">
        <v>11264</v>
      </c>
      <c r="F2129" s="105" t="s">
        <v>6456</v>
      </c>
      <c r="G2129" s="140">
        <v>0.12</v>
      </c>
      <c r="H2129" s="107">
        <f>VLOOKUP(B2129,'CMP-SIN-SD-09-2021'!A:D,4,0)</f>
        <v>17.61</v>
      </c>
      <c r="I2129" s="107" t="s">
        <v>11266</v>
      </c>
      <c r="J2129" s="76">
        <f t="shared" si="620"/>
        <v>2.11</v>
      </c>
      <c r="M2129" s="76">
        <f>VLOOKUP(B2129,'CMP-SIN-SD-09-2021'!A:D,4,0)</f>
        <v>17.61</v>
      </c>
      <c r="N2129" s="76" t="b">
        <f t="shared" si="621"/>
        <v>1</v>
      </c>
    </row>
    <row r="2130" spans="1:15" s="363" customFormat="1" x14ac:dyDescent="0.25">
      <c r="A2130" s="378" t="str">
        <f t="shared" si="619"/>
        <v>01671/ORSE</v>
      </c>
      <c r="B2130" s="377" t="s">
        <v>13905</v>
      </c>
      <c r="C2130" s="104" t="s">
        <v>13605</v>
      </c>
      <c r="D2130" s="104" t="s">
        <v>13906</v>
      </c>
      <c r="E2130" s="105" t="s">
        <v>11264</v>
      </c>
      <c r="F2130" s="105" t="s">
        <v>6462</v>
      </c>
      <c r="G2130" s="140">
        <v>8.0000000000000002E-3</v>
      </c>
      <c r="H2130" s="107">
        <v>54.73</v>
      </c>
      <c r="I2130" s="107" t="s">
        <v>11266</v>
      </c>
      <c r="J2130" s="76">
        <f t="shared" si="620"/>
        <v>0.43</v>
      </c>
      <c r="M2130" s="76" t="e">
        <f>VLOOKUP(B2130,'INS-SIN-SD-09-2021'!A:D,4,0)</f>
        <v>#N/A</v>
      </c>
      <c r="N2130" s="76" t="e">
        <f t="shared" si="621"/>
        <v>#N/A</v>
      </c>
    </row>
    <row r="2131" spans="1:15" s="363" customFormat="1" x14ac:dyDescent="0.25">
      <c r="A2131" s="378" t="str">
        <f t="shared" si="619"/>
        <v>01671/ORSE</v>
      </c>
      <c r="B2131" s="377" t="s">
        <v>14090</v>
      </c>
      <c r="C2131" s="104" t="s">
        <v>13605</v>
      </c>
      <c r="D2131" s="104" t="s">
        <v>14091</v>
      </c>
      <c r="E2131" s="105" t="s">
        <v>11264</v>
      </c>
      <c r="F2131" s="105" t="s">
        <v>6462</v>
      </c>
      <c r="G2131" s="140">
        <v>0.01</v>
      </c>
      <c r="H2131" s="107">
        <v>42.58</v>
      </c>
      <c r="I2131" s="107" t="s">
        <v>11266</v>
      </c>
      <c r="J2131" s="76">
        <f t="shared" si="620"/>
        <v>0.42</v>
      </c>
      <c r="M2131" s="76" t="e">
        <f>VLOOKUP(B2131,'INS-SIN-SD-09-2021'!A:D,4,0)</f>
        <v>#N/A</v>
      </c>
      <c r="N2131" s="76" t="e">
        <f t="shared" si="621"/>
        <v>#N/A</v>
      </c>
    </row>
    <row r="2132" spans="1:15" s="363" customFormat="1" x14ac:dyDescent="0.25">
      <c r="A2132" s="378" t="str">
        <f t="shared" si="619"/>
        <v>01671/ORSE</v>
      </c>
      <c r="B2132" s="377" t="s">
        <v>13907</v>
      </c>
      <c r="C2132" s="104" t="s">
        <v>13605</v>
      </c>
      <c r="D2132" s="104" t="s">
        <v>13908</v>
      </c>
      <c r="E2132" s="105" t="s">
        <v>11264</v>
      </c>
      <c r="F2132" s="105" t="s">
        <v>6445</v>
      </c>
      <c r="G2132" s="140">
        <v>1.0999999999999999E-2</v>
      </c>
      <c r="H2132" s="107">
        <v>40.4</v>
      </c>
      <c r="I2132" s="107" t="s">
        <v>11266</v>
      </c>
      <c r="J2132" s="76">
        <f t="shared" si="620"/>
        <v>0.44</v>
      </c>
      <c r="M2132" s="76" t="e">
        <f>VLOOKUP(B2132,'INS-SIN-SD-09-2021'!A:D,4,0)</f>
        <v>#N/A</v>
      </c>
      <c r="N2132" s="76" t="e">
        <f t="shared" si="621"/>
        <v>#N/A</v>
      </c>
    </row>
    <row r="2133" spans="1:15" s="363" customFormat="1" x14ac:dyDescent="0.25">
      <c r="A2133" s="378" t="str">
        <f t="shared" si="619"/>
        <v>01671/ORSE</v>
      </c>
      <c r="B2133" s="377">
        <v>295</v>
      </c>
      <c r="C2133" s="104" t="s">
        <v>13605</v>
      </c>
      <c r="D2133" s="104" t="s">
        <v>14092</v>
      </c>
      <c r="E2133" s="105" t="s">
        <v>11264</v>
      </c>
      <c r="F2133" s="105" t="s">
        <v>6446</v>
      </c>
      <c r="G2133" s="140">
        <v>1</v>
      </c>
      <c r="H2133" s="107">
        <f>VLOOKUP(B2133,'INS-SIN-SD-09-2021'!A:D,4,0)</f>
        <v>1.96</v>
      </c>
      <c r="I2133" s="107" t="s">
        <v>11266</v>
      </c>
      <c r="J2133" s="76">
        <f t="shared" si="620"/>
        <v>1.96</v>
      </c>
      <c r="M2133" s="76">
        <f>VLOOKUP(B2133,'INS-SIN-SD-09-2021'!A:D,4,0)</f>
        <v>1.96</v>
      </c>
      <c r="N2133" s="76" t="b">
        <f t="shared" si="621"/>
        <v>1</v>
      </c>
    </row>
    <row r="2134" spans="1:15" s="363" customFormat="1" x14ac:dyDescent="0.25">
      <c r="A2134" s="378" t="str">
        <f t="shared" si="619"/>
        <v>01671/ORSE</v>
      </c>
      <c r="B2134" s="377">
        <v>3517</v>
      </c>
      <c r="C2134" s="104" t="s">
        <v>13605</v>
      </c>
      <c r="D2134" s="104" t="s">
        <v>14093</v>
      </c>
      <c r="E2134" s="105" t="s">
        <v>11264</v>
      </c>
      <c r="F2134" s="105" t="s">
        <v>6446</v>
      </c>
      <c r="G2134" s="140">
        <v>1</v>
      </c>
      <c r="H2134" s="107">
        <f>VLOOKUP(B2134,'INS-SIN-SD-09-2021'!A:D,4,0)</f>
        <v>3.45</v>
      </c>
      <c r="I2134" s="107" t="s">
        <v>11266</v>
      </c>
      <c r="J2134" s="76">
        <f t="shared" si="620"/>
        <v>3.45</v>
      </c>
      <c r="M2134" s="76">
        <f>VLOOKUP(B2134,'INS-SIN-SD-09-2021'!A:D,4,0)</f>
        <v>3.45</v>
      </c>
      <c r="N2134" s="76" t="b">
        <f t="shared" si="621"/>
        <v>1</v>
      </c>
    </row>
    <row r="2135" spans="1:15" s="363" customFormat="1" ht="45" x14ac:dyDescent="0.25">
      <c r="A2135" s="376">
        <f t="shared" si="619"/>
        <v>89783</v>
      </c>
      <c r="B2135" s="367" t="s">
        <v>11263</v>
      </c>
      <c r="C2135" s="368" t="s">
        <v>11543</v>
      </c>
      <c r="D2135" s="368" t="s">
        <v>14094</v>
      </c>
      <c r="E2135" s="369" t="s">
        <v>6446</v>
      </c>
      <c r="F2135" s="369" t="s">
        <v>11264</v>
      </c>
      <c r="G2135" s="370" t="s">
        <v>11265</v>
      </c>
      <c r="H2135" s="371" t="s">
        <v>11266</v>
      </c>
      <c r="I2135" s="375">
        <f>SUMIF(A:A,A2135,J:J)</f>
        <v>11.509999999999998</v>
      </c>
      <c r="K2135" s="363">
        <f>VLOOKUP(A2135,'CMP-SIN-SD-09-2021'!A:D,4,0)</f>
        <v>11.51</v>
      </c>
      <c r="L2135" s="363" t="b">
        <f>K2135=I2135</f>
        <v>1</v>
      </c>
      <c r="O2135" s="6">
        <v>89783</v>
      </c>
    </row>
    <row r="2136" spans="1:15" s="363" customFormat="1" ht="30" x14ac:dyDescent="0.25">
      <c r="A2136" s="378">
        <f t="shared" si="619"/>
        <v>89783</v>
      </c>
      <c r="B2136" s="377">
        <v>88248</v>
      </c>
      <c r="C2136" s="104" t="s">
        <v>14094</v>
      </c>
      <c r="D2136" s="104" t="s">
        <v>11440</v>
      </c>
      <c r="E2136" s="105" t="s">
        <v>11264</v>
      </c>
      <c r="F2136" s="105" t="s">
        <v>6456</v>
      </c>
      <c r="G2136" s="140">
        <v>0.14000000000000001</v>
      </c>
      <c r="H2136" s="107">
        <f>VLOOKUP(B2136,'CMP-SIN-SD-09-2021'!A:D,4,0)</f>
        <v>18.23</v>
      </c>
      <c r="I2136" s="107" t="s">
        <v>11266</v>
      </c>
      <c r="J2136" s="76">
        <f t="shared" ref="J2136:J2141" si="622">TRUNC((H2136*G2136),2)</f>
        <v>2.5499999999999998</v>
      </c>
      <c r="M2136" s="76">
        <f>VLOOKUP(B2136,'CMP-SIN-SD-09-2021'!A:D,4,0)</f>
        <v>18.23</v>
      </c>
      <c r="N2136" s="76" t="b">
        <f t="shared" ref="N2136:N2141" si="623">M2136=H2136</f>
        <v>1</v>
      </c>
    </row>
    <row r="2137" spans="1:15" s="363" customFormat="1" ht="30" x14ac:dyDescent="0.25">
      <c r="A2137" s="378">
        <f t="shared" si="619"/>
        <v>89783</v>
      </c>
      <c r="B2137" s="377">
        <v>88267</v>
      </c>
      <c r="C2137" s="104" t="s">
        <v>14094</v>
      </c>
      <c r="D2137" s="104" t="s">
        <v>11375</v>
      </c>
      <c r="E2137" s="105" t="s">
        <v>11264</v>
      </c>
      <c r="F2137" s="105" t="s">
        <v>6456</v>
      </c>
      <c r="G2137" s="140">
        <v>0.14000000000000001</v>
      </c>
      <c r="H2137" s="107">
        <f>VLOOKUP(B2137,'CMP-SIN-SD-09-2021'!A:D,4,0)</f>
        <v>23.41</v>
      </c>
      <c r="I2137" s="107" t="s">
        <v>11266</v>
      </c>
      <c r="J2137" s="76">
        <f t="shared" si="622"/>
        <v>3.27</v>
      </c>
      <c r="M2137" s="76">
        <f>VLOOKUP(B2137,'CMP-SIN-SD-09-2021'!A:D,4,0)</f>
        <v>23.41</v>
      </c>
      <c r="N2137" s="76" t="b">
        <f t="shared" si="623"/>
        <v>1</v>
      </c>
    </row>
    <row r="2138" spans="1:15" s="363" customFormat="1" x14ac:dyDescent="0.25">
      <c r="A2138" s="378">
        <f t="shared" si="619"/>
        <v>89783</v>
      </c>
      <c r="B2138" s="377">
        <v>122</v>
      </c>
      <c r="C2138" s="104" t="s">
        <v>14094</v>
      </c>
      <c r="D2138" s="104" t="s">
        <v>13863</v>
      </c>
      <c r="E2138" s="105" t="s">
        <v>11264</v>
      </c>
      <c r="F2138" s="105" t="s">
        <v>6446</v>
      </c>
      <c r="G2138" s="140">
        <v>1.4800000000000001E-2</v>
      </c>
      <c r="H2138" s="107">
        <v>66.94</v>
      </c>
      <c r="I2138" s="107" t="s">
        <v>11266</v>
      </c>
      <c r="J2138" s="76">
        <f t="shared" si="622"/>
        <v>0.99</v>
      </c>
      <c r="M2138" s="76">
        <f>VLOOKUP(B2138,'INS-SIN-SD-09-2021'!A:D,4,0)</f>
        <v>66.94</v>
      </c>
      <c r="N2138" s="76" t="b">
        <f t="shared" si="623"/>
        <v>1</v>
      </c>
    </row>
    <row r="2139" spans="1:15" s="363" customFormat="1" ht="30" x14ac:dyDescent="0.25">
      <c r="A2139" s="378">
        <f t="shared" si="619"/>
        <v>89783</v>
      </c>
      <c r="B2139" s="377">
        <v>3666</v>
      </c>
      <c r="C2139" s="104" t="s">
        <v>14094</v>
      </c>
      <c r="D2139" s="104" t="s">
        <v>14095</v>
      </c>
      <c r="E2139" s="105" t="s">
        <v>11264</v>
      </c>
      <c r="F2139" s="105" t="s">
        <v>6446</v>
      </c>
      <c r="G2139" s="140">
        <v>1</v>
      </c>
      <c r="H2139" s="107">
        <v>3.46</v>
      </c>
      <c r="I2139" s="107" t="s">
        <v>11266</v>
      </c>
      <c r="J2139" s="76">
        <f t="shared" si="622"/>
        <v>3.46</v>
      </c>
      <c r="M2139" s="76">
        <f>VLOOKUP(B2139,'INS-SIN-SD-09-2021'!A:D,4,0)</f>
        <v>3.46</v>
      </c>
      <c r="N2139" s="76" t="b">
        <f t="shared" si="623"/>
        <v>1</v>
      </c>
    </row>
    <row r="2140" spans="1:15" s="363" customFormat="1" x14ac:dyDescent="0.25">
      <c r="A2140" s="378">
        <f t="shared" si="619"/>
        <v>89783</v>
      </c>
      <c r="B2140" s="377">
        <v>20083</v>
      </c>
      <c r="C2140" s="104" t="s">
        <v>14094</v>
      </c>
      <c r="D2140" s="104" t="s">
        <v>13864</v>
      </c>
      <c r="E2140" s="105" t="s">
        <v>11264</v>
      </c>
      <c r="F2140" s="105" t="s">
        <v>6446</v>
      </c>
      <c r="G2140" s="140">
        <v>1.4999999999999999E-2</v>
      </c>
      <c r="H2140" s="107">
        <v>75.84</v>
      </c>
      <c r="I2140" s="107" t="s">
        <v>11266</v>
      </c>
      <c r="J2140" s="76">
        <f t="shared" si="622"/>
        <v>1.1299999999999999</v>
      </c>
      <c r="M2140" s="76">
        <f>VLOOKUP(B2140,'INS-SIN-SD-09-2021'!A:D,4,0)</f>
        <v>75.84</v>
      </c>
      <c r="N2140" s="76" t="b">
        <f t="shared" si="623"/>
        <v>1</v>
      </c>
    </row>
    <row r="2141" spans="1:15" s="363" customFormat="1" x14ac:dyDescent="0.25">
      <c r="A2141" s="378">
        <f t="shared" si="619"/>
        <v>89783</v>
      </c>
      <c r="B2141" s="377">
        <v>38383</v>
      </c>
      <c r="C2141" s="104" t="s">
        <v>14094</v>
      </c>
      <c r="D2141" s="104" t="s">
        <v>13857</v>
      </c>
      <c r="E2141" s="105" t="s">
        <v>11264</v>
      </c>
      <c r="F2141" s="105" t="s">
        <v>6446</v>
      </c>
      <c r="G2141" s="140">
        <v>5.0999999999999997E-2</v>
      </c>
      <c r="H2141" s="107">
        <v>2.34</v>
      </c>
      <c r="I2141" s="107" t="s">
        <v>11266</v>
      </c>
      <c r="J2141" s="76">
        <f t="shared" si="622"/>
        <v>0.11</v>
      </c>
      <c r="M2141" s="76">
        <f>VLOOKUP(B2141,'INS-SIN-SD-09-2021'!A:D,4,0)</f>
        <v>2.34</v>
      </c>
      <c r="N2141" s="76" t="b">
        <f t="shared" si="623"/>
        <v>1</v>
      </c>
    </row>
    <row r="2142" spans="1:15" s="363" customFormat="1" ht="45" x14ac:dyDescent="0.25">
      <c r="A2142" s="376">
        <f t="shared" si="619"/>
        <v>89785</v>
      </c>
      <c r="B2142" s="367" t="s">
        <v>11263</v>
      </c>
      <c r="C2142" s="368" t="s">
        <v>11544</v>
      </c>
      <c r="D2142" s="368" t="s">
        <v>13640</v>
      </c>
      <c r="E2142" s="369" t="s">
        <v>6446</v>
      </c>
      <c r="F2142" s="369" t="s">
        <v>11264</v>
      </c>
      <c r="G2142" s="370" t="s">
        <v>11265</v>
      </c>
      <c r="H2142" s="371" t="s">
        <v>11266</v>
      </c>
      <c r="I2142" s="375">
        <f>SUMIF(A:A,A2142,J:J)</f>
        <v>20.580000000000002</v>
      </c>
      <c r="K2142" s="363">
        <f>VLOOKUP(A2142,'CMP-SIN-SD-09-2021'!A:D,4,0)</f>
        <v>20.58</v>
      </c>
      <c r="L2142" s="363" t="b">
        <f>K2142=I2142</f>
        <v>1</v>
      </c>
      <c r="O2142" s="6">
        <v>89785</v>
      </c>
    </row>
    <row r="2143" spans="1:15" s="363" customFormat="1" ht="30" x14ac:dyDescent="0.25">
      <c r="A2143" s="378">
        <f t="shared" si="619"/>
        <v>89785</v>
      </c>
      <c r="B2143" s="377">
        <v>88248</v>
      </c>
      <c r="C2143" s="104" t="s">
        <v>13640</v>
      </c>
      <c r="D2143" s="104" t="s">
        <v>11440</v>
      </c>
      <c r="E2143" s="105" t="s">
        <v>11264</v>
      </c>
      <c r="F2143" s="105" t="s">
        <v>6456</v>
      </c>
      <c r="G2143" s="140">
        <v>0.17</v>
      </c>
      <c r="H2143" s="107">
        <f>VLOOKUP(B2143,'CMP-SIN-SD-09-2021'!A:D,4,0)</f>
        <v>18.23</v>
      </c>
      <c r="I2143" s="107" t="s">
        <v>11266</v>
      </c>
      <c r="J2143" s="76">
        <f t="shared" ref="J2143:J2147" si="624">TRUNC((H2143*G2143),2)</f>
        <v>3.09</v>
      </c>
      <c r="M2143" s="76">
        <f>VLOOKUP(B2143,'CMP-SIN-SD-09-2021'!A:D,4,0)</f>
        <v>18.23</v>
      </c>
      <c r="N2143" s="76" t="b">
        <f t="shared" ref="N2143:N2147" si="625">M2143=H2143</f>
        <v>1</v>
      </c>
    </row>
    <row r="2144" spans="1:15" s="363" customFormat="1" ht="30" x14ac:dyDescent="0.25">
      <c r="A2144" s="378">
        <f t="shared" si="619"/>
        <v>89785</v>
      </c>
      <c r="B2144" s="377">
        <v>88267</v>
      </c>
      <c r="C2144" s="104" t="s">
        <v>13640</v>
      </c>
      <c r="D2144" s="104" t="s">
        <v>11375</v>
      </c>
      <c r="E2144" s="105" t="s">
        <v>11264</v>
      </c>
      <c r="F2144" s="105" t="s">
        <v>6456</v>
      </c>
      <c r="G2144" s="140">
        <v>0.17</v>
      </c>
      <c r="H2144" s="107">
        <f>VLOOKUP(B2144,'CMP-SIN-SD-09-2021'!A:D,4,0)</f>
        <v>23.41</v>
      </c>
      <c r="I2144" s="107" t="s">
        <v>11266</v>
      </c>
      <c r="J2144" s="76">
        <f t="shared" si="624"/>
        <v>3.97</v>
      </c>
      <c r="M2144" s="76">
        <f>VLOOKUP(B2144,'CMP-SIN-SD-09-2021'!A:D,4,0)</f>
        <v>23.41</v>
      </c>
      <c r="N2144" s="76" t="b">
        <f t="shared" si="625"/>
        <v>1</v>
      </c>
    </row>
    <row r="2145" spans="1:15" s="363" customFormat="1" ht="30" x14ac:dyDescent="0.25">
      <c r="A2145" s="378">
        <f t="shared" si="619"/>
        <v>89785</v>
      </c>
      <c r="B2145" s="377">
        <v>296</v>
      </c>
      <c r="C2145" s="104" t="s">
        <v>13640</v>
      </c>
      <c r="D2145" s="104" t="s">
        <v>14075</v>
      </c>
      <c r="E2145" s="105" t="s">
        <v>11264</v>
      </c>
      <c r="F2145" s="105" t="s">
        <v>6446</v>
      </c>
      <c r="G2145" s="140">
        <v>2</v>
      </c>
      <c r="H2145" s="107">
        <v>2.0299999999999998</v>
      </c>
      <c r="I2145" s="107" t="s">
        <v>11266</v>
      </c>
      <c r="J2145" s="76">
        <f t="shared" si="624"/>
        <v>4.0599999999999996</v>
      </c>
      <c r="M2145" s="76">
        <f>VLOOKUP(B2145,'INS-SIN-SD-09-2021'!A:D,4,0)</f>
        <v>2.0299999999999998</v>
      </c>
      <c r="N2145" s="76" t="b">
        <f t="shared" si="625"/>
        <v>1</v>
      </c>
    </row>
    <row r="2146" spans="1:15" s="363" customFormat="1" ht="30" x14ac:dyDescent="0.25">
      <c r="A2146" s="378">
        <f t="shared" si="619"/>
        <v>89785</v>
      </c>
      <c r="B2146" s="377">
        <v>3662</v>
      </c>
      <c r="C2146" s="104" t="s">
        <v>13640</v>
      </c>
      <c r="D2146" s="104" t="s">
        <v>14096</v>
      </c>
      <c r="E2146" s="105" t="s">
        <v>11264</v>
      </c>
      <c r="F2146" s="105" t="s">
        <v>6446</v>
      </c>
      <c r="G2146" s="140">
        <v>1</v>
      </c>
      <c r="H2146" s="107">
        <v>8.36</v>
      </c>
      <c r="I2146" s="107" t="s">
        <v>11266</v>
      </c>
      <c r="J2146" s="76">
        <f t="shared" si="624"/>
        <v>8.36</v>
      </c>
      <c r="M2146" s="76">
        <f>VLOOKUP(B2146,'INS-SIN-SD-09-2021'!A:D,4,0)</f>
        <v>8.36</v>
      </c>
      <c r="N2146" s="76" t="b">
        <f t="shared" si="625"/>
        <v>1</v>
      </c>
    </row>
    <row r="2147" spans="1:15" s="363" customFormat="1" ht="45" x14ac:dyDescent="0.25">
      <c r="A2147" s="378">
        <f t="shared" si="619"/>
        <v>89785</v>
      </c>
      <c r="B2147" s="377">
        <v>20078</v>
      </c>
      <c r="C2147" s="104" t="s">
        <v>13640</v>
      </c>
      <c r="D2147" s="104" t="s">
        <v>14053</v>
      </c>
      <c r="E2147" s="105" t="s">
        <v>11264</v>
      </c>
      <c r="F2147" s="105" t="s">
        <v>6446</v>
      </c>
      <c r="G2147" s="140">
        <v>0.04</v>
      </c>
      <c r="H2147" s="107">
        <v>27.62</v>
      </c>
      <c r="I2147" s="107" t="s">
        <v>11266</v>
      </c>
      <c r="J2147" s="76">
        <f t="shared" si="624"/>
        <v>1.1000000000000001</v>
      </c>
      <c r="M2147" s="76">
        <f>VLOOKUP(B2147,'INS-SIN-SD-09-2021'!A:D,4,0)</f>
        <v>27.62</v>
      </c>
      <c r="N2147" s="76" t="b">
        <f t="shared" si="625"/>
        <v>1</v>
      </c>
    </row>
    <row r="2148" spans="1:15" s="363" customFormat="1" x14ac:dyDescent="0.25">
      <c r="A2148" s="376" t="str">
        <f t="shared" si="619"/>
        <v>081971/AGETOP</v>
      </c>
      <c r="B2148" s="367" t="s">
        <v>11263</v>
      </c>
      <c r="C2148" s="368" t="s">
        <v>11545</v>
      </c>
      <c r="D2148" s="368" t="s">
        <v>14097</v>
      </c>
      <c r="E2148" s="369" t="s">
        <v>6446</v>
      </c>
      <c r="F2148" s="369" t="s">
        <v>11264</v>
      </c>
      <c r="G2148" s="370" t="s">
        <v>11265</v>
      </c>
      <c r="H2148" s="371" t="s">
        <v>11266</v>
      </c>
      <c r="I2148" s="375">
        <f>SUMIF(A:A,A2148,J:J)</f>
        <v>22.82</v>
      </c>
      <c r="K2148" s="363" t="e">
        <f>VLOOKUP(A2148,'CMP-SIN-SD-09-2021'!A:D,4,0)</f>
        <v>#N/A</v>
      </c>
      <c r="L2148" s="363" t="e">
        <f>K2148=I2148</f>
        <v>#N/A</v>
      </c>
      <c r="O2148" s="363" t="s">
        <v>521</v>
      </c>
    </row>
    <row r="2149" spans="1:15" s="363" customFormat="1" ht="30" x14ac:dyDescent="0.25">
      <c r="A2149" s="378" t="str">
        <f t="shared" si="619"/>
        <v>081971/AGETOP</v>
      </c>
      <c r="B2149" s="377">
        <v>88267</v>
      </c>
      <c r="C2149" s="104" t="s">
        <v>14097</v>
      </c>
      <c r="D2149" s="104" t="s">
        <v>11375</v>
      </c>
      <c r="E2149" s="105" t="s">
        <v>11264</v>
      </c>
      <c r="F2149" s="105" t="s">
        <v>6456</v>
      </c>
      <c r="G2149" s="140">
        <v>0.37</v>
      </c>
      <c r="H2149" s="107">
        <f>VLOOKUP(B2149,'CMP-SIN-SD-09-2021'!A:D,4,0)</f>
        <v>23.41</v>
      </c>
      <c r="I2149" s="107" t="s">
        <v>11266</v>
      </c>
      <c r="J2149" s="76">
        <f t="shared" ref="J2149:J2151" si="626">TRUNC((H2149*G2149),2)</f>
        <v>8.66</v>
      </c>
      <c r="M2149" s="76">
        <f>VLOOKUP(B2149,'CMP-SIN-SD-09-2021'!A:D,4,0)</f>
        <v>23.41</v>
      </c>
      <c r="N2149" s="76" t="b">
        <f t="shared" ref="N2149:N2151" si="627">M2149=H2149</f>
        <v>1</v>
      </c>
    </row>
    <row r="2150" spans="1:15" s="363" customFormat="1" x14ac:dyDescent="0.25">
      <c r="A2150" s="378" t="str">
        <f t="shared" si="619"/>
        <v>081971/AGETOP</v>
      </c>
      <c r="B2150" s="377">
        <v>88316</v>
      </c>
      <c r="C2150" s="104" t="s">
        <v>14097</v>
      </c>
      <c r="D2150" s="104" t="s">
        <v>11293</v>
      </c>
      <c r="E2150" s="105" t="s">
        <v>11264</v>
      </c>
      <c r="F2150" s="105" t="s">
        <v>6456</v>
      </c>
      <c r="G2150" s="140">
        <v>0.37</v>
      </c>
      <c r="H2150" s="107">
        <f>VLOOKUP(B2150,'CMP-SIN-SD-09-2021'!A:D,4,0)</f>
        <v>17.61</v>
      </c>
      <c r="I2150" s="107" t="s">
        <v>11266</v>
      </c>
      <c r="J2150" s="76">
        <f t="shared" si="626"/>
        <v>6.51</v>
      </c>
      <c r="M2150" s="76">
        <f>VLOOKUP(B2150,'CMP-SIN-SD-09-2021'!A:D,4,0)</f>
        <v>17.61</v>
      </c>
      <c r="N2150" s="76" t="b">
        <f t="shared" si="627"/>
        <v>1</v>
      </c>
    </row>
    <row r="2151" spans="1:15" s="363" customFormat="1" x14ac:dyDescent="0.25">
      <c r="A2151" s="378" t="str">
        <f t="shared" si="619"/>
        <v>081971/AGETOP</v>
      </c>
      <c r="B2151" s="377" t="s">
        <v>14098</v>
      </c>
      <c r="C2151" s="104" t="s">
        <v>14097</v>
      </c>
      <c r="D2151" s="104" t="s">
        <v>14099</v>
      </c>
      <c r="E2151" s="105" t="s">
        <v>11264</v>
      </c>
      <c r="F2151" s="105" t="s">
        <v>13735</v>
      </c>
      <c r="G2151" s="140">
        <v>1</v>
      </c>
      <c r="H2151" s="107">
        <v>7.65</v>
      </c>
      <c r="I2151" s="107" t="s">
        <v>11266</v>
      </c>
      <c r="J2151" s="76">
        <f t="shared" si="626"/>
        <v>7.65</v>
      </c>
      <c r="M2151" s="76" t="e">
        <f>VLOOKUP(B2151,'INS-SIN-SD-09-2021'!A:D,4,0)</f>
        <v>#N/A</v>
      </c>
      <c r="N2151" s="76" t="e">
        <f t="shared" si="627"/>
        <v>#N/A</v>
      </c>
    </row>
    <row r="2152" spans="1:15" s="363" customFormat="1" ht="45" x14ac:dyDescent="0.25">
      <c r="A2152" s="376">
        <f t="shared" si="619"/>
        <v>89784</v>
      </c>
      <c r="B2152" s="367" t="s">
        <v>11263</v>
      </c>
      <c r="C2152" s="368" t="s">
        <v>11286</v>
      </c>
      <c r="D2152" s="368" t="s">
        <v>13654</v>
      </c>
      <c r="E2152" s="369" t="s">
        <v>6446</v>
      </c>
      <c r="F2152" s="369" t="s">
        <v>11264</v>
      </c>
      <c r="G2152" s="370" t="s">
        <v>11265</v>
      </c>
      <c r="H2152" s="371" t="s">
        <v>11266</v>
      </c>
      <c r="I2152" s="375">
        <f>SUMIF(A:A,A2152,J:J)</f>
        <v>18.920000000000002</v>
      </c>
      <c r="K2152" s="363">
        <f>VLOOKUP(A2152,'CMP-SIN-SD-09-2021'!A:D,4,0)</f>
        <v>18.920000000000002</v>
      </c>
      <c r="L2152" s="363" t="b">
        <f>K2152=I2152</f>
        <v>1</v>
      </c>
      <c r="O2152" s="6">
        <v>89784</v>
      </c>
    </row>
    <row r="2153" spans="1:15" s="363" customFormat="1" ht="30" x14ac:dyDescent="0.25">
      <c r="A2153" s="378">
        <f t="shared" si="619"/>
        <v>89784</v>
      </c>
      <c r="B2153" s="377">
        <v>88248</v>
      </c>
      <c r="C2153" s="104" t="s">
        <v>13654</v>
      </c>
      <c r="D2153" s="104" t="s">
        <v>11440</v>
      </c>
      <c r="E2153" s="105" t="s">
        <v>11264</v>
      </c>
      <c r="F2153" s="105" t="s">
        <v>6456</v>
      </c>
      <c r="G2153" s="140">
        <v>0.17</v>
      </c>
      <c r="H2153" s="107">
        <f>VLOOKUP(B2153,'CMP-SIN-SD-09-2021'!A:D,4,0)</f>
        <v>18.23</v>
      </c>
      <c r="I2153" s="107" t="s">
        <v>11266</v>
      </c>
      <c r="J2153" s="76">
        <f t="shared" ref="J2153:J2157" si="628">TRUNC((H2153*G2153),2)</f>
        <v>3.09</v>
      </c>
      <c r="M2153" s="76">
        <f>VLOOKUP(B2153,'CMP-SIN-SD-09-2021'!A:D,4,0)</f>
        <v>18.23</v>
      </c>
      <c r="N2153" s="76" t="b">
        <f t="shared" ref="N2153:N2157" si="629">M2153=H2153</f>
        <v>1</v>
      </c>
    </row>
    <row r="2154" spans="1:15" s="363" customFormat="1" ht="30" x14ac:dyDescent="0.25">
      <c r="A2154" s="378">
        <f t="shared" si="619"/>
        <v>89784</v>
      </c>
      <c r="B2154" s="377">
        <v>88267</v>
      </c>
      <c r="C2154" s="104" t="s">
        <v>13654</v>
      </c>
      <c r="D2154" s="104" t="s">
        <v>11375</v>
      </c>
      <c r="E2154" s="105" t="s">
        <v>11264</v>
      </c>
      <c r="F2154" s="105" t="s">
        <v>6456</v>
      </c>
      <c r="G2154" s="140">
        <v>0.17</v>
      </c>
      <c r="H2154" s="107">
        <f>VLOOKUP(B2154,'CMP-SIN-SD-09-2021'!A:D,4,0)</f>
        <v>23.41</v>
      </c>
      <c r="I2154" s="107" t="s">
        <v>11266</v>
      </c>
      <c r="J2154" s="76">
        <f t="shared" si="628"/>
        <v>3.97</v>
      </c>
      <c r="M2154" s="76">
        <f>VLOOKUP(B2154,'CMP-SIN-SD-09-2021'!A:D,4,0)</f>
        <v>23.41</v>
      </c>
      <c r="N2154" s="76" t="b">
        <f t="shared" si="629"/>
        <v>1</v>
      </c>
    </row>
    <row r="2155" spans="1:15" s="363" customFormat="1" ht="30" x14ac:dyDescent="0.25">
      <c r="A2155" s="378">
        <f t="shared" si="619"/>
        <v>89784</v>
      </c>
      <c r="B2155" s="377">
        <v>296</v>
      </c>
      <c r="C2155" s="104" t="s">
        <v>13654</v>
      </c>
      <c r="D2155" s="104" t="s">
        <v>14075</v>
      </c>
      <c r="E2155" s="105" t="s">
        <v>11264</v>
      </c>
      <c r="F2155" s="105" t="s">
        <v>6446</v>
      </c>
      <c r="G2155" s="140">
        <v>2</v>
      </c>
      <c r="H2155" s="107">
        <v>2.0299999999999998</v>
      </c>
      <c r="I2155" s="107" t="s">
        <v>11266</v>
      </c>
      <c r="J2155" s="76">
        <f t="shared" si="628"/>
        <v>4.0599999999999996</v>
      </c>
      <c r="M2155" s="76">
        <f>VLOOKUP(B2155,'INS-SIN-SD-09-2021'!A:D,4,0)</f>
        <v>2.0299999999999998</v>
      </c>
      <c r="N2155" s="76" t="b">
        <f t="shared" si="629"/>
        <v>1</v>
      </c>
    </row>
    <row r="2156" spans="1:15" s="363" customFormat="1" ht="45" x14ac:dyDescent="0.25">
      <c r="A2156" s="378">
        <f t="shared" si="619"/>
        <v>89784</v>
      </c>
      <c r="B2156" s="377">
        <v>20078</v>
      </c>
      <c r="C2156" s="104" t="s">
        <v>13654</v>
      </c>
      <c r="D2156" s="104" t="s">
        <v>14053</v>
      </c>
      <c r="E2156" s="105" t="s">
        <v>11264</v>
      </c>
      <c r="F2156" s="105" t="s">
        <v>6446</v>
      </c>
      <c r="G2156" s="140">
        <v>0.04</v>
      </c>
      <c r="H2156" s="107">
        <v>27.62</v>
      </c>
      <c r="I2156" s="107" t="s">
        <v>11266</v>
      </c>
      <c r="J2156" s="76">
        <f t="shared" si="628"/>
        <v>1.1000000000000001</v>
      </c>
      <c r="M2156" s="76">
        <f>VLOOKUP(B2156,'INS-SIN-SD-09-2021'!A:D,4,0)</f>
        <v>27.62</v>
      </c>
      <c r="N2156" s="76" t="b">
        <f t="shared" si="629"/>
        <v>1</v>
      </c>
    </row>
    <row r="2157" spans="1:15" s="363" customFormat="1" ht="30" x14ac:dyDescent="0.25">
      <c r="A2157" s="378">
        <f t="shared" si="619"/>
        <v>89784</v>
      </c>
      <c r="B2157" s="377">
        <v>7097</v>
      </c>
      <c r="C2157" s="104" t="s">
        <v>13654</v>
      </c>
      <c r="D2157" s="104" t="s">
        <v>14100</v>
      </c>
      <c r="E2157" s="105" t="s">
        <v>11264</v>
      </c>
      <c r="F2157" s="105" t="s">
        <v>6446</v>
      </c>
      <c r="G2157" s="140">
        <v>1</v>
      </c>
      <c r="H2157" s="107">
        <v>6.7</v>
      </c>
      <c r="I2157" s="107" t="s">
        <v>11266</v>
      </c>
      <c r="J2157" s="76">
        <f t="shared" si="628"/>
        <v>6.7</v>
      </c>
      <c r="M2157" s="76">
        <f>VLOOKUP(B2157,'INS-SIN-SD-09-2021'!A:D,4,0)</f>
        <v>6.7</v>
      </c>
      <c r="N2157" s="76" t="b">
        <f t="shared" si="629"/>
        <v>1</v>
      </c>
    </row>
    <row r="2158" spans="1:15" s="363" customFormat="1" ht="30" x14ac:dyDescent="0.25">
      <c r="A2158" s="376" t="str">
        <f t="shared" si="619"/>
        <v>05213/ORSE</v>
      </c>
      <c r="B2158" s="367" t="s">
        <v>11263</v>
      </c>
      <c r="C2158" s="368" t="s">
        <v>11546</v>
      </c>
      <c r="D2158" s="368" t="s">
        <v>13652</v>
      </c>
      <c r="E2158" s="369" t="s">
        <v>6446</v>
      </c>
      <c r="F2158" s="369" t="s">
        <v>11264</v>
      </c>
      <c r="G2158" s="370" t="s">
        <v>11265</v>
      </c>
      <c r="H2158" s="371" t="s">
        <v>11266</v>
      </c>
      <c r="I2158" s="375">
        <f>SUMIF(A:A,A2158,J:J)</f>
        <v>37.869999999999997</v>
      </c>
      <c r="K2158" s="363" t="e">
        <f>VLOOKUP(A2158,'CMP-SIN-SD-09-2021'!A:D,4,0)</f>
        <v>#N/A</v>
      </c>
      <c r="L2158" s="363" t="e">
        <f>K2158=I2158</f>
        <v>#N/A</v>
      </c>
      <c r="O2158" s="363" t="s">
        <v>523</v>
      </c>
    </row>
    <row r="2159" spans="1:15" s="363" customFormat="1" x14ac:dyDescent="0.25">
      <c r="A2159" s="378" t="str">
        <f t="shared" si="619"/>
        <v>05213/ORSE</v>
      </c>
      <c r="B2159" s="377" t="s">
        <v>14101</v>
      </c>
      <c r="C2159" s="104" t="s">
        <v>13652</v>
      </c>
      <c r="D2159" s="104" t="s">
        <v>14102</v>
      </c>
      <c r="E2159" s="105" t="s">
        <v>11264</v>
      </c>
      <c r="F2159" s="105" t="s">
        <v>6446</v>
      </c>
      <c r="G2159" s="140">
        <v>1</v>
      </c>
      <c r="H2159" s="107">
        <v>0.65</v>
      </c>
      <c r="I2159" s="107" t="s">
        <v>11266</v>
      </c>
      <c r="J2159" s="76">
        <f t="shared" ref="J2159:J2161" si="630">TRUNC((H2159*G2159),2)</f>
        <v>0.65</v>
      </c>
      <c r="M2159" s="76" t="e">
        <f>VLOOKUP(B2159,'INS-SIN-SD-09-2021'!A:D,4,0)</f>
        <v>#N/A</v>
      </c>
      <c r="N2159" s="76" t="e">
        <f t="shared" ref="N2159:N2161" si="631">M2159=H2159</f>
        <v>#N/A</v>
      </c>
    </row>
    <row r="2160" spans="1:15" s="363" customFormat="1" x14ac:dyDescent="0.25">
      <c r="A2160" s="378" t="str">
        <f t="shared" si="619"/>
        <v>05213/ORSE</v>
      </c>
      <c r="B2160" s="377" t="s">
        <v>14103</v>
      </c>
      <c r="C2160" s="104" t="s">
        <v>13652</v>
      </c>
      <c r="D2160" s="104" t="s">
        <v>14104</v>
      </c>
      <c r="E2160" s="105" t="s">
        <v>11264</v>
      </c>
      <c r="F2160" s="105" t="s">
        <v>6446</v>
      </c>
      <c r="G2160" s="140">
        <v>2</v>
      </c>
      <c r="H2160" s="107">
        <v>1.75</v>
      </c>
      <c r="I2160" s="107" t="s">
        <v>11266</v>
      </c>
      <c r="J2160" s="76">
        <f t="shared" si="630"/>
        <v>3.5</v>
      </c>
      <c r="M2160" s="76" t="e">
        <f>VLOOKUP(B2160,'INS-SIN-SD-09-2021'!A:D,4,0)</f>
        <v>#N/A</v>
      </c>
      <c r="N2160" s="76" t="e">
        <f t="shared" si="631"/>
        <v>#N/A</v>
      </c>
    </row>
    <row r="2161" spans="1:15" s="363" customFormat="1" x14ac:dyDescent="0.25">
      <c r="A2161" s="378" t="str">
        <f t="shared" si="619"/>
        <v>05213/ORSE</v>
      </c>
      <c r="B2161" s="377" t="s">
        <v>14105</v>
      </c>
      <c r="C2161" s="104" t="s">
        <v>13652</v>
      </c>
      <c r="D2161" s="104" t="s">
        <v>14106</v>
      </c>
      <c r="E2161" s="105" t="s">
        <v>11264</v>
      </c>
      <c r="F2161" s="105" t="s">
        <v>6446</v>
      </c>
      <c r="G2161" s="140">
        <v>1</v>
      </c>
      <c r="H2161" s="107">
        <v>33.72</v>
      </c>
      <c r="I2161" s="107" t="s">
        <v>11266</v>
      </c>
      <c r="J2161" s="76">
        <f t="shared" si="630"/>
        <v>33.72</v>
      </c>
      <c r="M2161" s="76" t="e">
        <f>VLOOKUP(B2161,'INS-SIN-SD-09-2021'!A:D,4,0)</f>
        <v>#N/A</v>
      </c>
      <c r="N2161" s="76" t="e">
        <f t="shared" si="631"/>
        <v>#N/A</v>
      </c>
    </row>
    <row r="2162" spans="1:15" s="363" customFormat="1" ht="30" x14ac:dyDescent="0.25">
      <c r="A2162" s="376" t="str">
        <f t="shared" si="619"/>
        <v>05214/ORSE</v>
      </c>
      <c r="B2162" s="367" t="s">
        <v>11263</v>
      </c>
      <c r="C2162" s="368" t="s">
        <v>11547</v>
      </c>
      <c r="D2162" s="368" t="s">
        <v>13677</v>
      </c>
      <c r="E2162" s="369" t="s">
        <v>6446</v>
      </c>
      <c r="F2162" s="369" t="s">
        <v>11264</v>
      </c>
      <c r="G2162" s="370" t="s">
        <v>11265</v>
      </c>
      <c r="H2162" s="371" t="s">
        <v>11266</v>
      </c>
      <c r="I2162" s="375">
        <f>SUMIF(A:A,A2162,J:J)</f>
        <v>72.23</v>
      </c>
      <c r="K2162" s="363" t="e">
        <f>VLOOKUP(A2162,'CMP-SIN-SD-09-2021'!A:D,4,0)</f>
        <v>#N/A</v>
      </c>
      <c r="L2162" s="363" t="e">
        <f>K2162=I2162</f>
        <v>#N/A</v>
      </c>
      <c r="O2162" s="363" t="s">
        <v>524</v>
      </c>
    </row>
    <row r="2163" spans="1:15" s="363" customFormat="1" x14ac:dyDescent="0.25">
      <c r="A2163" s="378" t="str">
        <f t="shared" si="619"/>
        <v>05214/ORSE</v>
      </c>
      <c r="B2163" s="377" t="s">
        <v>14107</v>
      </c>
      <c r="C2163" s="104" t="s">
        <v>13677</v>
      </c>
      <c r="D2163" s="104" t="s">
        <v>14108</v>
      </c>
      <c r="E2163" s="105" t="s">
        <v>11264</v>
      </c>
      <c r="F2163" s="105" t="s">
        <v>6446</v>
      </c>
      <c r="G2163" s="140">
        <v>1</v>
      </c>
      <c r="H2163" s="107">
        <v>69.2</v>
      </c>
      <c r="I2163" s="107" t="s">
        <v>11266</v>
      </c>
      <c r="J2163" s="76">
        <f t="shared" ref="J2163:J2165" si="632">TRUNC((H2163*G2163),2)</f>
        <v>69.2</v>
      </c>
      <c r="M2163" s="76" t="e">
        <f>VLOOKUP(B2163,'INS-SIN-SD-09-2021'!A:D,4,0)</f>
        <v>#N/A</v>
      </c>
      <c r="N2163" s="76" t="e">
        <f t="shared" ref="N2163:N2165" si="633">M2163=H2163</f>
        <v>#N/A</v>
      </c>
    </row>
    <row r="2164" spans="1:15" s="363" customFormat="1" x14ac:dyDescent="0.25">
      <c r="A2164" s="378" t="str">
        <f t="shared" si="619"/>
        <v>05214/ORSE</v>
      </c>
      <c r="B2164" s="377" t="s">
        <v>14101</v>
      </c>
      <c r="C2164" s="104" t="s">
        <v>13677</v>
      </c>
      <c r="D2164" s="104" t="s">
        <v>14102</v>
      </c>
      <c r="E2164" s="105" t="s">
        <v>11264</v>
      </c>
      <c r="F2164" s="105" t="s">
        <v>6446</v>
      </c>
      <c r="G2164" s="140">
        <v>1</v>
      </c>
      <c r="H2164" s="107">
        <v>0.65</v>
      </c>
      <c r="I2164" s="107" t="s">
        <v>11266</v>
      </c>
      <c r="J2164" s="76">
        <f t="shared" si="632"/>
        <v>0.65</v>
      </c>
      <c r="M2164" s="76" t="e">
        <f>VLOOKUP(B2164,'INS-SIN-SD-09-2021'!A:D,4,0)</f>
        <v>#N/A</v>
      </c>
      <c r="N2164" s="76" t="e">
        <f t="shared" si="633"/>
        <v>#N/A</v>
      </c>
    </row>
    <row r="2165" spans="1:15" s="363" customFormat="1" x14ac:dyDescent="0.25">
      <c r="A2165" s="378" t="str">
        <f t="shared" si="619"/>
        <v>05214/ORSE</v>
      </c>
      <c r="B2165" s="377" t="s">
        <v>14109</v>
      </c>
      <c r="C2165" s="104" t="s">
        <v>13677</v>
      </c>
      <c r="D2165" s="104" t="s">
        <v>14110</v>
      </c>
      <c r="E2165" s="105" t="s">
        <v>11264</v>
      </c>
      <c r="F2165" s="105" t="s">
        <v>6446</v>
      </c>
      <c r="G2165" s="140">
        <v>2</v>
      </c>
      <c r="H2165" s="107">
        <v>1.19</v>
      </c>
      <c r="I2165" s="107" t="s">
        <v>11266</v>
      </c>
      <c r="J2165" s="76">
        <f t="shared" si="632"/>
        <v>2.38</v>
      </c>
      <c r="M2165" s="76" t="e">
        <f>VLOOKUP(B2165,'INS-SIN-SD-09-2021'!A:D,4,0)</f>
        <v>#N/A</v>
      </c>
      <c r="N2165" s="76" t="e">
        <f t="shared" si="633"/>
        <v>#N/A</v>
      </c>
    </row>
    <row r="2166" spans="1:15" s="363" customFormat="1" x14ac:dyDescent="0.25">
      <c r="A2166" s="376" t="str">
        <f t="shared" si="619"/>
        <v>082101/AGETOP</v>
      </c>
      <c r="B2166" s="367" t="s">
        <v>11263</v>
      </c>
      <c r="C2166" s="368" t="s">
        <v>11548</v>
      </c>
      <c r="D2166" s="368" t="s">
        <v>14111</v>
      </c>
      <c r="E2166" s="369" t="s">
        <v>6446</v>
      </c>
      <c r="F2166" s="369" t="s">
        <v>11264</v>
      </c>
      <c r="G2166" s="370" t="s">
        <v>11265</v>
      </c>
      <c r="H2166" s="371" t="s">
        <v>11266</v>
      </c>
      <c r="I2166" s="375">
        <f>SUMIF(A:A,A2166,J:J)</f>
        <v>20.25</v>
      </c>
      <c r="K2166" s="363" t="e">
        <f>VLOOKUP(A2166,'CMP-SIN-SD-09-2021'!A:D,4,0)</f>
        <v>#N/A</v>
      </c>
      <c r="L2166" s="363" t="e">
        <f>K2166=I2166</f>
        <v>#N/A</v>
      </c>
      <c r="O2166" s="363" t="s">
        <v>525</v>
      </c>
    </row>
    <row r="2167" spans="1:15" s="363" customFormat="1" ht="30" x14ac:dyDescent="0.25">
      <c r="A2167" s="378" t="str">
        <f t="shared" si="619"/>
        <v>082101/AGETOP</v>
      </c>
      <c r="B2167" s="377">
        <v>88267</v>
      </c>
      <c r="C2167" s="104" t="s">
        <v>14111</v>
      </c>
      <c r="D2167" s="104" t="s">
        <v>11375</v>
      </c>
      <c r="E2167" s="105" t="s">
        <v>11264</v>
      </c>
      <c r="F2167" s="105" t="s">
        <v>6456</v>
      </c>
      <c r="G2167" s="140">
        <v>0.36</v>
      </c>
      <c r="H2167" s="107">
        <f>VLOOKUP(B2167,'CMP-SIN-SD-09-2021'!A:D,4,0)</f>
        <v>23.41</v>
      </c>
      <c r="I2167" s="107" t="s">
        <v>11266</v>
      </c>
      <c r="J2167" s="76">
        <f t="shared" ref="J2167:J2169" si="634">TRUNC((H2167*G2167),2)</f>
        <v>8.42</v>
      </c>
      <c r="M2167" s="76">
        <f>VLOOKUP(B2167,'CMP-SIN-SD-09-2021'!A:D,4,0)</f>
        <v>23.41</v>
      </c>
      <c r="N2167" s="76" t="b">
        <f t="shared" ref="N2167:N2169" si="635">M2167=H2167</f>
        <v>1</v>
      </c>
    </row>
    <row r="2168" spans="1:15" s="363" customFormat="1" x14ac:dyDescent="0.25">
      <c r="A2168" s="378" t="str">
        <f t="shared" si="619"/>
        <v>082101/AGETOP</v>
      </c>
      <c r="B2168" s="377">
        <v>88316</v>
      </c>
      <c r="C2168" s="104" t="s">
        <v>14111</v>
      </c>
      <c r="D2168" s="104" t="s">
        <v>11293</v>
      </c>
      <c r="E2168" s="105" t="s">
        <v>11264</v>
      </c>
      <c r="F2168" s="105" t="s">
        <v>6456</v>
      </c>
      <c r="G2168" s="140">
        <v>0.36</v>
      </c>
      <c r="H2168" s="107">
        <f>VLOOKUP(B2168,'CMP-SIN-SD-09-2021'!A:D,4,0)</f>
        <v>17.61</v>
      </c>
      <c r="I2168" s="107" t="s">
        <v>11266</v>
      </c>
      <c r="J2168" s="76">
        <f t="shared" si="634"/>
        <v>6.33</v>
      </c>
      <c r="M2168" s="76">
        <f>VLOOKUP(B2168,'CMP-SIN-SD-09-2021'!A:D,4,0)</f>
        <v>17.61</v>
      </c>
      <c r="N2168" s="76" t="b">
        <f t="shared" si="635"/>
        <v>1</v>
      </c>
    </row>
    <row r="2169" spans="1:15" s="363" customFormat="1" x14ac:dyDescent="0.25">
      <c r="A2169" s="378" t="str">
        <f t="shared" si="619"/>
        <v>082101/AGETOP</v>
      </c>
      <c r="B2169" s="377" t="s">
        <v>14112</v>
      </c>
      <c r="C2169" s="104" t="s">
        <v>14111</v>
      </c>
      <c r="D2169" s="104" t="s">
        <v>14113</v>
      </c>
      <c r="E2169" s="105" t="s">
        <v>11264</v>
      </c>
      <c r="F2169" s="105" t="s">
        <v>13735</v>
      </c>
      <c r="G2169" s="140">
        <v>1</v>
      </c>
      <c r="H2169" s="107">
        <v>5.5</v>
      </c>
      <c r="I2169" s="107" t="s">
        <v>11266</v>
      </c>
      <c r="J2169" s="76">
        <f t="shared" si="634"/>
        <v>5.5</v>
      </c>
      <c r="M2169" s="76" t="e">
        <f>VLOOKUP(B2169,'INS-SIN-SD-09-2021'!A:D,4,0)</f>
        <v>#N/A</v>
      </c>
      <c r="N2169" s="76" t="e">
        <f t="shared" si="635"/>
        <v>#N/A</v>
      </c>
    </row>
    <row r="2170" spans="1:15" s="363" customFormat="1" x14ac:dyDescent="0.25">
      <c r="A2170" s="376" t="str">
        <f t="shared" si="619"/>
        <v>081661/AGETOP</v>
      </c>
      <c r="B2170" s="367" t="s">
        <v>11263</v>
      </c>
      <c r="C2170" s="368" t="s">
        <v>11549</v>
      </c>
      <c r="D2170" s="368" t="s">
        <v>13921</v>
      </c>
      <c r="E2170" s="369" t="s">
        <v>6446</v>
      </c>
      <c r="F2170" s="369" t="s">
        <v>11264</v>
      </c>
      <c r="G2170" s="370" t="s">
        <v>11265</v>
      </c>
      <c r="H2170" s="371" t="s">
        <v>11266</v>
      </c>
      <c r="I2170" s="375">
        <f>SUMIF(A:A,A2170,J:J)</f>
        <v>17.18</v>
      </c>
      <c r="K2170" s="363" t="e">
        <f>VLOOKUP(A2170,'CMP-SIN-SD-09-2021'!A:D,4,0)</f>
        <v>#N/A</v>
      </c>
      <c r="L2170" s="363" t="e">
        <f>K2170=I2170</f>
        <v>#N/A</v>
      </c>
      <c r="O2170" s="363" t="s">
        <v>526</v>
      </c>
    </row>
    <row r="2171" spans="1:15" s="363" customFormat="1" ht="30" x14ac:dyDescent="0.25">
      <c r="A2171" s="378" t="str">
        <f t="shared" si="619"/>
        <v>081661/AGETOP</v>
      </c>
      <c r="B2171" s="377">
        <v>88267</v>
      </c>
      <c r="C2171" s="104" t="s">
        <v>13921</v>
      </c>
      <c r="D2171" s="104" t="s">
        <v>11375</v>
      </c>
      <c r="E2171" s="105" t="s">
        <v>11264</v>
      </c>
      <c r="F2171" s="105" t="s">
        <v>6456</v>
      </c>
      <c r="G2171" s="140">
        <v>0.22</v>
      </c>
      <c r="H2171" s="107">
        <f>VLOOKUP(B2171,'CMP-SIN-SD-09-2021'!A:D,4,0)</f>
        <v>23.41</v>
      </c>
      <c r="I2171" s="107" t="s">
        <v>11266</v>
      </c>
      <c r="J2171" s="76">
        <f t="shared" ref="J2171:J2173" si="636">TRUNC((H2171*G2171),2)</f>
        <v>5.15</v>
      </c>
      <c r="M2171" s="76">
        <f>VLOOKUP(B2171,'CMP-SIN-SD-09-2021'!A:D,4,0)</f>
        <v>23.41</v>
      </c>
      <c r="N2171" s="76" t="b">
        <f t="shared" ref="N2171:N2173" si="637">M2171=H2171</f>
        <v>1</v>
      </c>
    </row>
    <row r="2172" spans="1:15" s="363" customFormat="1" x14ac:dyDescent="0.25">
      <c r="A2172" s="378" t="str">
        <f t="shared" si="619"/>
        <v>081661/AGETOP</v>
      </c>
      <c r="B2172" s="377">
        <v>88316</v>
      </c>
      <c r="C2172" s="104" t="s">
        <v>13921</v>
      </c>
      <c r="D2172" s="104" t="s">
        <v>11293</v>
      </c>
      <c r="E2172" s="105" t="s">
        <v>11264</v>
      </c>
      <c r="F2172" s="105" t="s">
        <v>6456</v>
      </c>
      <c r="G2172" s="140">
        <v>0.22</v>
      </c>
      <c r="H2172" s="107">
        <f>VLOOKUP(B2172,'CMP-SIN-SD-09-2021'!A:D,4,0)</f>
        <v>17.61</v>
      </c>
      <c r="I2172" s="107" t="s">
        <v>11266</v>
      </c>
      <c r="J2172" s="76">
        <f t="shared" si="636"/>
        <v>3.87</v>
      </c>
      <c r="M2172" s="76">
        <f>VLOOKUP(B2172,'CMP-SIN-SD-09-2021'!A:D,4,0)</f>
        <v>17.61</v>
      </c>
      <c r="N2172" s="76" t="b">
        <f t="shared" si="637"/>
        <v>1</v>
      </c>
    </row>
    <row r="2173" spans="1:15" s="363" customFormat="1" x14ac:dyDescent="0.25">
      <c r="A2173" s="378" t="str">
        <f t="shared" si="619"/>
        <v>081661/AGETOP</v>
      </c>
      <c r="B2173" s="377" t="s">
        <v>14114</v>
      </c>
      <c r="C2173" s="104" t="s">
        <v>13921</v>
      </c>
      <c r="D2173" s="104" t="s">
        <v>14115</v>
      </c>
      <c r="E2173" s="105" t="s">
        <v>11264</v>
      </c>
      <c r="F2173" s="105" t="s">
        <v>13735</v>
      </c>
      <c r="G2173" s="140">
        <v>1</v>
      </c>
      <c r="H2173" s="107">
        <v>8.16</v>
      </c>
      <c r="I2173" s="107" t="s">
        <v>11266</v>
      </c>
      <c r="J2173" s="76">
        <f t="shared" si="636"/>
        <v>8.16</v>
      </c>
      <c r="M2173" s="76" t="e">
        <f>VLOOKUP(B2173,'INS-SIN-SD-09-2021'!A:D,4,0)</f>
        <v>#N/A</v>
      </c>
      <c r="N2173" s="76" t="e">
        <f t="shared" si="637"/>
        <v>#N/A</v>
      </c>
    </row>
    <row r="2174" spans="1:15" s="363" customFormat="1" x14ac:dyDescent="0.25">
      <c r="A2174" s="376" t="str">
        <f t="shared" si="619"/>
        <v>081663/AGETOP</v>
      </c>
      <c r="B2174" s="367" t="s">
        <v>11263</v>
      </c>
      <c r="C2174" s="368" t="s">
        <v>11550</v>
      </c>
      <c r="D2174" s="368" t="s">
        <v>13921</v>
      </c>
      <c r="E2174" s="369" t="s">
        <v>6446</v>
      </c>
      <c r="F2174" s="369" t="s">
        <v>11264</v>
      </c>
      <c r="G2174" s="370" t="s">
        <v>11265</v>
      </c>
      <c r="H2174" s="371" t="s">
        <v>11266</v>
      </c>
      <c r="I2174" s="375">
        <f>SUMIF(A:A,A2174,J:J)</f>
        <v>30.71</v>
      </c>
      <c r="K2174" s="363" t="e">
        <f>VLOOKUP(A2174,'CMP-SIN-SD-09-2021'!A:D,4,0)</f>
        <v>#N/A</v>
      </c>
      <c r="L2174" s="363" t="e">
        <f>K2174=I2174</f>
        <v>#N/A</v>
      </c>
      <c r="O2174" s="363" t="s">
        <v>527</v>
      </c>
    </row>
    <row r="2175" spans="1:15" s="363" customFormat="1" ht="30" x14ac:dyDescent="0.25">
      <c r="A2175" s="378" t="str">
        <f t="shared" si="619"/>
        <v>081663/AGETOP</v>
      </c>
      <c r="B2175" s="377">
        <v>88267</v>
      </c>
      <c r="C2175" s="104" t="s">
        <v>13921</v>
      </c>
      <c r="D2175" s="104" t="s">
        <v>11375</v>
      </c>
      <c r="E2175" s="105" t="s">
        <v>11264</v>
      </c>
      <c r="F2175" s="105" t="s">
        <v>6456</v>
      </c>
      <c r="G2175" s="140">
        <v>0.22</v>
      </c>
      <c r="H2175" s="107">
        <f>VLOOKUP(B2175,'CMP-SIN-SD-09-2021'!A:D,4,0)</f>
        <v>23.41</v>
      </c>
      <c r="I2175" s="107" t="s">
        <v>11266</v>
      </c>
      <c r="J2175" s="76">
        <f t="shared" ref="J2175:J2177" si="638">TRUNC((H2175*G2175),2)</f>
        <v>5.15</v>
      </c>
      <c r="M2175" s="76">
        <f>VLOOKUP(B2175,'CMP-SIN-SD-09-2021'!A:D,4,0)</f>
        <v>23.41</v>
      </c>
      <c r="N2175" s="76" t="b">
        <f t="shared" ref="N2175:N2177" si="639">M2175=H2175</f>
        <v>1</v>
      </c>
    </row>
    <row r="2176" spans="1:15" s="363" customFormat="1" x14ac:dyDescent="0.25">
      <c r="A2176" s="378" t="str">
        <f t="shared" si="619"/>
        <v>081663/AGETOP</v>
      </c>
      <c r="B2176" s="377">
        <v>88316</v>
      </c>
      <c r="C2176" s="104" t="s">
        <v>13921</v>
      </c>
      <c r="D2176" s="104" t="s">
        <v>11293</v>
      </c>
      <c r="E2176" s="105" t="s">
        <v>11264</v>
      </c>
      <c r="F2176" s="105" t="s">
        <v>6456</v>
      </c>
      <c r="G2176" s="140">
        <v>0.22</v>
      </c>
      <c r="H2176" s="107">
        <f>VLOOKUP(B2176,'CMP-SIN-SD-09-2021'!A:D,4,0)</f>
        <v>17.61</v>
      </c>
      <c r="I2176" s="107" t="s">
        <v>11266</v>
      </c>
      <c r="J2176" s="76">
        <f t="shared" si="638"/>
        <v>3.87</v>
      </c>
      <c r="M2176" s="76">
        <f>VLOOKUP(B2176,'CMP-SIN-SD-09-2021'!A:D,4,0)</f>
        <v>17.61</v>
      </c>
      <c r="N2176" s="76" t="b">
        <f t="shared" si="639"/>
        <v>1</v>
      </c>
    </row>
    <row r="2177" spans="1:15" s="363" customFormat="1" x14ac:dyDescent="0.25">
      <c r="A2177" s="378" t="str">
        <f t="shared" si="619"/>
        <v>081663/AGETOP</v>
      </c>
      <c r="B2177" s="377" t="s">
        <v>14116</v>
      </c>
      <c r="C2177" s="104" t="s">
        <v>13921</v>
      </c>
      <c r="D2177" s="104" t="s">
        <v>14117</v>
      </c>
      <c r="E2177" s="105" t="s">
        <v>11264</v>
      </c>
      <c r="F2177" s="105" t="s">
        <v>13735</v>
      </c>
      <c r="G2177" s="140">
        <v>1</v>
      </c>
      <c r="H2177" s="107">
        <v>21.69</v>
      </c>
      <c r="I2177" s="107" t="s">
        <v>11266</v>
      </c>
      <c r="J2177" s="76">
        <f t="shared" si="638"/>
        <v>21.69</v>
      </c>
      <c r="M2177" s="76" t="e">
        <f>VLOOKUP(B2177,'INS-SIN-SD-09-2021'!A:D,4,0)</f>
        <v>#N/A</v>
      </c>
      <c r="N2177" s="76" t="e">
        <f t="shared" si="639"/>
        <v>#N/A</v>
      </c>
    </row>
    <row r="2178" spans="1:15" s="363" customFormat="1" x14ac:dyDescent="0.25">
      <c r="A2178" s="376" t="str">
        <f t="shared" si="619"/>
        <v>081751/AGETOP</v>
      </c>
      <c r="B2178" s="367" t="s">
        <v>11263</v>
      </c>
      <c r="C2178" s="368" t="s">
        <v>11551</v>
      </c>
      <c r="D2178" s="368" t="s">
        <v>13679</v>
      </c>
      <c r="E2178" s="369" t="s">
        <v>6446</v>
      </c>
      <c r="F2178" s="369" t="s">
        <v>11264</v>
      </c>
      <c r="G2178" s="370" t="s">
        <v>11265</v>
      </c>
      <c r="H2178" s="371" t="s">
        <v>11266</v>
      </c>
      <c r="I2178" s="375">
        <f>SUMIF(A:A,A2178,J:J)</f>
        <v>39.17</v>
      </c>
      <c r="K2178" s="363" t="e">
        <f>VLOOKUP(A2178,'CMP-SIN-SD-09-2021'!A:D,4,0)</f>
        <v>#N/A</v>
      </c>
      <c r="L2178" s="363" t="e">
        <f>K2178=I2178</f>
        <v>#N/A</v>
      </c>
      <c r="O2178" s="363" t="s">
        <v>528</v>
      </c>
    </row>
    <row r="2179" spans="1:15" s="363" customFormat="1" ht="30" x14ac:dyDescent="0.25">
      <c r="A2179" s="378" t="str">
        <f t="shared" si="619"/>
        <v>081751/AGETOP</v>
      </c>
      <c r="B2179" s="377">
        <v>88267</v>
      </c>
      <c r="C2179" s="104" t="s">
        <v>13679</v>
      </c>
      <c r="D2179" s="104" t="s">
        <v>11375</v>
      </c>
      <c r="E2179" s="105" t="s">
        <v>11264</v>
      </c>
      <c r="F2179" s="105" t="s">
        <v>6456</v>
      </c>
      <c r="G2179" s="140">
        <v>0.08</v>
      </c>
      <c r="H2179" s="107">
        <f>VLOOKUP(B2179,'CMP-SIN-SD-09-2021'!A:D,4,0)</f>
        <v>23.41</v>
      </c>
      <c r="I2179" s="107" t="s">
        <v>11266</v>
      </c>
      <c r="J2179" s="76">
        <f t="shared" ref="J2179:J2181" si="640">TRUNC((H2179*G2179),2)</f>
        <v>1.87</v>
      </c>
      <c r="M2179" s="76">
        <f>VLOOKUP(B2179,'CMP-SIN-SD-09-2021'!A:D,4,0)</f>
        <v>23.41</v>
      </c>
      <c r="N2179" s="76" t="b">
        <f t="shared" ref="N2179:N2181" si="641">M2179=H2179</f>
        <v>1</v>
      </c>
    </row>
    <row r="2180" spans="1:15" s="363" customFormat="1" x14ac:dyDescent="0.25">
      <c r="A2180" s="378" t="str">
        <f t="shared" si="619"/>
        <v>081751/AGETOP</v>
      </c>
      <c r="B2180" s="377">
        <v>88316</v>
      </c>
      <c r="C2180" s="104" t="s">
        <v>13679</v>
      </c>
      <c r="D2180" s="104" t="s">
        <v>11293</v>
      </c>
      <c r="E2180" s="105" t="s">
        <v>11264</v>
      </c>
      <c r="F2180" s="105" t="s">
        <v>6456</v>
      </c>
      <c r="G2180" s="140">
        <v>0.08</v>
      </c>
      <c r="H2180" s="107">
        <f>VLOOKUP(B2180,'CMP-SIN-SD-09-2021'!A:D,4,0)</f>
        <v>17.61</v>
      </c>
      <c r="I2180" s="107" t="s">
        <v>11266</v>
      </c>
      <c r="J2180" s="76">
        <f t="shared" si="640"/>
        <v>1.4</v>
      </c>
      <c r="M2180" s="76">
        <f>VLOOKUP(B2180,'CMP-SIN-SD-09-2021'!A:D,4,0)</f>
        <v>17.61</v>
      </c>
      <c r="N2180" s="76" t="b">
        <f t="shared" si="641"/>
        <v>1</v>
      </c>
    </row>
    <row r="2181" spans="1:15" s="363" customFormat="1" x14ac:dyDescent="0.25">
      <c r="A2181" s="378" t="str">
        <f t="shared" si="619"/>
        <v>081751/AGETOP</v>
      </c>
      <c r="B2181" s="377" t="s">
        <v>14118</v>
      </c>
      <c r="C2181" s="104" t="s">
        <v>13679</v>
      </c>
      <c r="D2181" s="104" t="s">
        <v>14119</v>
      </c>
      <c r="E2181" s="105" t="s">
        <v>11264</v>
      </c>
      <c r="F2181" s="105" t="s">
        <v>13735</v>
      </c>
      <c r="G2181" s="140">
        <v>1</v>
      </c>
      <c r="H2181" s="107">
        <v>35.9</v>
      </c>
      <c r="I2181" s="107" t="s">
        <v>11266</v>
      </c>
      <c r="J2181" s="76">
        <f t="shared" si="640"/>
        <v>35.9</v>
      </c>
      <c r="M2181" s="76" t="e">
        <f>VLOOKUP(B2181,'INS-SIN-SD-09-2021'!A:D,4,0)</f>
        <v>#N/A</v>
      </c>
      <c r="N2181" s="76" t="e">
        <f t="shared" si="641"/>
        <v>#N/A</v>
      </c>
    </row>
    <row r="2182" spans="1:15" s="363" customFormat="1" x14ac:dyDescent="0.25">
      <c r="A2182" s="376" t="str">
        <f t="shared" si="619"/>
        <v>081752/AGETOP</v>
      </c>
      <c r="B2182" s="367" t="s">
        <v>11263</v>
      </c>
      <c r="C2182" s="368" t="s">
        <v>11552</v>
      </c>
      <c r="D2182" s="368" t="s">
        <v>13679</v>
      </c>
      <c r="E2182" s="369" t="s">
        <v>6446</v>
      </c>
      <c r="F2182" s="369" t="s">
        <v>11264</v>
      </c>
      <c r="G2182" s="370" t="s">
        <v>11265</v>
      </c>
      <c r="H2182" s="371" t="s">
        <v>11266</v>
      </c>
      <c r="I2182" s="375">
        <f>SUMIF(A:A,A2182,J:J)</f>
        <v>63.17</v>
      </c>
      <c r="K2182" s="363" t="e">
        <f>VLOOKUP(A2182,'CMP-SIN-SD-09-2021'!A:D,4,0)</f>
        <v>#N/A</v>
      </c>
      <c r="L2182" s="363" t="e">
        <f>K2182=I2182</f>
        <v>#N/A</v>
      </c>
      <c r="O2182" s="363" t="s">
        <v>529</v>
      </c>
    </row>
    <row r="2183" spans="1:15" s="363" customFormat="1" ht="30" x14ac:dyDescent="0.25">
      <c r="A2183" s="378" t="str">
        <f t="shared" si="619"/>
        <v>081752/AGETOP</v>
      </c>
      <c r="B2183" s="377">
        <v>88267</v>
      </c>
      <c r="C2183" s="104" t="s">
        <v>13679</v>
      </c>
      <c r="D2183" s="104" t="s">
        <v>11375</v>
      </c>
      <c r="E2183" s="105" t="s">
        <v>11264</v>
      </c>
      <c r="F2183" s="105" t="s">
        <v>6456</v>
      </c>
      <c r="G2183" s="140">
        <v>0.08</v>
      </c>
      <c r="H2183" s="107">
        <f>VLOOKUP(B2183,'CMP-SIN-SD-09-2021'!A:D,4,0)</f>
        <v>23.41</v>
      </c>
      <c r="I2183" s="107" t="s">
        <v>11266</v>
      </c>
      <c r="J2183" s="76">
        <f t="shared" ref="J2183:J2185" si="642">TRUNC((H2183*G2183),2)</f>
        <v>1.87</v>
      </c>
      <c r="M2183" s="76">
        <f>VLOOKUP(B2183,'CMP-SIN-SD-09-2021'!A:D,4,0)</f>
        <v>23.41</v>
      </c>
      <c r="N2183" s="76" t="b">
        <f t="shared" ref="N2183:N2185" si="643">M2183=H2183</f>
        <v>1</v>
      </c>
    </row>
    <row r="2184" spans="1:15" s="363" customFormat="1" x14ac:dyDescent="0.25">
      <c r="A2184" s="378" t="str">
        <f t="shared" si="619"/>
        <v>081752/AGETOP</v>
      </c>
      <c r="B2184" s="377">
        <v>88316</v>
      </c>
      <c r="C2184" s="104" t="s">
        <v>13679</v>
      </c>
      <c r="D2184" s="104" t="s">
        <v>11293</v>
      </c>
      <c r="E2184" s="105" t="s">
        <v>11264</v>
      </c>
      <c r="F2184" s="105" t="s">
        <v>6456</v>
      </c>
      <c r="G2184" s="140">
        <v>0.08</v>
      </c>
      <c r="H2184" s="107">
        <f>VLOOKUP(B2184,'CMP-SIN-SD-09-2021'!A:D,4,0)</f>
        <v>17.61</v>
      </c>
      <c r="I2184" s="107" t="s">
        <v>11266</v>
      </c>
      <c r="J2184" s="76">
        <f t="shared" si="642"/>
        <v>1.4</v>
      </c>
      <c r="M2184" s="76">
        <f>VLOOKUP(B2184,'CMP-SIN-SD-09-2021'!A:D,4,0)</f>
        <v>17.61</v>
      </c>
      <c r="N2184" s="76" t="b">
        <f t="shared" si="643"/>
        <v>1</v>
      </c>
    </row>
    <row r="2185" spans="1:15" s="363" customFormat="1" x14ac:dyDescent="0.25">
      <c r="A2185" s="378" t="str">
        <f t="shared" si="619"/>
        <v>081752/AGETOP</v>
      </c>
      <c r="B2185" s="377" t="s">
        <v>14120</v>
      </c>
      <c r="C2185" s="104" t="s">
        <v>13679</v>
      </c>
      <c r="D2185" s="104" t="s">
        <v>14121</v>
      </c>
      <c r="E2185" s="105" t="s">
        <v>11264</v>
      </c>
      <c r="F2185" s="105" t="s">
        <v>13735</v>
      </c>
      <c r="G2185" s="140">
        <v>1</v>
      </c>
      <c r="H2185" s="107">
        <v>59.9</v>
      </c>
      <c r="I2185" s="107" t="s">
        <v>11266</v>
      </c>
      <c r="J2185" s="76">
        <f t="shared" si="642"/>
        <v>59.9</v>
      </c>
      <c r="M2185" s="76" t="e">
        <f>VLOOKUP(B2185,'INS-SIN-SD-09-2021'!A:D,4,0)</f>
        <v>#N/A</v>
      </c>
      <c r="N2185" s="76" t="e">
        <f t="shared" si="643"/>
        <v>#N/A</v>
      </c>
    </row>
    <row r="2186" spans="1:15" s="363" customFormat="1" x14ac:dyDescent="0.25">
      <c r="A2186" s="376" t="str">
        <f t="shared" si="619"/>
        <v>082053/AGETOP</v>
      </c>
      <c r="B2186" s="367" t="s">
        <v>11263</v>
      </c>
      <c r="C2186" s="368" t="s">
        <v>11553</v>
      </c>
      <c r="D2186" s="368" t="s">
        <v>13621</v>
      </c>
      <c r="E2186" s="369" t="s">
        <v>6446</v>
      </c>
      <c r="F2186" s="369" t="s">
        <v>11264</v>
      </c>
      <c r="G2186" s="370" t="s">
        <v>11265</v>
      </c>
      <c r="H2186" s="371" t="s">
        <v>11266</v>
      </c>
      <c r="I2186" s="375">
        <f>SUMIF(A:A,A2186,J:J)</f>
        <v>10.29</v>
      </c>
      <c r="K2186" s="363" t="e">
        <f>VLOOKUP(A2186,'CMP-SIN-SD-09-2021'!A:D,4,0)</f>
        <v>#N/A</v>
      </c>
      <c r="L2186" s="363" t="e">
        <f>K2186=I2186</f>
        <v>#N/A</v>
      </c>
      <c r="O2186" s="363" t="s">
        <v>530</v>
      </c>
    </row>
    <row r="2187" spans="1:15" s="363" customFormat="1" ht="30" x14ac:dyDescent="0.25">
      <c r="A2187" s="378" t="str">
        <f t="shared" si="619"/>
        <v>082053/AGETOP</v>
      </c>
      <c r="B2187" s="377">
        <v>88267</v>
      </c>
      <c r="C2187" s="104" t="s">
        <v>13621</v>
      </c>
      <c r="D2187" s="104" t="s">
        <v>11375</v>
      </c>
      <c r="E2187" s="105" t="s">
        <v>11264</v>
      </c>
      <c r="F2187" s="105" t="s">
        <v>6456</v>
      </c>
      <c r="G2187" s="140">
        <v>0.1</v>
      </c>
      <c r="H2187" s="107">
        <f>VLOOKUP(B2187,'CMP-SIN-SD-09-2021'!A:D,4,0)</f>
        <v>23.41</v>
      </c>
      <c r="I2187" s="107" t="s">
        <v>11266</v>
      </c>
      <c r="J2187" s="76">
        <f t="shared" ref="J2187:J2189" si="644">TRUNC((H2187*G2187),2)</f>
        <v>2.34</v>
      </c>
      <c r="M2187" s="76">
        <f>VLOOKUP(B2187,'CMP-SIN-SD-09-2021'!A:D,4,0)</f>
        <v>23.41</v>
      </c>
      <c r="N2187" s="76" t="b">
        <f t="shared" ref="N2187:N2189" si="645">M2187=H2187</f>
        <v>1</v>
      </c>
    </row>
    <row r="2188" spans="1:15" s="363" customFormat="1" x14ac:dyDescent="0.25">
      <c r="A2188" s="378" t="str">
        <f t="shared" ref="A2188:A2251" si="646">IF(O2188&lt;&gt;0,O2188,A2187)</f>
        <v>082053/AGETOP</v>
      </c>
      <c r="B2188" s="377">
        <v>88316</v>
      </c>
      <c r="C2188" s="104" t="s">
        <v>13621</v>
      </c>
      <c r="D2188" s="104" t="s">
        <v>11293</v>
      </c>
      <c r="E2188" s="105" t="s">
        <v>11264</v>
      </c>
      <c r="F2188" s="105" t="s">
        <v>6456</v>
      </c>
      <c r="G2188" s="140">
        <v>0.1</v>
      </c>
      <c r="H2188" s="107">
        <f>VLOOKUP(B2188,'CMP-SIN-SD-09-2021'!A:D,4,0)</f>
        <v>17.61</v>
      </c>
      <c r="I2188" s="107" t="s">
        <v>11266</v>
      </c>
      <c r="J2188" s="76">
        <f t="shared" si="644"/>
        <v>1.76</v>
      </c>
      <c r="M2188" s="76">
        <f>VLOOKUP(B2188,'CMP-SIN-SD-09-2021'!A:D,4,0)</f>
        <v>17.61</v>
      </c>
      <c r="N2188" s="76" t="b">
        <f t="shared" si="645"/>
        <v>1</v>
      </c>
    </row>
    <row r="2189" spans="1:15" s="363" customFormat="1" x14ac:dyDescent="0.25">
      <c r="A2189" s="378" t="str">
        <f t="shared" si="646"/>
        <v>082053/AGETOP</v>
      </c>
      <c r="B2189" s="377" t="s">
        <v>14122</v>
      </c>
      <c r="C2189" s="104" t="s">
        <v>13621</v>
      </c>
      <c r="D2189" s="104" t="s">
        <v>14123</v>
      </c>
      <c r="E2189" s="105" t="s">
        <v>11264</v>
      </c>
      <c r="F2189" s="105" t="s">
        <v>13735</v>
      </c>
      <c r="G2189" s="140">
        <v>1</v>
      </c>
      <c r="H2189" s="107">
        <v>6.19</v>
      </c>
      <c r="I2189" s="107" t="s">
        <v>11266</v>
      </c>
      <c r="J2189" s="76">
        <f t="shared" si="644"/>
        <v>6.19</v>
      </c>
      <c r="M2189" s="76" t="e">
        <f>VLOOKUP(B2189,'INS-SIN-SD-09-2021'!A:D,4,0)</f>
        <v>#N/A</v>
      </c>
      <c r="N2189" s="76" t="e">
        <f t="shared" si="645"/>
        <v>#N/A</v>
      </c>
    </row>
    <row r="2190" spans="1:15" s="363" customFormat="1" x14ac:dyDescent="0.25">
      <c r="A2190" s="376" t="str">
        <f t="shared" si="646"/>
        <v>082052/AGETOP</v>
      </c>
      <c r="B2190" s="367" t="s">
        <v>11263</v>
      </c>
      <c r="C2190" s="368" t="s">
        <v>11554</v>
      </c>
      <c r="D2190" s="368" t="s">
        <v>13881</v>
      </c>
      <c r="E2190" s="369" t="s">
        <v>6446</v>
      </c>
      <c r="F2190" s="369" t="s">
        <v>11264</v>
      </c>
      <c r="G2190" s="370" t="s">
        <v>11265</v>
      </c>
      <c r="H2190" s="371" t="s">
        <v>11266</v>
      </c>
      <c r="I2190" s="375">
        <f>SUMIF(A:A,A2190,J:J)</f>
        <v>10.29</v>
      </c>
      <c r="K2190" s="363" t="e">
        <f>VLOOKUP(A2190,'CMP-SIN-SD-09-2021'!A:D,4,0)</f>
        <v>#N/A</v>
      </c>
      <c r="L2190" s="363" t="e">
        <f>K2190=I2190</f>
        <v>#N/A</v>
      </c>
      <c r="O2190" s="363" t="s">
        <v>531</v>
      </c>
    </row>
    <row r="2191" spans="1:15" s="363" customFormat="1" ht="30" x14ac:dyDescent="0.25">
      <c r="A2191" s="378" t="str">
        <f t="shared" si="646"/>
        <v>082052/AGETOP</v>
      </c>
      <c r="B2191" s="377">
        <v>88267</v>
      </c>
      <c r="C2191" s="104" t="s">
        <v>13881</v>
      </c>
      <c r="D2191" s="104" t="s">
        <v>11375</v>
      </c>
      <c r="E2191" s="105" t="s">
        <v>11264</v>
      </c>
      <c r="F2191" s="105" t="s">
        <v>6456</v>
      </c>
      <c r="G2191" s="140">
        <v>0.1</v>
      </c>
      <c r="H2191" s="107">
        <f>VLOOKUP(B2191,'CMP-SIN-SD-09-2021'!A:D,4,0)</f>
        <v>23.41</v>
      </c>
      <c r="I2191" s="107" t="s">
        <v>11266</v>
      </c>
      <c r="J2191" s="76">
        <f t="shared" ref="J2191:J2193" si="647">TRUNC((H2191*G2191),2)</f>
        <v>2.34</v>
      </c>
      <c r="M2191" s="76">
        <f>VLOOKUP(B2191,'CMP-SIN-SD-09-2021'!A:D,4,0)</f>
        <v>23.41</v>
      </c>
      <c r="N2191" s="76" t="b">
        <f t="shared" ref="N2191:N2193" si="648">M2191=H2191</f>
        <v>1</v>
      </c>
    </row>
    <row r="2192" spans="1:15" s="363" customFormat="1" x14ac:dyDescent="0.25">
      <c r="A2192" s="378" t="str">
        <f t="shared" si="646"/>
        <v>082052/AGETOP</v>
      </c>
      <c r="B2192" s="377">
        <v>88316</v>
      </c>
      <c r="C2192" s="104" t="s">
        <v>13881</v>
      </c>
      <c r="D2192" s="104" t="s">
        <v>11293</v>
      </c>
      <c r="E2192" s="105" t="s">
        <v>11264</v>
      </c>
      <c r="F2192" s="105" t="s">
        <v>6456</v>
      </c>
      <c r="G2192" s="140">
        <v>0.1</v>
      </c>
      <c r="H2192" s="107">
        <f>VLOOKUP(B2192,'CMP-SIN-SD-09-2021'!A:D,4,0)</f>
        <v>17.61</v>
      </c>
      <c r="I2192" s="107" t="s">
        <v>11266</v>
      </c>
      <c r="J2192" s="76">
        <f t="shared" si="647"/>
        <v>1.76</v>
      </c>
      <c r="M2192" s="76">
        <f>VLOOKUP(B2192,'CMP-SIN-SD-09-2021'!A:D,4,0)</f>
        <v>17.61</v>
      </c>
      <c r="N2192" s="76" t="b">
        <f t="shared" si="648"/>
        <v>1</v>
      </c>
    </row>
    <row r="2193" spans="1:15" s="363" customFormat="1" x14ac:dyDescent="0.25">
      <c r="A2193" s="378" t="str">
        <f t="shared" si="646"/>
        <v>082052/AGETOP</v>
      </c>
      <c r="B2193" s="377" t="s">
        <v>14124</v>
      </c>
      <c r="C2193" s="104" t="s">
        <v>13881</v>
      </c>
      <c r="D2193" s="104" t="s">
        <v>14125</v>
      </c>
      <c r="E2193" s="105" t="s">
        <v>11264</v>
      </c>
      <c r="F2193" s="105" t="s">
        <v>13735</v>
      </c>
      <c r="G2193" s="140">
        <v>1</v>
      </c>
      <c r="H2193" s="107">
        <v>6.19</v>
      </c>
      <c r="I2193" s="107" t="s">
        <v>11266</v>
      </c>
      <c r="J2193" s="76">
        <f t="shared" si="647"/>
        <v>6.19</v>
      </c>
      <c r="M2193" s="76" t="e">
        <f>VLOOKUP(B2193,'INS-SIN-SD-09-2021'!A:D,4,0)</f>
        <v>#N/A</v>
      </c>
      <c r="N2193" s="76" t="e">
        <f t="shared" si="648"/>
        <v>#N/A</v>
      </c>
    </row>
    <row r="2194" spans="1:15" s="363" customFormat="1" ht="45" x14ac:dyDescent="0.25">
      <c r="A2194" s="376">
        <f t="shared" si="646"/>
        <v>89709</v>
      </c>
      <c r="B2194" s="367" t="s">
        <v>11263</v>
      </c>
      <c r="C2194" s="368" t="s">
        <v>11301</v>
      </c>
      <c r="D2194" s="368" t="s">
        <v>13515</v>
      </c>
      <c r="E2194" s="369" t="s">
        <v>6446</v>
      </c>
      <c r="F2194" s="369" t="s">
        <v>11264</v>
      </c>
      <c r="G2194" s="370" t="s">
        <v>11265</v>
      </c>
      <c r="H2194" s="371" t="s">
        <v>11266</v>
      </c>
      <c r="I2194" s="375">
        <f>SUMIF(A:A,A2194,J:J)</f>
        <v>15.75</v>
      </c>
      <c r="K2194" s="363">
        <f>VLOOKUP(A2194,'CMP-SIN-SD-09-2021'!A:D,4,0)</f>
        <v>15.75</v>
      </c>
      <c r="L2194" s="363" t="b">
        <f>K2194=I2194</f>
        <v>1</v>
      </c>
      <c r="O2194" s="6">
        <v>89709</v>
      </c>
    </row>
    <row r="2195" spans="1:15" s="363" customFormat="1" ht="30" x14ac:dyDescent="0.25">
      <c r="A2195" s="378">
        <f t="shared" si="646"/>
        <v>89709</v>
      </c>
      <c r="B2195" s="377">
        <v>88248</v>
      </c>
      <c r="C2195" s="104" t="s">
        <v>13515</v>
      </c>
      <c r="D2195" s="104" t="s">
        <v>11440</v>
      </c>
      <c r="E2195" s="105" t="s">
        <v>11264</v>
      </c>
      <c r="F2195" s="105" t="s">
        <v>6456</v>
      </c>
      <c r="G2195" s="140">
        <v>7.0000000000000007E-2</v>
      </c>
      <c r="H2195" s="107">
        <f>VLOOKUP(B2195,'CMP-SIN-SD-09-2021'!A:D,4,0)</f>
        <v>18.23</v>
      </c>
      <c r="I2195" s="107" t="s">
        <v>11266</v>
      </c>
      <c r="J2195" s="76">
        <f t="shared" ref="J2195:J2200" si="649">TRUNC((H2195*G2195),2)</f>
        <v>1.27</v>
      </c>
      <c r="M2195" s="76">
        <f>VLOOKUP(B2195,'CMP-SIN-SD-09-2021'!A:D,4,0)</f>
        <v>18.23</v>
      </c>
      <c r="N2195" s="76" t="b">
        <f t="shared" ref="N2195:N2200" si="650">M2195=H2195</f>
        <v>1</v>
      </c>
    </row>
    <row r="2196" spans="1:15" s="363" customFormat="1" ht="30" x14ac:dyDescent="0.25">
      <c r="A2196" s="378">
        <f t="shared" si="646"/>
        <v>89709</v>
      </c>
      <c r="B2196" s="377">
        <v>88267</v>
      </c>
      <c r="C2196" s="104" t="s">
        <v>13515</v>
      </c>
      <c r="D2196" s="104" t="s">
        <v>11375</v>
      </c>
      <c r="E2196" s="105" t="s">
        <v>11264</v>
      </c>
      <c r="F2196" s="105" t="s">
        <v>6456</v>
      </c>
      <c r="G2196" s="140">
        <v>7.0000000000000007E-2</v>
      </c>
      <c r="H2196" s="107">
        <f>VLOOKUP(B2196,'CMP-SIN-SD-09-2021'!A:D,4,0)</f>
        <v>23.41</v>
      </c>
      <c r="I2196" s="107" t="s">
        <v>11266</v>
      </c>
      <c r="J2196" s="76">
        <f t="shared" si="649"/>
        <v>1.63</v>
      </c>
      <c r="M2196" s="76">
        <f>VLOOKUP(B2196,'CMP-SIN-SD-09-2021'!A:D,4,0)</f>
        <v>23.41</v>
      </c>
      <c r="N2196" s="76" t="b">
        <f t="shared" si="650"/>
        <v>1</v>
      </c>
    </row>
    <row r="2197" spans="1:15" s="363" customFormat="1" x14ac:dyDescent="0.25">
      <c r="A2197" s="378">
        <f t="shared" si="646"/>
        <v>89709</v>
      </c>
      <c r="B2197" s="377">
        <v>122</v>
      </c>
      <c r="C2197" s="104" t="s">
        <v>13515</v>
      </c>
      <c r="D2197" s="104" t="s">
        <v>13863</v>
      </c>
      <c r="E2197" s="105" t="s">
        <v>11264</v>
      </c>
      <c r="F2197" s="105" t="s">
        <v>6446</v>
      </c>
      <c r="G2197" s="140">
        <v>4.8999999999999998E-3</v>
      </c>
      <c r="H2197" s="107">
        <v>66.94</v>
      </c>
      <c r="I2197" s="107" t="s">
        <v>11266</v>
      </c>
      <c r="J2197" s="76">
        <f t="shared" si="649"/>
        <v>0.32</v>
      </c>
      <c r="M2197" s="76">
        <f>VLOOKUP(B2197,'INS-SIN-SD-09-2021'!A:D,4,0)</f>
        <v>66.94</v>
      </c>
      <c r="N2197" s="76" t="b">
        <f t="shared" si="650"/>
        <v>1</v>
      </c>
    </row>
    <row r="2198" spans="1:15" s="363" customFormat="1" ht="30" x14ac:dyDescent="0.25">
      <c r="A2198" s="378">
        <f t="shared" si="646"/>
        <v>89709</v>
      </c>
      <c r="B2198" s="377">
        <v>11741</v>
      </c>
      <c r="C2198" s="104" t="s">
        <v>13515</v>
      </c>
      <c r="D2198" s="104" t="s">
        <v>14126</v>
      </c>
      <c r="E2198" s="105" t="s">
        <v>11264</v>
      </c>
      <c r="F2198" s="105" t="s">
        <v>6446</v>
      </c>
      <c r="G2198" s="140">
        <v>1</v>
      </c>
      <c r="H2198" s="107">
        <v>11.94</v>
      </c>
      <c r="I2198" s="107" t="s">
        <v>11266</v>
      </c>
      <c r="J2198" s="76">
        <f t="shared" si="649"/>
        <v>11.94</v>
      </c>
      <c r="M2198" s="76">
        <f>VLOOKUP(B2198,'INS-SIN-SD-09-2021'!A:D,4,0)</f>
        <v>11.94</v>
      </c>
      <c r="N2198" s="76" t="b">
        <f t="shared" si="650"/>
        <v>1</v>
      </c>
    </row>
    <row r="2199" spans="1:15" s="363" customFormat="1" x14ac:dyDescent="0.25">
      <c r="A2199" s="378">
        <f t="shared" si="646"/>
        <v>89709</v>
      </c>
      <c r="B2199" s="377">
        <v>20083</v>
      </c>
      <c r="C2199" s="104" t="s">
        <v>13515</v>
      </c>
      <c r="D2199" s="104" t="s">
        <v>13864</v>
      </c>
      <c r="E2199" s="105" t="s">
        <v>11264</v>
      </c>
      <c r="F2199" s="105" t="s">
        <v>6446</v>
      </c>
      <c r="G2199" s="140">
        <v>7.4999999999999997E-3</v>
      </c>
      <c r="H2199" s="107">
        <v>75.84</v>
      </c>
      <c r="I2199" s="107" t="s">
        <v>11266</v>
      </c>
      <c r="J2199" s="76">
        <f t="shared" si="649"/>
        <v>0.56000000000000005</v>
      </c>
      <c r="M2199" s="76">
        <f>VLOOKUP(B2199,'INS-SIN-SD-09-2021'!A:D,4,0)</f>
        <v>75.84</v>
      </c>
      <c r="N2199" s="76" t="b">
        <f t="shared" si="650"/>
        <v>1</v>
      </c>
    </row>
    <row r="2200" spans="1:15" s="363" customFormat="1" x14ac:dyDescent="0.25">
      <c r="A2200" s="378">
        <f t="shared" si="646"/>
        <v>89709</v>
      </c>
      <c r="B2200" s="377">
        <v>38383</v>
      </c>
      <c r="C2200" s="104" t="s">
        <v>13515</v>
      </c>
      <c r="D2200" s="104" t="s">
        <v>13857</v>
      </c>
      <c r="E2200" s="105" t="s">
        <v>11264</v>
      </c>
      <c r="F2200" s="105" t="s">
        <v>6446</v>
      </c>
      <c r="G2200" s="140">
        <v>1.7000000000000001E-2</v>
      </c>
      <c r="H2200" s="107">
        <v>2.34</v>
      </c>
      <c r="I2200" s="107" t="s">
        <v>11266</v>
      </c>
      <c r="J2200" s="76">
        <f t="shared" si="649"/>
        <v>0.03</v>
      </c>
      <c r="M2200" s="76">
        <f>VLOOKUP(B2200,'INS-SIN-SD-09-2021'!A:D,4,0)</f>
        <v>2.34</v>
      </c>
      <c r="N2200" s="76" t="b">
        <f t="shared" si="650"/>
        <v>1</v>
      </c>
    </row>
    <row r="2201" spans="1:15" s="363" customFormat="1" ht="30" x14ac:dyDescent="0.25">
      <c r="A2201" s="376">
        <f t="shared" si="646"/>
        <v>98110</v>
      </c>
      <c r="B2201" s="367" t="s">
        <v>11263</v>
      </c>
      <c r="C2201" s="368" t="s">
        <v>11555</v>
      </c>
      <c r="D2201" s="368" t="s">
        <v>13517</v>
      </c>
      <c r="E2201" s="369" t="s">
        <v>6446</v>
      </c>
      <c r="F2201" s="369" t="s">
        <v>11264</v>
      </c>
      <c r="G2201" s="370" t="s">
        <v>11265</v>
      </c>
      <c r="H2201" s="371" t="s">
        <v>11266</v>
      </c>
      <c r="I2201" s="375">
        <f>SUMIF(A:A,A2201,J:J)</f>
        <v>393.61</v>
      </c>
      <c r="K2201" s="363">
        <f>VLOOKUP(A2201,'CMP-SIN-SD-09-2021'!A:D,4,0)</f>
        <v>393.61</v>
      </c>
      <c r="L2201" s="363" t="b">
        <f>K2201=I2201</f>
        <v>1</v>
      </c>
      <c r="O2201" s="6">
        <v>98110</v>
      </c>
    </row>
    <row r="2202" spans="1:15" s="363" customFormat="1" x14ac:dyDescent="0.25">
      <c r="A2202" s="378">
        <f t="shared" si="646"/>
        <v>98110</v>
      </c>
      <c r="B2202" s="377">
        <v>88309</v>
      </c>
      <c r="C2202" s="104" t="s">
        <v>13517</v>
      </c>
      <c r="D2202" s="104" t="s">
        <v>13351</v>
      </c>
      <c r="E2202" s="105" t="s">
        <v>11264</v>
      </c>
      <c r="F2202" s="105" t="s">
        <v>6456</v>
      </c>
      <c r="G2202" s="140">
        <v>0.34739999999999999</v>
      </c>
      <c r="H2202" s="107">
        <f>VLOOKUP(B2202,'CMP-SIN-SD-09-2021'!A:D,4,0)</f>
        <v>23.9</v>
      </c>
      <c r="I2202" s="107" t="s">
        <v>11266</v>
      </c>
      <c r="J2202" s="76">
        <f t="shared" ref="J2202:J2205" si="651">TRUNC((H2202*G2202),2)</f>
        <v>8.3000000000000007</v>
      </c>
      <c r="M2202" s="76">
        <f>VLOOKUP(B2202,'CMP-SIN-SD-09-2021'!A:D,4,0)</f>
        <v>23.9</v>
      </c>
      <c r="N2202" s="76" t="b">
        <f t="shared" ref="N2202:N2205" si="652">M2202=H2202</f>
        <v>1</v>
      </c>
    </row>
    <row r="2203" spans="1:15" s="363" customFormat="1" x14ac:dyDescent="0.25">
      <c r="A2203" s="378">
        <f t="shared" si="646"/>
        <v>98110</v>
      </c>
      <c r="B2203" s="377">
        <v>88316</v>
      </c>
      <c r="C2203" s="104" t="s">
        <v>13517</v>
      </c>
      <c r="D2203" s="104" t="s">
        <v>11293</v>
      </c>
      <c r="E2203" s="105" t="s">
        <v>11264</v>
      </c>
      <c r="F2203" s="105" t="s">
        <v>6456</v>
      </c>
      <c r="G2203" s="140">
        <v>0.34739999999999999</v>
      </c>
      <c r="H2203" s="107">
        <f>VLOOKUP(B2203,'CMP-SIN-SD-09-2021'!A:D,4,0)</f>
        <v>17.61</v>
      </c>
      <c r="I2203" s="107" t="s">
        <v>11266</v>
      </c>
      <c r="J2203" s="76">
        <f t="shared" si="651"/>
        <v>6.11</v>
      </c>
      <c r="M2203" s="76">
        <f>VLOOKUP(B2203,'CMP-SIN-SD-09-2021'!A:D,4,0)</f>
        <v>17.61</v>
      </c>
      <c r="N2203" s="76" t="b">
        <f t="shared" si="652"/>
        <v>1</v>
      </c>
    </row>
    <row r="2204" spans="1:15" s="363" customFormat="1" ht="30" x14ac:dyDescent="0.25">
      <c r="A2204" s="378">
        <f t="shared" si="646"/>
        <v>98110</v>
      </c>
      <c r="B2204" s="377">
        <v>101618</v>
      </c>
      <c r="C2204" s="104" t="s">
        <v>13517</v>
      </c>
      <c r="D2204" s="104" t="s">
        <v>14127</v>
      </c>
      <c r="E2204" s="105" t="s">
        <v>11264</v>
      </c>
      <c r="F2204" s="105" t="s">
        <v>6624</v>
      </c>
      <c r="G2204" s="140">
        <v>1.41E-2</v>
      </c>
      <c r="H2204" s="107">
        <f>VLOOKUP(B2204,'CMP-SIN-SD-09-2021'!A:D,4,0)</f>
        <v>220.43</v>
      </c>
      <c r="I2204" s="107" t="s">
        <v>11266</v>
      </c>
      <c r="J2204" s="76">
        <f t="shared" si="651"/>
        <v>3.1</v>
      </c>
      <c r="M2204" s="76">
        <f>VLOOKUP(B2204,'CMP-SIN-SD-09-2021'!A:D,4,0)</f>
        <v>220.43</v>
      </c>
      <c r="N2204" s="76" t="b">
        <f t="shared" si="652"/>
        <v>1</v>
      </c>
    </row>
    <row r="2205" spans="1:15" s="363" customFormat="1" ht="45" x14ac:dyDescent="0.25">
      <c r="A2205" s="378">
        <f t="shared" si="646"/>
        <v>98110</v>
      </c>
      <c r="B2205" s="377">
        <v>35277</v>
      </c>
      <c r="C2205" s="104" t="s">
        <v>13517</v>
      </c>
      <c r="D2205" s="104" t="s">
        <v>14128</v>
      </c>
      <c r="E2205" s="105" t="s">
        <v>11264</v>
      </c>
      <c r="F2205" s="105" t="s">
        <v>6446</v>
      </c>
      <c r="G2205" s="140">
        <v>1</v>
      </c>
      <c r="H2205" s="107">
        <v>376.1</v>
      </c>
      <c r="I2205" s="107" t="s">
        <v>11266</v>
      </c>
      <c r="J2205" s="76">
        <f t="shared" si="651"/>
        <v>376.1</v>
      </c>
      <c r="M2205" s="76">
        <f>VLOOKUP(B2205,'INS-SIN-SD-09-2021'!A:D,4,0)</f>
        <v>376.1</v>
      </c>
      <c r="N2205" s="76" t="b">
        <f t="shared" si="652"/>
        <v>1</v>
      </c>
    </row>
    <row r="2206" spans="1:15" s="363" customFormat="1" ht="30" x14ac:dyDescent="0.25">
      <c r="A2206" s="376">
        <f t="shared" si="646"/>
        <v>93358</v>
      </c>
      <c r="B2206" s="367" t="s">
        <v>11263</v>
      </c>
      <c r="C2206" s="368" t="s">
        <v>11287</v>
      </c>
      <c r="D2206" s="368" t="s">
        <v>14129</v>
      </c>
      <c r="E2206" s="369" t="s">
        <v>6624</v>
      </c>
      <c r="F2206" s="369" t="s">
        <v>11264</v>
      </c>
      <c r="G2206" s="370" t="s">
        <v>11265</v>
      </c>
      <c r="H2206" s="371" t="s">
        <v>11266</v>
      </c>
      <c r="I2206" s="375">
        <f>SUMIF(A:A,A2206,J:J)</f>
        <v>69.66</v>
      </c>
      <c r="K2206" s="363">
        <f>VLOOKUP(A2206,'CMP-SIN-SD-09-2021'!A:D,4,0)</f>
        <v>69.66</v>
      </c>
      <c r="L2206" s="363" t="b">
        <f>K2206=I2206</f>
        <v>1</v>
      </c>
      <c r="O2206" s="6">
        <v>93358</v>
      </c>
    </row>
    <row r="2207" spans="1:15" s="363" customFormat="1" x14ac:dyDescent="0.25">
      <c r="A2207" s="378">
        <f t="shared" si="646"/>
        <v>93358</v>
      </c>
      <c r="B2207" s="377">
        <v>88316</v>
      </c>
      <c r="C2207" s="104" t="s">
        <v>14129</v>
      </c>
      <c r="D2207" s="104" t="s">
        <v>11293</v>
      </c>
      <c r="E2207" s="105" t="s">
        <v>11264</v>
      </c>
      <c r="F2207" s="105" t="s">
        <v>6456</v>
      </c>
      <c r="G2207" s="140">
        <v>3.956</v>
      </c>
      <c r="H2207" s="107">
        <f>VLOOKUP(B2207,'CMP-SIN-SD-09-2021'!A:D,4,0)</f>
        <v>17.61</v>
      </c>
      <c r="I2207" s="107" t="s">
        <v>11266</v>
      </c>
      <c r="J2207" s="76">
        <f>TRUNC((H2207*G2207),2)</f>
        <v>69.66</v>
      </c>
      <c r="M2207" s="76">
        <f>VLOOKUP(B2207,'CMP-SIN-SD-09-2021'!A:D,4,0)</f>
        <v>17.61</v>
      </c>
      <c r="N2207" s="76" t="b">
        <f>M2207=H2207</f>
        <v>1</v>
      </c>
    </row>
    <row r="2208" spans="1:15" s="363" customFormat="1" x14ac:dyDescent="0.25">
      <c r="A2208" s="376">
        <f t="shared" si="646"/>
        <v>96995</v>
      </c>
      <c r="B2208" s="367" t="s">
        <v>11263</v>
      </c>
      <c r="C2208" s="368" t="s">
        <v>11288</v>
      </c>
      <c r="D2208" s="368" t="s">
        <v>14130</v>
      </c>
      <c r="E2208" s="369" t="s">
        <v>6624</v>
      </c>
      <c r="F2208" s="369" t="s">
        <v>11264</v>
      </c>
      <c r="G2208" s="370" t="s">
        <v>11265</v>
      </c>
      <c r="H2208" s="371" t="s">
        <v>11266</v>
      </c>
      <c r="I2208" s="375">
        <f>SUMIF(A:A,A2208,J:J)</f>
        <v>42.23</v>
      </c>
      <c r="K2208" s="363">
        <f>VLOOKUP(A2208,'CMP-SIN-SD-09-2021'!A:D,4,0)</f>
        <v>42.23</v>
      </c>
      <c r="L2208" s="363" t="b">
        <f>K2208=I2208</f>
        <v>1</v>
      </c>
      <c r="O2208" s="6">
        <v>96995</v>
      </c>
    </row>
    <row r="2209" spans="1:15" s="363" customFormat="1" x14ac:dyDescent="0.25">
      <c r="A2209" s="378">
        <f t="shared" si="646"/>
        <v>96995</v>
      </c>
      <c r="B2209" s="377">
        <v>88316</v>
      </c>
      <c r="C2209" s="104" t="s">
        <v>14130</v>
      </c>
      <c r="D2209" s="104" t="s">
        <v>11293</v>
      </c>
      <c r="E2209" s="105" t="s">
        <v>11264</v>
      </c>
      <c r="F2209" s="105" t="s">
        <v>6456</v>
      </c>
      <c r="G2209" s="140">
        <v>2.3986000000000001</v>
      </c>
      <c r="H2209" s="107">
        <f>VLOOKUP(B2209,'CMP-SIN-SD-09-2021'!A:D,4,0)</f>
        <v>17.61</v>
      </c>
      <c r="I2209" s="107" t="s">
        <v>11266</v>
      </c>
      <c r="J2209" s="76">
        <f>TRUNC((H2209*G2209),2)</f>
        <v>42.23</v>
      </c>
      <c r="M2209" s="76">
        <f>VLOOKUP(B2209,'CMP-SIN-SD-09-2021'!A:D,4,0)</f>
        <v>17.61</v>
      </c>
      <c r="N2209" s="76" t="b">
        <f>M2209=H2209</f>
        <v>1</v>
      </c>
    </row>
    <row r="2210" spans="1:15" s="363" customFormat="1" ht="45" x14ac:dyDescent="0.25">
      <c r="A2210" s="376">
        <f t="shared" si="646"/>
        <v>97902</v>
      </c>
      <c r="B2210" s="367" t="s">
        <v>11263</v>
      </c>
      <c r="C2210" s="368" t="s">
        <v>11556</v>
      </c>
      <c r="D2210" s="368" t="s">
        <v>14131</v>
      </c>
      <c r="E2210" s="369" t="s">
        <v>6446</v>
      </c>
      <c r="F2210" s="369" t="s">
        <v>11264</v>
      </c>
      <c r="G2210" s="370" t="s">
        <v>11265</v>
      </c>
      <c r="H2210" s="371" t="s">
        <v>11266</v>
      </c>
      <c r="I2210" s="375">
        <f>SUMIF(A:A,A2210,J:J)</f>
        <v>592.5</v>
      </c>
      <c r="K2210" s="363">
        <f>VLOOKUP(A2210,'CMP-SIN-SD-09-2021'!A:D,4,0)</f>
        <v>592.5</v>
      </c>
      <c r="L2210" s="363" t="b">
        <f>K2210=I2210</f>
        <v>1</v>
      </c>
      <c r="O2210" s="6">
        <v>97902</v>
      </c>
    </row>
    <row r="2211" spans="1:15" s="363" customFormat="1" ht="45" x14ac:dyDescent="0.25">
      <c r="A2211" s="378">
        <f t="shared" si="646"/>
        <v>97902</v>
      </c>
      <c r="B2211" s="377">
        <v>94970</v>
      </c>
      <c r="C2211" s="104" t="s">
        <v>14131</v>
      </c>
      <c r="D2211" s="104" t="s">
        <v>14132</v>
      </c>
      <c r="E2211" s="105" t="s">
        <v>11264</v>
      </c>
      <c r="F2211" s="105" t="s">
        <v>6624</v>
      </c>
      <c r="G2211" s="140">
        <v>7.4399999999999994E-2</v>
      </c>
      <c r="H2211" s="107">
        <f>VLOOKUP(B2211,'CMP-SIN-SD-09-2021'!A:D,4,0)</f>
        <v>414.15</v>
      </c>
      <c r="I2211" s="107" t="s">
        <v>11266</v>
      </c>
      <c r="J2211" s="76">
        <f t="shared" ref="J2211:J2220" si="653">TRUNC((H2211*G2211),2)</f>
        <v>30.81</v>
      </c>
      <c r="M2211" s="76">
        <f>VLOOKUP(B2211,'CMP-SIN-SD-09-2021'!A:D,4,0)</f>
        <v>414.15</v>
      </c>
      <c r="N2211" s="76" t="b">
        <f t="shared" ref="N2211:N2220" si="654">M2211=H2211</f>
        <v>1</v>
      </c>
    </row>
    <row r="2212" spans="1:15" s="363" customFormat="1" ht="45" x14ac:dyDescent="0.25">
      <c r="A2212" s="378">
        <f t="shared" si="646"/>
        <v>97902</v>
      </c>
      <c r="B2212" s="377">
        <v>97735</v>
      </c>
      <c r="C2212" s="104" t="s">
        <v>14131</v>
      </c>
      <c r="D2212" s="104" t="s">
        <v>14133</v>
      </c>
      <c r="E2212" s="105" t="s">
        <v>11264</v>
      </c>
      <c r="F2212" s="105" t="s">
        <v>6624</v>
      </c>
      <c r="G2212" s="140">
        <v>4.48E-2</v>
      </c>
      <c r="H2212" s="107">
        <f>VLOOKUP(B2212,'CMP-SIN-SD-09-2021'!A:D,4,0)</f>
        <v>2304.19</v>
      </c>
      <c r="I2212" s="107" t="s">
        <v>11266</v>
      </c>
      <c r="J2212" s="76">
        <f t="shared" si="653"/>
        <v>103.22</v>
      </c>
      <c r="M2212" s="76">
        <f>VLOOKUP(B2212,'CMP-SIN-SD-09-2021'!A:D,4,0)</f>
        <v>2304.19</v>
      </c>
      <c r="N2212" s="76" t="b">
        <f t="shared" si="654"/>
        <v>1</v>
      </c>
    </row>
    <row r="2213" spans="1:15" s="363" customFormat="1" ht="75" x14ac:dyDescent="0.25">
      <c r="A2213" s="378">
        <f t="shared" si="646"/>
        <v>97902</v>
      </c>
      <c r="B2213" s="377">
        <v>5678</v>
      </c>
      <c r="C2213" s="104" t="s">
        <v>14131</v>
      </c>
      <c r="D2213" s="104" t="s">
        <v>14134</v>
      </c>
      <c r="E2213" s="105" t="s">
        <v>11264</v>
      </c>
      <c r="F2213" s="105" t="s">
        <v>11307</v>
      </c>
      <c r="G2213" s="140">
        <v>8.6999999999999994E-3</v>
      </c>
      <c r="H2213" s="107">
        <f>VLOOKUP(B2213,'CMP-SIN-SD-09-2021'!A:D,4,0)</f>
        <v>109.75</v>
      </c>
      <c r="I2213" s="107" t="s">
        <v>11266</v>
      </c>
      <c r="J2213" s="76">
        <f t="shared" si="653"/>
        <v>0.95</v>
      </c>
      <c r="M2213" s="76">
        <f>VLOOKUP(B2213,'CMP-SIN-SD-09-2021'!A:D,4,0)</f>
        <v>109.75</v>
      </c>
      <c r="N2213" s="76" t="b">
        <f t="shared" si="654"/>
        <v>1</v>
      </c>
    </row>
    <row r="2214" spans="1:15" s="363" customFormat="1" ht="75" x14ac:dyDescent="0.25">
      <c r="A2214" s="378">
        <f t="shared" si="646"/>
        <v>97902</v>
      </c>
      <c r="B2214" s="377">
        <v>5679</v>
      </c>
      <c r="C2214" s="104" t="s">
        <v>14131</v>
      </c>
      <c r="D2214" s="104" t="s">
        <v>14135</v>
      </c>
      <c r="E2214" s="105" t="s">
        <v>11264</v>
      </c>
      <c r="F2214" s="105" t="s">
        <v>11308</v>
      </c>
      <c r="G2214" s="140">
        <v>2.9399999999999999E-2</v>
      </c>
      <c r="H2214" s="107">
        <f>VLOOKUP(B2214,'CMP-SIN-SD-09-2021'!A:D,4,0)</f>
        <v>43.94</v>
      </c>
      <c r="I2214" s="107" t="s">
        <v>11266</v>
      </c>
      <c r="J2214" s="76">
        <f t="shared" si="653"/>
        <v>1.29</v>
      </c>
      <c r="M2214" s="76">
        <f>VLOOKUP(B2214,'CMP-SIN-SD-09-2021'!A:D,4,0)</f>
        <v>43.94</v>
      </c>
      <c r="N2214" s="76" t="b">
        <f t="shared" si="654"/>
        <v>1</v>
      </c>
    </row>
    <row r="2215" spans="1:15" s="363" customFormat="1" ht="45" x14ac:dyDescent="0.25">
      <c r="A2215" s="378">
        <f t="shared" si="646"/>
        <v>97902</v>
      </c>
      <c r="B2215" s="377">
        <v>87316</v>
      </c>
      <c r="C2215" s="104" t="s">
        <v>14131</v>
      </c>
      <c r="D2215" s="104" t="s">
        <v>14136</v>
      </c>
      <c r="E2215" s="105" t="s">
        <v>11264</v>
      </c>
      <c r="F2215" s="105" t="s">
        <v>6624</v>
      </c>
      <c r="G2215" s="140">
        <v>1.4E-3</v>
      </c>
      <c r="H2215" s="107">
        <f>VLOOKUP(B2215,'CMP-SIN-SD-09-2021'!A:D,4,0)</f>
        <v>414.11</v>
      </c>
      <c r="I2215" s="107" t="s">
        <v>11266</v>
      </c>
      <c r="J2215" s="76">
        <f t="shared" si="653"/>
        <v>0.56999999999999995</v>
      </c>
      <c r="M2215" s="76">
        <f>VLOOKUP(B2215,'CMP-SIN-SD-09-2021'!A:D,4,0)</f>
        <v>414.11</v>
      </c>
      <c r="N2215" s="76" t="b">
        <f t="shared" si="654"/>
        <v>1</v>
      </c>
    </row>
    <row r="2216" spans="1:15" s="363" customFormat="1" x14ac:dyDescent="0.25">
      <c r="A2216" s="378">
        <f t="shared" si="646"/>
        <v>97902</v>
      </c>
      <c r="B2216" s="377">
        <v>88309</v>
      </c>
      <c r="C2216" s="104" t="s">
        <v>14131</v>
      </c>
      <c r="D2216" s="104" t="s">
        <v>13351</v>
      </c>
      <c r="E2216" s="105" t="s">
        <v>11264</v>
      </c>
      <c r="F2216" s="105" t="s">
        <v>6456</v>
      </c>
      <c r="G2216" s="140">
        <v>6.0895000000000001</v>
      </c>
      <c r="H2216" s="107">
        <f>VLOOKUP(B2216,'CMP-SIN-SD-09-2021'!A:D,4,0)</f>
        <v>23.9</v>
      </c>
      <c r="I2216" s="107" t="s">
        <v>11266</v>
      </c>
      <c r="J2216" s="76">
        <f t="shared" si="653"/>
        <v>145.53</v>
      </c>
      <c r="M2216" s="76">
        <f>VLOOKUP(B2216,'CMP-SIN-SD-09-2021'!A:D,4,0)</f>
        <v>23.9</v>
      </c>
      <c r="N2216" s="76" t="b">
        <f t="shared" si="654"/>
        <v>1</v>
      </c>
    </row>
    <row r="2217" spans="1:15" s="363" customFormat="1" x14ac:dyDescent="0.25">
      <c r="A2217" s="378">
        <f t="shared" si="646"/>
        <v>97902</v>
      </c>
      <c r="B2217" s="377">
        <v>88316</v>
      </c>
      <c r="C2217" s="104" t="s">
        <v>14131</v>
      </c>
      <c r="D2217" s="104" t="s">
        <v>11293</v>
      </c>
      <c r="E2217" s="105" t="s">
        <v>11264</v>
      </c>
      <c r="F2217" s="105" t="s">
        <v>6456</v>
      </c>
      <c r="G2217" s="140">
        <v>6.0895000000000001</v>
      </c>
      <c r="H2217" s="107">
        <f>VLOOKUP(B2217,'CMP-SIN-SD-09-2021'!A:D,4,0)</f>
        <v>17.61</v>
      </c>
      <c r="I2217" s="107" t="s">
        <v>11266</v>
      </c>
      <c r="J2217" s="76">
        <f t="shared" si="653"/>
        <v>107.23</v>
      </c>
      <c r="M2217" s="76">
        <f>VLOOKUP(B2217,'CMP-SIN-SD-09-2021'!A:D,4,0)</f>
        <v>17.61</v>
      </c>
      <c r="N2217" s="76" t="b">
        <f t="shared" si="654"/>
        <v>1</v>
      </c>
    </row>
    <row r="2218" spans="1:15" s="363" customFormat="1" ht="45" x14ac:dyDescent="0.25">
      <c r="A2218" s="378">
        <f t="shared" si="646"/>
        <v>97902</v>
      </c>
      <c r="B2218" s="377">
        <v>100475</v>
      </c>
      <c r="C2218" s="104" t="s">
        <v>14131</v>
      </c>
      <c r="D2218" s="104" t="s">
        <v>14137</v>
      </c>
      <c r="E2218" s="105" t="s">
        <v>11264</v>
      </c>
      <c r="F2218" s="105" t="s">
        <v>6624</v>
      </c>
      <c r="G2218" s="140">
        <v>0.11559999999999999</v>
      </c>
      <c r="H2218" s="107">
        <f>VLOOKUP(B2218,'CMP-SIN-SD-09-2021'!A:D,4,0)</f>
        <v>612.04</v>
      </c>
      <c r="I2218" s="107" t="s">
        <v>11266</v>
      </c>
      <c r="J2218" s="76">
        <f t="shared" si="653"/>
        <v>70.75</v>
      </c>
      <c r="M2218" s="76">
        <f>VLOOKUP(B2218,'CMP-SIN-SD-09-2021'!A:D,4,0)</f>
        <v>612.04</v>
      </c>
      <c r="N2218" s="76" t="b">
        <f t="shared" si="654"/>
        <v>1</v>
      </c>
    </row>
    <row r="2219" spans="1:15" s="363" customFormat="1" ht="30" x14ac:dyDescent="0.25">
      <c r="A2219" s="378">
        <f t="shared" si="646"/>
        <v>97902</v>
      </c>
      <c r="B2219" s="377">
        <v>101616</v>
      </c>
      <c r="C2219" s="104" t="s">
        <v>14131</v>
      </c>
      <c r="D2219" s="104" t="s">
        <v>14138</v>
      </c>
      <c r="E2219" s="105" t="s">
        <v>11264</v>
      </c>
      <c r="F2219" s="105" t="s">
        <v>6447</v>
      </c>
      <c r="G2219" s="140">
        <v>0.81</v>
      </c>
      <c r="H2219" s="107">
        <f>VLOOKUP(B2219,'CMP-SIN-SD-09-2021'!A:D,4,0)</f>
        <v>5.27</v>
      </c>
      <c r="I2219" s="107" t="s">
        <v>11266</v>
      </c>
      <c r="J2219" s="76">
        <f t="shared" si="653"/>
        <v>4.26</v>
      </c>
      <c r="M2219" s="76">
        <f>VLOOKUP(B2219,'CMP-SIN-SD-09-2021'!A:D,4,0)</f>
        <v>5.27</v>
      </c>
      <c r="N2219" s="76" t="b">
        <f t="shared" si="654"/>
        <v>1</v>
      </c>
    </row>
    <row r="2220" spans="1:15" s="363" customFormat="1" x14ac:dyDescent="0.25">
      <c r="A2220" s="378">
        <f t="shared" si="646"/>
        <v>97902</v>
      </c>
      <c r="B2220" s="377">
        <v>7258</v>
      </c>
      <c r="C2220" s="104" t="s">
        <v>14131</v>
      </c>
      <c r="D2220" s="104" t="s">
        <v>14139</v>
      </c>
      <c r="E2220" s="105" t="s">
        <v>11264</v>
      </c>
      <c r="F2220" s="105" t="s">
        <v>6446</v>
      </c>
      <c r="G2220" s="140">
        <v>166.0916</v>
      </c>
      <c r="H2220" s="107">
        <v>0.77</v>
      </c>
      <c r="I2220" s="107" t="s">
        <v>11266</v>
      </c>
      <c r="J2220" s="76">
        <f t="shared" si="653"/>
        <v>127.89</v>
      </c>
      <c r="M2220" s="76">
        <f>VLOOKUP(B2220,'INS-SIN-SD-09-2021'!A:D,4,0)</f>
        <v>0.77</v>
      </c>
      <c r="N2220" s="76" t="b">
        <f t="shared" si="654"/>
        <v>1</v>
      </c>
    </row>
    <row r="2221" spans="1:15" s="363" customFormat="1" ht="45" x14ac:dyDescent="0.25">
      <c r="A2221" s="376">
        <f t="shared" si="646"/>
        <v>97903</v>
      </c>
      <c r="B2221" s="367" t="s">
        <v>11263</v>
      </c>
      <c r="C2221" s="368" t="s">
        <v>11557</v>
      </c>
      <c r="D2221" s="368" t="s">
        <v>14131</v>
      </c>
      <c r="E2221" s="369" t="s">
        <v>6446</v>
      </c>
      <c r="F2221" s="369" t="s">
        <v>11264</v>
      </c>
      <c r="G2221" s="370" t="s">
        <v>11265</v>
      </c>
      <c r="H2221" s="371" t="s">
        <v>11266</v>
      </c>
      <c r="I2221" s="375">
        <f>SUMIF(A:A,A2221,J:J)</f>
        <v>814.57999999999993</v>
      </c>
      <c r="K2221" s="363">
        <f>VLOOKUP(A2221,'CMP-SIN-SD-09-2021'!A:D,4,0)</f>
        <v>814.58</v>
      </c>
      <c r="L2221" s="363" t="b">
        <f>K2221=I2221</f>
        <v>1</v>
      </c>
      <c r="O2221" s="6">
        <v>97903</v>
      </c>
    </row>
    <row r="2222" spans="1:15" s="363" customFormat="1" ht="45" x14ac:dyDescent="0.25">
      <c r="A2222" s="378">
        <f t="shared" si="646"/>
        <v>97903</v>
      </c>
      <c r="B2222" s="377">
        <v>94970</v>
      </c>
      <c r="C2222" s="104" t="s">
        <v>14131</v>
      </c>
      <c r="D2222" s="104" t="s">
        <v>14132</v>
      </c>
      <c r="E2222" s="105" t="s">
        <v>11264</v>
      </c>
      <c r="F2222" s="105" t="s">
        <v>6624</v>
      </c>
      <c r="G2222" s="140">
        <v>0.1163</v>
      </c>
      <c r="H2222" s="107">
        <f>VLOOKUP(B2222,'CMP-SIN-SD-09-2021'!A:D,4,0)</f>
        <v>414.15</v>
      </c>
      <c r="I2222" s="107" t="s">
        <v>11266</v>
      </c>
      <c r="J2222" s="76">
        <f t="shared" ref="J2222:J2231" si="655">TRUNC((H2222*G2222),2)</f>
        <v>48.16</v>
      </c>
      <c r="M2222" s="76">
        <f>VLOOKUP(B2222,'CMP-SIN-SD-09-2021'!A:D,4,0)</f>
        <v>414.15</v>
      </c>
      <c r="N2222" s="76" t="b">
        <f t="shared" ref="N2222:N2231" si="656">M2222=H2222</f>
        <v>1</v>
      </c>
    </row>
    <row r="2223" spans="1:15" s="363" customFormat="1" ht="45" x14ac:dyDescent="0.25">
      <c r="A2223" s="378">
        <f t="shared" si="646"/>
        <v>97903</v>
      </c>
      <c r="B2223" s="377">
        <v>97735</v>
      </c>
      <c r="C2223" s="104" t="s">
        <v>14131</v>
      </c>
      <c r="D2223" s="104" t="s">
        <v>14133</v>
      </c>
      <c r="E2223" s="105" t="s">
        <v>11264</v>
      </c>
      <c r="F2223" s="105" t="s">
        <v>6624</v>
      </c>
      <c r="G2223" s="140">
        <v>7.0000000000000007E-2</v>
      </c>
      <c r="H2223" s="107">
        <f>VLOOKUP(B2223,'CMP-SIN-SD-09-2021'!A:D,4,0)</f>
        <v>2304.19</v>
      </c>
      <c r="I2223" s="107" t="s">
        <v>11266</v>
      </c>
      <c r="J2223" s="76">
        <f t="shared" si="655"/>
        <v>161.29</v>
      </c>
      <c r="M2223" s="76">
        <f>VLOOKUP(B2223,'CMP-SIN-SD-09-2021'!A:D,4,0)</f>
        <v>2304.19</v>
      </c>
      <c r="N2223" s="76" t="b">
        <f t="shared" si="656"/>
        <v>1</v>
      </c>
    </row>
    <row r="2224" spans="1:15" s="363" customFormat="1" ht="75" x14ac:dyDescent="0.25">
      <c r="A2224" s="378">
        <f t="shared" si="646"/>
        <v>97903</v>
      </c>
      <c r="B2224" s="377">
        <v>5678</v>
      </c>
      <c r="C2224" s="104" t="s">
        <v>14131</v>
      </c>
      <c r="D2224" s="104" t="s">
        <v>14134</v>
      </c>
      <c r="E2224" s="105" t="s">
        <v>11264</v>
      </c>
      <c r="F2224" s="105" t="s">
        <v>11307</v>
      </c>
      <c r="G2224" s="140">
        <v>1.3599999999999999E-2</v>
      </c>
      <c r="H2224" s="107">
        <f>VLOOKUP(B2224,'CMP-SIN-SD-09-2021'!A:D,4,0)</f>
        <v>109.75</v>
      </c>
      <c r="I2224" s="107" t="s">
        <v>11266</v>
      </c>
      <c r="J2224" s="76">
        <f t="shared" si="655"/>
        <v>1.49</v>
      </c>
      <c r="M2224" s="76">
        <f>VLOOKUP(B2224,'CMP-SIN-SD-09-2021'!A:D,4,0)</f>
        <v>109.75</v>
      </c>
      <c r="N2224" s="76" t="b">
        <f t="shared" si="656"/>
        <v>1</v>
      </c>
    </row>
    <row r="2225" spans="1:15" s="363" customFormat="1" ht="75" x14ac:dyDescent="0.25">
      <c r="A2225" s="378">
        <f t="shared" si="646"/>
        <v>97903</v>
      </c>
      <c r="B2225" s="377">
        <v>5679</v>
      </c>
      <c r="C2225" s="104" t="s">
        <v>14131</v>
      </c>
      <c r="D2225" s="104" t="s">
        <v>14135</v>
      </c>
      <c r="E2225" s="105" t="s">
        <v>11264</v>
      </c>
      <c r="F2225" s="105" t="s">
        <v>11308</v>
      </c>
      <c r="G2225" s="140">
        <v>4.5600000000000002E-2</v>
      </c>
      <c r="H2225" s="107">
        <f>VLOOKUP(B2225,'CMP-SIN-SD-09-2021'!A:D,4,0)</f>
        <v>43.94</v>
      </c>
      <c r="I2225" s="107" t="s">
        <v>11266</v>
      </c>
      <c r="J2225" s="76">
        <f t="shared" si="655"/>
        <v>2</v>
      </c>
      <c r="M2225" s="76">
        <f>VLOOKUP(B2225,'CMP-SIN-SD-09-2021'!A:D,4,0)</f>
        <v>43.94</v>
      </c>
      <c r="N2225" s="76" t="b">
        <f t="shared" si="656"/>
        <v>1</v>
      </c>
    </row>
    <row r="2226" spans="1:15" s="363" customFormat="1" ht="45" x14ac:dyDescent="0.25">
      <c r="A2226" s="378">
        <f t="shared" si="646"/>
        <v>97903</v>
      </c>
      <c r="B2226" s="377">
        <v>87316</v>
      </c>
      <c r="C2226" s="104" t="s">
        <v>14131</v>
      </c>
      <c r="D2226" s="104" t="s">
        <v>14136</v>
      </c>
      <c r="E2226" s="105" t="s">
        <v>11264</v>
      </c>
      <c r="F2226" s="105" t="s">
        <v>6624</v>
      </c>
      <c r="G2226" s="140">
        <v>1.6999999999999999E-3</v>
      </c>
      <c r="H2226" s="107">
        <f>VLOOKUP(B2226,'CMP-SIN-SD-09-2021'!A:D,4,0)</f>
        <v>414.11</v>
      </c>
      <c r="I2226" s="107" t="s">
        <v>11266</v>
      </c>
      <c r="J2226" s="76">
        <f t="shared" si="655"/>
        <v>0.7</v>
      </c>
      <c r="M2226" s="76">
        <f>VLOOKUP(B2226,'CMP-SIN-SD-09-2021'!A:D,4,0)</f>
        <v>414.11</v>
      </c>
      <c r="N2226" s="76" t="b">
        <f t="shared" si="656"/>
        <v>1</v>
      </c>
    </row>
    <row r="2227" spans="1:15" s="363" customFormat="1" x14ac:dyDescent="0.25">
      <c r="A2227" s="378">
        <f t="shared" si="646"/>
        <v>97903</v>
      </c>
      <c r="B2227" s="377">
        <v>88309</v>
      </c>
      <c r="C2227" s="104" t="s">
        <v>14131</v>
      </c>
      <c r="D2227" s="104" t="s">
        <v>13351</v>
      </c>
      <c r="E2227" s="105" t="s">
        <v>11264</v>
      </c>
      <c r="F2227" s="105" t="s">
        <v>6456</v>
      </c>
      <c r="G2227" s="140">
        <v>8.1328999999999994</v>
      </c>
      <c r="H2227" s="107">
        <f>VLOOKUP(B2227,'CMP-SIN-SD-09-2021'!A:D,4,0)</f>
        <v>23.9</v>
      </c>
      <c r="I2227" s="107" t="s">
        <v>11266</v>
      </c>
      <c r="J2227" s="76">
        <f t="shared" si="655"/>
        <v>194.37</v>
      </c>
      <c r="M2227" s="76">
        <f>VLOOKUP(B2227,'CMP-SIN-SD-09-2021'!A:D,4,0)</f>
        <v>23.9</v>
      </c>
      <c r="N2227" s="76" t="b">
        <f t="shared" si="656"/>
        <v>1</v>
      </c>
    </row>
    <row r="2228" spans="1:15" s="363" customFormat="1" x14ac:dyDescent="0.25">
      <c r="A2228" s="378">
        <f t="shared" si="646"/>
        <v>97903</v>
      </c>
      <c r="B2228" s="377">
        <v>88316</v>
      </c>
      <c r="C2228" s="104" t="s">
        <v>14131</v>
      </c>
      <c r="D2228" s="104" t="s">
        <v>11293</v>
      </c>
      <c r="E2228" s="105" t="s">
        <v>11264</v>
      </c>
      <c r="F2228" s="105" t="s">
        <v>6456</v>
      </c>
      <c r="G2228" s="140">
        <v>8.1328999999999994</v>
      </c>
      <c r="H2228" s="107">
        <f>VLOOKUP(B2228,'CMP-SIN-SD-09-2021'!A:D,4,0)</f>
        <v>17.61</v>
      </c>
      <c r="I2228" s="107" t="s">
        <v>11266</v>
      </c>
      <c r="J2228" s="76">
        <f t="shared" si="655"/>
        <v>143.22</v>
      </c>
      <c r="M2228" s="76">
        <f>VLOOKUP(B2228,'CMP-SIN-SD-09-2021'!A:D,4,0)</f>
        <v>17.61</v>
      </c>
      <c r="N2228" s="76" t="b">
        <f t="shared" si="656"/>
        <v>1</v>
      </c>
    </row>
    <row r="2229" spans="1:15" s="363" customFormat="1" ht="45" x14ac:dyDescent="0.25">
      <c r="A2229" s="378">
        <f t="shared" si="646"/>
        <v>97903</v>
      </c>
      <c r="B2229" s="377">
        <v>100475</v>
      </c>
      <c r="C2229" s="104" t="s">
        <v>14131</v>
      </c>
      <c r="D2229" s="104" t="s">
        <v>14137</v>
      </c>
      <c r="E2229" s="105" t="s">
        <v>11264</v>
      </c>
      <c r="F2229" s="105" t="s">
        <v>6624</v>
      </c>
      <c r="G2229" s="140">
        <v>0.1585</v>
      </c>
      <c r="H2229" s="107">
        <f>VLOOKUP(B2229,'CMP-SIN-SD-09-2021'!A:D,4,0)</f>
        <v>612.04</v>
      </c>
      <c r="I2229" s="107" t="s">
        <v>11266</v>
      </c>
      <c r="J2229" s="76">
        <f t="shared" si="655"/>
        <v>97</v>
      </c>
      <c r="M2229" s="76">
        <f>VLOOKUP(B2229,'CMP-SIN-SD-09-2021'!A:D,4,0)</f>
        <v>612.04</v>
      </c>
      <c r="N2229" s="76" t="b">
        <f t="shared" si="656"/>
        <v>1</v>
      </c>
    </row>
    <row r="2230" spans="1:15" s="363" customFormat="1" ht="45" x14ac:dyDescent="0.25">
      <c r="A2230" s="378">
        <f t="shared" si="646"/>
        <v>97903</v>
      </c>
      <c r="B2230" s="377">
        <v>101617</v>
      </c>
      <c r="C2230" s="104" t="s">
        <v>14131</v>
      </c>
      <c r="D2230" s="104" t="s">
        <v>14140</v>
      </c>
      <c r="E2230" s="105" t="s">
        <v>11264</v>
      </c>
      <c r="F2230" s="105" t="s">
        <v>6447</v>
      </c>
      <c r="G2230" s="140">
        <v>1.21</v>
      </c>
      <c r="H2230" s="107">
        <f>VLOOKUP(B2230,'CMP-SIN-SD-09-2021'!A:D,4,0)</f>
        <v>2.61</v>
      </c>
      <c r="I2230" s="107" t="s">
        <v>11266</v>
      </c>
      <c r="J2230" s="76">
        <f t="shared" si="655"/>
        <v>3.15</v>
      </c>
      <c r="M2230" s="76">
        <f>VLOOKUP(B2230,'CMP-SIN-SD-09-2021'!A:D,4,0)</f>
        <v>2.61</v>
      </c>
      <c r="N2230" s="76" t="b">
        <f t="shared" si="656"/>
        <v>1</v>
      </c>
    </row>
    <row r="2231" spans="1:15" s="363" customFormat="1" x14ac:dyDescent="0.25">
      <c r="A2231" s="378">
        <f t="shared" si="646"/>
        <v>97903</v>
      </c>
      <c r="B2231" s="377">
        <v>7258</v>
      </c>
      <c r="C2231" s="104" t="s">
        <v>14131</v>
      </c>
      <c r="D2231" s="104" t="s">
        <v>14139</v>
      </c>
      <c r="E2231" s="105" t="s">
        <v>11264</v>
      </c>
      <c r="F2231" s="105" t="s">
        <v>6446</v>
      </c>
      <c r="G2231" s="140">
        <v>211.95599999999999</v>
      </c>
      <c r="H2231" s="107">
        <v>0.77</v>
      </c>
      <c r="I2231" s="107" t="s">
        <v>11266</v>
      </c>
      <c r="J2231" s="76">
        <f t="shared" si="655"/>
        <v>163.19999999999999</v>
      </c>
      <c r="M2231" s="76">
        <f>VLOOKUP(B2231,'INS-SIN-SD-09-2021'!A:D,4,0)</f>
        <v>0.77</v>
      </c>
      <c r="N2231" s="76" t="b">
        <f t="shared" si="656"/>
        <v>1</v>
      </c>
    </row>
    <row r="2232" spans="1:15" s="363" customFormat="1" ht="30" x14ac:dyDescent="0.25">
      <c r="A2232" s="376" t="str">
        <f t="shared" si="646"/>
        <v>081828/AGETOP</v>
      </c>
      <c r="B2232" s="367" t="s">
        <v>11263</v>
      </c>
      <c r="C2232" s="368" t="s">
        <v>11558</v>
      </c>
      <c r="D2232" s="368" t="s">
        <v>14141</v>
      </c>
      <c r="E2232" s="369" t="s">
        <v>6446</v>
      </c>
      <c r="F2232" s="369" t="s">
        <v>11264</v>
      </c>
      <c r="G2232" s="370" t="s">
        <v>11265</v>
      </c>
      <c r="H2232" s="371" t="s">
        <v>11266</v>
      </c>
      <c r="I2232" s="375">
        <f>SUMIF(A:A,A2232,J:J)</f>
        <v>559.13</v>
      </c>
      <c r="K2232" s="363" t="e">
        <f>VLOOKUP(A2232,'CMP-SIN-SD-09-2021'!A:D,4,0)</f>
        <v>#N/A</v>
      </c>
      <c r="L2232" s="363" t="e">
        <f>K2232=I2232</f>
        <v>#N/A</v>
      </c>
      <c r="O2232" s="363" t="s">
        <v>536</v>
      </c>
    </row>
    <row r="2233" spans="1:15" s="363" customFormat="1" x14ac:dyDescent="0.25">
      <c r="A2233" s="378" t="str">
        <f t="shared" si="646"/>
        <v>081828/AGETOP</v>
      </c>
      <c r="B2233" s="377">
        <v>88245</v>
      </c>
      <c r="C2233" s="104" t="s">
        <v>14141</v>
      </c>
      <c r="D2233" s="104" t="s">
        <v>13445</v>
      </c>
      <c r="E2233" s="105" t="s">
        <v>11264</v>
      </c>
      <c r="F2233" s="105" t="s">
        <v>6456</v>
      </c>
      <c r="G2233" s="140">
        <v>9.5500000000000002E-2</v>
      </c>
      <c r="H2233" s="107">
        <f>VLOOKUP(B2233,'CMP-SIN-SD-09-2021'!A:D,4,0)</f>
        <v>23.78</v>
      </c>
      <c r="I2233" s="107" t="s">
        <v>11266</v>
      </c>
      <c r="J2233" s="76">
        <f t="shared" ref="J2233:J2260" si="657">TRUNC((H2233*G2233),2)</f>
        <v>2.27</v>
      </c>
      <c r="M2233" s="76">
        <f>VLOOKUP(B2233,'CMP-SIN-SD-09-2021'!A:D,4,0)</f>
        <v>23.78</v>
      </c>
      <c r="N2233" s="76" t="b">
        <f t="shared" ref="N2233:N2260" si="658">M2233=H2233</f>
        <v>1</v>
      </c>
    </row>
    <row r="2234" spans="1:15" s="363" customFormat="1" x14ac:dyDescent="0.25">
      <c r="A2234" s="378" t="str">
        <f t="shared" si="646"/>
        <v>081828/AGETOP</v>
      </c>
      <c r="B2234" s="377">
        <v>88262</v>
      </c>
      <c r="C2234" s="104" t="s">
        <v>14141</v>
      </c>
      <c r="D2234" s="104" t="s">
        <v>13312</v>
      </c>
      <c r="E2234" s="105" t="s">
        <v>11264</v>
      </c>
      <c r="F2234" s="105" t="s">
        <v>6456</v>
      </c>
      <c r="G2234" s="140">
        <v>2.5700000000000001E-2</v>
      </c>
      <c r="H2234" s="107">
        <f>VLOOKUP(B2234,'CMP-SIN-SD-09-2021'!A:D,4,0)</f>
        <v>23.68</v>
      </c>
      <c r="I2234" s="107" t="s">
        <v>11266</v>
      </c>
      <c r="J2234" s="76">
        <f t="shared" si="657"/>
        <v>0.6</v>
      </c>
      <c r="M2234" s="76">
        <f>VLOOKUP(B2234,'CMP-SIN-SD-09-2021'!A:D,4,0)</f>
        <v>23.68</v>
      </c>
      <c r="N2234" s="76" t="b">
        <f t="shared" si="658"/>
        <v>1</v>
      </c>
    </row>
    <row r="2235" spans="1:15" s="363" customFormat="1" x14ac:dyDescent="0.25">
      <c r="A2235" s="378" t="str">
        <f t="shared" si="646"/>
        <v>081828/AGETOP</v>
      </c>
      <c r="B2235" s="377">
        <v>88309</v>
      </c>
      <c r="C2235" s="104" t="s">
        <v>14141</v>
      </c>
      <c r="D2235" s="104" t="s">
        <v>13351</v>
      </c>
      <c r="E2235" s="105" t="s">
        <v>11264</v>
      </c>
      <c r="F2235" s="105" t="s">
        <v>6456</v>
      </c>
      <c r="G2235" s="140">
        <v>6.9063999999999997</v>
      </c>
      <c r="H2235" s="107">
        <f>VLOOKUP(B2235,'CMP-SIN-SD-09-2021'!A:D,4,0)</f>
        <v>23.9</v>
      </c>
      <c r="I2235" s="107" t="s">
        <v>11266</v>
      </c>
      <c r="J2235" s="76">
        <f t="shared" si="657"/>
        <v>165.06</v>
      </c>
      <c r="M2235" s="76">
        <f>VLOOKUP(B2235,'CMP-SIN-SD-09-2021'!A:D,4,0)</f>
        <v>23.9</v>
      </c>
      <c r="N2235" s="76" t="b">
        <f t="shared" si="658"/>
        <v>1</v>
      </c>
    </row>
    <row r="2236" spans="1:15" s="363" customFormat="1" ht="30" x14ac:dyDescent="0.25">
      <c r="A2236" s="378" t="str">
        <f t="shared" si="646"/>
        <v>081828/AGETOP</v>
      </c>
      <c r="B2236" s="377">
        <v>88377</v>
      </c>
      <c r="C2236" s="104" t="s">
        <v>14141</v>
      </c>
      <c r="D2236" s="104" t="s">
        <v>13756</v>
      </c>
      <c r="E2236" s="105" t="s">
        <v>11264</v>
      </c>
      <c r="F2236" s="105" t="s">
        <v>6456</v>
      </c>
      <c r="G2236" s="140">
        <v>1.2500000000000001E-2</v>
      </c>
      <c r="H2236" s="107">
        <f>VLOOKUP(B2236,'CMP-SIN-SD-09-2021'!A:D,4,0)</f>
        <v>17.82</v>
      </c>
      <c r="I2236" s="107" t="s">
        <v>11266</v>
      </c>
      <c r="J2236" s="76">
        <f t="shared" si="657"/>
        <v>0.22</v>
      </c>
      <c r="M2236" s="76">
        <f>VLOOKUP(B2236,'CMP-SIN-SD-09-2021'!A:D,4,0)</f>
        <v>17.82</v>
      </c>
      <c r="N2236" s="76" t="b">
        <f t="shared" si="658"/>
        <v>1</v>
      </c>
    </row>
    <row r="2237" spans="1:15" s="363" customFormat="1" x14ac:dyDescent="0.25">
      <c r="A2237" s="378" t="str">
        <f t="shared" si="646"/>
        <v>081828/AGETOP</v>
      </c>
      <c r="B2237" s="377">
        <v>88316</v>
      </c>
      <c r="C2237" s="104" t="s">
        <v>14141</v>
      </c>
      <c r="D2237" s="104" t="s">
        <v>11293</v>
      </c>
      <c r="E2237" s="105" t="s">
        <v>11264</v>
      </c>
      <c r="F2237" s="105" t="s">
        <v>6456</v>
      </c>
      <c r="G2237" s="140">
        <v>9.343</v>
      </c>
      <c r="H2237" s="107">
        <f>VLOOKUP(B2237,'CMP-SIN-SD-09-2021'!A:D,4,0)</f>
        <v>17.61</v>
      </c>
      <c r="I2237" s="107" t="s">
        <v>11266</v>
      </c>
      <c r="J2237" s="76">
        <f t="shared" si="657"/>
        <v>164.53</v>
      </c>
      <c r="M2237" s="76">
        <f>VLOOKUP(B2237,'CMP-SIN-SD-09-2021'!A:D,4,0)</f>
        <v>17.61</v>
      </c>
      <c r="N2237" s="76" t="b">
        <f t="shared" si="658"/>
        <v>1</v>
      </c>
    </row>
    <row r="2238" spans="1:15" s="363" customFormat="1" x14ac:dyDescent="0.25">
      <c r="A2238" s="378" t="str">
        <f t="shared" si="646"/>
        <v>081828/AGETOP</v>
      </c>
      <c r="B2238" s="377" t="s">
        <v>15228</v>
      </c>
      <c r="C2238" s="104" t="s">
        <v>14141</v>
      </c>
      <c r="D2238" s="104" t="s">
        <v>14142</v>
      </c>
      <c r="E2238" s="105" t="s">
        <v>11264</v>
      </c>
      <c r="F2238" s="105" t="s">
        <v>13735</v>
      </c>
      <c r="G2238" s="140">
        <v>9.6500000000000002E-2</v>
      </c>
      <c r="H2238" s="107">
        <v>5.5</v>
      </c>
      <c r="I2238" s="107" t="s">
        <v>11266</v>
      </c>
      <c r="J2238" s="76">
        <f t="shared" si="657"/>
        <v>0.53</v>
      </c>
      <c r="M2238" s="76" t="e">
        <f>VLOOKUP(B2238,'INS-SIN-SD-09-2021'!A:D,4,0)</f>
        <v>#N/A</v>
      </c>
      <c r="N2238" s="76" t="e">
        <f t="shared" si="658"/>
        <v>#N/A</v>
      </c>
    </row>
    <row r="2239" spans="1:15" s="363" customFormat="1" x14ac:dyDescent="0.25">
      <c r="A2239" s="378" t="str">
        <f t="shared" si="646"/>
        <v>081828/AGETOP</v>
      </c>
      <c r="B2239" s="377" t="s">
        <v>15220</v>
      </c>
      <c r="C2239" s="104" t="s">
        <v>14141</v>
      </c>
      <c r="D2239" s="104" t="s">
        <v>13645</v>
      </c>
      <c r="E2239" s="105" t="s">
        <v>11264</v>
      </c>
      <c r="F2239" s="105" t="s">
        <v>13495</v>
      </c>
      <c r="G2239" s="140">
        <v>0.13730000000000001</v>
      </c>
      <c r="H2239" s="107">
        <v>82.85</v>
      </c>
      <c r="I2239" s="107" t="s">
        <v>11266</v>
      </c>
      <c r="J2239" s="76">
        <f t="shared" si="657"/>
        <v>11.37</v>
      </c>
      <c r="M2239" s="76" t="e">
        <f>VLOOKUP(B2239,'INS-SIN-SD-09-2021'!A:D,4,0)</f>
        <v>#N/A</v>
      </c>
      <c r="N2239" s="76" t="e">
        <f t="shared" si="658"/>
        <v>#N/A</v>
      </c>
    </row>
    <row r="2240" spans="1:15" s="363" customFormat="1" x14ac:dyDescent="0.25">
      <c r="A2240" s="378" t="str">
        <f t="shared" si="646"/>
        <v>081828/AGETOP</v>
      </c>
      <c r="B2240" s="377">
        <v>1215</v>
      </c>
      <c r="C2240" s="104" t="s">
        <v>14141</v>
      </c>
      <c r="D2240" s="104" t="s">
        <v>13646</v>
      </c>
      <c r="E2240" s="105" t="s">
        <v>11264</v>
      </c>
      <c r="F2240" s="105" t="s">
        <v>13647</v>
      </c>
      <c r="G2240" s="140">
        <v>22.411999999999999</v>
      </c>
      <c r="H2240" s="107">
        <v>0.39</v>
      </c>
      <c r="I2240" s="107" t="s">
        <v>11266</v>
      </c>
      <c r="J2240" s="76">
        <f t="shared" si="657"/>
        <v>8.74</v>
      </c>
      <c r="M2240" s="76" t="e">
        <f>VLOOKUP(B2240,'INS-SIN-SD-09-2021'!A:D,4,0)</f>
        <v>#N/A</v>
      </c>
      <c r="N2240" s="76" t="e">
        <f t="shared" si="658"/>
        <v>#N/A</v>
      </c>
    </row>
    <row r="2241" spans="1:14" s="363" customFormat="1" x14ac:dyDescent="0.25">
      <c r="A2241" s="378" t="str">
        <f t="shared" si="646"/>
        <v>081828/AGETOP</v>
      </c>
      <c r="B2241" s="377">
        <v>2023</v>
      </c>
      <c r="C2241" s="104" t="s">
        <v>14141</v>
      </c>
      <c r="D2241" s="104" t="s">
        <v>13798</v>
      </c>
      <c r="E2241" s="105" t="s">
        <v>11264</v>
      </c>
      <c r="F2241" s="105" t="s">
        <v>13623</v>
      </c>
      <c r="G2241" s="140">
        <v>9.8199999999999996E-2</v>
      </c>
      <c r="H2241" s="107">
        <v>5.63</v>
      </c>
      <c r="I2241" s="107" t="s">
        <v>11266</v>
      </c>
      <c r="J2241" s="76">
        <f t="shared" si="657"/>
        <v>0.55000000000000004</v>
      </c>
      <c r="M2241" s="76" t="e">
        <f>VLOOKUP(B2241,'INS-SIN-SD-09-2021'!A:D,4,0)</f>
        <v>#N/A</v>
      </c>
      <c r="N2241" s="76" t="e">
        <f t="shared" si="658"/>
        <v>#N/A</v>
      </c>
    </row>
    <row r="2242" spans="1:14" s="363" customFormat="1" x14ac:dyDescent="0.25">
      <c r="A2242" s="378" t="str">
        <f t="shared" si="646"/>
        <v>081828/AGETOP</v>
      </c>
      <c r="B2242" s="377" t="s">
        <v>15224</v>
      </c>
      <c r="C2242" s="104" t="s">
        <v>14141</v>
      </c>
      <c r="D2242" s="104" t="s">
        <v>13799</v>
      </c>
      <c r="E2242" s="105" t="s">
        <v>11264</v>
      </c>
      <c r="F2242" s="105" t="s">
        <v>13495</v>
      </c>
      <c r="G2242" s="140">
        <v>4.7300000000000002E-2</v>
      </c>
      <c r="H2242" s="107">
        <v>85.36</v>
      </c>
      <c r="I2242" s="107" t="s">
        <v>11266</v>
      </c>
      <c r="J2242" s="76">
        <f t="shared" si="657"/>
        <v>4.03</v>
      </c>
      <c r="M2242" s="76" t="e">
        <f>VLOOKUP(B2242,'INS-SIN-SD-09-2021'!A:D,4,0)</f>
        <v>#N/A</v>
      </c>
      <c r="N2242" s="76" t="e">
        <f t="shared" si="658"/>
        <v>#N/A</v>
      </c>
    </row>
    <row r="2243" spans="1:14" s="363" customFormat="1" x14ac:dyDescent="0.25">
      <c r="A2243" s="378" t="str">
        <f t="shared" si="646"/>
        <v>081828/AGETOP</v>
      </c>
      <c r="B2243" s="377">
        <v>1861</v>
      </c>
      <c r="C2243" s="104" t="s">
        <v>14141</v>
      </c>
      <c r="D2243" s="104" t="s">
        <v>13800</v>
      </c>
      <c r="E2243" s="105" t="s">
        <v>11264</v>
      </c>
      <c r="F2243" s="105" t="s">
        <v>13647</v>
      </c>
      <c r="G2243" s="140">
        <v>4.7999999999999996E-3</v>
      </c>
      <c r="H2243" s="107">
        <v>5.99</v>
      </c>
      <c r="I2243" s="107" t="s">
        <v>11266</v>
      </c>
      <c r="J2243" s="76">
        <f t="shared" si="657"/>
        <v>0.02</v>
      </c>
      <c r="M2243" s="76" t="e">
        <f>VLOOKUP(B2243,'INS-SIN-SD-09-2021'!A:D,4,0)</f>
        <v>#N/A</v>
      </c>
      <c r="N2243" s="76" t="e">
        <f t="shared" si="658"/>
        <v>#N/A</v>
      </c>
    </row>
    <row r="2244" spans="1:14" s="363" customFormat="1" x14ac:dyDescent="0.25">
      <c r="A2244" s="378" t="str">
        <f t="shared" si="646"/>
        <v>081828/AGETOP</v>
      </c>
      <c r="B2244" s="377" t="s">
        <v>15225</v>
      </c>
      <c r="C2244" s="104" t="s">
        <v>14141</v>
      </c>
      <c r="D2244" s="104" t="s">
        <v>13802</v>
      </c>
      <c r="E2244" s="105" t="s">
        <v>11264</v>
      </c>
      <c r="F2244" s="105" t="s">
        <v>13647</v>
      </c>
      <c r="G2244" s="140">
        <v>2.98E-2</v>
      </c>
      <c r="H2244" s="107">
        <v>6.75</v>
      </c>
      <c r="I2244" s="107" t="s">
        <v>11266</v>
      </c>
      <c r="J2244" s="76">
        <f t="shared" si="657"/>
        <v>0.2</v>
      </c>
      <c r="M2244" s="76" t="e">
        <f>VLOOKUP(B2244,'INS-SIN-SD-09-2021'!A:D,4,0)</f>
        <v>#N/A</v>
      </c>
      <c r="N2244" s="76" t="e">
        <f t="shared" si="658"/>
        <v>#N/A</v>
      </c>
    </row>
    <row r="2245" spans="1:14" s="363" customFormat="1" x14ac:dyDescent="0.25">
      <c r="A2245" s="378" t="str">
        <f t="shared" si="646"/>
        <v>081828/AGETOP</v>
      </c>
      <c r="B2245" s="377">
        <v>1221</v>
      </c>
      <c r="C2245" s="104" t="s">
        <v>14141</v>
      </c>
      <c r="D2245" s="104" t="s">
        <v>13803</v>
      </c>
      <c r="E2245" s="105" t="s">
        <v>11264</v>
      </c>
      <c r="F2245" s="105" t="s">
        <v>13647</v>
      </c>
      <c r="G2245" s="140">
        <v>20.551400000000001</v>
      </c>
      <c r="H2245" s="107">
        <v>0.54</v>
      </c>
      <c r="I2245" s="107" t="s">
        <v>11266</v>
      </c>
      <c r="J2245" s="76">
        <f t="shared" si="657"/>
        <v>11.09</v>
      </c>
      <c r="M2245" s="76" t="e">
        <f>VLOOKUP(B2245,'INS-SIN-SD-09-2021'!A:D,4,0)</f>
        <v>#N/A</v>
      </c>
      <c r="N2245" s="76" t="e">
        <f t="shared" si="658"/>
        <v>#N/A</v>
      </c>
    </row>
    <row r="2246" spans="1:14" s="363" customFormat="1" x14ac:dyDescent="0.25">
      <c r="A2246" s="378" t="str">
        <f t="shared" si="646"/>
        <v>081828/AGETOP</v>
      </c>
      <c r="B2246" s="377">
        <v>1672</v>
      </c>
      <c r="C2246" s="104" t="s">
        <v>14141</v>
      </c>
      <c r="D2246" s="104" t="s">
        <v>14143</v>
      </c>
      <c r="E2246" s="105" t="s">
        <v>11264</v>
      </c>
      <c r="F2246" s="105" t="s">
        <v>13735</v>
      </c>
      <c r="G2246" s="140">
        <v>0.12570000000000001</v>
      </c>
      <c r="H2246" s="107">
        <v>2.12</v>
      </c>
      <c r="I2246" s="107" t="s">
        <v>11266</v>
      </c>
      <c r="J2246" s="76">
        <f t="shared" si="657"/>
        <v>0.26</v>
      </c>
      <c r="M2246" s="76" t="e">
        <f>VLOOKUP(B2246,'INS-SIN-SD-09-2021'!A:D,4,0)</f>
        <v>#N/A</v>
      </c>
      <c r="N2246" s="76" t="e">
        <f t="shared" si="658"/>
        <v>#N/A</v>
      </c>
    </row>
    <row r="2247" spans="1:14" s="363" customFormat="1" x14ac:dyDescent="0.25">
      <c r="A2247" s="378" t="str">
        <f t="shared" si="646"/>
        <v>081828/AGETOP</v>
      </c>
      <c r="B2247" s="377">
        <v>1973</v>
      </c>
      <c r="C2247" s="104" t="s">
        <v>14141</v>
      </c>
      <c r="D2247" s="104" t="s">
        <v>14144</v>
      </c>
      <c r="E2247" s="105" t="s">
        <v>11264</v>
      </c>
      <c r="F2247" s="105" t="s">
        <v>13647</v>
      </c>
      <c r="G2247" s="140">
        <v>0.89649999999999996</v>
      </c>
      <c r="H2247" s="107">
        <v>3.67</v>
      </c>
      <c r="I2247" s="107" t="s">
        <v>11266</v>
      </c>
      <c r="J2247" s="76">
        <f t="shared" si="657"/>
        <v>3.29</v>
      </c>
      <c r="M2247" s="76" t="e">
        <f>VLOOKUP(B2247,'INS-SIN-SD-09-2021'!A:D,4,0)</f>
        <v>#N/A</v>
      </c>
      <c r="N2247" s="76" t="e">
        <f t="shared" si="658"/>
        <v>#N/A</v>
      </c>
    </row>
    <row r="2248" spans="1:14" s="363" customFormat="1" x14ac:dyDescent="0.25">
      <c r="A2248" s="378" t="str">
        <f t="shared" si="646"/>
        <v>081828/AGETOP</v>
      </c>
      <c r="B2248" s="377">
        <v>2033</v>
      </c>
      <c r="C2248" s="104" t="s">
        <v>14141</v>
      </c>
      <c r="D2248" s="104" t="s">
        <v>14145</v>
      </c>
      <c r="E2248" s="105" t="s">
        <v>11264</v>
      </c>
      <c r="F2248" s="105" t="s">
        <v>13735</v>
      </c>
      <c r="G2248" s="140">
        <v>201.6</v>
      </c>
      <c r="H2248" s="107">
        <v>0.3</v>
      </c>
      <c r="I2248" s="107" t="s">
        <v>11266</v>
      </c>
      <c r="J2248" s="76">
        <f t="shared" si="657"/>
        <v>60.48</v>
      </c>
      <c r="M2248" s="76" t="e">
        <f>VLOOKUP(B2248,'INS-SIN-SD-09-2021'!A:D,4,0)</f>
        <v>#N/A</v>
      </c>
      <c r="N2248" s="76" t="e">
        <f t="shared" si="658"/>
        <v>#N/A</v>
      </c>
    </row>
    <row r="2249" spans="1:14" s="363" customFormat="1" x14ac:dyDescent="0.25">
      <c r="A2249" s="378" t="str">
        <f t="shared" si="646"/>
        <v>081828/AGETOP</v>
      </c>
      <c r="B2249" s="377">
        <v>2448</v>
      </c>
      <c r="C2249" s="104" t="s">
        <v>14141</v>
      </c>
      <c r="D2249" s="104" t="s">
        <v>13804</v>
      </c>
      <c r="E2249" s="105" t="s">
        <v>11264</v>
      </c>
      <c r="F2249" s="105" t="s">
        <v>13647</v>
      </c>
      <c r="G2249" s="140">
        <v>1.5157</v>
      </c>
      <c r="H2249" s="107">
        <v>4.45</v>
      </c>
      <c r="I2249" s="107" t="s">
        <v>11266</v>
      </c>
      <c r="J2249" s="76">
        <f t="shared" si="657"/>
        <v>6.74</v>
      </c>
      <c r="M2249" s="76" t="e">
        <f>VLOOKUP(B2249,'INS-SIN-SD-09-2021'!A:D,4,0)</f>
        <v>#N/A</v>
      </c>
      <c r="N2249" s="76" t="e">
        <f t="shared" si="658"/>
        <v>#N/A</v>
      </c>
    </row>
    <row r="2250" spans="1:14" s="363" customFormat="1" x14ac:dyDescent="0.25">
      <c r="A2250" s="378" t="str">
        <f t="shared" si="646"/>
        <v>081828/AGETOP</v>
      </c>
      <c r="B2250" s="377">
        <v>2804</v>
      </c>
      <c r="C2250" s="104" t="s">
        <v>14141</v>
      </c>
      <c r="D2250" s="104" t="s">
        <v>13805</v>
      </c>
      <c r="E2250" s="105" t="s">
        <v>11264</v>
      </c>
      <c r="F2250" s="105" t="s">
        <v>13495</v>
      </c>
      <c r="G2250" s="140">
        <v>1.5699999999999999E-2</v>
      </c>
      <c r="H2250" s="107">
        <v>90</v>
      </c>
      <c r="I2250" s="107" t="s">
        <v>11266</v>
      </c>
      <c r="J2250" s="76">
        <f t="shared" si="657"/>
        <v>1.41</v>
      </c>
      <c r="M2250" s="76" t="e">
        <f>VLOOKUP(B2250,'INS-SIN-SD-09-2021'!A:D,4,0)</f>
        <v>#N/A</v>
      </c>
      <c r="N2250" s="76" t="e">
        <f t="shared" si="658"/>
        <v>#N/A</v>
      </c>
    </row>
    <row r="2251" spans="1:14" s="363" customFormat="1" x14ac:dyDescent="0.25">
      <c r="A2251" s="378" t="str">
        <f t="shared" si="646"/>
        <v>081828/AGETOP</v>
      </c>
      <c r="B2251" s="377">
        <v>2497</v>
      </c>
      <c r="C2251" s="104" t="s">
        <v>14141</v>
      </c>
      <c r="D2251" s="104" t="s">
        <v>13806</v>
      </c>
      <c r="E2251" s="105" t="s">
        <v>11264</v>
      </c>
      <c r="F2251" s="105" t="s">
        <v>13495</v>
      </c>
      <c r="G2251" s="140">
        <v>1.2200000000000001E-2</v>
      </c>
      <c r="H2251" s="107">
        <v>74.900000000000006</v>
      </c>
      <c r="I2251" s="107" t="s">
        <v>11266</v>
      </c>
      <c r="J2251" s="76">
        <f t="shared" si="657"/>
        <v>0.91</v>
      </c>
      <c r="M2251" s="76" t="e">
        <f>VLOOKUP(B2251,'INS-SIN-SD-09-2021'!A:D,4,0)</f>
        <v>#N/A</v>
      </c>
      <c r="N2251" s="76" t="e">
        <f t="shared" si="658"/>
        <v>#N/A</v>
      </c>
    </row>
    <row r="2252" spans="1:14" s="363" customFormat="1" x14ac:dyDescent="0.25">
      <c r="A2252" s="378" t="str">
        <f t="shared" ref="A2252:A2315" si="659">IF(O2252&lt;&gt;0,O2252,A2251)</f>
        <v>081828/AGETOP</v>
      </c>
      <c r="B2252" s="377">
        <v>2387</v>
      </c>
      <c r="C2252" s="104" t="s">
        <v>14141</v>
      </c>
      <c r="D2252" s="104" t="s">
        <v>14146</v>
      </c>
      <c r="E2252" s="105" t="s">
        <v>11264</v>
      </c>
      <c r="F2252" s="105" t="s">
        <v>13495</v>
      </c>
      <c r="G2252" s="140">
        <v>4.3200000000000002E-2</v>
      </c>
      <c r="H2252" s="107">
        <v>90.36</v>
      </c>
      <c r="I2252" s="107" t="s">
        <v>11266</v>
      </c>
      <c r="J2252" s="76">
        <f t="shared" si="657"/>
        <v>3.9</v>
      </c>
      <c r="M2252" s="76" t="e">
        <f>VLOOKUP(B2252,'INS-SIN-SD-09-2021'!A:D,4,0)</f>
        <v>#N/A</v>
      </c>
      <c r="N2252" s="76" t="e">
        <f t="shared" si="658"/>
        <v>#N/A</v>
      </c>
    </row>
    <row r="2253" spans="1:14" s="363" customFormat="1" x14ac:dyDescent="0.25">
      <c r="A2253" s="378" t="str">
        <f t="shared" si="659"/>
        <v>081828/AGETOP</v>
      </c>
      <c r="B2253" s="377">
        <v>1696</v>
      </c>
      <c r="C2253" s="104" t="s">
        <v>14141</v>
      </c>
      <c r="D2253" s="104" t="s">
        <v>14147</v>
      </c>
      <c r="E2253" s="105" t="s">
        <v>11264</v>
      </c>
      <c r="F2253" s="105" t="s">
        <v>13649</v>
      </c>
      <c r="G2253" s="140">
        <v>8.3199999999999996E-2</v>
      </c>
      <c r="H2253" s="107">
        <v>15.7</v>
      </c>
      <c r="I2253" s="107" t="s">
        <v>11266</v>
      </c>
      <c r="J2253" s="76">
        <f t="shared" si="657"/>
        <v>1.3</v>
      </c>
      <c r="M2253" s="76" t="e">
        <f>VLOOKUP(B2253,'INS-SIN-SD-09-2021'!A:D,4,0)</f>
        <v>#N/A</v>
      </c>
      <c r="N2253" s="76" t="e">
        <f t="shared" si="658"/>
        <v>#N/A</v>
      </c>
    </row>
    <row r="2254" spans="1:14" s="363" customFormat="1" x14ac:dyDescent="0.25">
      <c r="A2254" s="378" t="str">
        <f t="shared" si="659"/>
        <v>081828/AGETOP</v>
      </c>
      <c r="B2254" s="377">
        <v>1264</v>
      </c>
      <c r="C2254" s="104" t="s">
        <v>14141</v>
      </c>
      <c r="D2254" s="104" t="s">
        <v>14148</v>
      </c>
      <c r="E2254" s="105" t="s">
        <v>11264</v>
      </c>
      <c r="F2254" s="105" t="s">
        <v>13735</v>
      </c>
      <c r="G2254" s="140">
        <v>2.5100000000000001E-2</v>
      </c>
      <c r="H2254" s="107">
        <v>7</v>
      </c>
      <c r="I2254" s="107" t="s">
        <v>11266</v>
      </c>
      <c r="J2254" s="76">
        <f t="shared" si="657"/>
        <v>0.17</v>
      </c>
      <c r="M2254" s="76" t="e">
        <f>VLOOKUP(B2254,'INS-SIN-SD-09-2021'!A:D,4,0)</f>
        <v>#N/A</v>
      </c>
      <c r="N2254" s="76" t="e">
        <f t="shared" si="658"/>
        <v>#N/A</v>
      </c>
    </row>
    <row r="2255" spans="1:14" s="363" customFormat="1" x14ac:dyDescent="0.25">
      <c r="A2255" s="378" t="str">
        <f t="shared" si="659"/>
        <v>081828/AGETOP</v>
      </c>
      <c r="B2255" s="377">
        <v>2423</v>
      </c>
      <c r="C2255" s="104" t="s">
        <v>14141</v>
      </c>
      <c r="D2255" s="104" t="s">
        <v>14149</v>
      </c>
      <c r="E2255" s="105" t="s">
        <v>11264</v>
      </c>
      <c r="F2255" s="105" t="s">
        <v>13647</v>
      </c>
      <c r="G2255" s="140">
        <v>3.1720999999999999</v>
      </c>
      <c r="H2255" s="107">
        <v>4.87</v>
      </c>
      <c r="I2255" s="107" t="s">
        <v>11266</v>
      </c>
      <c r="J2255" s="76">
        <f t="shared" si="657"/>
        <v>15.44</v>
      </c>
      <c r="M2255" s="76" t="e">
        <f>VLOOKUP(B2255,'INS-SIN-SD-09-2021'!A:D,4,0)</f>
        <v>#N/A</v>
      </c>
      <c r="N2255" s="76" t="e">
        <f t="shared" si="658"/>
        <v>#N/A</v>
      </c>
    </row>
    <row r="2256" spans="1:14" s="363" customFormat="1" x14ac:dyDescent="0.25">
      <c r="A2256" s="378" t="str">
        <f t="shared" si="659"/>
        <v>081828/AGETOP</v>
      </c>
      <c r="B2256" s="377">
        <v>2470</v>
      </c>
      <c r="C2256" s="104" t="s">
        <v>14141</v>
      </c>
      <c r="D2256" s="104" t="s">
        <v>14150</v>
      </c>
      <c r="E2256" s="105" t="s">
        <v>11264</v>
      </c>
      <c r="F2256" s="105" t="s">
        <v>13647</v>
      </c>
      <c r="G2256" s="140">
        <v>3.3449</v>
      </c>
      <c r="H2256" s="107">
        <v>4.3899999999999997</v>
      </c>
      <c r="I2256" s="107" t="s">
        <v>11266</v>
      </c>
      <c r="J2256" s="76">
        <f t="shared" si="657"/>
        <v>14.68</v>
      </c>
      <c r="M2256" s="76" t="e">
        <f>VLOOKUP(B2256,'INS-SIN-SD-09-2021'!A:D,4,0)</f>
        <v>#N/A</v>
      </c>
      <c r="N2256" s="76" t="e">
        <f t="shared" si="658"/>
        <v>#N/A</v>
      </c>
    </row>
    <row r="2257" spans="1:15" s="363" customFormat="1" x14ac:dyDescent="0.25">
      <c r="A2257" s="378" t="str">
        <f t="shared" si="659"/>
        <v>081828/AGETOP</v>
      </c>
      <c r="B2257" s="377">
        <v>2246</v>
      </c>
      <c r="C2257" s="104" t="s">
        <v>14141</v>
      </c>
      <c r="D2257" s="104" t="s">
        <v>14151</v>
      </c>
      <c r="E2257" s="105" t="s">
        <v>11264</v>
      </c>
      <c r="F2257" s="105" t="s">
        <v>13647</v>
      </c>
      <c r="G2257" s="140">
        <v>7.5200000000000003E-2</v>
      </c>
      <c r="H2257" s="107">
        <v>8.6999999999999993</v>
      </c>
      <c r="I2257" s="107" t="s">
        <v>11266</v>
      </c>
      <c r="J2257" s="76">
        <f t="shared" si="657"/>
        <v>0.65</v>
      </c>
      <c r="M2257" s="76" t="e">
        <f>VLOOKUP(B2257,'INS-SIN-SD-09-2021'!A:D,4,0)</f>
        <v>#N/A</v>
      </c>
      <c r="N2257" s="76" t="e">
        <f t="shared" si="658"/>
        <v>#N/A</v>
      </c>
    </row>
    <row r="2258" spans="1:15" s="363" customFormat="1" x14ac:dyDescent="0.25">
      <c r="A2258" s="378" t="str">
        <f t="shared" si="659"/>
        <v>081828/AGETOP</v>
      </c>
      <c r="B2258" s="377">
        <v>2417</v>
      </c>
      <c r="C2258" s="104" t="s">
        <v>14141</v>
      </c>
      <c r="D2258" s="104" t="s">
        <v>14152</v>
      </c>
      <c r="E2258" s="105" t="s">
        <v>11264</v>
      </c>
      <c r="F2258" s="105" t="s">
        <v>13647</v>
      </c>
      <c r="G2258" s="140">
        <v>0.10059999999999999</v>
      </c>
      <c r="H2258" s="107">
        <v>10.58</v>
      </c>
      <c r="I2258" s="107" t="s">
        <v>11266</v>
      </c>
      <c r="J2258" s="76">
        <f t="shared" si="657"/>
        <v>1.06</v>
      </c>
      <c r="M2258" s="76" t="e">
        <f>VLOOKUP(B2258,'INS-SIN-SD-09-2021'!A:D,4,0)</f>
        <v>#N/A</v>
      </c>
      <c r="N2258" s="76" t="e">
        <f t="shared" si="658"/>
        <v>#N/A</v>
      </c>
    </row>
    <row r="2259" spans="1:15" s="363" customFormat="1" x14ac:dyDescent="0.25">
      <c r="A2259" s="378" t="str">
        <f t="shared" si="659"/>
        <v>081828/AGETOP</v>
      </c>
      <c r="B2259" s="377">
        <v>2217</v>
      </c>
      <c r="C2259" s="104" t="s">
        <v>14141</v>
      </c>
      <c r="D2259" s="104" t="s">
        <v>14153</v>
      </c>
      <c r="E2259" s="105" t="s">
        <v>11264</v>
      </c>
      <c r="F2259" s="105" t="s">
        <v>13647</v>
      </c>
      <c r="G2259" s="140">
        <v>9.0660000000000007</v>
      </c>
      <c r="H2259" s="107">
        <v>5.24</v>
      </c>
      <c r="I2259" s="107" t="s">
        <v>11266</v>
      </c>
      <c r="J2259" s="76">
        <f t="shared" si="657"/>
        <v>47.5</v>
      </c>
      <c r="M2259" s="76" t="e">
        <f>VLOOKUP(B2259,'INS-SIN-SD-09-2021'!A:D,4,0)</f>
        <v>#N/A</v>
      </c>
      <c r="N2259" s="76" t="e">
        <f t="shared" si="658"/>
        <v>#N/A</v>
      </c>
    </row>
    <row r="2260" spans="1:15" s="363" customFormat="1" x14ac:dyDescent="0.25">
      <c r="A2260" s="378" t="str">
        <f t="shared" si="659"/>
        <v>081828/AGETOP</v>
      </c>
      <c r="B2260" s="377">
        <v>2884</v>
      </c>
      <c r="C2260" s="104" t="s">
        <v>14141</v>
      </c>
      <c r="D2260" s="104" t="s">
        <v>14154</v>
      </c>
      <c r="E2260" s="105" t="s">
        <v>11264</v>
      </c>
      <c r="F2260" s="105" t="s">
        <v>13735</v>
      </c>
      <c r="G2260" s="140">
        <v>1</v>
      </c>
      <c r="H2260" s="107">
        <v>32.130000000000003</v>
      </c>
      <c r="I2260" s="107" t="s">
        <v>11266</v>
      </c>
      <c r="J2260" s="76">
        <f t="shared" si="657"/>
        <v>32.130000000000003</v>
      </c>
      <c r="M2260" s="76" t="e">
        <f>VLOOKUP(B2260,'INS-SIN-SD-09-2021'!A:D,4,0)</f>
        <v>#N/A</v>
      </c>
      <c r="N2260" s="76" t="e">
        <f t="shared" si="658"/>
        <v>#N/A</v>
      </c>
    </row>
    <row r="2261" spans="1:15" s="363" customFormat="1" ht="30" x14ac:dyDescent="0.25">
      <c r="A2261" s="376" t="str">
        <f t="shared" si="659"/>
        <v>07237/ORSE</v>
      </c>
      <c r="B2261" s="367" t="s">
        <v>11263</v>
      </c>
      <c r="C2261" s="368" t="s">
        <v>12047</v>
      </c>
      <c r="D2261" s="368" t="s">
        <v>13462</v>
      </c>
      <c r="E2261" s="369" t="s">
        <v>6446</v>
      </c>
      <c r="F2261" s="369" t="s">
        <v>11264</v>
      </c>
      <c r="G2261" s="370" t="s">
        <v>11265</v>
      </c>
      <c r="H2261" s="371" t="s">
        <v>11266</v>
      </c>
      <c r="I2261" s="375">
        <f>SUMIF(A:A,A2261,J:J)</f>
        <v>211.87000000000003</v>
      </c>
      <c r="K2261" s="363" t="e">
        <f>VLOOKUP(A2261,'CMP-SIN-SD-09-2021'!A:D,4,0)</f>
        <v>#N/A</v>
      </c>
      <c r="L2261" s="363" t="e">
        <f>K2261=I2261</f>
        <v>#N/A</v>
      </c>
      <c r="O2261" s="363" t="s">
        <v>12022</v>
      </c>
    </row>
    <row r="2262" spans="1:15" s="363" customFormat="1" x14ac:dyDescent="0.25">
      <c r="A2262" s="378" t="str">
        <f t="shared" si="659"/>
        <v>07237/ORSE</v>
      </c>
      <c r="B2262" s="377">
        <v>88245</v>
      </c>
      <c r="C2262" s="104" t="s">
        <v>13462</v>
      </c>
      <c r="D2262" s="104" t="s">
        <v>13445</v>
      </c>
      <c r="E2262" s="105" t="s">
        <v>11264</v>
      </c>
      <c r="F2262" s="105" t="s">
        <v>6456</v>
      </c>
      <c r="G2262" s="140">
        <v>0.10100000000000001</v>
      </c>
      <c r="H2262" s="107">
        <f>VLOOKUP(B2262,'CMP-SIN-SD-09-2021'!A:D,4,0)</f>
        <v>23.78</v>
      </c>
      <c r="I2262" s="107" t="s">
        <v>11266</v>
      </c>
      <c r="J2262" s="76">
        <f t="shared" ref="J2262:J2281" si="660">TRUNC((H2262*G2262),2)</f>
        <v>2.4</v>
      </c>
      <c r="M2262" s="76">
        <f>VLOOKUP(B2262,'CMP-SIN-SD-09-2021'!A:D,4,0)</f>
        <v>23.78</v>
      </c>
      <c r="N2262" s="76" t="b">
        <f t="shared" ref="N2262:N2281" si="661">M2262=H2262</f>
        <v>1</v>
      </c>
    </row>
    <row r="2263" spans="1:15" s="363" customFormat="1" x14ac:dyDescent="0.25">
      <c r="A2263" s="378" t="str">
        <f t="shared" si="659"/>
        <v>07237/ORSE</v>
      </c>
      <c r="B2263" s="377">
        <v>88262</v>
      </c>
      <c r="C2263" s="104" t="s">
        <v>13462</v>
      </c>
      <c r="D2263" s="104" t="s">
        <v>13312</v>
      </c>
      <c r="E2263" s="105" t="s">
        <v>11264</v>
      </c>
      <c r="F2263" s="105" t="s">
        <v>6456</v>
      </c>
      <c r="G2263" s="140">
        <v>0.64229999999999998</v>
      </c>
      <c r="H2263" s="107">
        <f>VLOOKUP(B2263,'CMP-SIN-SD-09-2021'!A:D,4,0)</f>
        <v>23.68</v>
      </c>
      <c r="I2263" s="107" t="s">
        <v>11266</v>
      </c>
      <c r="J2263" s="76">
        <f t="shared" si="660"/>
        <v>15.2</v>
      </c>
      <c r="M2263" s="76">
        <f>VLOOKUP(B2263,'CMP-SIN-SD-09-2021'!A:D,4,0)</f>
        <v>23.68</v>
      </c>
      <c r="N2263" s="76" t="b">
        <f t="shared" si="661"/>
        <v>1</v>
      </c>
    </row>
    <row r="2264" spans="1:15" s="363" customFormat="1" x14ac:dyDescent="0.25">
      <c r="A2264" s="378" t="str">
        <f t="shared" si="659"/>
        <v>07237/ORSE</v>
      </c>
      <c r="B2264" s="377">
        <v>88309</v>
      </c>
      <c r="C2264" s="104" t="s">
        <v>13462</v>
      </c>
      <c r="D2264" s="104" t="s">
        <v>13351</v>
      </c>
      <c r="E2264" s="105" t="s">
        <v>11264</v>
      </c>
      <c r="F2264" s="105" t="s">
        <v>6456</v>
      </c>
      <c r="G2264" s="140">
        <v>1.9735</v>
      </c>
      <c r="H2264" s="107">
        <f>VLOOKUP(B2264,'CMP-SIN-SD-09-2021'!A:D,4,0)</f>
        <v>23.9</v>
      </c>
      <c r="I2264" s="107" t="s">
        <v>11266</v>
      </c>
      <c r="J2264" s="76">
        <f t="shared" si="660"/>
        <v>47.16</v>
      </c>
      <c r="M2264" s="76">
        <f>VLOOKUP(B2264,'CMP-SIN-SD-09-2021'!A:D,4,0)</f>
        <v>23.9</v>
      </c>
      <c r="N2264" s="76" t="b">
        <f t="shared" si="661"/>
        <v>1</v>
      </c>
    </row>
    <row r="2265" spans="1:15" s="363" customFormat="1" x14ac:dyDescent="0.25">
      <c r="A2265" s="378" t="str">
        <f t="shared" si="659"/>
        <v>07237/ORSE</v>
      </c>
      <c r="B2265" s="377">
        <v>88316</v>
      </c>
      <c r="C2265" s="104" t="s">
        <v>13462</v>
      </c>
      <c r="D2265" s="104" t="s">
        <v>11293</v>
      </c>
      <c r="E2265" s="105" t="s">
        <v>11264</v>
      </c>
      <c r="F2265" s="105" t="s">
        <v>6456</v>
      </c>
      <c r="G2265" s="140">
        <v>3.4468000000000001</v>
      </c>
      <c r="H2265" s="107">
        <f>VLOOKUP(B2265,'CMP-SIN-SD-09-2021'!A:D,4,0)</f>
        <v>17.61</v>
      </c>
      <c r="I2265" s="107" t="s">
        <v>11266</v>
      </c>
      <c r="J2265" s="76">
        <f t="shared" si="660"/>
        <v>60.69</v>
      </c>
      <c r="M2265" s="76">
        <f>VLOOKUP(B2265,'CMP-SIN-SD-09-2021'!A:D,4,0)</f>
        <v>17.61</v>
      </c>
      <c r="N2265" s="76" t="b">
        <f t="shared" si="661"/>
        <v>1</v>
      </c>
    </row>
    <row r="2266" spans="1:15" s="363" customFormat="1" ht="30" x14ac:dyDescent="0.25">
      <c r="A2266" s="378" t="str">
        <f t="shared" si="659"/>
        <v>07237/ORSE</v>
      </c>
      <c r="B2266" s="377" t="s">
        <v>13391</v>
      </c>
      <c r="C2266" s="104" t="s">
        <v>13462</v>
      </c>
      <c r="D2266" s="104" t="s">
        <v>13392</v>
      </c>
      <c r="E2266" s="105" t="s">
        <v>11264</v>
      </c>
      <c r="F2266" s="105" t="s">
        <v>6465</v>
      </c>
      <c r="G2266" s="140">
        <v>0.14649999999999999</v>
      </c>
      <c r="H2266" s="107">
        <v>7.39</v>
      </c>
      <c r="I2266" s="107" t="s">
        <v>11266</v>
      </c>
      <c r="J2266" s="76">
        <f t="shared" si="660"/>
        <v>1.08</v>
      </c>
      <c r="M2266" s="76" t="e">
        <f>VLOOKUP(B2266,'INS-SIN-SD-09-2021'!A:D,4,0)</f>
        <v>#N/A</v>
      </c>
      <c r="N2266" s="76" t="e">
        <f t="shared" si="661"/>
        <v>#N/A</v>
      </c>
    </row>
    <row r="2267" spans="1:15" s="363" customFormat="1" x14ac:dyDescent="0.25">
      <c r="A2267" s="378" t="str">
        <f t="shared" si="659"/>
        <v>07237/ORSE</v>
      </c>
      <c r="B2267" s="377" t="s">
        <v>13689</v>
      </c>
      <c r="C2267" s="104" t="s">
        <v>13462</v>
      </c>
      <c r="D2267" s="104" t="s">
        <v>13690</v>
      </c>
      <c r="E2267" s="105" t="s">
        <v>11264</v>
      </c>
      <c r="F2267" s="105" t="s">
        <v>6462</v>
      </c>
      <c r="G2267" s="140">
        <v>1.294</v>
      </c>
      <c r="H2267" s="107">
        <v>5.08</v>
      </c>
      <c r="I2267" s="107" t="s">
        <v>11266</v>
      </c>
      <c r="J2267" s="76">
        <f t="shared" si="660"/>
        <v>6.57</v>
      </c>
      <c r="M2267" s="76" t="e">
        <f>VLOOKUP(B2267,'INS-SIN-SD-09-2021'!A:D,4,0)</f>
        <v>#N/A</v>
      </c>
      <c r="N2267" s="76" t="e">
        <f t="shared" si="661"/>
        <v>#N/A</v>
      </c>
    </row>
    <row r="2268" spans="1:15" s="363" customFormat="1" x14ac:dyDescent="0.25">
      <c r="A2268" s="378" t="str">
        <f t="shared" si="659"/>
        <v>07237/ORSE</v>
      </c>
      <c r="B2268" s="377" t="s">
        <v>13757</v>
      </c>
      <c r="C2268" s="104" t="s">
        <v>13462</v>
      </c>
      <c r="D2268" s="104" t="s">
        <v>13758</v>
      </c>
      <c r="E2268" s="105" t="s">
        <v>11264</v>
      </c>
      <c r="F2268" s="105" t="s">
        <v>6447</v>
      </c>
      <c r="G2268" s="140">
        <v>0.1643</v>
      </c>
      <c r="H2268" s="107">
        <v>22.64</v>
      </c>
      <c r="I2268" s="107" t="s">
        <v>11266</v>
      </c>
      <c r="J2268" s="76">
        <f t="shared" si="660"/>
        <v>3.71</v>
      </c>
      <c r="M2268" s="76" t="e">
        <f>VLOOKUP(B2268,'INS-SIN-SD-09-2021'!A:D,4,0)</f>
        <v>#N/A</v>
      </c>
      <c r="N2268" s="76" t="e">
        <f t="shared" si="661"/>
        <v>#N/A</v>
      </c>
    </row>
    <row r="2269" spans="1:15" s="363" customFormat="1" x14ac:dyDescent="0.25">
      <c r="A2269" s="378" t="str">
        <f t="shared" si="659"/>
        <v>07237/ORSE</v>
      </c>
      <c r="B2269" s="377" t="s">
        <v>14058</v>
      </c>
      <c r="C2269" s="104" t="s">
        <v>13462</v>
      </c>
      <c r="D2269" s="104" t="s">
        <v>14059</v>
      </c>
      <c r="E2269" s="105" t="s">
        <v>11264</v>
      </c>
      <c r="F2269" s="105" t="s">
        <v>6446</v>
      </c>
      <c r="G2269" s="140">
        <v>67.319999999999993</v>
      </c>
      <c r="H2269" s="107">
        <v>0.35</v>
      </c>
      <c r="I2269" s="107" t="s">
        <v>11266</v>
      </c>
      <c r="J2269" s="76">
        <f t="shared" si="660"/>
        <v>23.56</v>
      </c>
      <c r="M2269" s="76" t="e">
        <f>VLOOKUP(B2269,'INS-SIN-SD-09-2021'!A:D,4,0)</f>
        <v>#N/A</v>
      </c>
      <c r="N2269" s="76" t="e">
        <f t="shared" si="661"/>
        <v>#N/A</v>
      </c>
    </row>
    <row r="2270" spans="1:15" s="363" customFormat="1" x14ac:dyDescent="0.25">
      <c r="A2270" s="378" t="str">
        <f t="shared" si="659"/>
        <v>07237/ORSE</v>
      </c>
      <c r="B2270" s="377">
        <v>370</v>
      </c>
      <c r="C2270" s="104" t="s">
        <v>13462</v>
      </c>
      <c r="D2270" s="104" t="s">
        <v>13707</v>
      </c>
      <c r="E2270" s="105" t="s">
        <v>11264</v>
      </c>
      <c r="F2270" s="105" t="s">
        <v>6624</v>
      </c>
      <c r="G2270" s="140">
        <v>3.5000000000000001E-3</v>
      </c>
      <c r="H2270" s="107">
        <f>VLOOKUP(B2270,'INS-SIN-SD-09-2021'!A:D,4,0)</f>
        <v>105</v>
      </c>
      <c r="I2270" s="107" t="s">
        <v>11266</v>
      </c>
      <c r="J2270" s="76">
        <f t="shared" si="660"/>
        <v>0.36</v>
      </c>
      <c r="M2270" s="76">
        <f>VLOOKUP(B2270,'INS-SIN-SD-09-2021'!A:D,4,0)</f>
        <v>105</v>
      </c>
      <c r="N2270" s="76" t="b">
        <f t="shared" si="661"/>
        <v>1</v>
      </c>
    </row>
    <row r="2271" spans="1:15" s="363" customFormat="1" x14ac:dyDescent="0.25">
      <c r="A2271" s="378" t="str">
        <f t="shared" si="659"/>
        <v>07237/ORSE</v>
      </c>
      <c r="B2271" s="377">
        <v>1379</v>
      </c>
      <c r="C2271" s="104" t="s">
        <v>13462</v>
      </c>
      <c r="D2271" s="104" t="s">
        <v>13629</v>
      </c>
      <c r="E2271" s="105" t="s">
        <v>11264</v>
      </c>
      <c r="F2271" s="105" t="s">
        <v>6462</v>
      </c>
      <c r="G2271" s="140">
        <v>26.422799999999999</v>
      </c>
      <c r="H2271" s="107">
        <f>VLOOKUP(B2271,'INS-SIN-SD-09-2021'!A:D,4,0)</f>
        <v>0.59</v>
      </c>
      <c r="I2271" s="107" t="s">
        <v>11266</v>
      </c>
      <c r="J2271" s="76">
        <f t="shared" si="660"/>
        <v>15.58</v>
      </c>
      <c r="M2271" s="76">
        <f>VLOOKUP(B2271,'INS-SIN-SD-09-2021'!A:D,4,0)</f>
        <v>0.59</v>
      </c>
      <c r="N2271" s="76" t="b">
        <f t="shared" si="661"/>
        <v>1</v>
      </c>
    </row>
    <row r="2272" spans="1:15" s="363" customFormat="1" x14ac:dyDescent="0.25">
      <c r="A2272" s="378" t="str">
        <f t="shared" si="659"/>
        <v>07237/ORSE</v>
      </c>
      <c r="B2272" s="377">
        <v>5067</v>
      </c>
      <c r="C2272" s="104" t="s">
        <v>13462</v>
      </c>
      <c r="D2272" s="104" t="s">
        <v>13759</v>
      </c>
      <c r="E2272" s="105" t="s">
        <v>11264</v>
      </c>
      <c r="F2272" s="105" t="s">
        <v>6462</v>
      </c>
      <c r="G2272" s="140">
        <v>0.13320000000000001</v>
      </c>
      <c r="H2272" s="107">
        <f>VLOOKUP(B2272,'INS-SIN-SD-09-2021'!A:D,4,0)</f>
        <v>24.09</v>
      </c>
      <c r="I2272" s="107" t="s">
        <v>11266</v>
      </c>
      <c r="J2272" s="76">
        <f t="shared" si="660"/>
        <v>3.2</v>
      </c>
      <c r="M2272" s="76">
        <f>VLOOKUP(B2272,'INS-SIN-SD-09-2021'!A:D,4,0)</f>
        <v>24.09</v>
      </c>
      <c r="N2272" s="76" t="b">
        <f t="shared" si="661"/>
        <v>1</v>
      </c>
    </row>
    <row r="2273" spans="1:15" s="363" customFormat="1" x14ac:dyDescent="0.25">
      <c r="A2273" s="378" t="str">
        <f t="shared" si="659"/>
        <v>07237/ORSE</v>
      </c>
      <c r="B2273" s="377">
        <v>367</v>
      </c>
      <c r="C2273" s="104" t="s">
        <v>13462</v>
      </c>
      <c r="D2273" s="104" t="s">
        <v>13708</v>
      </c>
      <c r="E2273" s="105" t="s">
        <v>11264</v>
      </c>
      <c r="F2273" s="105" t="s">
        <v>6624</v>
      </c>
      <c r="G2273" s="140">
        <v>0.1067</v>
      </c>
      <c r="H2273" s="107">
        <f>VLOOKUP(B2273,'INS-SIN-SD-09-2021'!A:D,4,0)</f>
        <v>123.33</v>
      </c>
      <c r="I2273" s="107" t="s">
        <v>11266</v>
      </c>
      <c r="J2273" s="76">
        <f t="shared" si="660"/>
        <v>13.15</v>
      </c>
      <c r="M2273" s="76">
        <f>VLOOKUP(B2273,'INS-SIN-SD-09-2021'!A:D,4,0)</f>
        <v>123.33</v>
      </c>
      <c r="N2273" s="76" t="b">
        <f t="shared" si="661"/>
        <v>1</v>
      </c>
    </row>
    <row r="2274" spans="1:15" s="363" customFormat="1" x14ac:dyDescent="0.25">
      <c r="A2274" s="378" t="str">
        <f t="shared" si="659"/>
        <v>07237/ORSE</v>
      </c>
      <c r="B2274" s="377">
        <v>1106</v>
      </c>
      <c r="C2274" s="104" t="s">
        <v>13462</v>
      </c>
      <c r="D2274" s="104" t="s">
        <v>13574</v>
      </c>
      <c r="E2274" s="105" t="s">
        <v>11264</v>
      </c>
      <c r="F2274" s="105" t="s">
        <v>6462</v>
      </c>
      <c r="G2274" s="140">
        <v>8.0990000000000002</v>
      </c>
      <c r="H2274" s="107">
        <f>VLOOKUP(B2274,'INS-SIN-SD-09-2021'!A:D,4,0)</f>
        <v>0.96</v>
      </c>
      <c r="I2274" s="107" t="s">
        <v>11266</v>
      </c>
      <c r="J2274" s="76">
        <f t="shared" si="660"/>
        <v>7.77</v>
      </c>
      <c r="M2274" s="76">
        <f>VLOOKUP(B2274,'INS-SIN-SD-09-2021'!A:D,4,0)</f>
        <v>0.96</v>
      </c>
      <c r="N2274" s="76" t="b">
        <f t="shared" si="661"/>
        <v>1</v>
      </c>
    </row>
    <row r="2275" spans="1:15" s="363" customFormat="1" ht="30" x14ac:dyDescent="0.25">
      <c r="A2275" s="378" t="str">
        <f t="shared" si="659"/>
        <v>07237/ORSE</v>
      </c>
      <c r="B2275" s="377">
        <v>4718</v>
      </c>
      <c r="C2275" s="104" t="s">
        <v>13462</v>
      </c>
      <c r="D2275" s="104" t="s">
        <v>13709</v>
      </c>
      <c r="E2275" s="105" t="s">
        <v>11264</v>
      </c>
      <c r="F2275" s="105" t="s">
        <v>6624</v>
      </c>
      <c r="G2275" s="140">
        <v>3.61E-2</v>
      </c>
      <c r="H2275" s="107">
        <f>VLOOKUP(B2275,'INS-SIN-SD-09-2021'!A:D,4,0)</f>
        <v>136.15</v>
      </c>
      <c r="I2275" s="107" t="s">
        <v>11266</v>
      </c>
      <c r="J2275" s="76">
        <f t="shared" si="660"/>
        <v>4.91</v>
      </c>
      <c r="M2275" s="76">
        <f>VLOOKUP(B2275,'INS-SIN-SD-09-2021'!A:D,4,0)</f>
        <v>136.15</v>
      </c>
      <c r="N2275" s="76" t="b">
        <f t="shared" si="661"/>
        <v>1</v>
      </c>
    </row>
    <row r="2276" spans="1:15" s="363" customFormat="1" ht="30" x14ac:dyDescent="0.25">
      <c r="A2276" s="378" t="str">
        <f t="shared" si="659"/>
        <v>07237/ORSE</v>
      </c>
      <c r="B2276" s="377">
        <v>4721</v>
      </c>
      <c r="C2276" s="104" t="s">
        <v>13462</v>
      </c>
      <c r="D2276" s="104" t="s">
        <v>13710</v>
      </c>
      <c r="E2276" s="105" t="s">
        <v>11264</v>
      </c>
      <c r="F2276" s="105" t="s">
        <v>6624</v>
      </c>
      <c r="G2276" s="140">
        <v>1.2E-2</v>
      </c>
      <c r="H2276" s="107">
        <f>VLOOKUP(B2276,'INS-SIN-SD-09-2021'!A:D,4,0)</f>
        <v>135.43</v>
      </c>
      <c r="I2276" s="107" t="s">
        <v>11266</v>
      </c>
      <c r="J2276" s="76">
        <f t="shared" si="660"/>
        <v>1.62</v>
      </c>
      <c r="M2276" s="76">
        <f>VLOOKUP(B2276,'INS-SIN-SD-09-2021'!A:D,4,0)</f>
        <v>135.43</v>
      </c>
      <c r="N2276" s="76" t="b">
        <f t="shared" si="661"/>
        <v>1</v>
      </c>
    </row>
    <row r="2277" spans="1:15" s="363" customFormat="1" x14ac:dyDescent="0.25">
      <c r="A2277" s="378" t="str">
        <f t="shared" si="659"/>
        <v>07237/ORSE</v>
      </c>
      <c r="B2277" s="377">
        <v>4509</v>
      </c>
      <c r="C2277" s="104" t="s">
        <v>13462</v>
      </c>
      <c r="D2277" s="104" t="s">
        <v>13694</v>
      </c>
      <c r="E2277" s="105" t="s">
        <v>11264</v>
      </c>
      <c r="F2277" s="105" t="s">
        <v>6465</v>
      </c>
      <c r="G2277" s="140">
        <v>0.59050000000000002</v>
      </c>
      <c r="H2277" s="107">
        <f>VLOOKUP(B2277,'INS-SIN-SD-09-2021'!A:D,4,0)</f>
        <v>4.2300000000000004</v>
      </c>
      <c r="I2277" s="107" t="s">
        <v>11266</v>
      </c>
      <c r="J2277" s="76">
        <f t="shared" si="660"/>
        <v>2.4900000000000002</v>
      </c>
      <c r="M2277" s="76">
        <f>VLOOKUP(B2277,'INS-SIN-SD-09-2021'!A:D,4,0)</f>
        <v>4.2300000000000004</v>
      </c>
      <c r="N2277" s="76" t="b">
        <f t="shared" si="661"/>
        <v>1</v>
      </c>
    </row>
    <row r="2278" spans="1:15" s="363" customFormat="1" ht="30" x14ac:dyDescent="0.25">
      <c r="A2278" s="378" t="str">
        <f t="shared" si="659"/>
        <v>07237/ORSE</v>
      </c>
      <c r="B2278" s="377">
        <v>39017</v>
      </c>
      <c r="C2278" s="104" t="s">
        <v>13462</v>
      </c>
      <c r="D2278" s="104" t="s">
        <v>13698</v>
      </c>
      <c r="E2278" s="105" t="s">
        <v>11264</v>
      </c>
      <c r="F2278" s="105" t="s">
        <v>6446</v>
      </c>
      <c r="G2278" s="140">
        <v>0.51759999999999995</v>
      </c>
      <c r="H2278" s="107">
        <f>VLOOKUP(B2278,'INS-SIN-SD-09-2021'!A:D,4,0)</f>
        <v>0.21</v>
      </c>
      <c r="I2278" s="107" t="s">
        <v>11266</v>
      </c>
      <c r="J2278" s="76">
        <f t="shared" si="660"/>
        <v>0.1</v>
      </c>
      <c r="M2278" s="76">
        <f>VLOOKUP(B2278,'INS-SIN-SD-09-2021'!A:D,4,0)</f>
        <v>0.21</v>
      </c>
      <c r="N2278" s="76" t="b">
        <f t="shared" si="661"/>
        <v>1</v>
      </c>
    </row>
    <row r="2279" spans="1:15" s="363" customFormat="1" ht="30" x14ac:dyDescent="0.25">
      <c r="A2279" s="378" t="str">
        <f t="shared" si="659"/>
        <v>07237/ORSE</v>
      </c>
      <c r="B2279" s="377">
        <v>39315</v>
      </c>
      <c r="C2279" s="104" t="s">
        <v>13462</v>
      </c>
      <c r="D2279" s="104" t="s">
        <v>13699</v>
      </c>
      <c r="E2279" s="105" t="s">
        <v>11264</v>
      </c>
      <c r="F2279" s="105" t="s">
        <v>6446</v>
      </c>
      <c r="G2279" s="140">
        <v>0.51759999999999995</v>
      </c>
      <c r="H2279" s="107">
        <f>VLOOKUP(B2279,'INS-SIN-SD-09-2021'!A:D,4,0)</f>
        <v>0.34</v>
      </c>
      <c r="I2279" s="107" t="s">
        <v>11266</v>
      </c>
      <c r="J2279" s="76">
        <f t="shared" si="660"/>
        <v>0.17</v>
      </c>
      <c r="M2279" s="76">
        <f>VLOOKUP(B2279,'INS-SIN-SD-09-2021'!A:D,4,0)</f>
        <v>0.34</v>
      </c>
      <c r="N2279" s="76" t="b">
        <f t="shared" si="661"/>
        <v>1</v>
      </c>
    </row>
    <row r="2280" spans="1:15" s="363" customFormat="1" ht="30" x14ac:dyDescent="0.25">
      <c r="A2280" s="378" t="str">
        <f t="shared" si="659"/>
        <v>07237/ORSE</v>
      </c>
      <c r="B2280" s="377">
        <v>43132</v>
      </c>
      <c r="C2280" s="104" t="s">
        <v>13462</v>
      </c>
      <c r="D2280" s="104" t="s">
        <v>13446</v>
      </c>
      <c r="E2280" s="105" t="s">
        <v>11264</v>
      </c>
      <c r="F2280" s="105" t="s">
        <v>6462</v>
      </c>
      <c r="G2280" s="140">
        <v>2.5899999999999999E-2</v>
      </c>
      <c r="H2280" s="107">
        <f>VLOOKUP(B2280,'INS-SIN-SD-09-2021'!A:D,4,0)</f>
        <v>23.41</v>
      </c>
      <c r="I2280" s="107" t="s">
        <v>11266</v>
      </c>
      <c r="J2280" s="76">
        <f t="shared" si="660"/>
        <v>0.6</v>
      </c>
      <c r="M2280" s="76">
        <f>VLOOKUP(B2280,'INS-SIN-SD-09-2021'!A:D,4,0)</f>
        <v>23.41</v>
      </c>
      <c r="N2280" s="76" t="b">
        <f t="shared" si="661"/>
        <v>1</v>
      </c>
    </row>
    <row r="2281" spans="1:15" s="363" customFormat="1" ht="30" x14ac:dyDescent="0.25">
      <c r="A2281" s="378" t="str">
        <f t="shared" si="659"/>
        <v>07237/ORSE</v>
      </c>
      <c r="B2281" s="377">
        <v>43130</v>
      </c>
      <c r="C2281" s="104" t="s">
        <v>13462</v>
      </c>
      <c r="D2281" s="104" t="s">
        <v>13700</v>
      </c>
      <c r="E2281" s="105" t="s">
        <v>11264</v>
      </c>
      <c r="F2281" s="105" t="s">
        <v>6462</v>
      </c>
      <c r="G2281" s="140">
        <v>6.6600000000000006E-2</v>
      </c>
      <c r="H2281" s="107">
        <f>VLOOKUP(B2281,'INS-SIN-SD-09-2021'!A:D,4,0)</f>
        <v>23.41</v>
      </c>
      <c r="I2281" s="107" t="s">
        <v>11266</v>
      </c>
      <c r="J2281" s="76">
        <f t="shared" si="660"/>
        <v>1.55</v>
      </c>
      <c r="M2281" s="76">
        <f>VLOOKUP(B2281,'INS-SIN-SD-09-2021'!A:D,4,0)</f>
        <v>23.41</v>
      </c>
      <c r="N2281" s="76" t="b">
        <f t="shared" si="661"/>
        <v>1</v>
      </c>
    </row>
    <row r="2282" spans="1:15" s="363" customFormat="1" ht="30" x14ac:dyDescent="0.25">
      <c r="A2282" s="376" t="str">
        <f t="shared" si="659"/>
        <v>081840/AGETOP</v>
      </c>
      <c r="B2282" s="367" t="s">
        <v>11263</v>
      </c>
      <c r="C2282" s="368" t="s">
        <v>12046</v>
      </c>
      <c r="D2282" s="368" t="s">
        <v>14155</v>
      </c>
      <c r="E2282" s="369" t="s">
        <v>6446</v>
      </c>
      <c r="F2282" s="369" t="s">
        <v>11264</v>
      </c>
      <c r="G2282" s="370" t="s">
        <v>11265</v>
      </c>
      <c r="H2282" s="371" t="s">
        <v>11266</v>
      </c>
      <c r="I2282" s="375">
        <f>SUMIF(A:A,A2282,J:J)</f>
        <v>127.1</v>
      </c>
      <c r="K2282" s="363" t="e">
        <f>VLOOKUP(A2282,'CMP-SIN-SD-09-2021'!A:D,4,0)</f>
        <v>#N/A</v>
      </c>
      <c r="L2282" s="363" t="e">
        <f>K2282=I2282</f>
        <v>#N/A</v>
      </c>
      <c r="O2282" s="363" t="s">
        <v>12020</v>
      </c>
    </row>
    <row r="2283" spans="1:15" s="363" customFormat="1" x14ac:dyDescent="0.25">
      <c r="A2283" s="378" t="str">
        <f t="shared" si="659"/>
        <v>081840/AGETOP</v>
      </c>
      <c r="B2283" s="377">
        <v>88245</v>
      </c>
      <c r="C2283" s="104" t="s">
        <v>14155</v>
      </c>
      <c r="D2283" s="104" t="s">
        <v>13445</v>
      </c>
      <c r="E2283" s="105" t="s">
        <v>11264</v>
      </c>
      <c r="F2283" s="105" t="s">
        <v>6456</v>
      </c>
      <c r="G2283" s="140">
        <v>0.13880000000000001</v>
      </c>
      <c r="H2283" s="107">
        <f>VLOOKUP(B2283,'CMP-SIN-SD-09-2021'!A:D,4,0)</f>
        <v>23.78</v>
      </c>
      <c r="I2283" s="107" t="s">
        <v>11266</v>
      </c>
      <c r="J2283" s="76">
        <f t="shared" ref="J2283:J2297" si="662">TRUNC((H2283*G2283),2)</f>
        <v>3.3</v>
      </c>
      <c r="M2283" s="76">
        <f>VLOOKUP(B2283,'CMP-SIN-SD-09-2021'!A:D,4,0)</f>
        <v>23.78</v>
      </c>
      <c r="N2283" s="76" t="b">
        <f t="shared" ref="N2283:N2297" si="663">M2283=H2283</f>
        <v>1</v>
      </c>
    </row>
    <row r="2284" spans="1:15" s="363" customFormat="1" x14ac:dyDescent="0.25">
      <c r="A2284" s="378" t="str">
        <f t="shared" si="659"/>
        <v>081840/AGETOP</v>
      </c>
      <c r="B2284" s="377">
        <v>88262</v>
      </c>
      <c r="C2284" s="104" t="s">
        <v>14155</v>
      </c>
      <c r="D2284" s="104" t="s">
        <v>13312</v>
      </c>
      <c r="E2284" s="105" t="s">
        <v>11264</v>
      </c>
      <c r="F2284" s="105" t="s">
        <v>6456</v>
      </c>
      <c r="G2284" s="140">
        <v>3.7400000000000003E-2</v>
      </c>
      <c r="H2284" s="107">
        <f>VLOOKUP(B2284,'CMP-SIN-SD-09-2021'!A:D,4,0)</f>
        <v>23.68</v>
      </c>
      <c r="I2284" s="107" t="s">
        <v>11266</v>
      </c>
      <c r="J2284" s="76">
        <f t="shared" si="662"/>
        <v>0.88</v>
      </c>
      <c r="M2284" s="76">
        <f>VLOOKUP(B2284,'CMP-SIN-SD-09-2021'!A:D,4,0)</f>
        <v>23.68</v>
      </c>
      <c r="N2284" s="76" t="b">
        <f t="shared" si="663"/>
        <v>1</v>
      </c>
    </row>
    <row r="2285" spans="1:15" s="363" customFormat="1" x14ac:dyDescent="0.25">
      <c r="A2285" s="378" t="str">
        <f t="shared" si="659"/>
        <v>081840/AGETOP</v>
      </c>
      <c r="B2285" s="377">
        <v>88309</v>
      </c>
      <c r="C2285" s="104" t="s">
        <v>14155</v>
      </c>
      <c r="D2285" s="104" t="s">
        <v>13351</v>
      </c>
      <c r="E2285" s="105" t="s">
        <v>11264</v>
      </c>
      <c r="F2285" s="105" t="s">
        <v>6456</v>
      </c>
      <c r="G2285" s="140">
        <v>0.5181</v>
      </c>
      <c r="H2285" s="107">
        <f>VLOOKUP(B2285,'CMP-SIN-SD-09-2021'!A:D,4,0)</f>
        <v>23.9</v>
      </c>
      <c r="I2285" s="107" t="s">
        <v>11266</v>
      </c>
      <c r="J2285" s="76">
        <f t="shared" si="662"/>
        <v>12.38</v>
      </c>
      <c r="M2285" s="76">
        <f>VLOOKUP(B2285,'CMP-SIN-SD-09-2021'!A:D,4,0)</f>
        <v>23.9</v>
      </c>
      <c r="N2285" s="76" t="b">
        <f t="shared" si="663"/>
        <v>1</v>
      </c>
    </row>
    <row r="2286" spans="1:15" s="363" customFormat="1" ht="30" x14ac:dyDescent="0.25">
      <c r="A2286" s="378" t="str">
        <f t="shared" si="659"/>
        <v>081840/AGETOP</v>
      </c>
      <c r="B2286" s="377">
        <v>88377</v>
      </c>
      <c r="C2286" s="104" t="s">
        <v>14155</v>
      </c>
      <c r="D2286" s="104" t="s">
        <v>13756</v>
      </c>
      <c r="E2286" s="105" t="s">
        <v>11264</v>
      </c>
      <c r="F2286" s="105" t="s">
        <v>6456</v>
      </c>
      <c r="G2286" s="140">
        <v>1.8100000000000002E-2</v>
      </c>
      <c r="H2286" s="107">
        <f>VLOOKUP(B2286,'CMP-SIN-SD-09-2021'!A:D,4,0)</f>
        <v>17.82</v>
      </c>
      <c r="I2286" s="107" t="s">
        <v>11266</v>
      </c>
      <c r="J2286" s="76">
        <f t="shared" si="662"/>
        <v>0.32</v>
      </c>
      <c r="M2286" s="76">
        <f>VLOOKUP(B2286,'CMP-SIN-SD-09-2021'!A:D,4,0)</f>
        <v>17.82</v>
      </c>
      <c r="N2286" s="76" t="b">
        <f t="shared" si="663"/>
        <v>1</v>
      </c>
    </row>
    <row r="2287" spans="1:15" s="363" customFormat="1" x14ac:dyDescent="0.25">
      <c r="A2287" s="378" t="str">
        <f t="shared" si="659"/>
        <v>081840/AGETOP</v>
      </c>
      <c r="B2287" s="377">
        <v>88316</v>
      </c>
      <c r="C2287" s="104" t="s">
        <v>14155</v>
      </c>
      <c r="D2287" s="104" t="s">
        <v>11293</v>
      </c>
      <c r="E2287" s="105" t="s">
        <v>11264</v>
      </c>
      <c r="F2287" s="105" t="s">
        <v>6456</v>
      </c>
      <c r="G2287" s="140">
        <v>0.62739999999999996</v>
      </c>
      <c r="H2287" s="107">
        <f>VLOOKUP(B2287,'CMP-SIN-SD-09-2021'!A:D,4,0)</f>
        <v>17.61</v>
      </c>
      <c r="I2287" s="107" t="s">
        <v>11266</v>
      </c>
      <c r="J2287" s="76">
        <f t="shared" si="662"/>
        <v>11.04</v>
      </c>
      <c r="M2287" s="76">
        <f>VLOOKUP(B2287,'CMP-SIN-SD-09-2021'!A:D,4,0)</f>
        <v>17.61</v>
      </c>
      <c r="N2287" s="76" t="b">
        <f t="shared" si="663"/>
        <v>1</v>
      </c>
    </row>
    <row r="2288" spans="1:15" s="363" customFormat="1" x14ac:dyDescent="0.25">
      <c r="A2288" s="378" t="str">
        <f t="shared" si="659"/>
        <v>081840/AGETOP</v>
      </c>
      <c r="B2288" s="377">
        <v>1215</v>
      </c>
      <c r="C2288" s="104" t="s">
        <v>14155</v>
      </c>
      <c r="D2288" s="104" t="s">
        <v>13646</v>
      </c>
      <c r="E2288" s="105" t="s">
        <v>11264</v>
      </c>
      <c r="F2288" s="105" t="s">
        <v>13647</v>
      </c>
      <c r="G2288" s="140">
        <v>9.0068000000000001</v>
      </c>
      <c r="H2288" s="107">
        <v>0.39</v>
      </c>
      <c r="I2288" s="107" t="s">
        <v>11266</v>
      </c>
      <c r="J2288" s="76">
        <f t="shared" si="662"/>
        <v>3.51</v>
      </c>
      <c r="M2288" s="76" t="e">
        <f>VLOOKUP(B2288,'INS-SIN-SD-09-2021'!A:D,4,0)</f>
        <v>#N/A</v>
      </c>
      <c r="N2288" s="76" t="e">
        <f t="shared" si="663"/>
        <v>#N/A</v>
      </c>
    </row>
    <row r="2289" spans="1:15" s="363" customFormat="1" x14ac:dyDescent="0.25">
      <c r="A2289" s="378" t="str">
        <f t="shared" si="659"/>
        <v>081840/AGETOP</v>
      </c>
      <c r="B2289" s="377">
        <v>2023</v>
      </c>
      <c r="C2289" s="104" t="s">
        <v>14155</v>
      </c>
      <c r="D2289" s="104" t="s">
        <v>13798</v>
      </c>
      <c r="E2289" s="105" t="s">
        <v>11264</v>
      </c>
      <c r="F2289" s="105" t="s">
        <v>13623</v>
      </c>
      <c r="G2289" s="140">
        <v>0.1426</v>
      </c>
      <c r="H2289" s="107">
        <v>5.63</v>
      </c>
      <c r="I2289" s="107" t="s">
        <v>11266</v>
      </c>
      <c r="J2289" s="76">
        <f t="shared" si="662"/>
        <v>0.8</v>
      </c>
      <c r="M2289" s="76" t="e">
        <f>VLOOKUP(B2289,'INS-SIN-SD-09-2021'!A:D,4,0)</f>
        <v>#N/A</v>
      </c>
      <c r="N2289" s="76" t="e">
        <f t="shared" si="663"/>
        <v>#N/A</v>
      </c>
    </row>
    <row r="2290" spans="1:15" s="363" customFormat="1" x14ac:dyDescent="0.25">
      <c r="A2290" s="378" t="str">
        <f t="shared" si="659"/>
        <v>081840/AGETOP</v>
      </c>
      <c r="B2290" s="377" t="s">
        <v>15224</v>
      </c>
      <c r="C2290" s="104" t="s">
        <v>14155</v>
      </c>
      <c r="D2290" s="104" t="s">
        <v>13799</v>
      </c>
      <c r="E2290" s="105" t="s">
        <v>11264</v>
      </c>
      <c r="F2290" s="105" t="s">
        <v>13495</v>
      </c>
      <c r="G2290" s="140">
        <v>5.8999999999999999E-3</v>
      </c>
      <c r="H2290" s="107">
        <v>85.36</v>
      </c>
      <c r="I2290" s="107" t="s">
        <v>11266</v>
      </c>
      <c r="J2290" s="76">
        <f t="shared" si="662"/>
        <v>0.5</v>
      </c>
      <c r="M2290" s="76" t="e">
        <f>VLOOKUP(B2290,'INS-SIN-SD-09-2021'!A:D,4,0)</f>
        <v>#N/A</v>
      </c>
      <c r="N2290" s="76" t="e">
        <f t="shared" si="663"/>
        <v>#N/A</v>
      </c>
    </row>
    <row r="2291" spans="1:15" s="363" customFormat="1" x14ac:dyDescent="0.25">
      <c r="A2291" s="378" t="str">
        <f t="shared" si="659"/>
        <v>081840/AGETOP</v>
      </c>
      <c r="B2291" s="377">
        <v>1861</v>
      </c>
      <c r="C2291" s="104" t="s">
        <v>14155</v>
      </c>
      <c r="D2291" s="104" t="s">
        <v>13800</v>
      </c>
      <c r="E2291" s="105" t="s">
        <v>11264</v>
      </c>
      <c r="F2291" s="105" t="s">
        <v>13647</v>
      </c>
      <c r="G2291" s="140">
        <v>7.0000000000000001E-3</v>
      </c>
      <c r="H2291" s="107">
        <v>5.99</v>
      </c>
      <c r="I2291" s="107" t="s">
        <v>11266</v>
      </c>
      <c r="J2291" s="76">
        <f t="shared" si="662"/>
        <v>0.04</v>
      </c>
      <c r="M2291" s="76" t="e">
        <f>VLOOKUP(B2291,'INS-SIN-SD-09-2021'!A:D,4,0)</f>
        <v>#N/A</v>
      </c>
      <c r="N2291" s="76" t="e">
        <f t="shared" si="663"/>
        <v>#N/A</v>
      </c>
    </row>
    <row r="2292" spans="1:15" s="363" customFormat="1" x14ac:dyDescent="0.25">
      <c r="A2292" s="378" t="str">
        <f t="shared" si="659"/>
        <v>081840/AGETOP</v>
      </c>
      <c r="B2292" s="377" t="s">
        <v>15225</v>
      </c>
      <c r="C2292" s="104" t="s">
        <v>14155</v>
      </c>
      <c r="D2292" s="104" t="s">
        <v>13802</v>
      </c>
      <c r="E2292" s="105" t="s">
        <v>11264</v>
      </c>
      <c r="F2292" s="105" t="s">
        <v>13647</v>
      </c>
      <c r="G2292" s="140">
        <v>4.3299999999999998E-2</v>
      </c>
      <c r="H2292" s="107">
        <v>6.75</v>
      </c>
      <c r="I2292" s="107" t="s">
        <v>11266</v>
      </c>
      <c r="J2292" s="76">
        <f t="shared" si="662"/>
        <v>0.28999999999999998</v>
      </c>
      <c r="M2292" s="76" t="e">
        <f>VLOOKUP(B2292,'INS-SIN-SD-09-2021'!A:D,4,0)</f>
        <v>#N/A</v>
      </c>
      <c r="N2292" s="76" t="e">
        <f t="shared" si="663"/>
        <v>#N/A</v>
      </c>
    </row>
    <row r="2293" spans="1:15" s="363" customFormat="1" x14ac:dyDescent="0.25">
      <c r="A2293" s="378" t="str">
        <f t="shared" si="659"/>
        <v>081840/AGETOP</v>
      </c>
      <c r="B2293" s="377">
        <v>2448</v>
      </c>
      <c r="C2293" s="104" t="s">
        <v>14155</v>
      </c>
      <c r="D2293" s="104" t="s">
        <v>13804</v>
      </c>
      <c r="E2293" s="105" t="s">
        <v>11264</v>
      </c>
      <c r="F2293" s="105" t="s">
        <v>13647</v>
      </c>
      <c r="G2293" s="140">
        <v>2.2019000000000002</v>
      </c>
      <c r="H2293" s="107">
        <v>4.45</v>
      </c>
      <c r="I2293" s="107" t="s">
        <v>11266</v>
      </c>
      <c r="J2293" s="76">
        <f t="shared" si="662"/>
        <v>9.7899999999999991</v>
      </c>
      <c r="M2293" s="76" t="e">
        <f>VLOOKUP(B2293,'INS-SIN-SD-09-2021'!A:D,4,0)</f>
        <v>#N/A</v>
      </c>
      <c r="N2293" s="76" t="e">
        <f t="shared" si="663"/>
        <v>#N/A</v>
      </c>
    </row>
    <row r="2294" spans="1:15" s="363" customFormat="1" x14ac:dyDescent="0.25">
      <c r="A2294" s="378" t="str">
        <f t="shared" si="659"/>
        <v>081840/AGETOP</v>
      </c>
      <c r="B2294" s="377">
        <v>2804</v>
      </c>
      <c r="C2294" s="104" t="s">
        <v>14155</v>
      </c>
      <c r="D2294" s="104" t="s">
        <v>13805</v>
      </c>
      <c r="E2294" s="105" t="s">
        <v>11264</v>
      </c>
      <c r="F2294" s="105" t="s">
        <v>13495</v>
      </c>
      <c r="G2294" s="140">
        <v>2.2800000000000001E-2</v>
      </c>
      <c r="H2294" s="107">
        <v>90</v>
      </c>
      <c r="I2294" s="107" t="s">
        <v>11266</v>
      </c>
      <c r="J2294" s="76">
        <f t="shared" si="662"/>
        <v>2.0499999999999998</v>
      </c>
      <c r="M2294" s="76" t="e">
        <f>VLOOKUP(B2294,'INS-SIN-SD-09-2021'!A:D,4,0)</f>
        <v>#N/A</v>
      </c>
      <c r="N2294" s="76" t="e">
        <f t="shared" si="663"/>
        <v>#N/A</v>
      </c>
    </row>
    <row r="2295" spans="1:15" s="363" customFormat="1" x14ac:dyDescent="0.25">
      <c r="A2295" s="378" t="str">
        <f t="shared" si="659"/>
        <v>081840/AGETOP</v>
      </c>
      <c r="B2295" s="377">
        <v>2497</v>
      </c>
      <c r="C2295" s="104" t="s">
        <v>14155</v>
      </c>
      <c r="D2295" s="104" t="s">
        <v>13806</v>
      </c>
      <c r="E2295" s="105" t="s">
        <v>11264</v>
      </c>
      <c r="F2295" s="105" t="s">
        <v>13495</v>
      </c>
      <c r="G2295" s="140">
        <v>1.77E-2</v>
      </c>
      <c r="H2295" s="107">
        <v>74.900000000000006</v>
      </c>
      <c r="I2295" s="107" t="s">
        <v>11266</v>
      </c>
      <c r="J2295" s="76">
        <f t="shared" si="662"/>
        <v>1.32</v>
      </c>
      <c r="M2295" s="76" t="e">
        <f>VLOOKUP(B2295,'INS-SIN-SD-09-2021'!A:D,4,0)</f>
        <v>#N/A</v>
      </c>
      <c r="N2295" s="76" t="e">
        <f t="shared" si="663"/>
        <v>#N/A</v>
      </c>
    </row>
    <row r="2296" spans="1:15" s="363" customFormat="1" x14ac:dyDescent="0.25">
      <c r="A2296" s="378" t="str">
        <f t="shared" si="659"/>
        <v>081840/AGETOP</v>
      </c>
      <c r="B2296" s="377">
        <v>1696</v>
      </c>
      <c r="C2296" s="104" t="s">
        <v>14155</v>
      </c>
      <c r="D2296" s="104" t="s">
        <v>14147</v>
      </c>
      <c r="E2296" s="105" t="s">
        <v>11264</v>
      </c>
      <c r="F2296" s="105" t="s">
        <v>13649</v>
      </c>
      <c r="G2296" s="140">
        <v>0.12089999999999999</v>
      </c>
      <c r="H2296" s="107">
        <v>15.7</v>
      </c>
      <c r="I2296" s="107" t="s">
        <v>11266</v>
      </c>
      <c r="J2296" s="76">
        <f t="shared" si="662"/>
        <v>1.89</v>
      </c>
      <c r="M2296" s="76" t="e">
        <f>VLOOKUP(B2296,'INS-SIN-SD-09-2021'!A:D,4,0)</f>
        <v>#N/A</v>
      </c>
      <c r="N2296" s="76" t="e">
        <f t="shared" si="663"/>
        <v>#N/A</v>
      </c>
    </row>
    <row r="2297" spans="1:15" s="363" customFormat="1" x14ac:dyDescent="0.25">
      <c r="A2297" s="378" t="str">
        <f t="shared" si="659"/>
        <v>081840/AGETOP</v>
      </c>
      <c r="B2297" s="377" t="s">
        <v>14156</v>
      </c>
      <c r="C2297" s="104" t="s">
        <v>14155</v>
      </c>
      <c r="D2297" s="104" t="s">
        <v>14157</v>
      </c>
      <c r="E2297" s="105" t="s">
        <v>11264</v>
      </c>
      <c r="F2297" s="105" t="s">
        <v>13735</v>
      </c>
      <c r="G2297" s="140">
        <v>1</v>
      </c>
      <c r="H2297" s="107">
        <v>78.989999999999995</v>
      </c>
      <c r="I2297" s="107" t="s">
        <v>11266</v>
      </c>
      <c r="J2297" s="76">
        <f t="shared" si="662"/>
        <v>78.989999999999995</v>
      </c>
      <c r="M2297" s="76" t="e">
        <f>VLOOKUP(B2297,'INS-SIN-SD-09-2021'!A:D,4,0)</f>
        <v>#N/A</v>
      </c>
      <c r="N2297" s="76" t="e">
        <f t="shared" si="663"/>
        <v>#N/A</v>
      </c>
    </row>
    <row r="2298" spans="1:15" s="363" customFormat="1" ht="60" x14ac:dyDescent="0.25">
      <c r="A2298" s="376">
        <f t="shared" si="659"/>
        <v>97994</v>
      </c>
      <c r="B2298" s="367" t="s">
        <v>11263</v>
      </c>
      <c r="C2298" s="368" t="s">
        <v>11559</v>
      </c>
      <c r="D2298" s="368" t="s">
        <v>13488</v>
      </c>
      <c r="E2298" s="369" t="s">
        <v>6446</v>
      </c>
      <c r="F2298" s="369" t="s">
        <v>11264</v>
      </c>
      <c r="G2298" s="370" t="s">
        <v>11265</v>
      </c>
      <c r="H2298" s="371" t="s">
        <v>11266</v>
      </c>
      <c r="I2298" s="375">
        <f>SUMIF(A:A,A2298,J:J)</f>
        <v>2426.2900000000004</v>
      </c>
      <c r="K2298" s="363">
        <f>VLOOKUP(A2298,'CMP-SIN-SD-09-2021'!A:D,4,0)</f>
        <v>2426.29</v>
      </c>
      <c r="L2298" s="363" t="b">
        <f>K2298=I2298</f>
        <v>1</v>
      </c>
      <c r="O2298" s="6">
        <v>97994</v>
      </c>
    </row>
    <row r="2299" spans="1:15" s="363" customFormat="1" ht="30" x14ac:dyDescent="0.25">
      <c r="A2299" s="378">
        <f t="shared" si="659"/>
        <v>97994</v>
      </c>
      <c r="B2299" s="377">
        <v>89996</v>
      </c>
      <c r="C2299" s="104" t="s">
        <v>13488</v>
      </c>
      <c r="D2299" s="104" t="s">
        <v>14158</v>
      </c>
      <c r="E2299" s="105" t="s">
        <v>11264</v>
      </c>
      <c r="F2299" s="105" t="s">
        <v>6462</v>
      </c>
      <c r="G2299" s="140">
        <v>1.9743999999999999</v>
      </c>
      <c r="H2299" s="107">
        <f>VLOOKUP(B2299,'CMP-SIN-SD-09-2021'!A:D,4,0)</f>
        <v>14.1</v>
      </c>
      <c r="I2299" s="107" t="s">
        <v>11266</v>
      </c>
      <c r="J2299" s="76">
        <f t="shared" ref="J2299:J2320" si="664">TRUNC((H2299*G2299),2)</f>
        <v>27.83</v>
      </c>
      <c r="M2299" s="76">
        <f>VLOOKUP(B2299,'CMP-SIN-SD-09-2021'!A:D,4,0)</f>
        <v>14.1</v>
      </c>
      <c r="N2299" s="76" t="b">
        <f t="shared" ref="N2299:N2320" si="665">M2299=H2299</f>
        <v>1</v>
      </c>
    </row>
    <row r="2300" spans="1:15" s="363" customFormat="1" ht="30" x14ac:dyDescent="0.25">
      <c r="A2300" s="378">
        <f t="shared" si="659"/>
        <v>97994</v>
      </c>
      <c r="B2300" s="377">
        <v>89998</v>
      </c>
      <c r="C2300" s="104" t="s">
        <v>13488</v>
      </c>
      <c r="D2300" s="104" t="s">
        <v>14159</v>
      </c>
      <c r="E2300" s="105" t="s">
        <v>11264</v>
      </c>
      <c r="F2300" s="105" t="s">
        <v>6462</v>
      </c>
      <c r="G2300" s="140">
        <v>2.9615999999999998</v>
      </c>
      <c r="H2300" s="107">
        <f>VLOOKUP(B2300,'CMP-SIN-SD-09-2021'!A:D,4,0)</f>
        <v>13.64</v>
      </c>
      <c r="I2300" s="107" t="s">
        <v>11266</v>
      </c>
      <c r="J2300" s="76">
        <f t="shared" si="664"/>
        <v>40.39</v>
      </c>
      <c r="M2300" s="76">
        <f>VLOOKUP(B2300,'CMP-SIN-SD-09-2021'!A:D,4,0)</f>
        <v>13.64</v>
      </c>
      <c r="N2300" s="76" t="b">
        <f t="shared" si="665"/>
        <v>1</v>
      </c>
    </row>
    <row r="2301" spans="1:15" s="363" customFormat="1" ht="30" x14ac:dyDescent="0.25">
      <c r="A2301" s="378">
        <f t="shared" si="659"/>
        <v>97994</v>
      </c>
      <c r="B2301" s="377">
        <v>89993</v>
      </c>
      <c r="C2301" s="104" t="s">
        <v>13488</v>
      </c>
      <c r="D2301" s="104" t="s">
        <v>14160</v>
      </c>
      <c r="E2301" s="105" t="s">
        <v>11264</v>
      </c>
      <c r="F2301" s="105" t="s">
        <v>6624</v>
      </c>
      <c r="G2301" s="140">
        <v>5.9799999999999999E-2</v>
      </c>
      <c r="H2301" s="107">
        <f>VLOOKUP(B2301,'CMP-SIN-SD-09-2021'!A:D,4,0)</f>
        <v>906.31</v>
      </c>
      <c r="I2301" s="107" t="s">
        <v>11266</v>
      </c>
      <c r="J2301" s="76">
        <f t="shared" si="664"/>
        <v>54.19</v>
      </c>
      <c r="M2301" s="76">
        <f>VLOOKUP(B2301,'CMP-SIN-SD-09-2021'!A:D,4,0)</f>
        <v>906.31</v>
      </c>
      <c r="N2301" s="76" t="b">
        <f t="shared" si="665"/>
        <v>1</v>
      </c>
    </row>
    <row r="2302" spans="1:15" s="363" customFormat="1" ht="30" x14ac:dyDescent="0.25">
      <c r="A2302" s="378">
        <f t="shared" si="659"/>
        <v>97994</v>
      </c>
      <c r="B2302" s="377">
        <v>89995</v>
      </c>
      <c r="C2302" s="104" t="s">
        <v>13488</v>
      </c>
      <c r="D2302" s="104" t="s">
        <v>14161</v>
      </c>
      <c r="E2302" s="105" t="s">
        <v>11264</v>
      </c>
      <c r="F2302" s="105" t="s">
        <v>6624</v>
      </c>
      <c r="G2302" s="140">
        <v>7.3800000000000004E-2</v>
      </c>
      <c r="H2302" s="107">
        <f>VLOOKUP(B2302,'CMP-SIN-SD-09-2021'!A:D,4,0)</f>
        <v>874.86</v>
      </c>
      <c r="I2302" s="107" t="s">
        <v>11266</v>
      </c>
      <c r="J2302" s="76">
        <f t="shared" si="664"/>
        <v>64.56</v>
      </c>
      <c r="M2302" s="76">
        <f>VLOOKUP(B2302,'CMP-SIN-SD-09-2021'!A:D,4,0)</f>
        <v>874.86</v>
      </c>
      <c r="N2302" s="76" t="b">
        <f t="shared" si="665"/>
        <v>1</v>
      </c>
    </row>
    <row r="2303" spans="1:15" s="363" customFormat="1" ht="45" x14ac:dyDescent="0.25">
      <c r="A2303" s="378">
        <f t="shared" si="659"/>
        <v>97994</v>
      </c>
      <c r="B2303" s="377">
        <v>92783</v>
      </c>
      <c r="C2303" s="104" t="s">
        <v>13488</v>
      </c>
      <c r="D2303" s="104" t="s">
        <v>14162</v>
      </c>
      <c r="E2303" s="105" t="s">
        <v>11264</v>
      </c>
      <c r="F2303" s="105" t="s">
        <v>6462</v>
      </c>
      <c r="G2303" s="140">
        <v>12.6004</v>
      </c>
      <c r="H2303" s="107">
        <f>VLOOKUP(B2303,'CMP-SIN-SD-09-2021'!A:D,4,0)</f>
        <v>20.72</v>
      </c>
      <c r="I2303" s="107" t="s">
        <v>11266</v>
      </c>
      <c r="J2303" s="76">
        <f t="shared" si="664"/>
        <v>261.08</v>
      </c>
      <c r="M2303" s="76">
        <f>VLOOKUP(B2303,'CMP-SIN-SD-09-2021'!A:D,4,0)</f>
        <v>20.72</v>
      </c>
      <c r="N2303" s="76" t="b">
        <f t="shared" si="665"/>
        <v>1</v>
      </c>
    </row>
    <row r="2304" spans="1:15" s="363" customFormat="1" ht="45" x14ac:dyDescent="0.25">
      <c r="A2304" s="378">
        <f t="shared" si="659"/>
        <v>97994</v>
      </c>
      <c r="B2304" s="377">
        <v>94970</v>
      </c>
      <c r="C2304" s="104" t="s">
        <v>13488</v>
      </c>
      <c r="D2304" s="104" t="s">
        <v>14132</v>
      </c>
      <c r="E2304" s="105" t="s">
        <v>11264</v>
      </c>
      <c r="F2304" s="105" t="s">
        <v>6624</v>
      </c>
      <c r="G2304" s="140">
        <v>0.47470000000000001</v>
      </c>
      <c r="H2304" s="107">
        <f>VLOOKUP(B2304,'CMP-SIN-SD-09-2021'!A:D,4,0)</f>
        <v>414.15</v>
      </c>
      <c r="I2304" s="107" t="s">
        <v>11266</v>
      </c>
      <c r="J2304" s="76">
        <f t="shared" si="664"/>
        <v>196.59</v>
      </c>
      <c r="M2304" s="76">
        <f>VLOOKUP(B2304,'CMP-SIN-SD-09-2021'!A:D,4,0)</f>
        <v>414.15</v>
      </c>
      <c r="N2304" s="76" t="b">
        <f t="shared" si="665"/>
        <v>1</v>
      </c>
    </row>
    <row r="2305" spans="1:14" s="363" customFormat="1" ht="45" x14ac:dyDescent="0.25">
      <c r="A2305" s="378">
        <f t="shared" si="659"/>
        <v>97994</v>
      </c>
      <c r="B2305" s="377">
        <v>97736</v>
      </c>
      <c r="C2305" s="104" t="s">
        <v>13488</v>
      </c>
      <c r="D2305" s="104" t="s">
        <v>14163</v>
      </c>
      <c r="E2305" s="105" t="s">
        <v>11264</v>
      </c>
      <c r="F2305" s="105" t="s">
        <v>6624</v>
      </c>
      <c r="G2305" s="140">
        <v>0.25159999999999999</v>
      </c>
      <c r="H2305" s="107">
        <f>VLOOKUP(B2305,'CMP-SIN-SD-09-2021'!A:D,4,0)</f>
        <v>1538.56</v>
      </c>
      <c r="I2305" s="107" t="s">
        <v>11266</v>
      </c>
      <c r="J2305" s="76">
        <f t="shared" si="664"/>
        <v>387.1</v>
      </c>
      <c r="M2305" s="76">
        <f>VLOOKUP(B2305,'CMP-SIN-SD-09-2021'!A:D,4,0)</f>
        <v>1538.56</v>
      </c>
      <c r="N2305" s="76" t="b">
        <f t="shared" si="665"/>
        <v>1</v>
      </c>
    </row>
    <row r="2306" spans="1:14" s="363" customFormat="1" ht="45" x14ac:dyDescent="0.25">
      <c r="A2306" s="378">
        <f t="shared" si="659"/>
        <v>97994</v>
      </c>
      <c r="B2306" s="377">
        <v>97738</v>
      </c>
      <c r="C2306" s="104" t="s">
        <v>13488</v>
      </c>
      <c r="D2306" s="104" t="s">
        <v>14164</v>
      </c>
      <c r="E2306" s="105" t="s">
        <v>11264</v>
      </c>
      <c r="F2306" s="105" t="s">
        <v>6624</v>
      </c>
      <c r="G2306" s="140">
        <v>2.2100000000000002E-2</v>
      </c>
      <c r="H2306" s="107">
        <f>VLOOKUP(B2306,'CMP-SIN-SD-09-2021'!A:D,4,0)</f>
        <v>4711.6499999999996</v>
      </c>
      <c r="I2306" s="107" t="s">
        <v>11266</v>
      </c>
      <c r="J2306" s="76">
        <f t="shared" si="664"/>
        <v>104.12</v>
      </c>
      <c r="M2306" s="76">
        <f>VLOOKUP(B2306,'CMP-SIN-SD-09-2021'!A:D,4,0)</f>
        <v>4711.6499999999996</v>
      </c>
      <c r="N2306" s="76" t="b">
        <f t="shared" si="665"/>
        <v>1</v>
      </c>
    </row>
    <row r="2307" spans="1:14" s="363" customFormat="1" ht="75" x14ac:dyDescent="0.25">
      <c r="A2307" s="378">
        <f t="shared" si="659"/>
        <v>97994</v>
      </c>
      <c r="B2307" s="377">
        <v>5678</v>
      </c>
      <c r="C2307" s="104" t="s">
        <v>13488</v>
      </c>
      <c r="D2307" s="104" t="s">
        <v>14134</v>
      </c>
      <c r="E2307" s="105" t="s">
        <v>11264</v>
      </c>
      <c r="F2307" s="105" t="s">
        <v>11307</v>
      </c>
      <c r="G2307" s="140">
        <v>9.9299999999999999E-2</v>
      </c>
      <c r="H2307" s="107">
        <f>VLOOKUP(B2307,'CMP-SIN-SD-09-2021'!A:D,4,0)</f>
        <v>109.75</v>
      </c>
      <c r="I2307" s="107" t="s">
        <v>11266</v>
      </c>
      <c r="J2307" s="76">
        <f t="shared" si="664"/>
        <v>10.89</v>
      </c>
      <c r="M2307" s="76">
        <f>VLOOKUP(B2307,'CMP-SIN-SD-09-2021'!A:D,4,0)</f>
        <v>109.75</v>
      </c>
      <c r="N2307" s="76" t="b">
        <f t="shared" si="665"/>
        <v>1</v>
      </c>
    </row>
    <row r="2308" spans="1:14" s="363" customFormat="1" ht="75" x14ac:dyDescent="0.25">
      <c r="A2308" s="378">
        <f t="shared" si="659"/>
        <v>97994</v>
      </c>
      <c r="B2308" s="377">
        <v>5679</v>
      </c>
      <c r="C2308" s="104" t="s">
        <v>13488</v>
      </c>
      <c r="D2308" s="104" t="s">
        <v>14135</v>
      </c>
      <c r="E2308" s="105" t="s">
        <v>11264</v>
      </c>
      <c r="F2308" s="105" t="s">
        <v>11308</v>
      </c>
      <c r="G2308" s="140">
        <v>0.2024</v>
      </c>
      <c r="H2308" s="107">
        <f>VLOOKUP(B2308,'CMP-SIN-SD-09-2021'!A:D,4,0)</f>
        <v>43.94</v>
      </c>
      <c r="I2308" s="107" t="s">
        <v>11266</v>
      </c>
      <c r="J2308" s="76">
        <f t="shared" si="664"/>
        <v>8.89</v>
      </c>
      <c r="M2308" s="76">
        <f>VLOOKUP(B2308,'CMP-SIN-SD-09-2021'!A:D,4,0)</f>
        <v>43.94</v>
      </c>
      <c r="N2308" s="76" t="b">
        <f t="shared" si="665"/>
        <v>1</v>
      </c>
    </row>
    <row r="2309" spans="1:14" s="363" customFormat="1" ht="45" x14ac:dyDescent="0.25">
      <c r="A2309" s="378">
        <f t="shared" si="659"/>
        <v>97994</v>
      </c>
      <c r="B2309" s="377">
        <v>87316</v>
      </c>
      <c r="C2309" s="104" t="s">
        <v>13488</v>
      </c>
      <c r="D2309" s="104" t="s">
        <v>14136</v>
      </c>
      <c r="E2309" s="105" t="s">
        <v>11264</v>
      </c>
      <c r="F2309" s="105" t="s">
        <v>6624</v>
      </c>
      <c r="G2309" s="140">
        <v>3.8E-3</v>
      </c>
      <c r="H2309" s="107">
        <f>VLOOKUP(B2309,'CMP-SIN-SD-09-2021'!A:D,4,0)</f>
        <v>414.11</v>
      </c>
      <c r="I2309" s="107" t="s">
        <v>11266</v>
      </c>
      <c r="J2309" s="76">
        <f t="shared" si="664"/>
        <v>1.57</v>
      </c>
      <c r="M2309" s="76">
        <f>VLOOKUP(B2309,'CMP-SIN-SD-09-2021'!A:D,4,0)</f>
        <v>414.11</v>
      </c>
      <c r="N2309" s="76" t="b">
        <f t="shared" si="665"/>
        <v>1</v>
      </c>
    </row>
    <row r="2310" spans="1:14" s="363" customFormat="1" x14ac:dyDescent="0.25">
      <c r="A2310" s="378">
        <f t="shared" si="659"/>
        <v>97994</v>
      </c>
      <c r="B2310" s="377">
        <v>88309</v>
      </c>
      <c r="C2310" s="104" t="s">
        <v>13488</v>
      </c>
      <c r="D2310" s="104" t="s">
        <v>13351</v>
      </c>
      <c r="E2310" s="105" t="s">
        <v>11264</v>
      </c>
      <c r="F2310" s="105" t="s">
        <v>6456</v>
      </c>
      <c r="G2310" s="140">
        <v>14.9453</v>
      </c>
      <c r="H2310" s="107">
        <f>VLOOKUP(B2310,'CMP-SIN-SD-09-2021'!A:D,4,0)</f>
        <v>23.9</v>
      </c>
      <c r="I2310" s="107" t="s">
        <v>11266</v>
      </c>
      <c r="J2310" s="76">
        <f t="shared" si="664"/>
        <v>357.19</v>
      </c>
      <c r="M2310" s="76">
        <f>VLOOKUP(B2310,'CMP-SIN-SD-09-2021'!A:D,4,0)</f>
        <v>23.9</v>
      </c>
      <c r="N2310" s="76" t="b">
        <f t="shared" si="665"/>
        <v>1</v>
      </c>
    </row>
    <row r="2311" spans="1:14" s="363" customFormat="1" x14ac:dyDescent="0.25">
      <c r="A2311" s="378">
        <f t="shared" si="659"/>
        <v>97994</v>
      </c>
      <c r="B2311" s="377">
        <v>88316</v>
      </c>
      <c r="C2311" s="104" t="s">
        <v>13488</v>
      </c>
      <c r="D2311" s="104" t="s">
        <v>11293</v>
      </c>
      <c r="E2311" s="105" t="s">
        <v>11264</v>
      </c>
      <c r="F2311" s="105" t="s">
        <v>6456</v>
      </c>
      <c r="G2311" s="140">
        <v>11.742800000000001</v>
      </c>
      <c r="H2311" s="107">
        <f>VLOOKUP(B2311,'CMP-SIN-SD-09-2021'!A:D,4,0)</f>
        <v>17.61</v>
      </c>
      <c r="I2311" s="107" t="s">
        <v>11266</v>
      </c>
      <c r="J2311" s="76">
        <f t="shared" si="664"/>
        <v>206.79</v>
      </c>
      <c r="M2311" s="76">
        <f>VLOOKUP(B2311,'CMP-SIN-SD-09-2021'!A:D,4,0)</f>
        <v>17.61</v>
      </c>
      <c r="N2311" s="76" t="b">
        <f t="shared" si="665"/>
        <v>1</v>
      </c>
    </row>
    <row r="2312" spans="1:14" s="363" customFormat="1" ht="45" x14ac:dyDescent="0.25">
      <c r="A2312" s="378">
        <f t="shared" si="659"/>
        <v>97994</v>
      </c>
      <c r="B2312" s="377">
        <v>100475</v>
      </c>
      <c r="C2312" s="104" t="s">
        <v>13488</v>
      </c>
      <c r="D2312" s="104" t="s">
        <v>14137</v>
      </c>
      <c r="E2312" s="105" t="s">
        <v>11264</v>
      </c>
      <c r="F2312" s="105" t="s">
        <v>6624</v>
      </c>
      <c r="G2312" s="140">
        <v>0.40570000000000001</v>
      </c>
      <c r="H2312" s="107">
        <f>VLOOKUP(B2312,'CMP-SIN-SD-09-2021'!A:D,4,0)</f>
        <v>612.04</v>
      </c>
      <c r="I2312" s="107" t="s">
        <v>11266</v>
      </c>
      <c r="J2312" s="76">
        <f t="shared" si="664"/>
        <v>248.3</v>
      </c>
      <c r="M2312" s="76">
        <f>VLOOKUP(B2312,'CMP-SIN-SD-09-2021'!A:D,4,0)</f>
        <v>612.04</v>
      </c>
      <c r="N2312" s="76" t="b">
        <f t="shared" si="665"/>
        <v>1</v>
      </c>
    </row>
    <row r="2313" spans="1:14" s="363" customFormat="1" ht="45" x14ac:dyDescent="0.25">
      <c r="A2313" s="378">
        <f t="shared" si="659"/>
        <v>97994</v>
      </c>
      <c r="B2313" s="377">
        <v>101625</v>
      </c>
      <c r="C2313" s="104" t="s">
        <v>13488</v>
      </c>
      <c r="D2313" s="104" t="s">
        <v>14165</v>
      </c>
      <c r="E2313" s="105" t="s">
        <v>11264</v>
      </c>
      <c r="F2313" s="105" t="s">
        <v>6624</v>
      </c>
      <c r="G2313" s="140">
        <v>0.63480000000000003</v>
      </c>
      <c r="H2313" s="107">
        <f>VLOOKUP(B2313,'CMP-SIN-SD-09-2021'!A:D,4,0)</f>
        <v>159.59</v>
      </c>
      <c r="I2313" s="107" t="s">
        <v>11266</v>
      </c>
      <c r="J2313" s="76">
        <f t="shared" si="664"/>
        <v>101.3</v>
      </c>
      <c r="M2313" s="76">
        <f>VLOOKUP(B2313,'CMP-SIN-SD-09-2021'!A:D,4,0)</f>
        <v>159.59</v>
      </c>
      <c r="N2313" s="76" t="b">
        <f t="shared" si="665"/>
        <v>1</v>
      </c>
    </row>
    <row r="2314" spans="1:14" s="363" customFormat="1" ht="30" x14ac:dyDescent="0.25">
      <c r="A2314" s="378">
        <f t="shared" si="659"/>
        <v>97994</v>
      </c>
      <c r="B2314" s="377">
        <v>25067</v>
      </c>
      <c r="C2314" s="104" t="s">
        <v>13488</v>
      </c>
      <c r="D2314" s="104" t="s">
        <v>14166</v>
      </c>
      <c r="E2314" s="105" t="s">
        <v>11264</v>
      </c>
      <c r="F2314" s="105" t="s">
        <v>6446</v>
      </c>
      <c r="G2314" s="140">
        <v>54.323300000000003</v>
      </c>
      <c r="H2314" s="107">
        <v>4.67</v>
      </c>
      <c r="I2314" s="107" t="s">
        <v>11266</v>
      </c>
      <c r="J2314" s="76">
        <f t="shared" si="664"/>
        <v>253.68</v>
      </c>
      <c r="M2314" s="76">
        <f>VLOOKUP(B2314,'INS-SIN-SD-09-2021'!A:D,4,0)</f>
        <v>4.67</v>
      </c>
      <c r="N2314" s="76" t="b">
        <f t="shared" si="665"/>
        <v>1</v>
      </c>
    </row>
    <row r="2315" spans="1:14" s="363" customFormat="1" x14ac:dyDescent="0.25">
      <c r="A2315" s="378">
        <f t="shared" si="659"/>
        <v>97994</v>
      </c>
      <c r="B2315" s="377">
        <v>660</v>
      </c>
      <c r="C2315" s="104" t="s">
        <v>13488</v>
      </c>
      <c r="D2315" s="104" t="s">
        <v>14167</v>
      </c>
      <c r="E2315" s="105" t="s">
        <v>11264</v>
      </c>
      <c r="F2315" s="105" t="s">
        <v>6446</v>
      </c>
      <c r="G2315" s="140">
        <v>25.2</v>
      </c>
      <c r="H2315" s="107">
        <v>2.9</v>
      </c>
      <c r="I2315" s="107" t="s">
        <v>11266</v>
      </c>
      <c r="J2315" s="76">
        <f t="shared" si="664"/>
        <v>73.08</v>
      </c>
      <c r="M2315" s="76">
        <f>VLOOKUP(B2315,'INS-SIN-SD-09-2021'!A:D,4,0)</f>
        <v>2.9</v>
      </c>
      <c r="N2315" s="76" t="b">
        <f t="shared" si="665"/>
        <v>1</v>
      </c>
    </row>
    <row r="2316" spans="1:14" s="363" customFormat="1" ht="30" x14ac:dyDescent="0.25">
      <c r="A2316" s="378">
        <f t="shared" ref="A2316:A2379" si="666">IF(O2316&lt;&gt;0,O2316,A2315)</f>
        <v>97994</v>
      </c>
      <c r="B2316" s="377">
        <v>2692</v>
      </c>
      <c r="C2316" s="104" t="s">
        <v>13488</v>
      </c>
      <c r="D2316" s="104" t="s">
        <v>13455</v>
      </c>
      <c r="E2316" s="105" t="s">
        <v>11264</v>
      </c>
      <c r="F2316" s="105" t="s">
        <v>6445</v>
      </c>
      <c r="G2316" s="140">
        <v>1.43E-2</v>
      </c>
      <c r="H2316" s="107">
        <v>7.05</v>
      </c>
      <c r="I2316" s="107" t="s">
        <v>11266</v>
      </c>
      <c r="J2316" s="76">
        <f t="shared" si="664"/>
        <v>0.1</v>
      </c>
      <c r="M2316" s="76">
        <f>VLOOKUP(B2316,'INS-SIN-SD-09-2021'!A:D,4,0)</f>
        <v>7.05</v>
      </c>
      <c r="N2316" s="76" t="b">
        <f t="shared" si="665"/>
        <v>1</v>
      </c>
    </row>
    <row r="2317" spans="1:14" s="363" customFormat="1" ht="30" x14ac:dyDescent="0.25">
      <c r="A2317" s="378">
        <f t="shared" si="666"/>
        <v>97994</v>
      </c>
      <c r="B2317" s="377">
        <v>4517</v>
      </c>
      <c r="C2317" s="104" t="s">
        <v>13488</v>
      </c>
      <c r="D2317" s="104" t="s">
        <v>13456</v>
      </c>
      <c r="E2317" s="105" t="s">
        <v>11264</v>
      </c>
      <c r="F2317" s="105" t="s">
        <v>6465</v>
      </c>
      <c r="G2317" s="140">
        <v>0.36959999999999998</v>
      </c>
      <c r="H2317" s="107">
        <v>2.92</v>
      </c>
      <c r="I2317" s="107" t="s">
        <v>11266</v>
      </c>
      <c r="J2317" s="76">
        <f t="shared" si="664"/>
        <v>1.07</v>
      </c>
      <c r="M2317" s="76">
        <f>VLOOKUP(B2317,'INS-SIN-SD-09-2021'!A:D,4,0)</f>
        <v>2.92</v>
      </c>
      <c r="N2317" s="76" t="b">
        <f t="shared" si="665"/>
        <v>1</v>
      </c>
    </row>
    <row r="2318" spans="1:14" s="363" customFormat="1" ht="30" x14ac:dyDescent="0.25">
      <c r="A2318" s="378">
        <f t="shared" si="666"/>
        <v>97994</v>
      </c>
      <c r="B2318" s="377">
        <v>4491</v>
      </c>
      <c r="C2318" s="104" t="s">
        <v>13488</v>
      </c>
      <c r="D2318" s="104" t="s">
        <v>13457</v>
      </c>
      <c r="E2318" s="105" t="s">
        <v>11264</v>
      </c>
      <c r="F2318" s="105" t="s">
        <v>6465</v>
      </c>
      <c r="G2318" s="140">
        <v>0.31080000000000002</v>
      </c>
      <c r="H2318" s="107">
        <v>8.34</v>
      </c>
      <c r="I2318" s="107" t="s">
        <v>11266</v>
      </c>
      <c r="J2318" s="76">
        <f t="shared" si="664"/>
        <v>2.59</v>
      </c>
      <c r="M2318" s="76">
        <f>VLOOKUP(B2318,'INS-SIN-SD-09-2021'!A:D,4,0)</f>
        <v>8.34</v>
      </c>
      <c r="N2318" s="76" t="b">
        <f t="shared" si="665"/>
        <v>1</v>
      </c>
    </row>
    <row r="2319" spans="1:14" s="363" customFormat="1" x14ac:dyDescent="0.25">
      <c r="A2319" s="378">
        <f t="shared" si="666"/>
        <v>97994</v>
      </c>
      <c r="B2319" s="377">
        <v>5069</v>
      </c>
      <c r="C2319" s="104" t="s">
        <v>13488</v>
      </c>
      <c r="D2319" s="104" t="s">
        <v>14168</v>
      </c>
      <c r="E2319" s="105" t="s">
        <v>11264</v>
      </c>
      <c r="F2319" s="105" t="s">
        <v>6462</v>
      </c>
      <c r="G2319" s="140">
        <v>3.2800000000000003E-2</v>
      </c>
      <c r="H2319" s="107">
        <v>23.04</v>
      </c>
      <c r="I2319" s="107" t="s">
        <v>11266</v>
      </c>
      <c r="J2319" s="76">
        <f t="shared" si="664"/>
        <v>0.75</v>
      </c>
      <c r="M2319" s="76">
        <f>VLOOKUP(B2319,'INS-SIN-SD-09-2021'!A:D,4,0)</f>
        <v>23.04</v>
      </c>
      <c r="N2319" s="76" t="b">
        <f t="shared" si="665"/>
        <v>1</v>
      </c>
    </row>
    <row r="2320" spans="1:14" s="363" customFormat="1" ht="30" x14ac:dyDescent="0.25">
      <c r="A2320" s="378">
        <f t="shared" si="666"/>
        <v>97994</v>
      </c>
      <c r="B2320" s="377">
        <v>6193</v>
      </c>
      <c r="C2320" s="104" t="s">
        <v>13488</v>
      </c>
      <c r="D2320" s="104" t="s">
        <v>13316</v>
      </c>
      <c r="E2320" s="105" t="s">
        <v>11264</v>
      </c>
      <c r="F2320" s="105" t="s">
        <v>6465</v>
      </c>
      <c r="G2320" s="140">
        <v>1.1592</v>
      </c>
      <c r="H2320" s="107">
        <v>20.91</v>
      </c>
      <c r="I2320" s="107" t="s">
        <v>11266</v>
      </c>
      <c r="J2320" s="76">
        <f t="shared" si="664"/>
        <v>24.23</v>
      </c>
      <c r="M2320" s="76">
        <f>VLOOKUP(B2320,'INS-SIN-SD-09-2021'!A:D,4,0)</f>
        <v>20.91</v>
      </c>
      <c r="N2320" s="76" t="b">
        <f t="shared" si="665"/>
        <v>1</v>
      </c>
    </row>
    <row r="2321" spans="1:15" s="363" customFormat="1" ht="45" x14ac:dyDescent="0.25">
      <c r="A2321" s="376">
        <f t="shared" si="666"/>
        <v>97995</v>
      </c>
      <c r="B2321" s="367" t="s">
        <v>11263</v>
      </c>
      <c r="C2321" s="368" t="s">
        <v>11560</v>
      </c>
      <c r="D2321" s="368" t="s">
        <v>13563</v>
      </c>
      <c r="E2321" s="369" t="s">
        <v>6465</v>
      </c>
      <c r="F2321" s="369" t="s">
        <v>11264</v>
      </c>
      <c r="G2321" s="370" t="s">
        <v>11265</v>
      </c>
      <c r="H2321" s="371" t="s">
        <v>11266</v>
      </c>
      <c r="I2321" s="375">
        <f>SUMIF(A:A,A2321,J:J)</f>
        <v>1140.9199999999998</v>
      </c>
      <c r="K2321" s="363">
        <f>VLOOKUP(A2321,'CMP-SIN-SD-09-2021'!A:D,4,0)</f>
        <v>1140.92</v>
      </c>
      <c r="L2321" s="363" t="b">
        <f>K2321=I2321</f>
        <v>1</v>
      </c>
      <c r="O2321" s="6">
        <v>97995</v>
      </c>
    </row>
    <row r="2322" spans="1:15" s="363" customFormat="1" ht="30" x14ac:dyDescent="0.25">
      <c r="A2322" s="378">
        <f t="shared" si="666"/>
        <v>97995</v>
      </c>
      <c r="B2322" s="377">
        <v>89996</v>
      </c>
      <c r="C2322" s="104" t="s">
        <v>13563</v>
      </c>
      <c r="D2322" s="104" t="s">
        <v>14158</v>
      </c>
      <c r="E2322" s="105" t="s">
        <v>11264</v>
      </c>
      <c r="F2322" s="105" t="s">
        <v>6462</v>
      </c>
      <c r="G2322" s="140">
        <v>1.9743999999999999</v>
      </c>
      <c r="H2322" s="107">
        <f>VLOOKUP(B2322,'CMP-SIN-SD-09-2021'!A:D,4,0)</f>
        <v>14.1</v>
      </c>
      <c r="I2322" s="107" t="s">
        <v>11266</v>
      </c>
      <c r="J2322" s="76">
        <f t="shared" ref="J2322:J2331" si="667">TRUNC((H2322*G2322),2)</f>
        <v>27.83</v>
      </c>
      <c r="M2322" s="76">
        <f>VLOOKUP(B2322,'CMP-SIN-SD-09-2021'!A:D,4,0)</f>
        <v>14.1</v>
      </c>
      <c r="N2322" s="76" t="b">
        <f t="shared" ref="N2322:N2331" si="668">M2322=H2322</f>
        <v>1</v>
      </c>
    </row>
    <row r="2323" spans="1:15" s="363" customFormat="1" ht="30" x14ac:dyDescent="0.25">
      <c r="A2323" s="378">
        <f t="shared" si="666"/>
        <v>97995</v>
      </c>
      <c r="B2323" s="377">
        <v>89998</v>
      </c>
      <c r="C2323" s="104" t="s">
        <v>13563</v>
      </c>
      <c r="D2323" s="104" t="s">
        <v>14159</v>
      </c>
      <c r="E2323" s="105" t="s">
        <v>11264</v>
      </c>
      <c r="F2323" s="105" t="s">
        <v>6462</v>
      </c>
      <c r="G2323" s="140">
        <v>1.4807999999999999</v>
      </c>
      <c r="H2323" s="107">
        <f>VLOOKUP(B2323,'CMP-SIN-SD-09-2021'!A:D,4,0)</f>
        <v>13.64</v>
      </c>
      <c r="I2323" s="107" t="s">
        <v>11266</v>
      </c>
      <c r="J2323" s="76">
        <f t="shared" si="667"/>
        <v>20.190000000000001</v>
      </c>
      <c r="M2323" s="76">
        <f>VLOOKUP(B2323,'CMP-SIN-SD-09-2021'!A:D,4,0)</f>
        <v>13.64</v>
      </c>
      <c r="N2323" s="76" t="b">
        <f t="shared" si="668"/>
        <v>1</v>
      </c>
    </row>
    <row r="2324" spans="1:15" s="363" customFormat="1" ht="30" x14ac:dyDescent="0.25">
      <c r="A2324" s="378">
        <f t="shared" si="666"/>
        <v>97995</v>
      </c>
      <c r="B2324" s="377">
        <v>89993</v>
      </c>
      <c r="C2324" s="104" t="s">
        <v>13563</v>
      </c>
      <c r="D2324" s="104" t="s">
        <v>14160</v>
      </c>
      <c r="E2324" s="105" t="s">
        <v>11264</v>
      </c>
      <c r="F2324" s="105" t="s">
        <v>6624</v>
      </c>
      <c r="G2324" s="140">
        <v>5.9799999999999999E-2</v>
      </c>
      <c r="H2324" s="107">
        <f>VLOOKUP(B2324,'CMP-SIN-SD-09-2021'!A:D,4,0)</f>
        <v>906.31</v>
      </c>
      <c r="I2324" s="107" t="s">
        <v>11266</v>
      </c>
      <c r="J2324" s="76">
        <f t="shared" si="667"/>
        <v>54.19</v>
      </c>
      <c r="M2324" s="76">
        <f>VLOOKUP(B2324,'CMP-SIN-SD-09-2021'!A:D,4,0)</f>
        <v>906.31</v>
      </c>
      <c r="N2324" s="76" t="b">
        <f t="shared" si="668"/>
        <v>1</v>
      </c>
    </row>
    <row r="2325" spans="1:15" s="363" customFormat="1" ht="30" x14ac:dyDescent="0.25">
      <c r="A2325" s="378">
        <f t="shared" si="666"/>
        <v>97995</v>
      </c>
      <c r="B2325" s="377">
        <v>89995</v>
      </c>
      <c r="C2325" s="104" t="s">
        <v>13563</v>
      </c>
      <c r="D2325" s="104" t="s">
        <v>14161</v>
      </c>
      <c r="E2325" s="105" t="s">
        <v>11264</v>
      </c>
      <c r="F2325" s="105" t="s">
        <v>6624</v>
      </c>
      <c r="G2325" s="140">
        <v>3.6900000000000002E-2</v>
      </c>
      <c r="H2325" s="107">
        <f>VLOOKUP(B2325,'CMP-SIN-SD-09-2021'!A:D,4,0)</f>
        <v>874.86</v>
      </c>
      <c r="I2325" s="107" t="s">
        <v>11266</v>
      </c>
      <c r="J2325" s="76">
        <f t="shared" si="667"/>
        <v>32.28</v>
      </c>
      <c r="M2325" s="76">
        <f>VLOOKUP(B2325,'CMP-SIN-SD-09-2021'!A:D,4,0)</f>
        <v>874.86</v>
      </c>
      <c r="N2325" s="76" t="b">
        <f t="shared" si="668"/>
        <v>1</v>
      </c>
    </row>
    <row r="2326" spans="1:15" s="363" customFormat="1" ht="45" x14ac:dyDescent="0.25">
      <c r="A2326" s="378">
        <f t="shared" si="666"/>
        <v>97995</v>
      </c>
      <c r="B2326" s="377">
        <v>87316</v>
      </c>
      <c r="C2326" s="104" t="s">
        <v>13563</v>
      </c>
      <c r="D2326" s="104" t="s">
        <v>14136</v>
      </c>
      <c r="E2326" s="105" t="s">
        <v>11264</v>
      </c>
      <c r="F2326" s="105" t="s">
        <v>6624</v>
      </c>
      <c r="G2326" s="140">
        <v>4.1000000000000003E-3</v>
      </c>
      <c r="H2326" s="107">
        <f>VLOOKUP(B2326,'CMP-SIN-SD-09-2021'!A:D,4,0)</f>
        <v>414.11</v>
      </c>
      <c r="I2326" s="107" t="s">
        <v>11266</v>
      </c>
      <c r="J2326" s="76">
        <f t="shared" si="667"/>
        <v>1.69</v>
      </c>
      <c r="M2326" s="76">
        <f>VLOOKUP(B2326,'CMP-SIN-SD-09-2021'!A:D,4,0)</f>
        <v>414.11</v>
      </c>
      <c r="N2326" s="76" t="b">
        <f t="shared" si="668"/>
        <v>1</v>
      </c>
    </row>
    <row r="2327" spans="1:15" s="363" customFormat="1" x14ac:dyDescent="0.25">
      <c r="A2327" s="378">
        <f t="shared" si="666"/>
        <v>97995</v>
      </c>
      <c r="B2327" s="377">
        <v>88309</v>
      </c>
      <c r="C2327" s="104" t="s">
        <v>13563</v>
      </c>
      <c r="D2327" s="104" t="s">
        <v>13351</v>
      </c>
      <c r="E2327" s="105" t="s">
        <v>11264</v>
      </c>
      <c r="F2327" s="105" t="s">
        <v>6456</v>
      </c>
      <c r="G2327" s="140">
        <v>13.186500000000001</v>
      </c>
      <c r="H2327" s="107">
        <f>VLOOKUP(B2327,'CMP-SIN-SD-09-2021'!A:D,4,0)</f>
        <v>23.9</v>
      </c>
      <c r="I2327" s="107" t="s">
        <v>11266</v>
      </c>
      <c r="J2327" s="76">
        <f t="shared" si="667"/>
        <v>315.14999999999998</v>
      </c>
      <c r="M2327" s="76">
        <f>VLOOKUP(B2327,'CMP-SIN-SD-09-2021'!A:D,4,0)</f>
        <v>23.9</v>
      </c>
      <c r="N2327" s="76" t="b">
        <f t="shared" si="668"/>
        <v>1</v>
      </c>
    </row>
    <row r="2328" spans="1:15" s="363" customFormat="1" x14ac:dyDescent="0.25">
      <c r="A2328" s="378">
        <f t="shared" si="666"/>
        <v>97995</v>
      </c>
      <c r="B2328" s="377">
        <v>88316</v>
      </c>
      <c r="C2328" s="104" t="s">
        <v>13563</v>
      </c>
      <c r="D2328" s="104" t="s">
        <v>11293</v>
      </c>
      <c r="E2328" s="105" t="s">
        <v>11264</v>
      </c>
      <c r="F2328" s="105" t="s">
        <v>6456</v>
      </c>
      <c r="G2328" s="140">
        <v>10.360799999999999</v>
      </c>
      <c r="H2328" s="107">
        <f>VLOOKUP(B2328,'CMP-SIN-SD-09-2021'!A:D,4,0)</f>
        <v>17.61</v>
      </c>
      <c r="I2328" s="107" t="s">
        <v>11266</v>
      </c>
      <c r="J2328" s="76">
        <f t="shared" si="667"/>
        <v>182.45</v>
      </c>
      <c r="M2328" s="76">
        <f>VLOOKUP(B2328,'CMP-SIN-SD-09-2021'!A:D,4,0)</f>
        <v>17.61</v>
      </c>
      <c r="N2328" s="76" t="b">
        <f t="shared" si="668"/>
        <v>1</v>
      </c>
    </row>
    <row r="2329" spans="1:15" s="363" customFormat="1" ht="45" x14ac:dyDescent="0.25">
      <c r="A2329" s="378">
        <f t="shared" si="666"/>
        <v>97995</v>
      </c>
      <c r="B2329" s="377">
        <v>100475</v>
      </c>
      <c r="C2329" s="104" t="s">
        <v>13563</v>
      </c>
      <c r="D2329" s="104" t="s">
        <v>14137</v>
      </c>
      <c r="E2329" s="105" t="s">
        <v>11264</v>
      </c>
      <c r="F2329" s="105" t="s">
        <v>6624</v>
      </c>
      <c r="G2329" s="140">
        <v>0.33629999999999999</v>
      </c>
      <c r="H2329" s="107">
        <f>VLOOKUP(B2329,'CMP-SIN-SD-09-2021'!A:D,4,0)</f>
        <v>612.04</v>
      </c>
      <c r="I2329" s="107" t="s">
        <v>11266</v>
      </c>
      <c r="J2329" s="76">
        <f t="shared" si="667"/>
        <v>205.82</v>
      </c>
      <c r="M2329" s="76">
        <f>VLOOKUP(B2329,'CMP-SIN-SD-09-2021'!A:D,4,0)</f>
        <v>612.04</v>
      </c>
      <c r="N2329" s="76" t="b">
        <f t="shared" si="668"/>
        <v>1</v>
      </c>
    </row>
    <row r="2330" spans="1:15" s="363" customFormat="1" ht="30" x14ac:dyDescent="0.25">
      <c r="A2330" s="378">
        <f t="shared" si="666"/>
        <v>97995</v>
      </c>
      <c r="B2330" s="377">
        <v>25067</v>
      </c>
      <c r="C2330" s="104" t="s">
        <v>13563</v>
      </c>
      <c r="D2330" s="104" t="s">
        <v>14166</v>
      </c>
      <c r="E2330" s="105" t="s">
        <v>11264</v>
      </c>
      <c r="F2330" s="105" t="s">
        <v>6446</v>
      </c>
      <c r="G2330" s="140">
        <v>56.7</v>
      </c>
      <c r="H2330" s="107">
        <v>4.67</v>
      </c>
      <c r="I2330" s="107" t="s">
        <v>11266</v>
      </c>
      <c r="J2330" s="76">
        <f t="shared" si="667"/>
        <v>264.77999999999997</v>
      </c>
      <c r="M2330" s="76">
        <f>VLOOKUP(B2330,'INS-SIN-SD-09-2021'!A:D,4,0)</f>
        <v>4.67</v>
      </c>
      <c r="N2330" s="76" t="b">
        <f t="shared" si="668"/>
        <v>1</v>
      </c>
    </row>
    <row r="2331" spans="1:15" s="363" customFormat="1" x14ac:dyDescent="0.25">
      <c r="A2331" s="378">
        <f t="shared" si="666"/>
        <v>97995</v>
      </c>
      <c r="B2331" s="377">
        <v>660</v>
      </c>
      <c r="C2331" s="104" t="s">
        <v>13563</v>
      </c>
      <c r="D2331" s="104" t="s">
        <v>14167</v>
      </c>
      <c r="E2331" s="105" t="s">
        <v>11264</v>
      </c>
      <c r="F2331" s="105" t="s">
        <v>6446</v>
      </c>
      <c r="G2331" s="140">
        <v>12.6</v>
      </c>
      <c r="H2331" s="107">
        <v>2.9</v>
      </c>
      <c r="I2331" s="107" t="s">
        <v>11266</v>
      </c>
      <c r="J2331" s="76">
        <f t="shared" si="667"/>
        <v>36.54</v>
      </c>
      <c r="M2331" s="76">
        <f>VLOOKUP(B2331,'INS-SIN-SD-09-2021'!A:D,4,0)</f>
        <v>2.9</v>
      </c>
      <c r="N2331" s="76" t="b">
        <f t="shared" si="668"/>
        <v>1</v>
      </c>
    </row>
    <row r="2332" spans="1:15" s="363" customFormat="1" ht="30" x14ac:dyDescent="0.25">
      <c r="A2332" s="376" t="str">
        <f t="shared" si="666"/>
        <v>081842/AGETOP</v>
      </c>
      <c r="B2332" s="367" t="s">
        <v>11263</v>
      </c>
      <c r="C2332" s="368" t="s">
        <v>11561</v>
      </c>
      <c r="D2332" s="368" t="s">
        <v>13981</v>
      </c>
      <c r="E2332" s="369" t="s">
        <v>6446</v>
      </c>
      <c r="F2332" s="369" t="s">
        <v>11264</v>
      </c>
      <c r="G2332" s="370" t="s">
        <v>11265</v>
      </c>
      <c r="H2332" s="371" t="s">
        <v>11266</v>
      </c>
      <c r="I2332" s="375">
        <f>SUMIF(A:A,A2332,J:J)</f>
        <v>396.1</v>
      </c>
      <c r="K2332" s="363" t="e">
        <f>VLOOKUP(A2332,'CMP-SIN-SD-09-2021'!A:D,4,0)</f>
        <v>#N/A</v>
      </c>
      <c r="L2332" s="363" t="e">
        <f>K2332=I2332</f>
        <v>#N/A</v>
      </c>
      <c r="O2332" s="363" t="s">
        <v>540</v>
      </c>
    </row>
    <row r="2333" spans="1:15" s="363" customFormat="1" x14ac:dyDescent="0.25">
      <c r="A2333" s="378" t="str">
        <f t="shared" si="666"/>
        <v>081842/AGETOP</v>
      </c>
      <c r="B2333" s="377">
        <v>88309</v>
      </c>
      <c r="C2333" s="104" t="s">
        <v>13981</v>
      </c>
      <c r="D2333" s="104" t="s">
        <v>13351</v>
      </c>
      <c r="E2333" s="105" t="s">
        <v>11264</v>
      </c>
      <c r="F2333" s="105" t="s">
        <v>6456</v>
      </c>
      <c r="G2333" s="140">
        <v>1.5</v>
      </c>
      <c r="H2333" s="107">
        <f>VLOOKUP(B2333,'CMP-SIN-SD-09-2021'!A:D,4,0)</f>
        <v>23.9</v>
      </c>
      <c r="I2333" s="107" t="s">
        <v>11266</v>
      </c>
      <c r="J2333" s="76">
        <f t="shared" ref="J2333:J2337" si="669">TRUNC((H2333*G2333),2)</f>
        <v>35.85</v>
      </c>
      <c r="M2333" s="76">
        <f>VLOOKUP(B2333,'CMP-SIN-SD-09-2021'!A:D,4,0)</f>
        <v>23.9</v>
      </c>
      <c r="N2333" s="76" t="b">
        <f t="shared" ref="N2333:N2337" si="670">M2333=H2333</f>
        <v>1</v>
      </c>
    </row>
    <row r="2334" spans="1:15" s="363" customFormat="1" x14ac:dyDescent="0.25">
      <c r="A2334" s="378" t="str">
        <f t="shared" si="666"/>
        <v>081842/AGETOP</v>
      </c>
      <c r="B2334" s="377">
        <v>88316</v>
      </c>
      <c r="C2334" s="104" t="s">
        <v>13981</v>
      </c>
      <c r="D2334" s="104" t="s">
        <v>11293</v>
      </c>
      <c r="E2334" s="105" t="s">
        <v>11264</v>
      </c>
      <c r="F2334" s="105" t="s">
        <v>6456</v>
      </c>
      <c r="G2334" s="140">
        <v>1.5</v>
      </c>
      <c r="H2334" s="107">
        <f>VLOOKUP(B2334,'CMP-SIN-SD-09-2021'!A:D,4,0)</f>
        <v>17.61</v>
      </c>
      <c r="I2334" s="107" t="s">
        <v>11266</v>
      </c>
      <c r="J2334" s="76">
        <f t="shared" si="669"/>
        <v>26.41</v>
      </c>
      <c r="M2334" s="76">
        <f>VLOOKUP(B2334,'CMP-SIN-SD-09-2021'!A:D,4,0)</f>
        <v>17.61</v>
      </c>
      <c r="N2334" s="76" t="b">
        <f t="shared" si="670"/>
        <v>1</v>
      </c>
    </row>
    <row r="2335" spans="1:15" s="363" customFormat="1" x14ac:dyDescent="0.25">
      <c r="A2335" s="378" t="str">
        <f t="shared" si="666"/>
        <v>081842/AGETOP</v>
      </c>
      <c r="B2335" s="377">
        <v>1215</v>
      </c>
      <c r="C2335" s="104" t="s">
        <v>13981</v>
      </c>
      <c r="D2335" s="104" t="s">
        <v>13646</v>
      </c>
      <c r="E2335" s="105" t="s">
        <v>11264</v>
      </c>
      <c r="F2335" s="105" t="s">
        <v>13647</v>
      </c>
      <c r="G2335" s="140">
        <v>9.94</v>
      </c>
      <c r="H2335" s="107">
        <v>0.39</v>
      </c>
      <c r="I2335" s="107" t="s">
        <v>11266</v>
      </c>
      <c r="J2335" s="76">
        <f t="shared" si="669"/>
        <v>3.87</v>
      </c>
      <c r="M2335" s="76" t="e">
        <f>VLOOKUP(B2335,'INS-SIN-SD-09-2021'!A:D,4,0)</f>
        <v>#N/A</v>
      </c>
      <c r="N2335" s="76" t="e">
        <f t="shared" si="670"/>
        <v>#N/A</v>
      </c>
    </row>
    <row r="2336" spans="1:15" s="363" customFormat="1" x14ac:dyDescent="0.25">
      <c r="A2336" s="378" t="str">
        <f t="shared" si="666"/>
        <v>081842/AGETOP</v>
      </c>
      <c r="B2336" s="377">
        <v>2804</v>
      </c>
      <c r="C2336" s="104" t="s">
        <v>13981</v>
      </c>
      <c r="D2336" s="104" t="s">
        <v>13805</v>
      </c>
      <c r="E2336" s="105" t="s">
        <v>11264</v>
      </c>
      <c r="F2336" s="105" t="s">
        <v>13495</v>
      </c>
      <c r="G2336" s="140">
        <v>2.1899999999999999E-2</v>
      </c>
      <c r="H2336" s="107">
        <v>90</v>
      </c>
      <c r="I2336" s="107" t="s">
        <v>11266</v>
      </c>
      <c r="J2336" s="76">
        <f t="shared" si="669"/>
        <v>1.97</v>
      </c>
      <c r="M2336" s="76" t="e">
        <f>VLOOKUP(B2336,'INS-SIN-SD-09-2021'!A:D,4,0)</f>
        <v>#N/A</v>
      </c>
      <c r="N2336" s="76" t="e">
        <f t="shared" si="670"/>
        <v>#N/A</v>
      </c>
    </row>
    <row r="2337" spans="1:15" s="363" customFormat="1" x14ac:dyDescent="0.25">
      <c r="A2337" s="378" t="str">
        <f t="shared" si="666"/>
        <v>081842/AGETOP</v>
      </c>
      <c r="B2337" s="377" t="s">
        <v>14169</v>
      </c>
      <c r="C2337" s="104" t="s">
        <v>13981</v>
      </c>
      <c r="D2337" s="104" t="s">
        <v>14170</v>
      </c>
      <c r="E2337" s="105" t="s">
        <v>11264</v>
      </c>
      <c r="F2337" s="105" t="s">
        <v>13735</v>
      </c>
      <c r="G2337" s="140">
        <v>1</v>
      </c>
      <c r="H2337" s="107">
        <v>328</v>
      </c>
      <c r="I2337" s="107" t="s">
        <v>11266</v>
      </c>
      <c r="J2337" s="76">
        <f t="shared" si="669"/>
        <v>328</v>
      </c>
      <c r="M2337" s="76" t="e">
        <f>VLOOKUP(B2337,'INS-SIN-SD-09-2021'!A:D,4,0)</f>
        <v>#N/A</v>
      </c>
      <c r="N2337" s="76" t="e">
        <f t="shared" si="670"/>
        <v>#N/A</v>
      </c>
    </row>
    <row r="2338" spans="1:15" s="363" customFormat="1" ht="30" x14ac:dyDescent="0.25">
      <c r="A2338" s="376" t="str">
        <f t="shared" si="666"/>
        <v>08538/ORSE</v>
      </c>
      <c r="B2338" s="367" t="s">
        <v>11263</v>
      </c>
      <c r="C2338" s="368" t="s">
        <v>11562</v>
      </c>
      <c r="D2338" s="368" t="s">
        <v>14141</v>
      </c>
      <c r="E2338" s="369" t="s">
        <v>6465</v>
      </c>
      <c r="F2338" s="369" t="s">
        <v>11264</v>
      </c>
      <c r="G2338" s="370" t="s">
        <v>11265</v>
      </c>
      <c r="H2338" s="371" t="s">
        <v>11266</v>
      </c>
      <c r="I2338" s="375">
        <f>SUMIF(A:A,A2338,J:J)</f>
        <v>193.8</v>
      </c>
      <c r="K2338" s="363" t="e">
        <f>VLOOKUP(A2338,'CMP-SIN-SD-09-2021'!A:D,4,0)</f>
        <v>#N/A</v>
      </c>
      <c r="L2338" s="363" t="e">
        <f>K2338=I2338</f>
        <v>#N/A</v>
      </c>
      <c r="O2338" s="363" t="s">
        <v>542</v>
      </c>
    </row>
    <row r="2339" spans="1:15" s="363" customFormat="1" x14ac:dyDescent="0.25">
      <c r="A2339" s="378" t="str">
        <f t="shared" si="666"/>
        <v>08538/ORSE</v>
      </c>
      <c r="B2339" s="377">
        <v>88315</v>
      </c>
      <c r="C2339" s="104" t="s">
        <v>14141</v>
      </c>
      <c r="D2339" s="104" t="s">
        <v>13539</v>
      </c>
      <c r="E2339" s="105" t="s">
        <v>11264</v>
      </c>
      <c r="F2339" s="105" t="s">
        <v>6456</v>
      </c>
      <c r="G2339" s="140">
        <v>1</v>
      </c>
      <c r="H2339" s="107">
        <f>VLOOKUP(B2339,'CMP-SIN-SD-09-2021'!A:D,4,0)</f>
        <v>23.78</v>
      </c>
      <c r="I2339" s="107" t="s">
        <v>11266</v>
      </c>
      <c r="J2339" s="76">
        <f t="shared" ref="J2339:J2343" si="671">TRUNC((H2339*G2339),2)</f>
        <v>23.78</v>
      </c>
      <c r="M2339" s="76">
        <f>VLOOKUP(B2339,'CMP-SIN-SD-09-2021'!A:D,4,0)</f>
        <v>23.78</v>
      </c>
      <c r="N2339" s="76" t="b">
        <f t="shared" ref="N2339:N2343" si="672">M2339=H2339</f>
        <v>1</v>
      </c>
    </row>
    <row r="2340" spans="1:15" s="363" customFormat="1" x14ac:dyDescent="0.25">
      <c r="A2340" s="378" t="str">
        <f t="shared" si="666"/>
        <v>08538/ORSE</v>
      </c>
      <c r="B2340" s="377">
        <v>88316</v>
      </c>
      <c r="C2340" s="104" t="s">
        <v>14141</v>
      </c>
      <c r="D2340" s="104" t="s">
        <v>11293</v>
      </c>
      <c r="E2340" s="105" t="s">
        <v>11264</v>
      </c>
      <c r="F2340" s="105" t="s">
        <v>6456</v>
      </c>
      <c r="G2340" s="140">
        <v>1</v>
      </c>
      <c r="H2340" s="107">
        <f>VLOOKUP(B2340,'CMP-SIN-SD-09-2021'!A:D,4,0)</f>
        <v>17.61</v>
      </c>
      <c r="I2340" s="107" t="s">
        <v>11266</v>
      </c>
      <c r="J2340" s="76">
        <f t="shared" si="671"/>
        <v>17.61</v>
      </c>
      <c r="M2340" s="76">
        <f>VLOOKUP(B2340,'CMP-SIN-SD-09-2021'!A:D,4,0)</f>
        <v>17.61</v>
      </c>
      <c r="N2340" s="76" t="b">
        <f t="shared" si="672"/>
        <v>1</v>
      </c>
    </row>
    <row r="2341" spans="1:15" s="363" customFormat="1" x14ac:dyDescent="0.25">
      <c r="A2341" s="378" t="str">
        <f t="shared" si="666"/>
        <v>08538/ORSE</v>
      </c>
      <c r="B2341" s="377" t="s">
        <v>14171</v>
      </c>
      <c r="C2341" s="104" t="s">
        <v>14141</v>
      </c>
      <c r="D2341" s="104" t="s">
        <v>14172</v>
      </c>
      <c r="E2341" s="105" t="s">
        <v>11264</v>
      </c>
      <c r="F2341" s="105" t="s">
        <v>6462</v>
      </c>
      <c r="G2341" s="140">
        <v>3.56</v>
      </c>
      <c r="H2341" s="107">
        <v>8.9499999999999993</v>
      </c>
      <c r="I2341" s="107" t="s">
        <v>11266</v>
      </c>
      <c r="J2341" s="76">
        <f t="shared" si="671"/>
        <v>31.86</v>
      </c>
      <c r="M2341" s="76" t="e">
        <f>VLOOKUP(B2341,'INS-SIN-SD-09-2021'!A:D,4,0)</f>
        <v>#N/A</v>
      </c>
      <c r="N2341" s="76" t="e">
        <f t="shared" si="672"/>
        <v>#N/A</v>
      </c>
    </row>
    <row r="2342" spans="1:15" s="363" customFormat="1" ht="30" x14ac:dyDescent="0.25">
      <c r="A2342" s="378" t="str">
        <f t="shared" si="666"/>
        <v>08538/ORSE</v>
      </c>
      <c r="B2342" s="377">
        <v>10997</v>
      </c>
      <c r="C2342" s="104" t="s">
        <v>14141</v>
      </c>
      <c r="D2342" s="104" t="s">
        <v>13576</v>
      </c>
      <c r="E2342" s="105" t="s">
        <v>11264</v>
      </c>
      <c r="F2342" s="105" t="s">
        <v>6462</v>
      </c>
      <c r="G2342" s="140">
        <v>1.73</v>
      </c>
      <c r="H2342" s="107">
        <f>VLOOKUP(B2342,'INS-SIN-SD-09-2021'!A:D,4,0)</f>
        <v>23.49</v>
      </c>
      <c r="I2342" s="107" t="s">
        <v>11266</v>
      </c>
      <c r="J2342" s="76">
        <f t="shared" si="671"/>
        <v>40.630000000000003</v>
      </c>
      <c r="M2342" s="76">
        <f>VLOOKUP(B2342,'INS-SIN-SD-09-2021'!A:D,4,0)</f>
        <v>23.49</v>
      </c>
      <c r="N2342" s="76" t="b">
        <f t="shared" si="672"/>
        <v>1</v>
      </c>
    </row>
    <row r="2343" spans="1:15" s="363" customFormat="1" x14ac:dyDescent="0.25">
      <c r="A2343" s="378" t="str">
        <f t="shared" si="666"/>
        <v>08538/ORSE</v>
      </c>
      <c r="B2343" s="377">
        <v>560</v>
      </c>
      <c r="C2343" s="104" t="s">
        <v>14141</v>
      </c>
      <c r="D2343" s="104" t="s">
        <v>14173</v>
      </c>
      <c r="E2343" s="105" t="s">
        <v>11264</v>
      </c>
      <c r="F2343" s="105" t="s">
        <v>6465</v>
      </c>
      <c r="G2343" s="140">
        <v>2</v>
      </c>
      <c r="H2343" s="107">
        <f>VLOOKUP(B2343,'INS-SIN-SD-09-2021'!A:D,4,0)</f>
        <v>39.96</v>
      </c>
      <c r="I2343" s="107" t="s">
        <v>11266</v>
      </c>
      <c r="J2343" s="76">
        <f t="shared" si="671"/>
        <v>79.92</v>
      </c>
      <c r="M2343" s="76">
        <f>VLOOKUP(B2343,'INS-SIN-SD-09-2021'!A:D,4,0)</f>
        <v>39.96</v>
      </c>
      <c r="N2343" s="76" t="b">
        <f t="shared" si="672"/>
        <v>1</v>
      </c>
    </row>
    <row r="2344" spans="1:15" s="363" customFormat="1" ht="60" x14ac:dyDescent="0.25">
      <c r="A2344" s="376">
        <f t="shared" si="666"/>
        <v>99252</v>
      </c>
      <c r="B2344" s="367" t="s">
        <v>11263</v>
      </c>
      <c r="C2344" s="368" t="s">
        <v>11563</v>
      </c>
      <c r="D2344" s="368" t="s">
        <v>13490</v>
      </c>
      <c r="E2344" s="369" t="s">
        <v>6446</v>
      </c>
      <c r="F2344" s="369" t="s">
        <v>11264</v>
      </c>
      <c r="G2344" s="370" t="s">
        <v>11265</v>
      </c>
      <c r="H2344" s="371" t="s">
        <v>11266</v>
      </c>
      <c r="I2344" s="375">
        <f>SUMIF(A:A,A2344,J:J)</f>
        <v>2364.9600000000005</v>
      </c>
      <c r="K2344" s="363">
        <f>VLOOKUP(A2344,'CMP-SIN-SD-09-2021'!A:D,4,0)</f>
        <v>2364.96</v>
      </c>
      <c r="L2344" s="363" t="b">
        <f>K2344=I2344</f>
        <v>1</v>
      </c>
      <c r="O2344" s="6">
        <v>99252</v>
      </c>
    </row>
    <row r="2345" spans="1:15" s="363" customFormat="1" ht="30" x14ac:dyDescent="0.25">
      <c r="A2345" s="378">
        <f t="shared" si="666"/>
        <v>99252</v>
      </c>
      <c r="B2345" s="377">
        <v>89996</v>
      </c>
      <c r="C2345" s="104" t="s">
        <v>13490</v>
      </c>
      <c r="D2345" s="104" t="s">
        <v>14158</v>
      </c>
      <c r="E2345" s="105" t="s">
        <v>11264</v>
      </c>
      <c r="F2345" s="105" t="s">
        <v>6462</v>
      </c>
      <c r="G2345" s="140">
        <v>1.9743999999999999</v>
      </c>
      <c r="H2345" s="107">
        <f>VLOOKUP(B2345,'CMP-SIN-SD-09-2021'!A:D,4,0)</f>
        <v>14.1</v>
      </c>
      <c r="I2345" s="107" t="s">
        <v>11266</v>
      </c>
      <c r="J2345" s="76">
        <f t="shared" ref="J2345:J2366" si="673">TRUNC((H2345*G2345),2)</f>
        <v>27.83</v>
      </c>
      <c r="M2345" s="76">
        <f>VLOOKUP(B2345,'CMP-SIN-SD-09-2021'!A:D,4,0)</f>
        <v>14.1</v>
      </c>
      <c r="N2345" s="76" t="b">
        <f t="shared" ref="N2345:N2366" si="674">M2345=H2345</f>
        <v>1</v>
      </c>
    </row>
    <row r="2346" spans="1:15" s="363" customFormat="1" ht="30" x14ac:dyDescent="0.25">
      <c r="A2346" s="378">
        <f t="shared" si="666"/>
        <v>99252</v>
      </c>
      <c r="B2346" s="377">
        <v>89998</v>
      </c>
      <c r="C2346" s="104" t="s">
        <v>13490</v>
      </c>
      <c r="D2346" s="104" t="s">
        <v>14159</v>
      </c>
      <c r="E2346" s="105" t="s">
        <v>11264</v>
      </c>
      <c r="F2346" s="105" t="s">
        <v>6462</v>
      </c>
      <c r="G2346" s="140">
        <v>2.9615999999999998</v>
      </c>
      <c r="H2346" s="107">
        <f>VLOOKUP(B2346,'CMP-SIN-SD-09-2021'!A:D,4,0)</f>
        <v>13.64</v>
      </c>
      <c r="I2346" s="107" t="s">
        <v>11266</v>
      </c>
      <c r="J2346" s="76">
        <f t="shared" si="673"/>
        <v>40.39</v>
      </c>
      <c r="M2346" s="76">
        <f>VLOOKUP(B2346,'CMP-SIN-SD-09-2021'!A:D,4,0)</f>
        <v>13.64</v>
      </c>
      <c r="N2346" s="76" t="b">
        <f t="shared" si="674"/>
        <v>1</v>
      </c>
    </row>
    <row r="2347" spans="1:15" s="363" customFormat="1" ht="30" x14ac:dyDescent="0.25">
      <c r="A2347" s="378">
        <f t="shared" si="666"/>
        <v>99252</v>
      </c>
      <c r="B2347" s="377">
        <v>89993</v>
      </c>
      <c r="C2347" s="104" t="s">
        <v>13490</v>
      </c>
      <c r="D2347" s="104" t="s">
        <v>14160</v>
      </c>
      <c r="E2347" s="105" t="s">
        <v>11264</v>
      </c>
      <c r="F2347" s="105" t="s">
        <v>6624</v>
      </c>
      <c r="G2347" s="140">
        <v>5.9799999999999999E-2</v>
      </c>
      <c r="H2347" s="107">
        <f>VLOOKUP(B2347,'CMP-SIN-SD-09-2021'!A:D,4,0)</f>
        <v>906.31</v>
      </c>
      <c r="I2347" s="107" t="s">
        <v>11266</v>
      </c>
      <c r="J2347" s="76">
        <f t="shared" si="673"/>
        <v>54.19</v>
      </c>
      <c r="M2347" s="76">
        <f>VLOOKUP(B2347,'CMP-SIN-SD-09-2021'!A:D,4,0)</f>
        <v>906.31</v>
      </c>
      <c r="N2347" s="76" t="b">
        <f t="shared" si="674"/>
        <v>1</v>
      </c>
    </row>
    <row r="2348" spans="1:15" s="363" customFormat="1" ht="30" x14ac:dyDescent="0.25">
      <c r="A2348" s="378">
        <f t="shared" si="666"/>
        <v>99252</v>
      </c>
      <c r="B2348" s="377">
        <v>89995</v>
      </c>
      <c r="C2348" s="104" t="s">
        <v>13490</v>
      </c>
      <c r="D2348" s="104" t="s">
        <v>14161</v>
      </c>
      <c r="E2348" s="105" t="s">
        <v>11264</v>
      </c>
      <c r="F2348" s="105" t="s">
        <v>6624</v>
      </c>
      <c r="G2348" s="140">
        <v>7.3800000000000004E-2</v>
      </c>
      <c r="H2348" s="107">
        <f>VLOOKUP(B2348,'CMP-SIN-SD-09-2021'!A:D,4,0)</f>
        <v>874.86</v>
      </c>
      <c r="I2348" s="107" t="s">
        <v>11266</v>
      </c>
      <c r="J2348" s="76">
        <f t="shared" si="673"/>
        <v>64.56</v>
      </c>
      <c r="M2348" s="76">
        <f>VLOOKUP(B2348,'CMP-SIN-SD-09-2021'!A:D,4,0)</f>
        <v>874.86</v>
      </c>
      <c r="N2348" s="76" t="b">
        <f t="shared" si="674"/>
        <v>1</v>
      </c>
    </row>
    <row r="2349" spans="1:15" s="363" customFormat="1" ht="45" x14ac:dyDescent="0.25">
      <c r="A2349" s="378">
        <f t="shared" si="666"/>
        <v>99252</v>
      </c>
      <c r="B2349" s="377">
        <v>92783</v>
      </c>
      <c r="C2349" s="104" t="s">
        <v>13490</v>
      </c>
      <c r="D2349" s="104" t="s">
        <v>14162</v>
      </c>
      <c r="E2349" s="105" t="s">
        <v>11264</v>
      </c>
      <c r="F2349" s="105" t="s">
        <v>6462</v>
      </c>
      <c r="G2349" s="140">
        <v>12.6004</v>
      </c>
      <c r="H2349" s="107">
        <f>VLOOKUP(B2349,'CMP-SIN-SD-09-2021'!A:D,4,0)</f>
        <v>20.72</v>
      </c>
      <c r="I2349" s="107" t="s">
        <v>11266</v>
      </c>
      <c r="J2349" s="76">
        <f t="shared" si="673"/>
        <v>261.08</v>
      </c>
      <c r="M2349" s="76">
        <f>VLOOKUP(B2349,'CMP-SIN-SD-09-2021'!A:D,4,0)</f>
        <v>20.72</v>
      </c>
      <c r="N2349" s="76" t="b">
        <f t="shared" si="674"/>
        <v>1</v>
      </c>
    </row>
    <row r="2350" spans="1:15" s="363" customFormat="1" ht="45" x14ac:dyDescent="0.25">
      <c r="A2350" s="378">
        <f t="shared" si="666"/>
        <v>99252</v>
      </c>
      <c r="B2350" s="377">
        <v>94970</v>
      </c>
      <c r="C2350" s="104" t="s">
        <v>13490</v>
      </c>
      <c r="D2350" s="104" t="s">
        <v>14132</v>
      </c>
      <c r="E2350" s="105" t="s">
        <v>11264</v>
      </c>
      <c r="F2350" s="105" t="s">
        <v>6624</v>
      </c>
      <c r="G2350" s="140">
        <v>0.47470000000000001</v>
      </c>
      <c r="H2350" s="107">
        <f>VLOOKUP(B2350,'CMP-SIN-SD-09-2021'!A:D,4,0)</f>
        <v>414.15</v>
      </c>
      <c r="I2350" s="107" t="s">
        <v>11266</v>
      </c>
      <c r="J2350" s="76">
        <f t="shared" si="673"/>
        <v>196.59</v>
      </c>
      <c r="M2350" s="76">
        <f>VLOOKUP(B2350,'CMP-SIN-SD-09-2021'!A:D,4,0)</f>
        <v>414.15</v>
      </c>
      <c r="N2350" s="76" t="b">
        <f t="shared" si="674"/>
        <v>1</v>
      </c>
    </row>
    <row r="2351" spans="1:15" s="363" customFormat="1" ht="45" x14ac:dyDescent="0.25">
      <c r="A2351" s="378">
        <f t="shared" si="666"/>
        <v>99252</v>
      </c>
      <c r="B2351" s="377">
        <v>97736</v>
      </c>
      <c r="C2351" s="104" t="s">
        <v>13490</v>
      </c>
      <c r="D2351" s="104" t="s">
        <v>14163</v>
      </c>
      <c r="E2351" s="105" t="s">
        <v>11264</v>
      </c>
      <c r="F2351" s="105" t="s">
        <v>6624</v>
      </c>
      <c r="G2351" s="140">
        <v>0.25159999999999999</v>
      </c>
      <c r="H2351" s="107">
        <f>VLOOKUP(B2351,'CMP-SIN-SD-09-2021'!A:D,4,0)</f>
        <v>1538.56</v>
      </c>
      <c r="I2351" s="107" t="s">
        <v>11266</v>
      </c>
      <c r="J2351" s="76">
        <f t="shared" si="673"/>
        <v>387.1</v>
      </c>
      <c r="M2351" s="76">
        <f>VLOOKUP(B2351,'CMP-SIN-SD-09-2021'!A:D,4,0)</f>
        <v>1538.56</v>
      </c>
      <c r="N2351" s="76" t="b">
        <f t="shared" si="674"/>
        <v>1</v>
      </c>
    </row>
    <row r="2352" spans="1:15" s="363" customFormat="1" ht="45" x14ac:dyDescent="0.25">
      <c r="A2352" s="378">
        <f t="shared" si="666"/>
        <v>99252</v>
      </c>
      <c r="B2352" s="377">
        <v>97738</v>
      </c>
      <c r="C2352" s="104" t="s">
        <v>13490</v>
      </c>
      <c r="D2352" s="104" t="s">
        <v>14164</v>
      </c>
      <c r="E2352" s="105" t="s">
        <v>11264</v>
      </c>
      <c r="F2352" s="105" t="s">
        <v>6624</v>
      </c>
      <c r="G2352" s="140">
        <v>2.2100000000000002E-2</v>
      </c>
      <c r="H2352" s="107">
        <f>VLOOKUP(B2352,'CMP-SIN-SD-09-2021'!A:D,4,0)</f>
        <v>4711.6499999999996</v>
      </c>
      <c r="I2352" s="107" t="s">
        <v>11266</v>
      </c>
      <c r="J2352" s="76">
        <f t="shared" si="673"/>
        <v>104.12</v>
      </c>
      <c r="M2352" s="76">
        <f>VLOOKUP(B2352,'CMP-SIN-SD-09-2021'!A:D,4,0)</f>
        <v>4711.6499999999996</v>
      </c>
      <c r="N2352" s="76" t="b">
        <f t="shared" si="674"/>
        <v>1</v>
      </c>
    </row>
    <row r="2353" spans="1:15" s="363" customFormat="1" ht="75" x14ac:dyDescent="0.25">
      <c r="A2353" s="378">
        <f t="shared" si="666"/>
        <v>99252</v>
      </c>
      <c r="B2353" s="377">
        <v>5678</v>
      </c>
      <c r="C2353" s="104" t="s">
        <v>13490</v>
      </c>
      <c r="D2353" s="104" t="s">
        <v>14134</v>
      </c>
      <c r="E2353" s="105" t="s">
        <v>11264</v>
      </c>
      <c r="F2353" s="105" t="s">
        <v>11307</v>
      </c>
      <c r="G2353" s="140">
        <v>9.9299999999999999E-2</v>
      </c>
      <c r="H2353" s="107">
        <f>VLOOKUP(B2353,'CMP-SIN-SD-09-2021'!A:D,4,0)</f>
        <v>109.75</v>
      </c>
      <c r="I2353" s="107" t="s">
        <v>11266</v>
      </c>
      <c r="J2353" s="76">
        <f t="shared" si="673"/>
        <v>10.89</v>
      </c>
      <c r="M2353" s="76">
        <f>VLOOKUP(B2353,'CMP-SIN-SD-09-2021'!A:D,4,0)</f>
        <v>109.75</v>
      </c>
      <c r="N2353" s="76" t="b">
        <f t="shared" si="674"/>
        <v>1</v>
      </c>
    </row>
    <row r="2354" spans="1:15" s="363" customFormat="1" ht="75" x14ac:dyDescent="0.25">
      <c r="A2354" s="378">
        <f t="shared" si="666"/>
        <v>99252</v>
      </c>
      <c r="B2354" s="377">
        <v>5679</v>
      </c>
      <c r="C2354" s="104" t="s">
        <v>13490</v>
      </c>
      <c r="D2354" s="104" t="s">
        <v>14135</v>
      </c>
      <c r="E2354" s="105" t="s">
        <v>11264</v>
      </c>
      <c r="F2354" s="105" t="s">
        <v>11308</v>
      </c>
      <c r="G2354" s="140">
        <v>0.2024</v>
      </c>
      <c r="H2354" s="107">
        <f>VLOOKUP(B2354,'CMP-SIN-SD-09-2021'!A:D,4,0)</f>
        <v>43.94</v>
      </c>
      <c r="I2354" s="107" t="s">
        <v>11266</v>
      </c>
      <c r="J2354" s="76">
        <f t="shared" si="673"/>
        <v>8.89</v>
      </c>
      <c r="M2354" s="76">
        <f>VLOOKUP(B2354,'CMP-SIN-SD-09-2021'!A:D,4,0)</f>
        <v>43.94</v>
      </c>
      <c r="N2354" s="76" t="b">
        <f t="shared" si="674"/>
        <v>1</v>
      </c>
    </row>
    <row r="2355" spans="1:15" s="363" customFormat="1" ht="45" x14ac:dyDescent="0.25">
      <c r="A2355" s="378">
        <f t="shared" si="666"/>
        <v>99252</v>
      </c>
      <c r="B2355" s="377">
        <v>87316</v>
      </c>
      <c r="C2355" s="104" t="s">
        <v>13490</v>
      </c>
      <c r="D2355" s="104" t="s">
        <v>14136</v>
      </c>
      <c r="E2355" s="105" t="s">
        <v>11264</v>
      </c>
      <c r="F2355" s="105" t="s">
        <v>6624</v>
      </c>
      <c r="G2355" s="140">
        <v>3.8E-3</v>
      </c>
      <c r="H2355" s="107">
        <f>VLOOKUP(B2355,'CMP-SIN-SD-09-2021'!A:D,4,0)</f>
        <v>414.11</v>
      </c>
      <c r="I2355" s="107" t="s">
        <v>11266</v>
      </c>
      <c r="J2355" s="76">
        <f t="shared" si="673"/>
        <v>1.57</v>
      </c>
      <c r="M2355" s="76">
        <f>VLOOKUP(B2355,'CMP-SIN-SD-09-2021'!A:D,4,0)</f>
        <v>414.11</v>
      </c>
      <c r="N2355" s="76" t="b">
        <f t="shared" si="674"/>
        <v>1</v>
      </c>
    </row>
    <row r="2356" spans="1:15" s="363" customFormat="1" x14ac:dyDescent="0.25">
      <c r="A2356" s="378">
        <f t="shared" si="666"/>
        <v>99252</v>
      </c>
      <c r="B2356" s="377">
        <v>88309</v>
      </c>
      <c r="C2356" s="104" t="s">
        <v>13490</v>
      </c>
      <c r="D2356" s="104" t="s">
        <v>13351</v>
      </c>
      <c r="E2356" s="105" t="s">
        <v>11264</v>
      </c>
      <c r="F2356" s="105" t="s">
        <v>6456</v>
      </c>
      <c r="G2356" s="140">
        <v>14.9453</v>
      </c>
      <c r="H2356" s="107">
        <f>VLOOKUP(B2356,'CMP-SIN-SD-09-2021'!A:D,4,0)</f>
        <v>23.9</v>
      </c>
      <c r="I2356" s="107" t="s">
        <v>11266</v>
      </c>
      <c r="J2356" s="76">
        <f t="shared" si="673"/>
        <v>357.19</v>
      </c>
      <c r="M2356" s="76">
        <f>VLOOKUP(B2356,'CMP-SIN-SD-09-2021'!A:D,4,0)</f>
        <v>23.9</v>
      </c>
      <c r="N2356" s="76" t="b">
        <f t="shared" si="674"/>
        <v>1</v>
      </c>
    </row>
    <row r="2357" spans="1:15" s="363" customFormat="1" x14ac:dyDescent="0.25">
      <c r="A2357" s="378">
        <f t="shared" si="666"/>
        <v>99252</v>
      </c>
      <c r="B2357" s="377">
        <v>88316</v>
      </c>
      <c r="C2357" s="104" t="s">
        <v>13490</v>
      </c>
      <c r="D2357" s="104" t="s">
        <v>11293</v>
      </c>
      <c r="E2357" s="105" t="s">
        <v>11264</v>
      </c>
      <c r="F2357" s="105" t="s">
        <v>6456</v>
      </c>
      <c r="G2357" s="140">
        <v>11.742800000000001</v>
      </c>
      <c r="H2357" s="107">
        <f>VLOOKUP(B2357,'CMP-SIN-SD-09-2021'!A:D,4,0)</f>
        <v>17.61</v>
      </c>
      <c r="I2357" s="107" t="s">
        <v>11266</v>
      </c>
      <c r="J2357" s="76">
        <f t="shared" si="673"/>
        <v>206.79</v>
      </c>
      <c r="M2357" s="76">
        <f>VLOOKUP(B2357,'CMP-SIN-SD-09-2021'!A:D,4,0)</f>
        <v>17.61</v>
      </c>
      <c r="N2357" s="76" t="b">
        <f t="shared" si="674"/>
        <v>1</v>
      </c>
    </row>
    <row r="2358" spans="1:15" s="363" customFormat="1" ht="30" x14ac:dyDescent="0.25">
      <c r="A2358" s="378">
        <f t="shared" si="666"/>
        <v>99252</v>
      </c>
      <c r="B2358" s="377">
        <v>88628</v>
      </c>
      <c r="C2358" s="104" t="s">
        <v>13490</v>
      </c>
      <c r="D2358" s="104" t="s">
        <v>14174</v>
      </c>
      <c r="E2358" s="105" t="s">
        <v>11264</v>
      </c>
      <c r="F2358" s="105" t="s">
        <v>6624</v>
      </c>
      <c r="G2358" s="140">
        <v>0.40570000000000001</v>
      </c>
      <c r="H2358" s="107">
        <f>VLOOKUP(B2358,'CMP-SIN-SD-09-2021'!A:D,4,0)</f>
        <v>460.86</v>
      </c>
      <c r="I2358" s="107" t="s">
        <v>11266</v>
      </c>
      <c r="J2358" s="76">
        <f t="shared" si="673"/>
        <v>186.97</v>
      </c>
      <c r="M2358" s="76">
        <f>VLOOKUP(B2358,'CMP-SIN-SD-09-2021'!A:D,4,0)</f>
        <v>460.86</v>
      </c>
      <c r="N2358" s="76" t="b">
        <f t="shared" si="674"/>
        <v>1</v>
      </c>
    </row>
    <row r="2359" spans="1:15" s="363" customFormat="1" ht="45" x14ac:dyDescent="0.25">
      <c r="A2359" s="378">
        <f t="shared" si="666"/>
        <v>99252</v>
      </c>
      <c r="B2359" s="377">
        <v>101625</v>
      </c>
      <c r="C2359" s="104" t="s">
        <v>13490</v>
      </c>
      <c r="D2359" s="104" t="s">
        <v>14165</v>
      </c>
      <c r="E2359" s="105" t="s">
        <v>11264</v>
      </c>
      <c r="F2359" s="105" t="s">
        <v>6624</v>
      </c>
      <c r="G2359" s="140">
        <v>0.63480000000000003</v>
      </c>
      <c r="H2359" s="107">
        <f>VLOOKUP(B2359,'CMP-SIN-SD-09-2021'!A:D,4,0)</f>
        <v>159.59</v>
      </c>
      <c r="I2359" s="107" t="s">
        <v>11266</v>
      </c>
      <c r="J2359" s="76">
        <f t="shared" si="673"/>
        <v>101.3</v>
      </c>
      <c r="M2359" s="76">
        <f>VLOOKUP(B2359,'CMP-SIN-SD-09-2021'!A:D,4,0)</f>
        <v>159.59</v>
      </c>
      <c r="N2359" s="76" t="b">
        <f t="shared" si="674"/>
        <v>1</v>
      </c>
    </row>
    <row r="2360" spans="1:15" s="363" customFormat="1" ht="30" x14ac:dyDescent="0.25">
      <c r="A2360" s="378">
        <f t="shared" si="666"/>
        <v>99252</v>
      </c>
      <c r="B2360" s="377">
        <v>25067</v>
      </c>
      <c r="C2360" s="104" t="s">
        <v>13490</v>
      </c>
      <c r="D2360" s="104" t="s">
        <v>14166</v>
      </c>
      <c r="E2360" s="105" t="s">
        <v>11264</v>
      </c>
      <c r="F2360" s="105" t="s">
        <v>6446</v>
      </c>
      <c r="G2360" s="140">
        <v>54.323300000000003</v>
      </c>
      <c r="H2360" s="107">
        <v>4.67</v>
      </c>
      <c r="I2360" s="107" t="s">
        <v>11266</v>
      </c>
      <c r="J2360" s="76">
        <f t="shared" si="673"/>
        <v>253.68</v>
      </c>
      <c r="M2360" s="76">
        <f>VLOOKUP(B2360,'INS-SIN-SD-09-2021'!A:D,4,0)</f>
        <v>4.67</v>
      </c>
      <c r="N2360" s="76" t="b">
        <f t="shared" si="674"/>
        <v>1</v>
      </c>
    </row>
    <row r="2361" spans="1:15" s="363" customFormat="1" x14ac:dyDescent="0.25">
      <c r="A2361" s="378">
        <f t="shared" si="666"/>
        <v>99252</v>
      </c>
      <c r="B2361" s="377">
        <v>660</v>
      </c>
      <c r="C2361" s="104" t="s">
        <v>13490</v>
      </c>
      <c r="D2361" s="104" t="s">
        <v>14167</v>
      </c>
      <c r="E2361" s="105" t="s">
        <v>11264</v>
      </c>
      <c r="F2361" s="105" t="s">
        <v>6446</v>
      </c>
      <c r="G2361" s="140">
        <v>25.2</v>
      </c>
      <c r="H2361" s="107">
        <v>2.9</v>
      </c>
      <c r="I2361" s="107" t="s">
        <v>11266</v>
      </c>
      <c r="J2361" s="76">
        <f t="shared" si="673"/>
        <v>73.08</v>
      </c>
      <c r="M2361" s="76">
        <f>VLOOKUP(B2361,'INS-SIN-SD-09-2021'!A:D,4,0)</f>
        <v>2.9</v>
      </c>
      <c r="N2361" s="76" t="b">
        <f t="shared" si="674"/>
        <v>1</v>
      </c>
    </row>
    <row r="2362" spans="1:15" s="363" customFormat="1" ht="30" x14ac:dyDescent="0.25">
      <c r="A2362" s="378">
        <f t="shared" si="666"/>
        <v>99252</v>
      </c>
      <c r="B2362" s="377">
        <v>2692</v>
      </c>
      <c r="C2362" s="104" t="s">
        <v>13490</v>
      </c>
      <c r="D2362" s="104" t="s">
        <v>13455</v>
      </c>
      <c r="E2362" s="105" t="s">
        <v>11264</v>
      </c>
      <c r="F2362" s="105" t="s">
        <v>6445</v>
      </c>
      <c r="G2362" s="140">
        <v>1.43E-2</v>
      </c>
      <c r="H2362" s="107">
        <v>7.05</v>
      </c>
      <c r="I2362" s="107" t="s">
        <v>11266</v>
      </c>
      <c r="J2362" s="76">
        <f t="shared" si="673"/>
        <v>0.1</v>
      </c>
      <c r="M2362" s="76">
        <f>VLOOKUP(B2362,'INS-SIN-SD-09-2021'!A:D,4,0)</f>
        <v>7.05</v>
      </c>
      <c r="N2362" s="76" t="b">
        <f t="shared" si="674"/>
        <v>1</v>
      </c>
    </row>
    <row r="2363" spans="1:15" s="363" customFormat="1" ht="30" x14ac:dyDescent="0.25">
      <c r="A2363" s="378">
        <f t="shared" si="666"/>
        <v>99252</v>
      </c>
      <c r="B2363" s="377">
        <v>4517</v>
      </c>
      <c r="C2363" s="104" t="s">
        <v>13490</v>
      </c>
      <c r="D2363" s="104" t="s">
        <v>13456</v>
      </c>
      <c r="E2363" s="105" t="s">
        <v>11264</v>
      </c>
      <c r="F2363" s="105" t="s">
        <v>6465</v>
      </c>
      <c r="G2363" s="140">
        <v>0.36959999999999998</v>
      </c>
      <c r="H2363" s="107">
        <v>2.92</v>
      </c>
      <c r="I2363" s="107" t="s">
        <v>11266</v>
      </c>
      <c r="J2363" s="76">
        <f t="shared" si="673"/>
        <v>1.07</v>
      </c>
      <c r="M2363" s="76">
        <f>VLOOKUP(B2363,'INS-SIN-SD-09-2021'!A:D,4,0)</f>
        <v>2.92</v>
      </c>
      <c r="N2363" s="76" t="b">
        <f t="shared" si="674"/>
        <v>1</v>
      </c>
    </row>
    <row r="2364" spans="1:15" s="363" customFormat="1" ht="30" x14ac:dyDescent="0.25">
      <c r="A2364" s="378">
        <f t="shared" si="666"/>
        <v>99252</v>
      </c>
      <c r="B2364" s="377">
        <v>4491</v>
      </c>
      <c r="C2364" s="104" t="s">
        <v>13490</v>
      </c>
      <c r="D2364" s="104" t="s">
        <v>13457</v>
      </c>
      <c r="E2364" s="105" t="s">
        <v>11264</v>
      </c>
      <c r="F2364" s="105" t="s">
        <v>6465</v>
      </c>
      <c r="G2364" s="140">
        <v>0.31080000000000002</v>
      </c>
      <c r="H2364" s="107">
        <v>8.34</v>
      </c>
      <c r="I2364" s="107" t="s">
        <v>11266</v>
      </c>
      <c r="J2364" s="76">
        <f t="shared" si="673"/>
        <v>2.59</v>
      </c>
      <c r="M2364" s="76">
        <f>VLOOKUP(B2364,'INS-SIN-SD-09-2021'!A:D,4,0)</f>
        <v>8.34</v>
      </c>
      <c r="N2364" s="76" t="b">
        <f t="shared" si="674"/>
        <v>1</v>
      </c>
    </row>
    <row r="2365" spans="1:15" s="363" customFormat="1" x14ac:dyDescent="0.25">
      <c r="A2365" s="378">
        <f t="shared" si="666"/>
        <v>99252</v>
      </c>
      <c r="B2365" s="377">
        <v>5069</v>
      </c>
      <c r="C2365" s="104" t="s">
        <v>13490</v>
      </c>
      <c r="D2365" s="104" t="s">
        <v>14168</v>
      </c>
      <c r="E2365" s="105" t="s">
        <v>11264</v>
      </c>
      <c r="F2365" s="105" t="s">
        <v>6462</v>
      </c>
      <c r="G2365" s="140">
        <v>3.2800000000000003E-2</v>
      </c>
      <c r="H2365" s="107">
        <v>23.04</v>
      </c>
      <c r="I2365" s="107" t="s">
        <v>11266</v>
      </c>
      <c r="J2365" s="76">
        <f t="shared" si="673"/>
        <v>0.75</v>
      </c>
      <c r="M2365" s="76">
        <f>VLOOKUP(B2365,'INS-SIN-SD-09-2021'!A:D,4,0)</f>
        <v>23.04</v>
      </c>
      <c r="N2365" s="76" t="b">
        <f t="shared" si="674"/>
        <v>1</v>
      </c>
    </row>
    <row r="2366" spans="1:15" s="363" customFormat="1" ht="30" x14ac:dyDescent="0.25">
      <c r="A2366" s="378">
        <f t="shared" si="666"/>
        <v>99252</v>
      </c>
      <c r="B2366" s="377">
        <v>6193</v>
      </c>
      <c r="C2366" s="104" t="s">
        <v>13490</v>
      </c>
      <c r="D2366" s="104" t="s">
        <v>13316</v>
      </c>
      <c r="E2366" s="105" t="s">
        <v>11264</v>
      </c>
      <c r="F2366" s="105" t="s">
        <v>6465</v>
      </c>
      <c r="G2366" s="140">
        <v>1.1592</v>
      </c>
      <c r="H2366" s="107">
        <v>20.91</v>
      </c>
      <c r="I2366" s="107" t="s">
        <v>11266</v>
      </c>
      <c r="J2366" s="76">
        <f t="shared" si="673"/>
        <v>24.23</v>
      </c>
      <c r="M2366" s="76">
        <f>VLOOKUP(B2366,'INS-SIN-SD-09-2021'!A:D,4,0)</f>
        <v>20.91</v>
      </c>
      <c r="N2366" s="76" t="b">
        <f t="shared" si="674"/>
        <v>1</v>
      </c>
    </row>
    <row r="2367" spans="1:15" s="363" customFormat="1" ht="45" x14ac:dyDescent="0.25">
      <c r="A2367" s="376">
        <f t="shared" si="666"/>
        <v>99254</v>
      </c>
      <c r="B2367" s="367" t="s">
        <v>11263</v>
      </c>
      <c r="C2367" s="368" t="s">
        <v>11564</v>
      </c>
      <c r="D2367" s="368" t="s">
        <v>14175</v>
      </c>
      <c r="E2367" s="369" t="s">
        <v>6465</v>
      </c>
      <c r="F2367" s="369" t="s">
        <v>11264</v>
      </c>
      <c r="G2367" s="370" t="s">
        <v>11265</v>
      </c>
      <c r="H2367" s="371" t="s">
        <v>11266</v>
      </c>
      <c r="I2367" s="375">
        <f>SUMIF(A:A,A2367,J:J)</f>
        <v>1090.08</v>
      </c>
      <c r="K2367" s="363">
        <f>VLOOKUP(A2367,'CMP-SIN-SD-09-2021'!A:D,4,0)</f>
        <v>1090.08</v>
      </c>
      <c r="L2367" s="363" t="b">
        <f>K2367=I2367</f>
        <v>1</v>
      </c>
      <c r="O2367" s="6">
        <v>99254</v>
      </c>
    </row>
    <row r="2368" spans="1:15" s="363" customFormat="1" ht="30" x14ac:dyDescent="0.25">
      <c r="A2368" s="378">
        <f t="shared" si="666"/>
        <v>99254</v>
      </c>
      <c r="B2368" s="377">
        <v>89996</v>
      </c>
      <c r="C2368" s="104" t="s">
        <v>14175</v>
      </c>
      <c r="D2368" s="104" t="s">
        <v>14158</v>
      </c>
      <c r="E2368" s="105" t="s">
        <v>11264</v>
      </c>
      <c r="F2368" s="105" t="s">
        <v>6462</v>
      </c>
      <c r="G2368" s="140">
        <v>1.9743999999999999</v>
      </c>
      <c r="H2368" s="107">
        <f>VLOOKUP(B2368,'CMP-SIN-SD-09-2021'!A:D,4,0)</f>
        <v>14.1</v>
      </c>
      <c r="I2368" s="107" t="s">
        <v>11266</v>
      </c>
      <c r="J2368" s="76">
        <f t="shared" ref="J2368:J2377" si="675">TRUNC((H2368*G2368),2)</f>
        <v>27.83</v>
      </c>
      <c r="M2368" s="76">
        <f>VLOOKUP(B2368,'CMP-SIN-SD-09-2021'!A:D,4,0)</f>
        <v>14.1</v>
      </c>
      <c r="N2368" s="76" t="b">
        <f t="shared" ref="N2368:N2377" si="676">M2368=H2368</f>
        <v>1</v>
      </c>
    </row>
    <row r="2369" spans="1:15" s="363" customFormat="1" ht="30" x14ac:dyDescent="0.25">
      <c r="A2369" s="378">
        <f t="shared" si="666"/>
        <v>99254</v>
      </c>
      <c r="B2369" s="377">
        <v>89998</v>
      </c>
      <c r="C2369" s="104" t="s">
        <v>14175</v>
      </c>
      <c r="D2369" s="104" t="s">
        <v>14159</v>
      </c>
      <c r="E2369" s="105" t="s">
        <v>11264</v>
      </c>
      <c r="F2369" s="105" t="s">
        <v>6462</v>
      </c>
      <c r="G2369" s="140">
        <v>1.4807999999999999</v>
      </c>
      <c r="H2369" s="107">
        <f>VLOOKUP(B2369,'CMP-SIN-SD-09-2021'!A:D,4,0)</f>
        <v>13.64</v>
      </c>
      <c r="I2369" s="107" t="s">
        <v>11266</v>
      </c>
      <c r="J2369" s="76">
        <f t="shared" si="675"/>
        <v>20.190000000000001</v>
      </c>
      <c r="M2369" s="76">
        <f>VLOOKUP(B2369,'CMP-SIN-SD-09-2021'!A:D,4,0)</f>
        <v>13.64</v>
      </c>
      <c r="N2369" s="76" t="b">
        <f t="shared" si="676"/>
        <v>1</v>
      </c>
    </row>
    <row r="2370" spans="1:15" s="363" customFormat="1" ht="30" x14ac:dyDescent="0.25">
      <c r="A2370" s="378">
        <f t="shared" si="666"/>
        <v>99254</v>
      </c>
      <c r="B2370" s="377">
        <v>89993</v>
      </c>
      <c r="C2370" s="104" t="s">
        <v>14175</v>
      </c>
      <c r="D2370" s="104" t="s">
        <v>14160</v>
      </c>
      <c r="E2370" s="105" t="s">
        <v>11264</v>
      </c>
      <c r="F2370" s="105" t="s">
        <v>6624</v>
      </c>
      <c r="G2370" s="140">
        <v>5.9799999999999999E-2</v>
      </c>
      <c r="H2370" s="107">
        <f>VLOOKUP(B2370,'CMP-SIN-SD-09-2021'!A:D,4,0)</f>
        <v>906.31</v>
      </c>
      <c r="I2370" s="107" t="s">
        <v>11266</v>
      </c>
      <c r="J2370" s="76">
        <f t="shared" si="675"/>
        <v>54.19</v>
      </c>
      <c r="M2370" s="76">
        <f>VLOOKUP(B2370,'CMP-SIN-SD-09-2021'!A:D,4,0)</f>
        <v>906.31</v>
      </c>
      <c r="N2370" s="76" t="b">
        <f t="shared" si="676"/>
        <v>1</v>
      </c>
    </row>
    <row r="2371" spans="1:15" s="363" customFormat="1" ht="30" x14ac:dyDescent="0.25">
      <c r="A2371" s="378">
        <f t="shared" si="666"/>
        <v>99254</v>
      </c>
      <c r="B2371" s="377">
        <v>89995</v>
      </c>
      <c r="C2371" s="104" t="s">
        <v>14175</v>
      </c>
      <c r="D2371" s="104" t="s">
        <v>14161</v>
      </c>
      <c r="E2371" s="105" t="s">
        <v>11264</v>
      </c>
      <c r="F2371" s="105" t="s">
        <v>6624</v>
      </c>
      <c r="G2371" s="140">
        <v>3.6900000000000002E-2</v>
      </c>
      <c r="H2371" s="107">
        <f>VLOOKUP(B2371,'CMP-SIN-SD-09-2021'!A:D,4,0)</f>
        <v>874.86</v>
      </c>
      <c r="I2371" s="107" t="s">
        <v>11266</v>
      </c>
      <c r="J2371" s="76">
        <f t="shared" si="675"/>
        <v>32.28</v>
      </c>
      <c r="M2371" s="76">
        <f>VLOOKUP(B2371,'CMP-SIN-SD-09-2021'!A:D,4,0)</f>
        <v>874.86</v>
      </c>
      <c r="N2371" s="76" t="b">
        <f t="shared" si="676"/>
        <v>1</v>
      </c>
    </row>
    <row r="2372" spans="1:15" s="363" customFormat="1" ht="45" x14ac:dyDescent="0.25">
      <c r="A2372" s="378">
        <f t="shared" si="666"/>
        <v>99254</v>
      </c>
      <c r="B2372" s="377">
        <v>87316</v>
      </c>
      <c r="C2372" s="104" t="s">
        <v>14175</v>
      </c>
      <c r="D2372" s="104" t="s">
        <v>14136</v>
      </c>
      <c r="E2372" s="105" t="s">
        <v>11264</v>
      </c>
      <c r="F2372" s="105" t="s">
        <v>6624</v>
      </c>
      <c r="G2372" s="140">
        <v>4.1000000000000003E-3</v>
      </c>
      <c r="H2372" s="107">
        <f>VLOOKUP(B2372,'CMP-SIN-SD-09-2021'!A:D,4,0)</f>
        <v>414.11</v>
      </c>
      <c r="I2372" s="107" t="s">
        <v>11266</v>
      </c>
      <c r="J2372" s="76">
        <f t="shared" si="675"/>
        <v>1.69</v>
      </c>
      <c r="M2372" s="76">
        <f>VLOOKUP(B2372,'CMP-SIN-SD-09-2021'!A:D,4,0)</f>
        <v>414.11</v>
      </c>
      <c r="N2372" s="76" t="b">
        <f t="shared" si="676"/>
        <v>1</v>
      </c>
    </row>
    <row r="2373" spans="1:15" s="363" customFormat="1" x14ac:dyDescent="0.25">
      <c r="A2373" s="378">
        <f t="shared" si="666"/>
        <v>99254</v>
      </c>
      <c r="B2373" s="377">
        <v>88309</v>
      </c>
      <c r="C2373" s="104" t="s">
        <v>14175</v>
      </c>
      <c r="D2373" s="104" t="s">
        <v>13351</v>
      </c>
      <c r="E2373" s="105" t="s">
        <v>11264</v>
      </c>
      <c r="F2373" s="105" t="s">
        <v>6456</v>
      </c>
      <c r="G2373" s="140">
        <v>13.186500000000001</v>
      </c>
      <c r="H2373" s="107">
        <f>VLOOKUP(B2373,'CMP-SIN-SD-09-2021'!A:D,4,0)</f>
        <v>23.9</v>
      </c>
      <c r="I2373" s="107" t="s">
        <v>11266</v>
      </c>
      <c r="J2373" s="76">
        <f t="shared" si="675"/>
        <v>315.14999999999998</v>
      </c>
      <c r="M2373" s="76">
        <f>VLOOKUP(B2373,'CMP-SIN-SD-09-2021'!A:D,4,0)</f>
        <v>23.9</v>
      </c>
      <c r="N2373" s="76" t="b">
        <f t="shared" si="676"/>
        <v>1</v>
      </c>
    </row>
    <row r="2374" spans="1:15" s="363" customFormat="1" x14ac:dyDescent="0.25">
      <c r="A2374" s="378">
        <f t="shared" si="666"/>
        <v>99254</v>
      </c>
      <c r="B2374" s="377">
        <v>88316</v>
      </c>
      <c r="C2374" s="104" t="s">
        <v>14175</v>
      </c>
      <c r="D2374" s="104" t="s">
        <v>11293</v>
      </c>
      <c r="E2374" s="105" t="s">
        <v>11264</v>
      </c>
      <c r="F2374" s="105" t="s">
        <v>6456</v>
      </c>
      <c r="G2374" s="140">
        <v>10.360799999999999</v>
      </c>
      <c r="H2374" s="107">
        <f>VLOOKUP(B2374,'CMP-SIN-SD-09-2021'!A:D,4,0)</f>
        <v>17.61</v>
      </c>
      <c r="I2374" s="107" t="s">
        <v>11266</v>
      </c>
      <c r="J2374" s="76">
        <f t="shared" si="675"/>
        <v>182.45</v>
      </c>
      <c r="M2374" s="76">
        <f>VLOOKUP(B2374,'CMP-SIN-SD-09-2021'!A:D,4,0)</f>
        <v>17.61</v>
      </c>
      <c r="N2374" s="76" t="b">
        <f t="shared" si="676"/>
        <v>1</v>
      </c>
    </row>
    <row r="2375" spans="1:15" s="363" customFormat="1" ht="30" x14ac:dyDescent="0.25">
      <c r="A2375" s="378">
        <f t="shared" si="666"/>
        <v>99254</v>
      </c>
      <c r="B2375" s="377">
        <v>88628</v>
      </c>
      <c r="C2375" s="104" t="s">
        <v>14175</v>
      </c>
      <c r="D2375" s="104" t="s">
        <v>14174</v>
      </c>
      <c r="E2375" s="105" t="s">
        <v>11264</v>
      </c>
      <c r="F2375" s="105" t="s">
        <v>6624</v>
      </c>
      <c r="G2375" s="140">
        <v>0.33629999999999999</v>
      </c>
      <c r="H2375" s="107">
        <f>VLOOKUP(B2375,'CMP-SIN-SD-09-2021'!A:D,4,0)</f>
        <v>460.86</v>
      </c>
      <c r="I2375" s="107" t="s">
        <v>11266</v>
      </c>
      <c r="J2375" s="76">
        <f t="shared" si="675"/>
        <v>154.97999999999999</v>
      </c>
      <c r="M2375" s="76">
        <f>VLOOKUP(B2375,'CMP-SIN-SD-09-2021'!A:D,4,0)</f>
        <v>460.86</v>
      </c>
      <c r="N2375" s="76" t="b">
        <f t="shared" si="676"/>
        <v>1</v>
      </c>
    </row>
    <row r="2376" spans="1:15" s="363" customFormat="1" ht="30" x14ac:dyDescent="0.25">
      <c r="A2376" s="378">
        <f t="shared" si="666"/>
        <v>99254</v>
      </c>
      <c r="B2376" s="377">
        <v>25067</v>
      </c>
      <c r="C2376" s="104" t="s">
        <v>14175</v>
      </c>
      <c r="D2376" s="104" t="s">
        <v>14166</v>
      </c>
      <c r="E2376" s="105" t="s">
        <v>11264</v>
      </c>
      <c r="F2376" s="105" t="s">
        <v>6446</v>
      </c>
      <c r="G2376" s="140">
        <v>56.7</v>
      </c>
      <c r="H2376" s="107">
        <v>4.67</v>
      </c>
      <c r="I2376" s="107" t="s">
        <v>11266</v>
      </c>
      <c r="J2376" s="76">
        <f t="shared" si="675"/>
        <v>264.77999999999997</v>
      </c>
      <c r="M2376" s="76">
        <f>VLOOKUP(B2376,'INS-SIN-SD-09-2021'!A:D,4,0)</f>
        <v>4.67</v>
      </c>
      <c r="N2376" s="76" t="b">
        <f t="shared" si="676"/>
        <v>1</v>
      </c>
    </row>
    <row r="2377" spans="1:15" s="363" customFormat="1" x14ac:dyDescent="0.25">
      <c r="A2377" s="378">
        <f t="shared" si="666"/>
        <v>99254</v>
      </c>
      <c r="B2377" s="377">
        <v>660</v>
      </c>
      <c r="C2377" s="104" t="s">
        <v>14175</v>
      </c>
      <c r="D2377" s="104" t="s">
        <v>14167</v>
      </c>
      <c r="E2377" s="105" t="s">
        <v>11264</v>
      </c>
      <c r="F2377" s="105" t="s">
        <v>6446</v>
      </c>
      <c r="G2377" s="140">
        <v>12.6</v>
      </c>
      <c r="H2377" s="107">
        <v>2.9</v>
      </c>
      <c r="I2377" s="107" t="s">
        <v>11266</v>
      </c>
      <c r="J2377" s="76">
        <f t="shared" si="675"/>
        <v>36.54</v>
      </c>
      <c r="M2377" s="76">
        <f>VLOOKUP(B2377,'INS-SIN-SD-09-2021'!A:D,4,0)</f>
        <v>2.9</v>
      </c>
      <c r="N2377" s="76" t="b">
        <f t="shared" si="676"/>
        <v>1</v>
      </c>
    </row>
    <row r="2378" spans="1:15" s="363" customFormat="1" ht="45" x14ac:dyDescent="0.25">
      <c r="A2378" s="376">
        <f t="shared" si="666"/>
        <v>83659</v>
      </c>
      <c r="B2378" s="367" t="s">
        <v>11263</v>
      </c>
      <c r="C2378" s="368" t="s">
        <v>12048</v>
      </c>
      <c r="D2378" s="368" t="s">
        <v>14176</v>
      </c>
      <c r="E2378" s="369" t="s">
        <v>6446</v>
      </c>
      <c r="F2378" s="369" t="s">
        <v>11264</v>
      </c>
      <c r="G2378" s="370" t="s">
        <v>11265</v>
      </c>
      <c r="H2378" s="371" t="s">
        <v>11266</v>
      </c>
      <c r="I2378" s="375">
        <f>SUMIF(A:A,A2378,J:J)</f>
        <v>1081.57</v>
      </c>
      <c r="K2378" s="363" t="e">
        <f>VLOOKUP(A2378,'CMP-SIN-SD-09-2021'!A:D,4,0)</f>
        <v>#N/A</v>
      </c>
      <c r="L2378" s="363" t="e">
        <f>K2378=I2378</f>
        <v>#N/A</v>
      </c>
      <c r="O2378" s="6">
        <v>83659</v>
      </c>
    </row>
    <row r="2379" spans="1:15" s="363" customFormat="1" x14ac:dyDescent="0.25">
      <c r="A2379" s="378">
        <f t="shared" si="666"/>
        <v>83659</v>
      </c>
      <c r="B2379" s="377">
        <v>88245</v>
      </c>
      <c r="C2379" s="104" t="s">
        <v>14176</v>
      </c>
      <c r="D2379" s="104" t="s">
        <v>13445</v>
      </c>
      <c r="E2379" s="105" t="s">
        <v>11264</v>
      </c>
      <c r="F2379" s="105" t="s">
        <v>6456</v>
      </c>
      <c r="G2379" s="140">
        <v>0.41299999999999998</v>
      </c>
      <c r="H2379" s="107">
        <f>VLOOKUP(B2379,'CMP-SIN-SD-09-2021'!A:D,4,0)</f>
        <v>23.78</v>
      </c>
      <c r="I2379" s="107" t="s">
        <v>11266</v>
      </c>
      <c r="J2379" s="76">
        <f t="shared" ref="J2379:J2392" si="677">TRUNC((H2379*G2379),2)</f>
        <v>9.82</v>
      </c>
      <c r="M2379" s="76">
        <f>VLOOKUP(B2379,'CMP-SIN-SD-09-2021'!A:D,4,0)</f>
        <v>23.78</v>
      </c>
      <c r="N2379" s="76" t="b">
        <f t="shared" ref="N2379:N2392" si="678">M2379=H2379</f>
        <v>1</v>
      </c>
    </row>
    <row r="2380" spans="1:15" s="363" customFormat="1" x14ac:dyDescent="0.25">
      <c r="A2380" s="378">
        <f t="shared" ref="A2380:A2443" si="679">IF(O2380&lt;&gt;0,O2380,A2379)</f>
        <v>83659</v>
      </c>
      <c r="B2380" s="377">
        <v>88262</v>
      </c>
      <c r="C2380" s="104" t="s">
        <v>14176</v>
      </c>
      <c r="D2380" s="104" t="s">
        <v>13312</v>
      </c>
      <c r="E2380" s="105" t="s">
        <v>11264</v>
      </c>
      <c r="F2380" s="105" t="s">
        <v>6456</v>
      </c>
      <c r="G2380" s="140">
        <v>1.96</v>
      </c>
      <c r="H2380" s="107">
        <f>VLOOKUP(B2380,'CMP-SIN-SD-09-2021'!A:D,4,0)</f>
        <v>23.68</v>
      </c>
      <c r="I2380" s="107" t="s">
        <v>11266</v>
      </c>
      <c r="J2380" s="76">
        <f t="shared" si="677"/>
        <v>46.41</v>
      </c>
      <c r="M2380" s="76">
        <f>VLOOKUP(B2380,'CMP-SIN-SD-09-2021'!A:D,4,0)</f>
        <v>23.68</v>
      </c>
      <c r="N2380" s="76" t="b">
        <f t="shared" si="678"/>
        <v>1</v>
      </c>
    </row>
    <row r="2381" spans="1:15" s="363" customFormat="1" x14ac:dyDescent="0.25">
      <c r="A2381" s="378">
        <f t="shared" si="679"/>
        <v>83659</v>
      </c>
      <c r="B2381" s="377">
        <v>88309</v>
      </c>
      <c r="C2381" s="104" t="s">
        <v>14176</v>
      </c>
      <c r="D2381" s="104" t="s">
        <v>13351</v>
      </c>
      <c r="E2381" s="105" t="s">
        <v>11264</v>
      </c>
      <c r="F2381" s="105" t="s">
        <v>6456</v>
      </c>
      <c r="G2381" s="140">
        <v>8.2110000000000003</v>
      </c>
      <c r="H2381" s="107">
        <f>VLOOKUP(B2381,'CMP-SIN-SD-09-2021'!A:D,4,0)</f>
        <v>23.9</v>
      </c>
      <c r="I2381" s="107" t="s">
        <v>11266</v>
      </c>
      <c r="J2381" s="76">
        <f t="shared" si="677"/>
        <v>196.24</v>
      </c>
      <c r="M2381" s="76">
        <f>VLOOKUP(B2381,'CMP-SIN-SD-09-2021'!A:D,4,0)</f>
        <v>23.9</v>
      </c>
      <c r="N2381" s="76" t="b">
        <f t="shared" si="678"/>
        <v>1</v>
      </c>
    </row>
    <row r="2382" spans="1:15" s="363" customFormat="1" x14ac:dyDescent="0.25">
      <c r="A2382" s="378">
        <f t="shared" si="679"/>
        <v>83659</v>
      </c>
      <c r="B2382" s="377">
        <v>88316</v>
      </c>
      <c r="C2382" s="104" t="s">
        <v>14176</v>
      </c>
      <c r="D2382" s="104" t="s">
        <v>11293</v>
      </c>
      <c r="E2382" s="105" t="s">
        <v>11264</v>
      </c>
      <c r="F2382" s="105" t="s">
        <v>6456</v>
      </c>
      <c r="G2382" s="140">
        <v>18.210999999999999</v>
      </c>
      <c r="H2382" s="107">
        <f>VLOOKUP(B2382,'CMP-SIN-SD-09-2021'!A:D,4,0)</f>
        <v>17.61</v>
      </c>
      <c r="I2382" s="107" t="s">
        <v>11266</v>
      </c>
      <c r="J2382" s="76">
        <f t="shared" si="677"/>
        <v>320.69</v>
      </c>
      <c r="M2382" s="76">
        <f>VLOOKUP(B2382,'CMP-SIN-SD-09-2021'!A:D,4,0)</f>
        <v>17.61</v>
      </c>
      <c r="N2382" s="76" t="b">
        <f t="shared" si="678"/>
        <v>1</v>
      </c>
    </row>
    <row r="2383" spans="1:15" s="363" customFormat="1" x14ac:dyDescent="0.25">
      <c r="A2383" s="378">
        <f t="shared" si="679"/>
        <v>83659</v>
      </c>
      <c r="B2383" s="377">
        <v>34</v>
      </c>
      <c r="C2383" s="104" t="s">
        <v>14176</v>
      </c>
      <c r="D2383" s="104" t="s">
        <v>14177</v>
      </c>
      <c r="E2383" s="105" t="s">
        <v>11264</v>
      </c>
      <c r="F2383" s="105" t="s">
        <v>6462</v>
      </c>
      <c r="G2383" s="140">
        <v>4.26</v>
      </c>
      <c r="H2383" s="107">
        <v>11.89</v>
      </c>
      <c r="I2383" s="107" t="s">
        <v>11266</v>
      </c>
      <c r="J2383" s="76">
        <f t="shared" si="677"/>
        <v>50.65</v>
      </c>
      <c r="M2383" s="76">
        <f>VLOOKUP(B2383,'INS-SIN-SD-09-2021'!A:D,4,0)</f>
        <v>11.89</v>
      </c>
      <c r="N2383" s="76" t="b">
        <f t="shared" si="678"/>
        <v>1</v>
      </c>
    </row>
    <row r="2384" spans="1:15" s="363" customFormat="1" ht="30" x14ac:dyDescent="0.25">
      <c r="A2384" s="378">
        <f t="shared" si="679"/>
        <v>83659</v>
      </c>
      <c r="B2384" s="377">
        <v>367</v>
      </c>
      <c r="C2384" s="104" t="s">
        <v>14176</v>
      </c>
      <c r="D2384" s="104" t="s">
        <v>14178</v>
      </c>
      <c r="E2384" s="105" t="s">
        <v>11264</v>
      </c>
      <c r="F2384" s="105" t="s">
        <v>6624</v>
      </c>
      <c r="G2384" s="140">
        <v>0.36899999999999999</v>
      </c>
      <c r="H2384" s="107">
        <v>123.33</v>
      </c>
      <c r="I2384" s="107" t="s">
        <v>11266</v>
      </c>
      <c r="J2384" s="76">
        <f t="shared" si="677"/>
        <v>45.5</v>
      </c>
      <c r="M2384" s="76">
        <f>VLOOKUP(B2384,'INS-SIN-SD-09-2021'!A:D,4,0)</f>
        <v>123.33</v>
      </c>
      <c r="N2384" s="76" t="b">
        <f t="shared" si="678"/>
        <v>1</v>
      </c>
    </row>
    <row r="2385" spans="1:15" s="363" customFormat="1" x14ac:dyDescent="0.25">
      <c r="A2385" s="378">
        <f t="shared" si="679"/>
        <v>83659</v>
      </c>
      <c r="B2385" s="377">
        <v>1106</v>
      </c>
      <c r="C2385" s="104" t="s">
        <v>14176</v>
      </c>
      <c r="D2385" s="104" t="s">
        <v>14179</v>
      </c>
      <c r="E2385" s="105" t="s">
        <v>11264</v>
      </c>
      <c r="F2385" s="105" t="s">
        <v>6462</v>
      </c>
      <c r="G2385" s="140">
        <v>24.888000000000002</v>
      </c>
      <c r="H2385" s="107">
        <v>0.96</v>
      </c>
      <c r="I2385" s="107" t="s">
        <v>11266</v>
      </c>
      <c r="J2385" s="76">
        <f t="shared" si="677"/>
        <v>23.89</v>
      </c>
      <c r="M2385" s="76">
        <f>VLOOKUP(B2385,'INS-SIN-SD-09-2021'!A:D,4,0)</f>
        <v>0.96</v>
      </c>
      <c r="N2385" s="76" t="b">
        <f t="shared" si="678"/>
        <v>1</v>
      </c>
    </row>
    <row r="2386" spans="1:15" s="363" customFormat="1" ht="30" x14ac:dyDescent="0.25">
      <c r="A2386" s="378">
        <f t="shared" si="679"/>
        <v>83659</v>
      </c>
      <c r="B2386" s="377">
        <v>1350</v>
      </c>
      <c r="C2386" s="104" t="s">
        <v>14176</v>
      </c>
      <c r="D2386" s="104" t="s">
        <v>14180</v>
      </c>
      <c r="E2386" s="105" t="s">
        <v>11264</v>
      </c>
      <c r="F2386" s="105" t="s">
        <v>6446</v>
      </c>
      <c r="G2386" s="140">
        <v>0.13388430000000001</v>
      </c>
      <c r="H2386" s="107">
        <v>79</v>
      </c>
      <c r="I2386" s="107" t="s">
        <v>11266</v>
      </c>
      <c r="J2386" s="76">
        <f t="shared" si="677"/>
        <v>10.57</v>
      </c>
      <c r="M2386" s="76">
        <f>VLOOKUP(B2386,'INS-SIN-SD-09-2021'!A:D,4,0)</f>
        <v>79</v>
      </c>
      <c r="N2386" s="76" t="b">
        <f t="shared" si="678"/>
        <v>1</v>
      </c>
    </row>
    <row r="2387" spans="1:15" s="363" customFormat="1" x14ac:dyDescent="0.25">
      <c r="A2387" s="378">
        <f t="shared" si="679"/>
        <v>83659</v>
      </c>
      <c r="B2387" s="377">
        <v>1379</v>
      </c>
      <c r="C2387" s="104" t="s">
        <v>14176</v>
      </c>
      <c r="D2387" s="104" t="s">
        <v>13629</v>
      </c>
      <c r="E2387" s="105" t="s">
        <v>11264</v>
      </c>
      <c r="F2387" s="105" t="s">
        <v>6462</v>
      </c>
      <c r="G2387" s="140">
        <v>87.186000000000007</v>
      </c>
      <c r="H2387" s="107">
        <v>0.59</v>
      </c>
      <c r="I2387" s="107" t="s">
        <v>11266</v>
      </c>
      <c r="J2387" s="76">
        <f t="shared" si="677"/>
        <v>51.43</v>
      </c>
      <c r="M2387" s="76">
        <f>VLOOKUP(B2387,'INS-SIN-SD-09-2021'!A:D,4,0)</f>
        <v>0.59</v>
      </c>
      <c r="N2387" s="76" t="b">
        <f t="shared" si="678"/>
        <v>1</v>
      </c>
    </row>
    <row r="2388" spans="1:15" s="363" customFormat="1" ht="30" x14ac:dyDescent="0.25">
      <c r="A2388" s="378">
        <f t="shared" si="679"/>
        <v>83659</v>
      </c>
      <c r="B2388" s="377">
        <v>4721</v>
      </c>
      <c r="C2388" s="104" t="s">
        <v>14176</v>
      </c>
      <c r="D2388" s="104" t="s">
        <v>14181</v>
      </c>
      <c r="E2388" s="105" t="s">
        <v>11264</v>
      </c>
      <c r="F2388" s="105" t="s">
        <v>6624</v>
      </c>
      <c r="G2388" s="140">
        <v>3.2000000000000001E-2</v>
      </c>
      <c r="H2388" s="107">
        <v>135.43</v>
      </c>
      <c r="I2388" s="107" t="s">
        <v>11266</v>
      </c>
      <c r="J2388" s="76">
        <f t="shared" si="677"/>
        <v>4.33</v>
      </c>
      <c r="M2388" s="76">
        <f>VLOOKUP(B2388,'INS-SIN-SD-09-2021'!A:D,4,0)</f>
        <v>135.43</v>
      </c>
      <c r="N2388" s="76" t="b">
        <f t="shared" si="678"/>
        <v>1</v>
      </c>
    </row>
    <row r="2389" spans="1:15" s="363" customFormat="1" ht="30" x14ac:dyDescent="0.25">
      <c r="A2389" s="378">
        <f t="shared" si="679"/>
        <v>83659</v>
      </c>
      <c r="B2389" s="377">
        <v>4718</v>
      </c>
      <c r="C2389" s="104" t="s">
        <v>14176</v>
      </c>
      <c r="D2389" s="104" t="s">
        <v>14182</v>
      </c>
      <c r="E2389" s="105" t="s">
        <v>11264</v>
      </c>
      <c r="F2389" s="105" t="s">
        <v>6624</v>
      </c>
      <c r="G2389" s="140">
        <v>0.126</v>
      </c>
      <c r="H2389" s="107">
        <v>136.15</v>
      </c>
      <c r="I2389" s="107" t="s">
        <v>11266</v>
      </c>
      <c r="J2389" s="76">
        <f t="shared" si="677"/>
        <v>17.149999999999999</v>
      </c>
      <c r="M2389" s="76">
        <f>VLOOKUP(B2389,'INS-SIN-SD-09-2021'!A:D,4,0)</f>
        <v>136.15</v>
      </c>
      <c r="N2389" s="76" t="b">
        <f t="shared" si="678"/>
        <v>1</v>
      </c>
    </row>
    <row r="2390" spans="1:15" s="363" customFormat="1" ht="30" x14ac:dyDescent="0.25">
      <c r="A2390" s="378">
        <f t="shared" si="679"/>
        <v>83659</v>
      </c>
      <c r="B2390" s="377">
        <v>6189</v>
      </c>
      <c r="C2390" s="104" t="s">
        <v>14176</v>
      </c>
      <c r="D2390" s="104" t="s">
        <v>13459</v>
      </c>
      <c r="E2390" s="105" t="s">
        <v>11264</v>
      </c>
      <c r="F2390" s="105" t="s">
        <v>6465</v>
      </c>
      <c r="G2390" s="140">
        <v>0.30748999999999999</v>
      </c>
      <c r="H2390" s="107">
        <v>30.52</v>
      </c>
      <c r="I2390" s="107" t="s">
        <v>11266</v>
      </c>
      <c r="J2390" s="76">
        <f t="shared" si="677"/>
        <v>9.3800000000000008</v>
      </c>
      <c r="M2390" s="76">
        <f>VLOOKUP(B2390,'INS-SIN-SD-09-2021'!A:D,4,0)</f>
        <v>30.52</v>
      </c>
      <c r="N2390" s="76" t="b">
        <f t="shared" si="678"/>
        <v>1</v>
      </c>
    </row>
    <row r="2391" spans="1:15" s="363" customFormat="1" x14ac:dyDescent="0.25">
      <c r="A2391" s="378">
        <f t="shared" si="679"/>
        <v>83659</v>
      </c>
      <c r="B2391" s="377">
        <v>7258</v>
      </c>
      <c r="C2391" s="104" t="s">
        <v>14176</v>
      </c>
      <c r="D2391" s="104" t="s">
        <v>14139</v>
      </c>
      <c r="E2391" s="105" t="s">
        <v>11264</v>
      </c>
      <c r="F2391" s="105" t="s">
        <v>6446</v>
      </c>
      <c r="G2391" s="140">
        <v>381.6</v>
      </c>
      <c r="H2391" s="107">
        <v>0.77</v>
      </c>
      <c r="I2391" s="107" t="s">
        <v>11266</v>
      </c>
      <c r="J2391" s="76">
        <f t="shared" si="677"/>
        <v>293.83</v>
      </c>
      <c r="M2391" s="76">
        <f>VLOOKUP(B2391,'INS-SIN-SD-09-2021'!A:D,4,0)</f>
        <v>0.77</v>
      </c>
      <c r="N2391" s="76" t="b">
        <f t="shared" si="678"/>
        <v>1</v>
      </c>
    </row>
    <row r="2392" spans="1:15" s="363" customFormat="1" ht="30" x14ac:dyDescent="0.25">
      <c r="A2392" s="378">
        <f t="shared" si="679"/>
        <v>83659</v>
      </c>
      <c r="B2392" s="377">
        <v>43132</v>
      </c>
      <c r="C2392" s="104" t="s">
        <v>14176</v>
      </c>
      <c r="D2392" s="104" t="s">
        <v>13446</v>
      </c>
      <c r="E2392" s="105" t="s">
        <v>11264</v>
      </c>
      <c r="F2392" s="105" t="s">
        <v>6462</v>
      </c>
      <c r="G2392" s="140">
        <v>7.1999999999999995E-2</v>
      </c>
      <c r="H2392" s="107">
        <v>23.41</v>
      </c>
      <c r="I2392" s="107" t="s">
        <v>11266</v>
      </c>
      <c r="J2392" s="76">
        <f t="shared" si="677"/>
        <v>1.68</v>
      </c>
      <c r="M2392" s="76">
        <f>VLOOKUP(B2392,'INS-SIN-SD-09-2021'!A:D,4,0)</f>
        <v>23.41</v>
      </c>
      <c r="N2392" s="76" t="b">
        <f t="shared" si="678"/>
        <v>1</v>
      </c>
    </row>
    <row r="2393" spans="1:15" s="363" customFormat="1" ht="45" x14ac:dyDescent="0.25">
      <c r="A2393" s="376" t="str">
        <f t="shared" si="679"/>
        <v>C4940/SEINFRA</v>
      </c>
      <c r="B2393" s="367" t="s">
        <v>11263</v>
      </c>
      <c r="C2393" s="368" t="s">
        <v>11565</v>
      </c>
      <c r="D2393" s="368" t="s">
        <v>13608</v>
      </c>
      <c r="E2393" s="369" t="s">
        <v>6446</v>
      </c>
      <c r="F2393" s="369" t="s">
        <v>11264</v>
      </c>
      <c r="G2393" s="370" t="s">
        <v>11265</v>
      </c>
      <c r="H2393" s="371" t="s">
        <v>11266</v>
      </c>
      <c r="I2393" s="375">
        <f>SUMIF(A:A,A2393,J:J)</f>
        <v>24997.47</v>
      </c>
      <c r="K2393" s="363" t="e">
        <f>VLOOKUP(A2393,'CMP-SIN-SD-09-2021'!A:D,4,0)</f>
        <v>#N/A</v>
      </c>
      <c r="L2393" s="363" t="e">
        <f>K2393=I2393</f>
        <v>#N/A</v>
      </c>
      <c r="O2393" s="363" t="s">
        <v>550</v>
      </c>
    </row>
    <row r="2394" spans="1:15" s="363" customFormat="1" x14ac:dyDescent="0.25">
      <c r="A2394" s="378" t="str">
        <f t="shared" si="679"/>
        <v>C4940/SEINFRA</v>
      </c>
      <c r="B2394" s="377">
        <v>88247</v>
      </c>
      <c r="C2394" s="104" t="s">
        <v>13608</v>
      </c>
      <c r="D2394" s="104" t="s">
        <v>14183</v>
      </c>
      <c r="E2394" s="105" t="s">
        <v>11264</v>
      </c>
      <c r="F2394" s="105" t="s">
        <v>6456</v>
      </c>
      <c r="G2394" s="140">
        <v>16</v>
      </c>
      <c r="H2394" s="107">
        <f>VLOOKUP(B2394,'CMP-SIN-SD-09-2021'!A:D,4,0)</f>
        <v>18.739999999999998</v>
      </c>
      <c r="I2394" s="107" t="s">
        <v>11266</v>
      </c>
      <c r="J2394" s="76">
        <f t="shared" ref="J2394:J2436" si="680">TRUNC((H2394*G2394),2)</f>
        <v>299.83999999999997</v>
      </c>
      <c r="M2394" s="76">
        <f>VLOOKUP(B2394,'CMP-SIN-SD-09-2021'!A:D,4,0)</f>
        <v>18.739999999999998</v>
      </c>
      <c r="N2394" s="76" t="b">
        <f t="shared" ref="N2394:N2436" si="681">M2394=H2394</f>
        <v>1</v>
      </c>
    </row>
    <row r="2395" spans="1:15" s="363" customFormat="1" x14ac:dyDescent="0.25">
      <c r="A2395" s="378" t="str">
        <f t="shared" si="679"/>
        <v>C4940/SEINFRA</v>
      </c>
      <c r="B2395" s="377">
        <v>88264</v>
      </c>
      <c r="C2395" s="104" t="s">
        <v>13608</v>
      </c>
      <c r="D2395" s="104" t="s">
        <v>13368</v>
      </c>
      <c r="E2395" s="105" t="s">
        <v>11264</v>
      </c>
      <c r="F2395" s="105" t="s">
        <v>6456</v>
      </c>
      <c r="G2395" s="140">
        <v>16</v>
      </c>
      <c r="H2395" s="107">
        <f>VLOOKUP(B2395,'CMP-SIN-SD-09-2021'!A:D,4,0)</f>
        <v>24.1</v>
      </c>
      <c r="I2395" s="107" t="s">
        <v>11266</v>
      </c>
      <c r="J2395" s="76">
        <f t="shared" si="680"/>
        <v>385.6</v>
      </c>
      <c r="M2395" s="76">
        <f>VLOOKUP(B2395,'CMP-SIN-SD-09-2021'!A:D,4,0)</f>
        <v>24.1</v>
      </c>
      <c r="N2395" s="76" t="b">
        <f t="shared" si="681"/>
        <v>1</v>
      </c>
    </row>
    <row r="2396" spans="1:15" s="363" customFormat="1" x14ac:dyDescent="0.25">
      <c r="A2396" s="378" t="str">
        <f t="shared" si="679"/>
        <v>C4940/SEINFRA</v>
      </c>
      <c r="B2396" s="377">
        <v>88266</v>
      </c>
      <c r="C2396" s="104" t="s">
        <v>13608</v>
      </c>
      <c r="D2396" s="104" t="s">
        <v>14184</v>
      </c>
      <c r="E2396" s="105" t="s">
        <v>11264</v>
      </c>
      <c r="F2396" s="105" t="s">
        <v>6456</v>
      </c>
      <c r="G2396" s="140">
        <v>16</v>
      </c>
      <c r="H2396" s="107">
        <f>VLOOKUP(B2396,'CMP-SIN-SD-09-2021'!A:D,4,0)</f>
        <v>32.51</v>
      </c>
      <c r="I2396" s="107" t="s">
        <v>11266</v>
      </c>
      <c r="J2396" s="76">
        <f t="shared" si="680"/>
        <v>520.16</v>
      </c>
      <c r="M2396" s="76">
        <f>VLOOKUP(B2396,'CMP-SIN-SD-09-2021'!A:D,4,0)</f>
        <v>32.51</v>
      </c>
      <c r="N2396" s="76" t="b">
        <f t="shared" si="681"/>
        <v>1</v>
      </c>
    </row>
    <row r="2397" spans="1:15" s="363" customFormat="1" x14ac:dyDescent="0.25">
      <c r="A2397" s="378" t="str">
        <f t="shared" si="679"/>
        <v>C4940/SEINFRA</v>
      </c>
      <c r="B2397" s="377">
        <v>88316</v>
      </c>
      <c r="C2397" s="104" t="s">
        <v>13608</v>
      </c>
      <c r="D2397" s="104" t="s">
        <v>11293</v>
      </c>
      <c r="E2397" s="105" t="s">
        <v>11264</v>
      </c>
      <c r="F2397" s="105" t="s">
        <v>6456</v>
      </c>
      <c r="G2397" s="140">
        <v>16</v>
      </c>
      <c r="H2397" s="107">
        <f>VLOOKUP(B2397,'CMP-SIN-SD-09-2021'!A:D,4,0)</f>
        <v>17.61</v>
      </c>
      <c r="I2397" s="107" t="s">
        <v>11266</v>
      </c>
      <c r="J2397" s="76">
        <f t="shared" si="680"/>
        <v>281.76</v>
      </c>
      <c r="M2397" s="76">
        <f>VLOOKUP(B2397,'CMP-SIN-SD-09-2021'!A:D,4,0)</f>
        <v>17.61</v>
      </c>
      <c r="N2397" s="76" t="b">
        <f t="shared" si="681"/>
        <v>1</v>
      </c>
    </row>
    <row r="2398" spans="1:15" s="363" customFormat="1" x14ac:dyDescent="0.25">
      <c r="A2398" s="378" t="str">
        <f t="shared" si="679"/>
        <v>C4940/SEINFRA</v>
      </c>
      <c r="B2398" s="377" t="s">
        <v>14185</v>
      </c>
      <c r="C2398" s="104" t="s">
        <v>13608</v>
      </c>
      <c r="D2398" s="104" t="s">
        <v>14186</v>
      </c>
      <c r="E2398" s="105" t="s">
        <v>11264</v>
      </c>
      <c r="F2398" s="105" t="s">
        <v>6624</v>
      </c>
      <c r="G2398" s="140">
        <v>0.06</v>
      </c>
      <c r="H2398" s="107">
        <v>107.42</v>
      </c>
      <c r="I2398" s="107" t="s">
        <v>11266</v>
      </c>
      <c r="J2398" s="76">
        <f t="shared" si="680"/>
        <v>6.44</v>
      </c>
      <c r="M2398" s="76" t="e">
        <f>VLOOKUP(B2398,'INS-SIN-SD-09-2021'!A:D,4,0)</f>
        <v>#N/A</v>
      </c>
      <c r="N2398" s="76" t="e">
        <f t="shared" si="681"/>
        <v>#N/A</v>
      </c>
    </row>
    <row r="2399" spans="1:15" s="363" customFormat="1" x14ac:dyDescent="0.25">
      <c r="A2399" s="378" t="str">
        <f t="shared" si="679"/>
        <v>C4940/SEINFRA</v>
      </c>
      <c r="B2399" s="377" t="s">
        <v>14187</v>
      </c>
      <c r="C2399" s="104" t="s">
        <v>13608</v>
      </c>
      <c r="D2399" s="104" t="s">
        <v>14188</v>
      </c>
      <c r="E2399" s="105" t="s">
        <v>11264</v>
      </c>
      <c r="F2399" s="105" t="s">
        <v>6465</v>
      </c>
      <c r="G2399" s="140">
        <v>35</v>
      </c>
      <c r="H2399" s="107">
        <v>33.880000000000003</v>
      </c>
      <c r="I2399" s="107" t="s">
        <v>11266</v>
      </c>
      <c r="J2399" s="76">
        <f t="shared" si="680"/>
        <v>1185.8</v>
      </c>
      <c r="M2399" s="76" t="e">
        <f>VLOOKUP(B2399,'INS-SIN-SD-09-2021'!A:D,4,0)</f>
        <v>#N/A</v>
      </c>
      <c r="N2399" s="76" t="e">
        <f t="shared" si="681"/>
        <v>#N/A</v>
      </c>
    </row>
    <row r="2400" spans="1:15" s="363" customFormat="1" x14ac:dyDescent="0.25">
      <c r="A2400" s="378" t="str">
        <f t="shared" si="679"/>
        <v>C4940/SEINFRA</v>
      </c>
      <c r="B2400" s="377" t="s">
        <v>14189</v>
      </c>
      <c r="C2400" s="104" t="s">
        <v>13608</v>
      </c>
      <c r="D2400" s="104" t="s">
        <v>14190</v>
      </c>
      <c r="E2400" s="105" t="s">
        <v>11264</v>
      </c>
      <c r="F2400" s="105" t="s">
        <v>6465</v>
      </c>
      <c r="G2400" s="140">
        <v>2</v>
      </c>
      <c r="H2400" s="107">
        <v>14.54</v>
      </c>
      <c r="I2400" s="107" t="s">
        <v>11266</v>
      </c>
      <c r="J2400" s="76">
        <f t="shared" si="680"/>
        <v>29.08</v>
      </c>
      <c r="M2400" s="76" t="e">
        <f>VLOOKUP(B2400,'INS-SIN-SD-09-2021'!A:D,4,0)</f>
        <v>#N/A</v>
      </c>
      <c r="N2400" s="76" t="e">
        <f t="shared" si="681"/>
        <v>#N/A</v>
      </c>
    </row>
    <row r="2401" spans="1:14" s="363" customFormat="1" x14ac:dyDescent="0.25">
      <c r="A2401" s="378" t="str">
        <f t="shared" si="679"/>
        <v>C4940/SEINFRA</v>
      </c>
      <c r="B2401" s="377" t="s">
        <v>14191</v>
      </c>
      <c r="C2401" s="104" t="s">
        <v>13608</v>
      </c>
      <c r="D2401" s="104" t="s">
        <v>14192</v>
      </c>
      <c r="E2401" s="105" t="s">
        <v>11264</v>
      </c>
      <c r="F2401" s="105" t="s">
        <v>6465</v>
      </c>
      <c r="G2401" s="140">
        <v>40</v>
      </c>
      <c r="H2401" s="107">
        <v>59.75</v>
      </c>
      <c r="I2401" s="107" t="s">
        <v>11266</v>
      </c>
      <c r="J2401" s="76">
        <f t="shared" si="680"/>
        <v>2390</v>
      </c>
      <c r="M2401" s="76" t="e">
        <f>VLOOKUP(B2401,'INS-SIN-SD-09-2021'!A:D,4,0)</f>
        <v>#N/A</v>
      </c>
      <c r="N2401" s="76" t="e">
        <f t="shared" si="681"/>
        <v>#N/A</v>
      </c>
    </row>
    <row r="2402" spans="1:14" s="363" customFormat="1" ht="30" x14ac:dyDescent="0.25">
      <c r="A2402" s="378" t="str">
        <f t="shared" si="679"/>
        <v>C4940/SEINFRA</v>
      </c>
      <c r="B2402" s="377" t="s">
        <v>14193</v>
      </c>
      <c r="C2402" s="104" t="s">
        <v>13608</v>
      </c>
      <c r="D2402" s="104" t="s">
        <v>14194</v>
      </c>
      <c r="E2402" s="105" t="s">
        <v>11264</v>
      </c>
      <c r="F2402" s="105" t="s">
        <v>6446</v>
      </c>
      <c r="G2402" s="140">
        <v>1</v>
      </c>
      <c r="H2402" s="107">
        <v>373.45</v>
      </c>
      <c r="I2402" s="107" t="s">
        <v>11266</v>
      </c>
      <c r="J2402" s="76">
        <f t="shared" si="680"/>
        <v>373.45</v>
      </c>
      <c r="M2402" s="76" t="e">
        <f>VLOOKUP(B2402,'INS-SIN-SD-09-2021'!A:D,4,0)</f>
        <v>#N/A</v>
      </c>
      <c r="N2402" s="76" t="e">
        <f t="shared" si="681"/>
        <v>#N/A</v>
      </c>
    </row>
    <row r="2403" spans="1:14" s="363" customFormat="1" x14ac:dyDescent="0.25">
      <c r="A2403" s="378" t="str">
        <f t="shared" si="679"/>
        <v>C4940/SEINFRA</v>
      </c>
      <c r="B2403" s="377" t="s">
        <v>14195</v>
      </c>
      <c r="C2403" s="104" t="s">
        <v>13608</v>
      </c>
      <c r="D2403" s="104" t="s">
        <v>14196</v>
      </c>
      <c r="E2403" s="105" t="s">
        <v>11264</v>
      </c>
      <c r="F2403" s="105" t="s">
        <v>6446</v>
      </c>
      <c r="G2403" s="140">
        <v>2</v>
      </c>
      <c r="H2403" s="107">
        <v>6.94</v>
      </c>
      <c r="I2403" s="107" t="s">
        <v>11266</v>
      </c>
      <c r="J2403" s="76">
        <f t="shared" si="680"/>
        <v>13.88</v>
      </c>
      <c r="M2403" s="76" t="e">
        <f>VLOOKUP(B2403,'INS-SIN-SD-09-2021'!A:D,4,0)</f>
        <v>#N/A</v>
      </c>
      <c r="N2403" s="76" t="e">
        <f t="shared" si="681"/>
        <v>#N/A</v>
      </c>
    </row>
    <row r="2404" spans="1:14" s="363" customFormat="1" x14ac:dyDescent="0.25">
      <c r="A2404" s="378" t="str">
        <f t="shared" si="679"/>
        <v>C4940/SEINFRA</v>
      </c>
      <c r="B2404" s="377" t="s">
        <v>14197</v>
      </c>
      <c r="C2404" s="104" t="s">
        <v>13608</v>
      </c>
      <c r="D2404" s="104" t="s">
        <v>14198</v>
      </c>
      <c r="E2404" s="105" t="s">
        <v>11264</v>
      </c>
      <c r="F2404" s="105" t="s">
        <v>6446</v>
      </c>
      <c r="G2404" s="140">
        <v>2</v>
      </c>
      <c r="H2404" s="107">
        <v>8.6300000000000008</v>
      </c>
      <c r="I2404" s="107" t="s">
        <v>11266</v>
      </c>
      <c r="J2404" s="76">
        <f t="shared" si="680"/>
        <v>17.260000000000002</v>
      </c>
      <c r="M2404" s="76" t="e">
        <f>VLOOKUP(B2404,'INS-SIN-SD-09-2021'!A:D,4,0)</f>
        <v>#N/A</v>
      </c>
      <c r="N2404" s="76" t="e">
        <f t="shared" si="681"/>
        <v>#N/A</v>
      </c>
    </row>
    <row r="2405" spans="1:14" s="363" customFormat="1" x14ac:dyDescent="0.25">
      <c r="A2405" s="378" t="str">
        <f t="shared" si="679"/>
        <v>C4940/SEINFRA</v>
      </c>
      <c r="B2405" s="377" t="s">
        <v>14199</v>
      </c>
      <c r="C2405" s="104" t="s">
        <v>13608</v>
      </c>
      <c r="D2405" s="104" t="s">
        <v>14200</v>
      </c>
      <c r="E2405" s="105" t="s">
        <v>11264</v>
      </c>
      <c r="F2405" s="105" t="s">
        <v>6446</v>
      </c>
      <c r="G2405" s="140">
        <v>1</v>
      </c>
      <c r="H2405" s="107">
        <v>7.7</v>
      </c>
      <c r="I2405" s="107" t="s">
        <v>11266</v>
      </c>
      <c r="J2405" s="76">
        <f t="shared" si="680"/>
        <v>7.7</v>
      </c>
      <c r="M2405" s="76" t="e">
        <f>VLOOKUP(B2405,'INS-SIN-SD-09-2021'!A:D,4,0)</f>
        <v>#N/A</v>
      </c>
      <c r="N2405" s="76" t="e">
        <f t="shared" si="681"/>
        <v>#N/A</v>
      </c>
    </row>
    <row r="2406" spans="1:14" s="363" customFormat="1" x14ac:dyDescent="0.25">
      <c r="A2406" s="378" t="str">
        <f t="shared" si="679"/>
        <v>C4940/SEINFRA</v>
      </c>
      <c r="B2406" s="377" t="s">
        <v>14201</v>
      </c>
      <c r="C2406" s="104" t="s">
        <v>13608</v>
      </c>
      <c r="D2406" s="104" t="s">
        <v>14202</v>
      </c>
      <c r="E2406" s="105" t="s">
        <v>11264</v>
      </c>
      <c r="F2406" s="105" t="s">
        <v>6446</v>
      </c>
      <c r="G2406" s="140">
        <v>2</v>
      </c>
      <c r="H2406" s="107">
        <v>54.02</v>
      </c>
      <c r="I2406" s="107" t="s">
        <v>11266</v>
      </c>
      <c r="J2406" s="76">
        <f t="shared" si="680"/>
        <v>108.04</v>
      </c>
      <c r="M2406" s="76" t="e">
        <f>VLOOKUP(B2406,'INS-SIN-SD-09-2021'!A:D,4,0)</f>
        <v>#N/A</v>
      </c>
      <c r="N2406" s="76" t="e">
        <f t="shared" si="681"/>
        <v>#N/A</v>
      </c>
    </row>
    <row r="2407" spans="1:14" s="363" customFormat="1" x14ac:dyDescent="0.25">
      <c r="A2407" s="378" t="str">
        <f t="shared" si="679"/>
        <v>C4940/SEINFRA</v>
      </c>
      <c r="B2407" s="377" t="s">
        <v>14203</v>
      </c>
      <c r="C2407" s="104" t="s">
        <v>13608</v>
      </c>
      <c r="D2407" s="104" t="s">
        <v>14204</v>
      </c>
      <c r="E2407" s="105" t="s">
        <v>11264</v>
      </c>
      <c r="F2407" s="105" t="s">
        <v>6465</v>
      </c>
      <c r="G2407" s="140">
        <v>9</v>
      </c>
      <c r="H2407" s="107">
        <v>11.63</v>
      </c>
      <c r="I2407" s="107" t="s">
        <v>11266</v>
      </c>
      <c r="J2407" s="76">
        <f t="shared" si="680"/>
        <v>104.67</v>
      </c>
      <c r="M2407" s="76" t="e">
        <f>VLOOKUP(B2407,'INS-SIN-SD-09-2021'!A:D,4,0)</f>
        <v>#N/A</v>
      </c>
      <c r="N2407" s="76" t="e">
        <f t="shared" si="681"/>
        <v>#N/A</v>
      </c>
    </row>
    <row r="2408" spans="1:14" s="363" customFormat="1" x14ac:dyDescent="0.25">
      <c r="A2408" s="378" t="str">
        <f t="shared" si="679"/>
        <v>C4940/SEINFRA</v>
      </c>
      <c r="B2408" s="377" t="s">
        <v>14205</v>
      </c>
      <c r="C2408" s="104" t="s">
        <v>13608</v>
      </c>
      <c r="D2408" s="104" t="s">
        <v>14206</v>
      </c>
      <c r="E2408" s="105" t="s">
        <v>11264</v>
      </c>
      <c r="F2408" s="105" t="s">
        <v>6465</v>
      </c>
      <c r="G2408" s="140">
        <v>12</v>
      </c>
      <c r="H2408" s="107">
        <v>48.01</v>
      </c>
      <c r="I2408" s="107" t="s">
        <v>11266</v>
      </c>
      <c r="J2408" s="76">
        <f t="shared" si="680"/>
        <v>576.12</v>
      </c>
      <c r="M2408" s="76" t="e">
        <f>VLOOKUP(B2408,'INS-SIN-SD-09-2021'!A:D,4,0)</f>
        <v>#N/A</v>
      </c>
      <c r="N2408" s="76" t="e">
        <f t="shared" si="681"/>
        <v>#N/A</v>
      </c>
    </row>
    <row r="2409" spans="1:14" s="363" customFormat="1" x14ac:dyDescent="0.25">
      <c r="A2409" s="378" t="str">
        <f t="shared" si="679"/>
        <v>C4940/SEINFRA</v>
      </c>
      <c r="B2409" s="377" t="s">
        <v>14207</v>
      </c>
      <c r="C2409" s="104" t="s">
        <v>13608</v>
      </c>
      <c r="D2409" s="104" t="s">
        <v>14208</v>
      </c>
      <c r="E2409" s="105" t="s">
        <v>11264</v>
      </c>
      <c r="F2409" s="105" t="s">
        <v>6446</v>
      </c>
      <c r="G2409" s="140">
        <v>4</v>
      </c>
      <c r="H2409" s="107">
        <v>3.02</v>
      </c>
      <c r="I2409" s="107" t="s">
        <v>11266</v>
      </c>
      <c r="J2409" s="76">
        <f t="shared" si="680"/>
        <v>12.08</v>
      </c>
      <c r="M2409" s="76" t="e">
        <f>VLOOKUP(B2409,'INS-SIN-SD-09-2021'!A:D,4,0)</f>
        <v>#N/A</v>
      </c>
      <c r="N2409" s="76" t="e">
        <f t="shared" si="681"/>
        <v>#N/A</v>
      </c>
    </row>
    <row r="2410" spans="1:14" s="363" customFormat="1" x14ac:dyDescent="0.25">
      <c r="A2410" s="378" t="str">
        <f t="shared" si="679"/>
        <v>C4940/SEINFRA</v>
      </c>
      <c r="B2410" s="377" t="s">
        <v>14209</v>
      </c>
      <c r="C2410" s="104" t="s">
        <v>13608</v>
      </c>
      <c r="D2410" s="104" t="s">
        <v>14210</v>
      </c>
      <c r="E2410" s="105" t="s">
        <v>11264</v>
      </c>
      <c r="F2410" s="105" t="s">
        <v>6446</v>
      </c>
      <c r="G2410" s="140">
        <v>6</v>
      </c>
      <c r="H2410" s="107">
        <v>25.19</v>
      </c>
      <c r="I2410" s="107" t="s">
        <v>11266</v>
      </c>
      <c r="J2410" s="76">
        <f t="shared" si="680"/>
        <v>151.13999999999999</v>
      </c>
      <c r="M2410" s="76" t="e">
        <f>VLOOKUP(B2410,'INS-SIN-SD-09-2021'!A:D,4,0)</f>
        <v>#N/A</v>
      </c>
      <c r="N2410" s="76" t="e">
        <f t="shared" si="681"/>
        <v>#N/A</v>
      </c>
    </row>
    <row r="2411" spans="1:14" s="363" customFormat="1" x14ac:dyDescent="0.25">
      <c r="A2411" s="378" t="str">
        <f t="shared" si="679"/>
        <v>C4940/SEINFRA</v>
      </c>
      <c r="B2411" s="377" t="s">
        <v>14211</v>
      </c>
      <c r="C2411" s="104" t="s">
        <v>13608</v>
      </c>
      <c r="D2411" s="104" t="s">
        <v>14212</v>
      </c>
      <c r="E2411" s="105" t="s">
        <v>11264</v>
      </c>
      <c r="F2411" s="105" t="s">
        <v>6446</v>
      </c>
      <c r="G2411" s="140">
        <v>4</v>
      </c>
      <c r="H2411" s="107">
        <v>22.14</v>
      </c>
      <c r="I2411" s="107" t="s">
        <v>11266</v>
      </c>
      <c r="J2411" s="76">
        <f t="shared" si="680"/>
        <v>88.56</v>
      </c>
      <c r="M2411" s="76" t="e">
        <f>VLOOKUP(B2411,'INS-SIN-SD-09-2021'!A:D,4,0)</f>
        <v>#N/A</v>
      </c>
      <c r="N2411" s="76" t="e">
        <f t="shared" si="681"/>
        <v>#N/A</v>
      </c>
    </row>
    <row r="2412" spans="1:14" s="363" customFormat="1" ht="30" x14ac:dyDescent="0.25">
      <c r="A2412" s="378" t="str">
        <f t="shared" si="679"/>
        <v>C4940/SEINFRA</v>
      </c>
      <c r="B2412" s="377" t="s">
        <v>14213</v>
      </c>
      <c r="C2412" s="104" t="s">
        <v>13608</v>
      </c>
      <c r="D2412" s="104" t="s">
        <v>14214</v>
      </c>
      <c r="E2412" s="105" t="s">
        <v>11264</v>
      </c>
      <c r="F2412" s="105" t="s">
        <v>6446</v>
      </c>
      <c r="G2412" s="140">
        <v>6</v>
      </c>
      <c r="H2412" s="107">
        <v>131.59</v>
      </c>
      <c r="I2412" s="107" t="s">
        <v>11266</v>
      </c>
      <c r="J2412" s="76">
        <f t="shared" si="680"/>
        <v>789.54</v>
      </c>
      <c r="M2412" s="76" t="e">
        <f>VLOOKUP(B2412,'INS-SIN-SD-09-2021'!A:D,4,0)</f>
        <v>#N/A</v>
      </c>
      <c r="N2412" s="76" t="e">
        <f t="shared" si="681"/>
        <v>#N/A</v>
      </c>
    </row>
    <row r="2413" spans="1:14" s="363" customFormat="1" x14ac:dyDescent="0.25">
      <c r="A2413" s="378" t="str">
        <f t="shared" si="679"/>
        <v>C4940/SEINFRA</v>
      </c>
      <c r="B2413" s="377" t="s">
        <v>14215</v>
      </c>
      <c r="C2413" s="104" t="s">
        <v>13608</v>
      </c>
      <c r="D2413" s="104" t="s">
        <v>14216</v>
      </c>
      <c r="E2413" s="105" t="s">
        <v>11264</v>
      </c>
      <c r="F2413" s="105" t="s">
        <v>6446</v>
      </c>
      <c r="G2413" s="140">
        <v>7</v>
      </c>
      <c r="H2413" s="107">
        <v>37.31</v>
      </c>
      <c r="I2413" s="107" t="s">
        <v>11266</v>
      </c>
      <c r="J2413" s="76">
        <f t="shared" si="680"/>
        <v>261.17</v>
      </c>
      <c r="M2413" s="76" t="e">
        <f>VLOOKUP(B2413,'INS-SIN-SD-09-2021'!A:D,4,0)</f>
        <v>#N/A</v>
      </c>
      <c r="N2413" s="76" t="e">
        <f t="shared" si="681"/>
        <v>#N/A</v>
      </c>
    </row>
    <row r="2414" spans="1:14" s="363" customFormat="1" ht="30" x14ac:dyDescent="0.25">
      <c r="A2414" s="378" t="str">
        <f t="shared" si="679"/>
        <v>C4940/SEINFRA</v>
      </c>
      <c r="B2414" s="377" t="s">
        <v>14217</v>
      </c>
      <c r="C2414" s="104" t="s">
        <v>13608</v>
      </c>
      <c r="D2414" s="104" t="s">
        <v>14218</v>
      </c>
      <c r="E2414" s="105" t="s">
        <v>11264</v>
      </c>
      <c r="F2414" s="105" t="s">
        <v>6446</v>
      </c>
      <c r="G2414" s="140">
        <v>1</v>
      </c>
      <c r="H2414" s="107">
        <v>858.31</v>
      </c>
      <c r="I2414" s="107" t="s">
        <v>11266</v>
      </c>
      <c r="J2414" s="76">
        <f t="shared" si="680"/>
        <v>858.31</v>
      </c>
      <c r="M2414" s="76" t="e">
        <f>VLOOKUP(B2414,'INS-SIN-SD-09-2021'!A:D,4,0)</f>
        <v>#N/A</v>
      </c>
      <c r="N2414" s="76" t="e">
        <f t="shared" si="681"/>
        <v>#N/A</v>
      </c>
    </row>
    <row r="2415" spans="1:14" s="363" customFormat="1" x14ac:dyDescent="0.25">
      <c r="A2415" s="378" t="str">
        <f t="shared" si="679"/>
        <v>C4940/SEINFRA</v>
      </c>
      <c r="B2415" s="377" t="s">
        <v>14219</v>
      </c>
      <c r="C2415" s="104" t="s">
        <v>13608</v>
      </c>
      <c r="D2415" s="104" t="s">
        <v>14220</v>
      </c>
      <c r="E2415" s="105" t="s">
        <v>11264</v>
      </c>
      <c r="F2415" s="105" t="s">
        <v>6446</v>
      </c>
      <c r="G2415" s="140">
        <v>6</v>
      </c>
      <c r="H2415" s="107">
        <v>102.97</v>
      </c>
      <c r="I2415" s="107" t="s">
        <v>11266</v>
      </c>
      <c r="J2415" s="76">
        <f t="shared" si="680"/>
        <v>617.82000000000005</v>
      </c>
      <c r="M2415" s="76" t="e">
        <f>VLOOKUP(B2415,'INS-SIN-SD-09-2021'!A:D,4,0)</f>
        <v>#N/A</v>
      </c>
      <c r="N2415" s="76" t="e">
        <f t="shared" si="681"/>
        <v>#N/A</v>
      </c>
    </row>
    <row r="2416" spans="1:14" s="363" customFormat="1" x14ac:dyDescent="0.25">
      <c r="A2416" s="378" t="str">
        <f t="shared" si="679"/>
        <v>C4940/SEINFRA</v>
      </c>
      <c r="B2416" s="377" t="s">
        <v>14221</v>
      </c>
      <c r="C2416" s="104" t="s">
        <v>13608</v>
      </c>
      <c r="D2416" s="104" t="s">
        <v>14222</v>
      </c>
      <c r="E2416" s="105" t="s">
        <v>11264</v>
      </c>
      <c r="F2416" s="105" t="s">
        <v>6456</v>
      </c>
      <c r="G2416" s="140">
        <v>4</v>
      </c>
      <c r="H2416" s="107">
        <v>47.197800000000001</v>
      </c>
      <c r="I2416" s="107" t="s">
        <v>11266</v>
      </c>
      <c r="J2416" s="76">
        <f t="shared" si="680"/>
        <v>188.79</v>
      </c>
      <c r="M2416" s="76" t="e">
        <f>VLOOKUP(B2416,'INS-SIN-SD-09-2021'!A:D,4,0)</f>
        <v>#N/A</v>
      </c>
      <c r="N2416" s="76" t="e">
        <f t="shared" si="681"/>
        <v>#N/A</v>
      </c>
    </row>
    <row r="2417" spans="1:14" s="363" customFormat="1" x14ac:dyDescent="0.25">
      <c r="A2417" s="378" t="str">
        <f t="shared" si="679"/>
        <v>C4940/SEINFRA</v>
      </c>
      <c r="B2417" s="377" t="s">
        <v>14223</v>
      </c>
      <c r="C2417" s="104" t="s">
        <v>13608</v>
      </c>
      <c r="D2417" s="104" t="s">
        <v>14224</v>
      </c>
      <c r="E2417" s="105" t="s">
        <v>11264</v>
      </c>
      <c r="F2417" s="105" t="s">
        <v>6456</v>
      </c>
      <c r="G2417" s="140">
        <v>12</v>
      </c>
      <c r="H2417" s="107">
        <v>124.1842</v>
      </c>
      <c r="I2417" s="107" t="s">
        <v>11266</v>
      </c>
      <c r="J2417" s="76">
        <f t="shared" si="680"/>
        <v>1490.21</v>
      </c>
      <c r="M2417" s="76" t="e">
        <f>VLOOKUP(B2417,'INS-SIN-SD-09-2021'!A:D,4,0)</f>
        <v>#N/A</v>
      </c>
      <c r="N2417" s="76" t="e">
        <f t="shared" si="681"/>
        <v>#N/A</v>
      </c>
    </row>
    <row r="2418" spans="1:14" s="363" customFormat="1" x14ac:dyDescent="0.25">
      <c r="A2418" s="378" t="str">
        <f t="shared" si="679"/>
        <v>C4940/SEINFRA</v>
      </c>
      <c r="B2418" s="377" t="s">
        <v>14225</v>
      </c>
      <c r="C2418" s="104" t="s">
        <v>13608</v>
      </c>
      <c r="D2418" s="104" t="s">
        <v>14226</v>
      </c>
      <c r="E2418" s="105" t="s">
        <v>11264</v>
      </c>
      <c r="F2418" s="105" t="s">
        <v>6465</v>
      </c>
      <c r="G2418" s="140">
        <v>25</v>
      </c>
      <c r="H2418" s="107">
        <v>11.12</v>
      </c>
      <c r="I2418" s="107" t="s">
        <v>11266</v>
      </c>
      <c r="J2418" s="76">
        <f t="shared" si="680"/>
        <v>278</v>
      </c>
      <c r="M2418" s="76" t="e">
        <f>VLOOKUP(B2418,'INS-SIN-SD-09-2021'!A:D,4,0)</f>
        <v>#N/A</v>
      </c>
      <c r="N2418" s="76" t="e">
        <f t="shared" si="681"/>
        <v>#N/A</v>
      </c>
    </row>
    <row r="2419" spans="1:14" s="363" customFormat="1" x14ac:dyDescent="0.25">
      <c r="A2419" s="378" t="str">
        <f t="shared" si="679"/>
        <v>C4940/SEINFRA</v>
      </c>
      <c r="B2419" s="377" t="s">
        <v>14227</v>
      </c>
      <c r="C2419" s="104" t="s">
        <v>13608</v>
      </c>
      <c r="D2419" s="104" t="s">
        <v>14228</v>
      </c>
      <c r="E2419" s="105" t="s">
        <v>11264</v>
      </c>
      <c r="F2419" s="105" t="s">
        <v>6446</v>
      </c>
      <c r="G2419" s="140">
        <v>3</v>
      </c>
      <c r="H2419" s="107">
        <v>254</v>
      </c>
      <c r="I2419" s="107" t="s">
        <v>11266</v>
      </c>
      <c r="J2419" s="76">
        <f t="shared" si="680"/>
        <v>762</v>
      </c>
      <c r="M2419" s="76" t="e">
        <f>VLOOKUP(B2419,'INS-SIN-SD-09-2021'!A:D,4,0)</f>
        <v>#N/A</v>
      </c>
      <c r="N2419" s="76" t="e">
        <f t="shared" si="681"/>
        <v>#N/A</v>
      </c>
    </row>
    <row r="2420" spans="1:14" s="363" customFormat="1" x14ac:dyDescent="0.25">
      <c r="A2420" s="378" t="str">
        <f t="shared" si="679"/>
        <v>C4940/SEINFRA</v>
      </c>
      <c r="B2420" s="377" t="s">
        <v>14229</v>
      </c>
      <c r="C2420" s="104" t="s">
        <v>13608</v>
      </c>
      <c r="D2420" s="104" t="s">
        <v>14230</v>
      </c>
      <c r="E2420" s="105" t="s">
        <v>11264</v>
      </c>
      <c r="F2420" s="105" t="s">
        <v>6446</v>
      </c>
      <c r="G2420" s="140">
        <v>5</v>
      </c>
      <c r="H2420" s="107">
        <v>75.08</v>
      </c>
      <c r="I2420" s="107" t="s">
        <v>11266</v>
      </c>
      <c r="J2420" s="76">
        <f t="shared" si="680"/>
        <v>375.4</v>
      </c>
      <c r="M2420" s="76" t="e">
        <f>VLOOKUP(B2420,'INS-SIN-SD-09-2021'!A:D,4,0)</f>
        <v>#N/A</v>
      </c>
      <c r="N2420" s="76" t="e">
        <f t="shared" si="681"/>
        <v>#N/A</v>
      </c>
    </row>
    <row r="2421" spans="1:14" s="363" customFormat="1" x14ac:dyDescent="0.25">
      <c r="A2421" s="378" t="str">
        <f t="shared" si="679"/>
        <v>C4940/SEINFRA</v>
      </c>
      <c r="B2421" s="377" t="s">
        <v>14231</v>
      </c>
      <c r="C2421" s="104" t="s">
        <v>13608</v>
      </c>
      <c r="D2421" s="104" t="s">
        <v>14232</v>
      </c>
      <c r="E2421" s="105" t="s">
        <v>11264</v>
      </c>
      <c r="F2421" s="105" t="s">
        <v>6446</v>
      </c>
      <c r="G2421" s="140">
        <v>9</v>
      </c>
      <c r="H2421" s="107">
        <v>63.25</v>
      </c>
      <c r="I2421" s="107" t="s">
        <v>11266</v>
      </c>
      <c r="J2421" s="76">
        <f t="shared" si="680"/>
        <v>569.25</v>
      </c>
      <c r="M2421" s="76" t="e">
        <f>VLOOKUP(B2421,'INS-SIN-SD-09-2021'!A:D,4,0)</f>
        <v>#N/A</v>
      </c>
      <c r="N2421" s="76" t="e">
        <f t="shared" si="681"/>
        <v>#N/A</v>
      </c>
    </row>
    <row r="2422" spans="1:14" s="363" customFormat="1" x14ac:dyDescent="0.25">
      <c r="A2422" s="378" t="str">
        <f t="shared" si="679"/>
        <v>C4940/SEINFRA</v>
      </c>
      <c r="B2422" s="377" t="s">
        <v>14233</v>
      </c>
      <c r="C2422" s="104" t="s">
        <v>13608</v>
      </c>
      <c r="D2422" s="104" t="s">
        <v>14234</v>
      </c>
      <c r="E2422" s="105" t="s">
        <v>11264</v>
      </c>
      <c r="F2422" s="105" t="s">
        <v>6446</v>
      </c>
      <c r="G2422" s="140">
        <v>3</v>
      </c>
      <c r="H2422" s="107">
        <v>12.41</v>
      </c>
      <c r="I2422" s="107" t="s">
        <v>11266</v>
      </c>
      <c r="J2422" s="76">
        <f t="shared" si="680"/>
        <v>37.229999999999997</v>
      </c>
      <c r="M2422" s="76" t="e">
        <f>VLOOKUP(B2422,'INS-SIN-SD-09-2021'!A:D,4,0)</f>
        <v>#N/A</v>
      </c>
      <c r="N2422" s="76" t="e">
        <f t="shared" si="681"/>
        <v>#N/A</v>
      </c>
    </row>
    <row r="2423" spans="1:14" s="363" customFormat="1" x14ac:dyDescent="0.25">
      <c r="A2423" s="378" t="str">
        <f t="shared" si="679"/>
        <v>C4940/SEINFRA</v>
      </c>
      <c r="B2423" s="377" t="s">
        <v>14235</v>
      </c>
      <c r="C2423" s="104" t="s">
        <v>13608</v>
      </c>
      <c r="D2423" s="104" t="s">
        <v>14236</v>
      </c>
      <c r="E2423" s="105" t="s">
        <v>11264</v>
      </c>
      <c r="F2423" s="105" t="s">
        <v>6446</v>
      </c>
      <c r="G2423" s="140">
        <v>3</v>
      </c>
      <c r="H2423" s="107">
        <v>188.08</v>
      </c>
      <c r="I2423" s="107" t="s">
        <v>11266</v>
      </c>
      <c r="J2423" s="76">
        <f t="shared" si="680"/>
        <v>564.24</v>
      </c>
      <c r="M2423" s="76" t="e">
        <f>VLOOKUP(B2423,'INS-SIN-SD-09-2021'!A:D,4,0)</f>
        <v>#N/A</v>
      </c>
      <c r="N2423" s="76" t="e">
        <f t="shared" si="681"/>
        <v>#N/A</v>
      </c>
    </row>
    <row r="2424" spans="1:14" s="363" customFormat="1" x14ac:dyDescent="0.25">
      <c r="A2424" s="378" t="str">
        <f t="shared" si="679"/>
        <v>C4940/SEINFRA</v>
      </c>
      <c r="B2424" s="377" t="s">
        <v>14237</v>
      </c>
      <c r="C2424" s="104" t="s">
        <v>13608</v>
      </c>
      <c r="D2424" s="104" t="s">
        <v>14238</v>
      </c>
      <c r="E2424" s="105" t="s">
        <v>11264</v>
      </c>
      <c r="F2424" s="105" t="s">
        <v>6446</v>
      </c>
      <c r="G2424" s="140">
        <v>1</v>
      </c>
      <c r="H2424" s="107">
        <v>631</v>
      </c>
      <c r="I2424" s="107" t="s">
        <v>11266</v>
      </c>
      <c r="J2424" s="76">
        <f t="shared" si="680"/>
        <v>631</v>
      </c>
      <c r="M2424" s="76" t="e">
        <f>VLOOKUP(B2424,'INS-SIN-SD-09-2021'!A:D,4,0)</f>
        <v>#N/A</v>
      </c>
      <c r="N2424" s="76" t="e">
        <f t="shared" si="681"/>
        <v>#N/A</v>
      </c>
    </row>
    <row r="2425" spans="1:14" s="363" customFormat="1" ht="30" x14ac:dyDescent="0.25">
      <c r="A2425" s="378" t="str">
        <f t="shared" si="679"/>
        <v>C4940/SEINFRA</v>
      </c>
      <c r="B2425" s="377" t="s">
        <v>14239</v>
      </c>
      <c r="C2425" s="104" t="s">
        <v>13608</v>
      </c>
      <c r="D2425" s="104" t="s">
        <v>14240</v>
      </c>
      <c r="E2425" s="105" t="s">
        <v>11264</v>
      </c>
      <c r="F2425" s="105" t="s">
        <v>6446</v>
      </c>
      <c r="G2425" s="140">
        <v>1</v>
      </c>
      <c r="H2425" s="107">
        <v>8564.5</v>
      </c>
      <c r="I2425" s="107" t="s">
        <v>11266</v>
      </c>
      <c r="J2425" s="76">
        <f t="shared" si="680"/>
        <v>8564.5</v>
      </c>
      <c r="M2425" s="76" t="e">
        <f>VLOOKUP(B2425,'INS-SIN-SD-09-2021'!A:D,4,0)</f>
        <v>#N/A</v>
      </c>
      <c r="N2425" s="76" t="e">
        <f t="shared" si="681"/>
        <v>#N/A</v>
      </c>
    </row>
    <row r="2426" spans="1:14" s="363" customFormat="1" x14ac:dyDescent="0.25">
      <c r="A2426" s="378" t="str">
        <f t="shared" si="679"/>
        <v>C4940/SEINFRA</v>
      </c>
      <c r="B2426" s="377" t="s">
        <v>14241</v>
      </c>
      <c r="C2426" s="104" t="s">
        <v>13608</v>
      </c>
      <c r="D2426" s="104" t="s">
        <v>14242</v>
      </c>
      <c r="E2426" s="105" t="s">
        <v>11264</v>
      </c>
      <c r="F2426" s="105" t="s">
        <v>6446</v>
      </c>
      <c r="G2426" s="140">
        <v>10</v>
      </c>
      <c r="H2426" s="107">
        <v>5.66</v>
      </c>
      <c r="I2426" s="107" t="s">
        <v>11266</v>
      </c>
      <c r="J2426" s="76">
        <f t="shared" si="680"/>
        <v>56.6</v>
      </c>
      <c r="M2426" s="76" t="e">
        <f>VLOOKUP(B2426,'INS-SIN-SD-09-2021'!A:D,4,0)</f>
        <v>#N/A</v>
      </c>
      <c r="N2426" s="76" t="e">
        <f t="shared" si="681"/>
        <v>#N/A</v>
      </c>
    </row>
    <row r="2427" spans="1:14" s="363" customFormat="1" x14ac:dyDescent="0.25">
      <c r="A2427" s="378" t="str">
        <f t="shared" si="679"/>
        <v>C4940/SEINFRA</v>
      </c>
      <c r="B2427" s="377" t="s">
        <v>14243</v>
      </c>
      <c r="C2427" s="104" t="s">
        <v>13608</v>
      </c>
      <c r="D2427" s="104" t="s">
        <v>14244</v>
      </c>
      <c r="E2427" s="105" t="s">
        <v>11264</v>
      </c>
      <c r="F2427" s="105" t="s">
        <v>6446</v>
      </c>
      <c r="G2427" s="140">
        <v>4</v>
      </c>
      <c r="H2427" s="107">
        <v>12</v>
      </c>
      <c r="I2427" s="107" t="s">
        <v>11266</v>
      </c>
      <c r="J2427" s="76">
        <f t="shared" si="680"/>
        <v>48</v>
      </c>
      <c r="M2427" s="76" t="e">
        <f>VLOOKUP(B2427,'INS-SIN-SD-09-2021'!A:D,4,0)</f>
        <v>#N/A</v>
      </c>
      <c r="N2427" s="76" t="e">
        <f t="shared" si="681"/>
        <v>#N/A</v>
      </c>
    </row>
    <row r="2428" spans="1:14" s="363" customFormat="1" x14ac:dyDescent="0.25">
      <c r="A2428" s="378" t="str">
        <f t="shared" si="679"/>
        <v>C4940/SEINFRA</v>
      </c>
      <c r="B2428" s="377" t="s">
        <v>14245</v>
      </c>
      <c r="C2428" s="104" t="s">
        <v>13608</v>
      </c>
      <c r="D2428" s="104" t="s">
        <v>14246</v>
      </c>
      <c r="E2428" s="105" t="s">
        <v>11264</v>
      </c>
      <c r="F2428" s="105" t="s">
        <v>6446</v>
      </c>
      <c r="G2428" s="140">
        <v>6</v>
      </c>
      <c r="H2428" s="107">
        <v>6.63</v>
      </c>
      <c r="I2428" s="107" t="s">
        <v>11266</v>
      </c>
      <c r="J2428" s="76">
        <f t="shared" si="680"/>
        <v>39.78</v>
      </c>
      <c r="M2428" s="76" t="e">
        <f>VLOOKUP(B2428,'INS-SIN-SD-09-2021'!A:D,4,0)</f>
        <v>#N/A</v>
      </c>
      <c r="N2428" s="76" t="e">
        <f t="shared" si="681"/>
        <v>#N/A</v>
      </c>
    </row>
    <row r="2429" spans="1:14" s="363" customFormat="1" x14ac:dyDescent="0.25">
      <c r="A2429" s="378" t="str">
        <f t="shared" si="679"/>
        <v>C4940/SEINFRA</v>
      </c>
      <c r="B2429" s="377" t="s">
        <v>14247</v>
      </c>
      <c r="C2429" s="104" t="s">
        <v>13608</v>
      </c>
      <c r="D2429" s="104" t="s">
        <v>14248</v>
      </c>
      <c r="E2429" s="105" t="s">
        <v>11264</v>
      </c>
      <c r="F2429" s="105" t="s">
        <v>6446</v>
      </c>
      <c r="G2429" s="140">
        <v>1</v>
      </c>
      <c r="H2429" s="107">
        <v>1037.9000000000001</v>
      </c>
      <c r="I2429" s="107" t="s">
        <v>11266</v>
      </c>
      <c r="J2429" s="76">
        <f t="shared" si="680"/>
        <v>1037.9000000000001</v>
      </c>
      <c r="M2429" s="76" t="e">
        <f>VLOOKUP(B2429,'INS-SIN-SD-09-2021'!A:D,4,0)</f>
        <v>#N/A</v>
      </c>
      <c r="N2429" s="76" t="e">
        <f t="shared" si="681"/>
        <v>#N/A</v>
      </c>
    </row>
    <row r="2430" spans="1:14" s="363" customFormat="1" x14ac:dyDescent="0.25">
      <c r="A2430" s="378" t="str">
        <f t="shared" si="679"/>
        <v>C4940/SEINFRA</v>
      </c>
      <c r="B2430" s="377" t="s">
        <v>14249</v>
      </c>
      <c r="C2430" s="104" t="s">
        <v>13608</v>
      </c>
      <c r="D2430" s="104" t="s">
        <v>14250</v>
      </c>
      <c r="E2430" s="105" t="s">
        <v>11264</v>
      </c>
      <c r="F2430" s="105" t="s">
        <v>6446</v>
      </c>
      <c r="G2430" s="140">
        <v>4</v>
      </c>
      <c r="H2430" s="107">
        <v>0.81</v>
      </c>
      <c r="I2430" s="107" t="s">
        <v>11266</v>
      </c>
      <c r="J2430" s="76">
        <f t="shared" si="680"/>
        <v>3.24</v>
      </c>
      <c r="M2430" s="76" t="e">
        <f>VLOOKUP(B2430,'INS-SIN-SD-09-2021'!A:D,4,0)</f>
        <v>#N/A</v>
      </c>
      <c r="N2430" s="76" t="e">
        <f t="shared" si="681"/>
        <v>#N/A</v>
      </c>
    </row>
    <row r="2431" spans="1:14" s="363" customFormat="1" x14ac:dyDescent="0.25">
      <c r="A2431" s="378" t="str">
        <f t="shared" si="679"/>
        <v>C4940/SEINFRA</v>
      </c>
      <c r="B2431" s="377" t="s">
        <v>14251</v>
      </c>
      <c r="C2431" s="104" t="s">
        <v>13608</v>
      </c>
      <c r="D2431" s="104" t="s">
        <v>14252</v>
      </c>
      <c r="E2431" s="105" t="s">
        <v>11264</v>
      </c>
      <c r="F2431" s="105" t="s">
        <v>6446</v>
      </c>
      <c r="G2431" s="140">
        <v>3</v>
      </c>
      <c r="H2431" s="107">
        <v>8.35</v>
      </c>
      <c r="I2431" s="107" t="s">
        <v>11266</v>
      </c>
      <c r="J2431" s="76">
        <f t="shared" si="680"/>
        <v>25.05</v>
      </c>
      <c r="M2431" s="76" t="e">
        <f>VLOOKUP(B2431,'INS-SIN-SD-09-2021'!A:D,4,0)</f>
        <v>#N/A</v>
      </c>
      <c r="N2431" s="76" t="e">
        <f t="shared" si="681"/>
        <v>#N/A</v>
      </c>
    </row>
    <row r="2432" spans="1:14" s="363" customFormat="1" x14ac:dyDescent="0.25">
      <c r="A2432" s="378" t="str">
        <f t="shared" si="679"/>
        <v>C4940/SEINFRA</v>
      </c>
      <c r="B2432" s="377" t="s">
        <v>14253</v>
      </c>
      <c r="C2432" s="104" t="s">
        <v>13608</v>
      </c>
      <c r="D2432" s="104" t="s">
        <v>14254</v>
      </c>
      <c r="E2432" s="105" t="s">
        <v>11264</v>
      </c>
      <c r="F2432" s="105" t="s">
        <v>6446</v>
      </c>
      <c r="G2432" s="140">
        <v>3</v>
      </c>
      <c r="H2432" s="107">
        <v>8.07</v>
      </c>
      <c r="I2432" s="107" t="s">
        <v>11266</v>
      </c>
      <c r="J2432" s="76">
        <f t="shared" si="680"/>
        <v>24.21</v>
      </c>
      <c r="M2432" s="76" t="e">
        <f>VLOOKUP(B2432,'INS-SIN-SD-09-2021'!A:D,4,0)</f>
        <v>#N/A</v>
      </c>
      <c r="N2432" s="76" t="e">
        <f t="shared" si="681"/>
        <v>#N/A</v>
      </c>
    </row>
    <row r="2433" spans="1:15" s="363" customFormat="1" ht="30" x14ac:dyDescent="0.25">
      <c r="A2433" s="378" t="str">
        <f t="shared" si="679"/>
        <v>C4940/SEINFRA</v>
      </c>
      <c r="B2433" s="377" t="s">
        <v>14255</v>
      </c>
      <c r="C2433" s="104" t="s">
        <v>13608</v>
      </c>
      <c r="D2433" s="104" t="s">
        <v>14256</v>
      </c>
      <c r="E2433" s="105" t="s">
        <v>11264</v>
      </c>
      <c r="F2433" s="105" t="s">
        <v>6446</v>
      </c>
      <c r="G2433" s="140">
        <v>3</v>
      </c>
      <c r="H2433" s="107">
        <v>23.69</v>
      </c>
      <c r="I2433" s="107" t="s">
        <v>11266</v>
      </c>
      <c r="J2433" s="76">
        <f t="shared" si="680"/>
        <v>71.069999999999993</v>
      </c>
      <c r="M2433" s="76" t="e">
        <f>VLOOKUP(B2433,'INS-SIN-SD-09-2021'!A:D,4,0)</f>
        <v>#N/A</v>
      </c>
      <c r="N2433" s="76" t="e">
        <f t="shared" si="681"/>
        <v>#N/A</v>
      </c>
    </row>
    <row r="2434" spans="1:15" s="363" customFormat="1" x14ac:dyDescent="0.25">
      <c r="A2434" s="378" t="str">
        <f t="shared" si="679"/>
        <v>C4940/SEINFRA</v>
      </c>
      <c r="B2434" s="377" t="s">
        <v>14257</v>
      </c>
      <c r="C2434" s="104" t="s">
        <v>13608</v>
      </c>
      <c r="D2434" s="104" t="s">
        <v>14258</v>
      </c>
      <c r="E2434" s="105" t="s">
        <v>11264</v>
      </c>
      <c r="F2434" s="105" t="s">
        <v>6446</v>
      </c>
      <c r="G2434" s="140">
        <v>3</v>
      </c>
      <c r="H2434" s="107">
        <v>2</v>
      </c>
      <c r="I2434" s="107" t="s">
        <v>11266</v>
      </c>
      <c r="J2434" s="76">
        <f t="shared" si="680"/>
        <v>6</v>
      </c>
      <c r="M2434" s="76" t="e">
        <f>VLOOKUP(B2434,'INS-SIN-SD-09-2021'!A:D,4,0)</f>
        <v>#N/A</v>
      </c>
      <c r="N2434" s="76" t="e">
        <f t="shared" si="681"/>
        <v>#N/A</v>
      </c>
    </row>
    <row r="2435" spans="1:15" s="363" customFormat="1" x14ac:dyDescent="0.25">
      <c r="A2435" s="378" t="str">
        <f t="shared" si="679"/>
        <v>C4940/SEINFRA</v>
      </c>
      <c r="B2435" s="377" t="s">
        <v>14259</v>
      </c>
      <c r="C2435" s="104" t="s">
        <v>13608</v>
      </c>
      <c r="D2435" s="104" t="s">
        <v>14260</v>
      </c>
      <c r="E2435" s="105" t="s">
        <v>11264</v>
      </c>
      <c r="F2435" s="105" t="s">
        <v>6446</v>
      </c>
      <c r="G2435" s="140">
        <v>9</v>
      </c>
      <c r="H2435" s="107">
        <v>19.36</v>
      </c>
      <c r="I2435" s="107" t="s">
        <v>11266</v>
      </c>
      <c r="J2435" s="76">
        <f t="shared" si="680"/>
        <v>174.24</v>
      </c>
      <c r="M2435" s="76" t="e">
        <f>VLOOKUP(B2435,'INS-SIN-SD-09-2021'!A:D,4,0)</f>
        <v>#N/A</v>
      </c>
      <c r="N2435" s="76" t="e">
        <f t="shared" si="681"/>
        <v>#N/A</v>
      </c>
    </row>
    <row r="2436" spans="1:15" s="363" customFormat="1" ht="30" x14ac:dyDescent="0.25">
      <c r="A2436" s="378" t="str">
        <f t="shared" si="679"/>
        <v>C4940/SEINFRA</v>
      </c>
      <c r="B2436" s="377" t="s">
        <v>14261</v>
      </c>
      <c r="C2436" s="104" t="s">
        <v>13608</v>
      </c>
      <c r="D2436" s="104" t="s">
        <v>14262</v>
      </c>
      <c r="E2436" s="105" t="s">
        <v>11264</v>
      </c>
      <c r="F2436" s="105" t="s">
        <v>6446</v>
      </c>
      <c r="G2436" s="140">
        <v>1</v>
      </c>
      <c r="H2436" s="107">
        <v>972.34</v>
      </c>
      <c r="I2436" s="107" t="s">
        <v>11266</v>
      </c>
      <c r="J2436" s="76">
        <f t="shared" si="680"/>
        <v>972.34</v>
      </c>
      <c r="M2436" s="76" t="e">
        <f>VLOOKUP(B2436,'INS-SIN-SD-09-2021'!A:D,4,0)</f>
        <v>#N/A</v>
      </c>
      <c r="N2436" s="76" t="e">
        <f t="shared" si="681"/>
        <v>#N/A</v>
      </c>
    </row>
    <row r="2437" spans="1:15" s="364" customFormat="1" ht="45" x14ac:dyDescent="0.25">
      <c r="A2437" s="376" t="str">
        <f t="shared" si="679"/>
        <v>CCU.06.0020</v>
      </c>
      <c r="B2437" s="367"/>
      <c r="C2437" s="368" t="s">
        <v>12158</v>
      </c>
      <c r="D2437" s="368"/>
      <c r="E2437" s="369" t="s">
        <v>8</v>
      </c>
      <c r="F2437" s="369"/>
      <c r="G2437" s="370"/>
      <c r="H2437" s="371"/>
      <c r="I2437" s="375">
        <f>SUMIF(A:A,A2437,J:J)</f>
        <v>2512.4100000000003</v>
      </c>
      <c r="K2437" s="364" t="e">
        <f>VLOOKUP(A2437,'CMP-SIN-SD-09-2021'!A:D,4,0)</f>
        <v>#N/A</v>
      </c>
      <c r="L2437" s="364" t="e">
        <f>K2437=I2437</f>
        <v>#N/A</v>
      </c>
      <c r="O2437" s="364" t="s">
        <v>12159</v>
      </c>
    </row>
    <row r="2438" spans="1:15" s="364" customFormat="1" x14ac:dyDescent="0.25">
      <c r="A2438" s="378" t="str">
        <f t="shared" si="679"/>
        <v>CCU.06.0020</v>
      </c>
      <c r="B2438" s="103">
        <v>88247</v>
      </c>
      <c r="C2438" s="140"/>
      <c r="D2438" s="104" t="s">
        <v>6071</v>
      </c>
      <c r="E2438" s="105"/>
      <c r="F2438" s="105" t="s">
        <v>1295</v>
      </c>
      <c r="G2438" s="140">
        <v>5</v>
      </c>
      <c r="H2438" s="107">
        <f>VLOOKUP(B2438,'CMP-SIN-SD-09-2021'!A:D,4,0)</f>
        <v>18.739999999999998</v>
      </c>
      <c r="I2438" s="107"/>
      <c r="J2438" s="76">
        <f t="shared" ref="J2438" si="682">TRUNC((H2438*G2438),2)</f>
        <v>93.7</v>
      </c>
      <c r="M2438" s="76">
        <f>VLOOKUP(B2438,'CMP-SIN-SD-09-2021'!A:D,4,0)</f>
        <v>18.739999999999998</v>
      </c>
      <c r="N2438" s="76" t="b">
        <f t="shared" ref="N2438" si="683">M2438=H2438</f>
        <v>1</v>
      </c>
    </row>
    <row r="2439" spans="1:15" s="364" customFormat="1" x14ac:dyDescent="0.25">
      <c r="A2439" s="378" t="str">
        <f t="shared" si="679"/>
        <v>CCU.06.0020</v>
      </c>
      <c r="B2439" s="103">
        <v>88264</v>
      </c>
      <c r="C2439" s="140"/>
      <c r="D2439" s="104" t="s">
        <v>6086</v>
      </c>
      <c r="E2439" s="105"/>
      <c r="F2439" s="105" t="s">
        <v>1295</v>
      </c>
      <c r="G2439" s="140">
        <v>5</v>
      </c>
      <c r="H2439" s="107">
        <f>VLOOKUP(B2439,'CMP-SIN-SD-09-2021'!A:D,4,0)</f>
        <v>24.1</v>
      </c>
      <c r="I2439" s="107"/>
      <c r="J2439" s="76">
        <f t="shared" ref="J2439:J2440" si="684">TRUNC((H2439*G2439),2)</f>
        <v>120.5</v>
      </c>
      <c r="M2439" s="76">
        <f>VLOOKUP(B2439,'CMP-SIN-SD-09-2021'!A:D,4,0)</f>
        <v>24.1</v>
      </c>
      <c r="N2439" s="76" t="b">
        <f t="shared" ref="N2439:N2440" si="685">M2439=H2439</f>
        <v>1</v>
      </c>
    </row>
    <row r="2440" spans="1:15" s="364" customFormat="1" x14ac:dyDescent="0.25">
      <c r="A2440" s="378" t="str">
        <f t="shared" si="679"/>
        <v>CCU.06.0020</v>
      </c>
      <c r="B2440" s="103" t="s">
        <v>16525</v>
      </c>
      <c r="C2440" s="140"/>
      <c r="D2440" s="104" t="s">
        <v>16526</v>
      </c>
      <c r="E2440" s="105"/>
      <c r="F2440" s="105" t="s">
        <v>8</v>
      </c>
      <c r="G2440" s="140">
        <v>1</v>
      </c>
      <c r="H2440" s="107">
        <v>47.58</v>
      </c>
      <c r="I2440" s="107"/>
      <c r="J2440" s="76">
        <f t="shared" si="684"/>
        <v>47.58</v>
      </c>
      <c r="M2440" s="76" t="e">
        <f>VLOOKUP(B2440,'INS-SIN-SD-09-2021'!A:D,4,0)</f>
        <v>#N/A</v>
      </c>
      <c r="N2440" s="76" t="e">
        <f t="shared" si="685"/>
        <v>#N/A</v>
      </c>
    </row>
    <row r="2441" spans="1:15" s="364" customFormat="1" ht="30" x14ac:dyDescent="0.25">
      <c r="A2441" s="378" t="str">
        <f t="shared" si="679"/>
        <v>CCU.06.0020</v>
      </c>
      <c r="B2441" s="103">
        <v>2373</v>
      </c>
      <c r="C2441" s="140"/>
      <c r="D2441" s="104" t="s">
        <v>8240</v>
      </c>
      <c r="E2441" s="105"/>
      <c r="F2441" s="105" t="s">
        <v>8</v>
      </c>
      <c r="G2441" s="140">
        <v>1</v>
      </c>
      <c r="H2441" s="107">
        <f>VLOOKUP(B2441,'INS-SIN-SD-09-2021'!A:D,4,0)</f>
        <v>116.8</v>
      </c>
      <c r="I2441" s="107"/>
      <c r="J2441" s="76">
        <f t="shared" ref="J2441:J2448" si="686">TRUNC((H2441*G2441),2)</f>
        <v>116.8</v>
      </c>
      <c r="M2441" s="76">
        <f>VLOOKUP(B2441,'INS-SIN-SD-09-2021'!A:D,4,0)</f>
        <v>116.8</v>
      </c>
      <c r="N2441" s="76" t="b">
        <f t="shared" ref="N2441:N2448" si="687">M2441=H2441</f>
        <v>1</v>
      </c>
    </row>
    <row r="2442" spans="1:15" s="364" customFormat="1" x14ac:dyDescent="0.25">
      <c r="A2442" s="378" t="str">
        <f t="shared" si="679"/>
        <v>CCU.06.0020</v>
      </c>
      <c r="B2442" s="103">
        <v>34709</v>
      </c>
      <c r="C2442" s="140"/>
      <c r="D2442" s="104" t="s">
        <v>8232</v>
      </c>
      <c r="E2442" s="105"/>
      <c r="F2442" s="105" t="s">
        <v>8</v>
      </c>
      <c r="G2442" s="140">
        <v>4</v>
      </c>
      <c r="H2442" s="107">
        <f>VLOOKUP(B2442,'INS-SIN-SD-09-2021'!A:D,4,0)</f>
        <v>66.97</v>
      </c>
      <c r="I2442" s="107"/>
      <c r="J2442" s="76">
        <f t="shared" si="686"/>
        <v>267.88</v>
      </c>
      <c r="M2442" s="76">
        <f>VLOOKUP(B2442,'INS-SIN-SD-09-2021'!A:D,4,0)</f>
        <v>66.97</v>
      </c>
      <c r="N2442" s="76" t="b">
        <f t="shared" si="687"/>
        <v>1</v>
      </c>
    </row>
    <row r="2443" spans="1:15" s="364" customFormat="1" x14ac:dyDescent="0.25">
      <c r="A2443" s="378" t="str">
        <f t="shared" si="679"/>
        <v>CCU.06.0020</v>
      </c>
      <c r="B2443" s="103">
        <v>34714</v>
      </c>
      <c r="C2443" s="140"/>
      <c r="D2443" s="104" t="s">
        <v>8233</v>
      </c>
      <c r="E2443" s="105"/>
      <c r="F2443" s="105" t="s">
        <v>8</v>
      </c>
      <c r="G2443" s="140">
        <v>1</v>
      </c>
      <c r="H2443" s="107">
        <f>VLOOKUP(B2443,'INS-SIN-SD-09-2021'!A:D,4,0)</f>
        <v>79.98</v>
      </c>
      <c r="I2443" s="107"/>
      <c r="J2443" s="76">
        <f t="shared" si="686"/>
        <v>79.98</v>
      </c>
      <c r="M2443" s="76">
        <f>VLOOKUP(B2443,'INS-SIN-SD-09-2021'!A:D,4,0)</f>
        <v>79.98</v>
      </c>
      <c r="N2443" s="76" t="b">
        <f t="shared" si="687"/>
        <v>1</v>
      </c>
    </row>
    <row r="2444" spans="1:15" s="364" customFormat="1" ht="30" x14ac:dyDescent="0.25">
      <c r="A2444" s="378" t="str">
        <f t="shared" ref="A2444:A2507" si="688">IF(O2444&lt;&gt;0,O2444,A2443)</f>
        <v>CCU.06.0020</v>
      </c>
      <c r="B2444" s="103">
        <v>39472</v>
      </c>
      <c r="C2444" s="140"/>
      <c r="D2444" s="104" t="s">
        <v>8248</v>
      </c>
      <c r="E2444" s="105"/>
      <c r="F2444" s="105" t="s">
        <v>8</v>
      </c>
      <c r="G2444" s="140">
        <v>4</v>
      </c>
      <c r="H2444" s="107">
        <f>VLOOKUP(B2444,'INS-SIN-SD-09-2021'!A:D,4,0)</f>
        <v>190.73</v>
      </c>
      <c r="I2444" s="107"/>
      <c r="J2444" s="76">
        <f t="shared" si="686"/>
        <v>762.92</v>
      </c>
      <c r="M2444" s="76">
        <f>VLOOKUP(B2444,'INS-SIN-SD-09-2021'!A:D,4,0)</f>
        <v>190.73</v>
      </c>
      <c r="N2444" s="76" t="b">
        <f t="shared" si="687"/>
        <v>1</v>
      </c>
    </row>
    <row r="2445" spans="1:15" s="364" customFormat="1" ht="30" x14ac:dyDescent="0.25">
      <c r="A2445" s="378" t="str">
        <f t="shared" si="688"/>
        <v>CCU.06.0020</v>
      </c>
      <c r="B2445" s="103" t="s">
        <v>16527</v>
      </c>
      <c r="C2445" s="140"/>
      <c r="D2445" s="104" t="s">
        <v>16528</v>
      </c>
      <c r="E2445" s="105"/>
      <c r="F2445" s="105" t="s">
        <v>8</v>
      </c>
      <c r="G2445" s="140">
        <v>1</v>
      </c>
      <c r="H2445" s="107">
        <v>712</v>
      </c>
      <c r="I2445" s="107"/>
      <c r="J2445" s="76">
        <f t="shared" si="686"/>
        <v>712</v>
      </c>
      <c r="M2445" s="76" t="e">
        <f>VLOOKUP(B2445,'INS-SIN-SD-09-2021'!A:D,4,0)</f>
        <v>#N/A</v>
      </c>
      <c r="N2445" s="76" t="e">
        <f t="shared" si="687"/>
        <v>#N/A</v>
      </c>
    </row>
    <row r="2446" spans="1:15" s="364" customFormat="1" ht="30" x14ac:dyDescent="0.25">
      <c r="A2446" s="378" t="str">
        <f t="shared" si="688"/>
        <v>CCU.06.0020</v>
      </c>
      <c r="B2446" s="103" t="s">
        <v>16529</v>
      </c>
      <c r="C2446" s="140"/>
      <c r="D2446" s="104" t="s">
        <v>16530</v>
      </c>
      <c r="E2446" s="105"/>
      <c r="F2446" s="105" t="s">
        <v>8</v>
      </c>
      <c r="G2446" s="140">
        <v>1</v>
      </c>
      <c r="H2446" s="107">
        <v>190.15</v>
      </c>
      <c r="I2446" s="107"/>
      <c r="J2446" s="76">
        <f t="shared" si="686"/>
        <v>190.15</v>
      </c>
      <c r="M2446" s="76" t="e">
        <f>VLOOKUP(B2446,'INS-SIN-SD-09-2021'!A:D,4,0)</f>
        <v>#N/A</v>
      </c>
      <c r="N2446" s="76" t="e">
        <f t="shared" si="687"/>
        <v>#N/A</v>
      </c>
    </row>
    <row r="2447" spans="1:15" s="364" customFormat="1" x14ac:dyDescent="0.25">
      <c r="A2447" s="378" t="str">
        <f t="shared" si="688"/>
        <v>CCU.06.0020</v>
      </c>
      <c r="B2447" s="103" t="s">
        <v>16531</v>
      </c>
      <c r="C2447" s="140"/>
      <c r="D2447" s="104" t="s">
        <v>16532</v>
      </c>
      <c r="E2447" s="105"/>
      <c r="F2447" s="105" t="s">
        <v>8</v>
      </c>
      <c r="G2447" s="140">
        <v>1</v>
      </c>
      <c r="H2447" s="107">
        <v>30.6</v>
      </c>
      <c r="I2447" s="107"/>
      <c r="J2447" s="76">
        <f t="shared" si="686"/>
        <v>30.6</v>
      </c>
      <c r="M2447" s="76" t="e">
        <f>VLOOKUP(B2447,'INS-SIN-SD-09-2021'!A:D,4,0)</f>
        <v>#N/A</v>
      </c>
      <c r="N2447" s="76" t="e">
        <f t="shared" si="687"/>
        <v>#N/A</v>
      </c>
    </row>
    <row r="2448" spans="1:15" s="364" customFormat="1" x14ac:dyDescent="0.25">
      <c r="A2448" s="378" t="str">
        <f t="shared" si="688"/>
        <v>CCU.06.0020</v>
      </c>
      <c r="B2448" s="103" t="s">
        <v>16533</v>
      </c>
      <c r="C2448" s="140"/>
      <c r="D2448" s="104" t="s">
        <v>16534</v>
      </c>
      <c r="E2448" s="105"/>
      <c r="F2448" s="105" t="s">
        <v>8</v>
      </c>
      <c r="G2448" s="140">
        <v>3</v>
      </c>
      <c r="H2448" s="107">
        <v>30.1</v>
      </c>
      <c r="I2448" s="107"/>
      <c r="J2448" s="76">
        <f t="shared" si="686"/>
        <v>90.3</v>
      </c>
      <c r="M2448" s="76" t="e">
        <f>VLOOKUP(B2448,'INS-SIN-SD-09-2021'!A:D,4,0)</f>
        <v>#N/A</v>
      </c>
      <c r="N2448" s="76" t="e">
        <f t="shared" si="687"/>
        <v>#N/A</v>
      </c>
    </row>
    <row r="2449" spans="1:15" s="364" customFormat="1" ht="45" x14ac:dyDescent="0.25">
      <c r="A2449" s="376" t="str">
        <f t="shared" si="688"/>
        <v>CCU.06.0021</v>
      </c>
      <c r="B2449" s="367"/>
      <c r="C2449" s="368" t="s">
        <v>12160</v>
      </c>
      <c r="D2449" s="368"/>
      <c r="E2449" s="369" t="s">
        <v>8</v>
      </c>
      <c r="F2449" s="369"/>
      <c r="G2449" s="370"/>
      <c r="H2449" s="371"/>
      <c r="I2449" s="375">
        <f>SUMIF(A:A,A2449,J:J)</f>
        <v>1996.83</v>
      </c>
      <c r="K2449" s="364" t="e">
        <f>VLOOKUP(A2449,'CMP-SIN-SD-09-2021'!A:D,4,0)</f>
        <v>#N/A</v>
      </c>
      <c r="L2449" s="364" t="e">
        <f>K2449=I2449</f>
        <v>#N/A</v>
      </c>
      <c r="O2449" s="364" t="s">
        <v>12161</v>
      </c>
    </row>
    <row r="2450" spans="1:15" s="364" customFormat="1" x14ac:dyDescent="0.25">
      <c r="A2450" s="378" t="str">
        <f t="shared" si="688"/>
        <v>CCU.06.0021</v>
      </c>
      <c r="B2450" s="103">
        <v>88247</v>
      </c>
      <c r="C2450" s="140"/>
      <c r="D2450" s="104" t="s">
        <v>6071</v>
      </c>
      <c r="E2450" s="105"/>
      <c r="F2450" s="105" t="s">
        <v>1295</v>
      </c>
      <c r="G2450" s="140">
        <v>5</v>
      </c>
      <c r="H2450" s="107">
        <f>VLOOKUP(B2450,'CMP-SIN-SD-09-2021'!A:D,4,0)</f>
        <v>18.739999999999998</v>
      </c>
      <c r="I2450" s="107"/>
      <c r="J2450" s="76">
        <f t="shared" ref="J2450" si="689">TRUNC((H2450*G2450),2)</f>
        <v>93.7</v>
      </c>
      <c r="M2450" s="76">
        <f>VLOOKUP(B2450,'CMP-SIN-SD-09-2021'!A:D,4,0)</f>
        <v>18.739999999999998</v>
      </c>
      <c r="N2450" s="76" t="b">
        <f t="shared" ref="N2450" si="690">M2450=H2450</f>
        <v>1</v>
      </c>
    </row>
    <row r="2451" spans="1:15" s="364" customFormat="1" x14ac:dyDescent="0.25">
      <c r="A2451" s="378" t="str">
        <f t="shared" si="688"/>
        <v>CCU.06.0021</v>
      </c>
      <c r="B2451" s="103">
        <v>88264</v>
      </c>
      <c r="C2451" s="140"/>
      <c r="D2451" s="104" t="s">
        <v>6086</v>
      </c>
      <c r="E2451" s="105"/>
      <c r="F2451" s="105" t="s">
        <v>1295</v>
      </c>
      <c r="G2451" s="140">
        <v>5</v>
      </c>
      <c r="H2451" s="107">
        <f>VLOOKUP(B2451,'CMP-SIN-SD-09-2021'!A:D,4,0)</f>
        <v>24.1</v>
      </c>
      <c r="I2451" s="107"/>
      <c r="J2451" s="76">
        <f t="shared" ref="J2451:J2452" si="691">TRUNC((H2451*G2451),2)</f>
        <v>120.5</v>
      </c>
      <c r="M2451" s="76">
        <f>VLOOKUP(B2451,'CMP-SIN-SD-09-2021'!A:D,4,0)</f>
        <v>24.1</v>
      </c>
      <c r="N2451" s="76" t="b">
        <f t="shared" ref="N2451:N2452" si="692">M2451=H2451</f>
        <v>1</v>
      </c>
    </row>
    <row r="2452" spans="1:15" s="364" customFormat="1" x14ac:dyDescent="0.25">
      <c r="A2452" s="378" t="str">
        <f t="shared" si="688"/>
        <v>CCU.06.0021</v>
      </c>
      <c r="B2452" s="103" t="s">
        <v>16525</v>
      </c>
      <c r="C2452" s="140"/>
      <c r="D2452" s="104" t="s">
        <v>16526</v>
      </c>
      <c r="E2452" s="105"/>
      <c r="F2452" s="105" t="s">
        <v>8</v>
      </c>
      <c r="G2452" s="140">
        <v>1</v>
      </c>
      <c r="H2452" s="107">
        <v>47.58</v>
      </c>
      <c r="I2452" s="107"/>
      <c r="J2452" s="76">
        <f t="shared" si="691"/>
        <v>47.58</v>
      </c>
      <c r="M2452" s="76" t="e">
        <f>VLOOKUP(B2452,'INS-SIN-SD-09-2021'!A:D,4,0)</f>
        <v>#N/A</v>
      </c>
      <c r="N2452" s="76" t="e">
        <f t="shared" si="692"/>
        <v>#N/A</v>
      </c>
    </row>
    <row r="2453" spans="1:15" s="364" customFormat="1" ht="30" x14ac:dyDescent="0.25">
      <c r="A2453" s="378" t="str">
        <f t="shared" si="688"/>
        <v>CCU.06.0021</v>
      </c>
      <c r="B2453" s="103" t="s">
        <v>16527</v>
      </c>
      <c r="C2453" s="140"/>
      <c r="D2453" s="104" t="s">
        <v>16528</v>
      </c>
      <c r="E2453" s="105"/>
      <c r="F2453" s="105" t="s">
        <v>8</v>
      </c>
      <c r="G2453" s="140">
        <v>2</v>
      </c>
      <c r="H2453" s="107">
        <v>712</v>
      </c>
      <c r="I2453" s="107"/>
      <c r="J2453" s="76">
        <f t="shared" ref="J2453:J2456" si="693">TRUNC((H2453*G2453),2)</f>
        <v>1424</v>
      </c>
      <c r="M2453" s="76" t="e">
        <f>VLOOKUP(B2453,'INS-SIN-SD-09-2021'!A:D,4,0)</f>
        <v>#N/A</v>
      </c>
      <c r="N2453" s="76" t="e">
        <f t="shared" ref="N2453:N2456" si="694">M2453=H2453</f>
        <v>#N/A</v>
      </c>
    </row>
    <row r="2454" spans="1:15" s="364" customFormat="1" ht="30" x14ac:dyDescent="0.25">
      <c r="A2454" s="378" t="str">
        <f t="shared" si="688"/>
        <v>CCU.06.0021</v>
      </c>
      <c r="B2454" s="103" t="s">
        <v>16529</v>
      </c>
      <c r="C2454" s="140"/>
      <c r="D2454" s="104" t="s">
        <v>16530</v>
      </c>
      <c r="E2454" s="105"/>
      <c r="F2454" s="105" t="s">
        <v>8</v>
      </c>
      <c r="G2454" s="140">
        <v>1</v>
      </c>
      <c r="H2454" s="107">
        <v>190.15</v>
      </c>
      <c r="I2454" s="107"/>
      <c r="J2454" s="76">
        <f t="shared" si="693"/>
        <v>190.15</v>
      </c>
      <c r="M2454" s="76" t="e">
        <f>VLOOKUP(B2454,'INS-SIN-SD-09-2021'!A:D,4,0)</f>
        <v>#N/A</v>
      </c>
      <c r="N2454" s="76" t="e">
        <f t="shared" si="694"/>
        <v>#N/A</v>
      </c>
    </row>
    <row r="2455" spans="1:15" s="364" customFormat="1" x14ac:dyDescent="0.25">
      <c r="A2455" s="378" t="str">
        <f t="shared" si="688"/>
        <v>CCU.06.0021</v>
      </c>
      <c r="B2455" s="103" t="s">
        <v>16531</v>
      </c>
      <c r="C2455" s="140"/>
      <c r="D2455" s="104" t="s">
        <v>16532</v>
      </c>
      <c r="E2455" s="105"/>
      <c r="F2455" s="105" t="s">
        <v>8</v>
      </c>
      <c r="G2455" s="140">
        <v>1</v>
      </c>
      <c r="H2455" s="107">
        <v>30.6</v>
      </c>
      <c r="I2455" s="107"/>
      <c r="J2455" s="76">
        <f t="shared" si="693"/>
        <v>30.6</v>
      </c>
      <c r="M2455" s="76" t="e">
        <f>VLOOKUP(B2455,'INS-SIN-SD-09-2021'!A:D,4,0)</f>
        <v>#N/A</v>
      </c>
      <c r="N2455" s="76" t="e">
        <f t="shared" si="694"/>
        <v>#N/A</v>
      </c>
    </row>
    <row r="2456" spans="1:15" s="364" customFormat="1" x14ac:dyDescent="0.25">
      <c r="A2456" s="378" t="str">
        <f t="shared" si="688"/>
        <v>CCU.06.0021</v>
      </c>
      <c r="B2456" s="103" t="s">
        <v>16533</v>
      </c>
      <c r="C2456" s="140"/>
      <c r="D2456" s="104" t="s">
        <v>16534</v>
      </c>
      <c r="E2456" s="105"/>
      <c r="F2456" s="105" t="s">
        <v>8</v>
      </c>
      <c r="G2456" s="140">
        <v>3</v>
      </c>
      <c r="H2456" s="107">
        <v>30.1</v>
      </c>
      <c r="I2456" s="107"/>
      <c r="J2456" s="76">
        <f t="shared" si="693"/>
        <v>90.3</v>
      </c>
      <c r="M2456" s="76" t="e">
        <f>VLOOKUP(B2456,'INS-SIN-SD-09-2021'!A:D,4,0)</f>
        <v>#N/A</v>
      </c>
      <c r="N2456" s="76" t="e">
        <f t="shared" si="694"/>
        <v>#N/A</v>
      </c>
    </row>
    <row r="2457" spans="1:15" s="364" customFormat="1" ht="45" x14ac:dyDescent="0.25">
      <c r="A2457" s="376" t="str">
        <f t="shared" si="688"/>
        <v>CCU.06.0022</v>
      </c>
      <c r="B2457" s="367"/>
      <c r="C2457" s="368" t="s">
        <v>12162</v>
      </c>
      <c r="D2457" s="368"/>
      <c r="E2457" s="369" t="s">
        <v>8</v>
      </c>
      <c r="F2457" s="369"/>
      <c r="G2457" s="370"/>
      <c r="H2457" s="371"/>
      <c r="I2457" s="375">
        <f>SUMIF(A:A,A2457,J:J)</f>
        <v>738.63</v>
      </c>
      <c r="K2457" s="364" t="e">
        <f>VLOOKUP(A2457,'CMP-SIN-SD-09-2021'!A:D,4,0)</f>
        <v>#N/A</v>
      </c>
      <c r="L2457" s="364" t="e">
        <f>K2457=I2457</f>
        <v>#N/A</v>
      </c>
      <c r="O2457" s="364" t="s">
        <v>12163</v>
      </c>
    </row>
    <row r="2458" spans="1:15" s="364" customFormat="1" x14ac:dyDescent="0.25">
      <c r="A2458" s="378" t="str">
        <f t="shared" si="688"/>
        <v>CCU.06.0022</v>
      </c>
      <c r="B2458" s="103">
        <v>88247</v>
      </c>
      <c r="C2458" s="140"/>
      <c r="D2458" s="104" t="s">
        <v>6071</v>
      </c>
      <c r="E2458" s="105"/>
      <c r="F2458" s="105" t="s">
        <v>1295</v>
      </c>
      <c r="G2458" s="140">
        <v>5</v>
      </c>
      <c r="H2458" s="107">
        <f>VLOOKUP(B2458,'CMP-SIN-SD-09-2021'!A:D,4,0)</f>
        <v>18.739999999999998</v>
      </c>
      <c r="I2458" s="107"/>
      <c r="J2458" s="76">
        <f t="shared" ref="J2458" si="695">TRUNC((H2458*G2458),2)</f>
        <v>93.7</v>
      </c>
      <c r="M2458" s="76">
        <f>VLOOKUP(B2458,'CMP-SIN-SD-09-2021'!A:D,4,0)</f>
        <v>18.739999999999998</v>
      </c>
      <c r="N2458" s="76" t="b">
        <f t="shared" ref="N2458" si="696">M2458=H2458</f>
        <v>1</v>
      </c>
    </row>
    <row r="2459" spans="1:15" s="364" customFormat="1" x14ac:dyDescent="0.25">
      <c r="A2459" s="378" t="str">
        <f t="shared" si="688"/>
        <v>CCU.06.0022</v>
      </c>
      <c r="B2459" s="103">
        <v>88264</v>
      </c>
      <c r="C2459" s="140"/>
      <c r="D2459" s="104" t="s">
        <v>6086</v>
      </c>
      <c r="E2459" s="105"/>
      <c r="F2459" s="105" t="s">
        <v>1295</v>
      </c>
      <c r="G2459" s="140">
        <v>5</v>
      </c>
      <c r="H2459" s="107">
        <f>VLOOKUP(B2459,'CMP-SIN-SD-09-2021'!A:D,4,0)</f>
        <v>24.1</v>
      </c>
      <c r="I2459" s="107"/>
      <c r="J2459" s="76">
        <f t="shared" ref="J2459:J2460" si="697">TRUNC((H2459*G2459),2)</f>
        <v>120.5</v>
      </c>
      <c r="M2459" s="76">
        <f>VLOOKUP(B2459,'CMP-SIN-SD-09-2021'!A:D,4,0)</f>
        <v>24.1</v>
      </c>
      <c r="N2459" s="76" t="b">
        <f t="shared" ref="N2459:N2460" si="698">M2459=H2459</f>
        <v>1</v>
      </c>
    </row>
    <row r="2460" spans="1:15" s="364" customFormat="1" x14ac:dyDescent="0.25">
      <c r="A2460" s="378" t="str">
        <f t="shared" si="688"/>
        <v>CCU.06.0022</v>
      </c>
      <c r="B2460" s="103" t="s">
        <v>16525</v>
      </c>
      <c r="C2460" s="140"/>
      <c r="D2460" s="104" t="s">
        <v>16526</v>
      </c>
      <c r="E2460" s="105"/>
      <c r="F2460" s="105" t="s">
        <v>8</v>
      </c>
      <c r="G2460" s="140">
        <v>1</v>
      </c>
      <c r="H2460" s="107">
        <v>47.58</v>
      </c>
      <c r="I2460" s="107"/>
      <c r="J2460" s="76">
        <f t="shared" si="697"/>
        <v>47.58</v>
      </c>
      <c r="M2460" s="76" t="e">
        <f>VLOOKUP(B2460,'INS-SIN-SD-09-2021'!A:D,4,0)</f>
        <v>#N/A</v>
      </c>
      <c r="N2460" s="76" t="e">
        <f t="shared" si="698"/>
        <v>#N/A</v>
      </c>
    </row>
    <row r="2461" spans="1:15" s="364" customFormat="1" ht="30" x14ac:dyDescent="0.25">
      <c r="A2461" s="378" t="str">
        <f t="shared" si="688"/>
        <v>CCU.06.0022</v>
      </c>
      <c r="B2461" s="103">
        <v>2392</v>
      </c>
      <c r="C2461" s="140"/>
      <c r="D2461" s="104" t="s">
        <v>8239</v>
      </c>
      <c r="E2461" s="105"/>
      <c r="F2461" s="105" t="s">
        <v>8</v>
      </c>
      <c r="G2461" s="140">
        <v>2</v>
      </c>
      <c r="H2461" s="107">
        <f>VLOOKUP(B2461,'INS-SIN-SD-09-2021'!A:D,4,0)</f>
        <v>82.9</v>
      </c>
      <c r="I2461" s="107"/>
      <c r="J2461" s="76">
        <f t="shared" ref="J2461:J2464" si="699">TRUNC((H2461*G2461),2)</f>
        <v>165.8</v>
      </c>
      <c r="M2461" s="76">
        <f>VLOOKUP(B2461,'INS-SIN-SD-09-2021'!A:D,4,0)</f>
        <v>82.9</v>
      </c>
      <c r="N2461" s="76" t="b">
        <f t="shared" ref="N2461:N2464" si="700">M2461=H2461</f>
        <v>1</v>
      </c>
    </row>
    <row r="2462" spans="1:15" s="364" customFormat="1" ht="30" x14ac:dyDescent="0.25">
      <c r="A2462" s="378" t="str">
        <f t="shared" si="688"/>
        <v>CCU.06.0022</v>
      </c>
      <c r="B2462" s="103" t="s">
        <v>16529</v>
      </c>
      <c r="C2462" s="140"/>
      <c r="D2462" s="104" t="s">
        <v>16530</v>
      </c>
      <c r="E2462" s="105"/>
      <c r="F2462" s="105" t="s">
        <v>8</v>
      </c>
      <c r="G2462" s="140">
        <v>1</v>
      </c>
      <c r="H2462" s="107">
        <v>190.15</v>
      </c>
      <c r="I2462" s="107"/>
      <c r="J2462" s="76">
        <f t="shared" si="699"/>
        <v>190.15</v>
      </c>
      <c r="M2462" s="76" t="e">
        <f>VLOOKUP(B2462,'INS-SIN-SD-09-2021'!A:D,4,0)</f>
        <v>#N/A</v>
      </c>
      <c r="N2462" s="76" t="e">
        <f t="shared" si="700"/>
        <v>#N/A</v>
      </c>
    </row>
    <row r="2463" spans="1:15" s="364" customFormat="1" x14ac:dyDescent="0.25">
      <c r="A2463" s="378" t="str">
        <f t="shared" si="688"/>
        <v>CCU.06.0022</v>
      </c>
      <c r="B2463" s="103" t="s">
        <v>16531</v>
      </c>
      <c r="C2463" s="140"/>
      <c r="D2463" s="104" t="s">
        <v>16532</v>
      </c>
      <c r="E2463" s="105"/>
      <c r="F2463" s="105" t="s">
        <v>8</v>
      </c>
      <c r="G2463" s="140">
        <v>1</v>
      </c>
      <c r="H2463" s="107">
        <v>30.6</v>
      </c>
      <c r="I2463" s="107"/>
      <c r="J2463" s="76">
        <f t="shared" si="699"/>
        <v>30.6</v>
      </c>
      <c r="M2463" s="76" t="e">
        <f>VLOOKUP(B2463,'INS-SIN-SD-09-2021'!A:D,4,0)</f>
        <v>#N/A</v>
      </c>
      <c r="N2463" s="76" t="e">
        <f t="shared" si="700"/>
        <v>#N/A</v>
      </c>
    </row>
    <row r="2464" spans="1:15" s="364" customFormat="1" x14ac:dyDescent="0.25">
      <c r="A2464" s="378" t="str">
        <f t="shared" si="688"/>
        <v>CCU.06.0022</v>
      </c>
      <c r="B2464" s="103" t="s">
        <v>16533</v>
      </c>
      <c r="C2464" s="140"/>
      <c r="D2464" s="104" t="s">
        <v>16534</v>
      </c>
      <c r="E2464" s="105"/>
      <c r="F2464" s="105" t="s">
        <v>8</v>
      </c>
      <c r="G2464" s="140">
        <v>3</v>
      </c>
      <c r="H2464" s="107">
        <v>30.1</v>
      </c>
      <c r="I2464" s="107"/>
      <c r="J2464" s="76">
        <f t="shared" si="699"/>
        <v>90.3</v>
      </c>
      <c r="M2464" s="76" t="e">
        <f>VLOOKUP(B2464,'INS-SIN-SD-09-2021'!A:D,4,0)</f>
        <v>#N/A</v>
      </c>
      <c r="N2464" s="76" t="e">
        <f t="shared" si="700"/>
        <v>#N/A</v>
      </c>
    </row>
    <row r="2465" spans="1:15" s="364" customFormat="1" ht="30" x14ac:dyDescent="0.25">
      <c r="A2465" s="376" t="str">
        <f t="shared" si="688"/>
        <v>CCU.06.0023</v>
      </c>
      <c r="B2465" s="367"/>
      <c r="C2465" s="368" t="s">
        <v>12164</v>
      </c>
      <c r="D2465" s="368"/>
      <c r="E2465" s="369" t="s">
        <v>8</v>
      </c>
      <c r="F2465" s="369"/>
      <c r="G2465" s="370"/>
      <c r="H2465" s="371"/>
      <c r="I2465" s="375">
        <f>SUMIF(A:A,A2465,J:J)</f>
        <v>3228.54</v>
      </c>
      <c r="K2465" s="364" t="e">
        <f>VLOOKUP(A2465,'CMP-SIN-SD-09-2021'!A:D,4,0)</f>
        <v>#N/A</v>
      </c>
      <c r="L2465" s="364" t="e">
        <f>K2465=I2465</f>
        <v>#N/A</v>
      </c>
      <c r="O2465" s="364" t="s">
        <v>12165</v>
      </c>
    </row>
    <row r="2466" spans="1:15" s="364" customFormat="1" x14ac:dyDescent="0.25">
      <c r="A2466" s="378" t="str">
        <f t="shared" si="688"/>
        <v>CCU.06.0023</v>
      </c>
      <c r="B2466" s="103">
        <v>88247</v>
      </c>
      <c r="C2466" s="140"/>
      <c r="D2466" s="104" t="s">
        <v>6071</v>
      </c>
      <c r="E2466" s="105"/>
      <c r="F2466" s="105" t="s">
        <v>1295</v>
      </c>
      <c r="G2466" s="140">
        <v>5</v>
      </c>
      <c r="H2466" s="107">
        <f>VLOOKUP(B2466,'CMP-SIN-SD-09-2021'!A:D,4,0)</f>
        <v>18.739999999999998</v>
      </c>
      <c r="I2466" s="107"/>
      <c r="J2466" s="76">
        <f t="shared" ref="J2466" si="701">TRUNC((H2466*G2466),2)</f>
        <v>93.7</v>
      </c>
      <c r="M2466" s="76">
        <f>VLOOKUP(B2466,'CMP-SIN-SD-09-2021'!A:D,4,0)</f>
        <v>18.739999999999998</v>
      </c>
      <c r="N2466" s="76" t="b">
        <f t="shared" ref="N2466" si="702">M2466=H2466</f>
        <v>1</v>
      </c>
    </row>
    <row r="2467" spans="1:15" s="364" customFormat="1" x14ac:dyDescent="0.25">
      <c r="A2467" s="378" t="str">
        <f t="shared" si="688"/>
        <v>CCU.06.0023</v>
      </c>
      <c r="B2467" s="103">
        <v>88264</v>
      </c>
      <c r="C2467" s="140"/>
      <c r="D2467" s="104" t="s">
        <v>6086</v>
      </c>
      <c r="E2467" s="105"/>
      <c r="F2467" s="105" t="s">
        <v>1295</v>
      </c>
      <c r="G2467" s="140">
        <v>5</v>
      </c>
      <c r="H2467" s="107">
        <f>VLOOKUP(B2467,'CMP-SIN-SD-09-2021'!A:D,4,0)</f>
        <v>24.1</v>
      </c>
      <c r="I2467" s="107"/>
      <c r="J2467" s="76">
        <f t="shared" ref="J2467:J2474" si="703">TRUNC((H2467*G2467),2)</f>
        <v>120.5</v>
      </c>
      <c r="M2467" s="76">
        <f>VLOOKUP(B2467,'CMP-SIN-SD-09-2021'!A:D,4,0)</f>
        <v>24.1</v>
      </c>
      <c r="N2467" s="76" t="b">
        <f t="shared" ref="N2467:N2474" si="704">M2467=H2467</f>
        <v>1</v>
      </c>
    </row>
    <row r="2468" spans="1:15" s="364" customFormat="1" x14ac:dyDescent="0.25">
      <c r="A2468" s="378" t="str">
        <f t="shared" si="688"/>
        <v>CCU.06.0023</v>
      </c>
      <c r="B2468" s="103" t="s">
        <v>16525</v>
      </c>
      <c r="C2468" s="140"/>
      <c r="D2468" s="104" t="s">
        <v>16526</v>
      </c>
      <c r="E2468" s="105"/>
      <c r="F2468" s="105" t="s">
        <v>8</v>
      </c>
      <c r="G2468" s="140">
        <v>1</v>
      </c>
      <c r="H2468" s="107">
        <v>47.58</v>
      </c>
      <c r="I2468" s="107"/>
      <c r="J2468" s="76">
        <f t="shared" si="703"/>
        <v>47.58</v>
      </c>
      <c r="M2468" s="76" t="e">
        <f>VLOOKUP(B2468,'INS-SIN-SD-09-2021'!A:D,4,0)</f>
        <v>#N/A</v>
      </c>
      <c r="N2468" s="76" t="e">
        <f t="shared" si="704"/>
        <v>#N/A</v>
      </c>
    </row>
    <row r="2469" spans="1:15" s="364" customFormat="1" x14ac:dyDescent="0.25">
      <c r="A2469" s="378" t="str">
        <f t="shared" si="688"/>
        <v>CCU.06.0023</v>
      </c>
      <c r="B2469" s="103">
        <v>34709</v>
      </c>
      <c r="C2469" s="140"/>
      <c r="D2469" s="104" t="s">
        <v>8232</v>
      </c>
      <c r="E2469" s="105"/>
      <c r="F2469" s="105" t="s">
        <v>8</v>
      </c>
      <c r="G2469" s="140">
        <v>7</v>
      </c>
      <c r="H2469" s="107">
        <f>VLOOKUP(B2469,'INS-SIN-SD-09-2021'!A:D,4,0)</f>
        <v>66.97</v>
      </c>
      <c r="I2469" s="107"/>
      <c r="J2469" s="76">
        <f t="shared" si="703"/>
        <v>468.79</v>
      </c>
      <c r="M2469" s="76">
        <f>VLOOKUP(B2469,'INS-SIN-SD-09-2021'!A:D,4,0)</f>
        <v>66.97</v>
      </c>
      <c r="N2469" s="76" t="b">
        <f t="shared" si="704"/>
        <v>1</v>
      </c>
    </row>
    <row r="2470" spans="1:15" s="364" customFormat="1" ht="30" x14ac:dyDescent="0.25">
      <c r="A2470" s="378" t="str">
        <f t="shared" si="688"/>
        <v>CCU.06.0023</v>
      </c>
      <c r="B2470" s="103">
        <v>39472</v>
      </c>
      <c r="C2470" s="140"/>
      <c r="D2470" s="104" t="s">
        <v>8248</v>
      </c>
      <c r="E2470" s="105"/>
      <c r="F2470" s="105" t="s">
        <v>8</v>
      </c>
      <c r="G2470" s="140">
        <v>4</v>
      </c>
      <c r="H2470" s="107">
        <f>VLOOKUP(B2470,'INS-SIN-SD-09-2021'!A:D,4,0)</f>
        <v>190.73</v>
      </c>
      <c r="I2470" s="107"/>
      <c r="J2470" s="76">
        <f t="shared" si="703"/>
        <v>762.92</v>
      </c>
      <c r="M2470" s="76">
        <f>VLOOKUP(B2470,'INS-SIN-SD-09-2021'!A:D,4,0)</f>
        <v>190.73</v>
      </c>
      <c r="N2470" s="76" t="b">
        <f t="shared" si="704"/>
        <v>1</v>
      </c>
    </row>
    <row r="2471" spans="1:15" s="364" customFormat="1" ht="30" x14ac:dyDescent="0.25">
      <c r="A2471" s="378" t="str">
        <f t="shared" si="688"/>
        <v>CCU.06.0023</v>
      </c>
      <c r="B2471" s="103" t="s">
        <v>16527</v>
      </c>
      <c r="C2471" s="140"/>
      <c r="D2471" s="104" t="s">
        <v>16528</v>
      </c>
      <c r="E2471" s="105"/>
      <c r="F2471" s="105" t="s">
        <v>8</v>
      </c>
      <c r="G2471" s="140">
        <v>2</v>
      </c>
      <c r="H2471" s="107">
        <v>712</v>
      </c>
      <c r="I2471" s="107"/>
      <c r="J2471" s="76">
        <f t="shared" si="703"/>
        <v>1424</v>
      </c>
      <c r="M2471" s="76" t="e">
        <f>VLOOKUP(B2471,'INS-SIN-SD-09-2021'!A:D,4,0)</f>
        <v>#N/A</v>
      </c>
      <c r="N2471" s="76" t="e">
        <f t="shared" si="704"/>
        <v>#N/A</v>
      </c>
    </row>
    <row r="2472" spans="1:15" s="364" customFormat="1" ht="30" x14ac:dyDescent="0.25">
      <c r="A2472" s="378" t="str">
        <f t="shared" si="688"/>
        <v>CCU.06.0023</v>
      </c>
      <c r="B2472" s="103" t="s">
        <v>16529</v>
      </c>
      <c r="C2472" s="140"/>
      <c r="D2472" s="104" t="s">
        <v>16530</v>
      </c>
      <c r="E2472" s="105"/>
      <c r="F2472" s="105" t="s">
        <v>8</v>
      </c>
      <c r="G2472" s="140">
        <v>1</v>
      </c>
      <c r="H2472" s="107">
        <v>190.15</v>
      </c>
      <c r="I2472" s="107"/>
      <c r="J2472" s="76">
        <f t="shared" si="703"/>
        <v>190.15</v>
      </c>
      <c r="M2472" s="76" t="e">
        <f>VLOOKUP(B2472,'INS-SIN-SD-09-2021'!A:D,4,0)</f>
        <v>#N/A</v>
      </c>
      <c r="N2472" s="76" t="e">
        <f t="shared" si="704"/>
        <v>#N/A</v>
      </c>
    </row>
    <row r="2473" spans="1:15" s="364" customFormat="1" x14ac:dyDescent="0.25">
      <c r="A2473" s="378" t="str">
        <f t="shared" si="688"/>
        <v>CCU.06.0023</v>
      </c>
      <c r="B2473" s="103" t="s">
        <v>16531</v>
      </c>
      <c r="C2473" s="140"/>
      <c r="D2473" s="104" t="s">
        <v>16532</v>
      </c>
      <c r="E2473" s="105"/>
      <c r="F2473" s="105" t="s">
        <v>8</v>
      </c>
      <c r="G2473" s="140">
        <v>1</v>
      </c>
      <c r="H2473" s="107">
        <v>30.6</v>
      </c>
      <c r="I2473" s="107"/>
      <c r="J2473" s="76">
        <f t="shared" si="703"/>
        <v>30.6</v>
      </c>
      <c r="M2473" s="76" t="e">
        <f>VLOOKUP(B2473,'INS-SIN-SD-09-2021'!A:D,4,0)</f>
        <v>#N/A</v>
      </c>
      <c r="N2473" s="76" t="e">
        <f t="shared" si="704"/>
        <v>#N/A</v>
      </c>
    </row>
    <row r="2474" spans="1:15" s="364" customFormat="1" x14ac:dyDescent="0.25">
      <c r="A2474" s="378" t="str">
        <f t="shared" si="688"/>
        <v>CCU.06.0023</v>
      </c>
      <c r="B2474" s="103" t="s">
        <v>16533</v>
      </c>
      <c r="C2474" s="140"/>
      <c r="D2474" s="104" t="s">
        <v>16534</v>
      </c>
      <c r="E2474" s="105"/>
      <c r="F2474" s="105" t="s">
        <v>8</v>
      </c>
      <c r="G2474" s="140">
        <v>3</v>
      </c>
      <c r="H2474" s="107">
        <v>30.1</v>
      </c>
      <c r="I2474" s="107"/>
      <c r="J2474" s="76">
        <f t="shared" si="703"/>
        <v>90.3</v>
      </c>
      <c r="M2474" s="76" t="e">
        <f>VLOOKUP(B2474,'INS-SIN-SD-09-2021'!A:D,4,0)</f>
        <v>#N/A</v>
      </c>
      <c r="N2474" s="76" t="e">
        <f t="shared" si="704"/>
        <v>#N/A</v>
      </c>
    </row>
    <row r="2475" spans="1:15" s="364" customFormat="1" ht="45" x14ac:dyDescent="0.25">
      <c r="A2475" s="376" t="str">
        <f t="shared" si="688"/>
        <v>CCU.06.0024</v>
      </c>
      <c r="B2475" s="367"/>
      <c r="C2475" s="368" t="s">
        <v>12166</v>
      </c>
      <c r="D2475" s="368"/>
      <c r="E2475" s="369" t="s">
        <v>8</v>
      </c>
      <c r="F2475" s="369"/>
      <c r="G2475" s="370"/>
      <c r="H2475" s="371"/>
      <c r="I2475" s="375">
        <f>SUMIF(A:A,A2475,J:J)</f>
        <v>782.74999999999989</v>
      </c>
      <c r="K2475" s="364" t="e">
        <f>VLOOKUP(A2475,'CMP-SIN-SD-09-2021'!A:D,4,0)</f>
        <v>#N/A</v>
      </c>
      <c r="L2475" s="364" t="e">
        <f>K2475=I2475</f>
        <v>#N/A</v>
      </c>
      <c r="O2475" s="364" t="s">
        <v>12167</v>
      </c>
    </row>
    <row r="2476" spans="1:15" s="364" customFormat="1" x14ac:dyDescent="0.25">
      <c r="A2476" s="378" t="str">
        <f t="shared" si="688"/>
        <v>CCU.06.0024</v>
      </c>
      <c r="B2476" s="103">
        <v>88247</v>
      </c>
      <c r="C2476" s="140"/>
      <c r="D2476" s="104" t="s">
        <v>6071</v>
      </c>
      <c r="E2476" s="105"/>
      <c r="F2476" s="105" t="s">
        <v>1295</v>
      </c>
      <c r="G2476" s="140">
        <v>5</v>
      </c>
      <c r="H2476" s="107">
        <f>VLOOKUP(B2476,'CMP-SIN-SD-09-2021'!A:D,4,0)</f>
        <v>18.739999999999998</v>
      </c>
      <c r="I2476" s="107"/>
      <c r="J2476" s="76">
        <f t="shared" ref="J2476" si="705">TRUNC((H2476*G2476),2)</f>
        <v>93.7</v>
      </c>
      <c r="M2476" s="76">
        <f>VLOOKUP(B2476,'CMP-SIN-SD-09-2021'!A:D,4,0)</f>
        <v>18.739999999999998</v>
      </c>
      <c r="N2476" s="76" t="b">
        <f t="shared" ref="N2476" si="706">M2476=H2476</f>
        <v>1</v>
      </c>
    </row>
    <row r="2477" spans="1:15" s="364" customFormat="1" x14ac:dyDescent="0.25">
      <c r="A2477" s="378" t="str">
        <f t="shared" si="688"/>
        <v>CCU.06.0024</v>
      </c>
      <c r="B2477" s="103">
        <v>88264</v>
      </c>
      <c r="C2477" s="140"/>
      <c r="D2477" s="104" t="s">
        <v>6086</v>
      </c>
      <c r="E2477" s="105"/>
      <c r="F2477" s="105" t="s">
        <v>1295</v>
      </c>
      <c r="G2477" s="140">
        <v>5</v>
      </c>
      <c r="H2477" s="107">
        <f>VLOOKUP(B2477,'CMP-SIN-SD-09-2021'!A:D,4,0)</f>
        <v>24.1</v>
      </c>
      <c r="I2477" s="107"/>
      <c r="J2477" s="76">
        <f t="shared" ref="J2477:J2483" si="707">TRUNC((H2477*G2477),2)</f>
        <v>120.5</v>
      </c>
      <c r="M2477" s="76">
        <f>VLOOKUP(B2477,'CMP-SIN-SD-09-2021'!A:D,4,0)</f>
        <v>24.1</v>
      </c>
      <c r="N2477" s="76" t="b">
        <f t="shared" ref="N2477:N2483" si="708">M2477=H2477</f>
        <v>1</v>
      </c>
    </row>
    <row r="2478" spans="1:15" s="364" customFormat="1" x14ac:dyDescent="0.25">
      <c r="A2478" s="378" t="str">
        <f t="shared" si="688"/>
        <v>CCU.06.0024</v>
      </c>
      <c r="B2478" s="103" t="s">
        <v>16525</v>
      </c>
      <c r="C2478" s="140"/>
      <c r="D2478" s="104" t="s">
        <v>16526</v>
      </c>
      <c r="E2478" s="105"/>
      <c r="F2478" s="105" t="s">
        <v>8</v>
      </c>
      <c r="G2478" s="140">
        <v>1</v>
      </c>
      <c r="H2478" s="107">
        <v>47.58</v>
      </c>
      <c r="I2478" s="107"/>
      <c r="J2478" s="76">
        <f t="shared" si="707"/>
        <v>47.58</v>
      </c>
      <c r="M2478" s="76" t="e">
        <f>VLOOKUP(B2478,'INS-SIN-SD-09-2021'!A:D,4,0)</f>
        <v>#N/A</v>
      </c>
      <c r="N2478" s="76" t="e">
        <f t="shared" si="708"/>
        <v>#N/A</v>
      </c>
    </row>
    <row r="2479" spans="1:15" s="364" customFormat="1" x14ac:dyDescent="0.25">
      <c r="A2479" s="378" t="str">
        <f t="shared" si="688"/>
        <v>CCU.06.0024</v>
      </c>
      <c r="B2479" s="103">
        <v>34653</v>
      </c>
      <c r="C2479" s="140"/>
      <c r="D2479" s="104" t="s">
        <v>8230</v>
      </c>
      <c r="E2479" s="105"/>
      <c r="F2479" s="105" t="s">
        <v>8</v>
      </c>
      <c r="G2479" s="140">
        <v>15</v>
      </c>
      <c r="H2479" s="107">
        <f>VLOOKUP(B2479,'INS-SIN-SD-09-2021'!A:D,4,0)</f>
        <v>9.5299999999999994</v>
      </c>
      <c r="I2479" s="107"/>
      <c r="J2479" s="76">
        <f t="shared" si="707"/>
        <v>142.94999999999999</v>
      </c>
      <c r="M2479" s="76">
        <f>VLOOKUP(B2479,'INS-SIN-SD-09-2021'!A:D,4,0)</f>
        <v>9.5299999999999994</v>
      </c>
      <c r="N2479" s="76" t="b">
        <f t="shared" si="708"/>
        <v>1</v>
      </c>
    </row>
    <row r="2480" spans="1:15" s="364" customFormat="1" x14ac:dyDescent="0.25">
      <c r="A2480" s="378" t="str">
        <f t="shared" si="688"/>
        <v>CCU.06.0024</v>
      </c>
      <c r="B2480" s="103">
        <v>34709</v>
      </c>
      <c r="C2480" s="140"/>
      <c r="D2480" s="104" t="s">
        <v>8232</v>
      </c>
      <c r="E2480" s="105"/>
      <c r="F2480" s="105" t="s">
        <v>8</v>
      </c>
      <c r="G2480" s="140">
        <v>1</v>
      </c>
      <c r="H2480" s="107">
        <f>VLOOKUP(B2480,'INS-SIN-SD-09-2021'!A:D,4,0)</f>
        <v>66.97</v>
      </c>
      <c r="I2480" s="107"/>
      <c r="J2480" s="76">
        <f t="shared" si="707"/>
        <v>66.97</v>
      </c>
      <c r="M2480" s="76">
        <f>VLOOKUP(B2480,'INS-SIN-SD-09-2021'!A:D,4,0)</f>
        <v>66.97</v>
      </c>
      <c r="N2480" s="76" t="b">
        <f t="shared" si="708"/>
        <v>1</v>
      </c>
    </row>
    <row r="2481" spans="1:15" s="364" customFormat="1" ht="30" x14ac:dyDescent="0.25">
      <c r="A2481" s="378" t="str">
        <f t="shared" si="688"/>
        <v>CCU.06.0024</v>
      </c>
      <c r="B2481" s="103" t="s">
        <v>16529</v>
      </c>
      <c r="C2481" s="140"/>
      <c r="D2481" s="104" t="s">
        <v>16530</v>
      </c>
      <c r="E2481" s="105"/>
      <c r="F2481" s="105" t="s">
        <v>8</v>
      </c>
      <c r="G2481" s="140">
        <v>1</v>
      </c>
      <c r="H2481" s="107">
        <v>190.15</v>
      </c>
      <c r="I2481" s="107"/>
      <c r="J2481" s="76">
        <f t="shared" si="707"/>
        <v>190.15</v>
      </c>
      <c r="M2481" s="76" t="e">
        <f>VLOOKUP(B2481,'INS-SIN-SD-09-2021'!A:D,4,0)</f>
        <v>#N/A</v>
      </c>
      <c r="N2481" s="76" t="e">
        <f t="shared" si="708"/>
        <v>#N/A</v>
      </c>
    </row>
    <row r="2482" spans="1:15" s="364" customFormat="1" x14ac:dyDescent="0.25">
      <c r="A2482" s="378" t="str">
        <f t="shared" si="688"/>
        <v>CCU.06.0024</v>
      </c>
      <c r="B2482" s="103" t="s">
        <v>16531</v>
      </c>
      <c r="C2482" s="140"/>
      <c r="D2482" s="104" t="s">
        <v>16532</v>
      </c>
      <c r="E2482" s="105"/>
      <c r="F2482" s="105" t="s">
        <v>8</v>
      </c>
      <c r="G2482" s="140">
        <v>1</v>
      </c>
      <c r="H2482" s="107">
        <v>30.6</v>
      </c>
      <c r="I2482" s="107"/>
      <c r="J2482" s="76">
        <f t="shared" si="707"/>
        <v>30.6</v>
      </c>
      <c r="M2482" s="76" t="e">
        <f>VLOOKUP(B2482,'INS-SIN-SD-09-2021'!A:D,4,0)</f>
        <v>#N/A</v>
      </c>
      <c r="N2482" s="76" t="e">
        <f t="shared" si="708"/>
        <v>#N/A</v>
      </c>
    </row>
    <row r="2483" spans="1:15" s="364" customFormat="1" x14ac:dyDescent="0.25">
      <c r="A2483" s="378" t="str">
        <f t="shared" si="688"/>
        <v>CCU.06.0024</v>
      </c>
      <c r="B2483" s="103" t="s">
        <v>16533</v>
      </c>
      <c r="C2483" s="140"/>
      <c r="D2483" s="104" t="s">
        <v>16534</v>
      </c>
      <c r="E2483" s="105"/>
      <c r="F2483" s="105" t="s">
        <v>8</v>
      </c>
      <c r="G2483" s="140">
        <v>3</v>
      </c>
      <c r="H2483" s="107">
        <v>30.1</v>
      </c>
      <c r="I2483" s="107"/>
      <c r="J2483" s="76">
        <f t="shared" si="707"/>
        <v>90.3</v>
      </c>
      <c r="M2483" s="76" t="e">
        <f>VLOOKUP(B2483,'INS-SIN-SD-09-2021'!A:D,4,0)</f>
        <v>#N/A</v>
      </c>
      <c r="N2483" s="76" t="e">
        <f t="shared" si="708"/>
        <v>#N/A</v>
      </c>
    </row>
    <row r="2484" spans="1:15" s="364" customFormat="1" ht="45" x14ac:dyDescent="0.25">
      <c r="A2484" s="376" t="str">
        <f t="shared" si="688"/>
        <v>CCU.06.0025</v>
      </c>
      <c r="B2484" s="367"/>
      <c r="C2484" s="368" t="s">
        <v>12168</v>
      </c>
      <c r="D2484" s="368"/>
      <c r="E2484" s="369" t="s">
        <v>8</v>
      </c>
      <c r="F2484" s="369"/>
      <c r="G2484" s="370"/>
      <c r="H2484" s="371"/>
      <c r="I2484" s="375">
        <f>SUMIF(A:A,A2484,J:J)</f>
        <v>2915.7700000000004</v>
      </c>
      <c r="K2484" s="364" t="e">
        <f>VLOOKUP(A2484,'CMP-SIN-SD-09-2021'!A:D,4,0)</f>
        <v>#N/A</v>
      </c>
      <c r="L2484" s="364" t="e">
        <f>K2484=I2484</f>
        <v>#N/A</v>
      </c>
      <c r="O2484" s="364" t="s">
        <v>12169</v>
      </c>
    </row>
    <row r="2485" spans="1:15" s="364" customFormat="1" x14ac:dyDescent="0.25">
      <c r="A2485" s="378" t="str">
        <f t="shared" si="688"/>
        <v>CCU.06.0025</v>
      </c>
      <c r="B2485" s="103">
        <v>88247</v>
      </c>
      <c r="C2485" s="140"/>
      <c r="D2485" s="104" t="s">
        <v>6071</v>
      </c>
      <c r="E2485" s="105"/>
      <c r="F2485" s="105" t="s">
        <v>1295</v>
      </c>
      <c r="G2485" s="140">
        <v>5</v>
      </c>
      <c r="H2485" s="107">
        <f>VLOOKUP(B2485,'CMP-SIN-SD-09-2021'!A:D,4,0)</f>
        <v>18.739999999999998</v>
      </c>
      <c r="I2485" s="107"/>
      <c r="J2485" s="76">
        <f t="shared" ref="J2485" si="709">TRUNC((H2485*G2485),2)</f>
        <v>93.7</v>
      </c>
      <c r="M2485" s="76">
        <f>VLOOKUP(B2485,'CMP-SIN-SD-09-2021'!A:D,4,0)</f>
        <v>18.739999999999998</v>
      </c>
      <c r="N2485" s="76" t="b">
        <f t="shared" ref="N2485" si="710">M2485=H2485</f>
        <v>1</v>
      </c>
    </row>
    <row r="2486" spans="1:15" s="364" customFormat="1" x14ac:dyDescent="0.25">
      <c r="A2486" s="378" t="str">
        <f t="shared" si="688"/>
        <v>CCU.06.0025</v>
      </c>
      <c r="B2486" s="103">
        <v>88264</v>
      </c>
      <c r="C2486" s="140"/>
      <c r="D2486" s="104" t="s">
        <v>6086</v>
      </c>
      <c r="E2486" s="105"/>
      <c r="F2486" s="105" t="s">
        <v>1295</v>
      </c>
      <c r="G2486" s="140">
        <v>5</v>
      </c>
      <c r="H2486" s="107">
        <f>VLOOKUP(B2486,'CMP-SIN-SD-09-2021'!A:D,4,0)</f>
        <v>24.1</v>
      </c>
      <c r="I2486" s="107"/>
      <c r="J2486" s="76">
        <f t="shared" ref="J2486:J2493" si="711">TRUNC((H2486*G2486),2)</f>
        <v>120.5</v>
      </c>
      <c r="M2486" s="76">
        <f>VLOOKUP(B2486,'CMP-SIN-SD-09-2021'!A:D,4,0)</f>
        <v>24.1</v>
      </c>
      <c r="N2486" s="76" t="b">
        <f t="shared" ref="N2486:N2493" si="712">M2486=H2486</f>
        <v>1</v>
      </c>
    </row>
    <row r="2487" spans="1:15" s="364" customFormat="1" x14ac:dyDescent="0.25">
      <c r="A2487" s="378" t="str">
        <f t="shared" si="688"/>
        <v>CCU.06.0025</v>
      </c>
      <c r="B2487" s="103" t="s">
        <v>16525</v>
      </c>
      <c r="C2487" s="140"/>
      <c r="D2487" s="104" t="s">
        <v>16526</v>
      </c>
      <c r="E2487" s="105"/>
      <c r="F2487" s="105" t="s">
        <v>8</v>
      </c>
      <c r="G2487" s="140">
        <v>1</v>
      </c>
      <c r="H2487" s="107">
        <v>47.58</v>
      </c>
      <c r="I2487" s="107"/>
      <c r="J2487" s="76">
        <f t="shared" si="711"/>
        <v>47.58</v>
      </c>
      <c r="M2487" s="76" t="e">
        <f>VLOOKUP(B2487,'INS-SIN-SD-09-2021'!A:D,4,0)</f>
        <v>#N/A</v>
      </c>
      <c r="N2487" s="76" t="e">
        <f t="shared" si="712"/>
        <v>#N/A</v>
      </c>
    </row>
    <row r="2488" spans="1:15" s="364" customFormat="1" ht="30" x14ac:dyDescent="0.25">
      <c r="A2488" s="378" t="str">
        <f t="shared" si="688"/>
        <v>CCU.06.0025</v>
      </c>
      <c r="B2488" s="103">
        <v>2373</v>
      </c>
      <c r="C2488" s="140"/>
      <c r="D2488" s="104" t="s">
        <v>8240</v>
      </c>
      <c r="E2488" s="105"/>
      <c r="F2488" s="105" t="s">
        <v>8</v>
      </c>
      <c r="G2488" s="140">
        <v>1</v>
      </c>
      <c r="H2488" s="107">
        <f>VLOOKUP(B2488,'INS-SIN-SD-09-2021'!A:D,4,0)</f>
        <v>116.8</v>
      </c>
      <c r="I2488" s="107"/>
      <c r="J2488" s="76">
        <f t="shared" si="711"/>
        <v>116.8</v>
      </c>
      <c r="M2488" s="76">
        <f>VLOOKUP(B2488,'INS-SIN-SD-09-2021'!A:D,4,0)</f>
        <v>116.8</v>
      </c>
      <c r="N2488" s="76" t="b">
        <f t="shared" si="712"/>
        <v>1</v>
      </c>
    </row>
    <row r="2489" spans="1:15" s="364" customFormat="1" x14ac:dyDescent="0.25">
      <c r="A2489" s="378" t="str">
        <f t="shared" si="688"/>
        <v>CCU.06.0025</v>
      </c>
      <c r="B2489" s="103">
        <v>34653</v>
      </c>
      <c r="C2489" s="140"/>
      <c r="D2489" s="104" t="s">
        <v>8230</v>
      </c>
      <c r="E2489" s="105"/>
      <c r="F2489" s="105" t="s">
        <v>8</v>
      </c>
      <c r="G2489" s="140">
        <v>42</v>
      </c>
      <c r="H2489" s="107">
        <f>VLOOKUP(B2489,'INS-SIN-SD-09-2021'!A:D,4,0)</f>
        <v>9.5299999999999994</v>
      </c>
      <c r="I2489" s="107"/>
      <c r="J2489" s="76">
        <f t="shared" si="711"/>
        <v>400.26</v>
      </c>
      <c r="M2489" s="76">
        <f>VLOOKUP(B2489,'INS-SIN-SD-09-2021'!A:D,4,0)</f>
        <v>9.5299999999999994</v>
      </c>
      <c r="N2489" s="76" t="b">
        <f t="shared" si="712"/>
        <v>1</v>
      </c>
    </row>
    <row r="2490" spans="1:15" s="364" customFormat="1" ht="30" x14ac:dyDescent="0.25">
      <c r="A2490" s="378" t="str">
        <f t="shared" si="688"/>
        <v>CCU.06.0025</v>
      </c>
      <c r="B2490" s="103">
        <v>39445</v>
      </c>
      <c r="C2490" s="140"/>
      <c r="D2490" s="104" t="s">
        <v>8258</v>
      </c>
      <c r="E2490" s="105"/>
      <c r="F2490" s="105" t="s">
        <v>8</v>
      </c>
      <c r="G2490" s="140">
        <v>9</v>
      </c>
      <c r="H2490" s="107">
        <f>VLOOKUP(B2490,'INS-SIN-SD-09-2021'!A:D,4,0)</f>
        <v>146.82</v>
      </c>
      <c r="I2490" s="107"/>
      <c r="J2490" s="76">
        <f t="shared" si="711"/>
        <v>1321.38</v>
      </c>
      <c r="M2490" s="76">
        <f>VLOOKUP(B2490,'INS-SIN-SD-09-2021'!A:D,4,0)</f>
        <v>146.82</v>
      </c>
      <c r="N2490" s="76" t="b">
        <f t="shared" si="712"/>
        <v>1</v>
      </c>
    </row>
    <row r="2491" spans="1:15" s="364" customFormat="1" x14ac:dyDescent="0.25">
      <c r="A2491" s="378" t="str">
        <f t="shared" si="688"/>
        <v>CCU.06.0025</v>
      </c>
      <c r="B2491" s="103" t="s">
        <v>16535</v>
      </c>
      <c r="C2491" s="140"/>
      <c r="D2491" s="104" t="s">
        <v>16536</v>
      </c>
      <c r="E2491" s="105"/>
      <c r="F2491" s="105" t="s">
        <v>16537</v>
      </c>
      <c r="G2491" s="140">
        <v>1</v>
      </c>
      <c r="H2491" s="107">
        <v>694.65</v>
      </c>
      <c r="I2491" s="107"/>
      <c r="J2491" s="76">
        <f t="shared" si="711"/>
        <v>694.65</v>
      </c>
      <c r="M2491" s="76" t="e">
        <f>VLOOKUP(B2491,'INS-SIN-SD-09-2021'!A:D,4,0)</f>
        <v>#N/A</v>
      </c>
      <c r="N2491" s="76" t="e">
        <f t="shared" si="712"/>
        <v>#N/A</v>
      </c>
    </row>
    <row r="2492" spans="1:15" s="364" customFormat="1" x14ac:dyDescent="0.25">
      <c r="A2492" s="378" t="str">
        <f t="shared" si="688"/>
        <v>CCU.06.0025</v>
      </c>
      <c r="B2492" s="103" t="s">
        <v>16531</v>
      </c>
      <c r="C2492" s="140"/>
      <c r="D2492" s="104" t="s">
        <v>16532</v>
      </c>
      <c r="E2492" s="105"/>
      <c r="F2492" s="105" t="s">
        <v>8</v>
      </c>
      <c r="G2492" s="140">
        <v>1</v>
      </c>
      <c r="H2492" s="107">
        <v>30.6</v>
      </c>
      <c r="I2492" s="107"/>
      <c r="J2492" s="76">
        <f t="shared" si="711"/>
        <v>30.6</v>
      </c>
      <c r="M2492" s="76" t="e">
        <f>VLOOKUP(B2492,'INS-SIN-SD-09-2021'!A:D,4,0)</f>
        <v>#N/A</v>
      </c>
      <c r="N2492" s="76" t="e">
        <f t="shared" si="712"/>
        <v>#N/A</v>
      </c>
    </row>
    <row r="2493" spans="1:15" s="364" customFormat="1" x14ac:dyDescent="0.25">
      <c r="A2493" s="378" t="str">
        <f t="shared" si="688"/>
        <v>CCU.06.0025</v>
      </c>
      <c r="B2493" s="103" t="s">
        <v>16533</v>
      </c>
      <c r="C2493" s="140"/>
      <c r="D2493" s="104" t="s">
        <v>16534</v>
      </c>
      <c r="E2493" s="105"/>
      <c r="F2493" s="105" t="s">
        <v>8</v>
      </c>
      <c r="G2493" s="140">
        <v>3</v>
      </c>
      <c r="H2493" s="107">
        <v>30.1</v>
      </c>
      <c r="I2493" s="107"/>
      <c r="J2493" s="76">
        <f t="shared" si="711"/>
        <v>90.3</v>
      </c>
      <c r="M2493" s="76" t="e">
        <f>VLOOKUP(B2493,'INS-SIN-SD-09-2021'!A:D,4,0)</f>
        <v>#N/A</v>
      </c>
      <c r="N2493" s="76" t="e">
        <f t="shared" si="712"/>
        <v>#N/A</v>
      </c>
    </row>
    <row r="2494" spans="1:15" s="364" customFormat="1" ht="45" x14ac:dyDescent="0.25">
      <c r="A2494" s="376" t="str">
        <f t="shared" si="688"/>
        <v>CCU.06.0026</v>
      </c>
      <c r="B2494" s="367"/>
      <c r="C2494" s="368" t="s">
        <v>12170</v>
      </c>
      <c r="D2494" s="368"/>
      <c r="E2494" s="369" t="s">
        <v>8</v>
      </c>
      <c r="F2494" s="369"/>
      <c r="G2494" s="370"/>
      <c r="H2494" s="371"/>
      <c r="I2494" s="375">
        <f>SUMIF(A:A,A2494,J:J)</f>
        <v>842.1099999999999</v>
      </c>
      <c r="K2494" s="364" t="e">
        <f>VLOOKUP(A2494,'CMP-SIN-SD-09-2021'!A:D,4,0)</f>
        <v>#N/A</v>
      </c>
      <c r="L2494" s="364" t="e">
        <f>K2494=I2494</f>
        <v>#N/A</v>
      </c>
      <c r="O2494" s="364" t="s">
        <v>12171</v>
      </c>
    </row>
    <row r="2495" spans="1:15" s="364" customFormat="1" x14ac:dyDescent="0.25">
      <c r="A2495" s="378" t="str">
        <f t="shared" si="688"/>
        <v>CCU.06.0026</v>
      </c>
      <c r="B2495" s="103">
        <v>88247</v>
      </c>
      <c r="C2495" s="140"/>
      <c r="D2495" s="104" t="s">
        <v>6071</v>
      </c>
      <c r="E2495" s="105"/>
      <c r="F2495" s="105" t="s">
        <v>1295</v>
      </c>
      <c r="G2495" s="140">
        <v>5</v>
      </c>
      <c r="H2495" s="107">
        <f>VLOOKUP(B2495,'CMP-SIN-SD-09-2021'!A:D,4,0)</f>
        <v>18.739999999999998</v>
      </c>
      <c r="I2495" s="107"/>
      <c r="J2495" s="76">
        <f t="shared" ref="J2495" si="713">TRUNC((H2495*G2495),2)</f>
        <v>93.7</v>
      </c>
      <c r="M2495" s="76">
        <f>VLOOKUP(B2495,'CMP-SIN-SD-09-2021'!A:D,4,0)</f>
        <v>18.739999999999998</v>
      </c>
      <c r="N2495" s="76" t="b">
        <f t="shared" ref="N2495" si="714">M2495=H2495</f>
        <v>1</v>
      </c>
    </row>
    <row r="2496" spans="1:15" s="364" customFormat="1" x14ac:dyDescent="0.25">
      <c r="A2496" s="378" t="str">
        <f t="shared" si="688"/>
        <v>CCU.06.0026</v>
      </c>
      <c r="B2496" s="103">
        <v>88264</v>
      </c>
      <c r="C2496" s="140"/>
      <c r="D2496" s="104" t="s">
        <v>6086</v>
      </c>
      <c r="E2496" s="105"/>
      <c r="F2496" s="105" t="s">
        <v>1295</v>
      </c>
      <c r="G2496" s="140">
        <v>5</v>
      </c>
      <c r="H2496" s="107">
        <f>VLOOKUP(B2496,'CMP-SIN-SD-09-2021'!A:D,4,0)</f>
        <v>24.1</v>
      </c>
      <c r="I2496" s="107"/>
      <c r="J2496" s="76">
        <f t="shared" ref="J2496:J2502" si="715">TRUNC((H2496*G2496),2)</f>
        <v>120.5</v>
      </c>
      <c r="M2496" s="76">
        <f>VLOOKUP(B2496,'CMP-SIN-SD-09-2021'!A:D,4,0)</f>
        <v>24.1</v>
      </c>
      <c r="N2496" s="76" t="b">
        <f t="shared" ref="N2496:N2502" si="716">M2496=H2496</f>
        <v>1</v>
      </c>
    </row>
    <row r="2497" spans="1:15" s="364" customFormat="1" x14ac:dyDescent="0.25">
      <c r="A2497" s="378" t="str">
        <f t="shared" si="688"/>
        <v>CCU.06.0026</v>
      </c>
      <c r="B2497" s="103" t="s">
        <v>16525</v>
      </c>
      <c r="C2497" s="140"/>
      <c r="D2497" s="104" t="s">
        <v>16526</v>
      </c>
      <c r="E2497" s="105"/>
      <c r="F2497" s="105" t="s">
        <v>8</v>
      </c>
      <c r="G2497" s="140">
        <v>1</v>
      </c>
      <c r="H2497" s="107">
        <v>47.58</v>
      </c>
      <c r="I2497" s="107"/>
      <c r="J2497" s="76">
        <f t="shared" si="715"/>
        <v>47.58</v>
      </c>
      <c r="M2497" s="76" t="e">
        <f>VLOOKUP(B2497,'INS-SIN-SD-09-2021'!A:D,4,0)</f>
        <v>#N/A</v>
      </c>
      <c r="N2497" s="76" t="e">
        <f t="shared" si="716"/>
        <v>#N/A</v>
      </c>
    </row>
    <row r="2498" spans="1:15" s="364" customFormat="1" ht="30" x14ac:dyDescent="0.25">
      <c r="A2498" s="378" t="str">
        <f t="shared" si="688"/>
        <v>CCU.06.0026</v>
      </c>
      <c r="B2498" s="103">
        <v>2373</v>
      </c>
      <c r="C2498" s="140"/>
      <c r="D2498" s="104" t="s">
        <v>8240</v>
      </c>
      <c r="E2498" s="105"/>
      <c r="F2498" s="105" t="s">
        <v>8</v>
      </c>
      <c r="G2498" s="140">
        <v>1</v>
      </c>
      <c r="H2498" s="107">
        <f>VLOOKUP(B2498,'INS-SIN-SD-09-2021'!A:D,4,0)</f>
        <v>116.8</v>
      </c>
      <c r="I2498" s="107"/>
      <c r="J2498" s="76">
        <f t="shared" si="715"/>
        <v>116.8</v>
      </c>
      <c r="M2498" s="76">
        <f>VLOOKUP(B2498,'INS-SIN-SD-09-2021'!A:D,4,0)</f>
        <v>116.8</v>
      </c>
      <c r="N2498" s="76" t="b">
        <f t="shared" si="716"/>
        <v>1</v>
      </c>
    </row>
    <row r="2499" spans="1:15" s="364" customFormat="1" x14ac:dyDescent="0.25">
      <c r="A2499" s="378" t="str">
        <f t="shared" si="688"/>
        <v>CCU.06.0026</v>
      </c>
      <c r="B2499" s="103">
        <v>34653</v>
      </c>
      <c r="C2499" s="140"/>
      <c r="D2499" s="104" t="s">
        <v>8230</v>
      </c>
      <c r="E2499" s="105"/>
      <c r="F2499" s="105" t="s">
        <v>8</v>
      </c>
      <c r="G2499" s="140">
        <v>16</v>
      </c>
      <c r="H2499" s="107">
        <f>VLOOKUP(B2499,'INS-SIN-SD-09-2021'!A:D,4,0)</f>
        <v>9.5299999999999994</v>
      </c>
      <c r="I2499" s="107"/>
      <c r="J2499" s="76">
        <f t="shared" si="715"/>
        <v>152.47999999999999</v>
      </c>
      <c r="M2499" s="76">
        <f>VLOOKUP(B2499,'INS-SIN-SD-09-2021'!A:D,4,0)</f>
        <v>9.5299999999999994</v>
      </c>
      <c r="N2499" s="76" t="b">
        <f t="shared" si="716"/>
        <v>1</v>
      </c>
    </row>
    <row r="2500" spans="1:15" s="364" customFormat="1" ht="30" x14ac:dyDescent="0.25">
      <c r="A2500" s="378" t="str">
        <f t="shared" si="688"/>
        <v>CCU.06.0026</v>
      </c>
      <c r="B2500" s="103" t="s">
        <v>16529</v>
      </c>
      <c r="C2500" s="140"/>
      <c r="D2500" s="104" t="s">
        <v>16530</v>
      </c>
      <c r="E2500" s="105"/>
      <c r="F2500" s="105" t="s">
        <v>8</v>
      </c>
      <c r="G2500" s="140">
        <v>1</v>
      </c>
      <c r="H2500" s="107">
        <v>190.15</v>
      </c>
      <c r="I2500" s="107"/>
      <c r="J2500" s="76">
        <f t="shared" si="715"/>
        <v>190.15</v>
      </c>
      <c r="M2500" s="76" t="e">
        <f>VLOOKUP(B2500,'INS-SIN-SD-09-2021'!A:D,4,0)</f>
        <v>#N/A</v>
      </c>
      <c r="N2500" s="76" t="e">
        <f t="shared" si="716"/>
        <v>#N/A</v>
      </c>
    </row>
    <row r="2501" spans="1:15" s="364" customFormat="1" x14ac:dyDescent="0.25">
      <c r="A2501" s="378" t="str">
        <f t="shared" si="688"/>
        <v>CCU.06.0026</v>
      </c>
      <c r="B2501" s="103" t="s">
        <v>16531</v>
      </c>
      <c r="C2501" s="140"/>
      <c r="D2501" s="104" t="s">
        <v>16532</v>
      </c>
      <c r="E2501" s="105"/>
      <c r="F2501" s="105" t="s">
        <v>8</v>
      </c>
      <c r="G2501" s="140">
        <v>1</v>
      </c>
      <c r="H2501" s="107">
        <v>30.6</v>
      </c>
      <c r="I2501" s="107"/>
      <c r="J2501" s="76">
        <f t="shared" si="715"/>
        <v>30.6</v>
      </c>
      <c r="M2501" s="76" t="e">
        <f>VLOOKUP(B2501,'INS-SIN-SD-09-2021'!A:D,4,0)</f>
        <v>#N/A</v>
      </c>
      <c r="N2501" s="76" t="e">
        <f t="shared" si="716"/>
        <v>#N/A</v>
      </c>
    </row>
    <row r="2502" spans="1:15" s="364" customFormat="1" x14ac:dyDescent="0.25">
      <c r="A2502" s="378" t="str">
        <f t="shared" si="688"/>
        <v>CCU.06.0026</v>
      </c>
      <c r="B2502" s="103" t="s">
        <v>16533</v>
      </c>
      <c r="C2502" s="140"/>
      <c r="D2502" s="104" t="s">
        <v>16534</v>
      </c>
      <c r="E2502" s="105"/>
      <c r="F2502" s="105" t="s">
        <v>8</v>
      </c>
      <c r="G2502" s="140">
        <v>3</v>
      </c>
      <c r="H2502" s="107">
        <v>30.1</v>
      </c>
      <c r="I2502" s="107"/>
      <c r="J2502" s="76">
        <f t="shared" si="715"/>
        <v>90.3</v>
      </c>
      <c r="M2502" s="76" t="e">
        <f>VLOOKUP(B2502,'INS-SIN-SD-09-2021'!A:D,4,0)</f>
        <v>#N/A</v>
      </c>
      <c r="N2502" s="76" t="e">
        <f t="shared" si="716"/>
        <v>#N/A</v>
      </c>
    </row>
    <row r="2503" spans="1:15" s="364" customFormat="1" ht="45" x14ac:dyDescent="0.25">
      <c r="A2503" s="376" t="str">
        <f t="shared" si="688"/>
        <v>CCU.06.0027</v>
      </c>
      <c r="B2503" s="367"/>
      <c r="C2503" s="368" t="s">
        <v>12172</v>
      </c>
      <c r="D2503" s="368"/>
      <c r="E2503" s="369" t="s">
        <v>8</v>
      </c>
      <c r="F2503" s="369"/>
      <c r="G2503" s="370"/>
      <c r="H2503" s="371"/>
      <c r="I2503" s="375">
        <f>SUMIF(A:A,A2503,J:J)</f>
        <v>706.50999999999988</v>
      </c>
      <c r="K2503" s="364" t="e">
        <f>VLOOKUP(A2503,'CMP-SIN-SD-09-2021'!A:D,4,0)</f>
        <v>#N/A</v>
      </c>
      <c r="L2503" s="364" t="e">
        <f>K2503=I2503</f>
        <v>#N/A</v>
      </c>
      <c r="O2503" s="364" t="s">
        <v>12173</v>
      </c>
    </row>
    <row r="2504" spans="1:15" s="364" customFormat="1" x14ac:dyDescent="0.25">
      <c r="A2504" s="378" t="str">
        <f t="shared" si="688"/>
        <v>CCU.06.0027</v>
      </c>
      <c r="B2504" s="103">
        <v>88247</v>
      </c>
      <c r="C2504" s="140"/>
      <c r="D2504" s="104" t="s">
        <v>6071</v>
      </c>
      <c r="E2504" s="105"/>
      <c r="F2504" s="105" t="s">
        <v>1295</v>
      </c>
      <c r="G2504" s="140">
        <v>5</v>
      </c>
      <c r="H2504" s="107">
        <f>VLOOKUP(B2504,'CMP-SIN-SD-09-2021'!A:D,4,0)</f>
        <v>18.739999999999998</v>
      </c>
      <c r="I2504" s="107"/>
      <c r="J2504" s="76">
        <f t="shared" ref="J2504" si="717">TRUNC((H2504*G2504),2)</f>
        <v>93.7</v>
      </c>
      <c r="M2504" s="76">
        <f>VLOOKUP(B2504,'CMP-SIN-SD-09-2021'!A:D,4,0)</f>
        <v>18.739999999999998</v>
      </c>
      <c r="N2504" s="76" t="b">
        <f t="shared" ref="N2504" si="718">M2504=H2504</f>
        <v>1</v>
      </c>
    </row>
    <row r="2505" spans="1:15" s="364" customFormat="1" x14ac:dyDescent="0.25">
      <c r="A2505" s="378" t="str">
        <f t="shared" si="688"/>
        <v>CCU.06.0027</v>
      </c>
      <c r="B2505" s="103">
        <v>88264</v>
      </c>
      <c r="C2505" s="140"/>
      <c r="D2505" s="104" t="s">
        <v>6086</v>
      </c>
      <c r="E2505" s="105"/>
      <c r="F2505" s="105" t="s">
        <v>1295</v>
      </c>
      <c r="G2505" s="140">
        <v>5</v>
      </c>
      <c r="H2505" s="107">
        <f>VLOOKUP(B2505,'CMP-SIN-SD-09-2021'!A:D,4,0)</f>
        <v>24.1</v>
      </c>
      <c r="I2505" s="107"/>
      <c r="J2505" s="76">
        <f t="shared" ref="J2505:J2511" si="719">TRUNC((H2505*G2505),2)</f>
        <v>120.5</v>
      </c>
      <c r="M2505" s="76">
        <f>VLOOKUP(B2505,'CMP-SIN-SD-09-2021'!A:D,4,0)</f>
        <v>24.1</v>
      </c>
      <c r="N2505" s="76" t="b">
        <f t="shared" ref="N2505:N2511" si="720">M2505=H2505</f>
        <v>1</v>
      </c>
    </row>
    <row r="2506" spans="1:15" s="364" customFormat="1" x14ac:dyDescent="0.25">
      <c r="A2506" s="378" t="str">
        <f t="shared" si="688"/>
        <v>CCU.06.0027</v>
      </c>
      <c r="B2506" s="103" t="s">
        <v>16525</v>
      </c>
      <c r="C2506" s="140"/>
      <c r="D2506" s="104" t="s">
        <v>16526</v>
      </c>
      <c r="E2506" s="105"/>
      <c r="F2506" s="105" t="s">
        <v>8</v>
      </c>
      <c r="G2506" s="140">
        <v>1</v>
      </c>
      <c r="H2506" s="107">
        <v>47.58</v>
      </c>
      <c r="I2506" s="107"/>
      <c r="J2506" s="76">
        <f t="shared" si="719"/>
        <v>47.58</v>
      </c>
      <c r="M2506" s="76" t="e">
        <f>VLOOKUP(B2506,'INS-SIN-SD-09-2021'!A:D,4,0)</f>
        <v>#N/A</v>
      </c>
      <c r="N2506" s="76" t="e">
        <f t="shared" si="720"/>
        <v>#N/A</v>
      </c>
    </row>
    <row r="2507" spans="1:15" s="364" customFormat="1" x14ac:dyDescent="0.25">
      <c r="A2507" s="378" t="str">
        <f t="shared" si="688"/>
        <v>CCU.06.0027</v>
      </c>
      <c r="B2507" s="103">
        <v>34653</v>
      </c>
      <c r="C2507" s="140"/>
      <c r="D2507" s="104" t="s">
        <v>8230</v>
      </c>
      <c r="E2507" s="105"/>
      <c r="F2507" s="105" t="s">
        <v>8</v>
      </c>
      <c r="G2507" s="140">
        <v>7</v>
      </c>
      <c r="H2507" s="107">
        <f>VLOOKUP(B2507,'INS-SIN-SD-09-2021'!A:D,4,0)</f>
        <v>9.5299999999999994</v>
      </c>
      <c r="I2507" s="107"/>
      <c r="J2507" s="76">
        <f t="shared" si="719"/>
        <v>66.709999999999994</v>
      </c>
      <c r="M2507" s="76">
        <f>VLOOKUP(B2507,'INS-SIN-SD-09-2021'!A:D,4,0)</f>
        <v>9.5299999999999994</v>
      </c>
      <c r="N2507" s="76" t="b">
        <f t="shared" si="720"/>
        <v>1</v>
      </c>
    </row>
    <row r="2508" spans="1:15" s="364" customFormat="1" x14ac:dyDescent="0.25">
      <c r="A2508" s="378" t="str">
        <f t="shared" ref="A2508:A2554" si="721">IF(O2508&lt;&gt;0,O2508,A2507)</f>
        <v>CCU.06.0027</v>
      </c>
      <c r="B2508" s="103">
        <v>34709</v>
      </c>
      <c r="C2508" s="140"/>
      <c r="D2508" s="104" t="s">
        <v>8232</v>
      </c>
      <c r="E2508" s="105"/>
      <c r="F2508" s="105" t="s">
        <v>8</v>
      </c>
      <c r="G2508" s="140">
        <v>1</v>
      </c>
      <c r="H2508" s="107">
        <f>VLOOKUP(B2508,'INS-SIN-SD-09-2021'!A:D,4,0)</f>
        <v>66.97</v>
      </c>
      <c r="I2508" s="107"/>
      <c r="J2508" s="76">
        <f t="shared" si="719"/>
        <v>66.97</v>
      </c>
      <c r="M2508" s="76">
        <f>VLOOKUP(B2508,'INS-SIN-SD-09-2021'!A:D,4,0)</f>
        <v>66.97</v>
      </c>
      <c r="N2508" s="76" t="b">
        <f t="shared" si="720"/>
        <v>1</v>
      </c>
    </row>
    <row r="2509" spans="1:15" s="364" customFormat="1" ht="30" x14ac:dyDescent="0.25">
      <c r="A2509" s="378" t="str">
        <f t="shared" si="721"/>
        <v>CCU.06.0027</v>
      </c>
      <c r="B2509" s="103" t="s">
        <v>16529</v>
      </c>
      <c r="C2509" s="140"/>
      <c r="D2509" s="104" t="s">
        <v>16530</v>
      </c>
      <c r="E2509" s="105"/>
      <c r="F2509" s="105" t="s">
        <v>8</v>
      </c>
      <c r="G2509" s="140">
        <v>1</v>
      </c>
      <c r="H2509" s="107">
        <v>190.15</v>
      </c>
      <c r="I2509" s="107"/>
      <c r="J2509" s="76">
        <f t="shared" si="719"/>
        <v>190.15</v>
      </c>
      <c r="M2509" s="76" t="e">
        <f>VLOOKUP(B2509,'INS-SIN-SD-09-2021'!A:D,4,0)</f>
        <v>#N/A</v>
      </c>
      <c r="N2509" s="76" t="e">
        <f t="shared" si="720"/>
        <v>#N/A</v>
      </c>
    </row>
    <row r="2510" spans="1:15" s="364" customFormat="1" x14ac:dyDescent="0.25">
      <c r="A2510" s="378" t="str">
        <f t="shared" si="721"/>
        <v>CCU.06.0027</v>
      </c>
      <c r="B2510" s="103" t="s">
        <v>16531</v>
      </c>
      <c r="C2510" s="140"/>
      <c r="D2510" s="104" t="s">
        <v>16532</v>
      </c>
      <c r="E2510" s="105"/>
      <c r="F2510" s="105" t="s">
        <v>8</v>
      </c>
      <c r="G2510" s="140">
        <v>1</v>
      </c>
      <c r="H2510" s="107">
        <v>30.6</v>
      </c>
      <c r="I2510" s="107"/>
      <c r="J2510" s="76">
        <f t="shared" si="719"/>
        <v>30.6</v>
      </c>
      <c r="M2510" s="76" t="e">
        <f>VLOOKUP(B2510,'INS-SIN-SD-09-2021'!A:D,4,0)</f>
        <v>#N/A</v>
      </c>
      <c r="N2510" s="76" t="e">
        <f t="shared" si="720"/>
        <v>#N/A</v>
      </c>
    </row>
    <row r="2511" spans="1:15" s="364" customFormat="1" x14ac:dyDescent="0.25">
      <c r="A2511" s="378" t="str">
        <f t="shared" si="721"/>
        <v>CCU.06.0027</v>
      </c>
      <c r="B2511" s="103" t="s">
        <v>16533</v>
      </c>
      <c r="C2511" s="140"/>
      <c r="D2511" s="104" t="s">
        <v>16534</v>
      </c>
      <c r="E2511" s="105"/>
      <c r="F2511" s="105" t="s">
        <v>8</v>
      </c>
      <c r="G2511" s="140">
        <v>3</v>
      </c>
      <c r="H2511" s="107">
        <v>30.1</v>
      </c>
      <c r="I2511" s="107"/>
      <c r="J2511" s="76">
        <f t="shared" si="719"/>
        <v>90.3</v>
      </c>
      <c r="M2511" s="76" t="e">
        <f>VLOOKUP(B2511,'INS-SIN-SD-09-2021'!A:D,4,0)</f>
        <v>#N/A</v>
      </c>
      <c r="N2511" s="76" t="e">
        <f t="shared" si="720"/>
        <v>#N/A</v>
      </c>
    </row>
    <row r="2512" spans="1:15" s="364" customFormat="1" ht="45" x14ac:dyDescent="0.25">
      <c r="A2512" s="376" t="str">
        <f t="shared" si="721"/>
        <v>CCU.06.0028</v>
      </c>
      <c r="B2512" s="367"/>
      <c r="C2512" s="368" t="s">
        <v>12174</v>
      </c>
      <c r="D2512" s="368"/>
      <c r="E2512" s="369" t="s">
        <v>8</v>
      </c>
      <c r="F2512" s="369"/>
      <c r="G2512" s="370"/>
      <c r="H2512" s="371"/>
      <c r="I2512" s="375">
        <f>SUMIF(A:A,A2512,J:J)</f>
        <v>735.3599999999999</v>
      </c>
      <c r="K2512" s="364" t="e">
        <f>VLOOKUP(A2512,'CMP-SIN-SD-09-2021'!A:D,4,0)</f>
        <v>#N/A</v>
      </c>
      <c r="L2512" s="364" t="e">
        <f>K2512=I2512</f>
        <v>#N/A</v>
      </c>
      <c r="O2512" s="364" t="s">
        <v>12175</v>
      </c>
    </row>
    <row r="2513" spans="1:16" s="364" customFormat="1" x14ac:dyDescent="0.25">
      <c r="A2513" s="378" t="str">
        <f t="shared" si="721"/>
        <v>CCU.06.0028</v>
      </c>
      <c r="B2513" s="103">
        <v>88247</v>
      </c>
      <c r="C2513" s="140"/>
      <c r="D2513" s="104" t="s">
        <v>6071</v>
      </c>
      <c r="E2513" s="105"/>
      <c r="F2513" s="105" t="s">
        <v>1295</v>
      </c>
      <c r="G2513" s="140">
        <v>5</v>
      </c>
      <c r="H2513" s="107">
        <f>VLOOKUP(B2513,'CMP-SIN-SD-09-2021'!A:D,4,0)</f>
        <v>18.739999999999998</v>
      </c>
      <c r="I2513" s="107"/>
      <c r="J2513" s="76">
        <f t="shared" ref="J2513" si="722">TRUNC((H2513*G2513),2)</f>
        <v>93.7</v>
      </c>
      <c r="M2513" s="76">
        <f>VLOOKUP(B2513,'CMP-SIN-SD-09-2021'!A:D,4,0)</f>
        <v>18.739999999999998</v>
      </c>
      <c r="N2513" s="76" t="b">
        <f t="shared" ref="N2513" si="723">M2513=H2513</f>
        <v>1</v>
      </c>
    </row>
    <row r="2514" spans="1:16" s="364" customFormat="1" x14ac:dyDescent="0.25">
      <c r="A2514" s="378" t="str">
        <f t="shared" si="721"/>
        <v>CCU.06.0028</v>
      </c>
      <c r="B2514" s="103">
        <v>88264</v>
      </c>
      <c r="C2514" s="140"/>
      <c r="D2514" s="104" t="s">
        <v>6086</v>
      </c>
      <c r="E2514" s="105"/>
      <c r="F2514" s="105" t="s">
        <v>1295</v>
      </c>
      <c r="G2514" s="140">
        <v>5</v>
      </c>
      <c r="H2514" s="107">
        <f>VLOOKUP(B2514,'CMP-SIN-SD-09-2021'!A:D,4,0)</f>
        <v>24.1</v>
      </c>
      <c r="I2514" s="107"/>
      <c r="J2514" s="76">
        <f t="shared" ref="J2514:J2520" si="724">TRUNC((H2514*G2514),2)</f>
        <v>120.5</v>
      </c>
      <c r="M2514" s="76">
        <f>VLOOKUP(B2514,'CMP-SIN-SD-09-2021'!A:D,4,0)</f>
        <v>24.1</v>
      </c>
      <c r="N2514" s="76" t="b">
        <f t="shared" ref="N2514:N2520" si="725">M2514=H2514</f>
        <v>1</v>
      </c>
    </row>
    <row r="2515" spans="1:16" s="364" customFormat="1" x14ac:dyDescent="0.25">
      <c r="A2515" s="378" t="str">
        <f t="shared" si="721"/>
        <v>CCU.06.0028</v>
      </c>
      <c r="B2515" s="103" t="s">
        <v>16525</v>
      </c>
      <c r="C2515" s="140"/>
      <c r="D2515" s="104" t="s">
        <v>16526</v>
      </c>
      <c r="E2515" s="105"/>
      <c r="F2515" s="105" t="s">
        <v>8</v>
      </c>
      <c r="G2515" s="140">
        <v>1</v>
      </c>
      <c r="H2515" s="107">
        <v>47.58</v>
      </c>
      <c r="I2515" s="107"/>
      <c r="J2515" s="76">
        <f t="shared" si="724"/>
        <v>47.58</v>
      </c>
      <c r="M2515" s="76" t="e">
        <f>VLOOKUP(B2515,'INS-SIN-SD-09-2021'!A:D,4,0)</f>
        <v>#N/A</v>
      </c>
      <c r="N2515" s="76" t="e">
        <f t="shared" si="725"/>
        <v>#N/A</v>
      </c>
    </row>
    <row r="2516" spans="1:16" s="364" customFormat="1" x14ac:dyDescent="0.25">
      <c r="A2516" s="378" t="str">
        <f t="shared" si="721"/>
        <v>CCU.06.0028</v>
      </c>
      <c r="B2516" s="103">
        <v>34653</v>
      </c>
      <c r="C2516" s="140"/>
      <c r="D2516" s="104" t="s">
        <v>8230</v>
      </c>
      <c r="E2516" s="105"/>
      <c r="F2516" s="105" t="s">
        <v>8</v>
      </c>
      <c r="G2516" s="140">
        <v>3</v>
      </c>
      <c r="H2516" s="107">
        <f>VLOOKUP(B2516,'INS-SIN-SD-09-2021'!A:D,4,0)</f>
        <v>9.5299999999999994</v>
      </c>
      <c r="I2516" s="107"/>
      <c r="J2516" s="76">
        <f t="shared" si="724"/>
        <v>28.59</v>
      </c>
      <c r="M2516" s="76">
        <f>VLOOKUP(B2516,'INS-SIN-SD-09-2021'!A:D,4,0)</f>
        <v>9.5299999999999994</v>
      </c>
      <c r="N2516" s="76" t="b">
        <f t="shared" si="725"/>
        <v>1</v>
      </c>
    </row>
    <row r="2517" spans="1:16" s="364" customFormat="1" x14ac:dyDescent="0.25">
      <c r="A2517" s="378" t="str">
        <f t="shared" si="721"/>
        <v>CCU.06.0028</v>
      </c>
      <c r="B2517" s="103">
        <v>34709</v>
      </c>
      <c r="C2517" s="140"/>
      <c r="D2517" s="104" t="s">
        <v>8232</v>
      </c>
      <c r="E2517" s="105"/>
      <c r="F2517" s="105" t="s">
        <v>8</v>
      </c>
      <c r="G2517" s="140">
        <v>2</v>
      </c>
      <c r="H2517" s="107">
        <f>VLOOKUP(B2517,'INS-SIN-SD-09-2021'!A:D,4,0)</f>
        <v>66.97</v>
      </c>
      <c r="I2517" s="107"/>
      <c r="J2517" s="76">
        <f t="shared" si="724"/>
        <v>133.94</v>
      </c>
      <c r="M2517" s="76">
        <f>VLOOKUP(B2517,'INS-SIN-SD-09-2021'!A:D,4,0)</f>
        <v>66.97</v>
      </c>
      <c r="N2517" s="76" t="b">
        <f t="shared" si="725"/>
        <v>1</v>
      </c>
    </row>
    <row r="2518" spans="1:16" s="364" customFormat="1" ht="30" x14ac:dyDescent="0.25">
      <c r="A2518" s="378" t="str">
        <f t="shared" si="721"/>
        <v>CCU.06.0028</v>
      </c>
      <c r="B2518" s="103" t="s">
        <v>16529</v>
      </c>
      <c r="C2518" s="140"/>
      <c r="D2518" s="104" t="s">
        <v>16530</v>
      </c>
      <c r="E2518" s="105"/>
      <c r="F2518" s="105" t="s">
        <v>8</v>
      </c>
      <c r="G2518" s="140">
        <v>1</v>
      </c>
      <c r="H2518" s="107">
        <v>190.15</v>
      </c>
      <c r="I2518" s="107"/>
      <c r="J2518" s="76">
        <f t="shared" si="724"/>
        <v>190.15</v>
      </c>
      <c r="M2518" s="76" t="e">
        <f>VLOOKUP(B2518,'INS-SIN-SD-09-2021'!A:D,4,0)</f>
        <v>#N/A</v>
      </c>
      <c r="N2518" s="76" t="e">
        <f t="shared" si="725"/>
        <v>#N/A</v>
      </c>
    </row>
    <row r="2519" spans="1:16" s="364" customFormat="1" x14ac:dyDescent="0.25">
      <c r="A2519" s="378" t="str">
        <f t="shared" si="721"/>
        <v>CCU.06.0028</v>
      </c>
      <c r="B2519" s="103" t="s">
        <v>16531</v>
      </c>
      <c r="C2519" s="140"/>
      <c r="D2519" s="104" t="s">
        <v>16532</v>
      </c>
      <c r="E2519" s="105"/>
      <c r="F2519" s="105" t="s">
        <v>8</v>
      </c>
      <c r="G2519" s="140">
        <v>1</v>
      </c>
      <c r="H2519" s="107">
        <v>30.6</v>
      </c>
      <c r="I2519" s="107"/>
      <c r="J2519" s="76">
        <f t="shared" si="724"/>
        <v>30.6</v>
      </c>
      <c r="M2519" s="76" t="e">
        <f>VLOOKUP(B2519,'INS-SIN-SD-09-2021'!A:D,4,0)</f>
        <v>#N/A</v>
      </c>
      <c r="N2519" s="76" t="e">
        <f t="shared" si="725"/>
        <v>#N/A</v>
      </c>
    </row>
    <row r="2520" spans="1:16" s="364" customFormat="1" x14ac:dyDescent="0.25">
      <c r="A2520" s="378" t="str">
        <f t="shared" si="721"/>
        <v>CCU.06.0028</v>
      </c>
      <c r="B2520" s="103" t="s">
        <v>16533</v>
      </c>
      <c r="C2520" s="140"/>
      <c r="D2520" s="104" t="s">
        <v>16534</v>
      </c>
      <c r="E2520" s="105"/>
      <c r="F2520" s="105" t="s">
        <v>8</v>
      </c>
      <c r="G2520" s="140">
        <v>3</v>
      </c>
      <c r="H2520" s="107">
        <v>30.1</v>
      </c>
      <c r="I2520" s="107"/>
      <c r="J2520" s="76">
        <f t="shared" si="724"/>
        <v>90.3</v>
      </c>
      <c r="M2520" s="76" t="e">
        <f>VLOOKUP(B2520,'INS-SIN-SD-09-2021'!A:D,4,0)</f>
        <v>#N/A</v>
      </c>
      <c r="N2520" s="76" t="e">
        <f t="shared" si="725"/>
        <v>#N/A</v>
      </c>
      <c r="P2520" s="428"/>
    </row>
    <row r="2521" spans="1:16" s="364" customFormat="1" ht="45" x14ac:dyDescent="0.25">
      <c r="A2521" s="376" t="str">
        <f t="shared" si="721"/>
        <v>CCU.06.0029</v>
      </c>
      <c r="B2521" s="367"/>
      <c r="C2521" s="368" t="s">
        <v>12176</v>
      </c>
      <c r="D2521" s="368"/>
      <c r="E2521" s="369" t="s">
        <v>8</v>
      </c>
      <c r="F2521" s="369"/>
      <c r="G2521" s="370"/>
      <c r="H2521" s="371"/>
      <c r="I2521" s="375">
        <f>SUMIF(A:A,A2521,J:J)</f>
        <v>1603.6299999999999</v>
      </c>
      <c r="K2521" s="364" t="e">
        <f>VLOOKUP(A2521,'CMP-SIN-SD-09-2021'!A:D,4,0)</f>
        <v>#N/A</v>
      </c>
      <c r="L2521" s="364" t="e">
        <f>K2521=I2521</f>
        <v>#N/A</v>
      </c>
      <c r="O2521" s="364" t="s">
        <v>12177</v>
      </c>
      <c r="P2521" s="428"/>
    </row>
    <row r="2522" spans="1:16" s="364" customFormat="1" x14ac:dyDescent="0.25">
      <c r="A2522" s="378" t="str">
        <f t="shared" si="721"/>
        <v>CCU.06.0029</v>
      </c>
      <c r="B2522" s="103">
        <v>88247</v>
      </c>
      <c r="C2522" s="140"/>
      <c r="D2522" s="104" t="s">
        <v>6071</v>
      </c>
      <c r="E2522" s="105"/>
      <c r="F2522" s="105" t="s">
        <v>1295</v>
      </c>
      <c r="G2522" s="140">
        <v>5</v>
      </c>
      <c r="H2522" s="107">
        <f>VLOOKUP(B2522,'CMP-SIN-SD-09-2021'!A:D,4,0)</f>
        <v>18.739999999999998</v>
      </c>
      <c r="I2522" s="107"/>
      <c r="J2522" s="76">
        <f t="shared" ref="J2522" si="726">TRUNC((H2522*G2522),2)</f>
        <v>93.7</v>
      </c>
      <c r="M2522" s="76">
        <f>VLOOKUP(B2522,'CMP-SIN-SD-09-2021'!A:D,4,0)</f>
        <v>18.739999999999998</v>
      </c>
      <c r="N2522" s="76" t="b">
        <f t="shared" ref="N2522" si="727">M2522=H2522</f>
        <v>1</v>
      </c>
    </row>
    <row r="2523" spans="1:16" s="364" customFormat="1" x14ac:dyDescent="0.25">
      <c r="A2523" s="378" t="str">
        <f t="shared" si="721"/>
        <v>CCU.06.0029</v>
      </c>
      <c r="B2523" s="103">
        <v>88264</v>
      </c>
      <c r="C2523" s="140"/>
      <c r="D2523" s="104" t="s">
        <v>6086</v>
      </c>
      <c r="E2523" s="105"/>
      <c r="F2523" s="105" t="s">
        <v>1295</v>
      </c>
      <c r="G2523" s="140">
        <v>5</v>
      </c>
      <c r="H2523" s="107">
        <f>VLOOKUP(B2523,'CMP-SIN-SD-09-2021'!A:D,4,0)</f>
        <v>24.1</v>
      </c>
      <c r="I2523" s="107"/>
      <c r="J2523" s="76">
        <f t="shared" ref="J2523:J2529" si="728">TRUNC((H2523*G2523),2)</f>
        <v>120.5</v>
      </c>
      <c r="M2523" s="76">
        <f>VLOOKUP(B2523,'CMP-SIN-SD-09-2021'!A:D,4,0)</f>
        <v>24.1</v>
      </c>
      <c r="N2523" s="76" t="b">
        <f t="shared" ref="N2523:N2529" si="729">M2523=H2523</f>
        <v>1</v>
      </c>
      <c r="P2523" s="428"/>
    </row>
    <row r="2524" spans="1:16" s="364" customFormat="1" x14ac:dyDescent="0.25">
      <c r="A2524" s="378" t="str">
        <f t="shared" si="721"/>
        <v>CCU.06.0029</v>
      </c>
      <c r="B2524" s="103" t="s">
        <v>16525</v>
      </c>
      <c r="C2524" s="140"/>
      <c r="D2524" s="104" t="s">
        <v>16526</v>
      </c>
      <c r="E2524" s="105"/>
      <c r="F2524" s="105" t="s">
        <v>8</v>
      </c>
      <c r="G2524" s="140">
        <v>1</v>
      </c>
      <c r="H2524" s="107">
        <v>47.58</v>
      </c>
      <c r="I2524" s="107"/>
      <c r="J2524" s="76">
        <f t="shared" si="728"/>
        <v>47.58</v>
      </c>
      <c r="M2524" s="76" t="e">
        <f>VLOOKUP(B2524,'INS-SIN-SD-09-2021'!A:D,4,0)</f>
        <v>#N/A</v>
      </c>
      <c r="N2524" s="76" t="e">
        <f t="shared" si="729"/>
        <v>#N/A</v>
      </c>
      <c r="P2524" s="428"/>
    </row>
    <row r="2525" spans="1:16" s="364" customFormat="1" x14ac:dyDescent="0.25">
      <c r="A2525" s="378" t="str">
        <f t="shared" si="721"/>
        <v>CCU.06.0029</v>
      </c>
      <c r="B2525" s="103">
        <v>34709</v>
      </c>
      <c r="C2525" s="140"/>
      <c r="D2525" s="104" t="s">
        <v>8232</v>
      </c>
      <c r="E2525" s="105"/>
      <c r="F2525" s="105" t="s">
        <v>8</v>
      </c>
      <c r="G2525" s="140">
        <v>4</v>
      </c>
      <c r="H2525" s="107">
        <f>VLOOKUP(B2525,'INS-SIN-SD-09-2021'!A:D,4,0)</f>
        <v>66.97</v>
      </c>
      <c r="I2525" s="107"/>
      <c r="J2525" s="76">
        <f t="shared" si="728"/>
        <v>267.88</v>
      </c>
      <c r="M2525" s="76">
        <f>VLOOKUP(B2525,'INS-SIN-SD-09-2021'!A:D,4,0)</f>
        <v>66.97</v>
      </c>
      <c r="N2525" s="76" t="b">
        <f t="shared" si="729"/>
        <v>1</v>
      </c>
      <c r="P2525" s="428"/>
    </row>
    <row r="2526" spans="1:16" s="364" customFormat="1" ht="30" x14ac:dyDescent="0.25">
      <c r="A2526" s="378" t="str">
        <f t="shared" si="721"/>
        <v>CCU.06.0029</v>
      </c>
      <c r="B2526" s="103">
        <v>39472</v>
      </c>
      <c r="C2526" s="140"/>
      <c r="D2526" s="104" t="s">
        <v>8248</v>
      </c>
      <c r="E2526" s="105"/>
      <c r="F2526" s="105" t="s">
        <v>8</v>
      </c>
      <c r="G2526" s="140">
        <v>4</v>
      </c>
      <c r="H2526" s="107">
        <f>VLOOKUP(B2526,'INS-SIN-SD-09-2021'!A:D,4,0)</f>
        <v>190.73</v>
      </c>
      <c r="I2526" s="107"/>
      <c r="J2526" s="76">
        <f t="shared" si="728"/>
        <v>762.92</v>
      </c>
      <c r="M2526" s="76">
        <f>VLOOKUP(B2526,'INS-SIN-SD-09-2021'!A:D,4,0)</f>
        <v>190.73</v>
      </c>
      <c r="N2526" s="76" t="b">
        <f t="shared" si="729"/>
        <v>1</v>
      </c>
    </row>
    <row r="2527" spans="1:16" s="364" customFormat="1" ht="30" x14ac:dyDescent="0.25">
      <c r="A2527" s="378" t="str">
        <f t="shared" si="721"/>
        <v>CCU.06.0029</v>
      </c>
      <c r="B2527" s="103" t="s">
        <v>16529</v>
      </c>
      <c r="C2527" s="140"/>
      <c r="D2527" s="104" t="s">
        <v>16530</v>
      </c>
      <c r="E2527" s="105"/>
      <c r="F2527" s="105" t="s">
        <v>8</v>
      </c>
      <c r="G2527" s="140">
        <v>1</v>
      </c>
      <c r="H2527" s="107">
        <v>190.15</v>
      </c>
      <c r="I2527" s="107"/>
      <c r="J2527" s="76">
        <f t="shared" si="728"/>
        <v>190.15</v>
      </c>
      <c r="M2527" s="76" t="e">
        <f>VLOOKUP(B2527,'INS-SIN-SD-09-2021'!A:D,4,0)</f>
        <v>#N/A</v>
      </c>
      <c r="N2527" s="76" t="e">
        <f t="shared" si="729"/>
        <v>#N/A</v>
      </c>
      <c r="P2527" s="428"/>
    </row>
    <row r="2528" spans="1:16" s="364" customFormat="1" x14ac:dyDescent="0.25">
      <c r="A2528" s="378" t="str">
        <f t="shared" si="721"/>
        <v>CCU.06.0029</v>
      </c>
      <c r="B2528" s="103" t="s">
        <v>16531</v>
      </c>
      <c r="C2528" s="140"/>
      <c r="D2528" s="104" t="s">
        <v>16532</v>
      </c>
      <c r="E2528" s="105"/>
      <c r="F2528" s="105" t="s">
        <v>8</v>
      </c>
      <c r="G2528" s="140">
        <v>1</v>
      </c>
      <c r="H2528" s="107">
        <v>30.6</v>
      </c>
      <c r="I2528" s="107"/>
      <c r="J2528" s="76">
        <f t="shared" si="728"/>
        <v>30.6</v>
      </c>
      <c r="M2528" s="76" t="e">
        <f>VLOOKUP(B2528,'INS-SIN-SD-09-2021'!A:D,4,0)</f>
        <v>#N/A</v>
      </c>
      <c r="N2528" s="76" t="e">
        <f t="shared" si="729"/>
        <v>#N/A</v>
      </c>
      <c r="P2528" s="428"/>
    </row>
    <row r="2529" spans="1:16" s="364" customFormat="1" x14ac:dyDescent="0.25">
      <c r="A2529" s="378" t="str">
        <f t="shared" si="721"/>
        <v>CCU.06.0029</v>
      </c>
      <c r="B2529" s="103" t="s">
        <v>16533</v>
      </c>
      <c r="C2529" s="140"/>
      <c r="D2529" s="104" t="s">
        <v>16534</v>
      </c>
      <c r="E2529" s="105"/>
      <c r="F2529" s="105" t="s">
        <v>8</v>
      </c>
      <c r="G2529" s="140">
        <v>3</v>
      </c>
      <c r="H2529" s="107">
        <v>30.1</v>
      </c>
      <c r="I2529" s="107"/>
      <c r="J2529" s="76">
        <f t="shared" si="728"/>
        <v>90.3</v>
      </c>
      <c r="M2529" s="76" t="e">
        <f>VLOOKUP(B2529,'INS-SIN-SD-09-2021'!A:D,4,0)</f>
        <v>#N/A</v>
      </c>
      <c r="N2529" s="76" t="e">
        <f t="shared" si="729"/>
        <v>#N/A</v>
      </c>
      <c r="P2529" s="428"/>
    </row>
    <row r="2530" spans="1:16" s="364" customFormat="1" ht="45" x14ac:dyDescent="0.25">
      <c r="A2530" s="376" t="str">
        <f t="shared" si="721"/>
        <v>CCU.06.0030</v>
      </c>
      <c r="B2530" s="367"/>
      <c r="C2530" s="368" t="s">
        <v>12178</v>
      </c>
      <c r="D2530" s="368"/>
      <c r="E2530" s="369" t="s">
        <v>8</v>
      </c>
      <c r="F2530" s="369"/>
      <c r="G2530" s="370"/>
      <c r="H2530" s="371"/>
      <c r="I2530" s="375">
        <f>SUMIF(A:A,A2530,J:J)</f>
        <v>716.04</v>
      </c>
      <c r="K2530" s="364" t="e">
        <f>VLOOKUP(A2530,'CMP-SIN-SD-09-2021'!A:D,4,0)</f>
        <v>#N/A</v>
      </c>
      <c r="L2530" s="364" t="e">
        <f>K2530=I2530</f>
        <v>#N/A</v>
      </c>
      <c r="O2530" s="364" t="s">
        <v>12179</v>
      </c>
      <c r="P2530" s="428"/>
    </row>
    <row r="2531" spans="1:16" s="364" customFormat="1" x14ac:dyDescent="0.25">
      <c r="A2531" s="378" t="str">
        <f t="shared" si="721"/>
        <v>CCU.06.0030</v>
      </c>
      <c r="B2531" s="103">
        <v>88247</v>
      </c>
      <c r="C2531" s="140"/>
      <c r="D2531" s="104" t="s">
        <v>6071</v>
      </c>
      <c r="E2531" s="105"/>
      <c r="F2531" s="105" t="s">
        <v>1295</v>
      </c>
      <c r="G2531" s="140">
        <v>5</v>
      </c>
      <c r="H2531" s="107">
        <f>VLOOKUP(B2531,'CMP-SIN-SD-09-2021'!A:D,4,0)</f>
        <v>18.739999999999998</v>
      </c>
      <c r="I2531" s="107"/>
      <c r="J2531" s="76">
        <f t="shared" ref="J2531" si="730">TRUNC((H2531*G2531),2)</f>
        <v>93.7</v>
      </c>
      <c r="M2531" s="76">
        <f>VLOOKUP(B2531,'CMP-SIN-SD-09-2021'!A:D,4,0)</f>
        <v>18.739999999999998</v>
      </c>
      <c r="N2531" s="76" t="b">
        <f t="shared" ref="N2531" si="731">M2531=H2531</f>
        <v>1</v>
      </c>
    </row>
    <row r="2532" spans="1:16" s="364" customFormat="1" x14ac:dyDescent="0.25">
      <c r="A2532" s="378" t="str">
        <f t="shared" si="721"/>
        <v>CCU.06.0030</v>
      </c>
      <c r="B2532" s="103">
        <v>88264</v>
      </c>
      <c r="C2532" s="140"/>
      <c r="D2532" s="104" t="s">
        <v>6086</v>
      </c>
      <c r="E2532" s="105"/>
      <c r="F2532" s="105" t="s">
        <v>1295</v>
      </c>
      <c r="G2532" s="140">
        <v>5</v>
      </c>
      <c r="H2532" s="107">
        <f>VLOOKUP(B2532,'CMP-SIN-SD-09-2021'!A:D,4,0)</f>
        <v>24.1</v>
      </c>
      <c r="I2532" s="107"/>
      <c r="J2532" s="76">
        <f t="shared" ref="J2532:J2538" si="732">TRUNC((H2532*G2532),2)</f>
        <v>120.5</v>
      </c>
      <c r="M2532" s="76">
        <f>VLOOKUP(B2532,'CMP-SIN-SD-09-2021'!A:D,4,0)</f>
        <v>24.1</v>
      </c>
      <c r="N2532" s="76" t="b">
        <f t="shared" ref="N2532:N2538" si="733">M2532=H2532</f>
        <v>1</v>
      </c>
      <c r="P2532" s="428"/>
    </row>
    <row r="2533" spans="1:16" s="364" customFormat="1" x14ac:dyDescent="0.25">
      <c r="A2533" s="378" t="str">
        <f t="shared" si="721"/>
        <v>CCU.06.0030</v>
      </c>
      <c r="B2533" s="103" t="s">
        <v>16525</v>
      </c>
      <c r="C2533" s="140"/>
      <c r="D2533" s="104" t="s">
        <v>16526</v>
      </c>
      <c r="E2533" s="105"/>
      <c r="F2533" s="105" t="s">
        <v>8</v>
      </c>
      <c r="G2533" s="140">
        <v>1</v>
      </c>
      <c r="H2533" s="107">
        <v>47.58</v>
      </c>
      <c r="I2533" s="107"/>
      <c r="J2533" s="76">
        <f t="shared" si="732"/>
        <v>47.58</v>
      </c>
      <c r="M2533" s="76" t="e">
        <f>VLOOKUP(B2533,'INS-SIN-SD-09-2021'!A:D,4,0)</f>
        <v>#N/A</v>
      </c>
      <c r="N2533" s="76" t="e">
        <f t="shared" si="733"/>
        <v>#N/A</v>
      </c>
      <c r="P2533" s="428"/>
    </row>
    <row r="2534" spans="1:16" s="364" customFormat="1" x14ac:dyDescent="0.25">
      <c r="A2534" s="378" t="str">
        <f t="shared" si="721"/>
        <v>CCU.06.0030</v>
      </c>
      <c r="B2534" s="103">
        <v>34653</v>
      </c>
      <c r="C2534" s="140"/>
      <c r="D2534" s="104" t="s">
        <v>8230</v>
      </c>
      <c r="E2534" s="105"/>
      <c r="F2534" s="105" t="s">
        <v>8</v>
      </c>
      <c r="G2534" s="140">
        <v>8</v>
      </c>
      <c r="H2534" s="107">
        <f>VLOOKUP(B2534,'INS-SIN-SD-09-2021'!A:D,4,0)</f>
        <v>9.5299999999999994</v>
      </c>
      <c r="I2534" s="107"/>
      <c r="J2534" s="76">
        <f t="shared" si="732"/>
        <v>76.239999999999995</v>
      </c>
      <c r="M2534" s="76">
        <f>VLOOKUP(B2534,'INS-SIN-SD-09-2021'!A:D,4,0)</f>
        <v>9.5299999999999994</v>
      </c>
      <c r="N2534" s="76" t="b">
        <f t="shared" si="733"/>
        <v>1</v>
      </c>
    </row>
    <row r="2535" spans="1:16" s="364" customFormat="1" x14ac:dyDescent="0.25">
      <c r="A2535" s="378" t="str">
        <f t="shared" si="721"/>
        <v>CCU.06.0030</v>
      </c>
      <c r="B2535" s="103">
        <v>34709</v>
      </c>
      <c r="C2535" s="140"/>
      <c r="D2535" s="104" t="s">
        <v>8232</v>
      </c>
      <c r="E2535" s="105"/>
      <c r="F2535" s="105" t="s">
        <v>8</v>
      </c>
      <c r="G2535" s="140">
        <v>1</v>
      </c>
      <c r="H2535" s="107">
        <f>VLOOKUP(B2535,'INS-SIN-SD-09-2021'!A:D,4,0)</f>
        <v>66.97</v>
      </c>
      <c r="I2535" s="107"/>
      <c r="J2535" s="76">
        <f t="shared" si="732"/>
        <v>66.97</v>
      </c>
      <c r="M2535" s="76">
        <f>VLOOKUP(B2535,'INS-SIN-SD-09-2021'!A:D,4,0)</f>
        <v>66.97</v>
      </c>
      <c r="N2535" s="76" t="b">
        <f t="shared" si="733"/>
        <v>1</v>
      </c>
      <c r="P2535" s="428"/>
    </row>
    <row r="2536" spans="1:16" s="364" customFormat="1" ht="30" x14ac:dyDescent="0.25">
      <c r="A2536" s="378" t="str">
        <f t="shared" si="721"/>
        <v>CCU.06.0030</v>
      </c>
      <c r="B2536" s="103" t="s">
        <v>16529</v>
      </c>
      <c r="C2536" s="140"/>
      <c r="D2536" s="104" t="s">
        <v>16530</v>
      </c>
      <c r="E2536" s="105"/>
      <c r="F2536" s="105" t="s">
        <v>8</v>
      </c>
      <c r="G2536" s="140">
        <v>1</v>
      </c>
      <c r="H2536" s="107">
        <v>190.15</v>
      </c>
      <c r="I2536" s="107"/>
      <c r="J2536" s="76">
        <f t="shared" si="732"/>
        <v>190.15</v>
      </c>
      <c r="M2536" s="76" t="e">
        <f>VLOOKUP(B2536,'INS-SIN-SD-09-2021'!A:D,4,0)</f>
        <v>#N/A</v>
      </c>
      <c r="N2536" s="76" t="e">
        <f t="shared" si="733"/>
        <v>#N/A</v>
      </c>
      <c r="P2536" s="428"/>
    </row>
    <row r="2537" spans="1:16" s="364" customFormat="1" x14ac:dyDescent="0.25">
      <c r="A2537" s="378" t="str">
        <f t="shared" si="721"/>
        <v>CCU.06.0030</v>
      </c>
      <c r="B2537" s="103" t="s">
        <v>16531</v>
      </c>
      <c r="C2537" s="140"/>
      <c r="D2537" s="104" t="s">
        <v>16532</v>
      </c>
      <c r="E2537" s="105"/>
      <c r="F2537" s="105" t="s">
        <v>8</v>
      </c>
      <c r="G2537" s="140">
        <v>1</v>
      </c>
      <c r="H2537" s="107">
        <v>30.6</v>
      </c>
      <c r="I2537" s="107"/>
      <c r="J2537" s="76">
        <f t="shared" si="732"/>
        <v>30.6</v>
      </c>
      <c r="M2537" s="76" t="e">
        <f>VLOOKUP(B2537,'INS-SIN-SD-09-2021'!A:D,4,0)</f>
        <v>#N/A</v>
      </c>
      <c r="N2537" s="76" t="e">
        <f t="shared" si="733"/>
        <v>#N/A</v>
      </c>
      <c r="P2537" s="428"/>
    </row>
    <row r="2538" spans="1:16" s="364" customFormat="1" x14ac:dyDescent="0.25">
      <c r="A2538" s="378" t="str">
        <f t="shared" si="721"/>
        <v>CCU.06.0030</v>
      </c>
      <c r="B2538" s="103" t="s">
        <v>16533</v>
      </c>
      <c r="C2538" s="140"/>
      <c r="D2538" s="104" t="s">
        <v>16534</v>
      </c>
      <c r="E2538" s="105"/>
      <c r="F2538" s="105" t="s">
        <v>8</v>
      </c>
      <c r="G2538" s="140">
        <v>3</v>
      </c>
      <c r="H2538" s="107">
        <v>30.1</v>
      </c>
      <c r="I2538" s="107"/>
      <c r="J2538" s="76">
        <f t="shared" si="732"/>
        <v>90.3</v>
      </c>
      <c r="M2538" s="76" t="e">
        <f>VLOOKUP(B2538,'INS-SIN-SD-09-2021'!A:D,4,0)</f>
        <v>#N/A</v>
      </c>
      <c r="N2538" s="76" t="e">
        <f t="shared" si="733"/>
        <v>#N/A</v>
      </c>
      <c r="P2538" s="428"/>
    </row>
    <row r="2539" spans="1:16" s="364" customFormat="1" ht="45" x14ac:dyDescent="0.25">
      <c r="A2539" s="376" t="str">
        <f t="shared" si="721"/>
        <v>CCU.06.0031</v>
      </c>
      <c r="B2539" s="367"/>
      <c r="C2539" s="368" t="s">
        <v>12180</v>
      </c>
      <c r="D2539" s="368"/>
      <c r="E2539" s="369" t="s">
        <v>8</v>
      </c>
      <c r="F2539" s="369"/>
      <c r="G2539" s="370"/>
      <c r="H2539" s="371"/>
      <c r="I2539" s="375">
        <f>SUMIF(A:A,A2539,J:J)</f>
        <v>773.7399999999999</v>
      </c>
      <c r="K2539" s="364" t="e">
        <f>VLOOKUP(A2539,'CMP-SIN-SD-09-2021'!A:D,4,0)</f>
        <v>#N/A</v>
      </c>
      <c r="L2539" s="364" t="e">
        <f>K2539=I2539</f>
        <v>#N/A</v>
      </c>
      <c r="O2539" s="364" t="s">
        <v>12181</v>
      </c>
    </row>
    <row r="2540" spans="1:16" s="364" customFormat="1" x14ac:dyDescent="0.25">
      <c r="A2540" s="378" t="str">
        <f t="shared" si="721"/>
        <v>CCU.06.0031</v>
      </c>
      <c r="B2540" s="103">
        <v>88247</v>
      </c>
      <c r="C2540" s="140"/>
      <c r="D2540" s="104" t="s">
        <v>6071</v>
      </c>
      <c r="E2540" s="105"/>
      <c r="F2540" s="105" t="s">
        <v>1295</v>
      </c>
      <c r="G2540" s="140">
        <v>5</v>
      </c>
      <c r="H2540" s="107">
        <f>VLOOKUP(B2540,'CMP-SIN-SD-09-2021'!A:D,4,0)</f>
        <v>18.739999999999998</v>
      </c>
      <c r="I2540" s="107"/>
      <c r="J2540" s="76">
        <f t="shared" ref="J2540" si="734">TRUNC((H2540*G2540),2)</f>
        <v>93.7</v>
      </c>
      <c r="M2540" s="76">
        <f>VLOOKUP(B2540,'CMP-SIN-SD-09-2021'!A:D,4,0)</f>
        <v>18.739999999999998</v>
      </c>
      <c r="N2540" s="76" t="b">
        <f t="shared" ref="N2540" si="735">M2540=H2540</f>
        <v>1</v>
      </c>
      <c r="P2540" s="428"/>
    </row>
    <row r="2541" spans="1:16" s="364" customFormat="1" x14ac:dyDescent="0.25">
      <c r="A2541" s="378" t="str">
        <f t="shared" si="721"/>
        <v>CCU.06.0031</v>
      </c>
      <c r="B2541" s="103">
        <v>88264</v>
      </c>
      <c r="C2541" s="140"/>
      <c r="D2541" s="104" t="s">
        <v>6086</v>
      </c>
      <c r="E2541" s="105"/>
      <c r="F2541" s="105" t="s">
        <v>1295</v>
      </c>
      <c r="G2541" s="140">
        <v>5</v>
      </c>
      <c r="H2541" s="107">
        <f>VLOOKUP(B2541,'CMP-SIN-SD-09-2021'!A:D,4,0)</f>
        <v>24.1</v>
      </c>
      <c r="I2541" s="107"/>
      <c r="J2541" s="76">
        <f t="shared" ref="J2541:J2546" si="736">TRUNC((H2541*G2541),2)</f>
        <v>120.5</v>
      </c>
      <c r="M2541" s="76">
        <f>VLOOKUP(B2541,'CMP-SIN-SD-09-2021'!A:D,4,0)</f>
        <v>24.1</v>
      </c>
      <c r="N2541" s="76" t="b">
        <f t="shared" ref="N2541:N2546" si="737">M2541=H2541</f>
        <v>1</v>
      </c>
      <c r="P2541" s="428"/>
    </row>
    <row r="2542" spans="1:16" s="364" customFormat="1" x14ac:dyDescent="0.25">
      <c r="A2542" s="378" t="str">
        <f t="shared" si="721"/>
        <v>CCU.06.0031</v>
      </c>
      <c r="B2542" s="103" t="s">
        <v>16525</v>
      </c>
      <c r="C2542" s="140"/>
      <c r="D2542" s="104" t="s">
        <v>16526</v>
      </c>
      <c r="E2542" s="105"/>
      <c r="F2542" s="105" t="s">
        <v>8</v>
      </c>
      <c r="G2542" s="140">
        <v>1</v>
      </c>
      <c r="H2542" s="107">
        <v>47.58</v>
      </c>
      <c r="I2542" s="107"/>
      <c r="J2542" s="76">
        <f t="shared" si="736"/>
        <v>47.58</v>
      </c>
      <c r="M2542" s="76" t="e">
        <f>VLOOKUP(B2542,'INS-SIN-SD-09-2021'!A:D,4,0)</f>
        <v>#N/A</v>
      </c>
      <c r="N2542" s="76" t="e">
        <f t="shared" si="737"/>
        <v>#N/A</v>
      </c>
      <c r="P2542" s="428"/>
    </row>
    <row r="2543" spans="1:16" s="364" customFormat="1" x14ac:dyDescent="0.25">
      <c r="A2543" s="378" t="str">
        <f t="shared" si="721"/>
        <v>CCU.06.0031</v>
      </c>
      <c r="B2543" s="103">
        <v>34709</v>
      </c>
      <c r="C2543" s="140"/>
      <c r="D2543" s="104" t="s">
        <v>8232</v>
      </c>
      <c r="E2543" s="105"/>
      <c r="F2543" s="105" t="s">
        <v>8</v>
      </c>
      <c r="G2543" s="140">
        <v>3</v>
      </c>
      <c r="H2543" s="107">
        <f>VLOOKUP(B2543,'INS-SIN-SD-09-2021'!A:D,4,0)</f>
        <v>66.97</v>
      </c>
      <c r="I2543" s="107"/>
      <c r="J2543" s="76">
        <f t="shared" si="736"/>
        <v>200.91</v>
      </c>
      <c r="M2543" s="76">
        <f>VLOOKUP(B2543,'INS-SIN-SD-09-2021'!A:D,4,0)</f>
        <v>66.97</v>
      </c>
      <c r="N2543" s="76" t="b">
        <f t="shared" si="737"/>
        <v>1</v>
      </c>
    </row>
    <row r="2544" spans="1:16" s="364" customFormat="1" ht="30" x14ac:dyDescent="0.25">
      <c r="A2544" s="378" t="str">
        <f t="shared" si="721"/>
        <v>CCU.06.0031</v>
      </c>
      <c r="B2544" s="103" t="s">
        <v>16529</v>
      </c>
      <c r="C2544" s="140"/>
      <c r="D2544" s="104" t="s">
        <v>16530</v>
      </c>
      <c r="E2544" s="105"/>
      <c r="F2544" s="105" t="s">
        <v>8</v>
      </c>
      <c r="G2544" s="140">
        <v>1</v>
      </c>
      <c r="H2544" s="107">
        <v>190.15</v>
      </c>
      <c r="I2544" s="107"/>
      <c r="J2544" s="76">
        <f t="shared" si="736"/>
        <v>190.15</v>
      </c>
      <c r="M2544" s="76" t="e">
        <f>VLOOKUP(B2544,'INS-SIN-SD-09-2021'!A:D,4,0)</f>
        <v>#N/A</v>
      </c>
      <c r="N2544" s="76" t="e">
        <f t="shared" si="737"/>
        <v>#N/A</v>
      </c>
    </row>
    <row r="2545" spans="1:16" s="364" customFormat="1" x14ac:dyDescent="0.25">
      <c r="A2545" s="378" t="str">
        <f t="shared" si="721"/>
        <v>CCU.06.0031</v>
      </c>
      <c r="B2545" s="103" t="s">
        <v>16531</v>
      </c>
      <c r="C2545" s="140"/>
      <c r="D2545" s="104" t="s">
        <v>16532</v>
      </c>
      <c r="E2545" s="105"/>
      <c r="F2545" s="105" t="s">
        <v>8</v>
      </c>
      <c r="G2545" s="140">
        <v>1</v>
      </c>
      <c r="H2545" s="107">
        <v>30.6</v>
      </c>
      <c r="I2545" s="107"/>
      <c r="J2545" s="76">
        <f t="shared" si="736"/>
        <v>30.6</v>
      </c>
      <c r="M2545" s="76" t="e">
        <f>VLOOKUP(B2545,'INS-SIN-SD-09-2021'!A:D,4,0)</f>
        <v>#N/A</v>
      </c>
      <c r="N2545" s="76" t="e">
        <f t="shared" si="737"/>
        <v>#N/A</v>
      </c>
      <c r="P2545" s="428"/>
    </row>
    <row r="2546" spans="1:16" s="364" customFormat="1" x14ac:dyDescent="0.25">
      <c r="A2546" s="378" t="str">
        <f t="shared" si="721"/>
        <v>CCU.06.0031</v>
      </c>
      <c r="B2546" s="103" t="s">
        <v>16533</v>
      </c>
      <c r="C2546" s="140"/>
      <c r="D2546" s="104" t="s">
        <v>16534</v>
      </c>
      <c r="E2546" s="105"/>
      <c r="F2546" s="105" t="s">
        <v>8</v>
      </c>
      <c r="G2546" s="140">
        <v>3</v>
      </c>
      <c r="H2546" s="107">
        <v>30.1</v>
      </c>
      <c r="I2546" s="107"/>
      <c r="J2546" s="76">
        <f t="shared" si="736"/>
        <v>90.3</v>
      </c>
      <c r="M2546" s="76" t="e">
        <f>VLOOKUP(B2546,'INS-SIN-SD-09-2021'!A:D,4,0)</f>
        <v>#N/A</v>
      </c>
      <c r="N2546" s="76" t="e">
        <f t="shared" si="737"/>
        <v>#N/A</v>
      </c>
      <c r="P2546" s="428"/>
    </row>
    <row r="2547" spans="1:16" s="364" customFormat="1" ht="45" x14ac:dyDescent="0.25">
      <c r="A2547" s="376" t="str">
        <f t="shared" si="721"/>
        <v>CCU.06.0032</v>
      </c>
      <c r="B2547" s="367"/>
      <c r="C2547" s="368" t="s">
        <v>12182</v>
      </c>
      <c r="D2547" s="368"/>
      <c r="E2547" s="369" t="s">
        <v>8</v>
      </c>
      <c r="F2547" s="369"/>
      <c r="G2547" s="370"/>
      <c r="H2547" s="371"/>
      <c r="I2547" s="375">
        <f>SUMIF(A:A,A2547,J:J)</f>
        <v>773.7399999999999</v>
      </c>
      <c r="K2547" s="364" t="e">
        <f>VLOOKUP(A2547,'CMP-SIN-SD-09-2021'!A:D,4,0)</f>
        <v>#N/A</v>
      </c>
      <c r="L2547" s="364" t="e">
        <f>K2547=I2547</f>
        <v>#N/A</v>
      </c>
      <c r="O2547" s="364" t="s">
        <v>12183</v>
      </c>
    </row>
    <row r="2548" spans="1:16" s="364" customFormat="1" x14ac:dyDescent="0.25">
      <c r="A2548" s="378" t="str">
        <f t="shared" si="721"/>
        <v>CCU.06.0032</v>
      </c>
      <c r="B2548" s="103">
        <v>88247</v>
      </c>
      <c r="C2548" s="140"/>
      <c r="D2548" s="104" t="s">
        <v>6071</v>
      </c>
      <c r="E2548" s="105"/>
      <c r="F2548" s="105" t="s">
        <v>1295</v>
      </c>
      <c r="G2548" s="140">
        <v>5</v>
      </c>
      <c r="H2548" s="107">
        <f>VLOOKUP(B2548,'CMP-SIN-SD-09-2021'!A:D,4,0)</f>
        <v>18.739999999999998</v>
      </c>
      <c r="I2548" s="107"/>
      <c r="J2548" s="76">
        <f t="shared" ref="J2548" si="738">TRUNC((H2548*G2548),2)</f>
        <v>93.7</v>
      </c>
      <c r="M2548" s="76">
        <f>VLOOKUP(B2548,'CMP-SIN-SD-09-2021'!A:D,4,0)</f>
        <v>18.739999999999998</v>
      </c>
      <c r="N2548" s="76" t="b">
        <f t="shared" ref="N2548" si="739">M2548=H2548</f>
        <v>1</v>
      </c>
      <c r="P2548" s="428"/>
    </row>
    <row r="2549" spans="1:16" s="364" customFormat="1" x14ac:dyDescent="0.25">
      <c r="A2549" s="378" t="str">
        <f t="shared" si="721"/>
        <v>CCU.06.0032</v>
      </c>
      <c r="B2549" s="103">
        <v>88264</v>
      </c>
      <c r="C2549" s="140"/>
      <c r="D2549" s="104" t="s">
        <v>6086</v>
      </c>
      <c r="E2549" s="105"/>
      <c r="F2549" s="105" t="s">
        <v>1295</v>
      </c>
      <c r="G2549" s="140">
        <v>5</v>
      </c>
      <c r="H2549" s="107">
        <f>VLOOKUP(B2549,'CMP-SIN-SD-09-2021'!A:D,4,0)</f>
        <v>24.1</v>
      </c>
      <c r="I2549" s="107"/>
      <c r="J2549" s="76">
        <f t="shared" ref="J2549:J2554" si="740">TRUNC((H2549*G2549),2)</f>
        <v>120.5</v>
      </c>
      <c r="M2549" s="76">
        <f>VLOOKUP(B2549,'CMP-SIN-SD-09-2021'!A:D,4,0)</f>
        <v>24.1</v>
      </c>
      <c r="N2549" s="76" t="b">
        <f t="shared" ref="N2549:N2554" si="741">M2549=H2549</f>
        <v>1</v>
      </c>
    </row>
    <row r="2550" spans="1:16" s="364" customFormat="1" x14ac:dyDescent="0.25">
      <c r="A2550" s="378" t="str">
        <f t="shared" si="721"/>
        <v>CCU.06.0032</v>
      </c>
      <c r="B2550" s="103" t="s">
        <v>16525</v>
      </c>
      <c r="C2550" s="140"/>
      <c r="D2550" s="104" t="s">
        <v>16526</v>
      </c>
      <c r="E2550" s="105"/>
      <c r="F2550" s="105" t="s">
        <v>8</v>
      </c>
      <c r="G2550" s="140">
        <v>1</v>
      </c>
      <c r="H2550" s="107">
        <v>47.58</v>
      </c>
      <c r="I2550" s="107"/>
      <c r="J2550" s="76">
        <f t="shared" si="740"/>
        <v>47.58</v>
      </c>
      <c r="M2550" s="76" t="e">
        <f>VLOOKUP(B2550,'INS-SIN-SD-09-2021'!A:D,4,0)</f>
        <v>#N/A</v>
      </c>
      <c r="N2550" s="76" t="e">
        <f t="shared" si="741"/>
        <v>#N/A</v>
      </c>
      <c r="P2550" s="428"/>
    </row>
    <row r="2551" spans="1:16" s="364" customFormat="1" x14ac:dyDescent="0.25">
      <c r="A2551" s="378" t="str">
        <f t="shared" si="721"/>
        <v>CCU.06.0032</v>
      </c>
      <c r="B2551" s="103">
        <v>34709</v>
      </c>
      <c r="C2551" s="140"/>
      <c r="D2551" s="104" t="s">
        <v>8232</v>
      </c>
      <c r="E2551" s="105"/>
      <c r="F2551" s="105" t="s">
        <v>8</v>
      </c>
      <c r="G2551" s="140">
        <v>3</v>
      </c>
      <c r="H2551" s="107">
        <f>VLOOKUP(B2551,'INS-SIN-SD-09-2021'!A:D,4,0)</f>
        <v>66.97</v>
      </c>
      <c r="I2551" s="107"/>
      <c r="J2551" s="76">
        <f t="shared" si="740"/>
        <v>200.91</v>
      </c>
      <c r="M2551" s="76">
        <f>VLOOKUP(B2551,'INS-SIN-SD-09-2021'!A:D,4,0)</f>
        <v>66.97</v>
      </c>
      <c r="N2551" s="76" t="b">
        <f t="shared" si="741"/>
        <v>1</v>
      </c>
    </row>
    <row r="2552" spans="1:16" s="364" customFormat="1" ht="30" x14ac:dyDescent="0.25">
      <c r="A2552" s="378" t="str">
        <f t="shared" si="721"/>
        <v>CCU.06.0032</v>
      </c>
      <c r="B2552" s="103" t="s">
        <v>16529</v>
      </c>
      <c r="C2552" s="140"/>
      <c r="D2552" s="104" t="s">
        <v>16530</v>
      </c>
      <c r="E2552" s="105"/>
      <c r="F2552" s="105" t="s">
        <v>8</v>
      </c>
      <c r="G2552" s="140">
        <v>1</v>
      </c>
      <c r="H2552" s="107">
        <v>190.15</v>
      </c>
      <c r="I2552" s="107"/>
      <c r="J2552" s="76">
        <f t="shared" si="740"/>
        <v>190.15</v>
      </c>
      <c r="M2552" s="76" t="e">
        <f>VLOOKUP(B2552,'INS-SIN-SD-09-2021'!A:D,4,0)</f>
        <v>#N/A</v>
      </c>
      <c r="N2552" s="76" t="e">
        <f t="shared" si="741"/>
        <v>#N/A</v>
      </c>
      <c r="P2552" s="428"/>
    </row>
    <row r="2553" spans="1:16" s="364" customFormat="1" x14ac:dyDescent="0.25">
      <c r="A2553" s="378" t="str">
        <f t="shared" si="721"/>
        <v>CCU.06.0032</v>
      </c>
      <c r="B2553" s="103" t="s">
        <v>16531</v>
      </c>
      <c r="C2553" s="140"/>
      <c r="D2553" s="104" t="s">
        <v>16532</v>
      </c>
      <c r="E2553" s="105"/>
      <c r="F2553" s="105" t="s">
        <v>8</v>
      </c>
      <c r="G2553" s="140">
        <v>1</v>
      </c>
      <c r="H2553" s="107">
        <v>30.6</v>
      </c>
      <c r="I2553" s="107"/>
      <c r="J2553" s="76">
        <f t="shared" si="740"/>
        <v>30.6</v>
      </c>
      <c r="M2553" s="76" t="e">
        <f>VLOOKUP(B2553,'INS-SIN-SD-09-2021'!A:D,4,0)</f>
        <v>#N/A</v>
      </c>
      <c r="N2553" s="76" t="e">
        <f t="shared" si="741"/>
        <v>#N/A</v>
      </c>
      <c r="P2553" s="428"/>
    </row>
    <row r="2554" spans="1:16" s="364" customFormat="1" x14ac:dyDescent="0.25">
      <c r="A2554" s="378" t="str">
        <f t="shared" si="721"/>
        <v>CCU.06.0032</v>
      </c>
      <c r="B2554" s="98" t="s">
        <v>16533</v>
      </c>
      <c r="C2554" s="346"/>
      <c r="D2554" s="99" t="s">
        <v>16534</v>
      </c>
      <c r="E2554" s="100"/>
      <c r="F2554" s="100" t="s">
        <v>8</v>
      </c>
      <c r="G2554" s="346">
        <v>3</v>
      </c>
      <c r="H2554" s="102">
        <v>30.1</v>
      </c>
      <c r="I2554" s="102"/>
      <c r="J2554" s="76">
        <f t="shared" si="740"/>
        <v>90.3</v>
      </c>
      <c r="M2554" s="76" t="e">
        <f>VLOOKUP(B2554,'INS-SIN-SD-09-2021'!A:D,4,0)</f>
        <v>#N/A</v>
      </c>
      <c r="N2554" s="76" t="e">
        <f t="shared" si="741"/>
        <v>#N/A</v>
      </c>
    </row>
    <row r="2555" spans="1:16" s="363" customFormat="1" ht="45" x14ac:dyDescent="0.25">
      <c r="A2555" s="376">
        <f>IF(O2555&lt;&gt;0,O2555,A2554)</f>
        <v>91834</v>
      </c>
      <c r="B2555" s="367" t="s">
        <v>11263</v>
      </c>
      <c r="C2555" s="368" t="s">
        <v>11566</v>
      </c>
      <c r="D2555" s="368" t="s">
        <v>13511</v>
      </c>
      <c r="E2555" s="369" t="s">
        <v>6465</v>
      </c>
      <c r="F2555" s="369" t="s">
        <v>11264</v>
      </c>
      <c r="G2555" s="370" t="s">
        <v>11265</v>
      </c>
      <c r="H2555" s="371" t="s">
        <v>11266</v>
      </c>
      <c r="I2555" s="375">
        <f>SUMIF(A:A,A2555,J:J)</f>
        <v>8.5400000000000009</v>
      </c>
      <c r="K2555" s="363">
        <f>VLOOKUP(A2555,'CMP-SIN-SD-09-2021'!A:D,4,0)</f>
        <v>8.5399999999999991</v>
      </c>
      <c r="L2555" s="363" t="b">
        <f>K2555=I2555</f>
        <v>1</v>
      </c>
      <c r="O2555" s="6">
        <v>91834</v>
      </c>
    </row>
    <row r="2556" spans="1:16" s="363" customFormat="1" ht="60" x14ac:dyDescent="0.25">
      <c r="A2556" s="378">
        <f t="shared" ref="A2556:A2612" si="742">IF(O2556&lt;&gt;0,O2556,A2555)</f>
        <v>91834</v>
      </c>
      <c r="B2556" s="377">
        <v>91170</v>
      </c>
      <c r="C2556" s="104" t="s">
        <v>13511</v>
      </c>
      <c r="D2556" s="104" t="s">
        <v>13295</v>
      </c>
      <c r="E2556" s="105" t="s">
        <v>11264</v>
      </c>
      <c r="F2556" s="105" t="s">
        <v>6465</v>
      </c>
      <c r="G2556" s="140">
        <v>1</v>
      </c>
      <c r="H2556" s="107">
        <f>VLOOKUP(B2556,'CMP-SIN-SD-09-2021'!A:D,4,0)</f>
        <v>2.74</v>
      </c>
      <c r="I2556" s="107" t="s">
        <v>11266</v>
      </c>
      <c r="J2556" s="76">
        <f t="shared" ref="J2556:J2559" si="743">TRUNC((H2556*G2556),2)</f>
        <v>2.74</v>
      </c>
      <c r="M2556" s="76">
        <f>VLOOKUP(B2556,'CMP-SIN-SD-09-2021'!A:D,4,0)</f>
        <v>2.74</v>
      </c>
      <c r="N2556" s="76" t="b">
        <f t="shared" ref="N2556:N2559" si="744">M2556=H2556</f>
        <v>1</v>
      </c>
    </row>
    <row r="2557" spans="1:16" s="363" customFormat="1" x14ac:dyDescent="0.25">
      <c r="A2557" s="378">
        <f t="shared" si="742"/>
        <v>91834</v>
      </c>
      <c r="B2557" s="377">
        <v>88247</v>
      </c>
      <c r="C2557" s="104" t="s">
        <v>13511</v>
      </c>
      <c r="D2557" s="104" t="s">
        <v>14183</v>
      </c>
      <c r="E2557" s="105" t="s">
        <v>11264</v>
      </c>
      <c r="F2557" s="105" t="s">
        <v>6456</v>
      </c>
      <c r="G2557" s="140">
        <v>7.0000000000000007E-2</v>
      </c>
      <c r="H2557" s="107">
        <f>VLOOKUP(B2557,'CMP-SIN-SD-09-2021'!A:D,4,0)</f>
        <v>18.739999999999998</v>
      </c>
      <c r="I2557" s="107" t="s">
        <v>11266</v>
      </c>
      <c r="J2557" s="76">
        <f t="shared" si="743"/>
        <v>1.31</v>
      </c>
      <c r="M2557" s="76">
        <f>VLOOKUP(B2557,'CMP-SIN-SD-09-2021'!A:D,4,0)</f>
        <v>18.739999999999998</v>
      </c>
      <c r="N2557" s="76" t="b">
        <f t="shared" si="744"/>
        <v>1</v>
      </c>
    </row>
    <row r="2558" spans="1:16" s="363" customFormat="1" x14ac:dyDescent="0.25">
      <c r="A2558" s="378">
        <f t="shared" si="742"/>
        <v>91834</v>
      </c>
      <c r="B2558" s="377">
        <v>88264</v>
      </c>
      <c r="C2558" s="104" t="s">
        <v>13511</v>
      </c>
      <c r="D2558" s="104" t="s">
        <v>13368</v>
      </c>
      <c r="E2558" s="105" t="s">
        <v>11264</v>
      </c>
      <c r="F2558" s="105" t="s">
        <v>6456</v>
      </c>
      <c r="G2558" s="140">
        <v>7.0000000000000007E-2</v>
      </c>
      <c r="H2558" s="107">
        <f>VLOOKUP(B2558,'CMP-SIN-SD-09-2021'!A:D,4,0)</f>
        <v>24.1</v>
      </c>
      <c r="I2558" s="107" t="s">
        <v>11266</v>
      </c>
      <c r="J2558" s="76">
        <f t="shared" si="743"/>
        <v>1.68</v>
      </c>
      <c r="M2558" s="76">
        <f>VLOOKUP(B2558,'CMP-SIN-SD-09-2021'!A:D,4,0)</f>
        <v>24.1</v>
      </c>
      <c r="N2558" s="76" t="b">
        <f t="shared" si="744"/>
        <v>1</v>
      </c>
    </row>
    <row r="2559" spans="1:16" s="363" customFormat="1" ht="30" x14ac:dyDescent="0.25">
      <c r="A2559" s="378">
        <f t="shared" si="742"/>
        <v>91834</v>
      </c>
      <c r="B2559" s="377">
        <v>2688</v>
      </c>
      <c r="C2559" s="104" t="s">
        <v>13511</v>
      </c>
      <c r="D2559" s="104" t="s">
        <v>14264</v>
      </c>
      <c r="E2559" s="105" t="s">
        <v>11264</v>
      </c>
      <c r="F2559" s="105" t="s">
        <v>6465</v>
      </c>
      <c r="G2559" s="140">
        <v>1.1000000000000001</v>
      </c>
      <c r="H2559" s="107">
        <v>2.56</v>
      </c>
      <c r="I2559" s="107" t="s">
        <v>11266</v>
      </c>
      <c r="J2559" s="76">
        <f t="shared" si="743"/>
        <v>2.81</v>
      </c>
      <c r="M2559" s="76">
        <f>VLOOKUP(B2559,'INS-SIN-SD-09-2021'!A:D,4,0)</f>
        <v>2.56</v>
      </c>
      <c r="N2559" s="76" t="b">
        <f t="shared" si="744"/>
        <v>1</v>
      </c>
    </row>
    <row r="2560" spans="1:16" s="363" customFormat="1" ht="45" x14ac:dyDescent="0.25">
      <c r="A2560" s="376">
        <f t="shared" si="742"/>
        <v>91836</v>
      </c>
      <c r="B2560" s="367" t="s">
        <v>11263</v>
      </c>
      <c r="C2560" s="368" t="s">
        <v>11567</v>
      </c>
      <c r="D2560" s="368" t="s">
        <v>13537</v>
      </c>
      <c r="E2560" s="369" t="s">
        <v>6465</v>
      </c>
      <c r="F2560" s="369" t="s">
        <v>11264</v>
      </c>
      <c r="G2560" s="370" t="s">
        <v>11265</v>
      </c>
      <c r="H2560" s="371" t="s">
        <v>11266</v>
      </c>
      <c r="I2560" s="375">
        <f>SUMIF(A:A,A2560,J:J)</f>
        <v>11.39</v>
      </c>
      <c r="K2560" s="363">
        <f>VLOOKUP(A2560,'CMP-SIN-SD-09-2021'!A:D,4,0)</f>
        <v>11.39</v>
      </c>
      <c r="L2560" s="363" t="b">
        <f>K2560=I2560</f>
        <v>1</v>
      </c>
      <c r="O2560" s="6">
        <v>91836</v>
      </c>
    </row>
    <row r="2561" spans="1:15" s="363" customFormat="1" ht="60" x14ac:dyDescent="0.25">
      <c r="A2561" s="378">
        <f t="shared" si="742"/>
        <v>91836</v>
      </c>
      <c r="B2561" s="377">
        <v>91170</v>
      </c>
      <c r="C2561" s="104" t="s">
        <v>13537</v>
      </c>
      <c r="D2561" s="104" t="s">
        <v>13295</v>
      </c>
      <c r="E2561" s="105" t="s">
        <v>11264</v>
      </c>
      <c r="F2561" s="105" t="s">
        <v>6465</v>
      </c>
      <c r="G2561" s="140">
        <v>1</v>
      </c>
      <c r="H2561" s="107">
        <f>VLOOKUP(B2561,'CMP-SIN-SD-09-2021'!A:D,4,0)</f>
        <v>2.74</v>
      </c>
      <c r="I2561" s="107" t="s">
        <v>11266</v>
      </c>
      <c r="J2561" s="76">
        <f t="shared" ref="J2561:J2564" si="745">TRUNC((H2561*G2561),2)</f>
        <v>2.74</v>
      </c>
      <c r="M2561" s="76">
        <f>VLOOKUP(B2561,'CMP-SIN-SD-09-2021'!A:D,4,0)</f>
        <v>2.74</v>
      </c>
      <c r="N2561" s="76" t="b">
        <f t="shared" ref="N2561:N2564" si="746">M2561=H2561</f>
        <v>1</v>
      </c>
    </row>
    <row r="2562" spans="1:15" s="363" customFormat="1" x14ac:dyDescent="0.25">
      <c r="A2562" s="378">
        <f t="shared" si="742"/>
        <v>91836</v>
      </c>
      <c r="B2562" s="377">
        <v>88247</v>
      </c>
      <c r="C2562" s="104" t="s">
        <v>13537</v>
      </c>
      <c r="D2562" s="104" t="s">
        <v>14183</v>
      </c>
      <c r="E2562" s="105" t="s">
        <v>11264</v>
      </c>
      <c r="F2562" s="105" t="s">
        <v>6456</v>
      </c>
      <c r="G2562" s="140">
        <v>0.09</v>
      </c>
      <c r="H2562" s="107">
        <f>VLOOKUP(B2562,'CMP-SIN-SD-09-2021'!A:D,4,0)</f>
        <v>18.739999999999998</v>
      </c>
      <c r="I2562" s="107" t="s">
        <v>11266</v>
      </c>
      <c r="J2562" s="76">
        <f t="shared" si="745"/>
        <v>1.68</v>
      </c>
      <c r="M2562" s="76">
        <f>VLOOKUP(B2562,'CMP-SIN-SD-09-2021'!A:D,4,0)</f>
        <v>18.739999999999998</v>
      </c>
      <c r="N2562" s="76" t="b">
        <f t="shared" si="746"/>
        <v>1</v>
      </c>
    </row>
    <row r="2563" spans="1:15" s="363" customFormat="1" x14ac:dyDescent="0.25">
      <c r="A2563" s="378">
        <f t="shared" si="742"/>
        <v>91836</v>
      </c>
      <c r="B2563" s="377">
        <v>88264</v>
      </c>
      <c r="C2563" s="104" t="s">
        <v>13537</v>
      </c>
      <c r="D2563" s="104" t="s">
        <v>13368</v>
      </c>
      <c r="E2563" s="105" t="s">
        <v>11264</v>
      </c>
      <c r="F2563" s="105" t="s">
        <v>6456</v>
      </c>
      <c r="G2563" s="140">
        <v>0.09</v>
      </c>
      <c r="H2563" s="107">
        <f>VLOOKUP(B2563,'CMP-SIN-SD-09-2021'!A:D,4,0)</f>
        <v>24.1</v>
      </c>
      <c r="I2563" s="107" t="s">
        <v>11266</v>
      </c>
      <c r="J2563" s="76">
        <f t="shared" si="745"/>
        <v>2.16</v>
      </c>
      <c r="M2563" s="76">
        <f>VLOOKUP(B2563,'CMP-SIN-SD-09-2021'!A:D,4,0)</f>
        <v>24.1</v>
      </c>
      <c r="N2563" s="76" t="b">
        <f t="shared" si="746"/>
        <v>1</v>
      </c>
    </row>
    <row r="2564" spans="1:15" s="363" customFormat="1" ht="30" x14ac:dyDescent="0.25">
      <c r="A2564" s="378">
        <f t="shared" si="742"/>
        <v>91836</v>
      </c>
      <c r="B2564" s="377">
        <v>2690</v>
      </c>
      <c r="C2564" s="104" t="s">
        <v>13537</v>
      </c>
      <c r="D2564" s="104" t="s">
        <v>14265</v>
      </c>
      <c r="E2564" s="105" t="s">
        <v>11264</v>
      </c>
      <c r="F2564" s="105" t="s">
        <v>6465</v>
      </c>
      <c r="G2564" s="140">
        <v>1.1000000000000001</v>
      </c>
      <c r="H2564" s="107">
        <v>4.38</v>
      </c>
      <c r="I2564" s="107" t="s">
        <v>11266</v>
      </c>
      <c r="J2564" s="76">
        <f t="shared" si="745"/>
        <v>4.8099999999999996</v>
      </c>
      <c r="M2564" s="76">
        <f>VLOOKUP(B2564,'INS-SIN-SD-09-2021'!A:D,4,0)</f>
        <v>4.38</v>
      </c>
      <c r="N2564" s="76" t="b">
        <f t="shared" si="746"/>
        <v>1</v>
      </c>
    </row>
    <row r="2565" spans="1:15" s="363" customFormat="1" ht="45" x14ac:dyDescent="0.25">
      <c r="A2565" s="376">
        <f t="shared" si="742"/>
        <v>91860</v>
      </c>
      <c r="B2565" s="367" t="s">
        <v>11263</v>
      </c>
      <c r="C2565" s="368" t="s">
        <v>11568</v>
      </c>
      <c r="D2565" s="368" t="s">
        <v>14266</v>
      </c>
      <c r="E2565" s="369" t="s">
        <v>6465</v>
      </c>
      <c r="F2565" s="369" t="s">
        <v>11264</v>
      </c>
      <c r="G2565" s="370" t="s">
        <v>11265</v>
      </c>
      <c r="H2565" s="371" t="s">
        <v>11266</v>
      </c>
      <c r="I2565" s="375">
        <f>SUMIF(A:A,A2565,J:J)</f>
        <v>12.22</v>
      </c>
      <c r="K2565" s="363">
        <f>VLOOKUP(A2565,'CMP-SIN-SD-09-2021'!A:D,4,0)</f>
        <v>12.22</v>
      </c>
      <c r="L2565" s="363" t="b">
        <f>K2565=I2565</f>
        <v>1</v>
      </c>
      <c r="O2565" s="6">
        <v>91860</v>
      </c>
    </row>
    <row r="2566" spans="1:15" s="363" customFormat="1" x14ac:dyDescent="0.25">
      <c r="A2566" s="378">
        <f t="shared" si="742"/>
        <v>91860</v>
      </c>
      <c r="B2566" s="377">
        <v>88247</v>
      </c>
      <c r="C2566" s="104" t="s">
        <v>14266</v>
      </c>
      <c r="D2566" s="104" t="s">
        <v>14183</v>
      </c>
      <c r="E2566" s="105" t="s">
        <v>11264</v>
      </c>
      <c r="F2566" s="105" t="s">
        <v>6456</v>
      </c>
      <c r="G2566" s="140">
        <v>0.188</v>
      </c>
      <c r="H2566" s="107">
        <f>VLOOKUP(B2566,'CMP-SIN-SD-09-2021'!A:D,4,0)</f>
        <v>18.739999999999998</v>
      </c>
      <c r="I2566" s="107" t="s">
        <v>11266</v>
      </c>
      <c r="J2566" s="76">
        <f t="shared" ref="J2566:J2568" si="747">TRUNC((H2566*G2566),2)</f>
        <v>3.52</v>
      </c>
      <c r="M2566" s="76">
        <f>VLOOKUP(B2566,'CMP-SIN-SD-09-2021'!A:D,4,0)</f>
        <v>18.739999999999998</v>
      </c>
      <c r="N2566" s="76" t="b">
        <f t="shared" ref="N2566:N2568" si="748">M2566=H2566</f>
        <v>1</v>
      </c>
    </row>
    <row r="2567" spans="1:15" s="363" customFormat="1" x14ac:dyDescent="0.25">
      <c r="A2567" s="378">
        <f t="shared" si="742"/>
        <v>91860</v>
      </c>
      <c r="B2567" s="377">
        <v>88264</v>
      </c>
      <c r="C2567" s="104" t="s">
        <v>14266</v>
      </c>
      <c r="D2567" s="104" t="s">
        <v>13368</v>
      </c>
      <c r="E2567" s="105" t="s">
        <v>11264</v>
      </c>
      <c r="F2567" s="105" t="s">
        <v>6456</v>
      </c>
      <c r="G2567" s="140">
        <v>0.188</v>
      </c>
      <c r="H2567" s="107">
        <f>VLOOKUP(B2567,'CMP-SIN-SD-09-2021'!A:D,4,0)</f>
        <v>24.1</v>
      </c>
      <c r="I2567" s="107" t="s">
        <v>11266</v>
      </c>
      <c r="J2567" s="76">
        <f t="shared" si="747"/>
        <v>4.53</v>
      </c>
      <c r="M2567" s="76">
        <f>VLOOKUP(B2567,'CMP-SIN-SD-09-2021'!A:D,4,0)</f>
        <v>24.1</v>
      </c>
      <c r="N2567" s="76" t="b">
        <f t="shared" si="748"/>
        <v>1</v>
      </c>
    </row>
    <row r="2568" spans="1:15" s="363" customFormat="1" ht="45" x14ac:dyDescent="0.25">
      <c r="A2568" s="378">
        <f t="shared" si="742"/>
        <v>91860</v>
      </c>
      <c r="B2568" s="377">
        <v>39247</v>
      </c>
      <c r="C2568" s="104" t="s">
        <v>14266</v>
      </c>
      <c r="D2568" s="104" t="s">
        <v>14267</v>
      </c>
      <c r="E2568" s="105" t="s">
        <v>11264</v>
      </c>
      <c r="F2568" s="105" t="s">
        <v>6465</v>
      </c>
      <c r="G2568" s="140">
        <v>1.0169999999999999</v>
      </c>
      <c r="H2568" s="107">
        <v>4.1100000000000003</v>
      </c>
      <c r="I2568" s="107" t="s">
        <v>11266</v>
      </c>
      <c r="J2568" s="76">
        <f t="shared" si="747"/>
        <v>4.17</v>
      </c>
      <c r="M2568" s="76">
        <f>VLOOKUP(B2568,'INS-SIN-SD-09-2021'!A:D,4,0)</f>
        <v>4.1100000000000003</v>
      </c>
      <c r="N2568" s="76" t="b">
        <f t="shared" si="748"/>
        <v>1</v>
      </c>
    </row>
    <row r="2569" spans="1:15" s="363" customFormat="1" ht="30" x14ac:dyDescent="0.25">
      <c r="A2569" s="376">
        <f t="shared" si="742"/>
        <v>97668</v>
      </c>
      <c r="B2569" s="367" t="s">
        <v>11263</v>
      </c>
      <c r="C2569" s="368" t="s">
        <v>11569</v>
      </c>
      <c r="D2569" s="368" t="s">
        <v>13677</v>
      </c>
      <c r="E2569" s="369" t="s">
        <v>6465</v>
      </c>
      <c r="F2569" s="369" t="s">
        <v>11264</v>
      </c>
      <c r="G2569" s="370" t="s">
        <v>11265</v>
      </c>
      <c r="H2569" s="371" t="s">
        <v>11266</v>
      </c>
      <c r="I2569" s="375">
        <f>SUMIF(A:A,A2569,J:J)</f>
        <v>11.940000000000001</v>
      </c>
      <c r="K2569" s="363">
        <f>VLOOKUP(A2569,'CMP-SIN-SD-09-2021'!A:D,4,0)</f>
        <v>11.94</v>
      </c>
      <c r="L2569" s="363" t="b">
        <f>K2569=I2569</f>
        <v>1</v>
      </c>
      <c r="O2569" s="6">
        <v>97668</v>
      </c>
    </row>
    <row r="2570" spans="1:15" s="363" customFormat="1" x14ac:dyDescent="0.25">
      <c r="A2570" s="378">
        <f t="shared" si="742"/>
        <v>97668</v>
      </c>
      <c r="B2570" s="377">
        <v>88247</v>
      </c>
      <c r="C2570" s="104" t="s">
        <v>13677</v>
      </c>
      <c r="D2570" s="104" t="s">
        <v>14183</v>
      </c>
      <c r="E2570" s="105" t="s">
        <v>11264</v>
      </c>
      <c r="F2570" s="105" t="s">
        <v>6456</v>
      </c>
      <c r="G2570" s="140">
        <v>0.105</v>
      </c>
      <c r="H2570" s="107">
        <f>VLOOKUP(B2570,'CMP-SIN-SD-09-2021'!A:D,4,0)</f>
        <v>18.739999999999998</v>
      </c>
      <c r="I2570" s="107" t="s">
        <v>11266</v>
      </c>
      <c r="J2570" s="76">
        <f t="shared" ref="J2570:J2572" si="749">TRUNC((H2570*G2570),2)</f>
        <v>1.96</v>
      </c>
      <c r="M2570" s="76">
        <f>VLOOKUP(B2570,'CMP-SIN-SD-09-2021'!A:D,4,0)</f>
        <v>18.739999999999998</v>
      </c>
      <c r="N2570" s="76" t="b">
        <f t="shared" ref="N2570:N2572" si="750">M2570=H2570</f>
        <v>1</v>
      </c>
    </row>
    <row r="2571" spans="1:15" s="363" customFormat="1" x14ac:dyDescent="0.25">
      <c r="A2571" s="378">
        <f t="shared" si="742"/>
        <v>97668</v>
      </c>
      <c r="B2571" s="377">
        <v>88264</v>
      </c>
      <c r="C2571" s="104" t="s">
        <v>13677</v>
      </c>
      <c r="D2571" s="104" t="s">
        <v>13368</v>
      </c>
      <c r="E2571" s="105" t="s">
        <v>11264</v>
      </c>
      <c r="F2571" s="105" t="s">
        <v>6456</v>
      </c>
      <c r="G2571" s="140">
        <v>0.105</v>
      </c>
      <c r="H2571" s="107">
        <f>VLOOKUP(B2571,'CMP-SIN-SD-09-2021'!A:D,4,0)</f>
        <v>24.1</v>
      </c>
      <c r="I2571" s="107" t="s">
        <v>11266</v>
      </c>
      <c r="J2571" s="76">
        <f t="shared" si="749"/>
        <v>2.5299999999999998</v>
      </c>
      <c r="M2571" s="76">
        <f>VLOOKUP(B2571,'CMP-SIN-SD-09-2021'!A:D,4,0)</f>
        <v>24.1</v>
      </c>
      <c r="N2571" s="76" t="b">
        <f t="shared" si="750"/>
        <v>1</v>
      </c>
    </row>
    <row r="2572" spans="1:15" s="363" customFormat="1" ht="45" x14ac:dyDescent="0.25">
      <c r="A2572" s="378">
        <f t="shared" si="742"/>
        <v>97668</v>
      </c>
      <c r="B2572" s="377">
        <v>2446</v>
      </c>
      <c r="C2572" s="104" t="s">
        <v>13677</v>
      </c>
      <c r="D2572" s="104" t="s">
        <v>14268</v>
      </c>
      <c r="E2572" s="105" t="s">
        <v>11264</v>
      </c>
      <c r="F2572" s="105" t="s">
        <v>6465</v>
      </c>
      <c r="G2572" s="140">
        <v>1.1000000000000001</v>
      </c>
      <c r="H2572" s="107">
        <v>6.78</v>
      </c>
      <c r="I2572" s="107" t="s">
        <v>11266</v>
      </c>
      <c r="J2572" s="76">
        <f t="shared" si="749"/>
        <v>7.45</v>
      </c>
      <c r="M2572" s="76">
        <f>VLOOKUP(B2572,'INS-SIN-SD-09-2021'!A:D,4,0)</f>
        <v>6.78</v>
      </c>
      <c r="N2572" s="76" t="b">
        <f t="shared" si="750"/>
        <v>1</v>
      </c>
    </row>
    <row r="2573" spans="1:15" s="363" customFormat="1" ht="30" x14ac:dyDescent="0.25">
      <c r="A2573" s="376">
        <f t="shared" si="742"/>
        <v>97669</v>
      </c>
      <c r="B2573" s="367" t="s">
        <v>11263</v>
      </c>
      <c r="C2573" s="368" t="s">
        <v>12146</v>
      </c>
      <c r="D2573" s="368" t="s">
        <v>14014</v>
      </c>
      <c r="E2573" s="369" t="s">
        <v>6465</v>
      </c>
      <c r="F2573" s="369" t="s">
        <v>11264</v>
      </c>
      <c r="G2573" s="370" t="s">
        <v>11265</v>
      </c>
      <c r="H2573" s="371" t="s">
        <v>11266</v>
      </c>
      <c r="I2573" s="375">
        <f>SUMIF(A:A,A2573,J:J)</f>
        <v>18.84</v>
      </c>
      <c r="K2573" s="363">
        <f>VLOOKUP(A2573,'CMP-SIN-SD-09-2021'!A:D,4,0)</f>
        <v>18.84</v>
      </c>
      <c r="L2573" s="363" t="b">
        <f>K2573=I2573</f>
        <v>1</v>
      </c>
      <c r="O2573" s="6">
        <v>97669</v>
      </c>
    </row>
    <row r="2574" spans="1:15" s="363" customFormat="1" x14ac:dyDescent="0.25">
      <c r="A2574" s="378">
        <f t="shared" si="742"/>
        <v>97669</v>
      </c>
      <c r="B2574" s="377">
        <v>88247</v>
      </c>
      <c r="C2574" s="104" t="s">
        <v>14014</v>
      </c>
      <c r="D2574" s="104" t="s">
        <v>14183</v>
      </c>
      <c r="E2574" s="105" t="s">
        <v>11264</v>
      </c>
      <c r="F2574" s="105" t="s">
        <v>6456</v>
      </c>
      <c r="G2574" s="140">
        <v>0.19600000000000001</v>
      </c>
      <c r="H2574" s="107">
        <f>VLOOKUP(B2574,'CMP-SIN-SD-09-2021'!A:D,4,0)</f>
        <v>18.739999999999998</v>
      </c>
      <c r="I2574" s="107" t="s">
        <v>11266</v>
      </c>
      <c r="J2574" s="76">
        <f t="shared" ref="J2574:J2576" si="751">TRUNC((H2574*G2574),2)</f>
        <v>3.67</v>
      </c>
      <c r="M2574" s="76">
        <f>VLOOKUP(B2574,'CMP-SIN-SD-09-2021'!A:D,4,0)</f>
        <v>18.739999999999998</v>
      </c>
      <c r="N2574" s="76" t="b">
        <f t="shared" ref="N2574:N2576" si="752">M2574=H2574</f>
        <v>1</v>
      </c>
    </row>
    <row r="2575" spans="1:15" s="363" customFormat="1" x14ac:dyDescent="0.25">
      <c r="A2575" s="378">
        <f t="shared" si="742"/>
        <v>97669</v>
      </c>
      <c r="B2575" s="377">
        <v>88264</v>
      </c>
      <c r="C2575" s="104" t="s">
        <v>14014</v>
      </c>
      <c r="D2575" s="104" t="s">
        <v>13368</v>
      </c>
      <c r="E2575" s="105" t="s">
        <v>11264</v>
      </c>
      <c r="F2575" s="105" t="s">
        <v>6456</v>
      </c>
      <c r="G2575" s="140">
        <v>0.19600000000000001</v>
      </c>
      <c r="H2575" s="107">
        <f>VLOOKUP(B2575,'CMP-SIN-SD-09-2021'!A:D,4,0)</f>
        <v>24.1</v>
      </c>
      <c r="I2575" s="107" t="s">
        <v>11266</v>
      </c>
      <c r="J2575" s="76">
        <f t="shared" si="751"/>
        <v>4.72</v>
      </c>
      <c r="M2575" s="76">
        <f>VLOOKUP(B2575,'CMP-SIN-SD-09-2021'!A:D,4,0)</f>
        <v>24.1</v>
      </c>
      <c r="N2575" s="76" t="b">
        <f t="shared" si="752"/>
        <v>1</v>
      </c>
    </row>
    <row r="2576" spans="1:15" s="363" customFormat="1" ht="45" x14ac:dyDescent="0.25">
      <c r="A2576" s="378">
        <f t="shared" si="742"/>
        <v>97669</v>
      </c>
      <c r="B2576" s="377">
        <v>2442</v>
      </c>
      <c r="C2576" s="104" t="s">
        <v>14014</v>
      </c>
      <c r="D2576" s="104" t="s">
        <v>14269</v>
      </c>
      <c r="E2576" s="105" t="s">
        <v>11264</v>
      </c>
      <c r="F2576" s="105" t="s">
        <v>6465</v>
      </c>
      <c r="G2576" s="140">
        <v>1.1000000000000001</v>
      </c>
      <c r="H2576" s="107">
        <v>9.5</v>
      </c>
      <c r="I2576" s="107" t="s">
        <v>11266</v>
      </c>
      <c r="J2576" s="76">
        <f t="shared" si="751"/>
        <v>10.45</v>
      </c>
      <c r="M2576" s="76">
        <f>VLOOKUP(B2576,'INS-SIN-SD-09-2021'!A:D,4,0)</f>
        <v>9.5</v>
      </c>
      <c r="N2576" s="76" t="b">
        <f t="shared" si="752"/>
        <v>1</v>
      </c>
    </row>
    <row r="2577" spans="1:15" s="363" customFormat="1" ht="30" x14ac:dyDescent="0.25">
      <c r="A2577" s="376">
        <f t="shared" si="742"/>
        <v>97670</v>
      </c>
      <c r="B2577" s="367" t="s">
        <v>11263</v>
      </c>
      <c r="C2577" s="368" t="s">
        <v>12151</v>
      </c>
      <c r="D2577" s="368" t="s">
        <v>13677</v>
      </c>
      <c r="E2577" s="369" t="s">
        <v>6465</v>
      </c>
      <c r="F2577" s="369" t="s">
        <v>11264</v>
      </c>
      <c r="G2577" s="370" t="s">
        <v>11265</v>
      </c>
      <c r="H2577" s="371" t="s">
        <v>11266</v>
      </c>
      <c r="I2577" s="375">
        <f>SUMIF(A:A,A2577,J:J)</f>
        <v>24.41</v>
      </c>
      <c r="K2577" s="363">
        <f>VLOOKUP(A2577,'CMP-SIN-SD-09-2021'!A:D,4,0)</f>
        <v>24.41</v>
      </c>
      <c r="L2577" s="363" t="b">
        <f>K2577=I2577</f>
        <v>1</v>
      </c>
      <c r="O2577" s="6">
        <v>97670</v>
      </c>
    </row>
    <row r="2578" spans="1:15" s="363" customFormat="1" x14ac:dyDescent="0.25">
      <c r="A2578" s="378">
        <f t="shared" si="742"/>
        <v>97670</v>
      </c>
      <c r="B2578" s="377">
        <v>88247</v>
      </c>
      <c r="C2578" s="104" t="s">
        <v>13677</v>
      </c>
      <c r="D2578" s="104" t="s">
        <v>14183</v>
      </c>
      <c r="E2578" s="105" t="s">
        <v>11264</v>
      </c>
      <c r="F2578" s="105" t="s">
        <v>6456</v>
      </c>
      <c r="G2578" s="140">
        <v>0.23</v>
      </c>
      <c r="H2578" s="107">
        <f>VLOOKUP(B2578,'CMP-SIN-SD-09-2021'!A:D,4,0)</f>
        <v>18.739999999999998</v>
      </c>
      <c r="I2578" s="107" t="s">
        <v>11266</v>
      </c>
      <c r="J2578" s="76">
        <f t="shared" ref="J2578:J2580" si="753">TRUNC((H2578*G2578),2)</f>
        <v>4.3099999999999996</v>
      </c>
      <c r="M2578" s="76">
        <f>VLOOKUP(B2578,'CMP-SIN-SD-09-2021'!A:D,4,0)</f>
        <v>18.739999999999998</v>
      </c>
      <c r="N2578" s="76" t="b">
        <f t="shared" ref="N2578:N2580" si="754">M2578=H2578</f>
        <v>1</v>
      </c>
    </row>
    <row r="2579" spans="1:15" s="363" customFormat="1" x14ac:dyDescent="0.25">
      <c r="A2579" s="378">
        <f t="shared" si="742"/>
        <v>97670</v>
      </c>
      <c r="B2579" s="377">
        <v>88264</v>
      </c>
      <c r="C2579" s="104" t="s">
        <v>13677</v>
      </c>
      <c r="D2579" s="104" t="s">
        <v>13368</v>
      </c>
      <c r="E2579" s="105" t="s">
        <v>11264</v>
      </c>
      <c r="F2579" s="105" t="s">
        <v>6456</v>
      </c>
      <c r="G2579" s="140">
        <v>0.23</v>
      </c>
      <c r="H2579" s="107">
        <f>VLOOKUP(B2579,'CMP-SIN-SD-09-2021'!A:D,4,0)</f>
        <v>24.1</v>
      </c>
      <c r="I2579" s="107" t="s">
        <v>11266</v>
      </c>
      <c r="J2579" s="76">
        <f t="shared" si="753"/>
        <v>5.54</v>
      </c>
      <c r="M2579" s="76">
        <f>VLOOKUP(B2579,'CMP-SIN-SD-09-2021'!A:D,4,0)</f>
        <v>24.1</v>
      </c>
      <c r="N2579" s="76" t="b">
        <f t="shared" si="754"/>
        <v>1</v>
      </c>
    </row>
    <row r="2580" spans="1:15" s="363" customFormat="1" ht="45" x14ac:dyDescent="0.25">
      <c r="A2580" s="378">
        <f t="shared" si="742"/>
        <v>97670</v>
      </c>
      <c r="B2580" s="377">
        <v>39248</v>
      </c>
      <c r="C2580" s="104" t="s">
        <v>13677</v>
      </c>
      <c r="D2580" s="104" t="s">
        <v>14270</v>
      </c>
      <c r="E2580" s="105" t="s">
        <v>11264</v>
      </c>
      <c r="F2580" s="105" t="s">
        <v>6465</v>
      </c>
      <c r="G2580" s="140">
        <v>1.1000000000000001</v>
      </c>
      <c r="H2580" s="107">
        <v>13.24</v>
      </c>
      <c r="I2580" s="107" t="s">
        <v>11266</v>
      </c>
      <c r="J2580" s="76">
        <f t="shared" si="753"/>
        <v>14.56</v>
      </c>
      <c r="M2580" s="76">
        <f>VLOOKUP(B2580,'INS-SIN-SD-09-2021'!A:D,4,0)</f>
        <v>13.24</v>
      </c>
      <c r="N2580" s="76" t="b">
        <f t="shared" si="754"/>
        <v>1</v>
      </c>
    </row>
    <row r="2581" spans="1:15" s="363" customFormat="1" ht="45" x14ac:dyDescent="0.25">
      <c r="A2581" s="376">
        <f t="shared" si="742"/>
        <v>91862</v>
      </c>
      <c r="B2581" s="367" t="s">
        <v>11263</v>
      </c>
      <c r="C2581" s="368" t="s">
        <v>11274</v>
      </c>
      <c r="D2581" s="368" t="s">
        <v>13468</v>
      </c>
      <c r="E2581" s="369" t="s">
        <v>6465</v>
      </c>
      <c r="F2581" s="369" t="s">
        <v>11264</v>
      </c>
      <c r="G2581" s="370" t="s">
        <v>11265</v>
      </c>
      <c r="H2581" s="371" t="s">
        <v>11266</v>
      </c>
      <c r="I2581" s="375">
        <f>SUMIF(A:A,A2581,J:J)</f>
        <v>9.48</v>
      </c>
      <c r="K2581" s="363">
        <f>VLOOKUP(A2581,'CMP-SIN-SD-09-2021'!A:D,4,0)</f>
        <v>9.48</v>
      </c>
      <c r="L2581" s="363" t="b">
        <f>K2581=I2581</f>
        <v>1</v>
      </c>
      <c r="O2581" s="6">
        <v>91862</v>
      </c>
    </row>
    <row r="2582" spans="1:15" s="363" customFormat="1" ht="60" x14ac:dyDescent="0.25">
      <c r="A2582" s="378">
        <f t="shared" si="742"/>
        <v>91862</v>
      </c>
      <c r="B2582" s="377">
        <v>91170</v>
      </c>
      <c r="C2582" s="104" t="s">
        <v>13468</v>
      </c>
      <c r="D2582" s="104" t="s">
        <v>13295</v>
      </c>
      <c r="E2582" s="105" t="s">
        <v>11264</v>
      </c>
      <c r="F2582" s="105" t="s">
        <v>6465</v>
      </c>
      <c r="G2582" s="140">
        <v>1</v>
      </c>
      <c r="H2582" s="107">
        <f>VLOOKUP(B2582,'CMP-SIN-SD-09-2021'!A:D,4,0)</f>
        <v>2.74</v>
      </c>
      <c r="I2582" s="107" t="s">
        <v>11266</v>
      </c>
      <c r="J2582" s="76">
        <f t="shared" ref="J2582:J2585" si="755">TRUNC((H2582*G2582),2)</f>
        <v>2.74</v>
      </c>
      <c r="M2582" s="76">
        <f>VLOOKUP(B2582,'CMP-SIN-SD-09-2021'!A:D,4,0)</f>
        <v>2.74</v>
      </c>
      <c r="N2582" s="76" t="b">
        <f t="shared" ref="N2582:N2585" si="756">M2582=H2582</f>
        <v>1</v>
      </c>
    </row>
    <row r="2583" spans="1:15" s="363" customFormat="1" x14ac:dyDescent="0.25">
      <c r="A2583" s="378">
        <f t="shared" si="742"/>
        <v>91862</v>
      </c>
      <c r="B2583" s="377">
        <v>88247</v>
      </c>
      <c r="C2583" s="104" t="s">
        <v>13468</v>
      </c>
      <c r="D2583" s="104" t="s">
        <v>14183</v>
      </c>
      <c r="E2583" s="105" t="s">
        <v>11264</v>
      </c>
      <c r="F2583" s="105" t="s">
        <v>6456</v>
      </c>
      <c r="G2583" s="140">
        <v>6.5000000000000002E-2</v>
      </c>
      <c r="H2583" s="107">
        <f>VLOOKUP(B2583,'CMP-SIN-SD-09-2021'!A:D,4,0)</f>
        <v>18.739999999999998</v>
      </c>
      <c r="I2583" s="107" t="s">
        <v>11266</v>
      </c>
      <c r="J2583" s="76">
        <f t="shared" si="755"/>
        <v>1.21</v>
      </c>
      <c r="M2583" s="76">
        <f>VLOOKUP(B2583,'CMP-SIN-SD-09-2021'!A:D,4,0)</f>
        <v>18.739999999999998</v>
      </c>
      <c r="N2583" s="76" t="b">
        <f t="shared" si="756"/>
        <v>1</v>
      </c>
    </row>
    <row r="2584" spans="1:15" s="363" customFormat="1" x14ac:dyDescent="0.25">
      <c r="A2584" s="378">
        <f t="shared" si="742"/>
        <v>91862</v>
      </c>
      <c r="B2584" s="377">
        <v>88264</v>
      </c>
      <c r="C2584" s="104" t="s">
        <v>13468</v>
      </c>
      <c r="D2584" s="104" t="s">
        <v>13368</v>
      </c>
      <c r="E2584" s="105" t="s">
        <v>11264</v>
      </c>
      <c r="F2584" s="105" t="s">
        <v>6456</v>
      </c>
      <c r="G2584" s="140">
        <v>6.5000000000000002E-2</v>
      </c>
      <c r="H2584" s="107">
        <f>VLOOKUP(B2584,'CMP-SIN-SD-09-2021'!A:D,4,0)</f>
        <v>24.1</v>
      </c>
      <c r="I2584" s="107" t="s">
        <v>11266</v>
      </c>
      <c r="J2584" s="76">
        <f t="shared" si="755"/>
        <v>1.56</v>
      </c>
      <c r="M2584" s="76">
        <f>VLOOKUP(B2584,'CMP-SIN-SD-09-2021'!A:D,4,0)</f>
        <v>24.1</v>
      </c>
      <c r="N2584" s="76" t="b">
        <f t="shared" si="756"/>
        <v>1</v>
      </c>
    </row>
    <row r="2585" spans="1:15" s="363" customFormat="1" x14ac:dyDescent="0.25">
      <c r="A2585" s="378">
        <f t="shared" si="742"/>
        <v>91862</v>
      </c>
      <c r="B2585" s="377">
        <v>2673</v>
      </c>
      <c r="C2585" s="104" t="s">
        <v>13468</v>
      </c>
      <c r="D2585" s="104" t="s">
        <v>14271</v>
      </c>
      <c r="E2585" s="105" t="s">
        <v>11264</v>
      </c>
      <c r="F2585" s="105" t="s">
        <v>6465</v>
      </c>
      <c r="G2585" s="140">
        <v>1.0169999999999999</v>
      </c>
      <c r="H2585" s="107">
        <v>3.91</v>
      </c>
      <c r="I2585" s="107" t="s">
        <v>11266</v>
      </c>
      <c r="J2585" s="76">
        <f t="shared" si="755"/>
        <v>3.97</v>
      </c>
      <c r="M2585" s="76">
        <f>VLOOKUP(B2585,'INS-SIN-SD-09-2021'!A:D,4,0)</f>
        <v>3.91</v>
      </c>
      <c r="N2585" s="76" t="b">
        <f t="shared" si="756"/>
        <v>1</v>
      </c>
    </row>
    <row r="2586" spans="1:15" s="363" customFormat="1" ht="45" x14ac:dyDescent="0.25">
      <c r="A2586" s="376">
        <f t="shared" si="742"/>
        <v>91863</v>
      </c>
      <c r="B2586" s="367" t="s">
        <v>11263</v>
      </c>
      <c r="C2586" s="368" t="s">
        <v>11300</v>
      </c>
      <c r="D2586" s="368" t="s">
        <v>13468</v>
      </c>
      <c r="E2586" s="369" t="s">
        <v>6465</v>
      </c>
      <c r="F2586" s="369" t="s">
        <v>11264</v>
      </c>
      <c r="G2586" s="370" t="s">
        <v>11265</v>
      </c>
      <c r="H2586" s="371" t="s">
        <v>11266</v>
      </c>
      <c r="I2586" s="375">
        <f>SUMIF(A:A,A2586,J:J)</f>
        <v>11.190000000000001</v>
      </c>
      <c r="K2586" s="363">
        <f>VLOOKUP(A2586,'CMP-SIN-SD-09-2021'!A:D,4,0)</f>
        <v>11.19</v>
      </c>
      <c r="L2586" s="363" t="b">
        <f>K2586=I2586</f>
        <v>1</v>
      </c>
      <c r="O2586" s="6">
        <v>91863</v>
      </c>
    </row>
    <row r="2587" spans="1:15" s="363" customFormat="1" ht="60" x14ac:dyDescent="0.25">
      <c r="A2587" s="378">
        <f t="shared" si="742"/>
        <v>91863</v>
      </c>
      <c r="B2587" s="377">
        <v>91170</v>
      </c>
      <c r="C2587" s="104" t="s">
        <v>13468</v>
      </c>
      <c r="D2587" s="104" t="s">
        <v>13295</v>
      </c>
      <c r="E2587" s="105" t="s">
        <v>11264</v>
      </c>
      <c r="F2587" s="105" t="s">
        <v>6465</v>
      </c>
      <c r="G2587" s="140">
        <v>1</v>
      </c>
      <c r="H2587" s="107">
        <f>VLOOKUP(B2587,'CMP-SIN-SD-09-2021'!A:D,4,0)</f>
        <v>2.74</v>
      </c>
      <c r="I2587" s="107" t="s">
        <v>11266</v>
      </c>
      <c r="J2587" s="76">
        <f t="shared" ref="J2587:J2590" si="757">TRUNC((H2587*G2587),2)</f>
        <v>2.74</v>
      </c>
      <c r="M2587" s="76">
        <f>VLOOKUP(B2587,'CMP-SIN-SD-09-2021'!A:D,4,0)</f>
        <v>2.74</v>
      </c>
      <c r="N2587" s="76" t="b">
        <f t="shared" ref="N2587:N2590" si="758">M2587=H2587</f>
        <v>1</v>
      </c>
    </row>
    <row r="2588" spans="1:15" s="363" customFormat="1" x14ac:dyDescent="0.25">
      <c r="A2588" s="378">
        <f t="shared" si="742"/>
        <v>91863</v>
      </c>
      <c r="B2588" s="377">
        <v>88247</v>
      </c>
      <c r="C2588" s="104" t="s">
        <v>13468</v>
      </c>
      <c r="D2588" s="104" t="s">
        <v>14183</v>
      </c>
      <c r="E2588" s="105" t="s">
        <v>11264</v>
      </c>
      <c r="F2588" s="105" t="s">
        <v>6456</v>
      </c>
      <c r="G2588" s="140">
        <v>8.2000000000000003E-2</v>
      </c>
      <c r="H2588" s="107">
        <f>VLOOKUP(B2588,'CMP-SIN-SD-09-2021'!A:D,4,0)</f>
        <v>18.739999999999998</v>
      </c>
      <c r="I2588" s="107" t="s">
        <v>11266</v>
      </c>
      <c r="J2588" s="76">
        <f t="shared" si="757"/>
        <v>1.53</v>
      </c>
      <c r="M2588" s="76">
        <f>VLOOKUP(B2588,'CMP-SIN-SD-09-2021'!A:D,4,0)</f>
        <v>18.739999999999998</v>
      </c>
      <c r="N2588" s="76" t="b">
        <f t="shared" si="758"/>
        <v>1</v>
      </c>
    </row>
    <row r="2589" spans="1:15" s="363" customFormat="1" x14ac:dyDescent="0.25">
      <c r="A2589" s="378">
        <f t="shared" si="742"/>
        <v>91863</v>
      </c>
      <c r="B2589" s="377">
        <v>88264</v>
      </c>
      <c r="C2589" s="104" t="s">
        <v>13468</v>
      </c>
      <c r="D2589" s="104" t="s">
        <v>13368</v>
      </c>
      <c r="E2589" s="105" t="s">
        <v>11264</v>
      </c>
      <c r="F2589" s="105" t="s">
        <v>6456</v>
      </c>
      <c r="G2589" s="140">
        <v>8.2000000000000003E-2</v>
      </c>
      <c r="H2589" s="107">
        <f>VLOOKUP(B2589,'CMP-SIN-SD-09-2021'!A:D,4,0)</f>
        <v>24.1</v>
      </c>
      <c r="I2589" s="107" t="s">
        <v>11266</v>
      </c>
      <c r="J2589" s="76">
        <f t="shared" si="757"/>
        <v>1.97</v>
      </c>
      <c r="M2589" s="76">
        <f>VLOOKUP(B2589,'CMP-SIN-SD-09-2021'!A:D,4,0)</f>
        <v>24.1</v>
      </c>
      <c r="N2589" s="76" t="b">
        <f t="shared" si="758"/>
        <v>1</v>
      </c>
    </row>
    <row r="2590" spans="1:15" s="363" customFormat="1" x14ac:dyDescent="0.25">
      <c r="A2590" s="378">
        <f t="shared" si="742"/>
        <v>91863</v>
      </c>
      <c r="B2590" s="377">
        <v>2674</v>
      </c>
      <c r="C2590" s="104" t="s">
        <v>13468</v>
      </c>
      <c r="D2590" s="104" t="s">
        <v>14272</v>
      </c>
      <c r="E2590" s="105" t="s">
        <v>11264</v>
      </c>
      <c r="F2590" s="105" t="s">
        <v>6465</v>
      </c>
      <c r="G2590" s="140">
        <v>1.0169999999999999</v>
      </c>
      <c r="H2590" s="107">
        <v>4.87</v>
      </c>
      <c r="I2590" s="107" t="s">
        <v>11266</v>
      </c>
      <c r="J2590" s="76">
        <f t="shared" si="757"/>
        <v>4.95</v>
      </c>
      <c r="M2590" s="76">
        <f>VLOOKUP(B2590,'INS-SIN-SD-09-2021'!A:D,4,0)</f>
        <v>4.87</v>
      </c>
      <c r="N2590" s="76" t="b">
        <f t="shared" si="758"/>
        <v>1</v>
      </c>
    </row>
    <row r="2591" spans="1:15" s="363" customFormat="1" ht="45" x14ac:dyDescent="0.25">
      <c r="A2591" s="376">
        <f t="shared" si="742"/>
        <v>95745</v>
      </c>
      <c r="B2591" s="367" t="s">
        <v>11263</v>
      </c>
      <c r="C2591" s="368" t="s">
        <v>11570</v>
      </c>
      <c r="D2591" s="368" t="s">
        <v>14175</v>
      </c>
      <c r="E2591" s="369" t="s">
        <v>6465</v>
      </c>
      <c r="F2591" s="369" t="s">
        <v>11264</v>
      </c>
      <c r="G2591" s="370" t="s">
        <v>11265</v>
      </c>
      <c r="H2591" s="371" t="s">
        <v>11266</v>
      </c>
      <c r="I2591" s="375">
        <f>SUMIF(A:A,A2591,J:J)</f>
        <v>19.350000000000001</v>
      </c>
      <c r="K2591" s="363">
        <f>VLOOKUP(A2591,'CMP-SIN-SD-09-2021'!A:D,4,0)</f>
        <v>19.350000000000001</v>
      </c>
      <c r="L2591" s="363" t="b">
        <f>K2591=I2591</f>
        <v>1</v>
      </c>
      <c r="O2591" s="6">
        <v>95745</v>
      </c>
    </row>
    <row r="2592" spans="1:15" s="363" customFormat="1" ht="45" x14ac:dyDescent="0.25">
      <c r="A2592" s="378">
        <f t="shared" si="742"/>
        <v>95745</v>
      </c>
      <c r="B2592" s="377">
        <v>95753</v>
      </c>
      <c r="C2592" s="104" t="s">
        <v>14175</v>
      </c>
      <c r="D2592" s="104" t="s">
        <v>14273</v>
      </c>
      <c r="E2592" s="105" t="s">
        <v>11264</v>
      </c>
      <c r="F2592" s="105" t="s">
        <v>6446</v>
      </c>
      <c r="G2592" s="140">
        <v>0.33329999999999999</v>
      </c>
      <c r="H2592" s="107">
        <f>VLOOKUP(B2592,'CMP-SIN-SD-09-2021'!A:D,4,0)</f>
        <v>6.44</v>
      </c>
      <c r="I2592" s="107" t="s">
        <v>11266</v>
      </c>
      <c r="J2592" s="76">
        <f t="shared" ref="J2592:J2596" si="759">TRUNC((H2592*G2592),2)</f>
        <v>2.14</v>
      </c>
      <c r="M2592" s="76">
        <f>VLOOKUP(B2592,'CMP-SIN-SD-09-2021'!A:D,4,0)</f>
        <v>6.44</v>
      </c>
      <c r="N2592" s="76" t="b">
        <f t="shared" ref="N2592:N2596" si="760">M2592=H2592</f>
        <v>1</v>
      </c>
    </row>
    <row r="2593" spans="1:15" s="363" customFormat="1" ht="60" x14ac:dyDescent="0.25">
      <c r="A2593" s="378">
        <f t="shared" si="742"/>
        <v>95745</v>
      </c>
      <c r="B2593" s="377">
        <v>91170</v>
      </c>
      <c r="C2593" s="104" t="s">
        <v>14175</v>
      </c>
      <c r="D2593" s="104" t="s">
        <v>13295</v>
      </c>
      <c r="E2593" s="105" t="s">
        <v>11264</v>
      </c>
      <c r="F2593" s="105" t="s">
        <v>6465</v>
      </c>
      <c r="G2593" s="140">
        <v>1</v>
      </c>
      <c r="H2593" s="107">
        <f>VLOOKUP(B2593,'CMP-SIN-SD-09-2021'!A:D,4,0)</f>
        <v>2.74</v>
      </c>
      <c r="I2593" s="107" t="s">
        <v>11266</v>
      </c>
      <c r="J2593" s="76">
        <f t="shared" si="759"/>
        <v>2.74</v>
      </c>
      <c r="M2593" s="76">
        <f>VLOOKUP(B2593,'CMP-SIN-SD-09-2021'!A:D,4,0)</f>
        <v>2.74</v>
      </c>
      <c r="N2593" s="76" t="b">
        <f t="shared" si="760"/>
        <v>1</v>
      </c>
    </row>
    <row r="2594" spans="1:15" s="363" customFormat="1" x14ac:dyDescent="0.25">
      <c r="A2594" s="378">
        <f t="shared" si="742"/>
        <v>95745</v>
      </c>
      <c r="B2594" s="377">
        <v>88247</v>
      </c>
      <c r="C2594" s="104" t="s">
        <v>14175</v>
      </c>
      <c r="D2594" s="104" t="s">
        <v>14183</v>
      </c>
      <c r="E2594" s="105" t="s">
        <v>11264</v>
      </c>
      <c r="F2594" s="105" t="s">
        <v>6456</v>
      </c>
      <c r="G2594" s="140">
        <v>8.2400000000000001E-2</v>
      </c>
      <c r="H2594" s="107">
        <f>VLOOKUP(B2594,'CMP-SIN-SD-09-2021'!A:D,4,0)</f>
        <v>18.739999999999998</v>
      </c>
      <c r="I2594" s="107" t="s">
        <v>11266</v>
      </c>
      <c r="J2594" s="76">
        <f t="shared" si="759"/>
        <v>1.54</v>
      </c>
      <c r="M2594" s="76">
        <f>VLOOKUP(B2594,'CMP-SIN-SD-09-2021'!A:D,4,0)</f>
        <v>18.739999999999998</v>
      </c>
      <c r="N2594" s="76" t="b">
        <f t="shared" si="760"/>
        <v>1</v>
      </c>
    </row>
    <row r="2595" spans="1:15" s="363" customFormat="1" x14ac:dyDescent="0.25">
      <c r="A2595" s="378">
        <f t="shared" si="742"/>
        <v>95745</v>
      </c>
      <c r="B2595" s="377">
        <v>88264</v>
      </c>
      <c r="C2595" s="104" t="s">
        <v>14175</v>
      </c>
      <c r="D2595" s="104" t="s">
        <v>13368</v>
      </c>
      <c r="E2595" s="105" t="s">
        <v>11264</v>
      </c>
      <c r="F2595" s="105" t="s">
        <v>6456</v>
      </c>
      <c r="G2595" s="140">
        <v>8.2400000000000001E-2</v>
      </c>
      <c r="H2595" s="107">
        <f>VLOOKUP(B2595,'CMP-SIN-SD-09-2021'!A:D,4,0)</f>
        <v>24.1</v>
      </c>
      <c r="I2595" s="107" t="s">
        <v>11266</v>
      </c>
      <c r="J2595" s="76">
        <f t="shared" si="759"/>
        <v>1.98</v>
      </c>
      <c r="M2595" s="76">
        <f>VLOOKUP(B2595,'CMP-SIN-SD-09-2021'!A:D,4,0)</f>
        <v>24.1</v>
      </c>
      <c r="N2595" s="76" t="b">
        <f t="shared" si="760"/>
        <v>1</v>
      </c>
    </row>
    <row r="2596" spans="1:15" s="363" customFormat="1" ht="30" x14ac:dyDescent="0.25">
      <c r="A2596" s="378">
        <f t="shared" si="742"/>
        <v>95745</v>
      </c>
      <c r="B2596" s="377">
        <v>21128</v>
      </c>
      <c r="C2596" s="104" t="s">
        <v>14175</v>
      </c>
      <c r="D2596" s="104" t="s">
        <v>14274</v>
      </c>
      <c r="E2596" s="105" t="s">
        <v>11264</v>
      </c>
      <c r="F2596" s="105" t="s">
        <v>6465</v>
      </c>
      <c r="G2596" s="140">
        <v>1.05</v>
      </c>
      <c r="H2596" s="107">
        <v>10.43</v>
      </c>
      <c r="I2596" s="107" t="s">
        <v>11266</v>
      </c>
      <c r="J2596" s="76">
        <f t="shared" si="759"/>
        <v>10.95</v>
      </c>
      <c r="M2596" s="76">
        <f>VLOOKUP(B2596,'INS-SIN-SD-09-2021'!A:D,4,0)</f>
        <v>10.43</v>
      </c>
      <c r="N2596" s="76" t="b">
        <f t="shared" si="760"/>
        <v>1</v>
      </c>
    </row>
    <row r="2597" spans="1:15" s="363" customFormat="1" ht="45" x14ac:dyDescent="0.25">
      <c r="A2597" s="376">
        <f t="shared" si="742"/>
        <v>95746</v>
      </c>
      <c r="B2597" s="367" t="s">
        <v>11263</v>
      </c>
      <c r="C2597" s="368" t="s">
        <v>11571</v>
      </c>
      <c r="D2597" s="368" t="s">
        <v>13563</v>
      </c>
      <c r="E2597" s="369" t="s">
        <v>6465</v>
      </c>
      <c r="F2597" s="369" t="s">
        <v>11264</v>
      </c>
      <c r="G2597" s="370" t="s">
        <v>11265</v>
      </c>
      <c r="H2597" s="371" t="s">
        <v>11266</v>
      </c>
      <c r="I2597" s="375">
        <f>SUMIF(A:A,A2597,J:J)</f>
        <v>24.020000000000003</v>
      </c>
      <c r="K2597" s="363">
        <f>VLOOKUP(A2597,'CMP-SIN-SD-09-2021'!A:D,4,0)</f>
        <v>24.02</v>
      </c>
      <c r="L2597" s="363" t="b">
        <f>K2597=I2597</f>
        <v>1</v>
      </c>
      <c r="O2597" s="6">
        <v>95746</v>
      </c>
    </row>
    <row r="2598" spans="1:15" s="363" customFormat="1" ht="45" x14ac:dyDescent="0.25">
      <c r="A2598" s="378">
        <f t="shared" si="742"/>
        <v>95746</v>
      </c>
      <c r="B2598" s="377">
        <v>95754</v>
      </c>
      <c r="C2598" s="104" t="s">
        <v>13563</v>
      </c>
      <c r="D2598" s="104" t="s">
        <v>11572</v>
      </c>
      <c r="E2598" s="105" t="s">
        <v>11264</v>
      </c>
      <c r="F2598" s="105" t="s">
        <v>6446</v>
      </c>
      <c r="G2598" s="140">
        <v>0.33329999999999999</v>
      </c>
      <c r="H2598" s="107">
        <f>VLOOKUP(B2598,'CMP-SIN-SD-09-2021'!A:D,4,0)</f>
        <v>8.02</v>
      </c>
      <c r="I2598" s="107" t="s">
        <v>11266</v>
      </c>
      <c r="J2598" s="76">
        <f t="shared" ref="J2598:J2602" si="761">TRUNC((H2598*G2598),2)</f>
        <v>2.67</v>
      </c>
      <c r="M2598" s="76">
        <f>VLOOKUP(B2598,'CMP-SIN-SD-09-2021'!A:D,4,0)</f>
        <v>8.02</v>
      </c>
      <c r="N2598" s="76" t="b">
        <f t="shared" ref="N2598:N2602" si="762">M2598=H2598</f>
        <v>1</v>
      </c>
    </row>
    <row r="2599" spans="1:15" s="363" customFormat="1" ht="60" x14ac:dyDescent="0.25">
      <c r="A2599" s="378">
        <f t="shared" si="742"/>
        <v>95746</v>
      </c>
      <c r="B2599" s="377">
        <v>91170</v>
      </c>
      <c r="C2599" s="104" t="s">
        <v>13563</v>
      </c>
      <c r="D2599" s="104" t="s">
        <v>13295</v>
      </c>
      <c r="E2599" s="105" t="s">
        <v>11264</v>
      </c>
      <c r="F2599" s="105" t="s">
        <v>6465</v>
      </c>
      <c r="G2599" s="140">
        <v>1</v>
      </c>
      <c r="H2599" s="107">
        <f>VLOOKUP(B2599,'CMP-SIN-SD-09-2021'!A:D,4,0)</f>
        <v>2.74</v>
      </c>
      <c r="I2599" s="107" t="s">
        <v>11266</v>
      </c>
      <c r="J2599" s="76">
        <f t="shared" si="761"/>
        <v>2.74</v>
      </c>
      <c r="M2599" s="76">
        <f>VLOOKUP(B2599,'CMP-SIN-SD-09-2021'!A:D,4,0)</f>
        <v>2.74</v>
      </c>
      <c r="N2599" s="76" t="b">
        <f t="shared" si="762"/>
        <v>1</v>
      </c>
    </row>
    <row r="2600" spans="1:15" s="363" customFormat="1" x14ac:dyDescent="0.25">
      <c r="A2600" s="378">
        <f t="shared" si="742"/>
        <v>95746</v>
      </c>
      <c r="B2600" s="377">
        <v>88247</v>
      </c>
      <c r="C2600" s="104" t="s">
        <v>13563</v>
      </c>
      <c r="D2600" s="104" t="s">
        <v>14183</v>
      </c>
      <c r="E2600" s="105" t="s">
        <v>11264</v>
      </c>
      <c r="F2600" s="105" t="s">
        <v>6456</v>
      </c>
      <c r="G2600" s="140">
        <v>0.10440000000000001</v>
      </c>
      <c r="H2600" s="107">
        <f>VLOOKUP(B2600,'CMP-SIN-SD-09-2021'!A:D,4,0)</f>
        <v>18.739999999999998</v>
      </c>
      <c r="I2600" s="107" t="s">
        <v>11266</v>
      </c>
      <c r="J2600" s="76">
        <f t="shared" si="761"/>
        <v>1.95</v>
      </c>
      <c r="M2600" s="76">
        <f>VLOOKUP(B2600,'CMP-SIN-SD-09-2021'!A:D,4,0)</f>
        <v>18.739999999999998</v>
      </c>
      <c r="N2600" s="76" t="b">
        <f t="shared" si="762"/>
        <v>1</v>
      </c>
    </row>
    <row r="2601" spans="1:15" s="363" customFormat="1" x14ac:dyDescent="0.25">
      <c r="A2601" s="378">
        <f t="shared" si="742"/>
        <v>95746</v>
      </c>
      <c r="B2601" s="377">
        <v>88264</v>
      </c>
      <c r="C2601" s="104" t="s">
        <v>13563</v>
      </c>
      <c r="D2601" s="104" t="s">
        <v>13368</v>
      </c>
      <c r="E2601" s="105" t="s">
        <v>11264</v>
      </c>
      <c r="F2601" s="105" t="s">
        <v>6456</v>
      </c>
      <c r="G2601" s="140">
        <v>0.10440000000000001</v>
      </c>
      <c r="H2601" s="107">
        <f>VLOOKUP(B2601,'CMP-SIN-SD-09-2021'!A:D,4,0)</f>
        <v>24.1</v>
      </c>
      <c r="I2601" s="107" t="s">
        <v>11266</v>
      </c>
      <c r="J2601" s="76">
        <f t="shared" si="761"/>
        <v>2.5099999999999998</v>
      </c>
      <c r="M2601" s="76">
        <f>VLOOKUP(B2601,'CMP-SIN-SD-09-2021'!A:D,4,0)</f>
        <v>24.1</v>
      </c>
      <c r="N2601" s="76" t="b">
        <f t="shared" si="762"/>
        <v>1</v>
      </c>
    </row>
    <row r="2602" spans="1:15" s="363" customFormat="1" ht="30" x14ac:dyDescent="0.25">
      <c r="A2602" s="378">
        <f t="shared" si="742"/>
        <v>95746</v>
      </c>
      <c r="B2602" s="377">
        <v>21136</v>
      </c>
      <c r="C2602" s="104" t="s">
        <v>13563</v>
      </c>
      <c r="D2602" s="104" t="s">
        <v>14275</v>
      </c>
      <c r="E2602" s="105" t="s">
        <v>11264</v>
      </c>
      <c r="F2602" s="105" t="s">
        <v>6465</v>
      </c>
      <c r="G2602" s="140">
        <v>1.05</v>
      </c>
      <c r="H2602" s="107">
        <v>13.48</v>
      </c>
      <c r="I2602" s="107" t="s">
        <v>11266</v>
      </c>
      <c r="J2602" s="76">
        <f t="shared" si="761"/>
        <v>14.15</v>
      </c>
      <c r="M2602" s="76">
        <f>VLOOKUP(B2602,'INS-SIN-SD-09-2021'!A:D,4,0)</f>
        <v>13.48</v>
      </c>
      <c r="N2602" s="76" t="b">
        <f t="shared" si="762"/>
        <v>1</v>
      </c>
    </row>
    <row r="2603" spans="1:15" s="363" customFormat="1" x14ac:dyDescent="0.25">
      <c r="A2603" s="376" t="str">
        <f t="shared" si="742"/>
        <v>08441/ORSE</v>
      </c>
      <c r="B2603" s="367" t="s">
        <v>11263</v>
      </c>
      <c r="C2603" s="368" t="s">
        <v>11573</v>
      </c>
      <c r="D2603" s="368" t="s">
        <v>13389</v>
      </c>
      <c r="E2603" s="369" t="s">
        <v>6446</v>
      </c>
      <c r="F2603" s="369" t="s">
        <v>11264</v>
      </c>
      <c r="G2603" s="370" t="s">
        <v>11265</v>
      </c>
      <c r="H2603" s="371" t="s">
        <v>11266</v>
      </c>
      <c r="I2603" s="375">
        <f>SUMIF(A:A,A2603,J:J)</f>
        <v>5.63</v>
      </c>
      <c r="K2603" s="363" t="e">
        <f>VLOOKUP(A2603,'CMP-SIN-SD-09-2021'!A:D,4,0)</f>
        <v>#N/A</v>
      </c>
      <c r="L2603" s="363" t="e">
        <f>K2603=I2603</f>
        <v>#N/A</v>
      </c>
      <c r="O2603" s="363" t="s">
        <v>563</v>
      </c>
    </row>
    <row r="2604" spans="1:15" s="363" customFormat="1" ht="30" x14ac:dyDescent="0.25">
      <c r="A2604" s="378" t="str">
        <f t="shared" si="742"/>
        <v>08441/ORSE</v>
      </c>
      <c r="B2604" s="377">
        <v>88267</v>
      </c>
      <c r="C2604" s="104" t="s">
        <v>13390</v>
      </c>
      <c r="D2604" s="104" t="s">
        <v>11375</v>
      </c>
      <c r="E2604" s="105" t="s">
        <v>11264</v>
      </c>
      <c r="F2604" s="105" t="s">
        <v>6456</v>
      </c>
      <c r="G2604" s="140">
        <v>0.1</v>
      </c>
      <c r="H2604" s="107">
        <f>VLOOKUP(B2604,'CMP-SIN-SD-09-2021'!A:D,4,0)</f>
        <v>23.41</v>
      </c>
      <c r="I2604" s="107" t="s">
        <v>11266</v>
      </c>
      <c r="J2604" s="76">
        <f t="shared" ref="J2604:J2606" si="763">TRUNC((H2604*G2604),2)</f>
        <v>2.34</v>
      </c>
      <c r="M2604" s="76">
        <f>VLOOKUP(B2604,'CMP-SIN-SD-09-2021'!A:D,4,0)</f>
        <v>23.41</v>
      </c>
      <c r="N2604" s="76" t="b">
        <f t="shared" ref="N2604:N2606" si="764">M2604=H2604</f>
        <v>1</v>
      </c>
    </row>
    <row r="2605" spans="1:15" s="363" customFormat="1" x14ac:dyDescent="0.25">
      <c r="A2605" s="378" t="str">
        <f t="shared" si="742"/>
        <v>08441/ORSE</v>
      </c>
      <c r="B2605" s="377">
        <v>88316</v>
      </c>
      <c r="C2605" s="104" t="s">
        <v>13390</v>
      </c>
      <c r="D2605" s="104" t="s">
        <v>11293</v>
      </c>
      <c r="E2605" s="105" t="s">
        <v>11264</v>
      </c>
      <c r="F2605" s="105" t="s">
        <v>6456</v>
      </c>
      <c r="G2605" s="140">
        <v>0.1</v>
      </c>
      <c r="H2605" s="107">
        <f>VLOOKUP(B2605,'CMP-SIN-SD-09-2021'!A:D,4,0)</f>
        <v>17.61</v>
      </c>
      <c r="I2605" s="107" t="s">
        <v>11266</v>
      </c>
      <c r="J2605" s="76">
        <f t="shared" si="763"/>
        <v>1.76</v>
      </c>
      <c r="M2605" s="76">
        <f>VLOOKUP(B2605,'CMP-SIN-SD-09-2021'!A:D,4,0)</f>
        <v>17.61</v>
      </c>
      <c r="N2605" s="76" t="b">
        <f t="shared" si="764"/>
        <v>1</v>
      </c>
    </row>
    <row r="2606" spans="1:15" s="363" customFormat="1" x14ac:dyDescent="0.25">
      <c r="A2606" s="378" t="str">
        <f t="shared" si="742"/>
        <v>08441/ORSE</v>
      </c>
      <c r="B2606" s="377">
        <v>400</v>
      </c>
      <c r="C2606" s="104" t="s">
        <v>13390</v>
      </c>
      <c r="D2606" s="104" t="s">
        <v>14276</v>
      </c>
      <c r="E2606" s="105" t="s">
        <v>11264</v>
      </c>
      <c r="F2606" s="105" t="s">
        <v>6446</v>
      </c>
      <c r="G2606" s="140">
        <v>1</v>
      </c>
      <c r="H2606" s="107">
        <f>VLOOKUP(B2606,'INS-SIN-SD-09-2021'!A:D,4,0)</f>
        <v>1.53</v>
      </c>
      <c r="I2606" s="107" t="s">
        <v>11266</v>
      </c>
      <c r="J2606" s="76">
        <f t="shared" si="763"/>
        <v>1.53</v>
      </c>
      <c r="M2606" s="76">
        <f>VLOOKUP(B2606,'INS-SIN-SD-09-2021'!A:D,4,0)</f>
        <v>1.53</v>
      </c>
      <c r="N2606" s="76" t="b">
        <f t="shared" si="764"/>
        <v>1</v>
      </c>
    </row>
    <row r="2607" spans="1:15" s="363" customFormat="1" x14ac:dyDescent="0.25">
      <c r="A2607" s="376" t="str">
        <f t="shared" si="742"/>
        <v>04178/ORSE</v>
      </c>
      <c r="B2607" s="367" t="s">
        <v>11263</v>
      </c>
      <c r="C2607" s="368" t="s">
        <v>11574</v>
      </c>
      <c r="D2607" s="368" t="s">
        <v>13389</v>
      </c>
      <c r="E2607" s="369" t="s">
        <v>6446</v>
      </c>
      <c r="F2607" s="369" t="s">
        <v>11264</v>
      </c>
      <c r="G2607" s="370" t="s">
        <v>11265</v>
      </c>
      <c r="H2607" s="371" t="s">
        <v>11266</v>
      </c>
      <c r="I2607" s="375">
        <f>SUMIF(A:A,A2607,J:J)</f>
        <v>0.9</v>
      </c>
      <c r="K2607" s="363" t="e">
        <f>VLOOKUP(A2607,'CMP-SIN-SD-09-2021'!A:D,4,0)</f>
        <v>#N/A</v>
      </c>
      <c r="L2607" s="363" t="e">
        <f>K2607=I2607</f>
        <v>#N/A</v>
      </c>
      <c r="O2607" s="363" t="s">
        <v>565</v>
      </c>
    </row>
    <row r="2608" spans="1:15" s="363" customFormat="1" x14ac:dyDescent="0.25">
      <c r="A2608" s="378" t="str">
        <f t="shared" si="742"/>
        <v>04178/ORSE</v>
      </c>
      <c r="B2608" s="377" t="s">
        <v>14277</v>
      </c>
      <c r="C2608" s="104" t="s">
        <v>13390</v>
      </c>
      <c r="D2608" s="104" t="s">
        <v>14278</v>
      </c>
      <c r="E2608" s="105" t="s">
        <v>11264</v>
      </c>
      <c r="F2608" s="105" t="s">
        <v>6446</v>
      </c>
      <c r="G2608" s="140">
        <v>1</v>
      </c>
      <c r="H2608" s="107">
        <v>0.9</v>
      </c>
      <c r="I2608" s="107" t="s">
        <v>11266</v>
      </c>
      <c r="J2608" s="76">
        <f>TRUNC((H2608*G2608),2)</f>
        <v>0.9</v>
      </c>
      <c r="M2608" s="76" t="e">
        <f>VLOOKUP(B2608,'INS-SIN-SD-09-2021'!A:D,4,0)</f>
        <v>#N/A</v>
      </c>
      <c r="N2608" s="76" t="e">
        <f>M2608=H2608</f>
        <v>#N/A</v>
      </c>
    </row>
    <row r="2609" spans="1:15" s="363" customFormat="1" ht="45" x14ac:dyDescent="0.25">
      <c r="A2609" s="376">
        <f t="shared" si="742"/>
        <v>91926</v>
      </c>
      <c r="B2609" s="367" t="s">
        <v>11263</v>
      </c>
      <c r="C2609" s="368" t="s">
        <v>11275</v>
      </c>
      <c r="D2609" s="368" t="s">
        <v>14279</v>
      </c>
      <c r="E2609" s="369" t="s">
        <v>6465</v>
      </c>
      <c r="F2609" s="369" t="s">
        <v>11264</v>
      </c>
      <c r="G2609" s="370" t="s">
        <v>11265</v>
      </c>
      <c r="H2609" s="371" t="s">
        <v>11266</v>
      </c>
      <c r="I2609" s="375">
        <f>SUMIF(A:A,A2609,J:J)</f>
        <v>4.2600000000000007</v>
      </c>
      <c r="K2609" s="363">
        <f>VLOOKUP(A2609,'CMP-SIN-SD-09-2021'!A:D,4,0)</f>
        <v>4.26</v>
      </c>
      <c r="L2609" s="363" t="b">
        <f>K2609=I2609</f>
        <v>1</v>
      </c>
      <c r="O2609" s="6">
        <v>91926</v>
      </c>
    </row>
    <row r="2610" spans="1:15" s="363" customFormat="1" x14ac:dyDescent="0.25">
      <c r="A2610" s="378">
        <f t="shared" si="742"/>
        <v>91926</v>
      </c>
      <c r="B2610" s="377">
        <v>88247</v>
      </c>
      <c r="C2610" s="104" t="s">
        <v>14279</v>
      </c>
      <c r="D2610" s="104" t="s">
        <v>14183</v>
      </c>
      <c r="E2610" s="105" t="s">
        <v>11264</v>
      </c>
      <c r="F2610" s="105" t="s">
        <v>6456</v>
      </c>
      <c r="G2610" s="140">
        <v>0.03</v>
      </c>
      <c r="H2610" s="107">
        <f>VLOOKUP(B2610,'CMP-SIN-SD-09-2021'!A:D,4,0)</f>
        <v>18.739999999999998</v>
      </c>
      <c r="I2610" s="107" t="s">
        <v>11266</v>
      </c>
      <c r="J2610" s="76">
        <f t="shared" ref="J2610:J2613" si="765">TRUNC((H2610*G2610),2)</f>
        <v>0.56000000000000005</v>
      </c>
      <c r="M2610" s="76">
        <f>VLOOKUP(B2610,'CMP-SIN-SD-09-2021'!A:D,4,0)</f>
        <v>18.739999999999998</v>
      </c>
      <c r="N2610" s="76" t="b">
        <f t="shared" ref="N2610:N2613" si="766">M2610=H2610</f>
        <v>1</v>
      </c>
    </row>
    <row r="2611" spans="1:15" s="363" customFormat="1" x14ac:dyDescent="0.25">
      <c r="A2611" s="378">
        <f t="shared" si="742"/>
        <v>91926</v>
      </c>
      <c r="B2611" s="377">
        <v>88264</v>
      </c>
      <c r="C2611" s="104" t="s">
        <v>14279</v>
      </c>
      <c r="D2611" s="104" t="s">
        <v>13368</v>
      </c>
      <c r="E2611" s="105" t="s">
        <v>11264</v>
      </c>
      <c r="F2611" s="105" t="s">
        <v>6456</v>
      </c>
      <c r="G2611" s="140">
        <v>0.03</v>
      </c>
      <c r="H2611" s="107">
        <f>VLOOKUP(B2611,'CMP-SIN-SD-09-2021'!A:D,4,0)</f>
        <v>24.1</v>
      </c>
      <c r="I2611" s="107" t="s">
        <v>11266</v>
      </c>
      <c r="J2611" s="76">
        <f t="shared" si="765"/>
        <v>0.72</v>
      </c>
      <c r="M2611" s="76">
        <f>VLOOKUP(B2611,'CMP-SIN-SD-09-2021'!A:D,4,0)</f>
        <v>24.1</v>
      </c>
      <c r="N2611" s="76" t="b">
        <f t="shared" si="766"/>
        <v>1</v>
      </c>
    </row>
    <row r="2612" spans="1:15" s="363" customFormat="1" ht="45" x14ac:dyDescent="0.25">
      <c r="A2612" s="378">
        <f t="shared" si="742"/>
        <v>91926</v>
      </c>
      <c r="B2612" s="377">
        <v>1014</v>
      </c>
      <c r="C2612" s="104" t="s">
        <v>14279</v>
      </c>
      <c r="D2612" s="104" t="s">
        <v>14280</v>
      </c>
      <c r="E2612" s="105" t="s">
        <v>11264</v>
      </c>
      <c r="F2612" s="105" t="s">
        <v>6465</v>
      </c>
      <c r="G2612" s="140">
        <v>1.19</v>
      </c>
      <c r="H2612" s="107">
        <v>2.48</v>
      </c>
      <c r="I2612" s="107" t="s">
        <v>11266</v>
      </c>
      <c r="J2612" s="76">
        <f t="shared" si="765"/>
        <v>2.95</v>
      </c>
      <c r="M2612" s="76">
        <f>VLOOKUP(B2612,'INS-SIN-SD-09-2021'!A:D,4,0)</f>
        <v>2.48</v>
      </c>
      <c r="N2612" s="76" t="b">
        <f t="shared" si="766"/>
        <v>1</v>
      </c>
    </row>
    <row r="2613" spans="1:15" s="363" customFormat="1" ht="30" x14ac:dyDescent="0.25">
      <c r="A2613" s="378">
        <f t="shared" ref="A2613:A2676" si="767">IF(O2613&lt;&gt;0,O2613,A2612)</f>
        <v>91926</v>
      </c>
      <c r="B2613" s="377">
        <v>21127</v>
      </c>
      <c r="C2613" s="104" t="s">
        <v>14279</v>
      </c>
      <c r="D2613" s="104" t="s">
        <v>14281</v>
      </c>
      <c r="E2613" s="105" t="s">
        <v>11264</v>
      </c>
      <c r="F2613" s="105" t="s">
        <v>6446</v>
      </c>
      <c r="G2613" s="140">
        <v>8.9999999999999993E-3</v>
      </c>
      <c r="H2613" s="107">
        <v>3.74</v>
      </c>
      <c r="I2613" s="107" t="s">
        <v>11266</v>
      </c>
      <c r="J2613" s="76">
        <f t="shared" si="765"/>
        <v>0.03</v>
      </c>
      <c r="M2613" s="76">
        <f>VLOOKUP(B2613,'INS-SIN-SD-09-2021'!A:D,4,0)</f>
        <v>3.74</v>
      </c>
      <c r="N2613" s="76" t="b">
        <f t="shared" si="766"/>
        <v>1</v>
      </c>
    </row>
    <row r="2614" spans="1:15" s="363" customFormat="1" ht="45" x14ac:dyDescent="0.25">
      <c r="A2614" s="376">
        <f t="shared" si="767"/>
        <v>91928</v>
      </c>
      <c r="B2614" s="367" t="s">
        <v>11263</v>
      </c>
      <c r="C2614" s="368" t="s">
        <v>11276</v>
      </c>
      <c r="D2614" s="368" t="s">
        <v>13765</v>
      </c>
      <c r="E2614" s="369" t="s">
        <v>6465</v>
      </c>
      <c r="F2614" s="369" t="s">
        <v>11264</v>
      </c>
      <c r="G2614" s="370" t="s">
        <v>11265</v>
      </c>
      <c r="H2614" s="371" t="s">
        <v>11266</v>
      </c>
      <c r="I2614" s="375">
        <f>SUMIF(A:A,A2614,J:J)</f>
        <v>7</v>
      </c>
      <c r="K2614" s="363">
        <f>VLOOKUP(A2614,'CMP-SIN-SD-09-2021'!A:D,4,0)</f>
        <v>7</v>
      </c>
      <c r="L2614" s="363" t="b">
        <f>K2614=I2614</f>
        <v>1</v>
      </c>
      <c r="O2614" s="6">
        <v>91928</v>
      </c>
    </row>
    <row r="2615" spans="1:15" s="363" customFormat="1" x14ac:dyDescent="0.25">
      <c r="A2615" s="378">
        <f t="shared" si="767"/>
        <v>91928</v>
      </c>
      <c r="B2615" s="377">
        <v>88247</v>
      </c>
      <c r="C2615" s="104" t="s">
        <v>13765</v>
      </c>
      <c r="D2615" s="104" t="s">
        <v>14183</v>
      </c>
      <c r="E2615" s="105" t="s">
        <v>11264</v>
      </c>
      <c r="F2615" s="105" t="s">
        <v>6456</v>
      </c>
      <c r="G2615" s="140">
        <v>0.04</v>
      </c>
      <c r="H2615" s="107">
        <f>VLOOKUP(B2615,'CMP-SIN-SD-09-2021'!A:D,4,0)</f>
        <v>18.739999999999998</v>
      </c>
      <c r="I2615" s="107" t="s">
        <v>11266</v>
      </c>
      <c r="J2615" s="76">
        <f t="shared" ref="J2615:J2618" si="768">TRUNC((H2615*G2615),2)</f>
        <v>0.74</v>
      </c>
      <c r="M2615" s="76">
        <f>VLOOKUP(B2615,'CMP-SIN-SD-09-2021'!A:D,4,0)</f>
        <v>18.739999999999998</v>
      </c>
      <c r="N2615" s="76" t="b">
        <f t="shared" ref="N2615:N2618" si="769">M2615=H2615</f>
        <v>1</v>
      </c>
    </row>
    <row r="2616" spans="1:15" s="363" customFormat="1" x14ac:dyDescent="0.25">
      <c r="A2616" s="378">
        <f t="shared" si="767"/>
        <v>91928</v>
      </c>
      <c r="B2616" s="377">
        <v>88264</v>
      </c>
      <c r="C2616" s="104" t="s">
        <v>13765</v>
      </c>
      <c r="D2616" s="104" t="s">
        <v>13368</v>
      </c>
      <c r="E2616" s="105" t="s">
        <v>11264</v>
      </c>
      <c r="F2616" s="105" t="s">
        <v>6456</v>
      </c>
      <c r="G2616" s="140">
        <v>0.04</v>
      </c>
      <c r="H2616" s="107">
        <f>VLOOKUP(B2616,'CMP-SIN-SD-09-2021'!A:D,4,0)</f>
        <v>24.1</v>
      </c>
      <c r="I2616" s="107" t="s">
        <v>11266</v>
      </c>
      <c r="J2616" s="76">
        <f t="shared" si="768"/>
        <v>0.96</v>
      </c>
      <c r="M2616" s="76">
        <f>VLOOKUP(B2616,'CMP-SIN-SD-09-2021'!A:D,4,0)</f>
        <v>24.1</v>
      </c>
      <c r="N2616" s="76" t="b">
        <f t="shared" si="769"/>
        <v>1</v>
      </c>
    </row>
    <row r="2617" spans="1:15" s="363" customFormat="1" ht="45" x14ac:dyDescent="0.25">
      <c r="A2617" s="378">
        <f t="shared" si="767"/>
        <v>91928</v>
      </c>
      <c r="B2617" s="377">
        <v>981</v>
      </c>
      <c r="C2617" s="104" t="s">
        <v>13765</v>
      </c>
      <c r="D2617" s="104" t="s">
        <v>14282</v>
      </c>
      <c r="E2617" s="105" t="s">
        <v>11264</v>
      </c>
      <c r="F2617" s="105" t="s">
        <v>6465</v>
      </c>
      <c r="G2617" s="140">
        <v>1.19</v>
      </c>
      <c r="H2617" s="107">
        <v>4.43</v>
      </c>
      <c r="I2617" s="107" t="s">
        <v>11266</v>
      </c>
      <c r="J2617" s="76">
        <f t="shared" si="768"/>
        <v>5.27</v>
      </c>
      <c r="M2617" s="76">
        <f>VLOOKUP(B2617,'INS-SIN-SD-09-2021'!A:D,4,0)</f>
        <v>4.43</v>
      </c>
      <c r="N2617" s="76" t="b">
        <f t="shared" si="769"/>
        <v>1</v>
      </c>
    </row>
    <row r="2618" spans="1:15" s="363" customFormat="1" ht="30" x14ac:dyDescent="0.25">
      <c r="A2618" s="378">
        <f t="shared" si="767"/>
        <v>91928</v>
      </c>
      <c r="B2618" s="377">
        <v>21127</v>
      </c>
      <c r="C2618" s="104" t="s">
        <v>13765</v>
      </c>
      <c r="D2618" s="104" t="s">
        <v>14281</v>
      </c>
      <c r="E2618" s="105" t="s">
        <v>11264</v>
      </c>
      <c r="F2618" s="105" t="s">
        <v>6446</v>
      </c>
      <c r="G2618" s="140">
        <v>8.9999999999999993E-3</v>
      </c>
      <c r="H2618" s="107">
        <v>3.74</v>
      </c>
      <c r="I2618" s="107" t="s">
        <v>11266</v>
      </c>
      <c r="J2618" s="76">
        <f t="shared" si="768"/>
        <v>0.03</v>
      </c>
      <c r="M2618" s="76">
        <f>VLOOKUP(B2618,'INS-SIN-SD-09-2021'!A:D,4,0)</f>
        <v>3.74</v>
      </c>
      <c r="N2618" s="76" t="b">
        <f t="shared" si="769"/>
        <v>1</v>
      </c>
    </row>
    <row r="2619" spans="1:15" s="363" customFormat="1" ht="45" x14ac:dyDescent="0.25">
      <c r="A2619" s="376">
        <f t="shared" si="767"/>
        <v>91930</v>
      </c>
      <c r="B2619" s="367" t="s">
        <v>11263</v>
      </c>
      <c r="C2619" s="368" t="s">
        <v>11575</v>
      </c>
      <c r="D2619" s="368" t="s">
        <v>13765</v>
      </c>
      <c r="E2619" s="369" t="s">
        <v>6465</v>
      </c>
      <c r="F2619" s="369" t="s">
        <v>11264</v>
      </c>
      <c r="G2619" s="370" t="s">
        <v>11265</v>
      </c>
      <c r="H2619" s="371" t="s">
        <v>11266</v>
      </c>
      <c r="I2619" s="375">
        <f>SUMIF(A:A,A2619,J:J)</f>
        <v>9.6199999999999992</v>
      </c>
      <c r="K2619" s="363">
        <f>VLOOKUP(A2619,'CMP-SIN-SD-09-2021'!A:D,4,0)</f>
        <v>9.6199999999999992</v>
      </c>
      <c r="L2619" s="363" t="b">
        <f>K2619=I2619</f>
        <v>1</v>
      </c>
      <c r="O2619" s="6">
        <v>91930</v>
      </c>
    </row>
    <row r="2620" spans="1:15" s="363" customFormat="1" x14ac:dyDescent="0.25">
      <c r="A2620" s="378">
        <f t="shared" si="767"/>
        <v>91930</v>
      </c>
      <c r="B2620" s="377">
        <v>88247</v>
      </c>
      <c r="C2620" s="104" t="s">
        <v>13765</v>
      </c>
      <c r="D2620" s="104" t="s">
        <v>14183</v>
      </c>
      <c r="E2620" s="105" t="s">
        <v>11264</v>
      </c>
      <c r="F2620" s="105" t="s">
        <v>6456</v>
      </c>
      <c r="G2620" s="140">
        <v>5.1999999999999998E-2</v>
      </c>
      <c r="H2620" s="107">
        <f>VLOOKUP(B2620,'CMP-SIN-SD-09-2021'!A:D,4,0)</f>
        <v>18.739999999999998</v>
      </c>
      <c r="I2620" s="107" t="s">
        <v>11266</v>
      </c>
      <c r="J2620" s="76">
        <f t="shared" ref="J2620:J2623" si="770">TRUNC((H2620*G2620),2)</f>
        <v>0.97</v>
      </c>
      <c r="M2620" s="76">
        <f>VLOOKUP(B2620,'CMP-SIN-SD-09-2021'!A:D,4,0)</f>
        <v>18.739999999999998</v>
      </c>
      <c r="N2620" s="76" t="b">
        <f t="shared" ref="N2620:N2623" si="771">M2620=H2620</f>
        <v>1</v>
      </c>
    </row>
    <row r="2621" spans="1:15" s="363" customFormat="1" x14ac:dyDescent="0.25">
      <c r="A2621" s="378">
        <f t="shared" si="767"/>
        <v>91930</v>
      </c>
      <c r="B2621" s="377">
        <v>88264</v>
      </c>
      <c r="C2621" s="104" t="s">
        <v>13765</v>
      </c>
      <c r="D2621" s="104" t="s">
        <v>13368</v>
      </c>
      <c r="E2621" s="105" t="s">
        <v>11264</v>
      </c>
      <c r="F2621" s="105" t="s">
        <v>6456</v>
      </c>
      <c r="G2621" s="140">
        <v>5.1999999999999998E-2</v>
      </c>
      <c r="H2621" s="107">
        <f>VLOOKUP(B2621,'CMP-SIN-SD-09-2021'!A:D,4,0)</f>
        <v>24.1</v>
      </c>
      <c r="I2621" s="107" t="s">
        <v>11266</v>
      </c>
      <c r="J2621" s="76">
        <f t="shared" si="770"/>
        <v>1.25</v>
      </c>
      <c r="M2621" s="76">
        <f>VLOOKUP(B2621,'CMP-SIN-SD-09-2021'!A:D,4,0)</f>
        <v>24.1</v>
      </c>
      <c r="N2621" s="76" t="b">
        <f t="shared" si="771"/>
        <v>1</v>
      </c>
    </row>
    <row r="2622" spans="1:15" s="363" customFormat="1" ht="45" x14ac:dyDescent="0.25">
      <c r="A2622" s="378">
        <f t="shared" si="767"/>
        <v>91930</v>
      </c>
      <c r="B2622" s="377">
        <v>982</v>
      </c>
      <c r="C2622" s="104" t="s">
        <v>13765</v>
      </c>
      <c r="D2622" s="104" t="s">
        <v>14283</v>
      </c>
      <c r="E2622" s="105" t="s">
        <v>11264</v>
      </c>
      <c r="F2622" s="105" t="s">
        <v>6465</v>
      </c>
      <c r="G2622" s="140">
        <v>1.19</v>
      </c>
      <c r="H2622" s="107">
        <v>6.2</v>
      </c>
      <c r="I2622" s="107" t="s">
        <v>11266</v>
      </c>
      <c r="J2622" s="76">
        <f t="shared" si="770"/>
        <v>7.37</v>
      </c>
      <c r="M2622" s="76">
        <f>VLOOKUP(B2622,'INS-SIN-SD-09-2021'!A:D,4,0)</f>
        <v>6.2</v>
      </c>
      <c r="N2622" s="76" t="b">
        <f t="shared" si="771"/>
        <v>1</v>
      </c>
    </row>
    <row r="2623" spans="1:15" s="363" customFormat="1" ht="30" x14ac:dyDescent="0.25">
      <c r="A2623" s="378">
        <f t="shared" si="767"/>
        <v>91930</v>
      </c>
      <c r="B2623" s="377">
        <v>21127</v>
      </c>
      <c r="C2623" s="104" t="s">
        <v>13765</v>
      </c>
      <c r="D2623" s="104" t="s">
        <v>14281</v>
      </c>
      <c r="E2623" s="105" t="s">
        <v>11264</v>
      </c>
      <c r="F2623" s="105" t="s">
        <v>6446</v>
      </c>
      <c r="G2623" s="140">
        <v>8.9999999999999993E-3</v>
      </c>
      <c r="H2623" s="107">
        <v>3.74</v>
      </c>
      <c r="I2623" s="107" t="s">
        <v>11266</v>
      </c>
      <c r="J2623" s="76">
        <f t="shared" si="770"/>
        <v>0.03</v>
      </c>
      <c r="M2623" s="76">
        <f>VLOOKUP(B2623,'INS-SIN-SD-09-2021'!A:D,4,0)</f>
        <v>3.74</v>
      </c>
      <c r="N2623" s="76" t="b">
        <f t="shared" si="771"/>
        <v>1</v>
      </c>
    </row>
    <row r="2624" spans="1:15" s="363" customFormat="1" ht="45" x14ac:dyDescent="0.25">
      <c r="A2624" s="376">
        <f t="shared" si="767"/>
        <v>91931</v>
      </c>
      <c r="B2624" s="367" t="s">
        <v>11263</v>
      </c>
      <c r="C2624" s="368" t="s">
        <v>11577</v>
      </c>
      <c r="D2624" s="368" t="s">
        <v>14284</v>
      </c>
      <c r="E2624" s="369" t="s">
        <v>6465</v>
      </c>
      <c r="F2624" s="369" t="s">
        <v>11264</v>
      </c>
      <c r="G2624" s="370" t="s">
        <v>11265</v>
      </c>
      <c r="H2624" s="371" t="s">
        <v>11266</v>
      </c>
      <c r="I2624" s="375">
        <f>SUMIF(A:A,A2624,J:J)</f>
        <v>10.819999999999999</v>
      </c>
      <c r="K2624" s="363">
        <f>VLOOKUP(A2624,'CMP-SIN-SD-09-2021'!A:D,4,0)</f>
        <v>10.82</v>
      </c>
      <c r="L2624" s="363" t="b">
        <f>K2624=I2624</f>
        <v>1</v>
      </c>
      <c r="O2624" s="6">
        <v>91931</v>
      </c>
    </row>
    <row r="2625" spans="1:15" s="363" customFormat="1" x14ac:dyDescent="0.25">
      <c r="A2625" s="378">
        <f t="shared" si="767"/>
        <v>91931</v>
      </c>
      <c r="B2625" s="377">
        <v>88247</v>
      </c>
      <c r="C2625" s="104" t="s">
        <v>14284</v>
      </c>
      <c r="D2625" s="104" t="s">
        <v>14183</v>
      </c>
      <c r="E2625" s="105" t="s">
        <v>11264</v>
      </c>
      <c r="F2625" s="105" t="s">
        <v>6456</v>
      </c>
      <c r="G2625" s="140">
        <v>5.1999999999999998E-2</v>
      </c>
      <c r="H2625" s="107">
        <f>VLOOKUP(B2625,'CMP-SIN-SD-09-2021'!A:D,4,0)</f>
        <v>18.739999999999998</v>
      </c>
      <c r="I2625" s="107" t="s">
        <v>11266</v>
      </c>
      <c r="J2625" s="76">
        <f t="shared" ref="J2625:J2628" si="772">TRUNC((H2625*G2625),2)</f>
        <v>0.97</v>
      </c>
      <c r="M2625" s="76">
        <f>VLOOKUP(B2625,'CMP-SIN-SD-09-2021'!A:D,4,0)</f>
        <v>18.739999999999998</v>
      </c>
      <c r="N2625" s="76" t="b">
        <f t="shared" ref="N2625:N2628" si="773">M2625=H2625</f>
        <v>1</v>
      </c>
    </row>
    <row r="2626" spans="1:15" s="363" customFormat="1" x14ac:dyDescent="0.25">
      <c r="A2626" s="378">
        <f t="shared" si="767"/>
        <v>91931</v>
      </c>
      <c r="B2626" s="377">
        <v>88264</v>
      </c>
      <c r="C2626" s="104" t="s">
        <v>14284</v>
      </c>
      <c r="D2626" s="104" t="s">
        <v>13368</v>
      </c>
      <c r="E2626" s="105" t="s">
        <v>11264</v>
      </c>
      <c r="F2626" s="105" t="s">
        <v>6456</v>
      </c>
      <c r="G2626" s="140">
        <v>5.1999999999999998E-2</v>
      </c>
      <c r="H2626" s="107">
        <f>VLOOKUP(B2626,'CMP-SIN-SD-09-2021'!A:D,4,0)</f>
        <v>24.1</v>
      </c>
      <c r="I2626" s="107" t="s">
        <v>11266</v>
      </c>
      <c r="J2626" s="76">
        <f t="shared" si="772"/>
        <v>1.25</v>
      </c>
      <c r="M2626" s="76">
        <f>VLOOKUP(B2626,'CMP-SIN-SD-09-2021'!A:D,4,0)</f>
        <v>24.1</v>
      </c>
      <c r="N2626" s="76" t="b">
        <f t="shared" si="773"/>
        <v>1</v>
      </c>
    </row>
    <row r="2627" spans="1:15" s="363" customFormat="1" ht="45" x14ac:dyDescent="0.25">
      <c r="A2627" s="378">
        <f t="shared" si="767"/>
        <v>91931</v>
      </c>
      <c r="B2627" s="377">
        <v>994</v>
      </c>
      <c r="C2627" s="104" t="s">
        <v>14284</v>
      </c>
      <c r="D2627" s="104" t="s">
        <v>14285</v>
      </c>
      <c r="E2627" s="105" t="s">
        <v>11264</v>
      </c>
      <c r="F2627" s="105" t="s">
        <v>6465</v>
      </c>
      <c r="G2627" s="140">
        <v>1.19</v>
      </c>
      <c r="H2627" s="107">
        <v>7.21</v>
      </c>
      <c r="I2627" s="107" t="s">
        <v>11266</v>
      </c>
      <c r="J2627" s="76">
        <f t="shared" si="772"/>
        <v>8.57</v>
      </c>
      <c r="M2627" s="76">
        <f>VLOOKUP(B2627,'INS-SIN-SD-09-2021'!A:D,4,0)</f>
        <v>7.21</v>
      </c>
      <c r="N2627" s="76" t="b">
        <f t="shared" si="773"/>
        <v>1</v>
      </c>
    </row>
    <row r="2628" spans="1:15" s="363" customFormat="1" ht="30" x14ac:dyDescent="0.25">
      <c r="A2628" s="378">
        <f t="shared" si="767"/>
        <v>91931</v>
      </c>
      <c r="B2628" s="377">
        <v>21127</v>
      </c>
      <c r="C2628" s="104" t="s">
        <v>14284</v>
      </c>
      <c r="D2628" s="104" t="s">
        <v>14281</v>
      </c>
      <c r="E2628" s="105" t="s">
        <v>11264</v>
      </c>
      <c r="F2628" s="105" t="s">
        <v>6446</v>
      </c>
      <c r="G2628" s="140">
        <v>8.9999999999999993E-3</v>
      </c>
      <c r="H2628" s="107">
        <v>3.74</v>
      </c>
      <c r="I2628" s="107" t="s">
        <v>11266</v>
      </c>
      <c r="J2628" s="76">
        <f t="shared" si="772"/>
        <v>0.03</v>
      </c>
      <c r="M2628" s="76">
        <f>VLOOKUP(B2628,'INS-SIN-SD-09-2021'!A:D,4,0)</f>
        <v>3.74</v>
      </c>
      <c r="N2628" s="76" t="b">
        <f t="shared" si="773"/>
        <v>1</v>
      </c>
    </row>
    <row r="2629" spans="1:15" s="363" customFormat="1" ht="45" x14ac:dyDescent="0.25">
      <c r="A2629" s="376">
        <f t="shared" si="767"/>
        <v>91932</v>
      </c>
      <c r="B2629" s="367" t="s">
        <v>11263</v>
      </c>
      <c r="C2629" s="368" t="s">
        <v>11576</v>
      </c>
      <c r="D2629" s="368" t="s">
        <v>14284</v>
      </c>
      <c r="E2629" s="369" t="s">
        <v>6465</v>
      </c>
      <c r="F2629" s="369" t="s">
        <v>11264</v>
      </c>
      <c r="G2629" s="370" t="s">
        <v>11265</v>
      </c>
      <c r="H2629" s="371" t="s">
        <v>11266</v>
      </c>
      <c r="I2629" s="375">
        <f>SUMIF(A:A,A2629,J:J)</f>
        <v>15.92</v>
      </c>
      <c r="K2629" s="363">
        <f>VLOOKUP(A2629,'CMP-SIN-SD-09-2021'!A:D,4,0)</f>
        <v>15.92</v>
      </c>
      <c r="L2629" s="363" t="b">
        <f>K2629=I2629</f>
        <v>1</v>
      </c>
      <c r="O2629" s="6">
        <v>91932</v>
      </c>
    </row>
    <row r="2630" spans="1:15" s="363" customFormat="1" x14ac:dyDescent="0.25">
      <c r="A2630" s="378">
        <f t="shared" si="767"/>
        <v>91932</v>
      </c>
      <c r="B2630" s="377">
        <v>88247</v>
      </c>
      <c r="C2630" s="104" t="s">
        <v>14284</v>
      </c>
      <c r="D2630" s="104" t="s">
        <v>14183</v>
      </c>
      <c r="E2630" s="105" t="s">
        <v>11264</v>
      </c>
      <c r="F2630" s="105" t="s">
        <v>6456</v>
      </c>
      <c r="G2630" s="140">
        <v>7.6999999999999999E-2</v>
      </c>
      <c r="H2630" s="107">
        <f>VLOOKUP(B2630,'CMP-SIN-SD-09-2021'!A:D,4,0)</f>
        <v>18.739999999999998</v>
      </c>
      <c r="I2630" s="107" t="s">
        <v>11266</v>
      </c>
      <c r="J2630" s="76">
        <f t="shared" ref="J2630:J2633" si="774">TRUNC((H2630*G2630),2)</f>
        <v>1.44</v>
      </c>
      <c r="M2630" s="76">
        <f>VLOOKUP(B2630,'CMP-SIN-SD-09-2021'!A:D,4,0)</f>
        <v>18.739999999999998</v>
      </c>
      <c r="N2630" s="76" t="b">
        <f t="shared" ref="N2630:N2633" si="775">M2630=H2630</f>
        <v>1</v>
      </c>
    </row>
    <row r="2631" spans="1:15" s="363" customFormat="1" x14ac:dyDescent="0.25">
      <c r="A2631" s="378">
        <f t="shared" si="767"/>
        <v>91932</v>
      </c>
      <c r="B2631" s="377">
        <v>88264</v>
      </c>
      <c r="C2631" s="104" t="s">
        <v>14284</v>
      </c>
      <c r="D2631" s="104" t="s">
        <v>13368</v>
      </c>
      <c r="E2631" s="105" t="s">
        <v>11264</v>
      </c>
      <c r="F2631" s="105" t="s">
        <v>6456</v>
      </c>
      <c r="G2631" s="140">
        <v>7.6999999999999999E-2</v>
      </c>
      <c r="H2631" s="107">
        <f>VLOOKUP(B2631,'CMP-SIN-SD-09-2021'!A:D,4,0)</f>
        <v>24.1</v>
      </c>
      <c r="I2631" s="107" t="s">
        <v>11266</v>
      </c>
      <c r="J2631" s="76">
        <f t="shared" si="774"/>
        <v>1.85</v>
      </c>
      <c r="M2631" s="76">
        <f>VLOOKUP(B2631,'CMP-SIN-SD-09-2021'!A:D,4,0)</f>
        <v>24.1</v>
      </c>
      <c r="N2631" s="76" t="b">
        <f t="shared" si="775"/>
        <v>1</v>
      </c>
    </row>
    <row r="2632" spans="1:15" s="363" customFormat="1" ht="45" x14ac:dyDescent="0.25">
      <c r="A2632" s="378">
        <f t="shared" si="767"/>
        <v>91932</v>
      </c>
      <c r="B2632" s="377">
        <v>980</v>
      </c>
      <c r="C2632" s="104" t="s">
        <v>14284</v>
      </c>
      <c r="D2632" s="104" t="s">
        <v>14286</v>
      </c>
      <c r="E2632" s="105" t="s">
        <v>11264</v>
      </c>
      <c r="F2632" s="105" t="s">
        <v>6465</v>
      </c>
      <c r="G2632" s="140">
        <v>1.19</v>
      </c>
      <c r="H2632" s="107">
        <v>10.59</v>
      </c>
      <c r="I2632" s="107" t="s">
        <v>11266</v>
      </c>
      <c r="J2632" s="76">
        <f t="shared" si="774"/>
        <v>12.6</v>
      </c>
      <c r="M2632" s="76">
        <f>VLOOKUP(B2632,'INS-SIN-SD-09-2021'!A:D,4,0)</f>
        <v>10.59</v>
      </c>
      <c r="N2632" s="76" t="b">
        <f t="shared" si="775"/>
        <v>1</v>
      </c>
    </row>
    <row r="2633" spans="1:15" s="363" customFormat="1" ht="30" x14ac:dyDescent="0.25">
      <c r="A2633" s="378">
        <f t="shared" si="767"/>
        <v>91932</v>
      </c>
      <c r="B2633" s="377">
        <v>21127</v>
      </c>
      <c r="C2633" s="104" t="s">
        <v>14284</v>
      </c>
      <c r="D2633" s="104" t="s">
        <v>14281</v>
      </c>
      <c r="E2633" s="105" t="s">
        <v>11264</v>
      </c>
      <c r="F2633" s="105" t="s">
        <v>6446</v>
      </c>
      <c r="G2633" s="140">
        <v>8.9999999999999993E-3</v>
      </c>
      <c r="H2633" s="107">
        <v>3.74</v>
      </c>
      <c r="I2633" s="107" t="s">
        <v>11266</v>
      </c>
      <c r="J2633" s="76">
        <f t="shared" si="774"/>
        <v>0.03</v>
      </c>
      <c r="M2633" s="76">
        <f>VLOOKUP(B2633,'INS-SIN-SD-09-2021'!A:D,4,0)</f>
        <v>3.74</v>
      </c>
      <c r="N2633" s="76" t="b">
        <f t="shared" si="775"/>
        <v>1</v>
      </c>
    </row>
    <row r="2634" spans="1:15" s="363" customFormat="1" ht="45" x14ac:dyDescent="0.25">
      <c r="A2634" s="376">
        <f t="shared" si="767"/>
        <v>91935</v>
      </c>
      <c r="B2634" s="367" t="s">
        <v>11263</v>
      </c>
      <c r="C2634" s="368" t="s">
        <v>12124</v>
      </c>
      <c r="D2634" s="368" t="s">
        <v>14279</v>
      </c>
      <c r="E2634" s="369" t="s">
        <v>6465</v>
      </c>
      <c r="F2634" s="369" t="s">
        <v>11264</v>
      </c>
      <c r="G2634" s="370" t="s">
        <v>11265</v>
      </c>
      <c r="H2634" s="371" t="s">
        <v>11266</v>
      </c>
      <c r="I2634" s="375">
        <f>SUMIF(A:A,A2634,J:J)</f>
        <v>26.020000000000003</v>
      </c>
      <c r="K2634" s="363">
        <f>VLOOKUP(A2634,'CMP-SIN-SD-09-2021'!A:D,4,0)</f>
        <v>26.02</v>
      </c>
      <c r="L2634" s="363" t="b">
        <f>K2634=I2634</f>
        <v>1</v>
      </c>
      <c r="O2634" s="6">
        <v>91935</v>
      </c>
    </row>
    <row r="2635" spans="1:15" s="363" customFormat="1" x14ac:dyDescent="0.25">
      <c r="A2635" s="378">
        <f t="shared" si="767"/>
        <v>91935</v>
      </c>
      <c r="B2635" s="377">
        <v>88247</v>
      </c>
      <c r="C2635" s="104" t="s">
        <v>14279</v>
      </c>
      <c r="D2635" s="104" t="s">
        <v>14183</v>
      </c>
      <c r="E2635" s="105" t="s">
        <v>11264</v>
      </c>
      <c r="F2635" s="105" t="s">
        <v>6456</v>
      </c>
      <c r="G2635" s="140">
        <v>0.115</v>
      </c>
      <c r="H2635" s="107">
        <f>VLOOKUP(B2635,'CMP-SIN-SD-09-2021'!A:D,4,0)</f>
        <v>18.739999999999998</v>
      </c>
      <c r="I2635" s="107" t="s">
        <v>11266</v>
      </c>
      <c r="J2635" s="76">
        <f t="shared" ref="J2635:J2638" si="776">TRUNC((H2635*G2635),2)</f>
        <v>2.15</v>
      </c>
      <c r="M2635" s="76">
        <f>VLOOKUP(B2635,'CMP-SIN-SD-09-2021'!A:D,4,0)</f>
        <v>18.739999999999998</v>
      </c>
      <c r="N2635" s="76" t="b">
        <f t="shared" ref="N2635:N2638" si="777">M2635=H2635</f>
        <v>1</v>
      </c>
    </row>
    <row r="2636" spans="1:15" s="363" customFormat="1" x14ac:dyDescent="0.25">
      <c r="A2636" s="378">
        <f t="shared" si="767"/>
        <v>91935</v>
      </c>
      <c r="B2636" s="377">
        <v>88264</v>
      </c>
      <c r="C2636" s="104" t="s">
        <v>14279</v>
      </c>
      <c r="D2636" s="104" t="s">
        <v>13368</v>
      </c>
      <c r="E2636" s="105" t="s">
        <v>11264</v>
      </c>
      <c r="F2636" s="105" t="s">
        <v>6456</v>
      </c>
      <c r="G2636" s="140">
        <v>0.115</v>
      </c>
      <c r="H2636" s="107">
        <f>VLOOKUP(B2636,'CMP-SIN-SD-09-2021'!A:D,4,0)</f>
        <v>24.1</v>
      </c>
      <c r="I2636" s="107" t="s">
        <v>11266</v>
      </c>
      <c r="J2636" s="76">
        <f t="shared" si="776"/>
        <v>2.77</v>
      </c>
      <c r="M2636" s="76">
        <f>VLOOKUP(B2636,'CMP-SIN-SD-09-2021'!A:D,4,0)</f>
        <v>24.1</v>
      </c>
      <c r="N2636" s="76" t="b">
        <f t="shared" si="777"/>
        <v>1</v>
      </c>
    </row>
    <row r="2637" spans="1:15" s="363" customFormat="1" ht="45" x14ac:dyDescent="0.25">
      <c r="A2637" s="378">
        <f t="shared" si="767"/>
        <v>91935</v>
      </c>
      <c r="B2637" s="377">
        <v>995</v>
      </c>
      <c r="C2637" s="104" t="s">
        <v>14279</v>
      </c>
      <c r="D2637" s="104" t="s">
        <v>14287</v>
      </c>
      <c r="E2637" s="105" t="s">
        <v>11264</v>
      </c>
      <c r="F2637" s="105" t="s">
        <v>6465</v>
      </c>
      <c r="G2637" s="140">
        <v>1.19</v>
      </c>
      <c r="H2637" s="107">
        <v>17.71</v>
      </c>
      <c r="I2637" s="107" t="s">
        <v>11266</v>
      </c>
      <c r="J2637" s="76">
        <f t="shared" si="776"/>
        <v>21.07</v>
      </c>
      <c r="M2637" s="76">
        <f>VLOOKUP(B2637,'INS-SIN-SD-09-2021'!A:D,4,0)</f>
        <v>17.71</v>
      </c>
      <c r="N2637" s="76" t="b">
        <f t="shared" si="777"/>
        <v>1</v>
      </c>
    </row>
    <row r="2638" spans="1:15" s="363" customFormat="1" ht="30" x14ac:dyDescent="0.25">
      <c r="A2638" s="378">
        <f t="shared" si="767"/>
        <v>91935</v>
      </c>
      <c r="B2638" s="377">
        <v>21127</v>
      </c>
      <c r="C2638" s="104" t="s">
        <v>14279</v>
      </c>
      <c r="D2638" s="104" t="s">
        <v>14281</v>
      </c>
      <c r="E2638" s="105" t="s">
        <v>11264</v>
      </c>
      <c r="F2638" s="105" t="s">
        <v>6446</v>
      </c>
      <c r="G2638" s="140">
        <v>8.9999999999999993E-3</v>
      </c>
      <c r="H2638" s="107">
        <v>3.74</v>
      </c>
      <c r="I2638" s="107" t="s">
        <v>11266</v>
      </c>
      <c r="J2638" s="76">
        <f t="shared" si="776"/>
        <v>0.03</v>
      </c>
      <c r="M2638" s="76">
        <f>VLOOKUP(B2638,'INS-SIN-SD-09-2021'!A:D,4,0)</f>
        <v>3.74</v>
      </c>
      <c r="N2638" s="76" t="b">
        <f t="shared" si="777"/>
        <v>1</v>
      </c>
    </row>
    <row r="2639" spans="1:15" s="363" customFormat="1" ht="45" x14ac:dyDescent="0.25">
      <c r="A2639" s="376">
        <f t="shared" si="767"/>
        <v>92984</v>
      </c>
      <c r="B2639" s="367" t="s">
        <v>11263</v>
      </c>
      <c r="C2639" s="368" t="s">
        <v>11578</v>
      </c>
      <c r="D2639" s="368" t="s">
        <v>13334</v>
      </c>
      <c r="E2639" s="369" t="s">
        <v>6465</v>
      </c>
      <c r="F2639" s="369" t="s">
        <v>11264</v>
      </c>
      <c r="G2639" s="370" t="s">
        <v>11265</v>
      </c>
      <c r="H2639" s="371" t="s">
        <v>11266</v>
      </c>
      <c r="I2639" s="375">
        <f>SUMIF(A:A,A2639,J:J)</f>
        <v>30.12</v>
      </c>
      <c r="K2639" s="363">
        <f>VLOOKUP(A2639,'CMP-SIN-SD-09-2021'!A:D,4,0)</f>
        <v>30.12</v>
      </c>
      <c r="L2639" s="363" t="b">
        <f>K2639=I2639</f>
        <v>1</v>
      </c>
      <c r="O2639" s="6">
        <v>92984</v>
      </c>
    </row>
    <row r="2640" spans="1:15" s="363" customFormat="1" x14ac:dyDescent="0.25">
      <c r="A2640" s="378">
        <f t="shared" si="767"/>
        <v>92984</v>
      </c>
      <c r="B2640" s="377">
        <v>88247</v>
      </c>
      <c r="C2640" s="104" t="s">
        <v>13334</v>
      </c>
      <c r="D2640" s="104" t="s">
        <v>14183</v>
      </c>
      <c r="E2640" s="105" t="s">
        <v>11264</v>
      </c>
      <c r="F2640" s="105" t="s">
        <v>6456</v>
      </c>
      <c r="G2640" s="140">
        <v>6.4000000000000001E-2</v>
      </c>
      <c r="H2640" s="107">
        <f>VLOOKUP(B2640,'CMP-SIN-SD-09-2021'!A:D,4,0)</f>
        <v>18.739999999999998</v>
      </c>
      <c r="I2640" s="107" t="s">
        <v>11266</v>
      </c>
      <c r="J2640" s="76">
        <f t="shared" ref="J2640:J2643" si="778">TRUNC((H2640*G2640),2)</f>
        <v>1.19</v>
      </c>
      <c r="M2640" s="76">
        <f>VLOOKUP(B2640,'CMP-SIN-SD-09-2021'!A:D,4,0)</f>
        <v>18.739999999999998</v>
      </c>
      <c r="N2640" s="76" t="b">
        <f t="shared" ref="N2640:N2643" si="779">M2640=H2640</f>
        <v>1</v>
      </c>
    </row>
    <row r="2641" spans="1:15" s="363" customFormat="1" x14ac:dyDescent="0.25">
      <c r="A2641" s="378">
        <f t="shared" si="767"/>
        <v>92984</v>
      </c>
      <c r="B2641" s="377">
        <v>88264</v>
      </c>
      <c r="C2641" s="104" t="s">
        <v>13334</v>
      </c>
      <c r="D2641" s="104" t="s">
        <v>13368</v>
      </c>
      <c r="E2641" s="105" t="s">
        <v>11264</v>
      </c>
      <c r="F2641" s="105" t="s">
        <v>6456</v>
      </c>
      <c r="G2641" s="140">
        <v>6.4000000000000001E-2</v>
      </c>
      <c r="H2641" s="107">
        <f>VLOOKUP(B2641,'CMP-SIN-SD-09-2021'!A:D,4,0)</f>
        <v>24.1</v>
      </c>
      <c r="I2641" s="107" t="s">
        <v>11266</v>
      </c>
      <c r="J2641" s="76">
        <f t="shared" si="778"/>
        <v>1.54</v>
      </c>
      <c r="M2641" s="76">
        <f>VLOOKUP(B2641,'CMP-SIN-SD-09-2021'!A:D,4,0)</f>
        <v>24.1</v>
      </c>
      <c r="N2641" s="76" t="b">
        <f t="shared" si="779"/>
        <v>1</v>
      </c>
    </row>
    <row r="2642" spans="1:15" s="363" customFormat="1" ht="45" x14ac:dyDescent="0.25">
      <c r="A2642" s="378">
        <f t="shared" si="767"/>
        <v>92984</v>
      </c>
      <c r="B2642" s="377">
        <v>996</v>
      </c>
      <c r="C2642" s="104" t="s">
        <v>13334</v>
      </c>
      <c r="D2642" s="104" t="s">
        <v>14288</v>
      </c>
      <c r="E2642" s="105" t="s">
        <v>11264</v>
      </c>
      <c r="F2642" s="105" t="s">
        <v>6465</v>
      </c>
      <c r="G2642" s="140">
        <v>1.0149999999999999</v>
      </c>
      <c r="H2642" s="107">
        <v>26.96</v>
      </c>
      <c r="I2642" s="107" t="s">
        <v>11266</v>
      </c>
      <c r="J2642" s="76">
        <f t="shared" si="778"/>
        <v>27.36</v>
      </c>
      <c r="M2642" s="76">
        <f>VLOOKUP(B2642,'INS-SIN-SD-09-2021'!A:D,4,0)</f>
        <v>26.96</v>
      </c>
      <c r="N2642" s="76" t="b">
        <f t="shared" si="779"/>
        <v>1</v>
      </c>
    </row>
    <row r="2643" spans="1:15" s="363" customFormat="1" ht="30" x14ac:dyDescent="0.25">
      <c r="A2643" s="378">
        <f t="shared" si="767"/>
        <v>92984</v>
      </c>
      <c r="B2643" s="377">
        <v>21127</v>
      </c>
      <c r="C2643" s="104" t="s">
        <v>13334</v>
      </c>
      <c r="D2643" s="104" t="s">
        <v>14281</v>
      </c>
      <c r="E2643" s="105" t="s">
        <v>11264</v>
      </c>
      <c r="F2643" s="105" t="s">
        <v>6446</v>
      </c>
      <c r="G2643" s="140">
        <v>8.9999999999999993E-3</v>
      </c>
      <c r="H2643" s="107">
        <v>3.74</v>
      </c>
      <c r="I2643" s="107" t="s">
        <v>11266</v>
      </c>
      <c r="J2643" s="76">
        <f t="shared" si="778"/>
        <v>0.03</v>
      </c>
      <c r="M2643" s="76">
        <f>VLOOKUP(B2643,'INS-SIN-SD-09-2021'!A:D,4,0)</f>
        <v>3.74</v>
      </c>
      <c r="N2643" s="76" t="b">
        <f t="shared" si="779"/>
        <v>1</v>
      </c>
    </row>
    <row r="2644" spans="1:15" s="363" customFormat="1" ht="45" x14ac:dyDescent="0.25">
      <c r="A2644" s="376">
        <f t="shared" si="767"/>
        <v>92986</v>
      </c>
      <c r="B2644" s="367" t="s">
        <v>11263</v>
      </c>
      <c r="C2644" s="368" t="s">
        <v>11579</v>
      </c>
      <c r="D2644" s="368" t="s">
        <v>13334</v>
      </c>
      <c r="E2644" s="369" t="s">
        <v>6465</v>
      </c>
      <c r="F2644" s="369" t="s">
        <v>11264</v>
      </c>
      <c r="G2644" s="370" t="s">
        <v>11265</v>
      </c>
      <c r="H2644" s="371" t="s">
        <v>11266</v>
      </c>
      <c r="I2644" s="375">
        <f>SUMIF(A:A,A2644,J:J)</f>
        <v>40.86</v>
      </c>
      <c r="K2644" s="363">
        <f>VLOOKUP(A2644,'CMP-SIN-SD-09-2021'!A:D,4,0)</f>
        <v>40.86</v>
      </c>
      <c r="L2644" s="363" t="b">
        <f>K2644=I2644</f>
        <v>1</v>
      </c>
      <c r="O2644" s="6">
        <v>92986</v>
      </c>
    </row>
    <row r="2645" spans="1:15" s="363" customFormat="1" x14ac:dyDescent="0.25">
      <c r="A2645" s="378">
        <f t="shared" si="767"/>
        <v>92986</v>
      </c>
      <c r="B2645" s="377">
        <v>88247</v>
      </c>
      <c r="C2645" s="104" t="s">
        <v>13334</v>
      </c>
      <c r="D2645" s="104" t="s">
        <v>14183</v>
      </c>
      <c r="E2645" s="105" t="s">
        <v>11264</v>
      </c>
      <c r="F2645" s="105" t="s">
        <v>6456</v>
      </c>
      <c r="G2645" s="140">
        <v>7.2999999999999995E-2</v>
      </c>
      <c r="H2645" s="107">
        <f>VLOOKUP(B2645,'CMP-SIN-SD-09-2021'!A:D,4,0)</f>
        <v>18.739999999999998</v>
      </c>
      <c r="I2645" s="107" t="s">
        <v>11266</v>
      </c>
      <c r="J2645" s="76">
        <f t="shared" ref="J2645:J2648" si="780">TRUNC((H2645*G2645),2)</f>
        <v>1.36</v>
      </c>
      <c r="M2645" s="76">
        <f>VLOOKUP(B2645,'CMP-SIN-SD-09-2021'!A:D,4,0)</f>
        <v>18.739999999999998</v>
      </c>
      <c r="N2645" s="76" t="b">
        <f t="shared" ref="N2645:N2648" si="781">M2645=H2645</f>
        <v>1</v>
      </c>
    </row>
    <row r="2646" spans="1:15" s="363" customFormat="1" x14ac:dyDescent="0.25">
      <c r="A2646" s="378">
        <f t="shared" si="767"/>
        <v>92986</v>
      </c>
      <c r="B2646" s="377">
        <v>88264</v>
      </c>
      <c r="C2646" s="104" t="s">
        <v>13334</v>
      </c>
      <c r="D2646" s="104" t="s">
        <v>13368</v>
      </c>
      <c r="E2646" s="105" t="s">
        <v>11264</v>
      </c>
      <c r="F2646" s="105" t="s">
        <v>6456</v>
      </c>
      <c r="G2646" s="140">
        <v>7.2999999999999995E-2</v>
      </c>
      <c r="H2646" s="107">
        <f>VLOOKUP(B2646,'CMP-SIN-SD-09-2021'!A:D,4,0)</f>
        <v>24.1</v>
      </c>
      <c r="I2646" s="107" t="s">
        <v>11266</v>
      </c>
      <c r="J2646" s="76">
        <f t="shared" si="780"/>
        <v>1.75</v>
      </c>
      <c r="M2646" s="76">
        <f>VLOOKUP(B2646,'CMP-SIN-SD-09-2021'!A:D,4,0)</f>
        <v>24.1</v>
      </c>
      <c r="N2646" s="76" t="b">
        <f t="shared" si="781"/>
        <v>1</v>
      </c>
    </row>
    <row r="2647" spans="1:15" s="363" customFormat="1" ht="45" x14ac:dyDescent="0.25">
      <c r="A2647" s="378">
        <f t="shared" si="767"/>
        <v>92986</v>
      </c>
      <c r="B2647" s="377">
        <v>1019</v>
      </c>
      <c r="C2647" s="104" t="s">
        <v>13334</v>
      </c>
      <c r="D2647" s="104" t="s">
        <v>14289</v>
      </c>
      <c r="E2647" s="105" t="s">
        <v>11264</v>
      </c>
      <c r="F2647" s="105" t="s">
        <v>6465</v>
      </c>
      <c r="G2647" s="140">
        <v>1.0149999999999999</v>
      </c>
      <c r="H2647" s="107">
        <v>37.17</v>
      </c>
      <c r="I2647" s="107" t="s">
        <v>11266</v>
      </c>
      <c r="J2647" s="76">
        <f t="shared" si="780"/>
        <v>37.72</v>
      </c>
      <c r="M2647" s="76">
        <f>VLOOKUP(B2647,'INS-SIN-SD-09-2021'!A:D,4,0)</f>
        <v>37.17</v>
      </c>
      <c r="N2647" s="76" t="b">
        <f t="shared" si="781"/>
        <v>1</v>
      </c>
    </row>
    <row r="2648" spans="1:15" s="363" customFormat="1" ht="30" x14ac:dyDescent="0.25">
      <c r="A2648" s="378">
        <f t="shared" si="767"/>
        <v>92986</v>
      </c>
      <c r="B2648" s="377">
        <v>21127</v>
      </c>
      <c r="C2648" s="104" t="s">
        <v>13334</v>
      </c>
      <c r="D2648" s="104" t="s">
        <v>14281</v>
      </c>
      <c r="E2648" s="105" t="s">
        <v>11264</v>
      </c>
      <c r="F2648" s="105" t="s">
        <v>6446</v>
      </c>
      <c r="G2648" s="140">
        <v>8.9999999999999993E-3</v>
      </c>
      <c r="H2648" s="107">
        <v>3.74</v>
      </c>
      <c r="I2648" s="107" t="s">
        <v>11266</v>
      </c>
      <c r="J2648" s="76">
        <f t="shared" si="780"/>
        <v>0.03</v>
      </c>
      <c r="M2648" s="76">
        <f>VLOOKUP(B2648,'INS-SIN-SD-09-2021'!A:D,4,0)</f>
        <v>3.74</v>
      </c>
      <c r="N2648" s="76" t="b">
        <f t="shared" si="781"/>
        <v>1</v>
      </c>
    </row>
    <row r="2649" spans="1:15" s="363" customFormat="1" ht="45" x14ac:dyDescent="0.25">
      <c r="A2649" s="376">
        <f t="shared" si="767"/>
        <v>92990</v>
      </c>
      <c r="B2649" s="367" t="s">
        <v>11263</v>
      </c>
      <c r="C2649" s="368" t="s">
        <v>11580</v>
      </c>
      <c r="D2649" s="368" t="s">
        <v>13334</v>
      </c>
      <c r="E2649" s="369" t="s">
        <v>6465</v>
      </c>
      <c r="F2649" s="369" t="s">
        <v>11264</v>
      </c>
      <c r="G2649" s="370" t="s">
        <v>11265</v>
      </c>
      <c r="H2649" s="371" t="s">
        <v>11266</v>
      </c>
      <c r="I2649" s="375">
        <f>SUMIF(A:A,A2649,J:J)</f>
        <v>79.009999999999991</v>
      </c>
      <c r="K2649" s="363">
        <f>VLOOKUP(A2649,'CMP-SIN-SD-09-2021'!A:D,4,0)</f>
        <v>79.010000000000005</v>
      </c>
      <c r="L2649" s="363" t="b">
        <f>K2649=I2649</f>
        <v>1</v>
      </c>
      <c r="O2649" s="6">
        <v>92990</v>
      </c>
    </row>
    <row r="2650" spans="1:15" s="363" customFormat="1" x14ac:dyDescent="0.25">
      <c r="A2650" s="378">
        <f t="shared" si="767"/>
        <v>92990</v>
      </c>
      <c r="B2650" s="377">
        <v>88247</v>
      </c>
      <c r="C2650" s="104" t="s">
        <v>13334</v>
      </c>
      <c r="D2650" s="104" t="s">
        <v>14183</v>
      </c>
      <c r="E2650" s="105" t="s">
        <v>11264</v>
      </c>
      <c r="F2650" s="105" t="s">
        <v>6456</v>
      </c>
      <c r="G2650" s="140">
        <v>0.105</v>
      </c>
      <c r="H2650" s="107">
        <f>VLOOKUP(B2650,'CMP-SIN-SD-09-2021'!A:D,4,0)</f>
        <v>18.739999999999998</v>
      </c>
      <c r="I2650" s="107" t="s">
        <v>11266</v>
      </c>
      <c r="J2650" s="76">
        <f t="shared" ref="J2650:J2653" si="782">TRUNC((H2650*G2650),2)</f>
        <v>1.96</v>
      </c>
      <c r="M2650" s="76">
        <f>VLOOKUP(B2650,'CMP-SIN-SD-09-2021'!A:D,4,0)</f>
        <v>18.739999999999998</v>
      </c>
      <c r="N2650" s="76" t="b">
        <f t="shared" ref="N2650:N2653" si="783">M2650=H2650</f>
        <v>1</v>
      </c>
    </row>
    <row r="2651" spans="1:15" s="363" customFormat="1" x14ac:dyDescent="0.25">
      <c r="A2651" s="378">
        <f t="shared" si="767"/>
        <v>92990</v>
      </c>
      <c r="B2651" s="377">
        <v>88264</v>
      </c>
      <c r="C2651" s="104" t="s">
        <v>13334</v>
      </c>
      <c r="D2651" s="104" t="s">
        <v>13368</v>
      </c>
      <c r="E2651" s="105" t="s">
        <v>11264</v>
      </c>
      <c r="F2651" s="105" t="s">
        <v>6456</v>
      </c>
      <c r="G2651" s="140">
        <v>0.105</v>
      </c>
      <c r="H2651" s="107">
        <f>VLOOKUP(B2651,'CMP-SIN-SD-09-2021'!A:D,4,0)</f>
        <v>24.1</v>
      </c>
      <c r="I2651" s="107" t="s">
        <v>11266</v>
      </c>
      <c r="J2651" s="76">
        <f t="shared" si="782"/>
        <v>2.5299999999999998</v>
      </c>
      <c r="M2651" s="76">
        <f>VLOOKUP(B2651,'CMP-SIN-SD-09-2021'!A:D,4,0)</f>
        <v>24.1</v>
      </c>
      <c r="N2651" s="76" t="b">
        <f t="shared" si="783"/>
        <v>1</v>
      </c>
    </row>
    <row r="2652" spans="1:15" s="363" customFormat="1" ht="45" x14ac:dyDescent="0.25">
      <c r="A2652" s="378">
        <f t="shared" si="767"/>
        <v>92990</v>
      </c>
      <c r="B2652" s="377">
        <v>977</v>
      </c>
      <c r="C2652" s="104" t="s">
        <v>13334</v>
      </c>
      <c r="D2652" s="104" t="s">
        <v>14290</v>
      </c>
      <c r="E2652" s="105" t="s">
        <v>11264</v>
      </c>
      <c r="F2652" s="105" t="s">
        <v>6465</v>
      </c>
      <c r="G2652" s="140">
        <v>1.0149999999999999</v>
      </c>
      <c r="H2652" s="107">
        <v>73.39</v>
      </c>
      <c r="I2652" s="107" t="s">
        <v>11266</v>
      </c>
      <c r="J2652" s="76">
        <f t="shared" si="782"/>
        <v>74.489999999999995</v>
      </c>
      <c r="M2652" s="76">
        <f>VLOOKUP(B2652,'INS-SIN-SD-09-2021'!A:D,4,0)</f>
        <v>73.39</v>
      </c>
      <c r="N2652" s="76" t="b">
        <f t="shared" si="783"/>
        <v>1</v>
      </c>
    </row>
    <row r="2653" spans="1:15" s="363" customFormat="1" ht="30" x14ac:dyDescent="0.25">
      <c r="A2653" s="378">
        <f t="shared" si="767"/>
        <v>92990</v>
      </c>
      <c r="B2653" s="377">
        <v>21127</v>
      </c>
      <c r="C2653" s="104" t="s">
        <v>13334</v>
      </c>
      <c r="D2653" s="104" t="s">
        <v>14281</v>
      </c>
      <c r="E2653" s="105" t="s">
        <v>11264</v>
      </c>
      <c r="F2653" s="105" t="s">
        <v>6446</v>
      </c>
      <c r="G2653" s="140">
        <v>8.9999999999999993E-3</v>
      </c>
      <c r="H2653" s="107">
        <v>3.74</v>
      </c>
      <c r="I2653" s="107" t="s">
        <v>11266</v>
      </c>
      <c r="J2653" s="76">
        <f t="shared" si="782"/>
        <v>0.03</v>
      </c>
      <c r="M2653" s="76">
        <f>VLOOKUP(B2653,'INS-SIN-SD-09-2021'!A:D,4,0)</f>
        <v>3.74</v>
      </c>
      <c r="N2653" s="76" t="b">
        <f t="shared" si="783"/>
        <v>1</v>
      </c>
    </row>
    <row r="2654" spans="1:15" s="363" customFormat="1" ht="45" x14ac:dyDescent="0.25">
      <c r="A2654" s="376">
        <f t="shared" si="767"/>
        <v>91940</v>
      </c>
      <c r="B2654" s="367" t="s">
        <v>11263</v>
      </c>
      <c r="C2654" s="368" t="s">
        <v>11581</v>
      </c>
      <c r="D2654" s="368" t="s">
        <v>13323</v>
      </c>
      <c r="E2654" s="369" t="s">
        <v>6446</v>
      </c>
      <c r="F2654" s="369" t="s">
        <v>11264</v>
      </c>
      <c r="G2654" s="370" t="s">
        <v>11265</v>
      </c>
      <c r="H2654" s="371" t="s">
        <v>11266</v>
      </c>
      <c r="I2654" s="375">
        <f>SUMIF(A:A,A2654,J:J)</f>
        <v>13.46</v>
      </c>
      <c r="K2654" s="363">
        <f>VLOOKUP(A2654,'CMP-SIN-SD-09-2021'!A:D,4,0)</f>
        <v>13.46</v>
      </c>
      <c r="L2654" s="363" t="b">
        <f>K2654=I2654</f>
        <v>1</v>
      </c>
      <c r="O2654" s="6">
        <v>91940</v>
      </c>
    </row>
    <row r="2655" spans="1:15" s="363" customFormat="1" x14ac:dyDescent="0.25">
      <c r="A2655" s="378">
        <f t="shared" si="767"/>
        <v>91940</v>
      </c>
      <c r="B2655" s="377">
        <v>88247</v>
      </c>
      <c r="C2655" s="104" t="s">
        <v>13323</v>
      </c>
      <c r="D2655" s="104" t="s">
        <v>14183</v>
      </c>
      <c r="E2655" s="105" t="s">
        <v>11264</v>
      </c>
      <c r="F2655" s="105" t="s">
        <v>6456</v>
      </c>
      <c r="G2655" s="140">
        <v>0.247</v>
      </c>
      <c r="H2655" s="107">
        <f>VLOOKUP(B2655,'CMP-SIN-SD-09-2021'!A:D,4,0)</f>
        <v>18.739999999999998</v>
      </c>
      <c r="I2655" s="107" t="s">
        <v>11266</v>
      </c>
      <c r="J2655" s="76">
        <f t="shared" ref="J2655:J2658" si="784">TRUNC((H2655*G2655),2)</f>
        <v>4.62</v>
      </c>
      <c r="M2655" s="76">
        <f>VLOOKUP(B2655,'CMP-SIN-SD-09-2021'!A:D,4,0)</f>
        <v>18.739999999999998</v>
      </c>
      <c r="N2655" s="76" t="b">
        <f t="shared" ref="N2655:N2658" si="785">M2655=H2655</f>
        <v>1</v>
      </c>
    </row>
    <row r="2656" spans="1:15" s="363" customFormat="1" x14ac:dyDescent="0.25">
      <c r="A2656" s="378">
        <f t="shared" si="767"/>
        <v>91940</v>
      </c>
      <c r="B2656" s="377">
        <v>88264</v>
      </c>
      <c r="C2656" s="104" t="s">
        <v>13323</v>
      </c>
      <c r="D2656" s="104" t="s">
        <v>13368</v>
      </c>
      <c r="E2656" s="105" t="s">
        <v>11264</v>
      </c>
      <c r="F2656" s="105" t="s">
        <v>6456</v>
      </c>
      <c r="G2656" s="140">
        <v>0.247</v>
      </c>
      <c r="H2656" s="107">
        <f>VLOOKUP(B2656,'CMP-SIN-SD-09-2021'!A:D,4,0)</f>
        <v>24.1</v>
      </c>
      <c r="I2656" s="107" t="s">
        <v>11266</v>
      </c>
      <c r="J2656" s="76">
        <f t="shared" si="784"/>
        <v>5.95</v>
      </c>
      <c r="M2656" s="76">
        <f>VLOOKUP(B2656,'CMP-SIN-SD-09-2021'!A:D,4,0)</f>
        <v>24.1</v>
      </c>
      <c r="N2656" s="76" t="b">
        <f t="shared" si="785"/>
        <v>1</v>
      </c>
    </row>
    <row r="2657" spans="1:15" s="363" customFormat="1" ht="30" x14ac:dyDescent="0.25">
      <c r="A2657" s="378">
        <f t="shared" si="767"/>
        <v>91940</v>
      </c>
      <c r="B2657" s="377">
        <v>88629</v>
      </c>
      <c r="C2657" s="104" t="s">
        <v>13323</v>
      </c>
      <c r="D2657" s="104" t="s">
        <v>14291</v>
      </c>
      <c r="E2657" s="105" t="s">
        <v>11264</v>
      </c>
      <c r="F2657" s="105" t="s">
        <v>6624</v>
      </c>
      <c r="G2657" s="140">
        <v>8.9999999999999998E-4</v>
      </c>
      <c r="H2657" s="107">
        <f>VLOOKUP(B2657,'CMP-SIN-SD-09-2021'!A:D,4,0)</f>
        <v>548.20000000000005</v>
      </c>
      <c r="I2657" s="107" t="s">
        <v>11266</v>
      </c>
      <c r="J2657" s="76">
        <f t="shared" si="784"/>
        <v>0.49</v>
      </c>
      <c r="M2657" s="76">
        <f>VLOOKUP(B2657,'CMP-SIN-SD-09-2021'!A:D,4,0)</f>
        <v>548.20000000000005</v>
      </c>
      <c r="N2657" s="76" t="b">
        <f t="shared" si="785"/>
        <v>1</v>
      </c>
    </row>
    <row r="2658" spans="1:15" s="363" customFormat="1" ht="30" x14ac:dyDescent="0.25">
      <c r="A2658" s="378">
        <f t="shared" si="767"/>
        <v>91940</v>
      </c>
      <c r="B2658" s="377">
        <v>1872</v>
      </c>
      <c r="C2658" s="104" t="s">
        <v>13323</v>
      </c>
      <c r="D2658" s="104" t="s">
        <v>14292</v>
      </c>
      <c r="E2658" s="105" t="s">
        <v>11264</v>
      </c>
      <c r="F2658" s="105" t="s">
        <v>6446</v>
      </c>
      <c r="G2658" s="140">
        <v>1</v>
      </c>
      <c r="H2658" s="107">
        <v>2.4</v>
      </c>
      <c r="I2658" s="107" t="s">
        <v>11266</v>
      </c>
      <c r="J2658" s="76">
        <f t="shared" si="784"/>
        <v>2.4</v>
      </c>
      <c r="M2658" s="76">
        <f>VLOOKUP(B2658,'INS-SIN-SD-09-2021'!A:D,4,0)</f>
        <v>2.4</v>
      </c>
      <c r="N2658" s="76" t="b">
        <f t="shared" si="785"/>
        <v>1</v>
      </c>
    </row>
    <row r="2659" spans="1:15" s="363" customFormat="1" ht="45" x14ac:dyDescent="0.25">
      <c r="A2659" s="376">
        <f t="shared" si="767"/>
        <v>95787</v>
      </c>
      <c r="B2659" s="367" t="s">
        <v>11263</v>
      </c>
      <c r="C2659" s="368" t="s">
        <v>11582</v>
      </c>
      <c r="D2659" s="368" t="s">
        <v>13537</v>
      </c>
      <c r="E2659" s="369" t="s">
        <v>6446</v>
      </c>
      <c r="F2659" s="369" t="s">
        <v>11264</v>
      </c>
      <c r="G2659" s="370" t="s">
        <v>11265</v>
      </c>
      <c r="H2659" s="371" t="s">
        <v>11266</v>
      </c>
      <c r="I2659" s="375">
        <f>SUMIF(A:A,A2659,J:J)</f>
        <v>22.82</v>
      </c>
      <c r="K2659" s="363">
        <f>VLOOKUP(A2659,'CMP-SIN-SD-09-2021'!A:D,4,0)</f>
        <v>22.82</v>
      </c>
      <c r="L2659" s="363" t="b">
        <f>K2659=I2659</f>
        <v>1</v>
      </c>
      <c r="O2659" s="6">
        <v>95787</v>
      </c>
    </row>
    <row r="2660" spans="1:15" s="363" customFormat="1" x14ac:dyDescent="0.25">
      <c r="A2660" s="378">
        <f t="shared" si="767"/>
        <v>95787</v>
      </c>
      <c r="B2660" s="377">
        <v>88247</v>
      </c>
      <c r="C2660" s="104" t="s">
        <v>13537</v>
      </c>
      <c r="D2660" s="104" t="s">
        <v>14183</v>
      </c>
      <c r="E2660" s="105" t="s">
        <v>11264</v>
      </c>
      <c r="F2660" s="105" t="s">
        <v>6456</v>
      </c>
      <c r="G2660" s="140">
        <v>0.37690000000000001</v>
      </c>
      <c r="H2660" s="107">
        <f>VLOOKUP(B2660,'CMP-SIN-SD-09-2021'!A:D,4,0)</f>
        <v>18.739999999999998</v>
      </c>
      <c r="I2660" s="107" t="s">
        <v>11266</v>
      </c>
      <c r="J2660" s="76">
        <f t="shared" ref="J2660:J2663" si="786">TRUNC((H2660*G2660),2)</f>
        <v>7.06</v>
      </c>
      <c r="M2660" s="76">
        <f>VLOOKUP(B2660,'CMP-SIN-SD-09-2021'!A:D,4,0)</f>
        <v>18.739999999999998</v>
      </c>
      <c r="N2660" s="76" t="b">
        <f t="shared" ref="N2660:N2663" si="787">M2660=H2660</f>
        <v>1</v>
      </c>
    </row>
    <row r="2661" spans="1:15" s="363" customFormat="1" x14ac:dyDescent="0.25">
      <c r="A2661" s="378">
        <f t="shared" si="767"/>
        <v>95787</v>
      </c>
      <c r="B2661" s="377">
        <v>88264</v>
      </c>
      <c r="C2661" s="104" t="s">
        <v>13537</v>
      </c>
      <c r="D2661" s="104" t="s">
        <v>13368</v>
      </c>
      <c r="E2661" s="105" t="s">
        <v>11264</v>
      </c>
      <c r="F2661" s="105" t="s">
        <v>6456</v>
      </c>
      <c r="G2661" s="140">
        <v>0.37690000000000001</v>
      </c>
      <c r="H2661" s="107">
        <f>VLOOKUP(B2661,'CMP-SIN-SD-09-2021'!A:D,4,0)</f>
        <v>24.1</v>
      </c>
      <c r="I2661" s="107" t="s">
        <v>11266</v>
      </c>
      <c r="J2661" s="76">
        <f t="shared" si="786"/>
        <v>9.08</v>
      </c>
      <c r="M2661" s="76">
        <f>VLOOKUP(B2661,'CMP-SIN-SD-09-2021'!A:D,4,0)</f>
        <v>24.1</v>
      </c>
      <c r="N2661" s="76" t="b">
        <f t="shared" si="787"/>
        <v>1</v>
      </c>
    </row>
    <row r="2662" spans="1:15" s="363" customFormat="1" ht="45" x14ac:dyDescent="0.25">
      <c r="A2662" s="378">
        <f t="shared" si="767"/>
        <v>95787</v>
      </c>
      <c r="B2662" s="377">
        <v>11950</v>
      </c>
      <c r="C2662" s="104" t="s">
        <v>13537</v>
      </c>
      <c r="D2662" s="104" t="s">
        <v>13767</v>
      </c>
      <c r="E2662" s="105" t="s">
        <v>11264</v>
      </c>
      <c r="F2662" s="105" t="s">
        <v>6446</v>
      </c>
      <c r="G2662" s="140">
        <v>2</v>
      </c>
      <c r="H2662" s="107">
        <v>0.33</v>
      </c>
      <c r="I2662" s="107" t="s">
        <v>11266</v>
      </c>
      <c r="J2662" s="76">
        <f t="shared" si="786"/>
        <v>0.66</v>
      </c>
      <c r="M2662" s="76">
        <f>VLOOKUP(B2662,'INS-SIN-SD-09-2021'!A:D,4,0)</f>
        <v>0.33</v>
      </c>
      <c r="N2662" s="76" t="b">
        <f t="shared" si="787"/>
        <v>1</v>
      </c>
    </row>
    <row r="2663" spans="1:15" s="363" customFormat="1" ht="30" x14ac:dyDescent="0.25">
      <c r="A2663" s="378">
        <f t="shared" si="767"/>
        <v>95787</v>
      </c>
      <c r="B2663" s="377">
        <v>2593</v>
      </c>
      <c r="C2663" s="104" t="s">
        <v>13537</v>
      </c>
      <c r="D2663" s="104" t="s">
        <v>14293</v>
      </c>
      <c r="E2663" s="105" t="s">
        <v>11264</v>
      </c>
      <c r="F2663" s="105" t="s">
        <v>6446</v>
      </c>
      <c r="G2663" s="140">
        <v>1</v>
      </c>
      <c r="H2663" s="107">
        <v>6.02</v>
      </c>
      <c r="I2663" s="107" t="s">
        <v>11266</v>
      </c>
      <c r="J2663" s="76">
        <f t="shared" si="786"/>
        <v>6.02</v>
      </c>
      <c r="M2663" s="76">
        <f>VLOOKUP(B2663,'INS-SIN-SD-09-2021'!A:D,4,0)</f>
        <v>6.02</v>
      </c>
      <c r="N2663" s="76" t="b">
        <f t="shared" si="787"/>
        <v>1</v>
      </c>
    </row>
    <row r="2664" spans="1:15" s="363" customFormat="1" ht="45" x14ac:dyDescent="0.25">
      <c r="A2664" s="376">
        <f t="shared" si="767"/>
        <v>95789</v>
      </c>
      <c r="B2664" s="367" t="s">
        <v>11263</v>
      </c>
      <c r="C2664" s="368" t="s">
        <v>11583</v>
      </c>
      <c r="D2664" s="368" t="s">
        <v>14065</v>
      </c>
      <c r="E2664" s="369" t="s">
        <v>6446</v>
      </c>
      <c r="F2664" s="369" t="s">
        <v>11264</v>
      </c>
      <c r="G2664" s="370" t="s">
        <v>11265</v>
      </c>
      <c r="H2664" s="371" t="s">
        <v>11266</v>
      </c>
      <c r="I2664" s="375">
        <f>SUMIF(A:A,A2664,J:J)</f>
        <v>27.160000000000004</v>
      </c>
      <c r="K2664" s="363">
        <f>VLOOKUP(A2664,'CMP-SIN-SD-09-2021'!A:D,4,0)</f>
        <v>27.16</v>
      </c>
      <c r="L2664" s="363" t="b">
        <f>K2664=I2664</f>
        <v>1</v>
      </c>
      <c r="O2664" s="6">
        <v>95789</v>
      </c>
    </row>
    <row r="2665" spans="1:15" s="363" customFormat="1" x14ac:dyDescent="0.25">
      <c r="A2665" s="378">
        <f t="shared" si="767"/>
        <v>95789</v>
      </c>
      <c r="B2665" s="377">
        <v>88247</v>
      </c>
      <c r="C2665" s="104" t="s">
        <v>14065</v>
      </c>
      <c r="D2665" s="104" t="s">
        <v>14183</v>
      </c>
      <c r="E2665" s="105" t="s">
        <v>11264</v>
      </c>
      <c r="F2665" s="105" t="s">
        <v>6456</v>
      </c>
      <c r="G2665" s="140">
        <v>0.39779999999999999</v>
      </c>
      <c r="H2665" s="107">
        <f>VLOOKUP(B2665,'CMP-SIN-SD-09-2021'!A:D,4,0)</f>
        <v>18.739999999999998</v>
      </c>
      <c r="I2665" s="107" t="s">
        <v>11266</v>
      </c>
      <c r="J2665" s="76">
        <f t="shared" ref="J2665:J2668" si="788">TRUNC((H2665*G2665),2)</f>
        <v>7.45</v>
      </c>
      <c r="M2665" s="76">
        <f>VLOOKUP(B2665,'CMP-SIN-SD-09-2021'!A:D,4,0)</f>
        <v>18.739999999999998</v>
      </c>
      <c r="N2665" s="76" t="b">
        <f t="shared" ref="N2665:N2668" si="789">M2665=H2665</f>
        <v>1</v>
      </c>
    </row>
    <row r="2666" spans="1:15" s="363" customFormat="1" x14ac:dyDescent="0.25">
      <c r="A2666" s="378">
        <f t="shared" si="767"/>
        <v>95789</v>
      </c>
      <c r="B2666" s="377">
        <v>88264</v>
      </c>
      <c r="C2666" s="104" t="s">
        <v>14065</v>
      </c>
      <c r="D2666" s="104" t="s">
        <v>13368</v>
      </c>
      <c r="E2666" s="105" t="s">
        <v>11264</v>
      </c>
      <c r="F2666" s="105" t="s">
        <v>6456</v>
      </c>
      <c r="G2666" s="140">
        <v>0.39779999999999999</v>
      </c>
      <c r="H2666" s="107">
        <f>VLOOKUP(B2666,'CMP-SIN-SD-09-2021'!A:D,4,0)</f>
        <v>24.1</v>
      </c>
      <c r="I2666" s="107" t="s">
        <v>11266</v>
      </c>
      <c r="J2666" s="76">
        <f t="shared" si="788"/>
        <v>9.58</v>
      </c>
      <c r="M2666" s="76">
        <f>VLOOKUP(B2666,'CMP-SIN-SD-09-2021'!A:D,4,0)</f>
        <v>24.1</v>
      </c>
      <c r="N2666" s="76" t="b">
        <f t="shared" si="789"/>
        <v>1</v>
      </c>
    </row>
    <row r="2667" spans="1:15" s="363" customFormat="1" ht="45" x14ac:dyDescent="0.25">
      <c r="A2667" s="378">
        <f t="shared" si="767"/>
        <v>95789</v>
      </c>
      <c r="B2667" s="377">
        <v>11950</v>
      </c>
      <c r="C2667" s="104" t="s">
        <v>14065</v>
      </c>
      <c r="D2667" s="104" t="s">
        <v>13767</v>
      </c>
      <c r="E2667" s="105" t="s">
        <v>11264</v>
      </c>
      <c r="F2667" s="105" t="s">
        <v>6446</v>
      </c>
      <c r="G2667" s="140">
        <v>2</v>
      </c>
      <c r="H2667" s="107">
        <v>0.33</v>
      </c>
      <c r="I2667" s="107" t="s">
        <v>11266</v>
      </c>
      <c r="J2667" s="76">
        <f t="shared" si="788"/>
        <v>0.66</v>
      </c>
      <c r="M2667" s="76">
        <f>VLOOKUP(B2667,'INS-SIN-SD-09-2021'!A:D,4,0)</f>
        <v>0.33</v>
      </c>
      <c r="N2667" s="76" t="b">
        <f t="shared" si="789"/>
        <v>1</v>
      </c>
    </row>
    <row r="2668" spans="1:15" s="363" customFormat="1" ht="30" x14ac:dyDescent="0.25">
      <c r="A2668" s="378">
        <f t="shared" si="767"/>
        <v>95789</v>
      </c>
      <c r="B2668" s="377">
        <v>2570</v>
      </c>
      <c r="C2668" s="104" t="s">
        <v>14065</v>
      </c>
      <c r="D2668" s="104" t="s">
        <v>14294</v>
      </c>
      <c r="E2668" s="105" t="s">
        <v>11264</v>
      </c>
      <c r="F2668" s="105" t="s">
        <v>6446</v>
      </c>
      <c r="G2668" s="140">
        <v>1</v>
      </c>
      <c r="H2668" s="107">
        <v>9.4700000000000006</v>
      </c>
      <c r="I2668" s="107" t="s">
        <v>11266</v>
      </c>
      <c r="J2668" s="76">
        <f t="shared" si="788"/>
        <v>9.4700000000000006</v>
      </c>
      <c r="M2668" s="76">
        <f>VLOOKUP(B2668,'INS-SIN-SD-09-2021'!A:D,4,0)</f>
        <v>9.4700000000000006</v>
      </c>
      <c r="N2668" s="76" t="b">
        <f t="shared" si="789"/>
        <v>1</v>
      </c>
    </row>
    <row r="2669" spans="1:15" s="363" customFormat="1" ht="45" x14ac:dyDescent="0.25">
      <c r="A2669" s="376">
        <f t="shared" si="767"/>
        <v>95795</v>
      </c>
      <c r="B2669" s="367" t="s">
        <v>11263</v>
      </c>
      <c r="C2669" s="368" t="s">
        <v>11584</v>
      </c>
      <c r="D2669" s="368" t="s">
        <v>13468</v>
      </c>
      <c r="E2669" s="369" t="s">
        <v>6446</v>
      </c>
      <c r="F2669" s="369" t="s">
        <v>11264</v>
      </c>
      <c r="G2669" s="370" t="s">
        <v>11265</v>
      </c>
      <c r="H2669" s="371" t="s">
        <v>11266</v>
      </c>
      <c r="I2669" s="375">
        <f>SUMIF(A:A,A2669,J:J)</f>
        <v>26.31</v>
      </c>
      <c r="K2669" s="363">
        <f>VLOOKUP(A2669,'CMP-SIN-SD-09-2021'!A:D,4,0)</f>
        <v>26.31</v>
      </c>
      <c r="L2669" s="363" t="b">
        <f>K2669=I2669</f>
        <v>1</v>
      </c>
      <c r="O2669" s="6">
        <v>95795</v>
      </c>
    </row>
    <row r="2670" spans="1:15" s="363" customFormat="1" x14ac:dyDescent="0.25">
      <c r="A2670" s="378">
        <f t="shared" si="767"/>
        <v>95795</v>
      </c>
      <c r="B2670" s="377">
        <v>88247</v>
      </c>
      <c r="C2670" s="104" t="s">
        <v>13468</v>
      </c>
      <c r="D2670" s="104" t="s">
        <v>14183</v>
      </c>
      <c r="E2670" s="105" t="s">
        <v>11264</v>
      </c>
      <c r="F2670" s="105" t="s">
        <v>6456</v>
      </c>
      <c r="G2670" s="140">
        <v>0.43680000000000002</v>
      </c>
      <c r="H2670" s="107">
        <f>VLOOKUP(B2670,'CMP-SIN-SD-09-2021'!A:D,4,0)</f>
        <v>18.739999999999998</v>
      </c>
      <c r="I2670" s="107" t="s">
        <v>11266</v>
      </c>
      <c r="J2670" s="76">
        <f t="shared" ref="J2670:J2673" si="790">TRUNC((H2670*G2670),2)</f>
        <v>8.18</v>
      </c>
      <c r="M2670" s="76">
        <f>VLOOKUP(B2670,'CMP-SIN-SD-09-2021'!A:D,4,0)</f>
        <v>18.739999999999998</v>
      </c>
      <c r="N2670" s="76" t="b">
        <f t="shared" ref="N2670:N2673" si="791">M2670=H2670</f>
        <v>1</v>
      </c>
    </row>
    <row r="2671" spans="1:15" s="363" customFormat="1" x14ac:dyDescent="0.25">
      <c r="A2671" s="378">
        <f t="shared" si="767"/>
        <v>95795</v>
      </c>
      <c r="B2671" s="377">
        <v>88264</v>
      </c>
      <c r="C2671" s="104" t="s">
        <v>13468</v>
      </c>
      <c r="D2671" s="104" t="s">
        <v>13368</v>
      </c>
      <c r="E2671" s="105" t="s">
        <v>11264</v>
      </c>
      <c r="F2671" s="105" t="s">
        <v>6456</v>
      </c>
      <c r="G2671" s="140">
        <v>0.43680000000000002</v>
      </c>
      <c r="H2671" s="107">
        <f>VLOOKUP(B2671,'CMP-SIN-SD-09-2021'!A:D,4,0)</f>
        <v>24.1</v>
      </c>
      <c r="I2671" s="107" t="s">
        <v>11266</v>
      </c>
      <c r="J2671" s="76">
        <f t="shared" si="790"/>
        <v>10.52</v>
      </c>
      <c r="M2671" s="76">
        <f>VLOOKUP(B2671,'CMP-SIN-SD-09-2021'!A:D,4,0)</f>
        <v>24.1</v>
      </c>
      <c r="N2671" s="76" t="b">
        <f t="shared" si="791"/>
        <v>1</v>
      </c>
    </row>
    <row r="2672" spans="1:15" s="363" customFormat="1" ht="45" x14ac:dyDescent="0.25">
      <c r="A2672" s="378">
        <f t="shared" si="767"/>
        <v>95795</v>
      </c>
      <c r="B2672" s="377">
        <v>11950</v>
      </c>
      <c r="C2672" s="104" t="s">
        <v>13468</v>
      </c>
      <c r="D2672" s="104" t="s">
        <v>13767</v>
      </c>
      <c r="E2672" s="105" t="s">
        <v>11264</v>
      </c>
      <c r="F2672" s="105" t="s">
        <v>6446</v>
      </c>
      <c r="G2672" s="140">
        <v>2</v>
      </c>
      <c r="H2672" s="107">
        <v>0.33</v>
      </c>
      <c r="I2672" s="107" t="s">
        <v>11266</v>
      </c>
      <c r="J2672" s="76">
        <f t="shared" si="790"/>
        <v>0.66</v>
      </c>
      <c r="M2672" s="76">
        <f>VLOOKUP(B2672,'INS-SIN-SD-09-2021'!A:D,4,0)</f>
        <v>0.33</v>
      </c>
      <c r="N2672" s="76" t="b">
        <f t="shared" si="791"/>
        <v>1</v>
      </c>
    </row>
    <row r="2673" spans="1:15" s="363" customFormat="1" ht="30" x14ac:dyDescent="0.25">
      <c r="A2673" s="378">
        <f t="shared" si="767"/>
        <v>95795</v>
      </c>
      <c r="B2673" s="377">
        <v>2574</v>
      </c>
      <c r="C2673" s="104" t="s">
        <v>13468</v>
      </c>
      <c r="D2673" s="104" t="s">
        <v>14295</v>
      </c>
      <c r="E2673" s="105" t="s">
        <v>11264</v>
      </c>
      <c r="F2673" s="105" t="s">
        <v>6446</v>
      </c>
      <c r="G2673" s="140">
        <v>1</v>
      </c>
      <c r="H2673" s="107">
        <v>6.95</v>
      </c>
      <c r="I2673" s="107" t="s">
        <v>11266</v>
      </c>
      <c r="J2673" s="76">
        <f t="shared" si="790"/>
        <v>6.95</v>
      </c>
      <c r="M2673" s="76">
        <f>VLOOKUP(B2673,'INS-SIN-SD-09-2021'!A:D,4,0)</f>
        <v>6.95</v>
      </c>
      <c r="N2673" s="76" t="b">
        <f t="shared" si="791"/>
        <v>1</v>
      </c>
    </row>
    <row r="2674" spans="1:15" s="363" customFormat="1" ht="45" x14ac:dyDescent="0.25">
      <c r="A2674" s="376">
        <f t="shared" si="767"/>
        <v>95796</v>
      </c>
      <c r="B2674" s="367" t="s">
        <v>11263</v>
      </c>
      <c r="C2674" s="368" t="s">
        <v>11585</v>
      </c>
      <c r="D2674" s="368" t="s">
        <v>14050</v>
      </c>
      <c r="E2674" s="369" t="s">
        <v>6446</v>
      </c>
      <c r="F2674" s="369" t="s">
        <v>11264</v>
      </c>
      <c r="G2674" s="370" t="s">
        <v>11265</v>
      </c>
      <c r="H2674" s="371" t="s">
        <v>11266</v>
      </c>
      <c r="I2674" s="375">
        <f>SUMIF(A:A,A2674,J:J)</f>
        <v>31.9</v>
      </c>
      <c r="K2674" s="363">
        <f>VLOOKUP(A2674,'CMP-SIN-SD-09-2021'!A:D,4,0)</f>
        <v>31.9</v>
      </c>
      <c r="L2674" s="363" t="b">
        <f>K2674=I2674</f>
        <v>1</v>
      </c>
      <c r="O2674" s="6">
        <v>95796</v>
      </c>
    </row>
    <row r="2675" spans="1:15" s="363" customFormat="1" x14ac:dyDescent="0.25">
      <c r="A2675" s="378">
        <f t="shared" si="767"/>
        <v>95796</v>
      </c>
      <c r="B2675" s="377">
        <v>88247</v>
      </c>
      <c r="C2675" s="104" t="s">
        <v>14050</v>
      </c>
      <c r="D2675" s="104" t="s">
        <v>14183</v>
      </c>
      <c r="E2675" s="105" t="s">
        <v>11264</v>
      </c>
      <c r="F2675" s="105" t="s">
        <v>6456</v>
      </c>
      <c r="G2675" s="140">
        <v>0.46820000000000001</v>
      </c>
      <c r="H2675" s="107">
        <f>VLOOKUP(B2675,'CMP-SIN-SD-09-2021'!A:D,4,0)</f>
        <v>18.739999999999998</v>
      </c>
      <c r="I2675" s="107" t="s">
        <v>11266</v>
      </c>
      <c r="J2675" s="76">
        <f t="shared" ref="J2675:J2678" si="792">TRUNC((H2675*G2675),2)</f>
        <v>8.77</v>
      </c>
      <c r="M2675" s="76">
        <f>VLOOKUP(B2675,'CMP-SIN-SD-09-2021'!A:D,4,0)</f>
        <v>18.739999999999998</v>
      </c>
      <c r="N2675" s="76" t="b">
        <f t="shared" ref="N2675:N2678" si="793">M2675=H2675</f>
        <v>1</v>
      </c>
    </row>
    <row r="2676" spans="1:15" s="363" customFormat="1" x14ac:dyDescent="0.25">
      <c r="A2676" s="378">
        <f t="shared" si="767"/>
        <v>95796</v>
      </c>
      <c r="B2676" s="377">
        <v>88264</v>
      </c>
      <c r="C2676" s="104" t="s">
        <v>14050</v>
      </c>
      <c r="D2676" s="104" t="s">
        <v>13368</v>
      </c>
      <c r="E2676" s="105" t="s">
        <v>11264</v>
      </c>
      <c r="F2676" s="105" t="s">
        <v>6456</v>
      </c>
      <c r="G2676" s="140">
        <v>0.46820000000000001</v>
      </c>
      <c r="H2676" s="107">
        <f>VLOOKUP(B2676,'CMP-SIN-SD-09-2021'!A:D,4,0)</f>
        <v>24.1</v>
      </c>
      <c r="I2676" s="107" t="s">
        <v>11266</v>
      </c>
      <c r="J2676" s="76">
        <f t="shared" si="792"/>
        <v>11.28</v>
      </c>
      <c r="M2676" s="76">
        <f>VLOOKUP(B2676,'CMP-SIN-SD-09-2021'!A:D,4,0)</f>
        <v>24.1</v>
      </c>
      <c r="N2676" s="76" t="b">
        <f t="shared" si="793"/>
        <v>1</v>
      </c>
    </row>
    <row r="2677" spans="1:15" s="363" customFormat="1" ht="45" x14ac:dyDescent="0.25">
      <c r="A2677" s="378">
        <f t="shared" ref="A2677:A2740" si="794">IF(O2677&lt;&gt;0,O2677,A2676)</f>
        <v>95796</v>
      </c>
      <c r="B2677" s="377">
        <v>11950</v>
      </c>
      <c r="C2677" s="104" t="s">
        <v>14050</v>
      </c>
      <c r="D2677" s="104" t="s">
        <v>13767</v>
      </c>
      <c r="E2677" s="105" t="s">
        <v>11264</v>
      </c>
      <c r="F2677" s="105" t="s">
        <v>6446</v>
      </c>
      <c r="G2677" s="140">
        <v>2</v>
      </c>
      <c r="H2677" s="107">
        <v>0.33</v>
      </c>
      <c r="I2677" s="107" t="s">
        <v>11266</v>
      </c>
      <c r="J2677" s="76">
        <f t="shared" si="792"/>
        <v>0.66</v>
      </c>
      <c r="M2677" s="76">
        <f>VLOOKUP(B2677,'INS-SIN-SD-09-2021'!A:D,4,0)</f>
        <v>0.33</v>
      </c>
      <c r="N2677" s="76" t="b">
        <f t="shared" si="793"/>
        <v>1</v>
      </c>
    </row>
    <row r="2678" spans="1:15" s="363" customFormat="1" ht="30" x14ac:dyDescent="0.25">
      <c r="A2678" s="378">
        <f t="shared" si="794"/>
        <v>95796</v>
      </c>
      <c r="B2678" s="377">
        <v>2586</v>
      </c>
      <c r="C2678" s="104" t="s">
        <v>14050</v>
      </c>
      <c r="D2678" s="104" t="s">
        <v>14296</v>
      </c>
      <c r="E2678" s="105" t="s">
        <v>11264</v>
      </c>
      <c r="F2678" s="105" t="s">
        <v>6446</v>
      </c>
      <c r="G2678" s="140">
        <v>1</v>
      </c>
      <c r="H2678" s="107">
        <v>11.19</v>
      </c>
      <c r="I2678" s="107" t="s">
        <v>11266</v>
      </c>
      <c r="J2678" s="76">
        <f t="shared" si="792"/>
        <v>11.19</v>
      </c>
      <c r="M2678" s="76">
        <f>VLOOKUP(B2678,'INS-SIN-SD-09-2021'!A:D,4,0)</f>
        <v>11.19</v>
      </c>
      <c r="N2678" s="76" t="b">
        <f t="shared" si="793"/>
        <v>1</v>
      </c>
    </row>
    <row r="2679" spans="1:15" s="363" customFormat="1" ht="45" x14ac:dyDescent="0.25">
      <c r="A2679" s="376">
        <f t="shared" si="794"/>
        <v>95801</v>
      </c>
      <c r="B2679" s="367" t="s">
        <v>11263</v>
      </c>
      <c r="C2679" s="368" t="s">
        <v>11586</v>
      </c>
      <c r="D2679" s="368" t="s">
        <v>13468</v>
      </c>
      <c r="E2679" s="369" t="s">
        <v>6446</v>
      </c>
      <c r="F2679" s="369" t="s">
        <v>11264</v>
      </c>
      <c r="G2679" s="370" t="s">
        <v>11265</v>
      </c>
      <c r="H2679" s="371" t="s">
        <v>11266</v>
      </c>
      <c r="I2679" s="375">
        <f>SUMIF(A:A,A2679,J:J)</f>
        <v>31.1</v>
      </c>
      <c r="K2679" s="363">
        <f>VLOOKUP(A2679,'CMP-SIN-SD-09-2021'!A:D,4,0)</f>
        <v>31.1</v>
      </c>
      <c r="L2679" s="363" t="b">
        <f>K2679=I2679</f>
        <v>1</v>
      </c>
      <c r="O2679" s="6">
        <v>95801</v>
      </c>
    </row>
    <row r="2680" spans="1:15" s="363" customFormat="1" x14ac:dyDescent="0.25">
      <c r="A2680" s="378">
        <f t="shared" si="794"/>
        <v>95801</v>
      </c>
      <c r="B2680" s="377">
        <v>88247</v>
      </c>
      <c r="C2680" s="104" t="s">
        <v>13468</v>
      </c>
      <c r="D2680" s="104" t="s">
        <v>14183</v>
      </c>
      <c r="E2680" s="105" t="s">
        <v>11264</v>
      </c>
      <c r="F2680" s="105" t="s">
        <v>6456</v>
      </c>
      <c r="G2680" s="140">
        <v>0.49669999999999997</v>
      </c>
      <c r="H2680" s="107">
        <f>VLOOKUP(B2680,'CMP-SIN-SD-09-2021'!A:D,4,0)</f>
        <v>18.739999999999998</v>
      </c>
      <c r="I2680" s="107" t="s">
        <v>11266</v>
      </c>
      <c r="J2680" s="76">
        <f t="shared" ref="J2680:J2683" si="795">TRUNC((H2680*G2680),2)</f>
        <v>9.3000000000000007</v>
      </c>
      <c r="M2680" s="76">
        <f>VLOOKUP(B2680,'CMP-SIN-SD-09-2021'!A:D,4,0)</f>
        <v>18.739999999999998</v>
      </c>
      <c r="N2680" s="76" t="b">
        <f t="shared" ref="N2680:N2683" si="796">M2680=H2680</f>
        <v>1</v>
      </c>
    </row>
    <row r="2681" spans="1:15" s="363" customFormat="1" x14ac:dyDescent="0.25">
      <c r="A2681" s="378">
        <f t="shared" si="794"/>
        <v>95801</v>
      </c>
      <c r="B2681" s="377">
        <v>88264</v>
      </c>
      <c r="C2681" s="104" t="s">
        <v>13468</v>
      </c>
      <c r="D2681" s="104" t="s">
        <v>13368</v>
      </c>
      <c r="E2681" s="105" t="s">
        <v>11264</v>
      </c>
      <c r="F2681" s="105" t="s">
        <v>6456</v>
      </c>
      <c r="G2681" s="140">
        <v>0.49669999999999997</v>
      </c>
      <c r="H2681" s="107">
        <f>VLOOKUP(B2681,'CMP-SIN-SD-09-2021'!A:D,4,0)</f>
        <v>24.1</v>
      </c>
      <c r="I2681" s="107" t="s">
        <v>11266</v>
      </c>
      <c r="J2681" s="76">
        <f t="shared" si="795"/>
        <v>11.97</v>
      </c>
      <c r="M2681" s="76">
        <f>VLOOKUP(B2681,'CMP-SIN-SD-09-2021'!A:D,4,0)</f>
        <v>24.1</v>
      </c>
      <c r="N2681" s="76" t="b">
        <f t="shared" si="796"/>
        <v>1</v>
      </c>
    </row>
    <row r="2682" spans="1:15" s="363" customFormat="1" ht="45" x14ac:dyDescent="0.25">
      <c r="A2682" s="378">
        <f t="shared" si="794"/>
        <v>95801</v>
      </c>
      <c r="B2682" s="377">
        <v>11950</v>
      </c>
      <c r="C2682" s="104" t="s">
        <v>13468</v>
      </c>
      <c r="D2682" s="104" t="s">
        <v>13767</v>
      </c>
      <c r="E2682" s="105" t="s">
        <v>11264</v>
      </c>
      <c r="F2682" s="105" t="s">
        <v>6446</v>
      </c>
      <c r="G2682" s="140">
        <v>2</v>
      </c>
      <c r="H2682" s="107">
        <v>0.33</v>
      </c>
      <c r="I2682" s="107" t="s">
        <v>11266</v>
      </c>
      <c r="J2682" s="76">
        <f t="shared" si="795"/>
        <v>0.66</v>
      </c>
      <c r="M2682" s="76">
        <f>VLOOKUP(B2682,'INS-SIN-SD-09-2021'!A:D,4,0)</f>
        <v>0.33</v>
      </c>
      <c r="N2682" s="76" t="b">
        <f t="shared" si="796"/>
        <v>1</v>
      </c>
    </row>
    <row r="2683" spans="1:15" s="363" customFormat="1" ht="30" x14ac:dyDescent="0.25">
      <c r="A2683" s="378">
        <f t="shared" si="794"/>
        <v>95801</v>
      </c>
      <c r="B2683" s="377">
        <v>2580</v>
      </c>
      <c r="C2683" s="104" t="s">
        <v>13468</v>
      </c>
      <c r="D2683" s="104" t="s">
        <v>14297</v>
      </c>
      <c r="E2683" s="105" t="s">
        <v>11264</v>
      </c>
      <c r="F2683" s="105" t="s">
        <v>6446</v>
      </c>
      <c r="G2683" s="140">
        <v>1</v>
      </c>
      <c r="H2683" s="107">
        <v>9.17</v>
      </c>
      <c r="I2683" s="107" t="s">
        <v>11266</v>
      </c>
      <c r="J2683" s="76">
        <f t="shared" si="795"/>
        <v>9.17</v>
      </c>
      <c r="M2683" s="76">
        <f>VLOOKUP(B2683,'INS-SIN-SD-09-2021'!A:D,4,0)</f>
        <v>9.17</v>
      </c>
      <c r="N2683" s="76" t="b">
        <f t="shared" si="796"/>
        <v>1</v>
      </c>
    </row>
    <row r="2684" spans="1:15" s="363" customFormat="1" x14ac:dyDescent="0.25">
      <c r="A2684" s="376" t="str">
        <f t="shared" si="794"/>
        <v>072395/AGETOP</v>
      </c>
      <c r="B2684" s="367" t="s">
        <v>11263</v>
      </c>
      <c r="C2684" s="368" t="s">
        <v>11587</v>
      </c>
      <c r="D2684" s="368" t="s">
        <v>14298</v>
      </c>
      <c r="E2684" s="369" t="s">
        <v>6446</v>
      </c>
      <c r="F2684" s="369" t="s">
        <v>11264</v>
      </c>
      <c r="G2684" s="370" t="s">
        <v>11265</v>
      </c>
      <c r="H2684" s="371" t="s">
        <v>11266</v>
      </c>
      <c r="I2684" s="375">
        <f>SUMIF(A:A,A2684,J:J)</f>
        <v>3.19</v>
      </c>
      <c r="K2684" s="363" t="e">
        <f>VLOOKUP(A2684,'CMP-SIN-SD-09-2021'!A:D,4,0)</f>
        <v>#N/A</v>
      </c>
      <c r="L2684" s="363" t="e">
        <f>K2684=I2684</f>
        <v>#N/A</v>
      </c>
      <c r="O2684" s="363" t="s">
        <v>590</v>
      </c>
    </row>
    <row r="2685" spans="1:15" s="363" customFormat="1" x14ac:dyDescent="0.25">
      <c r="A2685" s="378" t="str">
        <f t="shared" si="794"/>
        <v>072395/AGETOP</v>
      </c>
      <c r="B2685" s="377">
        <v>88264</v>
      </c>
      <c r="C2685" s="104" t="s">
        <v>14298</v>
      </c>
      <c r="D2685" s="104" t="s">
        <v>13368</v>
      </c>
      <c r="E2685" s="105" t="s">
        <v>11264</v>
      </c>
      <c r="F2685" s="105" t="s">
        <v>6456</v>
      </c>
      <c r="G2685" s="140">
        <v>0.03</v>
      </c>
      <c r="H2685" s="107">
        <f>VLOOKUP(B2685,'CMP-SIN-SD-09-2021'!A:D,4,0)</f>
        <v>24.1</v>
      </c>
      <c r="I2685" s="107" t="s">
        <v>11266</v>
      </c>
      <c r="J2685" s="76">
        <f t="shared" ref="J2685:J2687" si="797">TRUNC((H2685*G2685),2)</f>
        <v>0.72</v>
      </c>
      <c r="M2685" s="76">
        <f>VLOOKUP(B2685,'CMP-SIN-SD-09-2021'!A:D,4,0)</f>
        <v>24.1</v>
      </c>
      <c r="N2685" s="76" t="b">
        <f t="shared" ref="N2685:N2687" si="798">M2685=H2685</f>
        <v>1</v>
      </c>
    </row>
    <row r="2686" spans="1:15" s="363" customFormat="1" x14ac:dyDescent="0.25">
      <c r="A2686" s="378" t="str">
        <f t="shared" si="794"/>
        <v>072395/AGETOP</v>
      </c>
      <c r="B2686" s="377">
        <v>88316</v>
      </c>
      <c r="C2686" s="104" t="s">
        <v>14298</v>
      </c>
      <c r="D2686" s="104" t="s">
        <v>11293</v>
      </c>
      <c r="E2686" s="105" t="s">
        <v>11264</v>
      </c>
      <c r="F2686" s="105" t="s">
        <v>6456</v>
      </c>
      <c r="G2686" s="140">
        <v>0.03</v>
      </c>
      <c r="H2686" s="107">
        <f>VLOOKUP(B2686,'CMP-SIN-SD-09-2021'!A:D,4,0)</f>
        <v>17.61</v>
      </c>
      <c r="I2686" s="107" t="s">
        <v>11266</v>
      </c>
      <c r="J2686" s="76">
        <f t="shared" si="797"/>
        <v>0.52</v>
      </c>
      <c r="M2686" s="76">
        <f>VLOOKUP(B2686,'CMP-SIN-SD-09-2021'!A:D,4,0)</f>
        <v>17.61</v>
      </c>
      <c r="N2686" s="76" t="b">
        <f t="shared" si="798"/>
        <v>1</v>
      </c>
    </row>
    <row r="2687" spans="1:15" s="363" customFormat="1" x14ac:dyDescent="0.25">
      <c r="A2687" s="378" t="str">
        <f t="shared" si="794"/>
        <v>072395/AGETOP</v>
      </c>
      <c r="B2687" s="377" t="s">
        <v>15229</v>
      </c>
      <c r="C2687" s="104" t="s">
        <v>14298</v>
      </c>
      <c r="D2687" s="104" t="s">
        <v>11587</v>
      </c>
      <c r="E2687" s="105" t="s">
        <v>11264</v>
      </c>
      <c r="F2687" s="105" t="s">
        <v>13735</v>
      </c>
      <c r="G2687" s="140">
        <v>1</v>
      </c>
      <c r="H2687" s="107">
        <v>1.95</v>
      </c>
      <c r="I2687" s="107" t="s">
        <v>11266</v>
      </c>
      <c r="J2687" s="76">
        <f t="shared" si="797"/>
        <v>1.95</v>
      </c>
      <c r="M2687" s="76" t="e">
        <f>VLOOKUP(B2687,'INS-SIN-SD-09-2021'!A:D,4,0)</f>
        <v>#N/A</v>
      </c>
      <c r="N2687" s="76" t="e">
        <f t="shared" si="798"/>
        <v>#N/A</v>
      </c>
    </row>
    <row r="2688" spans="1:15" s="363" customFormat="1" ht="45" x14ac:dyDescent="0.25">
      <c r="A2688" s="376">
        <f t="shared" si="794"/>
        <v>97886</v>
      </c>
      <c r="B2688" s="367" t="s">
        <v>11263</v>
      </c>
      <c r="C2688" s="368" t="s">
        <v>11279</v>
      </c>
      <c r="D2688" s="368" t="s">
        <v>13578</v>
      </c>
      <c r="E2688" s="369" t="s">
        <v>6446</v>
      </c>
      <c r="F2688" s="369" t="s">
        <v>11264</v>
      </c>
      <c r="G2688" s="370" t="s">
        <v>11265</v>
      </c>
      <c r="H2688" s="371" t="s">
        <v>11266</v>
      </c>
      <c r="I2688" s="375">
        <f>SUMIF(A:A,A2688,J:J)</f>
        <v>173.12</v>
      </c>
      <c r="K2688" s="363">
        <f>VLOOKUP(A2688,'CMP-SIN-SD-09-2021'!A:D,4,0)</f>
        <v>173.12</v>
      </c>
      <c r="L2688" s="363" t="b">
        <f>K2688=I2688</f>
        <v>1</v>
      </c>
      <c r="O2688" s="6">
        <v>97886</v>
      </c>
    </row>
    <row r="2689" spans="1:15" s="363" customFormat="1" ht="30" x14ac:dyDescent="0.25">
      <c r="A2689" s="378">
        <f t="shared" si="794"/>
        <v>97886</v>
      </c>
      <c r="B2689" s="377">
        <v>97734</v>
      </c>
      <c r="C2689" s="104" t="s">
        <v>13578</v>
      </c>
      <c r="D2689" s="104" t="s">
        <v>14299</v>
      </c>
      <c r="E2689" s="105" t="s">
        <v>11264</v>
      </c>
      <c r="F2689" s="105" t="s">
        <v>6624</v>
      </c>
      <c r="G2689" s="140">
        <v>1.7500000000000002E-2</v>
      </c>
      <c r="H2689" s="107">
        <f>VLOOKUP(B2689,'CMP-SIN-SD-09-2021'!A:D,4,0)</f>
        <v>2745.5</v>
      </c>
      <c r="I2689" s="107" t="s">
        <v>11266</v>
      </c>
      <c r="J2689" s="76">
        <f t="shared" ref="J2689:J2695" si="799">TRUNC((H2689*G2689),2)</f>
        <v>48.04</v>
      </c>
      <c r="M2689" s="76">
        <f>VLOOKUP(B2689,'CMP-SIN-SD-09-2021'!A:D,4,0)</f>
        <v>2745.5</v>
      </c>
      <c r="N2689" s="76" t="b">
        <f t="shared" ref="N2689:N2695" si="800">M2689=H2689</f>
        <v>1</v>
      </c>
    </row>
    <row r="2690" spans="1:15" s="363" customFormat="1" ht="45" x14ac:dyDescent="0.25">
      <c r="A2690" s="378">
        <f t="shared" si="794"/>
        <v>97886</v>
      </c>
      <c r="B2690" s="377">
        <v>87316</v>
      </c>
      <c r="C2690" s="104" t="s">
        <v>13578</v>
      </c>
      <c r="D2690" s="104" t="s">
        <v>14136</v>
      </c>
      <c r="E2690" s="105" t="s">
        <v>11264</v>
      </c>
      <c r="F2690" s="105" t="s">
        <v>6624</v>
      </c>
      <c r="G2690" s="140">
        <v>4.0000000000000002E-4</v>
      </c>
      <c r="H2690" s="107">
        <f>VLOOKUP(B2690,'CMP-SIN-SD-09-2021'!A:D,4,0)</f>
        <v>414.11</v>
      </c>
      <c r="I2690" s="107" t="s">
        <v>11266</v>
      </c>
      <c r="J2690" s="76">
        <f t="shared" si="799"/>
        <v>0.16</v>
      </c>
      <c r="M2690" s="76">
        <f>VLOOKUP(B2690,'CMP-SIN-SD-09-2021'!A:D,4,0)</f>
        <v>414.11</v>
      </c>
      <c r="N2690" s="76" t="b">
        <f t="shared" si="800"/>
        <v>1</v>
      </c>
    </row>
    <row r="2691" spans="1:15" s="363" customFormat="1" x14ac:dyDescent="0.25">
      <c r="A2691" s="378">
        <f t="shared" si="794"/>
        <v>97886</v>
      </c>
      <c r="B2691" s="377">
        <v>88309</v>
      </c>
      <c r="C2691" s="104" t="s">
        <v>13578</v>
      </c>
      <c r="D2691" s="104" t="s">
        <v>13351</v>
      </c>
      <c r="E2691" s="105" t="s">
        <v>11264</v>
      </c>
      <c r="F2691" s="105" t="s">
        <v>6456</v>
      </c>
      <c r="G2691" s="140">
        <v>1.5362</v>
      </c>
      <c r="H2691" s="107">
        <f>VLOOKUP(B2691,'CMP-SIN-SD-09-2021'!A:D,4,0)</f>
        <v>23.9</v>
      </c>
      <c r="I2691" s="107" t="s">
        <v>11266</v>
      </c>
      <c r="J2691" s="76">
        <f t="shared" si="799"/>
        <v>36.71</v>
      </c>
      <c r="M2691" s="76">
        <f>VLOOKUP(B2691,'CMP-SIN-SD-09-2021'!A:D,4,0)</f>
        <v>23.9</v>
      </c>
      <c r="N2691" s="76" t="b">
        <f t="shared" si="800"/>
        <v>1</v>
      </c>
    </row>
    <row r="2692" spans="1:15" s="363" customFormat="1" x14ac:dyDescent="0.25">
      <c r="A2692" s="378">
        <f t="shared" si="794"/>
        <v>97886</v>
      </c>
      <c r="B2692" s="377">
        <v>88316</v>
      </c>
      <c r="C2692" s="104" t="s">
        <v>13578</v>
      </c>
      <c r="D2692" s="104" t="s">
        <v>11293</v>
      </c>
      <c r="E2692" s="105" t="s">
        <v>11264</v>
      </c>
      <c r="F2692" s="105" t="s">
        <v>6456</v>
      </c>
      <c r="G2692" s="140">
        <v>1.5362</v>
      </c>
      <c r="H2692" s="107">
        <f>VLOOKUP(B2692,'CMP-SIN-SD-09-2021'!A:D,4,0)</f>
        <v>17.61</v>
      </c>
      <c r="I2692" s="107" t="s">
        <v>11266</v>
      </c>
      <c r="J2692" s="76">
        <f t="shared" si="799"/>
        <v>27.05</v>
      </c>
      <c r="M2692" s="76">
        <f>VLOOKUP(B2692,'CMP-SIN-SD-09-2021'!A:D,4,0)</f>
        <v>17.61</v>
      </c>
      <c r="N2692" s="76" t="b">
        <f t="shared" si="800"/>
        <v>1</v>
      </c>
    </row>
    <row r="2693" spans="1:15" s="363" customFormat="1" ht="30" x14ac:dyDescent="0.25">
      <c r="A2693" s="378">
        <f t="shared" si="794"/>
        <v>97886</v>
      </c>
      <c r="B2693" s="377">
        <v>88628</v>
      </c>
      <c r="C2693" s="104" t="s">
        <v>13578</v>
      </c>
      <c r="D2693" s="104" t="s">
        <v>14174</v>
      </c>
      <c r="E2693" s="105" t="s">
        <v>11264</v>
      </c>
      <c r="F2693" s="105" t="s">
        <v>6624</v>
      </c>
      <c r="G2693" s="140">
        <v>2.7799999999999998E-2</v>
      </c>
      <c r="H2693" s="107">
        <f>VLOOKUP(B2693,'CMP-SIN-SD-09-2021'!A:D,4,0)</f>
        <v>460.86</v>
      </c>
      <c r="I2693" s="107" t="s">
        <v>11266</v>
      </c>
      <c r="J2693" s="76">
        <f t="shared" si="799"/>
        <v>12.81</v>
      </c>
      <c r="M2693" s="76">
        <f>VLOOKUP(B2693,'CMP-SIN-SD-09-2021'!A:D,4,0)</f>
        <v>460.86</v>
      </c>
      <c r="N2693" s="76" t="b">
        <f t="shared" si="800"/>
        <v>1</v>
      </c>
    </row>
    <row r="2694" spans="1:15" s="363" customFormat="1" ht="30" x14ac:dyDescent="0.25">
      <c r="A2694" s="378">
        <f t="shared" si="794"/>
        <v>97886</v>
      </c>
      <c r="B2694" s="377">
        <v>101619</v>
      </c>
      <c r="C2694" s="104" t="s">
        <v>13578</v>
      </c>
      <c r="D2694" s="104" t="s">
        <v>14300</v>
      </c>
      <c r="E2694" s="105" t="s">
        <v>11264</v>
      </c>
      <c r="F2694" s="105" t="s">
        <v>6624</v>
      </c>
      <c r="G2694" s="140">
        <v>3.5999999999999997E-2</v>
      </c>
      <c r="H2694" s="107">
        <f>VLOOKUP(B2694,'CMP-SIN-SD-09-2021'!A:D,4,0)</f>
        <v>300.67</v>
      </c>
      <c r="I2694" s="107" t="s">
        <v>11266</v>
      </c>
      <c r="J2694" s="76">
        <f t="shared" si="799"/>
        <v>10.82</v>
      </c>
      <c r="M2694" s="76">
        <f>VLOOKUP(B2694,'CMP-SIN-SD-09-2021'!A:D,4,0)</f>
        <v>300.67</v>
      </c>
      <c r="N2694" s="76" t="b">
        <f t="shared" si="800"/>
        <v>1</v>
      </c>
    </row>
    <row r="2695" spans="1:15" s="363" customFormat="1" x14ac:dyDescent="0.25">
      <c r="A2695" s="378">
        <f t="shared" si="794"/>
        <v>97886</v>
      </c>
      <c r="B2695" s="377">
        <v>7258</v>
      </c>
      <c r="C2695" s="104" t="s">
        <v>13578</v>
      </c>
      <c r="D2695" s="104" t="s">
        <v>14139</v>
      </c>
      <c r="E2695" s="105" t="s">
        <v>11264</v>
      </c>
      <c r="F2695" s="105" t="s">
        <v>6446</v>
      </c>
      <c r="G2695" s="140">
        <v>48.750700000000002</v>
      </c>
      <c r="H2695" s="107">
        <v>0.77</v>
      </c>
      <c r="I2695" s="107" t="s">
        <v>11266</v>
      </c>
      <c r="J2695" s="76">
        <f t="shared" si="799"/>
        <v>37.53</v>
      </c>
      <c r="M2695" s="76">
        <f>VLOOKUP(B2695,'INS-SIN-SD-09-2021'!A:D,4,0)</f>
        <v>0.77</v>
      </c>
      <c r="N2695" s="76" t="b">
        <f t="shared" si="800"/>
        <v>1</v>
      </c>
    </row>
    <row r="2696" spans="1:15" s="363" customFormat="1" ht="45" x14ac:dyDescent="0.25">
      <c r="A2696" s="376">
        <f t="shared" si="794"/>
        <v>97887</v>
      </c>
      <c r="B2696" s="367" t="s">
        <v>11263</v>
      </c>
      <c r="C2696" s="368" t="s">
        <v>11588</v>
      </c>
      <c r="D2696" s="368" t="s">
        <v>13578</v>
      </c>
      <c r="E2696" s="369" t="s">
        <v>6446</v>
      </c>
      <c r="F2696" s="369" t="s">
        <v>11264</v>
      </c>
      <c r="G2696" s="370" t="s">
        <v>11265</v>
      </c>
      <c r="H2696" s="371" t="s">
        <v>11266</v>
      </c>
      <c r="I2696" s="375">
        <f>SUMIF(A:A,A2696,J:J)</f>
        <v>273.44</v>
      </c>
      <c r="K2696" s="363">
        <f>VLOOKUP(A2696,'CMP-SIN-SD-09-2021'!A:D,4,0)</f>
        <v>273.44</v>
      </c>
      <c r="L2696" s="363" t="b">
        <f>K2696=I2696</f>
        <v>1</v>
      </c>
      <c r="O2696" s="6">
        <v>97887</v>
      </c>
    </row>
    <row r="2697" spans="1:15" s="363" customFormat="1" ht="30" x14ac:dyDescent="0.25">
      <c r="A2697" s="378">
        <f t="shared" si="794"/>
        <v>97887</v>
      </c>
      <c r="B2697" s="377">
        <v>97734</v>
      </c>
      <c r="C2697" s="104" t="s">
        <v>13578</v>
      </c>
      <c r="D2697" s="104" t="s">
        <v>14299</v>
      </c>
      <c r="E2697" s="105" t="s">
        <v>11264</v>
      </c>
      <c r="F2697" s="105" t="s">
        <v>6624</v>
      </c>
      <c r="G2697" s="140">
        <v>2.52E-2</v>
      </c>
      <c r="H2697" s="107">
        <f>VLOOKUP(B2697,'CMP-SIN-SD-09-2021'!A:D,4,0)</f>
        <v>2745.5</v>
      </c>
      <c r="I2697" s="107" t="s">
        <v>11266</v>
      </c>
      <c r="J2697" s="76">
        <f t="shared" ref="J2697:J2703" si="801">TRUNC((H2697*G2697),2)</f>
        <v>69.180000000000007</v>
      </c>
      <c r="M2697" s="76">
        <f>VLOOKUP(B2697,'CMP-SIN-SD-09-2021'!A:D,4,0)</f>
        <v>2745.5</v>
      </c>
      <c r="N2697" s="76" t="b">
        <f t="shared" ref="N2697:N2703" si="802">M2697=H2697</f>
        <v>1</v>
      </c>
    </row>
    <row r="2698" spans="1:15" s="363" customFormat="1" ht="45" x14ac:dyDescent="0.25">
      <c r="A2698" s="378">
        <f t="shared" si="794"/>
        <v>97887</v>
      </c>
      <c r="B2698" s="377">
        <v>87316</v>
      </c>
      <c r="C2698" s="104" t="s">
        <v>13578</v>
      </c>
      <c r="D2698" s="104" t="s">
        <v>14136</v>
      </c>
      <c r="E2698" s="105" t="s">
        <v>11264</v>
      </c>
      <c r="F2698" s="105" t="s">
        <v>6624</v>
      </c>
      <c r="G2698" s="140">
        <v>6.9999999999999999E-4</v>
      </c>
      <c r="H2698" s="107">
        <f>VLOOKUP(B2698,'CMP-SIN-SD-09-2021'!A:D,4,0)</f>
        <v>414.11</v>
      </c>
      <c r="I2698" s="107" t="s">
        <v>11266</v>
      </c>
      <c r="J2698" s="76">
        <f t="shared" si="801"/>
        <v>0.28000000000000003</v>
      </c>
      <c r="M2698" s="76">
        <f>VLOOKUP(B2698,'CMP-SIN-SD-09-2021'!A:D,4,0)</f>
        <v>414.11</v>
      </c>
      <c r="N2698" s="76" t="b">
        <f t="shared" si="802"/>
        <v>1</v>
      </c>
    </row>
    <row r="2699" spans="1:15" s="363" customFormat="1" x14ac:dyDescent="0.25">
      <c r="A2699" s="378">
        <f t="shared" si="794"/>
        <v>97887</v>
      </c>
      <c r="B2699" s="377">
        <v>88309</v>
      </c>
      <c r="C2699" s="104" t="s">
        <v>13578</v>
      </c>
      <c r="D2699" s="104" t="s">
        <v>13351</v>
      </c>
      <c r="E2699" s="105" t="s">
        <v>11264</v>
      </c>
      <c r="F2699" s="105" t="s">
        <v>6456</v>
      </c>
      <c r="G2699" s="140">
        <v>2.5508000000000002</v>
      </c>
      <c r="H2699" s="107">
        <f>VLOOKUP(B2699,'CMP-SIN-SD-09-2021'!A:D,4,0)</f>
        <v>23.9</v>
      </c>
      <c r="I2699" s="107" t="s">
        <v>11266</v>
      </c>
      <c r="J2699" s="76">
        <f t="shared" si="801"/>
        <v>60.96</v>
      </c>
      <c r="M2699" s="76">
        <f>VLOOKUP(B2699,'CMP-SIN-SD-09-2021'!A:D,4,0)</f>
        <v>23.9</v>
      </c>
      <c r="N2699" s="76" t="b">
        <f t="shared" si="802"/>
        <v>1</v>
      </c>
    </row>
    <row r="2700" spans="1:15" s="363" customFormat="1" x14ac:dyDescent="0.25">
      <c r="A2700" s="378">
        <f t="shared" si="794"/>
        <v>97887</v>
      </c>
      <c r="B2700" s="377">
        <v>88316</v>
      </c>
      <c r="C2700" s="104" t="s">
        <v>13578</v>
      </c>
      <c r="D2700" s="104" t="s">
        <v>11293</v>
      </c>
      <c r="E2700" s="105" t="s">
        <v>11264</v>
      </c>
      <c r="F2700" s="105" t="s">
        <v>6456</v>
      </c>
      <c r="G2700" s="140">
        <v>2.5508000000000002</v>
      </c>
      <c r="H2700" s="107">
        <f>VLOOKUP(B2700,'CMP-SIN-SD-09-2021'!A:D,4,0)</f>
        <v>17.61</v>
      </c>
      <c r="I2700" s="107" t="s">
        <v>11266</v>
      </c>
      <c r="J2700" s="76">
        <f t="shared" si="801"/>
        <v>44.91</v>
      </c>
      <c r="M2700" s="76">
        <f>VLOOKUP(B2700,'CMP-SIN-SD-09-2021'!A:D,4,0)</f>
        <v>17.61</v>
      </c>
      <c r="N2700" s="76" t="b">
        <f t="shared" si="802"/>
        <v>1</v>
      </c>
    </row>
    <row r="2701" spans="1:15" s="363" customFormat="1" ht="30" x14ac:dyDescent="0.25">
      <c r="A2701" s="378">
        <f t="shared" si="794"/>
        <v>97887</v>
      </c>
      <c r="B2701" s="377">
        <v>88628</v>
      </c>
      <c r="C2701" s="104" t="s">
        <v>13578</v>
      </c>
      <c r="D2701" s="104" t="s">
        <v>14174</v>
      </c>
      <c r="E2701" s="105" t="s">
        <v>11264</v>
      </c>
      <c r="F2701" s="105" t="s">
        <v>6624</v>
      </c>
      <c r="G2701" s="140">
        <v>4.6800000000000001E-2</v>
      </c>
      <c r="H2701" s="107">
        <f>VLOOKUP(B2701,'CMP-SIN-SD-09-2021'!A:D,4,0)</f>
        <v>460.86</v>
      </c>
      <c r="I2701" s="107" t="s">
        <v>11266</v>
      </c>
      <c r="J2701" s="76">
        <f t="shared" si="801"/>
        <v>21.56</v>
      </c>
      <c r="M2701" s="76">
        <f>VLOOKUP(B2701,'CMP-SIN-SD-09-2021'!A:D,4,0)</f>
        <v>460.86</v>
      </c>
      <c r="N2701" s="76" t="b">
        <f t="shared" si="802"/>
        <v>1</v>
      </c>
    </row>
    <row r="2702" spans="1:15" s="363" customFormat="1" ht="30" x14ac:dyDescent="0.25">
      <c r="A2702" s="378">
        <f t="shared" si="794"/>
        <v>97887</v>
      </c>
      <c r="B2702" s="377">
        <v>101619</v>
      </c>
      <c r="C2702" s="104" t="s">
        <v>13578</v>
      </c>
      <c r="D2702" s="104" t="s">
        <v>14300</v>
      </c>
      <c r="E2702" s="105" t="s">
        <v>11264</v>
      </c>
      <c r="F2702" s="105" t="s">
        <v>6624</v>
      </c>
      <c r="G2702" s="140">
        <v>4.9000000000000002E-2</v>
      </c>
      <c r="H2702" s="107">
        <f>VLOOKUP(B2702,'CMP-SIN-SD-09-2021'!A:D,4,0)</f>
        <v>300.67</v>
      </c>
      <c r="I2702" s="107" t="s">
        <v>11266</v>
      </c>
      <c r="J2702" s="76">
        <f t="shared" si="801"/>
        <v>14.73</v>
      </c>
      <c r="M2702" s="76">
        <f>VLOOKUP(B2702,'CMP-SIN-SD-09-2021'!A:D,4,0)</f>
        <v>300.67</v>
      </c>
      <c r="N2702" s="76" t="b">
        <f t="shared" si="802"/>
        <v>1</v>
      </c>
    </row>
    <row r="2703" spans="1:15" s="363" customFormat="1" x14ac:dyDescent="0.25">
      <c r="A2703" s="378">
        <f t="shared" si="794"/>
        <v>97887</v>
      </c>
      <c r="B2703" s="377">
        <v>7258</v>
      </c>
      <c r="C2703" s="104" t="s">
        <v>13578</v>
      </c>
      <c r="D2703" s="104" t="s">
        <v>14139</v>
      </c>
      <c r="E2703" s="105" t="s">
        <v>11264</v>
      </c>
      <c r="F2703" s="105" t="s">
        <v>6446</v>
      </c>
      <c r="G2703" s="140">
        <v>80.289000000000001</v>
      </c>
      <c r="H2703" s="107">
        <v>0.77</v>
      </c>
      <c r="I2703" s="107" t="s">
        <v>11266</v>
      </c>
      <c r="J2703" s="76">
        <f t="shared" si="801"/>
        <v>61.82</v>
      </c>
      <c r="M2703" s="76">
        <f>VLOOKUP(B2703,'INS-SIN-SD-09-2021'!A:D,4,0)</f>
        <v>0.77</v>
      </c>
      <c r="N2703" s="76" t="b">
        <f t="shared" si="802"/>
        <v>1</v>
      </c>
    </row>
    <row r="2704" spans="1:15" s="363" customFormat="1" ht="45" x14ac:dyDescent="0.25">
      <c r="A2704" s="376" t="str">
        <f t="shared" si="794"/>
        <v>02753/ORSE</v>
      </c>
      <c r="B2704" s="367" t="s">
        <v>11263</v>
      </c>
      <c r="C2704" s="368" t="s">
        <v>12125</v>
      </c>
      <c r="D2704" s="368" t="s">
        <v>13608</v>
      </c>
      <c r="E2704" s="369" t="s">
        <v>6446</v>
      </c>
      <c r="F2704" s="369" t="s">
        <v>11264</v>
      </c>
      <c r="G2704" s="370" t="s">
        <v>11265</v>
      </c>
      <c r="H2704" s="371" t="s">
        <v>11266</v>
      </c>
      <c r="I2704" s="375">
        <f>SUMIF(A:A,A2704,J:J)</f>
        <v>9440.2300000000014</v>
      </c>
      <c r="K2704" s="363" t="e">
        <f>VLOOKUP(A2704,'CMP-SIN-SD-09-2021'!A:D,4,0)</f>
        <v>#N/A</v>
      </c>
      <c r="L2704" s="363" t="e">
        <f>K2704=I2704</f>
        <v>#N/A</v>
      </c>
      <c r="O2704" s="363" t="s">
        <v>12126</v>
      </c>
    </row>
    <row r="2705" spans="1:14" s="363" customFormat="1" x14ac:dyDescent="0.25">
      <c r="A2705" s="378" t="str">
        <f t="shared" si="794"/>
        <v>02753/ORSE</v>
      </c>
      <c r="B2705" s="377">
        <v>88245</v>
      </c>
      <c r="C2705" s="104" t="s">
        <v>13608</v>
      </c>
      <c r="D2705" s="104" t="s">
        <v>13445</v>
      </c>
      <c r="E2705" s="105" t="s">
        <v>11264</v>
      </c>
      <c r="F2705" s="105" t="s">
        <v>6456</v>
      </c>
      <c r="G2705" s="140">
        <v>33.175400000000003</v>
      </c>
      <c r="H2705" s="107">
        <f>VLOOKUP(B2705,'CMP-SIN-SD-09-2021'!A:D,4,0)</f>
        <v>23.78</v>
      </c>
      <c r="I2705" s="107" t="s">
        <v>11266</v>
      </c>
      <c r="J2705" s="76">
        <f t="shared" ref="J2705:J2723" si="803">TRUNC((H2705*G2705),2)</f>
        <v>788.91</v>
      </c>
      <c r="M2705" s="76">
        <f>VLOOKUP(B2705,'CMP-SIN-SD-09-2021'!A:D,4,0)</f>
        <v>23.78</v>
      </c>
      <c r="N2705" s="76" t="b">
        <f t="shared" ref="N2705:N2723" si="804">M2705=H2705</f>
        <v>1</v>
      </c>
    </row>
    <row r="2706" spans="1:14" s="363" customFormat="1" x14ac:dyDescent="0.25">
      <c r="A2706" s="378" t="str">
        <f t="shared" si="794"/>
        <v>02753/ORSE</v>
      </c>
      <c r="B2706" s="377">
        <v>88262</v>
      </c>
      <c r="C2706" s="104" t="s">
        <v>13608</v>
      </c>
      <c r="D2706" s="104" t="s">
        <v>13312</v>
      </c>
      <c r="E2706" s="105" t="s">
        <v>11264</v>
      </c>
      <c r="F2706" s="105" t="s">
        <v>6456</v>
      </c>
      <c r="G2706" s="140">
        <v>63.436799999999998</v>
      </c>
      <c r="H2706" s="107">
        <f>VLOOKUP(B2706,'CMP-SIN-SD-09-2021'!A:D,4,0)</f>
        <v>23.68</v>
      </c>
      <c r="I2706" s="107" t="s">
        <v>11266</v>
      </c>
      <c r="J2706" s="76">
        <f t="shared" si="803"/>
        <v>1502.18</v>
      </c>
      <c r="M2706" s="76">
        <f>VLOOKUP(B2706,'CMP-SIN-SD-09-2021'!A:D,4,0)</f>
        <v>23.68</v>
      </c>
      <c r="N2706" s="76" t="b">
        <f t="shared" si="804"/>
        <v>1</v>
      </c>
    </row>
    <row r="2707" spans="1:14" s="363" customFormat="1" x14ac:dyDescent="0.25">
      <c r="A2707" s="378" t="str">
        <f t="shared" si="794"/>
        <v>02753/ORSE</v>
      </c>
      <c r="B2707" s="377">
        <v>88309</v>
      </c>
      <c r="C2707" s="104" t="s">
        <v>13608</v>
      </c>
      <c r="D2707" s="104" t="s">
        <v>13351</v>
      </c>
      <c r="E2707" s="105" t="s">
        <v>11264</v>
      </c>
      <c r="F2707" s="105" t="s">
        <v>6456</v>
      </c>
      <c r="G2707" s="140">
        <v>2.4868000000000001</v>
      </c>
      <c r="H2707" s="107">
        <f>VLOOKUP(B2707,'CMP-SIN-SD-09-2021'!A:D,4,0)</f>
        <v>23.9</v>
      </c>
      <c r="I2707" s="107" t="s">
        <v>11266</v>
      </c>
      <c r="J2707" s="76">
        <f t="shared" si="803"/>
        <v>59.43</v>
      </c>
      <c r="M2707" s="76">
        <f>VLOOKUP(B2707,'CMP-SIN-SD-09-2021'!A:D,4,0)</f>
        <v>23.9</v>
      </c>
      <c r="N2707" s="76" t="b">
        <f t="shared" si="804"/>
        <v>1</v>
      </c>
    </row>
    <row r="2708" spans="1:14" s="363" customFormat="1" x14ac:dyDescent="0.25">
      <c r="A2708" s="378" t="str">
        <f t="shared" si="794"/>
        <v>02753/ORSE</v>
      </c>
      <c r="B2708" s="377">
        <v>88317</v>
      </c>
      <c r="C2708" s="104" t="s">
        <v>13608</v>
      </c>
      <c r="D2708" s="104" t="s">
        <v>13569</v>
      </c>
      <c r="E2708" s="105" t="s">
        <v>11264</v>
      </c>
      <c r="F2708" s="105" t="s">
        <v>6456</v>
      </c>
      <c r="G2708" s="140">
        <v>6</v>
      </c>
      <c r="H2708" s="107">
        <f>VLOOKUP(B2708,'CMP-SIN-SD-09-2021'!A:D,4,0)</f>
        <v>24.44</v>
      </c>
      <c r="I2708" s="107" t="s">
        <v>11266</v>
      </c>
      <c r="J2708" s="76">
        <f t="shared" si="803"/>
        <v>146.63999999999999</v>
      </c>
      <c r="M2708" s="76">
        <f>VLOOKUP(B2708,'CMP-SIN-SD-09-2021'!A:D,4,0)</f>
        <v>24.44</v>
      </c>
      <c r="N2708" s="76" t="b">
        <f t="shared" si="804"/>
        <v>1</v>
      </c>
    </row>
    <row r="2709" spans="1:14" s="363" customFormat="1" x14ac:dyDescent="0.25">
      <c r="A2709" s="378" t="str">
        <f t="shared" si="794"/>
        <v>02753/ORSE</v>
      </c>
      <c r="B2709" s="377">
        <v>88316</v>
      </c>
      <c r="C2709" s="104" t="s">
        <v>13608</v>
      </c>
      <c r="D2709" s="104" t="s">
        <v>11293</v>
      </c>
      <c r="E2709" s="105" t="s">
        <v>11264</v>
      </c>
      <c r="F2709" s="105" t="s">
        <v>6456</v>
      </c>
      <c r="G2709" s="140">
        <v>98.072599999999994</v>
      </c>
      <c r="H2709" s="107">
        <f>VLOOKUP(B2709,'CMP-SIN-SD-09-2021'!A:D,4,0)</f>
        <v>17.61</v>
      </c>
      <c r="I2709" s="107" t="s">
        <v>11266</v>
      </c>
      <c r="J2709" s="76">
        <f t="shared" si="803"/>
        <v>1727.05</v>
      </c>
      <c r="M2709" s="76">
        <f>VLOOKUP(B2709,'CMP-SIN-SD-09-2021'!A:D,4,0)</f>
        <v>17.61</v>
      </c>
      <c r="N2709" s="76" t="b">
        <f t="shared" si="804"/>
        <v>1</v>
      </c>
    </row>
    <row r="2710" spans="1:14" s="363" customFormat="1" ht="30" x14ac:dyDescent="0.25">
      <c r="A2710" s="378" t="str">
        <f t="shared" si="794"/>
        <v>02753/ORSE</v>
      </c>
      <c r="B2710" s="377" t="s">
        <v>13391</v>
      </c>
      <c r="C2710" s="104" t="s">
        <v>13608</v>
      </c>
      <c r="D2710" s="104" t="s">
        <v>13392</v>
      </c>
      <c r="E2710" s="105" t="s">
        <v>11264</v>
      </c>
      <c r="F2710" s="105" t="s">
        <v>6465</v>
      </c>
      <c r="G2710" s="140">
        <v>20.65</v>
      </c>
      <c r="H2710" s="107">
        <v>7.39</v>
      </c>
      <c r="I2710" s="107" t="s">
        <v>11266</v>
      </c>
      <c r="J2710" s="76">
        <f t="shared" si="803"/>
        <v>152.6</v>
      </c>
      <c r="M2710" s="76" t="e">
        <f>VLOOKUP(B2710,'INS-SIN-SD-09-2021'!A:D,4,0)</f>
        <v>#N/A</v>
      </c>
      <c r="N2710" s="76" t="e">
        <f t="shared" si="804"/>
        <v>#N/A</v>
      </c>
    </row>
    <row r="2711" spans="1:14" s="363" customFormat="1" x14ac:dyDescent="0.25">
      <c r="A2711" s="378" t="str">
        <f t="shared" si="794"/>
        <v>02753/ORSE</v>
      </c>
      <c r="B2711" s="377" t="s">
        <v>14056</v>
      </c>
      <c r="C2711" s="104" t="s">
        <v>13608</v>
      </c>
      <c r="D2711" s="104" t="s">
        <v>14057</v>
      </c>
      <c r="E2711" s="105" t="s">
        <v>11264</v>
      </c>
      <c r="F2711" s="105" t="s">
        <v>6462</v>
      </c>
      <c r="G2711" s="140">
        <v>330.4</v>
      </c>
      <c r="H2711" s="107">
        <v>5.37</v>
      </c>
      <c r="I2711" s="107" t="s">
        <v>11266</v>
      </c>
      <c r="J2711" s="76">
        <f t="shared" si="803"/>
        <v>1774.24</v>
      </c>
      <c r="M2711" s="76" t="e">
        <f>VLOOKUP(B2711,'INS-SIN-SD-09-2021'!A:D,4,0)</f>
        <v>#N/A</v>
      </c>
      <c r="N2711" s="76" t="e">
        <f t="shared" si="804"/>
        <v>#N/A</v>
      </c>
    </row>
    <row r="2712" spans="1:14" s="363" customFormat="1" x14ac:dyDescent="0.25">
      <c r="A2712" s="378" t="str">
        <f t="shared" si="794"/>
        <v>02753/ORSE</v>
      </c>
      <c r="B2712" s="377" t="s">
        <v>13757</v>
      </c>
      <c r="C2712" s="104" t="s">
        <v>13608</v>
      </c>
      <c r="D2712" s="104" t="s">
        <v>13758</v>
      </c>
      <c r="E2712" s="105" t="s">
        <v>11264</v>
      </c>
      <c r="F2712" s="105" t="s">
        <v>6447</v>
      </c>
      <c r="G2712" s="140">
        <v>22.715</v>
      </c>
      <c r="H2712" s="107">
        <v>22.64</v>
      </c>
      <c r="I2712" s="107" t="s">
        <v>11266</v>
      </c>
      <c r="J2712" s="76">
        <f t="shared" si="803"/>
        <v>514.26</v>
      </c>
      <c r="M2712" s="76" t="e">
        <f>VLOOKUP(B2712,'INS-SIN-SD-09-2021'!A:D,4,0)</f>
        <v>#N/A</v>
      </c>
      <c r="N2712" s="76" t="e">
        <f t="shared" si="804"/>
        <v>#N/A</v>
      </c>
    </row>
    <row r="2713" spans="1:14" s="363" customFormat="1" x14ac:dyDescent="0.25">
      <c r="A2713" s="378" t="str">
        <f t="shared" si="794"/>
        <v>02753/ORSE</v>
      </c>
      <c r="B2713" s="377" t="s">
        <v>14301</v>
      </c>
      <c r="C2713" s="104" t="s">
        <v>13608</v>
      </c>
      <c r="D2713" s="104" t="s">
        <v>14302</v>
      </c>
      <c r="E2713" s="105" t="s">
        <v>11264</v>
      </c>
      <c r="F2713" s="105" t="s">
        <v>6465</v>
      </c>
      <c r="G2713" s="140">
        <v>4.4000000000000004</v>
      </c>
      <c r="H2713" s="107">
        <v>18.07</v>
      </c>
      <c r="I2713" s="107" t="s">
        <v>11266</v>
      </c>
      <c r="J2713" s="76">
        <f t="shared" si="803"/>
        <v>79.5</v>
      </c>
      <c r="M2713" s="76" t="e">
        <f>VLOOKUP(B2713,'INS-SIN-SD-09-2021'!A:D,4,0)</f>
        <v>#N/A</v>
      </c>
      <c r="N2713" s="76" t="e">
        <f t="shared" si="804"/>
        <v>#N/A</v>
      </c>
    </row>
    <row r="2714" spans="1:14" s="363" customFormat="1" x14ac:dyDescent="0.25">
      <c r="A2714" s="378" t="str">
        <f t="shared" si="794"/>
        <v>02753/ORSE</v>
      </c>
      <c r="B2714" s="377">
        <v>5067</v>
      </c>
      <c r="C2714" s="104" t="s">
        <v>13608</v>
      </c>
      <c r="D2714" s="104" t="s">
        <v>13759</v>
      </c>
      <c r="E2714" s="105" t="s">
        <v>11264</v>
      </c>
      <c r="F2714" s="105" t="s">
        <v>6462</v>
      </c>
      <c r="G2714" s="140">
        <v>12.39</v>
      </c>
      <c r="H2714" s="107">
        <f>VLOOKUP(B2714,'INS-SIN-SD-09-2021'!A:D,4,0)</f>
        <v>24.09</v>
      </c>
      <c r="I2714" s="107" t="s">
        <v>11266</v>
      </c>
      <c r="J2714" s="76">
        <f t="shared" si="803"/>
        <v>298.47000000000003</v>
      </c>
      <c r="M2714" s="76">
        <f>VLOOKUP(B2714,'INS-SIN-SD-09-2021'!A:D,4,0)</f>
        <v>24.09</v>
      </c>
      <c r="N2714" s="76" t="b">
        <f t="shared" si="804"/>
        <v>1</v>
      </c>
    </row>
    <row r="2715" spans="1:14" s="363" customFormat="1" ht="30" x14ac:dyDescent="0.25">
      <c r="A2715" s="378" t="str">
        <f t="shared" si="794"/>
        <v>02753/ORSE</v>
      </c>
      <c r="B2715" s="377">
        <v>25950</v>
      </c>
      <c r="C2715" s="104" t="s">
        <v>13608</v>
      </c>
      <c r="D2715" s="104" t="s">
        <v>13691</v>
      </c>
      <c r="E2715" s="105" t="s">
        <v>11264</v>
      </c>
      <c r="F2715" s="105" t="s">
        <v>6624</v>
      </c>
      <c r="G2715" s="140">
        <v>4.13</v>
      </c>
      <c r="H2715" s="107">
        <f>VLOOKUP(B2715,'INS-SIN-SD-09-2021'!A:D,4,0)</f>
        <v>31.87</v>
      </c>
      <c r="I2715" s="107" t="s">
        <v>11266</v>
      </c>
      <c r="J2715" s="76">
        <f t="shared" si="803"/>
        <v>131.62</v>
      </c>
      <c r="M2715" s="76">
        <f>VLOOKUP(B2715,'INS-SIN-SD-09-2021'!A:D,4,0)</f>
        <v>31.87</v>
      </c>
      <c r="N2715" s="76" t="b">
        <f t="shared" si="804"/>
        <v>1</v>
      </c>
    </row>
    <row r="2716" spans="1:14" s="363" customFormat="1" ht="30" x14ac:dyDescent="0.25">
      <c r="A2716" s="378" t="str">
        <f t="shared" si="794"/>
        <v>02753/ORSE</v>
      </c>
      <c r="B2716" s="377">
        <v>34492</v>
      </c>
      <c r="C2716" s="104" t="s">
        <v>13608</v>
      </c>
      <c r="D2716" s="104" t="s">
        <v>13692</v>
      </c>
      <c r="E2716" s="105" t="s">
        <v>11264</v>
      </c>
      <c r="F2716" s="105" t="s">
        <v>6624</v>
      </c>
      <c r="G2716" s="140">
        <v>4.13</v>
      </c>
      <c r="H2716" s="107">
        <f>VLOOKUP(B2716,'INS-SIN-SD-09-2021'!A:D,4,0)</f>
        <v>310</v>
      </c>
      <c r="I2716" s="107" t="s">
        <v>11266</v>
      </c>
      <c r="J2716" s="76">
        <f t="shared" si="803"/>
        <v>1280.3</v>
      </c>
      <c r="M2716" s="76">
        <f>VLOOKUP(B2716,'INS-SIN-SD-09-2021'!A:D,4,0)</f>
        <v>310</v>
      </c>
      <c r="N2716" s="76" t="b">
        <f t="shared" si="804"/>
        <v>1</v>
      </c>
    </row>
    <row r="2717" spans="1:14" s="363" customFormat="1" ht="30" x14ac:dyDescent="0.25">
      <c r="A2717" s="378" t="str">
        <f t="shared" si="794"/>
        <v>02753/ORSE</v>
      </c>
      <c r="B2717" s="377">
        <v>10997</v>
      </c>
      <c r="C2717" s="104" t="s">
        <v>13608</v>
      </c>
      <c r="D2717" s="104" t="s">
        <v>13576</v>
      </c>
      <c r="E2717" s="105" t="s">
        <v>11264</v>
      </c>
      <c r="F2717" s="105" t="s">
        <v>6462</v>
      </c>
      <c r="G2717" s="140">
        <v>1</v>
      </c>
      <c r="H2717" s="107">
        <f>VLOOKUP(B2717,'INS-SIN-SD-09-2021'!A:D,4,0)</f>
        <v>23.49</v>
      </c>
      <c r="I2717" s="107" t="s">
        <v>11266</v>
      </c>
      <c r="J2717" s="76">
        <f t="shared" si="803"/>
        <v>23.49</v>
      </c>
      <c r="M2717" s="76">
        <f>VLOOKUP(B2717,'INS-SIN-SD-09-2021'!A:D,4,0)</f>
        <v>23.49</v>
      </c>
      <c r="N2717" s="76" t="b">
        <f t="shared" si="804"/>
        <v>1</v>
      </c>
    </row>
    <row r="2718" spans="1:14" s="363" customFormat="1" x14ac:dyDescent="0.25">
      <c r="A2718" s="378" t="str">
        <f t="shared" si="794"/>
        <v>02753/ORSE</v>
      </c>
      <c r="B2718" s="377">
        <v>560</v>
      </c>
      <c r="C2718" s="104" t="s">
        <v>13608</v>
      </c>
      <c r="D2718" s="104" t="s">
        <v>14173</v>
      </c>
      <c r="E2718" s="105" t="s">
        <v>11264</v>
      </c>
      <c r="F2718" s="105" t="s">
        <v>6465</v>
      </c>
      <c r="G2718" s="140">
        <v>6</v>
      </c>
      <c r="H2718" s="107">
        <f>VLOOKUP(B2718,'INS-SIN-SD-09-2021'!A:D,4,0)</f>
        <v>39.96</v>
      </c>
      <c r="I2718" s="107" t="s">
        <v>11266</v>
      </c>
      <c r="J2718" s="76">
        <f t="shared" si="803"/>
        <v>239.76</v>
      </c>
      <c r="M2718" s="76">
        <f>VLOOKUP(B2718,'INS-SIN-SD-09-2021'!A:D,4,0)</f>
        <v>39.96</v>
      </c>
      <c r="N2718" s="76" t="b">
        <f t="shared" si="804"/>
        <v>1</v>
      </c>
    </row>
    <row r="2719" spans="1:14" s="363" customFormat="1" x14ac:dyDescent="0.25">
      <c r="A2719" s="378" t="str">
        <f t="shared" si="794"/>
        <v>02753/ORSE</v>
      </c>
      <c r="B2719" s="377">
        <v>4509</v>
      </c>
      <c r="C2719" s="104" t="s">
        <v>13608</v>
      </c>
      <c r="D2719" s="104" t="s">
        <v>13694</v>
      </c>
      <c r="E2719" s="105" t="s">
        <v>11264</v>
      </c>
      <c r="F2719" s="105" t="s">
        <v>6465</v>
      </c>
      <c r="G2719" s="140">
        <v>82.6</v>
      </c>
      <c r="H2719" s="107">
        <f>VLOOKUP(B2719,'INS-SIN-SD-09-2021'!A:D,4,0)</f>
        <v>4.2300000000000004</v>
      </c>
      <c r="I2719" s="107" t="s">
        <v>11266</v>
      </c>
      <c r="J2719" s="76">
        <f t="shared" si="803"/>
        <v>349.39</v>
      </c>
      <c r="M2719" s="76">
        <f>VLOOKUP(B2719,'INS-SIN-SD-09-2021'!A:D,4,0)</f>
        <v>4.2300000000000004</v>
      </c>
      <c r="N2719" s="76" t="b">
        <f t="shared" si="804"/>
        <v>1</v>
      </c>
    </row>
    <row r="2720" spans="1:14" s="363" customFormat="1" ht="30" x14ac:dyDescent="0.25">
      <c r="A2720" s="378" t="str">
        <f t="shared" si="794"/>
        <v>02753/ORSE</v>
      </c>
      <c r="B2720" s="377">
        <v>39017</v>
      </c>
      <c r="C2720" s="104" t="s">
        <v>13608</v>
      </c>
      <c r="D2720" s="104" t="s">
        <v>13698</v>
      </c>
      <c r="E2720" s="105" t="s">
        <v>11264</v>
      </c>
      <c r="F2720" s="105" t="s">
        <v>6446</v>
      </c>
      <c r="G2720" s="140">
        <v>132.16</v>
      </c>
      <c r="H2720" s="107">
        <f>VLOOKUP(B2720,'INS-SIN-SD-09-2021'!A:D,4,0)</f>
        <v>0.21</v>
      </c>
      <c r="I2720" s="107" t="s">
        <v>11266</v>
      </c>
      <c r="J2720" s="76">
        <f t="shared" si="803"/>
        <v>27.75</v>
      </c>
      <c r="M2720" s="76">
        <f>VLOOKUP(B2720,'INS-SIN-SD-09-2021'!A:D,4,0)</f>
        <v>0.21</v>
      </c>
      <c r="N2720" s="76" t="b">
        <f t="shared" si="804"/>
        <v>1</v>
      </c>
    </row>
    <row r="2721" spans="1:15" s="363" customFormat="1" ht="30" x14ac:dyDescent="0.25">
      <c r="A2721" s="378" t="str">
        <f t="shared" si="794"/>
        <v>02753/ORSE</v>
      </c>
      <c r="B2721" s="377">
        <v>39315</v>
      </c>
      <c r="C2721" s="104" t="s">
        <v>13608</v>
      </c>
      <c r="D2721" s="104" t="s">
        <v>13699</v>
      </c>
      <c r="E2721" s="105" t="s">
        <v>11264</v>
      </c>
      <c r="F2721" s="105" t="s">
        <v>6446</v>
      </c>
      <c r="G2721" s="140">
        <v>132.16</v>
      </c>
      <c r="H2721" s="107">
        <f>VLOOKUP(B2721,'INS-SIN-SD-09-2021'!A:D,4,0)</f>
        <v>0.34</v>
      </c>
      <c r="I2721" s="107" t="s">
        <v>11266</v>
      </c>
      <c r="J2721" s="76">
        <f t="shared" si="803"/>
        <v>44.93</v>
      </c>
      <c r="M2721" s="76">
        <f>VLOOKUP(B2721,'INS-SIN-SD-09-2021'!A:D,4,0)</f>
        <v>0.34</v>
      </c>
      <c r="N2721" s="76" t="b">
        <f t="shared" si="804"/>
        <v>1</v>
      </c>
    </row>
    <row r="2722" spans="1:15" s="363" customFormat="1" ht="30" x14ac:dyDescent="0.25">
      <c r="A2722" s="378" t="str">
        <f t="shared" si="794"/>
        <v>02753/ORSE</v>
      </c>
      <c r="B2722" s="377">
        <v>43132</v>
      </c>
      <c r="C2722" s="104" t="s">
        <v>13608</v>
      </c>
      <c r="D2722" s="104" t="s">
        <v>13446</v>
      </c>
      <c r="E2722" s="105" t="s">
        <v>11264</v>
      </c>
      <c r="F2722" s="105" t="s">
        <v>6462</v>
      </c>
      <c r="G2722" s="140">
        <v>6.6079999999999997</v>
      </c>
      <c r="H2722" s="107">
        <f>VLOOKUP(B2722,'INS-SIN-SD-09-2021'!A:D,4,0)</f>
        <v>23.41</v>
      </c>
      <c r="I2722" s="107" t="s">
        <v>11266</v>
      </c>
      <c r="J2722" s="76">
        <f t="shared" si="803"/>
        <v>154.69</v>
      </c>
      <c r="M2722" s="76">
        <f>VLOOKUP(B2722,'INS-SIN-SD-09-2021'!A:D,4,0)</f>
        <v>23.41</v>
      </c>
      <c r="N2722" s="76" t="b">
        <f t="shared" si="804"/>
        <v>1</v>
      </c>
    </row>
    <row r="2723" spans="1:15" s="363" customFormat="1" ht="30" x14ac:dyDescent="0.25">
      <c r="A2723" s="378" t="str">
        <f t="shared" si="794"/>
        <v>02753/ORSE</v>
      </c>
      <c r="B2723" s="377">
        <v>43130</v>
      </c>
      <c r="C2723" s="104" t="s">
        <v>13608</v>
      </c>
      <c r="D2723" s="104" t="s">
        <v>13700</v>
      </c>
      <c r="E2723" s="105" t="s">
        <v>11264</v>
      </c>
      <c r="F2723" s="105" t="s">
        <v>6462</v>
      </c>
      <c r="G2723" s="140">
        <v>6.1950000000000003</v>
      </c>
      <c r="H2723" s="107">
        <f>VLOOKUP(B2723,'INS-SIN-SD-09-2021'!A:D,4,0)</f>
        <v>23.41</v>
      </c>
      <c r="I2723" s="107" t="s">
        <v>11266</v>
      </c>
      <c r="J2723" s="76">
        <f t="shared" si="803"/>
        <v>145.02000000000001</v>
      </c>
      <c r="M2723" s="76">
        <f>VLOOKUP(B2723,'INS-SIN-SD-09-2021'!A:D,4,0)</f>
        <v>23.41</v>
      </c>
      <c r="N2723" s="76" t="b">
        <f t="shared" si="804"/>
        <v>1</v>
      </c>
    </row>
    <row r="2724" spans="1:15" s="363" customFormat="1" x14ac:dyDescent="0.25">
      <c r="A2724" s="376" t="str">
        <f t="shared" si="794"/>
        <v>59040/SIURB</v>
      </c>
      <c r="B2724" s="367" t="s">
        <v>11263</v>
      </c>
      <c r="C2724" s="368" t="s">
        <v>12127</v>
      </c>
      <c r="D2724" s="368" t="s">
        <v>13389</v>
      </c>
      <c r="E2724" s="369" t="s">
        <v>6446</v>
      </c>
      <c r="F2724" s="369" t="s">
        <v>11264</v>
      </c>
      <c r="G2724" s="370" t="s">
        <v>11265</v>
      </c>
      <c r="H2724" s="371" t="s">
        <v>11266</v>
      </c>
      <c r="I2724" s="366">
        <v>71.930000000000007</v>
      </c>
      <c r="K2724" s="363" t="e">
        <f>VLOOKUP(A2724,'CMP-SIN-SD-09-2021'!A:D,4,0)</f>
        <v>#N/A</v>
      </c>
      <c r="L2724" s="363" t="e">
        <f t="shared" ref="L2724:L2725" si="805">K2724=I2724</f>
        <v>#N/A</v>
      </c>
      <c r="O2724" s="363" t="s">
        <v>13256</v>
      </c>
    </row>
    <row r="2725" spans="1:15" s="363" customFormat="1" ht="30" x14ac:dyDescent="0.25">
      <c r="A2725" s="376" t="str">
        <f t="shared" si="794"/>
        <v>081823/AGETOP</v>
      </c>
      <c r="B2725" s="367" t="s">
        <v>11263</v>
      </c>
      <c r="C2725" s="368" t="s">
        <v>12128</v>
      </c>
      <c r="D2725" s="368" t="s">
        <v>13603</v>
      </c>
      <c r="E2725" s="369" t="s">
        <v>6446</v>
      </c>
      <c r="F2725" s="369" t="s">
        <v>11264</v>
      </c>
      <c r="G2725" s="370" t="s">
        <v>11265</v>
      </c>
      <c r="H2725" s="371" t="s">
        <v>11266</v>
      </c>
      <c r="I2725" s="365">
        <f>SUMIF(A:A,A2725,J:J)</f>
        <v>150.10999999999999</v>
      </c>
      <c r="K2725" s="363" t="e">
        <f>VLOOKUP(A2725,'CMP-SIN-SD-09-2021'!A:D,4,0)</f>
        <v>#N/A</v>
      </c>
      <c r="L2725" s="363" t="e">
        <f t="shared" si="805"/>
        <v>#N/A</v>
      </c>
      <c r="O2725" s="363" t="s">
        <v>12129</v>
      </c>
    </row>
    <row r="2726" spans="1:15" s="363" customFormat="1" x14ac:dyDescent="0.25">
      <c r="A2726" s="378" t="str">
        <f t="shared" si="794"/>
        <v>081823/AGETOP</v>
      </c>
      <c r="B2726" s="377">
        <v>88245</v>
      </c>
      <c r="C2726" s="104" t="s">
        <v>13603</v>
      </c>
      <c r="D2726" s="104" t="s">
        <v>13445</v>
      </c>
      <c r="E2726" s="105" t="s">
        <v>11264</v>
      </c>
      <c r="F2726" s="105" t="s">
        <v>6456</v>
      </c>
      <c r="G2726" s="140">
        <v>0.13880000000000001</v>
      </c>
      <c r="H2726" s="107">
        <f>VLOOKUP(B2726,'CMP-SIN-SD-09-2021'!A:D,4,0)</f>
        <v>23.78</v>
      </c>
      <c r="I2726" s="107" t="s">
        <v>11266</v>
      </c>
      <c r="J2726" s="76">
        <f t="shared" ref="J2726:J2740" si="806">TRUNC((H2726*G2726),2)</f>
        <v>3.3</v>
      </c>
      <c r="M2726" s="76">
        <f>VLOOKUP(B2726,'CMP-SIN-SD-09-2021'!A:D,4,0)</f>
        <v>23.78</v>
      </c>
      <c r="N2726" s="76" t="b">
        <f t="shared" ref="N2726:N2740" si="807">M2726=H2726</f>
        <v>1</v>
      </c>
    </row>
    <row r="2727" spans="1:15" s="363" customFormat="1" x14ac:dyDescent="0.25">
      <c r="A2727" s="378" t="str">
        <f t="shared" si="794"/>
        <v>081823/AGETOP</v>
      </c>
      <c r="B2727" s="377">
        <v>88262</v>
      </c>
      <c r="C2727" s="104" t="s">
        <v>13603</v>
      </c>
      <c r="D2727" s="104" t="s">
        <v>13312</v>
      </c>
      <c r="E2727" s="105" t="s">
        <v>11264</v>
      </c>
      <c r="F2727" s="105" t="s">
        <v>6456</v>
      </c>
      <c r="G2727" s="140">
        <v>3.7400000000000003E-2</v>
      </c>
      <c r="H2727" s="107">
        <f>VLOOKUP(B2727,'CMP-SIN-SD-09-2021'!A:D,4,0)</f>
        <v>23.68</v>
      </c>
      <c r="I2727" s="107" t="s">
        <v>11266</v>
      </c>
      <c r="J2727" s="76">
        <f t="shared" si="806"/>
        <v>0.88</v>
      </c>
      <c r="M2727" s="76">
        <f>VLOOKUP(B2727,'CMP-SIN-SD-09-2021'!A:D,4,0)</f>
        <v>23.68</v>
      </c>
      <c r="N2727" s="76" t="b">
        <f t="shared" si="807"/>
        <v>1</v>
      </c>
    </row>
    <row r="2728" spans="1:15" s="363" customFormat="1" x14ac:dyDescent="0.25">
      <c r="A2728" s="378" t="str">
        <f t="shared" si="794"/>
        <v>081823/AGETOP</v>
      </c>
      <c r="B2728" s="377">
        <v>88309</v>
      </c>
      <c r="C2728" s="104" t="s">
        <v>13603</v>
      </c>
      <c r="D2728" s="104" t="s">
        <v>13351</v>
      </c>
      <c r="E2728" s="105" t="s">
        <v>11264</v>
      </c>
      <c r="F2728" s="105" t="s">
        <v>6456</v>
      </c>
      <c r="G2728" s="140">
        <v>0.5181</v>
      </c>
      <c r="H2728" s="107">
        <f>VLOOKUP(B2728,'CMP-SIN-SD-09-2021'!A:D,4,0)</f>
        <v>23.9</v>
      </c>
      <c r="I2728" s="107" t="s">
        <v>11266</v>
      </c>
      <c r="J2728" s="76">
        <f t="shared" si="806"/>
        <v>12.38</v>
      </c>
      <c r="M2728" s="76">
        <f>VLOOKUP(B2728,'CMP-SIN-SD-09-2021'!A:D,4,0)</f>
        <v>23.9</v>
      </c>
      <c r="N2728" s="76" t="b">
        <f t="shared" si="807"/>
        <v>1</v>
      </c>
    </row>
    <row r="2729" spans="1:15" s="363" customFormat="1" ht="30" x14ac:dyDescent="0.25">
      <c r="A2729" s="378" t="str">
        <f t="shared" si="794"/>
        <v>081823/AGETOP</v>
      </c>
      <c r="B2729" s="377">
        <v>88377</v>
      </c>
      <c r="C2729" s="104" t="s">
        <v>13603</v>
      </c>
      <c r="D2729" s="104" t="s">
        <v>13756</v>
      </c>
      <c r="E2729" s="105" t="s">
        <v>11264</v>
      </c>
      <c r="F2729" s="105" t="s">
        <v>6456</v>
      </c>
      <c r="G2729" s="140">
        <v>1.8100000000000002E-2</v>
      </c>
      <c r="H2729" s="107">
        <f>VLOOKUP(B2729,'CMP-SIN-SD-09-2021'!A:D,4,0)</f>
        <v>17.82</v>
      </c>
      <c r="I2729" s="107" t="s">
        <v>11266</v>
      </c>
      <c r="J2729" s="76">
        <f t="shared" si="806"/>
        <v>0.32</v>
      </c>
      <c r="M2729" s="76">
        <f>VLOOKUP(B2729,'CMP-SIN-SD-09-2021'!A:D,4,0)</f>
        <v>17.82</v>
      </c>
      <c r="N2729" s="76" t="b">
        <f t="shared" si="807"/>
        <v>1</v>
      </c>
    </row>
    <row r="2730" spans="1:15" s="363" customFormat="1" x14ac:dyDescent="0.25">
      <c r="A2730" s="378" t="str">
        <f t="shared" si="794"/>
        <v>081823/AGETOP</v>
      </c>
      <c r="B2730" s="377">
        <v>88316</v>
      </c>
      <c r="C2730" s="104" t="s">
        <v>13603</v>
      </c>
      <c r="D2730" s="104" t="s">
        <v>11293</v>
      </c>
      <c r="E2730" s="105" t="s">
        <v>11264</v>
      </c>
      <c r="F2730" s="105" t="s">
        <v>6456</v>
      </c>
      <c r="G2730" s="140">
        <v>0.62739999999999996</v>
      </c>
      <c r="H2730" s="107">
        <f>VLOOKUP(B2730,'CMP-SIN-SD-09-2021'!A:D,4,0)</f>
        <v>17.61</v>
      </c>
      <c r="I2730" s="107" t="s">
        <v>11266</v>
      </c>
      <c r="J2730" s="76">
        <f t="shared" si="806"/>
        <v>11.04</v>
      </c>
      <c r="M2730" s="76">
        <f>VLOOKUP(B2730,'CMP-SIN-SD-09-2021'!A:D,4,0)</f>
        <v>17.61</v>
      </c>
      <c r="N2730" s="76" t="b">
        <f t="shared" si="807"/>
        <v>1</v>
      </c>
    </row>
    <row r="2731" spans="1:15" s="363" customFormat="1" x14ac:dyDescent="0.25">
      <c r="A2731" s="378" t="str">
        <f t="shared" si="794"/>
        <v>081823/AGETOP</v>
      </c>
      <c r="B2731" s="377">
        <v>1215</v>
      </c>
      <c r="C2731" s="104" t="s">
        <v>13603</v>
      </c>
      <c r="D2731" s="104" t="s">
        <v>13646</v>
      </c>
      <c r="E2731" s="105" t="s">
        <v>11264</v>
      </c>
      <c r="F2731" s="105" t="s">
        <v>13647</v>
      </c>
      <c r="G2731" s="140">
        <v>9.0068000000000001</v>
      </c>
      <c r="H2731" s="107">
        <v>0.39</v>
      </c>
      <c r="I2731" s="107" t="s">
        <v>11266</v>
      </c>
      <c r="J2731" s="76">
        <f t="shared" si="806"/>
        <v>3.51</v>
      </c>
      <c r="M2731" s="76" t="e">
        <f>VLOOKUP(B2731,'INS-SIN-SD-09-2021'!A:D,4,0)</f>
        <v>#N/A</v>
      </c>
      <c r="N2731" s="76" t="e">
        <f t="shared" si="807"/>
        <v>#N/A</v>
      </c>
    </row>
    <row r="2732" spans="1:15" s="363" customFormat="1" x14ac:dyDescent="0.25">
      <c r="A2732" s="378" t="str">
        <f t="shared" si="794"/>
        <v>081823/AGETOP</v>
      </c>
      <c r="B2732" s="377">
        <v>2023</v>
      </c>
      <c r="C2732" s="104" t="s">
        <v>13603</v>
      </c>
      <c r="D2732" s="104" t="s">
        <v>13798</v>
      </c>
      <c r="E2732" s="105" t="s">
        <v>11264</v>
      </c>
      <c r="F2732" s="105" t="s">
        <v>13623</v>
      </c>
      <c r="G2732" s="140">
        <v>0.1426</v>
      </c>
      <c r="H2732" s="107">
        <v>5.63</v>
      </c>
      <c r="I2732" s="107" t="s">
        <v>11266</v>
      </c>
      <c r="J2732" s="76">
        <f t="shared" si="806"/>
        <v>0.8</v>
      </c>
      <c r="M2732" s="76" t="e">
        <f>VLOOKUP(B2732,'INS-SIN-SD-09-2021'!A:D,4,0)</f>
        <v>#N/A</v>
      </c>
      <c r="N2732" s="76" t="e">
        <f t="shared" si="807"/>
        <v>#N/A</v>
      </c>
    </row>
    <row r="2733" spans="1:15" s="363" customFormat="1" x14ac:dyDescent="0.25">
      <c r="A2733" s="378" t="str">
        <f t="shared" si="794"/>
        <v>081823/AGETOP</v>
      </c>
      <c r="B2733" s="377" t="s">
        <v>15224</v>
      </c>
      <c r="C2733" s="104" t="s">
        <v>13603</v>
      </c>
      <c r="D2733" s="104" t="s">
        <v>13799</v>
      </c>
      <c r="E2733" s="105" t="s">
        <v>11264</v>
      </c>
      <c r="F2733" s="105" t="s">
        <v>13495</v>
      </c>
      <c r="G2733" s="140">
        <v>5.8999999999999999E-3</v>
      </c>
      <c r="H2733" s="107">
        <v>85.36</v>
      </c>
      <c r="I2733" s="107" t="s">
        <v>11266</v>
      </c>
      <c r="J2733" s="76">
        <f t="shared" si="806"/>
        <v>0.5</v>
      </c>
      <c r="M2733" s="76" t="e">
        <f>VLOOKUP(B2733,'INS-SIN-SD-09-2021'!A:D,4,0)</f>
        <v>#N/A</v>
      </c>
      <c r="N2733" s="76" t="e">
        <f t="shared" si="807"/>
        <v>#N/A</v>
      </c>
    </row>
    <row r="2734" spans="1:15" s="363" customFormat="1" x14ac:dyDescent="0.25">
      <c r="A2734" s="378" t="str">
        <f t="shared" si="794"/>
        <v>081823/AGETOP</v>
      </c>
      <c r="B2734" s="377">
        <v>1861</v>
      </c>
      <c r="C2734" s="104" t="s">
        <v>13603</v>
      </c>
      <c r="D2734" s="104" t="s">
        <v>13800</v>
      </c>
      <c r="E2734" s="105" t="s">
        <v>11264</v>
      </c>
      <c r="F2734" s="105" t="s">
        <v>13647</v>
      </c>
      <c r="G2734" s="140">
        <v>7.0000000000000001E-3</v>
      </c>
      <c r="H2734" s="107">
        <v>5.99</v>
      </c>
      <c r="I2734" s="107" t="s">
        <v>11266</v>
      </c>
      <c r="J2734" s="76">
        <f t="shared" si="806"/>
        <v>0.04</v>
      </c>
      <c r="M2734" s="76" t="e">
        <f>VLOOKUP(B2734,'INS-SIN-SD-09-2021'!A:D,4,0)</f>
        <v>#N/A</v>
      </c>
      <c r="N2734" s="76" t="e">
        <f t="shared" si="807"/>
        <v>#N/A</v>
      </c>
    </row>
    <row r="2735" spans="1:15" s="363" customFormat="1" x14ac:dyDescent="0.25">
      <c r="A2735" s="378" t="str">
        <f t="shared" si="794"/>
        <v>081823/AGETOP</v>
      </c>
      <c r="B2735" s="377" t="s">
        <v>15225</v>
      </c>
      <c r="C2735" s="104" t="s">
        <v>13603</v>
      </c>
      <c r="D2735" s="104" t="s">
        <v>13802</v>
      </c>
      <c r="E2735" s="105" t="s">
        <v>11264</v>
      </c>
      <c r="F2735" s="105" t="s">
        <v>13647</v>
      </c>
      <c r="G2735" s="140">
        <v>4.3299999999999998E-2</v>
      </c>
      <c r="H2735" s="107">
        <v>6.75</v>
      </c>
      <c r="I2735" s="107" t="s">
        <v>11266</v>
      </c>
      <c r="J2735" s="76">
        <f t="shared" si="806"/>
        <v>0.28999999999999998</v>
      </c>
      <c r="M2735" s="76" t="e">
        <f>VLOOKUP(B2735,'INS-SIN-SD-09-2021'!A:D,4,0)</f>
        <v>#N/A</v>
      </c>
      <c r="N2735" s="76" t="e">
        <f t="shared" si="807"/>
        <v>#N/A</v>
      </c>
    </row>
    <row r="2736" spans="1:15" s="363" customFormat="1" x14ac:dyDescent="0.25">
      <c r="A2736" s="378" t="str">
        <f t="shared" si="794"/>
        <v>081823/AGETOP</v>
      </c>
      <c r="B2736" s="377">
        <v>2448</v>
      </c>
      <c r="C2736" s="104" t="s">
        <v>13603</v>
      </c>
      <c r="D2736" s="104" t="s">
        <v>13804</v>
      </c>
      <c r="E2736" s="105" t="s">
        <v>11264</v>
      </c>
      <c r="F2736" s="105" t="s">
        <v>13647</v>
      </c>
      <c r="G2736" s="140">
        <v>2.2019000000000002</v>
      </c>
      <c r="H2736" s="107">
        <v>4.45</v>
      </c>
      <c r="I2736" s="107" t="s">
        <v>11266</v>
      </c>
      <c r="J2736" s="76">
        <f t="shared" si="806"/>
        <v>9.7899999999999991</v>
      </c>
      <c r="M2736" s="76" t="e">
        <f>VLOOKUP(B2736,'INS-SIN-SD-09-2021'!A:D,4,0)</f>
        <v>#N/A</v>
      </c>
      <c r="N2736" s="76" t="e">
        <f t="shared" si="807"/>
        <v>#N/A</v>
      </c>
    </row>
    <row r="2737" spans="1:15" s="363" customFormat="1" x14ac:dyDescent="0.25">
      <c r="A2737" s="378" t="str">
        <f t="shared" si="794"/>
        <v>081823/AGETOP</v>
      </c>
      <c r="B2737" s="377">
        <v>2804</v>
      </c>
      <c r="C2737" s="104" t="s">
        <v>13603</v>
      </c>
      <c r="D2737" s="104" t="s">
        <v>13805</v>
      </c>
      <c r="E2737" s="105" t="s">
        <v>11264</v>
      </c>
      <c r="F2737" s="105" t="s">
        <v>13495</v>
      </c>
      <c r="G2737" s="140">
        <v>2.2800000000000001E-2</v>
      </c>
      <c r="H2737" s="107">
        <v>90</v>
      </c>
      <c r="I2737" s="107" t="s">
        <v>11266</v>
      </c>
      <c r="J2737" s="76">
        <f t="shared" si="806"/>
        <v>2.0499999999999998</v>
      </c>
      <c r="M2737" s="76" t="e">
        <f>VLOOKUP(B2737,'INS-SIN-SD-09-2021'!A:D,4,0)</f>
        <v>#N/A</v>
      </c>
      <c r="N2737" s="76" t="e">
        <f t="shared" si="807"/>
        <v>#N/A</v>
      </c>
    </row>
    <row r="2738" spans="1:15" s="363" customFormat="1" x14ac:dyDescent="0.25">
      <c r="A2738" s="378" t="str">
        <f t="shared" si="794"/>
        <v>081823/AGETOP</v>
      </c>
      <c r="B2738" s="377">
        <v>2497</v>
      </c>
      <c r="C2738" s="104" t="s">
        <v>13603</v>
      </c>
      <c r="D2738" s="104" t="s">
        <v>13806</v>
      </c>
      <c r="E2738" s="105" t="s">
        <v>11264</v>
      </c>
      <c r="F2738" s="105" t="s">
        <v>13495</v>
      </c>
      <c r="G2738" s="140">
        <v>1.77E-2</v>
      </c>
      <c r="H2738" s="107">
        <v>74.900000000000006</v>
      </c>
      <c r="I2738" s="107" t="s">
        <v>11266</v>
      </c>
      <c r="J2738" s="76">
        <f t="shared" si="806"/>
        <v>1.32</v>
      </c>
      <c r="M2738" s="76" t="e">
        <f>VLOOKUP(B2738,'INS-SIN-SD-09-2021'!A:D,4,0)</f>
        <v>#N/A</v>
      </c>
      <c r="N2738" s="76" t="e">
        <f t="shared" si="807"/>
        <v>#N/A</v>
      </c>
    </row>
    <row r="2739" spans="1:15" s="363" customFormat="1" x14ac:dyDescent="0.25">
      <c r="A2739" s="378" t="str">
        <f t="shared" si="794"/>
        <v>081823/AGETOP</v>
      </c>
      <c r="B2739" s="377">
        <v>1696</v>
      </c>
      <c r="C2739" s="104" t="s">
        <v>13603</v>
      </c>
      <c r="D2739" s="104" t="s">
        <v>14147</v>
      </c>
      <c r="E2739" s="105" t="s">
        <v>11264</v>
      </c>
      <c r="F2739" s="105" t="s">
        <v>13649</v>
      </c>
      <c r="G2739" s="140">
        <v>0.12089999999999999</v>
      </c>
      <c r="H2739" s="107">
        <v>15.7</v>
      </c>
      <c r="I2739" s="107" t="s">
        <v>11266</v>
      </c>
      <c r="J2739" s="76">
        <f t="shared" si="806"/>
        <v>1.89</v>
      </c>
      <c r="M2739" s="76" t="e">
        <f>VLOOKUP(B2739,'INS-SIN-SD-09-2021'!A:D,4,0)</f>
        <v>#N/A</v>
      </c>
      <c r="N2739" s="76" t="e">
        <f t="shared" si="807"/>
        <v>#N/A</v>
      </c>
    </row>
    <row r="2740" spans="1:15" s="363" customFormat="1" x14ac:dyDescent="0.25">
      <c r="A2740" s="378" t="str">
        <f t="shared" si="794"/>
        <v>081823/AGETOP</v>
      </c>
      <c r="B2740" s="377" t="s">
        <v>14303</v>
      </c>
      <c r="C2740" s="104" t="s">
        <v>13603</v>
      </c>
      <c r="D2740" s="104" t="s">
        <v>14304</v>
      </c>
      <c r="E2740" s="105" t="s">
        <v>11264</v>
      </c>
      <c r="F2740" s="105" t="s">
        <v>13735</v>
      </c>
      <c r="G2740" s="140">
        <v>1</v>
      </c>
      <c r="H2740" s="107">
        <v>102</v>
      </c>
      <c r="I2740" s="107" t="s">
        <v>11266</v>
      </c>
      <c r="J2740" s="76">
        <f t="shared" si="806"/>
        <v>102</v>
      </c>
      <c r="M2740" s="76" t="e">
        <f>VLOOKUP(B2740,'INS-SIN-SD-09-2021'!A:D,4,0)</f>
        <v>#N/A</v>
      </c>
      <c r="N2740" s="76" t="e">
        <f t="shared" si="807"/>
        <v>#N/A</v>
      </c>
    </row>
    <row r="2741" spans="1:15" s="363" customFormat="1" ht="30" x14ac:dyDescent="0.25">
      <c r="A2741" s="376" t="str">
        <f t="shared" ref="A2741:A2804" si="808">IF(O2741&lt;&gt;0,O2741,A2740)</f>
        <v>08730/ORSE</v>
      </c>
      <c r="B2741" s="367" t="s">
        <v>11263</v>
      </c>
      <c r="C2741" s="368" t="s">
        <v>12134</v>
      </c>
      <c r="D2741" s="368" t="s">
        <v>13465</v>
      </c>
      <c r="E2741" s="369" t="s">
        <v>6465</v>
      </c>
      <c r="F2741" s="369" t="s">
        <v>11264</v>
      </c>
      <c r="G2741" s="370" t="s">
        <v>11265</v>
      </c>
      <c r="H2741" s="371" t="s">
        <v>11266</v>
      </c>
      <c r="I2741" s="375">
        <f>SUMIF(A:A,A2741,J:J)</f>
        <v>88.669999999999987</v>
      </c>
      <c r="K2741" s="363" t="e">
        <f>VLOOKUP(A2741,'CMP-SIN-SD-09-2021'!A:D,4,0)</f>
        <v>#N/A</v>
      </c>
      <c r="L2741" s="363" t="e">
        <f>K2741=I2741</f>
        <v>#N/A</v>
      </c>
      <c r="O2741" s="363" t="s">
        <v>12135</v>
      </c>
    </row>
    <row r="2742" spans="1:15" s="363" customFormat="1" x14ac:dyDescent="0.25">
      <c r="A2742" s="378" t="str">
        <f t="shared" si="808"/>
        <v>08730/ORSE</v>
      </c>
      <c r="B2742" s="377">
        <v>88264</v>
      </c>
      <c r="C2742" s="104" t="s">
        <v>13465</v>
      </c>
      <c r="D2742" s="104" t="s">
        <v>13368</v>
      </c>
      <c r="E2742" s="105" t="s">
        <v>11264</v>
      </c>
      <c r="F2742" s="105" t="s">
        <v>6456</v>
      </c>
      <c r="G2742" s="140">
        <v>0.4</v>
      </c>
      <c r="H2742" s="107">
        <f>VLOOKUP(B2742,'CMP-SIN-SD-09-2021'!A:D,4,0)</f>
        <v>24.1</v>
      </c>
      <c r="I2742" s="107" t="s">
        <v>11266</v>
      </c>
      <c r="J2742" s="76">
        <f t="shared" ref="J2742:J2744" si="809">TRUNC((H2742*G2742),2)</f>
        <v>9.64</v>
      </c>
      <c r="M2742" s="76">
        <f>VLOOKUP(B2742,'CMP-SIN-SD-09-2021'!A:D,4,0)</f>
        <v>24.1</v>
      </c>
      <c r="N2742" s="76" t="b">
        <f t="shared" ref="N2742:N2744" si="810">M2742=H2742</f>
        <v>1</v>
      </c>
    </row>
    <row r="2743" spans="1:15" s="363" customFormat="1" x14ac:dyDescent="0.25">
      <c r="A2743" s="378" t="str">
        <f t="shared" si="808"/>
        <v>08730/ORSE</v>
      </c>
      <c r="B2743" s="377">
        <v>88316</v>
      </c>
      <c r="C2743" s="104" t="s">
        <v>13465</v>
      </c>
      <c r="D2743" s="104" t="s">
        <v>11293</v>
      </c>
      <c r="E2743" s="105" t="s">
        <v>11264</v>
      </c>
      <c r="F2743" s="105" t="s">
        <v>6456</v>
      </c>
      <c r="G2743" s="140">
        <v>0.4</v>
      </c>
      <c r="H2743" s="107">
        <f>VLOOKUP(B2743,'CMP-SIN-SD-09-2021'!A:D,4,0)</f>
        <v>17.61</v>
      </c>
      <c r="I2743" s="107" t="s">
        <v>11266</v>
      </c>
      <c r="J2743" s="76">
        <f t="shared" si="809"/>
        <v>7.04</v>
      </c>
      <c r="M2743" s="76">
        <f>VLOOKUP(B2743,'CMP-SIN-SD-09-2021'!A:D,4,0)</f>
        <v>17.61</v>
      </c>
      <c r="N2743" s="76" t="b">
        <f t="shared" si="810"/>
        <v>1</v>
      </c>
    </row>
    <row r="2744" spans="1:15" s="363" customFormat="1" ht="30" x14ac:dyDescent="0.25">
      <c r="A2744" s="378" t="str">
        <f t="shared" si="808"/>
        <v>08730/ORSE</v>
      </c>
      <c r="B2744" s="377" t="s">
        <v>14305</v>
      </c>
      <c r="C2744" s="104" t="s">
        <v>13465</v>
      </c>
      <c r="D2744" s="104" t="s">
        <v>14306</v>
      </c>
      <c r="E2744" s="105" t="s">
        <v>11264</v>
      </c>
      <c r="F2744" s="105" t="s">
        <v>6446</v>
      </c>
      <c r="G2744" s="140">
        <v>1</v>
      </c>
      <c r="H2744" s="107">
        <v>71.989999999999995</v>
      </c>
      <c r="I2744" s="107" t="s">
        <v>11266</v>
      </c>
      <c r="J2744" s="76">
        <f t="shared" si="809"/>
        <v>71.989999999999995</v>
      </c>
      <c r="M2744" s="76" t="e">
        <f>VLOOKUP(B2744,'INS-SIN-SD-09-2021'!A:D,4,0)</f>
        <v>#N/A</v>
      </c>
      <c r="N2744" s="76" t="e">
        <f t="shared" si="810"/>
        <v>#N/A</v>
      </c>
    </row>
    <row r="2745" spans="1:15" s="363" customFormat="1" x14ac:dyDescent="0.25">
      <c r="A2745" s="376" t="str">
        <f t="shared" si="808"/>
        <v>55050/SIURB</v>
      </c>
      <c r="B2745" s="367" t="s">
        <v>11263</v>
      </c>
      <c r="C2745" s="368" t="s">
        <v>12136</v>
      </c>
      <c r="D2745" s="368" t="s">
        <v>13389</v>
      </c>
      <c r="E2745" s="369" t="s">
        <v>6465</v>
      </c>
      <c r="F2745" s="369" t="s">
        <v>11264</v>
      </c>
      <c r="G2745" s="370" t="s">
        <v>11265</v>
      </c>
      <c r="H2745" s="371" t="s">
        <v>11266</v>
      </c>
      <c r="I2745" s="366">
        <v>59.27</v>
      </c>
      <c r="K2745" s="363" t="e">
        <f>VLOOKUP(A2745,'CMP-SIN-SD-09-2021'!A:D,4,0)</f>
        <v>#N/A</v>
      </c>
      <c r="L2745" s="363" t="e">
        <f t="shared" ref="L2745:L2746" si="811">K2745=I2745</f>
        <v>#N/A</v>
      </c>
      <c r="O2745" s="363" t="s">
        <v>12137</v>
      </c>
    </row>
    <row r="2746" spans="1:15" s="363" customFormat="1" ht="30" x14ac:dyDescent="0.25">
      <c r="A2746" s="376" t="str">
        <f t="shared" si="808"/>
        <v>08100/ORSE</v>
      </c>
      <c r="B2746" s="367" t="s">
        <v>11263</v>
      </c>
      <c r="C2746" s="368" t="s">
        <v>12130</v>
      </c>
      <c r="D2746" s="368" t="s">
        <v>13465</v>
      </c>
      <c r="E2746" s="369" t="s">
        <v>6465</v>
      </c>
      <c r="F2746" s="369" t="s">
        <v>11264</v>
      </c>
      <c r="G2746" s="370" t="s">
        <v>11265</v>
      </c>
      <c r="H2746" s="371" t="s">
        <v>11266</v>
      </c>
      <c r="I2746" s="365">
        <f>SUMIF(A:A,A2746,J:J)</f>
        <v>80.17</v>
      </c>
      <c r="K2746" s="363" t="e">
        <f>VLOOKUP(A2746,'CMP-SIN-SD-09-2021'!A:D,4,0)</f>
        <v>#N/A</v>
      </c>
      <c r="L2746" s="363" t="e">
        <f t="shared" si="811"/>
        <v>#N/A</v>
      </c>
      <c r="O2746" s="363" t="s">
        <v>12131</v>
      </c>
    </row>
    <row r="2747" spans="1:15" s="363" customFormat="1" x14ac:dyDescent="0.25">
      <c r="A2747" s="378" t="str">
        <f t="shared" si="808"/>
        <v>08100/ORSE</v>
      </c>
      <c r="B2747" s="377">
        <v>88264</v>
      </c>
      <c r="C2747" s="104" t="s">
        <v>13465</v>
      </c>
      <c r="D2747" s="104" t="s">
        <v>13368</v>
      </c>
      <c r="E2747" s="105" t="s">
        <v>11264</v>
      </c>
      <c r="F2747" s="105" t="s">
        <v>6456</v>
      </c>
      <c r="G2747" s="140">
        <v>0.6</v>
      </c>
      <c r="H2747" s="107">
        <f>VLOOKUP(B2747,'CMP-SIN-SD-09-2021'!A:D,4,0)</f>
        <v>24.1</v>
      </c>
      <c r="I2747" s="107" t="s">
        <v>11266</v>
      </c>
      <c r="J2747" s="76">
        <f t="shared" ref="J2747:J2749" si="812">TRUNC((H2747*G2747),2)</f>
        <v>14.46</v>
      </c>
      <c r="M2747" s="76">
        <f>VLOOKUP(B2747,'CMP-SIN-SD-09-2021'!A:D,4,0)</f>
        <v>24.1</v>
      </c>
      <c r="N2747" s="76" t="b">
        <f t="shared" ref="N2747:N2749" si="813">M2747=H2747</f>
        <v>1</v>
      </c>
    </row>
    <row r="2748" spans="1:15" s="363" customFormat="1" x14ac:dyDescent="0.25">
      <c r="A2748" s="378" t="str">
        <f t="shared" si="808"/>
        <v>08100/ORSE</v>
      </c>
      <c r="B2748" s="377">
        <v>88316</v>
      </c>
      <c r="C2748" s="104" t="s">
        <v>13465</v>
      </c>
      <c r="D2748" s="104" t="s">
        <v>11293</v>
      </c>
      <c r="E2748" s="105" t="s">
        <v>11264</v>
      </c>
      <c r="F2748" s="105" t="s">
        <v>6456</v>
      </c>
      <c r="G2748" s="140">
        <v>0.6</v>
      </c>
      <c r="H2748" s="107">
        <f>VLOOKUP(B2748,'CMP-SIN-SD-09-2021'!A:D,4,0)</f>
        <v>17.61</v>
      </c>
      <c r="I2748" s="107" t="s">
        <v>11266</v>
      </c>
      <c r="J2748" s="76">
        <f t="shared" si="812"/>
        <v>10.56</v>
      </c>
      <c r="M2748" s="76">
        <f>VLOOKUP(B2748,'CMP-SIN-SD-09-2021'!A:D,4,0)</f>
        <v>17.61</v>
      </c>
      <c r="N2748" s="76" t="b">
        <f t="shared" si="813"/>
        <v>1</v>
      </c>
    </row>
    <row r="2749" spans="1:15" s="363" customFormat="1" ht="30" x14ac:dyDescent="0.25">
      <c r="A2749" s="378" t="str">
        <f t="shared" si="808"/>
        <v>08100/ORSE</v>
      </c>
      <c r="B2749" s="377" t="s">
        <v>14307</v>
      </c>
      <c r="C2749" s="104" t="s">
        <v>13465</v>
      </c>
      <c r="D2749" s="104" t="s">
        <v>14308</v>
      </c>
      <c r="E2749" s="105" t="s">
        <v>11264</v>
      </c>
      <c r="F2749" s="105" t="s">
        <v>6465</v>
      </c>
      <c r="G2749" s="140">
        <v>1</v>
      </c>
      <c r="H2749" s="107">
        <v>55.15</v>
      </c>
      <c r="I2749" s="107" t="s">
        <v>11266</v>
      </c>
      <c r="J2749" s="76">
        <f t="shared" si="812"/>
        <v>55.15</v>
      </c>
      <c r="M2749" s="76" t="e">
        <f>VLOOKUP(B2749,'INS-SIN-SD-09-2021'!A:D,4,0)</f>
        <v>#N/A</v>
      </c>
      <c r="N2749" s="76" t="e">
        <f t="shared" si="813"/>
        <v>#N/A</v>
      </c>
    </row>
    <row r="2750" spans="1:15" s="363" customFormat="1" ht="30" x14ac:dyDescent="0.25">
      <c r="A2750" s="376" t="str">
        <f t="shared" si="808"/>
        <v>08101/ORSE</v>
      </c>
      <c r="B2750" s="367" t="s">
        <v>11263</v>
      </c>
      <c r="C2750" s="368" t="s">
        <v>12132</v>
      </c>
      <c r="D2750" s="368" t="s">
        <v>13465</v>
      </c>
      <c r="E2750" s="369" t="s">
        <v>6465</v>
      </c>
      <c r="F2750" s="369" t="s">
        <v>11264</v>
      </c>
      <c r="G2750" s="370" t="s">
        <v>11265</v>
      </c>
      <c r="H2750" s="371" t="s">
        <v>11266</v>
      </c>
      <c r="I2750" s="375">
        <f>SUMIF(A:A,A2750,J:J)</f>
        <v>115.02000000000001</v>
      </c>
      <c r="K2750" s="363" t="e">
        <f>VLOOKUP(A2750,'CMP-SIN-SD-09-2021'!A:D,4,0)</f>
        <v>#N/A</v>
      </c>
      <c r="L2750" s="363" t="e">
        <f>K2750=I2750</f>
        <v>#N/A</v>
      </c>
      <c r="O2750" s="363" t="s">
        <v>12133</v>
      </c>
    </row>
    <row r="2751" spans="1:15" s="363" customFormat="1" x14ac:dyDescent="0.25">
      <c r="A2751" s="378" t="str">
        <f t="shared" si="808"/>
        <v>08101/ORSE</v>
      </c>
      <c r="B2751" s="377">
        <v>88264</v>
      </c>
      <c r="C2751" s="104" t="s">
        <v>13465</v>
      </c>
      <c r="D2751" s="104" t="s">
        <v>13368</v>
      </c>
      <c r="E2751" s="105" t="s">
        <v>11264</v>
      </c>
      <c r="F2751" s="105" t="s">
        <v>6456</v>
      </c>
      <c r="G2751" s="140">
        <v>0.6</v>
      </c>
      <c r="H2751" s="107">
        <f>VLOOKUP(B2751,'CMP-SIN-SD-09-2021'!A:D,4,0)</f>
        <v>24.1</v>
      </c>
      <c r="I2751" s="107" t="s">
        <v>11266</v>
      </c>
      <c r="J2751" s="76">
        <f t="shared" ref="J2751:J2753" si="814">TRUNC((H2751*G2751),2)</f>
        <v>14.46</v>
      </c>
      <c r="M2751" s="76">
        <f>VLOOKUP(B2751,'CMP-SIN-SD-09-2021'!A:D,4,0)</f>
        <v>24.1</v>
      </c>
      <c r="N2751" s="76" t="b">
        <f t="shared" ref="N2751:N2753" si="815">M2751=H2751</f>
        <v>1</v>
      </c>
    </row>
    <row r="2752" spans="1:15" s="363" customFormat="1" x14ac:dyDescent="0.25">
      <c r="A2752" s="378" t="str">
        <f t="shared" si="808"/>
        <v>08101/ORSE</v>
      </c>
      <c r="B2752" s="377">
        <v>88316</v>
      </c>
      <c r="C2752" s="104" t="s">
        <v>13465</v>
      </c>
      <c r="D2752" s="104" t="s">
        <v>11293</v>
      </c>
      <c r="E2752" s="105" t="s">
        <v>11264</v>
      </c>
      <c r="F2752" s="105" t="s">
        <v>6456</v>
      </c>
      <c r="G2752" s="140">
        <v>0.6</v>
      </c>
      <c r="H2752" s="107">
        <f>VLOOKUP(B2752,'CMP-SIN-SD-09-2021'!A:D,4,0)</f>
        <v>17.61</v>
      </c>
      <c r="I2752" s="107" t="s">
        <v>11266</v>
      </c>
      <c r="J2752" s="76">
        <f t="shared" si="814"/>
        <v>10.56</v>
      </c>
      <c r="M2752" s="76">
        <f>VLOOKUP(B2752,'CMP-SIN-SD-09-2021'!A:D,4,0)</f>
        <v>17.61</v>
      </c>
      <c r="N2752" s="76" t="b">
        <f t="shared" si="815"/>
        <v>1</v>
      </c>
    </row>
    <row r="2753" spans="1:15" s="363" customFormat="1" ht="30" x14ac:dyDescent="0.25">
      <c r="A2753" s="378" t="str">
        <f t="shared" si="808"/>
        <v>08101/ORSE</v>
      </c>
      <c r="B2753" s="377" t="s">
        <v>14309</v>
      </c>
      <c r="C2753" s="104" t="s">
        <v>13465</v>
      </c>
      <c r="D2753" s="104" t="s">
        <v>14310</v>
      </c>
      <c r="E2753" s="105" t="s">
        <v>11264</v>
      </c>
      <c r="F2753" s="105" t="s">
        <v>6465</v>
      </c>
      <c r="G2753" s="140">
        <v>1</v>
      </c>
      <c r="H2753" s="107">
        <v>90</v>
      </c>
      <c r="I2753" s="107" t="s">
        <v>11266</v>
      </c>
      <c r="J2753" s="76">
        <f t="shared" si="814"/>
        <v>90</v>
      </c>
      <c r="M2753" s="76" t="e">
        <f>VLOOKUP(B2753,'INS-SIN-SD-09-2021'!A:D,4,0)</f>
        <v>#N/A</v>
      </c>
      <c r="N2753" s="76" t="e">
        <f t="shared" si="815"/>
        <v>#N/A</v>
      </c>
    </row>
    <row r="2754" spans="1:15" s="363" customFormat="1" ht="45" x14ac:dyDescent="0.25">
      <c r="A2754" s="376">
        <f t="shared" si="808"/>
        <v>91887</v>
      </c>
      <c r="B2754" s="367" t="s">
        <v>11263</v>
      </c>
      <c r="C2754" s="368" t="s">
        <v>11589</v>
      </c>
      <c r="D2754" s="368" t="s">
        <v>13545</v>
      </c>
      <c r="E2754" s="369" t="s">
        <v>6446</v>
      </c>
      <c r="F2754" s="369" t="s">
        <v>11264</v>
      </c>
      <c r="G2754" s="370" t="s">
        <v>11265</v>
      </c>
      <c r="H2754" s="371" t="s">
        <v>11266</v>
      </c>
      <c r="I2754" s="375">
        <f>SUMIF(A:A,A2754,J:J)</f>
        <v>8.1</v>
      </c>
      <c r="K2754" s="363">
        <f>VLOOKUP(A2754,'CMP-SIN-SD-09-2021'!A:D,4,0)</f>
        <v>8.1</v>
      </c>
      <c r="L2754" s="363" t="b">
        <f>K2754=I2754</f>
        <v>1</v>
      </c>
      <c r="O2754" s="6">
        <v>91887</v>
      </c>
    </row>
    <row r="2755" spans="1:15" s="363" customFormat="1" x14ac:dyDescent="0.25">
      <c r="A2755" s="378">
        <f t="shared" si="808"/>
        <v>91887</v>
      </c>
      <c r="B2755" s="377">
        <v>88247</v>
      </c>
      <c r="C2755" s="104" t="s">
        <v>13545</v>
      </c>
      <c r="D2755" s="104" t="s">
        <v>14183</v>
      </c>
      <c r="E2755" s="105" t="s">
        <v>11264</v>
      </c>
      <c r="F2755" s="105" t="s">
        <v>6456</v>
      </c>
      <c r="G2755" s="140">
        <v>0.125</v>
      </c>
      <c r="H2755" s="107">
        <f>VLOOKUP(B2755,'CMP-SIN-SD-09-2021'!A:D,4,0)</f>
        <v>18.739999999999998</v>
      </c>
      <c r="I2755" s="107" t="s">
        <v>11266</v>
      </c>
      <c r="J2755" s="76">
        <f t="shared" ref="J2755:J2757" si="816">TRUNC((H2755*G2755),2)</f>
        <v>2.34</v>
      </c>
      <c r="M2755" s="76">
        <f>VLOOKUP(B2755,'CMP-SIN-SD-09-2021'!A:D,4,0)</f>
        <v>18.739999999999998</v>
      </c>
      <c r="N2755" s="76" t="b">
        <f t="shared" ref="N2755:N2757" si="817">M2755=H2755</f>
        <v>1</v>
      </c>
    </row>
    <row r="2756" spans="1:15" s="363" customFormat="1" x14ac:dyDescent="0.25">
      <c r="A2756" s="378">
        <f t="shared" si="808"/>
        <v>91887</v>
      </c>
      <c r="B2756" s="377">
        <v>88264</v>
      </c>
      <c r="C2756" s="104" t="s">
        <v>13545</v>
      </c>
      <c r="D2756" s="104" t="s">
        <v>13368</v>
      </c>
      <c r="E2756" s="105" t="s">
        <v>11264</v>
      </c>
      <c r="F2756" s="105" t="s">
        <v>6456</v>
      </c>
      <c r="G2756" s="140">
        <v>0.125</v>
      </c>
      <c r="H2756" s="107">
        <f>VLOOKUP(B2756,'CMP-SIN-SD-09-2021'!A:D,4,0)</f>
        <v>24.1</v>
      </c>
      <c r="I2756" s="107" t="s">
        <v>11266</v>
      </c>
      <c r="J2756" s="76">
        <f t="shared" si="816"/>
        <v>3.01</v>
      </c>
      <c r="M2756" s="76">
        <f>VLOOKUP(B2756,'CMP-SIN-SD-09-2021'!A:D,4,0)</f>
        <v>24.1</v>
      </c>
      <c r="N2756" s="76" t="b">
        <f t="shared" si="817"/>
        <v>1</v>
      </c>
    </row>
    <row r="2757" spans="1:15" s="363" customFormat="1" ht="30" x14ac:dyDescent="0.25">
      <c r="A2757" s="378">
        <f t="shared" si="808"/>
        <v>91887</v>
      </c>
      <c r="B2757" s="377">
        <v>1870</v>
      </c>
      <c r="C2757" s="104" t="s">
        <v>13545</v>
      </c>
      <c r="D2757" s="104" t="s">
        <v>14311</v>
      </c>
      <c r="E2757" s="105" t="s">
        <v>11264</v>
      </c>
      <c r="F2757" s="105" t="s">
        <v>6446</v>
      </c>
      <c r="G2757" s="140">
        <v>1</v>
      </c>
      <c r="H2757" s="107">
        <v>2.75</v>
      </c>
      <c r="I2757" s="107" t="s">
        <v>11266</v>
      </c>
      <c r="J2757" s="76">
        <f t="shared" si="816"/>
        <v>2.75</v>
      </c>
      <c r="M2757" s="76">
        <f>VLOOKUP(B2757,'INS-SIN-SD-09-2021'!A:D,4,0)</f>
        <v>2.75</v>
      </c>
      <c r="N2757" s="76" t="b">
        <f t="shared" si="817"/>
        <v>1</v>
      </c>
    </row>
    <row r="2758" spans="1:15" s="363" customFormat="1" ht="30" x14ac:dyDescent="0.25">
      <c r="A2758" s="376" t="str">
        <f t="shared" si="808"/>
        <v>11264/ORSE</v>
      </c>
      <c r="B2758" s="367" t="s">
        <v>11263</v>
      </c>
      <c r="C2758" s="368" t="s">
        <v>11590</v>
      </c>
      <c r="D2758" s="368" t="s">
        <v>13950</v>
      </c>
      <c r="E2758" s="369" t="s">
        <v>6446</v>
      </c>
      <c r="F2758" s="369" t="s">
        <v>11264</v>
      </c>
      <c r="G2758" s="370" t="s">
        <v>11265</v>
      </c>
      <c r="H2758" s="371" t="s">
        <v>11266</v>
      </c>
      <c r="I2758" s="375">
        <f>SUMIF(A:A,A2758,J:J)</f>
        <v>6.9</v>
      </c>
      <c r="K2758" s="363" t="e">
        <f>VLOOKUP(A2758,'CMP-SIN-SD-09-2021'!A:D,4,0)</f>
        <v>#N/A</v>
      </c>
      <c r="L2758" s="363" t="e">
        <f>K2758=I2758</f>
        <v>#N/A</v>
      </c>
      <c r="O2758" s="363" t="s">
        <v>595</v>
      </c>
    </row>
    <row r="2759" spans="1:15" s="363" customFormat="1" x14ac:dyDescent="0.25">
      <c r="A2759" s="378" t="str">
        <f t="shared" si="808"/>
        <v>11264/ORSE</v>
      </c>
      <c r="B2759" s="377">
        <v>88264</v>
      </c>
      <c r="C2759" s="104" t="s">
        <v>13950</v>
      </c>
      <c r="D2759" s="104" t="s">
        <v>13368</v>
      </c>
      <c r="E2759" s="105" t="s">
        <v>11264</v>
      </c>
      <c r="F2759" s="105" t="s">
        <v>6456</v>
      </c>
      <c r="G2759" s="140">
        <v>0.13</v>
      </c>
      <c r="H2759" s="107">
        <f>VLOOKUP(B2759,'CMP-SIN-SD-09-2021'!A:D,4,0)</f>
        <v>24.1</v>
      </c>
      <c r="I2759" s="107" t="s">
        <v>11266</v>
      </c>
      <c r="J2759" s="76">
        <f t="shared" ref="J2759:J2761" si="818">TRUNC((H2759*G2759),2)</f>
        <v>3.13</v>
      </c>
      <c r="M2759" s="76">
        <f>VLOOKUP(B2759,'CMP-SIN-SD-09-2021'!A:D,4,0)</f>
        <v>24.1</v>
      </c>
      <c r="N2759" s="76" t="b">
        <f t="shared" ref="N2759:N2761" si="819">M2759=H2759</f>
        <v>1</v>
      </c>
    </row>
    <row r="2760" spans="1:15" s="363" customFormat="1" x14ac:dyDescent="0.25">
      <c r="A2760" s="378" t="str">
        <f t="shared" si="808"/>
        <v>11264/ORSE</v>
      </c>
      <c r="B2760" s="377">
        <v>88316</v>
      </c>
      <c r="C2760" s="104" t="s">
        <v>13950</v>
      </c>
      <c r="D2760" s="104" t="s">
        <v>11293</v>
      </c>
      <c r="E2760" s="105" t="s">
        <v>11264</v>
      </c>
      <c r="F2760" s="105" t="s">
        <v>6456</v>
      </c>
      <c r="G2760" s="140">
        <v>0.13</v>
      </c>
      <c r="H2760" s="107">
        <f>VLOOKUP(B2760,'CMP-SIN-SD-09-2021'!A:D,4,0)</f>
        <v>17.61</v>
      </c>
      <c r="I2760" s="107" t="s">
        <v>11266</v>
      </c>
      <c r="J2760" s="76">
        <f t="shared" si="818"/>
        <v>2.2799999999999998</v>
      </c>
      <c r="M2760" s="76">
        <f>VLOOKUP(B2760,'CMP-SIN-SD-09-2021'!A:D,4,0)</f>
        <v>17.61</v>
      </c>
      <c r="N2760" s="76" t="b">
        <f t="shared" si="819"/>
        <v>1</v>
      </c>
    </row>
    <row r="2761" spans="1:15" s="363" customFormat="1" x14ac:dyDescent="0.25">
      <c r="A2761" s="378" t="str">
        <f t="shared" si="808"/>
        <v>11264/ORSE</v>
      </c>
      <c r="B2761" s="377" t="s">
        <v>14312</v>
      </c>
      <c r="C2761" s="104" t="s">
        <v>13950</v>
      </c>
      <c r="D2761" s="104" t="s">
        <v>14313</v>
      </c>
      <c r="E2761" s="105" t="s">
        <v>11264</v>
      </c>
      <c r="F2761" s="105" t="s">
        <v>6446</v>
      </c>
      <c r="G2761" s="140">
        <v>1</v>
      </c>
      <c r="H2761" s="107">
        <v>1.49</v>
      </c>
      <c r="I2761" s="107" t="s">
        <v>11266</v>
      </c>
      <c r="J2761" s="76">
        <f t="shared" si="818"/>
        <v>1.49</v>
      </c>
      <c r="M2761" s="76" t="e">
        <f>VLOOKUP(B2761,'INS-SIN-SD-09-2021'!A:D,4,0)</f>
        <v>#N/A</v>
      </c>
      <c r="N2761" s="76" t="e">
        <f t="shared" si="819"/>
        <v>#N/A</v>
      </c>
    </row>
    <row r="2762" spans="1:15" s="363" customFormat="1" ht="45" x14ac:dyDescent="0.25">
      <c r="A2762" s="376">
        <f t="shared" si="808"/>
        <v>91874</v>
      </c>
      <c r="B2762" s="367" t="s">
        <v>11263</v>
      </c>
      <c r="C2762" s="368" t="s">
        <v>11591</v>
      </c>
      <c r="D2762" s="368" t="s">
        <v>13515</v>
      </c>
      <c r="E2762" s="369" t="s">
        <v>6446</v>
      </c>
      <c r="F2762" s="369" t="s">
        <v>11264</v>
      </c>
      <c r="G2762" s="370" t="s">
        <v>11265</v>
      </c>
      <c r="H2762" s="371" t="s">
        <v>11266</v>
      </c>
      <c r="I2762" s="375">
        <f>SUMIF(A:A,A2762,J:J)</f>
        <v>4.37</v>
      </c>
      <c r="K2762" s="363">
        <f>VLOOKUP(A2762,'CMP-SIN-SD-09-2021'!A:D,4,0)</f>
        <v>4.37</v>
      </c>
      <c r="L2762" s="363" t="b">
        <f>K2762=I2762</f>
        <v>1</v>
      </c>
      <c r="O2762" s="6">
        <v>91874</v>
      </c>
    </row>
    <row r="2763" spans="1:15" s="363" customFormat="1" x14ac:dyDescent="0.25">
      <c r="A2763" s="378">
        <f t="shared" si="808"/>
        <v>91874</v>
      </c>
      <c r="B2763" s="377">
        <v>88247</v>
      </c>
      <c r="C2763" s="104" t="s">
        <v>13515</v>
      </c>
      <c r="D2763" s="104" t="s">
        <v>14183</v>
      </c>
      <c r="E2763" s="105" t="s">
        <v>11264</v>
      </c>
      <c r="F2763" s="105" t="s">
        <v>6456</v>
      </c>
      <c r="G2763" s="140">
        <v>8.3000000000000004E-2</v>
      </c>
      <c r="H2763" s="107">
        <f>VLOOKUP(B2763,'CMP-SIN-SD-09-2021'!A:D,4,0)</f>
        <v>18.739999999999998</v>
      </c>
      <c r="I2763" s="107" t="s">
        <v>11266</v>
      </c>
      <c r="J2763" s="76">
        <f t="shared" ref="J2763:J2765" si="820">TRUNC((H2763*G2763),2)</f>
        <v>1.55</v>
      </c>
      <c r="M2763" s="76">
        <f>VLOOKUP(B2763,'CMP-SIN-SD-09-2021'!A:D,4,0)</f>
        <v>18.739999999999998</v>
      </c>
      <c r="N2763" s="76" t="b">
        <f t="shared" ref="N2763:N2765" si="821">M2763=H2763</f>
        <v>1</v>
      </c>
    </row>
    <row r="2764" spans="1:15" s="363" customFormat="1" x14ac:dyDescent="0.25">
      <c r="A2764" s="378">
        <f t="shared" si="808"/>
        <v>91874</v>
      </c>
      <c r="B2764" s="377">
        <v>88264</v>
      </c>
      <c r="C2764" s="104" t="s">
        <v>13515</v>
      </c>
      <c r="D2764" s="104" t="s">
        <v>13368</v>
      </c>
      <c r="E2764" s="105" t="s">
        <v>11264</v>
      </c>
      <c r="F2764" s="105" t="s">
        <v>6456</v>
      </c>
      <c r="G2764" s="140">
        <v>8.3000000000000004E-2</v>
      </c>
      <c r="H2764" s="107">
        <f>VLOOKUP(B2764,'CMP-SIN-SD-09-2021'!A:D,4,0)</f>
        <v>24.1</v>
      </c>
      <c r="I2764" s="107" t="s">
        <v>11266</v>
      </c>
      <c r="J2764" s="76">
        <f t="shared" si="820"/>
        <v>2</v>
      </c>
      <c r="M2764" s="76">
        <f>VLOOKUP(B2764,'CMP-SIN-SD-09-2021'!A:D,4,0)</f>
        <v>24.1</v>
      </c>
      <c r="N2764" s="76" t="b">
        <f t="shared" si="821"/>
        <v>1</v>
      </c>
    </row>
    <row r="2765" spans="1:15" s="363" customFormat="1" x14ac:dyDescent="0.25">
      <c r="A2765" s="378">
        <f t="shared" si="808"/>
        <v>91874</v>
      </c>
      <c r="B2765" s="377">
        <v>1901</v>
      </c>
      <c r="C2765" s="104" t="s">
        <v>13515</v>
      </c>
      <c r="D2765" s="104" t="s">
        <v>14314</v>
      </c>
      <c r="E2765" s="105" t="s">
        <v>11264</v>
      </c>
      <c r="F2765" s="105" t="s">
        <v>6446</v>
      </c>
      <c r="G2765" s="140">
        <v>1</v>
      </c>
      <c r="H2765" s="107">
        <v>0.82</v>
      </c>
      <c r="I2765" s="107" t="s">
        <v>11266</v>
      </c>
      <c r="J2765" s="76">
        <f t="shared" si="820"/>
        <v>0.82</v>
      </c>
      <c r="M2765" s="76">
        <f>VLOOKUP(B2765,'INS-SIN-SD-09-2021'!A:D,4,0)</f>
        <v>0.82</v>
      </c>
      <c r="N2765" s="76" t="b">
        <f t="shared" si="821"/>
        <v>1</v>
      </c>
    </row>
    <row r="2766" spans="1:15" s="363" customFormat="1" ht="45" x14ac:dyDescent="0.25">
      <c r="A2766" s="376">
        <f t="shared" si="808"/>
        <v>91876</v>
      </c>
      <c r="B2766" s="367" t="s">
        <v>11263</v>
      </c>
      <c r="C2766" s="368" t="s">
        <v>11592</v>
      </c>
      <c r="D2766" s="368" t="s">
        <v>14315</v>
      </c>
      <c r="E2766" s="369" t="s">
        <v>6446</v>
      </c>
      <c r="F2766" s="369" t="s">
        <v>11264</v>
      </c>
      <c r="G2766" s="370" t="s">
        <v>11265</v>
      </c>
      <c r="H2766" s="371" t="s">
        <v>11266</v>
      </c>
      <c r="I2766" s="375">
        <f>SUMIF(A:A,A2766,J:J)</f>
        <v>7.6199999999999992</v>
      </c>
      <c r="K2766" s="363">
        <f>VLOOKUP(A2766,'CMP-SIN-SD-09-2021'!A:D,4,0)</f>
        <v>7.62</v>
      </c>
      <c r="L2766" s="363" t="b">
        <f>K2766=I2766</f>
        <v>1</v>
      </c>
      <c r="O2766" s="6">
        <v>91876</v>
      </c>
    </row>
    <row r="2767" spans="1:15" s="363" customFormat="1" x14ac:dyDescent="0.25">
      <c r="A2767" s="378">
        <f t="shared" si="808"/>
        <v>91876</v>
      </c>
      <c r="B2767" s="377">
        <v>88247</v>
      </c>
      <c r="C2767" s="104" t="s">
        <v>14315</v>
      </c>
      <c r="D2767" s="104" t="s">
        <v>14183</v>
      </c>
      <c r="E2767" s="105" t="s">
        <v>11264</v>
      </c>
      <c r="F2767" s="105" t="s">
        <v>6456</v>
      </c>
      <c r="G2767" s="140">
        <v>0.13900000000000001</v>
      </c>
      <c r="H2767" s="107">
        <f>VLOOKUP(B2767,'CMP-SIN-SD-09-2021'!A:D,4,0)</f>
        <v>18.739999999999998</v>
      </c>
      <c r="I2767" s="107" t="s">
        <v>11266</v>
      </c>
      <c r="J2767" s="76">
        <f t="shared" ref="J2767:J2769" si="822">TRUNC((H2767*G2767),2)</f>
        <v>2.6</v>
      </c>
      <c r="M2767" s="76">
        <f>VLOOKUP(B2767,'CMP-SIN-SD-09-2021'!A:D,4,0)</f>
        <v>18.739999999999998</v>
      </c>
      <c r="N2767" s="76" t="b">
        <f t="shared" ref="N2767:N2769" si="823">M2767=H2767</f>
        <v>1</v>
      </c>
    </row>
    <row r="2768" spans="1:15" s="363" customFormat="1" x14ac:dyDescent="0.25">
      <c r="A2768" s="378">
        <f t="shared" si="808"/>
        <v>91876</v>
      </c>
      <c r="B2768" s="377">
        <v>88264</v>
      </c>
      <c r="C2768" s="104" t="s">
        <v>14315</v>
      </c>
      <c r="D2768" s="104" t="s">
        <v>13368</v>
      </c>
      <c r="E2768" s="105" t="s">
        <v>11264</v>
      </c>
      <c r="F2768" s="105" t="s">
        <v>6456</v>
      </c>
      <c r="G2768" s="140">
        <v>0.13900000000000001</v>
      </c>
      <c r="H2768" s="107">
        <f>VLOOKUP(B2768,'CMP-SIN-SD-09-2021'!A:D,4,0)</f>
        <v>24.1</v>
      </c>
      <c r="I2768" s="107" t="s">
        <v>11266</v>
      </c>
      <c r="J2768" s="76">
        <f t="shared" si="822"/>
        <v>3.34</v>
      </c>
      <c r="M2768" s="76">
        <f>VLOOKUP(B2768,'CMP-SIN-SD-09-2021'!A:D,4,0)</f>
        <v>24.1</v>
      </c>
      <c r="N2768" s="76" t="b">
        <f t="shared" si="823"/>
        <v>1</v>
      </c>
    </row>
    <row r="2769" spans="1:15" s="363" customFormat="1" x14ac:dyDescent="0.25">
      <c r="A2769" s="378">
        <f t="shared" si="808"/>
        <v>91876</v>
      </c>
      <c r="B2769" s="377">
        <v>1892</v>
      </c>
      <c r="C2769" s="104" t="s">
        <v>14315</v>
      </c>
      <c r="D2769" s="104" t="s">
        <v>14316</v>
      </c>
      <c r="E2769" s="105" t="s">
        <v>11264</v>
      </c>
      <c r="F2769" s="105" t="s">
        <v>6446</v>
      </c>
      <c r="G2769" s="140">
        <v>1</v>
      </c>
      <c r="H2769" s="107">
        <v>1.68</v>
      </c>
      <c r="I2769" s="107" t="s">
        <v>11266</v>
      </c>
      <c r="J2769" s="76">
        <f t="shared" si="822"/>
        <v>1.68</v>
      </c>
      <c r="M2769" s="76">
        <f>VLOOKUP(B2769,'INS-SIN-SD-09-2021'!A:D,4,0)</f>
        <v>1.68</v>
      </c>
      <c r="N2769" s="76" t="b">
        <f t="shared" si="823"/>
        <v>1</v>
      </c>
    </row>
    <row r="2770" spans="1:15" s="363" customFormat="1" ht="45" x14ac:dyDescent="0.25">
      <c r="A2770" s="376">
        <f t="shared" si="808"/>
        <v>95754</v>
      </c>
      <c r="B2770" s="367" t="s">
        <v>11263</v>
      </c>
      <c r="C2770" s="368" t="s">
        <v>11572</v>
      </c>
      <c r="D2770" s="368" t="s">
        <v>13468</v>
      </c>
      <c r="E2770" s="369" t="s">
        <v>6446</v>
      </c>
      <c r="F2770" s="369" t="s">
        <v>11264</v>
      </c>
      <c r="G2770" s="370" t="s">
        <v>11265</v>
      </c>
      <c r="H2770" s="371" t="s">
        <v>11266</v>
      </c>
      <c r="I2770" s="375">
        <f>SUMIF(A:A,A2770,J:J)</f>
        <v>8.02</v>
      </c>
      <c r="K2770" s="363">
        <f>VLOOKUP(A2770,'CMP-SIN-SD-09-2021'!A:D,4,0)</f>
        <v>8.02</v>
      </c>
      <c r="L2770" s="363" t="b">
        <f>K2770=I2770</f>
        <v>1</v>
      </c>
      <c r="O2770" s="6">
        <v>95754</v>
      </c>
    </row>
    <row r="2771" spans="1:15" s="363" customFormat="1" x14ac:dyDescent="0.25">
      <c r="A2771" s="378">
        <f t="shared" si="808"/>
        <v>95754</v>
      </c>
      <c r="B2771" s="377">
        <v>88247</v>
      </c>
      <c r="C2771" s="104" t="s">
        <v>13468</v>
      </c>
      <c r="D2771" s="104" t="s">
        <v>14183</v>
      </c>
      <c r="E2771" s="105" t="s">
        <v>11264</v>
      </c>
      <c r="F2771" s="105" t="s">
        <v>6456</v>
      </c>
      <c r="G2771" s="140">
        <v>0.13539999999999999</v>
      </c>
      <c r="H2771" s="107">
        <f>VLOOKUP(B2771,'CMP-SIN-SD-09-2021'!A:D,4,0)</f>
        <v>18.739999999999998</v>
      </c>
      <c r="I2771" s="107" t="s">
        <v>11266</v>
      </c>
      <c r="J2771" s="76">
        <f t="shared" ref="J2771:J2773" si="824">TRUNC((H2771*G2771),2)</f>
        <v>2.5299999999999998</v>
      </c>
      <c r="M2771" s="76">
        <f>VLOOKUP(B2771,'CMP-SIN-SD-09-2021'!A:D,4,0)</f>
        <v>18.739999999999998</v>
      </c>
      <c r="N2771" s="76" t="b">
        <f t="shared" ref="N2771:N2773" si="825">M2771=H2771</f>
        <v>1</v>
      </c>
    </row>
    <row r="2772" spans="1:15" s="363" customFormat="1" x14ac:dyDescent="0.25">
      <c r="A2772" s="378">
        <f t="shared" si="808"/>
        <v>95754</v>
      </c>
      <c r="B2772" s="377">
        <v>88264</v>
      </c>
      <c r="C2772" s="104" t="s">
        <v>13468</v>
      </c>
      <c r="D2772" s="104" t="s">
        <v>13368</v>
      </c>
      <c r="E2772" s="105" t="s">
        <v>11264</v>
      </c>
      <c r="F2772" s="105" t="s">
        <v>6456</v>
      </c>
      <c r="G2772" s="140">
        <v>0.13539999999999999</v>
      </c>
      <c r="H2772" s="107">
        <f>VLOOKUP(B2772,'CMP-SIN-SD-09-2021'!A:D,4,0)</f>
        <v>24.1</v>
      </c>
      <c r="I2772" s="107" t="s">
        <v>11266</v>
      </c>
      <c r="J2772" s="76">
        <f t="shared" si="824"/>
        <v>3.26</v>
      </c>
      <c r="M2772" s="76">
        <f>VLOOKUP(B2772,'CMP-SIN-SD-09-2021'!A:D,4,0)</f>
        <v>24.1</v>
      </c>
      <c r="N2772" s="76" t="b">
        <f t="shared" si="825"/>
        <v>1</v>
      </c>
    </row>
    <row r="2773" spans="1:15" s="363" customFormat="1" ht="30" x14ac:dyDescent="0.25">
      <c r="A2773" s="378">
        <f t="shared" si="808"/>
        <v>95754</v>
      </c>
      <c r="B2773" s="377">
        <v>2638</v>
      </c>
      <c r="C2773" s="104" t="s">
        <v>13468</v>
      </c>
      <c r="D2773" s="104" t="s">
        <v>14317</v>
      </c>
      <c r="E2773" s="105" t="s">
        <v>11264</v>
      </c>
      <c r="F2773" s="105" t="s">
        <v>6446</v>
      </c>
      <c r="G2773" s="140">
        <v>1</v>
      </c>
      <c r="H2773" s="107">
        <v>2.23</v>
      </c>
      <c r="I2773" s="107" t="s">
        <v>11266</v>
      </c>
      <c r="J2773" s="76">
        <f t="shared" si="824"/>
        <v>2.23</v>
      </c>
      <c r="M2773" s="76">
        <f>VLOOKUP(B2773,'INS-SIN-SD-09-2021'!A:D,4,0)</f>
        <v>2.23</v>
      </c>
      <c r="N2773" s="76" t="b">
        <f t="shared" si="825"/>
        <v>1</v>
      </c>
    </row>
    <row r="2774" spans="1:15" s="363" customFormat="1" ht="45" x14ac:dyDescent="0.25">
      <c r="A2774" s="376">
        <f t="shared" si="808"/>
        <v>95756</v>
      </c>
      <c r="B2774" s="367" t="s">
        <v>11263</v>
      </c>
      <c r="C2774" s="368" t="s">
        <v>11593</v>
      </c>
      <c r="D2774" s="368" t="s">
        <v>13515</v>
      </c>
      <c r="E2774" s="369" t="s">
        <v>6446</v>
      </c>
      <c r="F2774" s="369" t="s">
        <v>11264</v>
      </c>
      <c r="G2774" s="370" t="s">
        <v>11265</v>
      </c>
      <c r="H2774" s="371" t="s">
        <v>11266</v>
      </c>
      <c r="I2774" s="375">
        <f>SUMIF(A:A,A2774,J:J)</f>
        <v>15.34</v>
      </c>
      <c r="K2774" s="363">
        <f>VLOOKUP(A2774,'CMP-SIN-SD-09-2021'!A:D,4,0)</f>
        <v>15.34</v>
      </c>
      <c r="L2774" s="363" t="b">
        <f>K2774=I2774</f>
        <v>1</v>
      </c>
      <c r="O2774" s="6">
        <v>95756</v>
      </c>
    </row>
    <row r="2775" spans="1:15" s="363" customFormat="1" x14ac:dyDescent="0.25">
      <c r="A2775" s="378">
        <f t="shared" si="808"/>
        <v>95756</v>
      </c>
      <c r="B2775" s="377">
        <v>88247</v>
      </c>
      <c r="C2775" s="104" t="s">
        <v>13515</v>
      </c>
      <c r="D2775" s="104" t="s">
        <v>14183</v>
      </c>
      <c r="E2775" s="105" t="s">
        <v>11264</v>
      </c>
      <c r="F2775" s="105" t="s">
        <v>6456</v>
      </c>
      <c r="G2775" s="140">
        <v>0.22459999999999999</v>
      </c>
      <c r="H2775" s="107">
        <f>VLOOKUP(B2775,'CMP-SIN-SD-09-2021'!A:D,4,0)</f>
        <v>18.739999999999998</v>
      </c>
      <c r="I2775" s="107" t="s">
        <v>11266</v>
      </c>
      <c r="J2775" s="76">
        <f t="shared" ref="J2775:J2777" si="826">TRUNC((H2775*G2775),2)</f>
        <v>4.2</v>
      </c>
      <c r="M2775" s="76">
        <f>VLOOKUP(B2775,'CMP-SIN-SD-09-2021'!A:D,4,0)</f>
        <v>18.739999999999998</v>
      </c>
      <c r="N2775" s="76" t="b">
        <f t="shared" ref="N2775:N2777" si="827">M2775=H2775</f>
        <v>1</v>
      </c>
    </row>
    <row r="2776" spans="1:15" s="363" customFormat="1" x14ac:dyDescent="0.25">
      <c r="A2776" s="378">
        <f t="shared" si="808"/>
        <v>95756</v>
      </c>
      <c r="B2776" s="377">
        <v>88264</v>
      </c>
      <c r="C2776" s="104" t="s">
        <v>13515</v>
      </c>
      <c r="D2776" s="104" t="s">
        <v>13368</v>
      </c>
      <c r="E2776" s="105" t="s">
        <v>11264</v>
      </c>
      <c r="F2776" s="105" t="s">
        <v>6456</v>
      </c>
      <c r="G2776" s="140">
        <v>0.22459999999999999</v>
      </c>
      <c r="H2776" s="107">
        <f>VLOOKUP(B2776,'CMP-SIN-SD-09-2021'!A:D,4,0)</f>
        <v>24.1</v>
      </c>
      <c r="I2776" s="107" t="s">
        <v>11266</v>
      </c>
      <c r="J2776" s="76">
        <f t="shared" si="826"/>
        <v>5.41</v>
      </c>
      <c r="M2776" s="76">
        <f>VLOOKUP(B2776,'CMP-SIN-SD-09-2021'!A:D,4,0)</f>
        <v>24.1</v>
      </c>
      <c r="N2776" s="76" t="b">
        <f t="shared" si="827"/>
        <v>1</v>
      </c>
    </row>
    <row r="2777" spans="1:15" s="363" customFormat="1" ht="30" x14ac:dyDescent="0.25">
      <c r="A2777" s="378">
        <f t="shared" si="808"/>
        <v>95756</v>
      </c>
      <c r="B2777" s="377">
        <v>2644</v>
      </c>
      <c r="C2777" s="104" t="s">
        <v>13515</v>
      </c>
      <c r="D2777" s="104" t="s">
        <v>14318</v>
      </c>
      <c r="E2777" s="105" t="s">
        <v>11264</v>
      </c>
      <c r="F2777" s="105" t="s">
        <v>6446</v>
      </c>
      <c r="G2777" s="140">
        <v>1</v>
      </c>
      <c r="H2777" s="107">
        <v>5.73</v>
      </c>
      <c r="I2777" s="107" t="s">
        <v>11266</v>
      </c>
      <c r="J2777" s="76">
        <f t="shared" si="826"/>
        <v>5.73</v>
      </c>
      <c r="M2777" s="76">
        <f>VLOOKUP(B2777,'INS-SIN-SD-09-2021'!A:D,4,0)</f>
        <v>5.73</v>
      </c>
      <c r="N2777" s="76" t="b">
        <f t="shared" si="827"/>
        <v>1</v>
      </c>
    </row>
    <row r="2778" spans="1:15" s="363" customFormat="1" x14ac:dyDescent="0.25">
      <c r="A2778" s="376" t="str">
        <f t="shared" si="808"/>
        <v>C0512/SEINFRA</v>
      </c>
      <c r="B2778" s="367" t="s">
        <v>11263</v>
      </c>
      <c r="C2778" s="368" t="s">
        <v>11594</v>
      </c>
      <c r="D2778" s="368" t="s">
        <v>14130</v>
      </c>
      <c r="E2778" s="369" t="s">
        <v>6446</v>
      </c>
      <c r="F2778" s="369" t="s">
        <v>11264</v>
      </c>
      <c r="G2778" s="370" t="s">
        <v>11265</v>
      </c>
      <c r="H2778" s="371" t="s">
        <v>11266</v>
      </c>
      <c r="I2778" s="375">
        <f>SUMIF(A:A,A2778,J:J)</f>
        <v>30.15</v>
      </c>
      <c r="K2778" s="363" t="e">
        <f>VLOOKUP(A2778,'CMP-SIN-SD-09-2021'!A:D,4,0)</f>
        <v>#N/A</v>
      </c>
      <c r="L2778" s="363" t="e">
        <f>K2778=I2778</f>
        <v>#N/A</v>
      </c>
      <c r="O2778" s="363" t="s">
        <v>600</v>
      </c>
    </row>
    <row r="2779" spans="1:15" s="363" customFormat="1" ht="30" x14ac:dyDescent="0.25">
      <c r="A2779" s="378" t="str">
        <f t="shared" si="808"/>
        <v>C0512/SEINFRA</v>
      </c>
      <c r="B2779" s="377">
        <v>88248</v>
      </c>
      <c r="C2779" s="104" t="s">
        <v>14130</v>
      </c>
      <c r="D2779" s="104" t="s">
        <v>11440</v>
      </c>
      <c r="E2779" s="105" t="s">
        <v>11264</v>
      </c>
      <c r="F2779" s="105" t="s">
        <v>6456</v>
      </c>
      <c r="G2779" s="140">
        <v>0.2</v>
      </c>
      <c r="H2779" s="107">
        <f>VLOOKUP(B2779,'CMP-SIN-SD-09-2021'!A:D,4,0)</f>
        <v>18.23</v>
      </c>
      <c r="I2779" s="107" t="s">
        <v>11266</v>
      </c>
      <c r="J2779" s="76">
        <f t="shared" ref="J2779:J2781" si="828">TRUNC((H2779*G2779),2)</f>
        <v>3.64</v>
      </c>
      <c r="M2779" s="76">
        <f>VLOOKUP(B2779,'CMP-SIN-SD-09-2021'!A:D,4,0)</f>
        <v>18.23</v>
      </c>
      <c r="N2779" s="76" t="b">
        <f t="shared" ref="N2779:N2781" si="829">M2779=H2779</f>
        <v>1</v>
      </c>
    </row>
    <row r="2780" spans="1:15" s="363" customFormat="1" ht="30" x14ac:dyDescent="0.25">
      <c r="A2780" s="378" t="str">
        <f t="shared" si="808"/>
        <v>C0512/SEINFRA</v>
      </c>
      <c r="B2780" s="377">
        <v>88267</v>
      </c>
      <c r="C2780" s="104" t="s">
        <v>14130</v>
      </c>
      <c r="D2780" s="104" t="s">
        <v>11375</v>
      </c>
      <c r="E2780" s="105" t="s">
        <v>11264</v>
      </c>
      <c r="F2780" s="105" t="s">
        <v>6456</v>
      </c>
      <c r="G2780" s="140">
        <v>0.2</v>
      </c>
      <c r="H2780" s="107">
        <f>VLOOKUP(B2780,'CMP-SIN-SD-09-2021'!A:D,4,0)</f>
        <v>23.41</v>
      </c>
      <c r="I2780" s="107" t="s">
        <v>11266</v>
      </c>
      <c r="J2780" s="76">
        <f t="shared" si="828"/>
        <v>4.68</v>
      </c>
      <c r="M2780" s="76">
        <f>VLOOKUP(B2780,'CMP-SIN-SD-09-2021'!A:D,4,0)</f>
        <v>23.41</v>
      </c>
      <c r="N2780" s="76" t="b">
        <f t="shared" si="829"/>
        <v>1</v>
      </c>
    </row>
    <row r="2781" spans="1:15" s="363" customFormat="1" x14ac:dyDescent="0.25">
      <c r="A2781" s="378" t="str">
        <f t="shared" si="808"/>
        <v>C0512/SEINFRA</v>
      </c>
      <c r="B2781" s="377" t="s">
        <v>14319</v>
      </c>
      <c r="C2781" s="104" t="s">
        <v>14130</v>
      </c>
      <c r="D2781" s="104" t="s">
        <v>14320</v>
      </c>
      <c r="E2781" s="105" t="s">
        <v>11264</v>
      </c>
      <c r="F2781" s="105" t="s">
        <v>6446</v>
      </c>
      <c r="G2781" s="140">
        <v>1</v>
      </c>
      <c r="H2781" s="107">
        <v>21.83</v>
      </c>
      <c r="I2781" s="107" t="s">
        <v>11266</v>
      </c>
      <c r="J2781" s="76">
        <f t="shared" si="828"/>
        <v>21.83</v>
      </c>
      <c r="M2781" s="76" t="e">
        <f>VLOOKUP(B2781,'INS-SIN-SD-09-2021'!A:D,4,0)</f>
        <v>#N/A</v>
      </c>
      <c r="N2781" s="76" t="e">
        <f t="shared" si="829"/>
        <v>#N/A</v>
      </c>
    </row>
    <row r="2782" spans="1:15" s="363" customFormat="1" x14ac:dyDescent="0.25">
      <c r="A2782" s="376" t="str">
        <f t="shared" si="808"/>
        <v>072326/AGETOP</v>
      </c>
      <c r="B2782" s="367" t="s">
        <v>11263</v>
      </c>
      <c r="C2782" s="368" t="s">
        <v>11595</v>
      </c>
      <c r="D2782" s="368" t="s">
        <v>13736</v>
      </c>
      <c r="E2782" s="369" t="s">
        <v>6446</v>
      </c>
      <c r="F2782" s="369" t="s">
        <v>11264</v>
      </c>
      <c r="G2782" s="370" t="s">
        <v>11265</v>
      </c>
      <c r="H2782" s="371" t="s">
        <v>11266</v>
      </c>
      <c r="I2782" s="375">
        <f>SUMIF(A:A,A2782,J:J)</f>
        <v>6.2</v>
      </c>
      <c r="K2782" s="363" t="e">
        <f>VLOOKUP(A2782,'CMP-SIN-SD-09-2021'!A:D,4,0)</f>
        <v>#N/A</v>
      </c>
      <c r="L2782" s="363" t="e">
        <f>K2782=I2782</f>
        <v>#N/A</v>
      </c>
      <c r="O2782" s="363" t="s">
        <v>601</v>
      </c>
    </row>
    <row r="2783" spans="1:15" s="363" customFormat="1" x14ac:dyDescent="0.25">
      <c r="A2783" s="378" t="str">
        <f t="shared" si="808"/>
        <v>072326/AGETOP</v>
      </c>
      <c r="B2783" s="377">
        <v>88264</v>
      </c>
      <c r="C2783" s="104" t="s">
        <v>13736</v>
      </c>
      <c r="D2783" s="104" t="s">
        <v>13368</v>
      </c>
      <c r="E2783" s="105" t="s">
        <v>11264</v>
      </c>
      <c r="F2783" s="105" t="s">
        <v>6456</v>
      </c>
      <c r="G2783" s="140">
        <v>0.12</v>
      </c>
      <c r="H2783" s="107">
        <f>VLOOKUP(B2783,'CMP-SIN-SD-09-2021'!A:D,4,0)</f>
        <v>24.1</v>
      </c>
      <c r="I2783" s="107" t="s">
        <v>11266</v>
      </c>
      <c r="J2783" s="76">
        <f t="shared" ref="J2783:J2785" si="830">TRUNC((H2783*G2783),2)</f>
        <v>2.89</v>
      </c>
      <c r="M2783" s="76">
        <f>VLOOKUP(B2783,'CMP-SIN-SD-09-2021'!A:D,4,0)</f>
        <v>24.1</v>
      </c>
      <c r="N2783" s="76" t="b">
        <f t="shared" ref="N2783:N2785" si="831">M2783=H2783</f>
        <v>1</v>
      </c>
    </row>
    <row r="2784" spans="1:15" s="363" customFormat="1" x14ac:dyDescent="0.25">
      <c r="A2784" s="378" t="str">
        <f t="shared" si="808"/>
        <v>072326/AGETOP</v>
      </c>
      <c r="B2784" s="377">
        <v>88316</v>
      </c>
      <c r="C2784" s="104" t="s">
        <v>13736</v>
      </c>
      <c r="D2784" s="104" t="s">
        <v>11293</v>
      </c>
      <c r="E2784" s="105" t="s">
        <v>11264</v>
      </c>
      <c r="F2784" s="105" t="s">
        <v>6456</v>
      </c>
      <c r="G2784" s="140">
        <v>0.12</v>
      </c>
      <c r="H2784" s="107">
        <f>VLOOKUP(B2784,'CMP-SIN-SD-09-2021'!A:D,4,0)</f>
        <v>17.61</v>
      </c>
      <c r="I2784" s="107" t="s">
        <v>11266</v>
      </c>
      <c r="J2784" s="76">
        <f t="shared" si="830"/>
        <v>2.11</v>
      </c>
      <c r="M2784" s="76">
        <f>VLOOKUP(B2784,'CMP-SIN-SD-09-2021'!A:D,4,0)</f>
        <v>17.61</v>
      </c>
      <c r="N2784" s="76" t="b">
        <f t="shared" si="831"/>
        <v>1</v>
      </c>
    </row>
    <row r="2785" spans="1:15" s="363" customFormat="1" x14ac:dyDescent="0.25">
      <c r="A2785" s="378" t="str">
        <f t="shared" si="808"/>
        <v>072326/AGETOP</v>
      </c>
      <c r="B2785" s="377">
        <v>3808</v>
      </c>
      <c r="C2785" s="104" t="s">
        <v>13736</v>
      </c>
      <c r="D2785" s="104" t="s">
        <v>14321</v>
      </c>
      <c r="E2785" s="105" t="s">
        <v>11264</v>
      </c>
      <c r="F2785" s="105" t="s">
        <v>13735</v>
      </c>
      <c r="G2785" s="140">
        <v>1</v>
      </c>
      <c r="H2785" s="107">
        <v>1.2</v>
      </c>
      <c r="I2785" s="107" t="s">
        <v>11266</v>
      </c>
      <c r="J2785" s="76">
        <f t="shared" si="830"/>
        <v>1.2</v>
      </c>
      <c r="M2785" s="76" t="e">
        <f>VLOOKUP(B2785,'INS-SIN-SD-09-2021'!A:D,4,0)</f>
        <v>#N/A</v>
      </c>
      <c r="N2785" s="76" t="e">
        <f t="shared" si="831"/>
        <v>#N/A</v>
      </c>
    </row>
    <row r="2786" spans="1:15" s="363" customFormat="1" ht="30" x14ac:dyDescent="0.25">
      <c r="A2786" s="376" t="str">
        <f t="shared" si="808"/>
        <v>15.018.0887-0/EMOP</v>
      </c>
      <c r="B2786" s="367" t="s">
        <v>11263</v>
      </c>
      <c r="C2786" s="368" t="s">
        <v>12144</v>
      </c>
      <c r="D2786" s="368" t="s">
        <v>13452</v>
      </c>
      <c r="E2786" s="369" t="s">
        <v>6446</v>
      </c>
      <c r="F2786" s="369" t="s">
        <v>11264</v>
      </c>
      <c r="G2786" s="370" t="s">
        <v>11265</v>
      </c>
      <c r="H2786" s="371" t="s">
        <v>11266</v>
      </c>
      <c r="I2786" s="375">
        <f>SUMIF(A:A,A2786,J:J)</f>
        <v>72.569999999999993</v>
      </c>
      <c r="K2786" s="363" t="e">
        <f>VLOOKUP(A2786,'CMP-SIN-SD-09-2021'!A:D,4,0)</f>
        <v>#N/A</v>
      </c>
      <c r="L2786" s="363" t="e">
        <f>K2786=I2786</f>
        <v>#N/A</v>
      </c>
      <c r="O2786" s="363" t="s">
        <v>12147</v>
      </c>
    </row>
    <row r="2787" spans="1:15" s="363" customFormat="1" x14ac:dyDescent="0.25">
      <c r="A2787" s="378" t="str">
        <f t="shared" si="808"/>
        <v>15.018.0887-0/EMOP</v>
      </c>
      <c r="B2787" s="377">
        <v>88264</v>
      </c>
      <c r="C2787" s="104" t="s">
        <v>13452</v>
      </c>
      <c r="D2787" s="104" t="s">
        <v>13368</v>
      </c>
      <c r="E2787" s="105" t="s">
        <v>11264</v>
      </c>
      <c r="F2787" s="105" t="s">
        <v>6456</v>
      </c>
      <c r="G2787" s="140">
        <v>0.51500000000000001</v>
      </c>
      <c r="H2787" s="107">
        <f>VLOOKUP(B2787,'CMP-SIN-SD-09-2021'!A:D,4,0)</f>
        <v>24.1</v>
      </c>
      <c r="I2787" s="107" t="s">
        <v>11266</v>
      </c>
      <c r="J2787" s="76">
        <f t="shared" ref="J2787:J2789" si="832">TRUNC((H2787*G2787),2)</f>
        <v>12.41</v>
      </c>
      <c r="M2787" s="76">
        <f>VLOOKUP(B2787,'CMP-SIN-SD-09-2021'!A:D,4,0)</f>
        <v>24.1</v>
      </c>
      <c r="N2787" s="76" t="b">
        <f t="shared" ref="N2787:N2789" si="833">M2787=H2787</f>
        <v>1</v>
      </c>
    </row>
    <row r="2788" spans="1:15" s="363" customFormat="1" x14ac:dyDescent="0.25">
      <c r="A2788" s="378" t="str">
        <f t="shared" si="808"/>
        <v>15.018.0887-0/EMOP</v>
      </c>
      <c r="B2788" s="377">
        <v>88316</v>
      </c>
      <c r="C2788" s="104" t="s">
        <v>13452</v>
      </c>
      <c r="D2788" s="104" t="s">
        <v>11293</v>
      </c>
      <c r="E2788" s="105" t="s">
        <v>11264</v>
      </c>
      <c r="F2788" s="105" t="s">
        <v>6456</v>
      </c>
      <c r="G2788" s="140">
        <v>0.51499680999999997</v>
      </c>
      <c r="H2788" s="107">
        <f>VLOOKUP(B2788,'CMP-SIN-SD-09-2021'!A:D,4,0)</f>
        <v>17.61</v>
      </c>
      <c r="I2788" s="107" t="s">
        <v>11266</v>
      </c>
      <c r="J2788" s="76">
        <f t="shared" si="832"/>
        <v>9.06</v>
      </c>
      <c r="M2788" s="76">
        <f>VLOOKUP(B2788,'CMP-SIN-SD-09-2021'!A:D,4,0)</f>
        <v>17.61</v>
      </c>
      <c r="N2788" s="76" t="b">
        <f t="shared" si="833"/>
        <v>1</v>
      </c>
    </row>
    <row r="2789" spans="1:15" s="363" customFormat="1" ht="30" x14ac:dyDescent="0.25">
      <c r="A2789" s="378" t="str">
        <f t="shared" si="808"/>
        <v>15.018.0887-0/EMOP</v>
      </c>
      <c r="B2789" s="377">
        <v>12250</v>
      </c>
      <c r="C2789" s="104" t="s">
        <v>13452</v>
      </c>
      <c r="D2789" s="104" t="s">
        <v>14322</v>
      </c>
      <c r="E2789" s="105" t="s">
        <v>11264</v>
      </c>
      <c r="F2789" s="105" t="s">
        <v>6446</v>
      </c>
      <c r="G2789" s="140">
        <v>1</v>
      </c>
      <c r="H2789" s="107">
        <v>51.1</v>
      </c>
      <c r="I2789" s="107" t="s">
        <v>11266</v>
      </c>
      <c r="J2789" s="76">
        <f t="shared" si="832"/>
        <v>51.1</v>
      </c>
      <c r="M2789" s="76" t="e">
        <f>VLOOKUP(B2789,'INS-SIN-SD-09-2021'!A:D,4,0)</f>
        <v>#N/A</v>
      </c>
      <c r="N2789" s="76" t="e">
        <f t="shared" si="833"/>
        <v>#N/A</v>
      </c>
    </row>
    <row r="2790" spans="1:15" s="363" customFormat="1" ht="30" x14ac:dyDescent="0.25">
      <c r="A2790" s="376" t="str">
        <f t="shared" si="808"/>
        <v>12574/ORSE</v>
      </c>
      <c r="B2790" s="367" t="s">
        <v>11263</v>
      </c>
      <c r="C2790" s="368" t="s">
        <v>12145</v>
      </c>
      <c r="D2790" s="368" t="s">
        <v>13496</v>
      </c>
      <c r="E2790" s="369" t="s">
        <v>6446</v>
      </c>
      <c r="F2790" s="369" t="s">
        <v>11264</v>
      </c>
      <c r="G2790" s="370" t="s">
        <v>11265</v>
      </c>
      <c r="H2790" s="371" t="s">
        <v>11266</v>
      </c>
      <c r="I2790" s="375">
        <f>SUMIF(A:A,A2790,J:J)</f>
        <v>22.25</v>
      </c>
      <c r="K2790" s="363" t="e">
        <f>VLOOKUP(A2790,'CMP-SIN-SD-09-2021'!A:D,4,0)</f>
        <v>#N/A</v>
      </c>
      <c r="L2790" s="363" t="e">
        <f>K2790=I2790</f>
        <v>#N/A</v>
      </c>
      <c r="O2790" s="363" t="s">
        <v>12148</v>
      </c>
    </row>
    <row r="2791" spans="1:15" s="363" customFormat="1" x14ac:dyDescent="0.25">
      <c r="A2791" s="378" t="str">
        <f t="shared" si="808"/>
        <v>12574/ORSE</v>
      </c>
      <c r="B2791" s="377">
        <v>88264</v>
      </c>
      <c r="C2791" s="104" t="s">
        <v>13496</v>
      </c>
      <c r="D2791" s="104" t="s">
        <v>13368</v>
      </c>
      <c r="E2791" s="105" t="s">
        <v>11264</v>
      </c>
      <c r="F2791" s="105" t="s">
        <v>6456</v>
      </c>
      <c r="G2791" s="140">
        <v>0.2</v>
      </c>
      <c r="H2791" s="107">
        <f>VLOOKUP(B2791,'CMP-SIN-SD-09-2021'!A:D,4,0)</f>
        <v>24.1</v>
      </c>
      <c r="I2791" s="107" t="s">
        <v>11266</v>
      </c>
      <c r="J2791" s="76">
        <f t="shared" ref="J2791:J2793" si="834">TRUNC((H2791*G2791),2)</f>
        <v>4.82</v>
      </c>
      <c r="M2791" s="76">
        <f>VLOOKUP(B2791,'CMP-SIN-SD-09-2021'!A:D,4,0)</f>
        <v>24.1</v>
      </c>
      <c r="N2791" s="76" t="b">
        <f t="shared" ref="N2791:N2793" si="835">M2791=H2791</f>
        <v>1</v>
      </c>
    </row>
    <row r="2792" spans="1:15" s="363" customFormat="1" x14ac:dyDescent="0.25">
      <c r="A2792" s="378" t="str">
        <f t="shared" si="808"/>
        <v>12574/ORSE</v>
      </c>
      <c r="B2792" s="377">
        <v>88316</v>
      </c>
      <c r="C2792" s="104" t="s">
        <v>13496</v>
      </c>
      <c r="D2792" s="104" t="s">
        <v>11293</v>
      </c>
      <c r="E2792" s="105" t="s">
        <v>11264</v>
      </c>
      <c r="F2792" s="105" t="s">
        <v>6456</v>
      </c>
      <c r="G2792" s="140">
        <v>0.2</v>
      </c>
      <c r="H2792" s="107">
        <f>VLOOKUP(B2792,'CMP-SIN-SD-09-2021'!A:D,4,0)</f>
        <v>17.61</v>
      </c>
      <c r="I2792" s="107" t="s">
        <v>11266</v>
      </c>
      <c r="J2792" s="76">
        <f t="shared" si="834"/>
        <v>3.52</v>
      </c>
      <c r="M2792" s="76">
        <f>VLOOKUP(B2792,'CMP-SIN-SD-09-2021'!A:D,4,0)</f>
        <v>17.61</v>
      </c>
      <c r="N2792" s="76" t="b">
        <f t="shared" si="835"/>
        <v>1</v>
      </c>
    </row>
    <row r="2793" spans="1:15" s="363" customFormat="1" ht="30" x14ac:dyDescent="0.25">
      <c r="A2793" s="378" t="str">
        <f t="shared" si="808"/>
        <v>12574/ORSE</v>
      </c>
      <c r="B2793" s="377" t="s">
        <v>14323</v>
      </c>
      <c r="C2793" s="104" t="s">
        <v>13496</v>
      </c>
      <c r="D2793" s="104" t="s">
        <v>12145</v>
      </c>
      <c r="E2793" s="105" t="s">
        <v>11264</v>
      </c>
      <c r="F2793" s="105" t="s">
        <v>6446</v>
      </c>
      <c r="G2793" s="140">
        <v>1</v>
      </c>
      <c r="H2793" s="107">
        <v>13.91</v>
      </c>
      <c r="I2793" s="107" t="s">
        <v>11266</v>
      </c>
      <c r="J2793" s="76">
        <f t="shared" si="834"/>
        <v>13.91</v>
      </c>
      <c r="M2793" s="76" t="e">
        <f>VLOOKUP(B2793,'INS-SIN-SD-09-2021'!A:D,4,0)</f>
        <v>#N/A</v>
      </c>
      <c r="N2793" s="76" t="e">
        <f t="shared" si="835"/>
        <v>#N/A</v>
      </c>
    </row>
    <row r="2794" spans="1:15" s="363" customFormat="1" ht="30" x14ac:dyDescent="0.25">
      <c r="A2794" s="376" t="str">
        <f t="shared" si="808"/>
        <v>08112/ORSE</v>
      </c>
      <c r="B2794" s="367" t="s">
        <v>11263</v>
      </c>
      <c r="C2794" s="368" t="s">
        <v>12140</v>
      </c>
      <c r="D2794" s="368" t="s">
        <v>13685</v>
      </c>
      <c r="E2794" s="369" t="s">
        <v>6446</v>
      </c>
      <c r="F2794" s="369" t="s">
        <v>11264</v>
      </c>
      <c r="G2794" s="370" t="s">
        <v>11265</v>
      </c>
      <c r="H2794" s="371" t="s">
        <v>11266</v>
      </c>
      <c r="I2794" s="375">
        <f>SUMIF(A:A,A2794,J:J)</f>
        <v>125.34</v>
      </c>
      <c r="K2794" s="363" t="e">
        <f>VLOOKUP(A2794,'CMP-SIN-SD-09-2021'!A:D,4,0)</f>
        <v>#N/A</v>
      </c>
      <c r="L2794" s="363" t="e">
        <f>K2794=I2794</f>
        <v>#N/A</v>
      </c>
      <c r="O2794" s="363" t="s">
        <v>12141</v>
      </c>
    </row>
    <row r="2795" spans="1:15" s="363" customFormat="1" x14ac:dyDescent="0.25">
      <c r="A2795" s="378" t="str">
        <f t="shared" si="808"/>
        <v>08112/ORSE</v>
      </c>
      <c r="B2795" s="377">
        <v>88264</v>
      </c>
      <c r="C2795" s="104" t="s">
        <v>13685</v>
      </c>
      <c r="D2795" s="104" t="s">
        <v>13368</v>
      </c>
      <c r="E2795" s="105" t="s">
        <v>11264</v>
      </c>
      <c r="F2795" s="105" t="s">
        <v>6456</v>
      </c>
      <c r="G2795" s="140">
        <v>0.2</v>
      </c>
      <c r="H2795" s="107">
        <f>VLOOKUP(B2795,'CMP-SIN-SD-09-2021'!A:D,4,0)</f>
        <v>24.1</v>
      </c>
      <c r="I2795" s="107" t="s">
        <v>11266</v>
      </c>
      <c r="J2795" s="76">
        <f t="shared" ref="J2795:J2797" si="836">TRUNC((H2795*G2795),2)</f>
        <v>4.82</v>
      </c>
      <c r="M2795" s="76">
        <f>VLOOKUP(B2795,'CMP-SIN-SD-09-2021'!A:D,4,0)</f>
        <v>24.1</v>
      </c>
      <c r="N2795" s="76" t="b">
        <f t="shared" ref="N2795:N2797" si="837">M2795=H2795</f>
        <v>1</v>
      </c>
    </row>
    <row r="2796" spans="1:15" s="363" customFormat="1" x14ac:dyDescent="0.25">
      <c r="A2796" s="378" t="str">
        <f t="shared" si="808"/>
        <v>08112/ORSE</v>
      </c>
      <c r="B2796" s="377">
        <v>88316</v>
      </c>
      <c r="C2796" s="104" t="s">
        <v>13685</v>
      </c>
      <c r="D2796" s="104" t="s">
        <v>11293</v>
      </c>
      <c r="E2796" s="105" t="s">
        <v>11264</v>
      </c>
      <c r="F2796" s="105" t="s">
        <v>6456</v>
      </c>
      <c r="G2796" s="140">
        <v>0.2</v>
      </c>
      <c r="H2796" s="107">
        <f>VLOOKUP(B2796,'CMP-SIN-SD-09-2021'!A:D,4,0)</f>
        <v>17.61</v>
      </c>
      <c r="I2796" s="107" t="s">
        <v>11266</v>
      </c>
      <c r="J2796" s="76">
        <f t="shared" si="836"/>
        <v>3.52</v>
      </c>
      <c r="M2796" s="76">
        <f>VLOOKUP(B2796,'CMP-SIN-SD-09-2021'!A:D,4,0)</f>
        <v>17.61</v>
      </c>
      <c r="N2796" s="76" t="b">
        <f t="shared" si="837"/>
        <v>1</v>
      </c>
    </row>
    <row r="2797" spans="1:15" s="363" customFormat="1" ht="30" x14ac:dyDescent="0.25">
      <c r="A2797" s="378" t="str">
        <f t="shared" si="808"/>
        <v>08112/ORSE</v>
      </c>
      <c r="B2797" s="377" t="s">
        <v>14324</v>
      </c>
      <c r="C2797" s="104" t="s">
        <v>13685</v>
      </c>
      <c r="D2797" s="104" t="s">
        <v>14325</v>
      </c>
      <c r="E2797" s="105" t="s">
        <v>11264</v>
      </c>
      <c r="F2797" s="105" t="s">
        <v>6446</v>
      </c>
      <c r="G2797" s="140">
        <v>1</v>
      </c>
      <c r="H2797" s="107">
        <v>117</v>
      </c>
      <c r="I2797" s="107" t="s">
        <v>11266</v>
      </c>
      <c r="J2797" s="76">
        <f t="shared" si="836"/>
        <v>117</v>
      </c>
      <c r="M2797" s="76" t="e">
        <f>VLOOKUP(B2797,'INS-SIN-SD-09-2021'!A:D,4,0)</f>
        <v>#N/A</v>
      </c>
      <c r="N2797" s="76" t="e">
        <f t="shared" si="837"/>
        <v>#N/A</v>
      </c>
    </row>
    <row r="2798" spans="1:15" s="363" customFormat="1" ht="30" x14ac:dyDescent="0.25">
      <c r="A2798" s="376" t="str">
        <f t="shared" si="808"/>
        <v>12554/ORSE</v>
      </c>
      <c r="B2798" s="367" t="s">
        <v>11263</v>
      </c>
      <c r="C2798" s="368" t="s">
        <v>12157</v>
      </c>
      <c r="D2798" s="368" t="s">
        <v>13981</v>
      </c>
      <c r="E2798" s="369" t="s">
        <v>6446</v>
      </c>
      <c r="F2798" s="369" t="s">
        <v>11264</v>
      </c>
      <c r="G2798" s="370" t="s">
        <v>11265</v>
      </c>
      <c r="H2798" s="371" t="s">
        <v>11266</v>
      </c>
      <c r="I2798" s="375">
        <f>SUMIF(A:A,A2798,J:J)</f>
        <v>6.09</v>
      </c>
      <c r="K2798" s="363" t="e">
        <f>VLOOKUP(A2798,'CMP-SIN-SD-09-2021'!A:D,4,0)</f>
        <v>#N/A</v>
      </c>
      <c r="L2798" s="363" t="e">
        <f>K2798=I2798</f>
        <v>#N/A</v>
      </c>
      <c r="O2798" s="363" t="s">
        <v>12156</v>
      </c>
    </row>
    <row r="2799" spans="1:15" s="363" customFormat="1" x14ac:dyDescent="0.25">
      <c r="A2799" s="378" t="str">
        <f t="shared" si="808"/>
        <v>12554/ORSE</v>
      </c>
      <c r="B2799" s="377">
        <v>88264</v>
      </c>
      <c r="C2799" s="104" t="s">
        <v>13981</v>
      </c>
      <c r="D2799" s="104" t="s">
        <v>13368</v>
      </c>
      <c r="E2799" s="105" t="s">
        <v>11264</v>
      </c>
      <c r="F2799" s="105" t="s">
        <v>6456</v>
      </c>
      <c r="G2799" s="140">
        <v>0.1</v>
      </c>
      <c r="H2799" s="107">
        <f>VLOOKUP(B2799,'CMP-SIN-SD-09-2021'!A:D,4,0)</f>
        <v>24.1</v>
      </c>
      <c r="I2799" s="107" t="s">
        <v>11266</v>
      </c>
      <c r="J2799" s="76">
        <f t="shared" ref="J2799:J2801" si="838">TRUNC((H2799*G2799),2)</f>
        <v>2.41</v>
      </c>
      <c r="M2799" s="76">
        <f>VLOOKUP(B2799,'CMP-SIN-SD-09-2021'!A:D,4,0)</f>
        <v>24.1</v>
      </c>
      <c r="N2799" s="76" t="b">
        <f t="shared" ref="N2799:N2801" si="839">M2799=H2799</f>
        <v>1</v>
      </c>
    </row>
    <row r="2800" spans="1:15" s="363" customFormat="1" x14ac:dyDescent="0.25">
      <c r="A2800" s="378" t="str">
        <f t="shared" si="808"/>
        <v>12554/ORSE</v>
      </c>
      <c r="B2800" s="377">
        <v>88316</v>
      </c>
      <c r="C2800" s="104" t="s">
        <v>13981</v>
      </c>
      <c r="D2800" s="104" t="s">
        <v>11293</v>
      </c>
      <c r="E2800" s="105" t="s">
        <v>11264</v>
      </c>
      <c r="F2800" s="105" t="s">
        <v>6456</v>
      </c>
      <c r="G2800" s="140">
        <v>0.1</v>
      </c>
      <c r="H2800" s="107">
        <f>VLOOKUP(B2800,'CMP-SIN-SD-09-2021'!A:D,4,0)</f>
        <v>17.61</v>
      </c>
      <c r="I2800" s="107" t="s">
        <v>11266</v>
      </c>
      <c r="J2800" s="76">
        <f t="shared" si="838"/>
        <v>1.76</v>
      </c>
      <c r="M2800" s="76">
        <f>VLOOKUP(B2800,'CMP-SIN-SD-09-2021'!A:D,4,0)</f>
        <v>17.61</v>
      </c>
      <c r="N2800" s="76" t="b">
        <f t="shared" si="839"/>
        <v>1</v>
      </c>
    </row>
    <row r="2801" spans="1:15" s="363" customFormat="1" ht="30" x14ac:dyDescent="0.25">
      <c r="A2801" s="378" t="str">
        <f t="shared" si="808"/>
        <v>12554/ORSE</v>
      </c>
      <c r="B2801" s="377" t="s">
        <v>14326</v>
      </c>
      <c r="C2801" s="104" t="s">
        <v>13981</v>
      </c>
      <c r="D2801" s="104" t="s">
        <v>12157</v>
      </c>
      <c r="E2801" s="105" t="s">
        <v>11264</v>
      </c>
      <c r="F2801" s="105" t="s">
        <v>6446</v>
      </c>
      <c r="G2801" s="140">
        <v>1</v>
      </c>
      <c r="H2801" s="107">
        <v>1.92</v>
      </c>
      <c r="I2801" s="107" t="s">
        <v>11266</v>
      </c>
      <c r="J2801" s="76">
        <f t="shared" si="838"/>
        <v>1.92</v>
      </c>
      <c r="M2801" s="76" t="e">
        <f>VLOOKUP(B2801,'INS-SIN-SD-09-2021'!A:D,4,0)</f>
        <v>#N/A</v>
      </c>
      <c r="N2801" s="76" t="e">
        <f t="shared" si="839"/>
        <v>#N/A</v>
      </c>
    </row>
    <row r="2802" spans="1:15" s="363" customFormat="1" ht="30" x14ac:dyDescent="0.25">
      <c r="A2802" s="376" t="str">
        <f t="shared" si="808"/>
        <v>09519/ORSE</v>
      </c>
      <c r="B2802" s="367" t="s">
        <v>11263</v>
      </c>
      <c r="C2802" s="368" t="s">
        <v>12142</v>
      </c>
      <c r="D2802" s="368" t="s">
        <v>13981</v>
      </c>
      <c r="E2802" s="369" t="s">
        <v>6446</v>
      </c>
      <c r="F2802" s="369" t="s">
        <v>11264</v>
      </c>
      <c r="G2802" s="370" t="s">
        <v>11265</v>
      </c>
      <c r="H2802" s="371" t="s">
        <v>11266</v>
      </c>
      <c r="I2802" s="375">
        <f>SUMIF(A:A,A2802,J:J)</f>
        <v>5.97</v>
      </c>
      <c r="K2802" s="363" t="e">
        <f>VLOOKUP(A2802,'CMP-SIN-SD-09-2021'!A:D,4,0)</f>
        <v>#N/A</v>
      </c>
      <c r="L2802" s="363" t="e">
        <f>K2802=I2802</f>
        <v>#N/A</v>
      </c>
      <c r="O2802" s="363" t="s">
        <v>12143</v>
      </c>
    </row>
    <row r="2803" spans="1:15" s="363" customFormat="1" x14ac:dyDescent="0.25">
      <c r="A2803" s="378" t="str">
        <f t="shared" si="808"/>
        <v>09519/ORSE</v>
      </c>
      <c r="B2803" s="377">
        <v>88264</v>
      </c>
      <c r="C2803" s="104" t="s">
        <v>13981</v>
      </c>
      <c r="D2803" s="104" t="s">
        <v>13368</v>
      </c>
      <c r="E2803" s="105" t="s">
        <v>11264</v>
      </c>
      <c r="F2803" s="105" t="s">
        <v>6456</v>
      </c>
      <c r="G2803" s="140">
        <v>0.1</v>
      </c>
      <c r="H2803" s="107">
        <f>VLOOKUP(B2803,'CMP-SIN-SD-09-2021'!A:D,4,0)</f>
        <v>24.1</v>
      </c>
      <c r="I2803" s="107" t="s">
        <v>11266</v>
      </c>
      <c r="J2803" s="76">
        <f t="shared" ref="J2803:J2805" si="840">TRUNC((H2803*G2803),2)</f>
        <v>2.41</v>
      </c>
      <c r="M2803" s="76">
        <f>VLOOKUP(B2803,'CMP-SIN-SD-09-2021'!A:D,4,0)</f>
        <v>24.1</v>
      </c>
      <c r="N2803" s="76" t="b">
        <f t="shared" ref="N2803:N2805" si="841">M2803=H2803</f>
        <v>1</v>
      </c>
    </row>
    <row r="2804" spans="1:15" s="363" customFormat="1" x14ac:dyDescent="0.25">
      <c r="A2804" s="378" t="str">
        <f t="shared" si="808"/>
        <v>09519/ORSE</v>
      </c>
      <c r="B2804" s="377">
        <v>88316</v>
      </c>
      <c r="C2804" s="104" t="s">
        <v>13981</v>
      </c>
      <c r="D2804" s="104" t="s">
        <v>11293</v>
      </c>
      <c r="E2804" s="105" t="s">
        <v>11264</v>
      </c>
      <c r="F2804" s="105" t="s">
        <v>6456</v>
      </c>
      <c r="G2804" s="140">
        <v>0.1</v>
      </c>
      <c r="H2804" s="107">
        <f>VLOOKUP(B2804,'CMP-SIN-SD-09-2021'!A:D,4,0)</f>
        <v>17.61</v>
      </c>
      <c r="I2804" s="107" t="s">
        <v>11266</v>
      </c>
      <c r="J2804" s="76">
        <f t="shared" si="840"/>
        <v>1.76</v>
      </c>
      <c r="M2804" s="76">
        <f>VLOOKUP(B2804,'CMP-SIN-SD-09-2021'!A:D,4,0)</f>
        <v>17.61</v>
      </c>
      <c r="N2804" s="76" t="b">
        <f t="shared" si="841"/>
        <v>1</v>
      </c>
    </row>
    <row r="2805" spans="1:15" s="363" customFormat="1" x14ac:dyDescent="0.25">
      <c r="A2805" s="378" t="str">
        <f t="shared" ref="A2805:A2868" si="842">IF(O2805&lt;&gt;0,O2805,A2804)</f>
        <v>09519/ORSE</v>
      </c>
      <c r="B2805" s="377" t="s">
        <v>14327</v>
      </c>
      <c r="C2805" s="104" t="s">
        <v>13981</v>
      </c>
      <c r="D2805" s="104" t="s">
        <v>14328</v>
      </c>
      <c r="E2805" s="105" t="s">
        <v>11264</v>
      </c>
      <c r="F2805" s="105" t="s">
        <v>6446</v>
      </c>
      <c r="G2805" s="140">
        <v>1</v>
      </c>
      <c r="H2805" s="107">
        <v>1.8</v>
      </c>
      <c r="I2805" s="107" t="s">
        <v>11266</v>
      </c>
      <c r="J2805" s="76">
        <f t="shared" si="840"/>
        <v>1.8</v>
      </c>
      <c r="M2805" s="76" t="e">
        <f>VLOOKUP(B2805,'INS-SIN-SD-09-2021'!A:D,4,0)</f>
        <v>#N/A</v>
      </c>
      <c r="N2805" s="76" t="e">
        <f t="shared" si="841"/>
        <v>#N/A</v>
      </c>
    </row>
    <row r="2806" spans="1:15" s="363" customFormat="1" ht="30" x14ac:dyDescent="0.25">
      <c r="A2806" s="376" t="str">
        <f t="shared" si="842"/>
        <v>15.018.0953-0/EMOP</v>
      </c>
      <c r="B2806" s="367" t="s">
        <v>11263</v>
      </c>
      <c r="C2806" s="368" t="s">
        <v>12138</v>
      </c>
      <c r="D2806" s="368" t="s">
        <v>13741</v>
      </c>
      <c r="E2806" s="369" t="s">
        <v>6446</v>
      </c>
      <c r="F2806" s="369" t="s">
        <v>11264</v>
      </c>
      <c r="G2806" s="370" t="s">
        <v>11265</v>
      </c>
      <c r="H2806" s="371" t="s">
        <v>11266</v>
      </c>
      <c r="I2806" s="375">
        <f>SUMIF(A:A,A2806,J:J)</f>
        <v>11.99</v>
      </c>
      <c r="K2806" s="363" t="e">
        <f>VLOOKUP(A2806,'CMP-SIN-SD-09-2021'!A:D,4,0)</f>
        <v>#N/A</v>
      </c>
      <c r="L2806" s="363" t="e">
        <f>K2806=I2806</f>
        <v>#N/A</v>
      </c>
      <c r="O2806" s="363" t="s">
        <v>12139</v>
      </c>
    </row>
    <row r="2807" spans="1:15" s="363" customFormat="1" x14ac:dyDescent="0.25">
      <c r="A2807" s="378" t="str">
        <f t="shared" si="842"/>
        <v>15.018.0953-0/EMOP</v>
      </c>
      <c r="B2807" s="377">
        <v>88264</v>
      </c>
      <c r="C2807" s="104" t="s">
        <v>13741</v>
      </c>
      <c r="D2807" s="104" t="s">
        <v>13368</v>
      </c>
      <c r="E2807" s="105" t="s">
        <v>11264</v>
      </c>
      <c r="F2807" s="105" t="s">
        <v>6456</v>
      </c>
      <c r="G2807" s="140">
        <v>0.20599999999999999</v>
      </c>
      <c r="H2807" s="107">
        <f>VLOOKUP(B2807,'CMP-SIN-SD-09-2021'!A:D,4,0)</f>
        <v>24.1</v>
      </c>
      <c r="I2807" s="107" t="s">
        <v>11266</v>
      </c>
      <c r="J2807" s="76">
        <f t="shared" ref="J2807:J2809" si="843">TRUNC((H2807*G2807),2)</f>
        <v>4.96</v>
      </c>
      <c r="M2807" s="76">
        <f>VLOOKUP(B2807,'CMP-SIN-SD-09-2021'!A:D,4,0)</f>
        <v>24.1</v>
      </c>
      <c r="N2807" s="76" t="b">
        <f t="shared" ref="N2807:N2809" si="844">M2807=H2807</f>
        <v>1</v>
      </c>
    </row>
    <row r="2808" spans="1:15" s="363" customFormat="1" x14ac:dyDescent="0.25">
      <c r="A2808" s="378" t="str">
        <f t="shared" si="842"/>
        <v>15.018.0953-0/EMOP</v>
      </c>
      <c r="B2808" s="377">
        <v>88316</v>
      </c>
      <c r="C2808" s="104" t="s">
        <v>13741</v>
      </c>
      <c r="D2808" s="104" t="s">
        <v>11293</v>
      </c>
      <c r="E2808" s="105" t="s">
        <v>11264</v>
      </c>
      <c r="F2808" s="105" t="s">
        <v>6456</v>
      </c>
      <c r="G2808" s="140">
        <v>0.20599999999999999</v>
      </c>
      <c r="H2808" s="107">
        <f>VLOOKUP(B2808,'CMP-SIN-SD-09-2021'!A:D,4,0)</f>
        <v>17.61</v>
      </c>
      <c r="I2808" s="107" t="s">
        <v>11266</v>
      </c>
      <c r="J2808" s="76">
        <f t="shared" si="843"/>
        <v>3.62</v>
      </c>
      <c r="M2808" s="76">
        <f>VLOOKUP(B2808,'CMP-SIN-SD-09-2021'!A:D,4,0)</f>
        <v>17.61</v>
      </c>
      <c r="N2808" s="76" t="b">
        <f t="shared" si="844"/>
        <v>1</v>
      </c>
    </row>
    <row r="2809" spans="1:15" s="363" customFormat="1" ht="30" x14ac:dyDescent="0.25">
      <c r="A2809" s="378" t="str">
        <f t="shared" si="842"/>
        <v>15.018.0953-0/EMOP</v>
      </c>
      <c r="B2809" s="377">
        <v>12303</v>
      </c>
      <c r="C2809" s="104" t="s">
        <v>13741</v>
      </c>
      <c r="D2809" s="104" t="s">
        <v>14329</v>
      </c>
      <c r="E2809" s="105" t="s">
        <v>11264</v>
      </c>
      <c r="F2809" s="105" t="s">
        <v>6446</v>
      </c>
      <c r="G2809" s="140">
        <v>1</v>
      </c>
      <c r="H2809" s="107">
        <v>3.41</v>
      </c>
      <c r="I2809" s="107" t="s">
        <v>11266</v>
      </c>
      <c r="J2809" s="76">
        <f t="shared" si="843"/>
        <v>3.41</v>
      </c>
      <c r="M2809" s="76" t="e">
        <f>VLOOKUP(B2809,'INS-SIN-SD-09-2021'!A:D,4,0)</f>
        <v>#N/A</v>
      </c>
      <c r="N2809" s="76" t="e">
        <f t="shared" si="844"/>
        <v>#N/A</v>
      </c>
    </row>
    <row r="2810" spans="1:15" s="363" customFormat="1" x14ac:dyDescent="0.25">
      <c r="A2810" s="376" t="str">
        <f t="shared" si="842"/>
        <v>070251/AGETOP</v>
      </c>
      <c r="B2810" s="367" t="s">
        <v>11263</v>
      </c>
      <c r="C2810" s="368" t="s">
        <v>11596</v>
      </c>
      <c r="D2810" s="368" t="s">
        <v>11270</v>
      </c>
      <c r="E2810" s="369" t="s">
        <v>6446</v>
      </c>
      <c r="F2810" s="369" t="s">
        <v>11264</v>
      </c>
      <c r="G2810" s="370" t="s">
        <v>11265</v>
      </c>
      <c r="H2810" s="371" t="s">
        <v>11266</v>
      </c>
      <c r="I2810" s="375">
        <f>SUMIF(A:A,A2810,J:J)</f>
        <v>0.04</v>
      </c>
      <c r="K2810" s="363" t="e">
        <f>VLOOKUP(A2810,'CMP-SIN-SD-09-2021'!A:D,4,0)</f>
        <v>#N/A</v>
      </c>
      <c r="L2810" s="363" t="e">
        <f>K2810=I2810</f>
        <v>#N/A</v>
      </c>
      <c r="O2810" s="363" t="s">
        <v>602</v>
      </c>
    </row>
    <row r="2811" spans="1:15" s="363" customFormat="1" x14ac:dyDescent="0.25">
      <c r="A2811" s="378" t="str">
        <f t="shared" si="842"/>
        <v>070251/AGETOP</v>
      </c>
      <c r="B2811" s="377">
        <v>3813</v>
      </c>
      <c r="C2811" s="104" t="s">
        <v>11270</v>
      </c>
      <c r="D2811" s="104" t="s">
        <v>14330</v>
      </c>
      <c r="E2811" s="105" t="s">
        <v>11264</v>
      </c>
      <c r="F2811" s="105" t="s">
        <v>13735</v>
      </c>
      <c r="G2811" s="140">
        <v>1</v>
      </c>
      <c r="H2811" s="107">
        <v>0.04</v>
      </c>
      <c r="I2811" s="107" t="s">
        <v>11266</v>
      </c>
      <c r="J2811" s="76">
        <f>TRUNC((H2811*G2811),2)</f>
        <v>0.04</v>
      </c>
      <c r="M2811" s="76" t="e">
        <f>VLOOKUP(B2811,'INS-SIN-SD-09-2021'!A:D,4,0)</f>
        <v>#N/A</v>
      </c>
      <c r="N2811" s="76" t="e">
        <f>M2811=H2811</f>
        <v>#N/A</v>
      </c>
    </row>
    <row r="2812" spans="1:15" s="363" customFormat="1" x14ac:dyDescent="0.25">
      <c r="A2812" s="376" t="str">
        <f t="shared" si="842"/>
        <v>070252/AGETOP</v>
      </c>
      <c r="B2812" s="367" t="s">
        <v>11263</v>
      </c>
      <c r="C2812" s="368" t="s">
        <v>11597</v>
      </c>
      <c r="D2812" s="368" t="s">
        <v>14331</v>
      </c>
      <c r="E2812" s="369" t="s">
        <v>6446</v>
      </c>
      <c r="F2812" s="369" t="s">
        <v>11264</v>
      </c>
      <c r="G2812" s="370" t="s">
        <v>11265</v>
      </c>
      <c r="H2812" s="371" t="s">
        <v>11266</v>
      </c>
      <c r="I2812" s="375">
        <f>SUMIF(A:A,A2812,J:J)</f>
        <v>7.0000000000000007E-2</v>
      </c>
      <c r="K2812" s="363" t="e">
        <f>VLOOKUP(A2812,'CMP-SIN-SD-09-2021'!A:D,4,0)</f>
        <v>#N/A</v>
      </c>
      <c r="L2812" s="363" t="e">
        <f>K2812=I2812</f>
        <v>#N/A</v>
      </c>
      <c r="O2812" s="363" t="s">
        <v>603</v>
      </c>
    </row>
    <row r="2813" spans="1:15" s="363" customFormat="1" x14ac:dyDescent="0.25">
      <c r="A2813" s="378" t="str">
        <f t="shared" si="842"/>
        <v>070252/AGETOP</v>
      </c>
      <c r="B2813" s="377">
        <v>3812</v>
      </c>
      <c r="C2813" s="104" t="s">
        <v>14331</v>
      </c>
      <c r="D2813" s="104" t="s">
        <v>14332</v>
      </c>
      <c r="E2813" s="105" t="s">
        <v>11264</v>
      </c>
      <c r="F2813" s="105" t="s">
        <v>13735</v>
      </c>
      <c r="G2813" s="140">
        <v>1</v>
      </c>
      <c r="H2813" s="107">
        <v>7.0000000000000007E-2</v>
      </c>
      <c r="I2813" s="107" t="s">
        <v>11266</v>
      </c>
      <c r="J2813" s="76">
        <f>TRUNC((H2813*G2813),2)</f>
        <v>7.0000000000000007E-2</v>
      </c>
      <c r="M2813" s="76" t="e">
        <f>VLOOKUP(B2813,'INS-SIN-SD-09-2021'!A:D,4,0)</f>
        <v>#N/A</v>
      </c>
      <c r="N2813" s="76" t="e">
        <f>M2813=H2813</f>
        <v>#N/A</v>
      </c>
    </row>
    <row r="2814" spans="1:15" s="363" customFormat="1" x14ac:dyDescent="0.25">
      <c r="A2814" s="376" t="str">
        <f t="shared" si="842"/>
        <v>070390/AGETOP</v>
      </c>
      <c r="B2814" s="367" t="s">
        <v>11263</v>
      </c>
      <c r="C2814" s="368" t="s">
        <v>11598</v>
      </c>
      <c r="D2814" s="368" t="s">
        <v>11270</v>
      </c>
      <c r="E2814" s="369" t="s">
        <v>6446</v>
      </c>
      <c r="F2814" s="369" t="s">
        <v>11264</v>
      </c>
      <c r="G2814" s="370" t="s">
        <v>11265</v>
      </c>
      <c r="H2814" s="371" t="s">
        <v>11266</v>
      </c>
      <c r="I2814" s="375">
        <f>SUMIF(A:A,A2814,J:J)</f>
        <v>0.68</v>
      </c>
      <c r="K2814" s="363" t="e">
        <f>VLOOKUP(A2814,'CMP-SIN-SD-09-2021'!A:D,4,0)</f>
        <v>#N/A</v>
      </c>
      <c r="L2814" s="363" t="e">
        <f>K2814=I2814</f>
        <v>#N/A</v>
      </c>
      <c r="O2814" s="363" t="s">
        <v>604</v>
      </c>
    </row>
    <row r="2815" spans="1:15" s="363" customFormat="1" x14ac:dyDescent="0.25">
      <c r="A2815" s="378" t="str">
        <f t="shared" si="842"/>
        <v>070390/AGETOP</v>
      </c>
      <c r="B2815" s="377">
        <v>88264</v>
      </c>
      <c r="C2815" s="104" t="s">
        <v>11270</v>
      </c>
      <c r="D2815" s="104" t="s">
        <v>13368</v>
      </c>
      <c r="E2815" s="105" t="s">
        <v>11264</v>
      </c>
      <c r="F2815" s="105" t="s">
        <v>6456</v>
      </c>
      <c r="G2815" s="140">
        <v>1.6E-2</v>
      </c>
      <c r="H2815" s="107">
        <f>VLOOKUP(B2815,'CMP-SIN-SD-09-2021'!A:D,4,0)</f>
        <v>24.1</v>
      </c>
      <c r="I2815" s="107" t="s">
        <v>11266</v>
      </c>
      <c r="J2815" s="76">
        <f t="shared" ref="J2815:J2817" si="845">TRUNC((H2815*G2815),2)</f>
        <v>0.38</v>
      </c>
      <c r="M2815" s="76">
        <f>VLOOKUP(B2815,'CMP-SIN-SD-09-2021'!A:D,4,0)</f>
        <v>24.1</v>
      </c>
      <c r="N2815" s="76" t="b">
        <f t="shared" ref="N2815:N2817" si="846">M2815=H2815</f>
        <v>1</v>
      </c>
    </row>
    <row r="2816" spans="1:15" s="363" customFormat="1" x14ac:dyDescent="0.25">
      <c r="A2816" s="378" t="str">
        <f t="shared" si="842"/>
        <v>070390/AGETOP</v>
      </c>
      <c r="B2816" s="377">
        <v>88316</v>
      </c>
      <c r="C2816" s="104" t="s">
        <v>11270</v>
      </c>
      <c r="D2816" s="104" t="s">
        <v>11293</v>
      </c>
      <c r="E2816" s="105" t="s">
        <v>11264</v>
      </c>
      <c r="F2816" s="105" t="s">
        <v>6456</v>
      </c>
      <c r="G2816" s="140">
        <v>1.6E-2</v>
      </c>
      <c r="H2816" s="107">
        <f>VLOOKUP(B2816,'CMP-SIN-SD-09-2021'!A:D,4,0)</f>
        <v>17.61</v>
      </c>
      <c r="I2816" s="107" t="s">
        <v>11266</v>
      </c>
      <c r="J2816" s="76">
        <f t="shared" si="845"/>
        <v>0.28000000000000003</v>
      </c>
      <c r="M2816" s="76">
        <f>VLOOKUP(B2816,'CMP-SIN-SD-09-2021'!A:D,4,0)</f>
        <v>17.61</v>
      </c>
      <c r="N2816" s="76" t="b">
        <f t="shared" si="846"/>
        <v>1</v>
      </c>
    </row>
    <row r="2817" spans="1:15" s="363" customFormat="1" x14ac:dyDescent="0.25">
      <c r="A2817" s="378" t="str">
        <f t="shared" si="842"/>
        <v>070390/AGETOP</v>
      </c>
      <c r="B2817" s="377">
        <v>3069</v>
      </c>
      <c r="C2817" s="104" t="s">
        <v>11270</v>
      </c>
      <c r="D2817" s="104" t="s">
        <v>11598</v>
      </c>
      <c r="E2817" s="105" t="s">
        <v>11264</v>
      </c>
      <c r="F2817" s="105" t="s">
        <v>13735</v>
      </c>
      <c r="G2817" s="140">
        <v>1</v>
      </c>
      <c r="H2817" s="107">
        <v>0.02</v>
      </c>
      <c r="I2817" s="107" t="s">
        <v>11266</v>
      </c>
      <c r="J2817" s="76">
        <f t="shared" si="845"/>
        <v>0.02</v>
      </c>
      <c r="M2817" s="76" t="e">
        <f>VLOOKUP(B2817,'INS-SIN-SD-09-2021'!A:D,4,0)</f>
        <v>#N/A</v>
      </c>
      <c r="N2817" s="76" t="e">
        <f t="shared" si="846"/>
        <v>#N/A</v>
      </c>
    </row>
    <row r="2818" spans="1:15" s="363" customFormat="1" x14ac:dyDescent="0.25">
      <c r="A2818" s="376" t="str">
        <f t="shared" si="842"/>
        <v>070391/AGETOP</v>
      </c>
      <c r="B2818" s="367" t="s">
        <v>11263</v>
      </c>
      <c r="C2818" s="368" t="s">
        <v>11599</v>
      </c>
      <c r="D2818" s="368" t="s">
        <v>11270</v>
      </c>
      <c r="E2818" s="369" t="s">
        <v>6446</v>
      </c>
      <c r="F2818" s="369" t="s">
        <v>11264</v>
      </c>
      <c r="G2818" s="370" t="s">
        <v>11265</v>
      </c>
      <c r="H2818" s="371" t="s">
        <v>11266</v>
      </c>
      <c r="I2818" s="375">
        <f>SUMIF(A:A,A2818,J:J)</f>
        <v>0.70000000000000007</v>
      </c>
      <c r="K2818" s="363" t="e">
        <f>VLOOKUP(A2818,'CMP-SIN-SD-09-2021'!A:D,4,0)</f>
        <v>#N/A</v>
      </c>
      <c r="L2818" s="363" t="e">
        <f>K2818=I2818</f>
        <v>#N/A</v>
      </c>
      <c r="O2818" s="363" t="s">
        <v>605</v>
      </c>
    </row>
    <row r="2819" spans="1:15" s="363" customFormat="1" x14ac:dyDescent="0.25">
      <c r="A2819" s="378" t="str">
        <f t="shared" si="842"/>
        <v>070391/AGETOP</v>
      </c>
      <c r="B2819" s="377">
        <v>88264</v>
      </c>
      <c r="C2819" s="104" t="s">
        <v>11270</v>
      </c>
      <c r="D2819" s="104" t="s">
        <v>13368</v>
      </c>
      <c r="E2819" s="105" t="s">
        <v>11264</v>
      </c>
      <c r="F2819" s="105" t="s">
        <v>6456</v>
      </c>
      <c r="G2819" s="140">
        <v>1.6E-2</v>
      </c>
      <c r="H2819" s="107">
        <f>VLOOKUP(B2819,'CMP-SIN-SD-09-2021'!A:D,4,0)</f>
        <v>24.1</v>
      </c>
      <c r="I2819" s="107" t="s">
        <v>11266</v>
      </c>
      <c r="J2819" s="76">
        <f t="shared" ref="J2819:J2821" si="847">TRUNC((H2819*G2819),2)</f>
        <v>0.38</v>
      </c>
      <c r="M2819" s="76">
        <f>VLOOKUP(B2819,'CMP-SIN-SD-09-2021'!A:D,4,0)</f>
        <v>24.1</v>
      </c>
      <c r="N2819" s="76" t="b">
        <f t="shared" ref="N2819:N2821" si="848">M2819=H2819</f>
        <v>1</v>
      </c>
    </row>
    <row r="2820" spans="1:15" s="363" customFormat="1" x14ac:dyDescent="0.25">
      <c r="A2820" s="378" t="str">
        <f t="shared" si="842"/>
        <v>070391/AGETOP</v>
      </c>
      <c r="B2820" s="377">
        <v>88316</v>
      </c>
      <c r="C2820" s="104" t="s">
        <v>11270</v>
      </c>
      <c r="D2820" s="104" t="s">
        <v>11293</v>
      </c>
      <c r="E2820" s="105" t="s">
        <v>11264</v>
      </c>
      <c r="F2820" s="105" t="s">
        <v>6456</v>
      </c>
      <c r="G2820" s="140">
        <v>1.6E-2</v>
      </c>
      <c r="H2820" s="107">
        <f>VLOOKUP(B2820,'CMP-SIN-SD-09-2021'!A:D,4,0)</f>
        <v>17.61</v>
      </c>
      <c r="I2820" s="107" t="s">
        <v>11266</v>
      </c>
      <c r="J2820" s="76">
        <f t="shared" si="847"/>
        <v>0.28000000000000003</v>
      </c>
      <c r="M2820" s="76">
        <f>VLOOKUP(B2820,'CMP-SIN-SD-09-2021'!A:D,4,0)</f>
        <v>17.61</v>
      </c>
      <c r="N2820" s="76" t="b">
        <f t="shared" si="848"/>
        <v>1</v>
      </c>
    </row>
    <row r="2821" spans="1:15" s="363" customFormat="1" x14ac:dyDescent="0.25">
      <c r="A2821" s="378" t="str">
        <f t="shared" si="842"/>
        <v>070391/AGETOP</v>
      </c>
      <c r="B2821" s="377">
        <v>3070</v>
      </c>
      <c r="C2821" s="104" t="s">
        <v>11270</v>
      </c>
      <c r="D2821" s="104" t="s">
        <v>11599</v>
      </c>
      <c r="E2821" s="105" t="s">
        <v>11264</v>
      </c>
      <c r="F2821" s="105" t="s">
        <v>13735</v>
      </c>
      <c r="G2821" s="140">
        <v>1</v>
      </c>
      <c r="H2821" s="107">
        <v>0.04</v>
      </c>
      <c r="I2821" s="107" t="s">
        <v>11266</v>
      </c>
      <c r="J2821" s="76">
        <f t="shared" si="847"/>
        <v>0.04</v>
      </c>
      <c r="M2821" s="76" t="e">
        <f>VLOOKUP(B2821,'INS-SIN-SD-09-2021'!A:D,4,0)</f>
        <v>#N/A</v>
      </c>
      <c r="N2821" s="76" t="e">
        <f t="shared" si="848"/>
        <v>#N/A</v>
      </c>
    </row>
    <row r="2822" spans="1:15" s="363" customFormat="1" x14ac:dyDescent="0.25">
      <c r="A2822" s="376" t="str">
        <f t="shared" si="842"/>
        <v>070393/AGETOP</v>
      </c>
      <c r="B2822" s="367" t="s">
        <v>11263</v>
      </c>
      <c r="C2822" s="368" t="s">
        <v>11600</v>
      </c>
      <c r="D2822" s="368" t="s">
        <v>14331</v>
      </c>
      <c r="E2822" s="369" t="s">
        <v>6446</v>
      </c>
      <c r="F2822" s="369" t="s">
        <v>11264</v>
      </c>
      <c r="G2822" s="370" t="s">
        <v>11265</v>
      </c>
      <c r="H2822" s="371" t="s">
        <v>11266</v>
      </c>
      <c r="I2822" s="375">
        <f>SUMIF(A:A,A2822,J:J)</f>
        <v>0.90999999999999992</v>
      </c>
      <c r="K2822" s="363" t="e">
        <f>VLOOKUP(A2822,'CMP-SIN-SD-09-2021'!A:D,4,0)</f>
        <v>#N/A</v>
      </c>
      <c r="L2822" s="363" t="e">
        <f>K2822=I2822</f>
        <v>#N/A</v>
      </c>
      <c r="O2822" s="363" t="s">
        <v>606</v>
      </c>
    </row>
    <row r="2823" spans="1:15" s="363" customFormat="1" x14ac:dyDescent="0.25">
      <c r="A2823" s="378" t="str">
        <f t="shared" si="842"/>
        <v>070393/AGETOP</v>
      </c>
      <c r="B2823" s="377">
        <v>88264</v>
      </c>
      <c r="C2823" s="104" t="s">
        <v>14331</v>
      </c>
      <c r="D2823" s="104" t="s">
        <v>13368</v>
      </c>
      <c r="E2823" s="105" t="s">
        <v>11264</v>
      </c>
      <c r="F2823" s="105" t="s">
        <v>6456</v>
      </c>
      <c r="G2823" s="140">
        <v>0.02</v>
      </c>
      <c r="H2823" s="107">
        <f>VLOOKUP(B2823,'CMP-SIN-SD-09-2021'!A:D,4,0)</f>
        <v>24.1</v>
      </c>
      <c r="I2823" s="107" t="s">
        <v>11266</v>
      </c>
      <c r="J2823" s="76">
        <f t="shared" ref="J2823:J2825" si="849">TRUNC((H2823*G2823),2)</f>
        <v>0.48</v>
      </c>
      <c r="M2823" s="76">
        <f>VLOOKUP(B2823,'CMP-SIN-SD-09-2021'!A:D,4,0)</f>
        <v>24.1</v>
      </c>
      <c r="N2823" s="76" t="b">
        <f t="shared" ref="N2823:N2825" si="850">M2823=H2823</f>
        <v>1</v>
      </c>
    </row>
    <row r="2824" spans="1:15" s="363" customFormat="1" x14ac:dyDescent="0.25">
      <c r="A2824" s="378" t="str">
        <f t="shared" si="842"/>
        <v>070393/AGETOP</v>
      </c>
      <c r="B2824" s="377">
        <v>88316</v>
      </c>
      <c r="C2824" s="104" t="s">
        <v>14331</v>
      </c>
      <c r="D2824" s="104" t="s">
        <v>11293</v>
      </c>
      <c r="E2824" s="105" t="s">
        <v>11264</v>
      </c>
      <c r="F2824" s="105" t="s">
        <v>6456</v>
      </c>
      <c r="G2824" s="140">
        <v>0.02</v>
      </c>
      <c r="H2824" s="107">
        <f>VLOOKUP(B2824,'CMP-SIN-SD-09-2021'!A:D,4,0)</f>
        <v>17.61</v>
      </c>
      <c r="I2824" s="107" t="s">
        <v>11266</v>
      </c>
      <c r="J2824" s="76">
        <f t="shared" si="849"/>
        <v>0.35</v>
      </c>
      <c r="M2824" s="76">
        <f>VLOOKUP(B2824,'CMP-SIN-SD-09-2021'!A:D,4,0)</f>
        <v>17.61</v>
      </c>
      <c r="N2824" s="76" t="b">
        <f t="shared" si="850"/>
        <v>1</v>
      </c>
    </row>
    <row r="2825" spans="1:15" s="363" customFormat="1" x14ac:dyDescent="0.25">
      <c r="A2825" s="378" t="str">
        <f t="shared" si="842"/>
        <v>070393/AGETOP</v>
      </c>
      <c r="B2825" s="377">
        <v>3067</v>
      </c>
      <c r="C2825" s="104" t="s">
        <v>14331</v>
      </c>
      <c r="D2825" s="104" t="s">
        <v>11600</v>
      </c>
      <c r="E2825" s="105" t="s">
        <v>11264</v>
      </c>
      <c r="F2825" s="105" t="s">
        <v>13735</v>
      </c>
      <c r="G2825" s="140">
        <v>1</v>
      </c>
      <c r="H2825" s="107">
        <v>0.08</v>
      </c>
      <c r="I2825" s="107" t="s">
        <v>11266</v>
      </c>
      <c r="J2825" s="76">
        <f t="shared" si="849"/>
        <v>0.08</v>
      </c>
      <c r="M2825" s="76" t="e">
        <f>VLOOKUP(B2825,'INS-SIN-SD-09-2021'!A:D,4,0)</f>
        <v>#N/A</v>
      </c>
      <c r="N2825" s="76" t="e">
        <f t="shared" si="850"/>
        <v>#N/A</v>
      </c>
    </row>
    <row r="2826" spans="1:15" s="363" customFormat="1" x14ac:dyDescent="0.25">
      <c r="A2826" s="376" t="str">
        <f t="shared" si="842"/>
        <v>04015/ORSE</v>
      </c>
      <c r="B2826" s="367" t="s">
        <v>11263</v>
      </c>
      <c r="C2826" s="368" t="s">
        <v>11601</v>
      </c>
      <c r="D2826" s="368" t="s">
        <v>13389</v>
      </c>
      <c r="E2826" s="369" t="s">
        <v>6446</v>
      </c>
      <c r="F2826" s="369" t="s">
        <v>11264</v>
      </c>
      <c r="G2826" s="370" t="s">
        <v>11265</v>
      </c>
      <c r="H2826" s="371" t="s">
        <v>11266</v>
      </c>
      <c r="I2826" s="375">
        <f>SUMIF(A:A,A2826,J:J)</f>
        <v>11</v>
      </c>
      <c r="K2826" s="363" t="e">
        <f>VLOOKUP(A2826,'CMP-SIN-SD-09-2021'!A:D,4,0)</f>
        <v>#N/A</v>
      </c>
      <c r="L2826" s="363" t="e">
        <f>K2826=I2826</f>
        <v>#N/A</v>
      </c>
      <c r="O2826" s="363" t="s">
        <v>607</v>
      </c>
    </row>
    <row r="2827" spans="1:15" s="363" customFormat="1" x14ac:dyDescent="0.25">
      <c r="A2827" s="378" t="str">
        <f t="shared" si="842"/>
        <v>04015/ORSE</v>
      </c>
      <c r="B2827" s="377" t="s">
        <v>14333</v>
      </c>
      <c r="C2827" s="104" t="s">
        <v>13390</v>
      </c>
      <c r="D2827" s="104" t="s">
        <v>14334</v>
      </c>
      <c r="E2827" s="105" t="s">
        <v>11264</v>
      </c>
      <c r="F2827" s="105" t="s">
        <v>6446</v>
      </c>
      <c r="G2827" s="140">
        <v>1</v>
      </c>
      <c r="H2827" s="107">
        <v>11</v>
      </c>
      <c r="I2827" s="107" t="s">
        <v>11266</v>
      </c>
      <c r="J2827" s="76">
        <f>TRUNC((H2827*G2827),2)</f>
        <v>11</v>
      </c>
      <c r="M2827" s="76" t="e">
        <f>VLOOKUP(B2827,'INS-SIN-SD-09-2021'!A:D,4,0)</f>
        <v>#N/A</v>
      </c>
      <c r="N2827" s="76" t="e">
        <f>M2827=H2827</f>
        <v>#N/A</v>
      </c>
    </row>
    <row r="2828" spans="1:15" s="363" customFormat="1" x14ac:dyDescent="0.25">
      <c r="A2828" s="376" t="str">
        <f t="shared" si="842"/>
        <v>071872/AGETOP</v>
      </c>
      <c r="B2828" s="367" t="s">
        <v>11263</v>
      </c>
      <c r="C2828" s="368" t="s">
        <v>11602</v>
      </c>
      <c r="D2828" s="368" t="s">
        <v>13621</v>
      </c>
      <c r="E2828" s="369" t="s">
        <v>6446</v>
      </c>
      <c r="F2828" s="369" t="s">
        <v>11264</v>
      </c>
      <c r="G2828" s="370" t="s">
        <v>11265</v>
      </c>
      <c r="H2828" s="371" t="s">
        <v>11266</v>
      </c>
      <c r="I2828" s="375">
        <f>SUMIF(A:A,A2828,J:J)</f>
        <v>0.4</v>
      </c>
      <c r="K2828" s="363" t="e">
        <f>VLOOKUP(A2828,'CMP-SIN-SD-09-2021'!A:D,4,0)</f>
        <v>#N/A</v>
      </c>
      <c r="L2828" s="363" t="e">
        <f>K2828=I2828</f>
        <v>#N/A</v>
      </c>
      <c r="O2828" s="363" t="s">
        <v>11726</v>
      </c>
    </row>
    <row r="2829" spans="1:15" s="363" customFormat="1" x14ac:dyDescent="0.25">
      <c r="A2829" s="378" t="str">
        <f t="shared" si="842"/>
        <v>071872/AGETOP</v>
      </c>
      <c r="B2829" s="377">
        <v>88264</v>
      </c>
      <c r="C2829" s="104" t="s">
        <v>13621</v>
      </c>
      <c r="D2829" s="104" t="s">
        <v>13368</v>
      </c>
      <c r="E2829" s="105" t="s">
        <v>11264</v>
      </c>
      <c r="F2829" s="105" t="s">
        <v>6456</v>
      </c>
      <c r="G2829" s="140">
        <v>6.6E-3</v>
      </c>
      <c r="H2829" s="107">
        <f>VLOOKUP(B2829,'CMP-SIN-SD-09-2021'!A:D,4,0)</f>
        <v>24.1</v>
      </c>
      <c r="I2829" s="107" t="s">
        <v>11266</v>
      </c>
      <c r="J2829" s="76">
        <f t="shared" ref="J2829:J2831" si="851">TRUNC((H2829*G2829),2)</f>
        <v>0.15</v>
      </c>
      <c r="M2829" s="76">
        <f>VLOOKUP(B2829,'CMP-SIN-SD-09-2021'!A:D,4,0)</f>
        <v>24.1</v>
      </c>
      <c r="N2829" s="76" t="b">
        <f t="shared" ref="N2829:N2831" si="852">M2829=H2829</f>
        <v>1</v>
      </c>
    </row>
    <row r="2830" spans="1:15" s="363" customFormat="1" x14ac:dyDescent="0.25">
      <c r="A2830" s="378" t="str">
        <f t="shared" si="842"/>
        <v>071872/AGETOP</v>
      </c>
      <c r="B2830" s="377">
        <v>88316</v>
      </c>
      <c r="C2830" s="104" t="s">
        <v>13621</v>
      </c>
      <c r="D2830" s="104" t="s">
        <v>11293</v>
      </c>
      <c r="E2830" s="105" t="s">
        <v>11264</v>
      </c>
      <c r="F2830" s="105" t="s">
        <v>6456</v>
      </c>
      <c r="G2830" s="140">
        <v>6.6E-3</v>
      </c>
      <c r="H2830" s="107">
        <f>VLOOKUP(B2830,'CMP-SIN-SD-09-2021'!A:D,4,0)</f>
        <v>17.61</v>
      </c>
      <c r="I2830" s="107" t="s">
        <v>11266</v>
      </c>
      <c r="J2830" s="76">
        <f t="shared" si="851"/>
        <v>0.11</v>
      </c>
      <c r="M2830" s="76">
        <f>VLOOKUP(B2830,'CMP-SIN-SD-09-2021'!A:D,4,0)</f>
        <v>17.61</v>
      </c>
      <c r="N2830" s="76" t="b">
        <f t="shared" si="852"/>
        <v>1</v>
      </c>
    </row>
    <row r="2831" spans="1:15" s="363" customFormat="1" x14ac:dyDescent="0.25">
      <c r="A2831" s="378" t="str">
        <f t="shared" si="842"/>
        <v>071872/AGETOP</v>
      </c>
      <c r="B2831" s="377">
        <v>3821</v>
      </c>
      <c r="C2831" s="104" t="s">
        <v>13621</v>
      </c>
      <c r="D2831" s="104" t="s">
        <v>14335</v>
      </c>
      <c r="E2831" s="105" t="s">
        <v>11264</v>
      </c>
      <c r="F2831" s="105" t="s">
        <v>13735</v>
      </c>
      <c r="G2831" s="140">
        <v>1</v>
      </c>
      <c r="H2831" s="107">
        <v>0.14000000000000001</v>
      </c>
      <c r="I2831" s="107" t="s">
        <v>11266</v>
      </c>
      <c r="J2831" s="76">
        <f t="shared" si="851"/>
        <v>0.14000000000000001</v>
      </c>
      <c r="M2831" s="76" t="e">
        <f>VLOOKUP(B2831,'INS-SIN-SD-09-2021'!A:D,4,0)</f>
        <v>#N/A</v>
      </c>
      <c r="N2831" s="76" t="e">
        <f t="shared" si="852"/>
        <v>#N/A</v>
      </c>
    </row>
    <row r="2832" spans="1:15" s="363" customFormat="1" x14ac:dyDescent="0.25">
      <c r="A2832" s="376" t="str">
        <f t="shared" si="842"/>
        <v>09817/ORSE</v>
      </c>
      <c r="B2832" s="367" t="s">
        <v>11263</v>
      </c>
      <c r="C2832" s="368" t="s">
        <v>11603</v>
      </c>
      <c r="D2832" s="368" t="s">
        <v>13389</v>
      </c>
      <c r="E2832" s="369" t="s">
        <v>6446</v>
      </c>
      <c r="F2832" s="369" t="s">
        <v>11264</v>
      </c>
      <c r="G2832" s="370" t="s">
        <v>11265</v>
      </c>
      <c r="H2832" s="371" t="s">
        <v>11266</v>
      </c>
      <c r="I2832" s="375">
        <f>SUMIF(A:A,A2832,J:J)</f>
        <v>21.84</v>
      </c>
      <c r="K2832" s="363" t="e">
        <f>VLOOKUP(A2832,'CMP-SIN-SD-09-2021'!A:D,4,0)</f>
        <v>#N/A</v>
      </c>
      <c r="L2832" s="363" t="e">
        <f>K2832=I2832</f>
        <v>#N/A</v>
      </c>
      <c r="O2832" s="363" t="s">
        <v>608</v>
      </c>
    </row>
    <row r="2833" spans="1:15" s="363" customFormat="1" x14ac:dyDescent="0.25">
      <c r="A2833" s="378" t="str">
        <f t="shared" si="842"/>
        <v>09817/ORSE</v>
      </c>
      <c r="B2833" s="377">
        <v>88264</v>
      </c>
      <c r="C2833" s="104" t="s">
        <v>13390</v>
      </c>
      <c r="D2833" s="104" t="s">
        <v>13368</v>
      </c>
      <c r="E2833" s="105" t="s">
        <v>11264</v>
      </c>
      <c r="F2833" s="105" t="s">
        <v>6456</v>
      </c>
      <c r="G2833" s="140">
        <v>0.4</v>
      </c>
      <c r="H2833" s="107">
        <f>VLOOKUP(B2833,'CMP-SIN-SD-09-2021'!A:D,4,0)</f>
        <v>24.1</v>
      </c>
      <c r="I2833" s="107" t="s">
        <v>11266</v>
      </c>
      <c r="J2833" s="76">
        <f t="shared" ref="J2833:J2835" si="853">TRUNC((H2833*G2833),2)</f>
        <v>9.64</v>
      </c>
      <c r="M2833" s="76">
        <f>VLOOKUP(B2833,'CMP-SIN-SD-09-2021'!A:D,4,0)</f>
        <v>24.1</v>
      </c>
      <c r="N2833" s="76" t="b">
        <f t="shared" ref="N2833:N2835" si="854">M2833=H2833</f>
        <v>1</v>
      </c>
    </row>
    <row r="2834" spans="1:15" s="363" customFormat="1" x14ac:dyDescent="0.25">
      <c r="A2834" s="378" t="str">
        <f t="shared" si="842"/>
        <v>09817/ORSE</v>
      </c>
      <c r="B2834" s="377">
        <v>88316</v>
      </c>
      <c r="C2834" s="104" t="s">
        <v>13390</v>
      </c>
      <c r="D2834" s="104" t="s">
        <v>11293</v>
      </c>
      <c r="E2834" s="105" t="s">
        <v>11264</v>
      </c>
      <c r="F2834" s="105" t="s">
        <v>6456</v>
      </c>
      <c r="G2834" s="140">
        <v>0.4</v>
      </c>
      <c r="H2834" s="107">
        <f>VLOOKUP(B2834,'CMP-SIN-SD-09-2021'!A:D,4,0)</f>
        <v>17.61</v>
      </c>
      <c r="I2834" s="107" t="s">
        <v>11266</v>
      </c>
      <c r="J2834" s="76">
        <f t="shared" si="853"/>
        <v>7.04</v>
      </c>
      <c r="M2834" s="76">
        <f>VLOOKUP(B2834,'CMP-SIN-SD-09-2021'!A:D,4,0)</f>
        <v>17.61</v>
      </c>
      <c r="N2834" s="76" t="b">
        <f t="shared" si="854"/>
        <v>1</v>
      </c>
    </row>
    <row r="2835" spans="1:15" s="363" customFormat="1" x14ac:dyDescent="0.25">
      <c r="A2835" s="378" t="str">
        <f t="shared" si="842"/>
        <v>09817/ORSE</v>
      </c>
      <c r="B2835" s="377" t="s">
        <v>14336</v>
      </c>
      <c r="C2835" s="104" t="s">
        <v>13390</v>
      </c>
      <c r="D2835" s="104" t="s">
        <v>14337</v>
      </c>
      <c r="E2835" s="105" t="s">
        <v>11264</v>
      </c>
      <c r="F2835" s="105" t="s">
        <v>6465</v>
      </c>
      <c r="G2835" s="140">
        <v>2</v>
      </c>
      <c r="H2835" s="107">
        <v>2.58</v>
      </c>
      <c r="I2835" s="107" t="s">
        <v>11266</v>
      </c>
      <c r="J2835" s="76">
        <f t="shared" si="853"/>
        <v>5.16</v>
      </c>
      <c r="M2835" s="76" t="e">
        <f>VLOOKUP(B2835,'INS-SIN-SD-09-2021'!A:D,4,0)</f>
        <v>#N/A</v>
      </c>
      <c r="N2835" s="76" t="e">
        <f t="shared" si="854"/>
        <v>#N/A</v>
      </c>
    </row>
    <row r="2836" spans="1:15" s="363" customFormat="1" ht="75" x14ac:dyDescent="0.25">
      <c r="A2836" s="376" t="str">
        <f t="shared" si="842"/>
        <v>18.027.0496-0/EMOP</v>
      </c>
      <c r="B2836" s="367" t="s">
        <v>11263</v>
      </c>
      <c r="C2836" s="368" t="s">
        <v>11604</v>
      </c>
      <c r="D2836" s="368" t="s">
        <v>13719</v>
      </c>
      <c r="E2836" s="369" t="s">
        <v>6446</v>
      </c>
      <c r="F2836" s="369" t="s">
        <v>11264</v>
      </c>
      <c r="G2836" s="370" t="s">
        <v>11265</v>
      </c>
      <c r="H2836" s="371" t="s">
        <v>11266</v>
      </c>
      <c r="I2836" s="375">
        <f>SUMIF(A:A,A2836,J:J)</f>
        <v>215.86999999999998</v>
      </c>
      <c r="K2836" s="363" t="e">
        <f>VLOOKUP(A2836,'CMP-SIN-SD-09-2021'!A:D,4,0)</f>
        <v>#N/A</v>
      </c>
      <c r="L2836" s="363" t="e">
        <f>K2836=I2836</f>
        <v>#N/A</v>
      </c>
      <c r="O2836" s="363" t="s">
        <v>14567</v>
      </c>
    </row>
    <row r="2837" spans="1:15" s="363" customFormat="1" x14ac:dyDescent="0.25">
      <c r="A2837" s="378" t="str">
        <f t="shared" si="842"/>
        <v>18.027.0496-0/EMOP</v>
      </c>
      <c r="B2837" s="377">
        <v>88264</v>
      </c>
      <c r="C2837" s="104" t="s">
        <v>13719</v>
      </c>
      <c r="D2837" s="104" t="s">
        <v>13368</v>
      </c>
      <c r="E2837" s="105" t="s">
        <v>11264</v>
      </c>
      <c r="F2837" s="105" t="s">
        <v>6456</v>
      </c>
      <c r="G2837" s="140">
        <v>1.1845000000000001</v>
      </c>
      <c r="H2837" s="107">
        <f>VLOOKUP(B2837,'CMP-SIN-SD-09-2021'!A:D,4,0)</f>
        <v>24.1</v>
      </c>
      <c r="I2837" s="107" t="s">
        <v>11266</v>
      </c>
      <c r="J2837" s="76">
        <f t="shared" ref="J2837:J2840" si="855">TRUNC((H2837*G2837),2)</f>
        <v>28.54</v>
      </c>
      <c r="M2837" s="76">
        <f>VLOOKUP(B2837,'CMP-SIN-SD-09-2021'!A:D,4,0)</f>
        <v>24.1</v>
      </c>
      <c r="N2837" s="76" t="b">
        <f t="shared" ref="N2837:N2840" si="856">M2837=H2837</f>
        <v>1</v>
      </c>
    </row>
    <row r="2838" spans="1:15" s="363" customFormat="1" x14ac:dyDescent="0.25">
      <c r="A2838" s="378" t="str">
        <f t="shared" si="842"/>
        <v>18.027.0496-0/EMOP</v>
      </c>
      <c r="B2838" s="377">
        <v>88316</v>
      </c>
      <c r="C2838" s="104" t="s">
        <v>13719</v>
      </c>
      <c r="D2838" s="104" t="s">
        <v>11293</v>
      </c>
      <c r="E2838" s="105" t="s">
        <v>11264</v>
      </c>
      <c r="F2838" s="105" t="s">
        <v>6456</v>
      </c>
      <c r="G2838" s="140">
        <v>1.1845000000000001</v>
      </c>
      <c r="H2838" s="107">
        <f>VLOOKUP(B2838,'CMP-SIN-SD-09-2021'!A:D,4,0)</f>
        <v>17.61</v>
      </c>
      <c r="I2838" s="107" t="s">
        <v>11266</v>
      </c>
      <c r="J2838" s="76">
        <f t="shared" si="855"/>
        <v>20.85</v>
      </c>
      <c r="M2838" s="76">
        <f>VLOOKUP(B2838,'CMP-SIN-SD-09-2021'!A:D,4,0)</f>
        <v>17.61</v>
      </c>
      <c r="N2838" s="76" t="b">
        <f t="shared" si="856"/>
        <v>1</v>
      </c>
    </row>
    <row r="2839" spans="1:15" s="363" customFormat="1" ht="45" x14ac:dyDescent="0.25">
      <c r="A2839" s="378" t="str">
        <f t="shared" si="842"/>
        <v>18.027.0496-0/EMOP</v>
      </c>
      <c r="B2839" s="377">
        <v>13234</v>
      </c>
      <c r="C2839" s="104" t="s">
        <v>13719</v>
      </c>
      <c r="D2839" s="104" t="s">
        <v>14338</v>
      </c>
      <c r="E2839" s="105" t="s">
        <v>11264</v>
      </c>
      <c r="F2839" s="105" t="s">
        <v>6446</v>
      </c>
      <c r="G2839" s="140">
        <v>1</v>
      </c>
      <c r="H2839" s="107">
        <v>117.5094</v>
      </c>
      <c r="I2839" s="107" t="s">
        <v>11266</v>
      </c>
      <c r="J2839" s="76">
        <f t="shared" si="855"/>
        <v>117.5</v>
      </c>
      <c r="M2839" s="76" t="e">
        <f>VLOOKUP(B2839,'INS-SIN-SD-09-2021'!A:D,4,0)</f>
        <v>#N/A</v>
      </c>
      <c r="N2839" s="76" t="e">
        <f t="shared" si="856"/>
        <v>#N/A</v>
      </c>
    </row>
    <row r="2840" spans="1:15" s="363" customFormat="1" x14ac:dyDescent="0.25">
      <c r="A2840" s="378" t="str">
        <f t="shared" si="842"/>
        <v>18.027.0496-0/EMOP</v>
      </c>
      <c r="B2840" s="377">
        <v>14190</v>
      </c>
      <c r="C2840" s="104" t="s">
        <v>13719</v>
      </c>
      <c r="D2840" s="104" t="s">
        <v>14339</v>
      </c>
      <c r="E2840" s="105" t="s">
        <v>11264</v>
      </c>
      <c r="F2840" s="105" t="s">
        <v>6446</v>
      </c>
      <c r="G2840" s="140">
        <v>2</v>
      </c>
      <c r="H2840" s="107">
        <v>24.49</v>
      </c>
      <c r="I2840" s="107" t="s">
        <v>11266</v>
      </c>
      <c r="J2840" s="76">
        <f t="shared" si="855"/>
        <v>48.98</v>
      </c>
      <c r="M2840" s="76" t="e">
        <f>VLOOKUP(B2840,'INS-SIN-SD-09-2021'!A:D,4,0)</f>
        <v>#N/A</v>
      </c>
      <c r="N2840" s="76" t="e">
        <f t="shared" si="856"/>
        <v>#N/A</v>
      </c>
    </row>
    <row r="2841" spans="1:15" s="363" customFormat="1" ht="30" x14ac:dyDescent="0.25">
      <c r="A2841" s="376" t="str">
        <f t="shared" si="842"/>
        <v>071670/AGETOP</v>
      </c>
      <c r="B2841" s="367" t="s">
        <v>11263</v>
      </c>
      <c r="C2841" s="368" t="s">
        <v>11605</v>
      </c>
      <c r="D2841" s="368" t="s">
        <v>13389</v>
      </c>
      <c r="E2841" s="369" t="s">
        <v>6446</v>
      </c>
      <c r="F2841" s="369" t="s">
        <v>11264</v>
      </c>
      <c r="G2841" s="370" t="s">
        <v>11265</v>
      </c>
      <c r="H2841" s="371" t="s">
        <v>11266</v>
      </c>
      <c r="I2841" s="375">
        <f>SUMIF(A:A,A2841,J:J)</f>
        <v>102.69</v>
      </c>
      <c r="K2841" s="363" t="e">
        <f>VLOOKUP(A2841,'CMP-SIN-SD-09-2021'!A:D,4,0)</f>
        <v>#N/A</v>
      </c>
      <c r="L2841" s="363" t="e">
        <f>K2841=I2841</f>
        <v>#N/A</v>
      </c>
      <c r="O2841" s="363" t="s">
        <v>609</v>
      </c>
    </row>
    <row r="2842" spans="1:15" s="363" customFormat="1" x14ac:dyDescent="0.25">
      <c r="A2842" s="378" t="str">
        <f t="shared" si="842"/>
        <v>071670/AGETOP</v>
      </c>
      <c r="B2842" s="377">
        <v>88264</v>
      </c>
      <c r="C2842" s="104" t="s">
        <v>13389</v>
      </c>
      <c r="D2842" s="104" t="s">
        <v>13368</v>
      </c>
      <c r="E2842" s="105" t="s">
        <v>11264</v>
      </c>
      <c r="F2842" s="105" t="s">
        <v>6456</v>
      </c>
      <c r="G2842" s="140">
        <v>0.3226</v>
      </c>
      <c r="H2842" s="107">
        <f>VLOOKUP(B2842,'CMP-SIN-SD-09-2021'!A:D,4,0)</f>
        <v>24.1</v>
      </c>
      <c r="I2842" s="107" t="s">
        <v>11266</v>
      </c>
      <c r="J2842" s="76">
        <f t="shared" ref="J2842:J2844" si="857">TRUNC((H2842*G2842),2)</f>
        <v>7.77</v>
      </c>
      <c r="M2842" s="76">
        <f>VLOOKUP(B2842,'CMP-SIN-SD-09-2021'!A:D,4,0)</f>
        <v>24.1</v>
      </c>
      <c r="N2842" s="76" t="b">
        <f t="shared" ref="N2842:N2844" si="858">M2842=H2842</f>
        <v>1</v>
      </c>
    </row>
    <row r="2843" spans="1:15" s="363" customFormat="1" x14ac:dyDescent="0.25">
      <c r="A2843" s="378" t="str">
        <f t="shared" si="842"/>
        <v>071670/AGETOP</v>
      </c>
      <c r="B2843" s="377">
        <v>88316</v>
      </c>
      <c r="C2843" s="104" t="s">
        <v>13389</v>
      </c>
      <c r="D2843" s="104" t="s">
        <v>11293</v>
      </c>
      <c r="E2843" s="105" t="s">
        <v>11264</v>
      </c>
      <c r="F2843" s="105" t="s">
        <v>6456</v>
      </c>
      <c r="G2843" s="140">
        <v>0.3226</v>
      </c>
      <c r="H2843" s="107">
        <f>VLOOKUP(B2843,'CMP-SIN-SD-09-2021'!A:D,4,0)</f>
        <v>17.61</v>
      </c>
      <c r="I2843" s="107" t="s">
        <v>11266</v>
      </c>
      <c r="J2843" s="76">
        <f t="shared" si="857"/>
        <v>5.68</v>
      </c>
      <c r="M2843" s="76">
        <f>VLOOKUP(B2843,'CMP-SIN-SD-09-2021'!A:D,4,0)</f>
        <v>17.61</v>
      </c>
      <c r="N2843" s="76" t="b">
        <f t="shared" si="858"/>
        <v>1</v>
      </c>
    </row>
    <row r="2844" spans="1:15" s="363" customFormat="1" ht="30" x14ac:dyDescent="0.25">
      <c r="A2844" s="378" t="str">
        <f t="shared" si="842"/>
        <v>071670/AGETOP</v>
      </c>
      <c r="B2844" s="377">
        <v>3648</v>
      </c>
      <c r="C2844" s="104" t="s">
        <v>13389</v>
      </c>
      <c r="D2844" s="104" t="s">
        <v>11605</v>
      </c>
      <c r="E2844" s="105" t="s">
        <v>11264</v>
      </c>
      <c r="F2844" s="105" t="s">
        <v>13735</v>
      </c>
      <c r="G2844" s="140">
        <v>1</v>
      </c>
      <c r="H2844" s="107">
        <v>89.24</v>
      </c>
      <c r="I2844" s="107" t="s">
        <v>11266</v>
      </c>
      <c r="J2844" s="76">
        <f t="shared" si="857"/>
        <v>89.24</v>
      </c>
      <c r="M2844" s="76" t="e">
        <f>VLOOKUP(B2844,'INS-SIN-SD-09-2021'!A:D,4,0)</f>
        <v>#N/A</v>
      </c>
      <c r="N2844" s="76" t="e">
        <f t="shared" si="858"/>
        <v>#N/A</v>
      </c>
    </row>
    <row r="2845" spans="1:15" s="363" customFormat="1" x14ac:dyDescent="0.25">
      <c r="A2845" s="376" t="str">
        <f t="shared" si="842"/>
        <v>12103/ORSE</v>
      </c>
      <c r="B2845" s="367" t="s">
        <v>11263</v>
      </c>
      <c r="C2845" s="368" t="s">
        <v>11606</v>
      </c>
      <c r="D2845" s="368" t="s">
        <v>13389</v>
      </c>
      <c r="E2845" s="369" t="s">
        <v>6446</v>
      </c>
      <c r="F2845" s="369" t="s">
        <v>11264</v>
      </c>
      <c r="G2845" s="370" t="s">
        <v>11265</v>
      </c>
      <c r="H2845" s="371" t="s">
        <v>11266</v>
      </c>
      <c r="I2845" s="375">
        <f>SUMIF(A:A,A2845,J:J)</f>
        <v>92.38</v>
      </c>
      <c r="K2845" s="363" t="e">
        <f>VLOOKUP(A2845,'CMP-SIN-SD-09-2021'!A:D,4,0)</f>
        <v>#N/A</v>
      </c>
      <c r="L2845" s="363" t="e">
        <f>K2845=I2845</f>
        <v>#N/A</v>
      </c>
      <c r="O2845" s="363" t="s">
        <v>610</v>
      </c>
    </row>
    <row r="2846" spans="1:15" s="363" customFormat="1" x14ac:dyDescent="0.25">
      <c r="A2846" s="378" t="str">
        <f t="shared" si="842"/>
        <v>12103/ORSE</v>
      </c>
      <c r="B2846" s="377">
        <v>88264</v>
      </c>
      <c r="C2846" s="104" t="s">
        <v>13390</v>
      </c>
      <c r="D2846" s="104" t="s">
        <v>13368</v>
      </c>
      <c r="E2846" s="105" t="s">
        <v>11264</v>
      </c>
      <c r="F2846" s="105" t="s">
        <v>6456</v>
      </c>
      <c r="G2846" s="140">
        <v>1.3</v>
      </c>
      <c r="H2846" s="107">
        <f>VLOOKUP(B2846,'CMP-SIN-SD-09-2021'!A:D,4,0)</f>
        <v>24.1</v>
      </c>
      <c r="I2846" s="107" t="s">
        <v>11266</v>
      </c>
      <c r="J2846" s="76">
        <f t="shared" ref="J2846:J2850" si="859">TRUNC((H2846*G2846),2)</f>
        <v>31.33</v>
      </c>
      <c r="M2846" s="76">
        <f>VLOOKUP(B2846,'CMP-SIN-SD-09-2021'!A:D,4,0)</f>
        <v>24.1</v>
      </c>
      <c r="N2846" s="76" t="b">
        <f t="shared" ref="N2846:N2850" si="860">M2846=H2846</f>
        <v>1</v>
      </c>
    </row>
    <row r="2847" spans="1:15" s="363" customFormat="1" x14ac:dyDescent="0.25">
      <c r="A2847" s="378" t="str">
        <f t="shared" si="842"/>
        <v>12103/ORSE</v>
      </c>
      <c r="B2847" s="377">
        <v>88316</v>
      </c>
      <c r="C2847" s="104" t="s">
        <v>13390</v>
      </c>
      <c r="D2847" s="104" t="s">
        <v>11293</v>
      </c>
      <c r="E2847" s="105" t="s">
        <v>11264</v>
      </c>
      <c r="F2847" s="105" t="s">
        <v>6456</v>
      </c>
      <c r="G2847" s="140">
        <v>0.5</v>
      </c>
      <c r="H2847" s="107">
        <f>VLOOKUP(B2847,'CMP-SIN-SD-09-2021'!A:D,4,0)</f>
        <v>17.61</v>
      </c>
      <c r="I2847" s="107" t="s">
        <v>11266</v>
      </c>
      <c r="J2847" s="76">
        <f t="shared" si="859"/>
        <v>8.8000000000000007</v>
      </c>
      <c r="M2847" s="76">
        <f>VLOOKUP(B2847,'CMP-SIN-SD-09-2021'!A:D,4,0)</f>
        <v>17.61</v>
      </c>
      <c r="N2847" s="76" t="b">
        <f t="shared" si="860"/>
        <v>1</v>
      </c>
    </row>
    <row r="2848" spans="1:15" s="363" customFormat="1" x14ac:dyDescent="0.25">
      <c r="A2848" s="378" t="str">
        <f t="shared" si="842"/>
        <v>12103/ORSE</v>
      </c>
      <c r="B2848" s="377" t="s">
        <v>14340</v>
      </c>
      <c r="C2848" s="104" t="s">
        <v>13390</v>
      </c>
      <c r="D2848" s="104" t="s">
        <v>14341</v>
      </c>
      <c r="E2848" s="105" t="s">
        <v>11264</v>
      </c>
      <c r="F2848" s="105" t="s">
        <v>6446</v>
      </c>
      <c r="G2848" s="140">
        <v>4</v>
      </c>
      <c r="H2848" s="107">
        <v>0.5</v>
      </c>
      <c r="I2848" s="107" t="s">
        <v>11266</v>
      </c>
      <c r="J2848" s="76">
        <f t="shared" si="859"/>
        <v>2</v>
      </c>
      <c r="M2848" s="76" t="e">
        <f>VLOOKUP(B2848,'INS-SIN-SD-09-2021'!A:D,4,0)</f>
        <v>#N/A</v>
      </c>
      <c r="N2848" s="76" t="e">
        <f t="shared" si="860"/>
        <v>#N/A</v>
      </c>
    </row>
    <row r="2849" spans="1:15" s="363" customFormat="1" x14ac:dyDescent="0.25">
      <c r="A2849" s="378" t="str">
        <f t="shared" si="842"/>
        <v>12103/ORSE</v>
      </c>
      <c r="B2849" s="377" t="s">
        <v>14342</v>
      </c>
      <c r="C2849" s="104" t="s">
        <v>13390</v>
      </c>
      <c r="D2849" s="104" t="s">
        <v>14343</v>
      </c>
      <c r="E2849" s="105" t="s">
        <v>11264</v>
      </c>
      <c r="F2849" s="105" t="s">
        <v>6446</v>
      </c>
      <c r="G2849" s="140">
        <v>1</v>
      </c>
      <c r="H2849" s="107">
        <v>15.13</v>
      </c>
      <c r="I2849" s="107" t="s">
        <v>11266</v>
      </c>
      <c r="J2849" s="76">
        <f t="shared" si="859"/>
        <v>15.13</v>
      </c>
      <c r="M2849" s="76" t="e">
        <f>VLOOKUP(B2849,'INS-SIN-SD-09-2021'!A:D,4,0)</f>
        <v>#N/A</v>
      </c>
      <c r="N2849" s="76" t="e">
        <f t="shared" si="860"/>
        <v>#N/A</v>
      </c>
    </row>
    <row r="2850" spans="1:15" s="363" customFormat="1" x14ac:dyDescent="0.25">
      <c r="A2850" s="378" t="str">
        <f t="shared" si="842"/>
        <v>12103/ORSE</v>
      </c>
      <c r="B2850" s="377">
        <v>39387</v>
      </c>
      <c r="C2850" s="104" t="s">
        <v>13390</v>
      </c>
      <c r="D2850" s="104" t="s">
        <v>14344</v>
      </c>
      <c r="E2850" s="105" t="s">
        <v>11264</v>
      </c>
      <c r="F2850" s="105" t="s">
        <v>6446</v>
      </c>
      <c r="G2850" s="140">
        <v>2</v>
      </c>
      <c r="H2850" s="107">
        <f>VLOOKUP(B2850,'INS-SIN-SD-09-2021'!A:D,4,0)</f>
        <v>17.559999999999999</v>
      </c>
      <c r="I2850" s="107" t="s">
        <v>11266</v>
      </c>
      <c r="J2850" s="76">
        <f t="shared" si="859"/>
        <v>35.119999999999997</v>
      </c>
      <c r="M2850" s="76">
        <f>VLOOKUP(B2850,'INS-SIN-SD-09-2021'!A:D,4,0)</f>
        <v>17.559999999999999</v>
      </c>
      <c r="N2850" s="76" t="b">
        <f t="shared" si="860"/>
        <v>1</v>
      </c>
    </row>
    <row r="2851" spans="1:15" s="363" customFormat="1" ht="45" x14ac:dyDescent="0.25">
      <c r="A2851" s="376" t="str">
        <f t="shared" si="842"/>
        <v>11867/ORSE</v>
      </c>
      <c r="B2851" s="367" t="s">
        <v>11263</v>
      </c>
      <c r="C2851" s="368" t="s">
        <v>11607</v>
      </c>
      <c r="D2851" s="368" t="s">
        <v>13481</v>
      </c>
      <c r="E2851" s="369" t="s">
        <v>6446</v>
      </c>
      <c r="F2851" s="369" t="s">
        <v>11264</v>
      </c>
      <c r="G2851" s="370" t="s">
        <v>11265</v>
      </c>
      <c r="H2851" s="371" t="s">
        <v>11266</v>
      </c>
      <c r="I2851" s="375">
        <f>SUMIF(A:A,A2851,J:J)</f>
        <v>136.44</v>
      </c>
      <c r="K2851" s="363" t="e">
        <f>VLOOKUP(A2851,'CMP-SIN-SD-09-2021'!A:D,4,0)</f>
        <v>#N/A</v>
      </c>
      <c r="L2851" s="363" t="e">
        <f>K2851=I2851</f>
        <v>#N/A</v>
      </c>
      <c r="O2851" s="363" t="s">
        <v>611</v>
      </c>
    </row>
    <row r="2852" spans="1:15" s="363" customFormat="1" x14ac:dyDescent="0.25">
      <c r="A2852" s="378" t="str">
        <f t="shared" si="842"/>
        <v>11867/ORSE</v>
      </c>
      <c r="B2852" s="377">
        <v>88264</v>
      </c>
      <c r="C2852" s="104" t="s">
        <v>13481</v>
      </c>
      <c r="D2852" s="104" t="s">
        <v>13368</v>
      </c>
      <c r="E2852" s="105" t="s">
        <v>11264</v>
      </c>
      <c r="F2852" s="105" t="s">
        <v>6456</v>
      </c>
      <c r="G2852" s="140">
        <v>0.5</v>
      </c>
      <c r="H2852" s="107">
        <f>VLOOKUP(B2852,'CMP-SIN-SD-09-2021'!A:D,4,0)</f>
        <v>24.1</v>
      </c>
      <c r="I2852" s="107" t="s">
        <v>11266</v>
      </c>
      <c r="J2852" s="76">
        <f t="shared" ref="J2852:J2854" si="861">TRUNC((H2852*G2852),2)</f>
        <v>12.05</v>
      </c>
      <c r="M2852" s="76">
        <f>VLOOKUP(B2852,'CMP-SIN-SD-09-2021'!A:D,4,0)</f>
        <v>24.1</v>
      </c>
      <c r="N2852" s="76" t="b">
        <f t="shared" ref="N2852:N2854" si="862">M2852=H2852</f>
        <v>1</v>
      </c>
    </row>
    <row r="2853" spans="1:15" s="363" customFormat="1" x14ac:dyDescent="0.25">
      <c r="A2853" s="378" t="str">
        <f t="shared" si="842"/>
        <v>11867/ORSE</v>
      </c>
      <c r="B2853" s="377">
        <v>88316</v>
      </c>
      <c r="C2853" s="104" t="s">
        <v>13481</v>
      </c>
      <c r="D2853" s="104" t="s">
        <v>11293</v>
      </c>
      <c r="E2853" s="105" t="s">
        <v>11264</v>
      </c>
      <c r="F2853" s="105" t="s">
        <v>6456</v>
      </c>
      <c r="G2853" s="140">
        <v>0.5</v>
      </c>
      <c r="H2853" s="107">
        <f>VLOOKUP(B2853,'CMP-SIN-SD-09-2021'!A:D,4,0)</f>
        <v>17.61</v>
      </c>
      <c r="I2853" s="107" t="s">
        <v>11266</v>
      </c>
      <c r="J2853" s="76">
        <f t="shared" si="861"/>
        <v>8.8000000000000007</v>
      </c>
      <c r="M2853" s="76">
        <f>VLOOKUP(B2853,'CMP-SIN-SD-09-2021'!A:D,4,0)</f>
        <v>17.61</v>
      </c>
      <c r="N2853" s="76" t="b">
        <f t="shared" si="862"/>
        <v>1</v>
      </c>
    </row>
    <row r="2854" spans="1:15" s="363" customFormat="1" ht="30" x14ac:dyDescent="0.25">
      <c r="A2854" s="378" t="str">
        <f t="shared" si="842"/>
        <v>11867/ORSE</v>
      </c>
      <c r="B2854" s="377" t="s">
        <v>14345</v>
      </c>
      <c r="C2854" s="104" t="s">
        <v>13481</v>
      </c>
      <c r="D2854" s="104" t="s">
        <v>14346</v>
      </c>
      <c r="E2854" s="105" t="s">
        <v>11264</v>
      </c>
      <c r="F2854" s="105" t="s">
        <v>6446</v>
      </c>
      <c r="G2854" s="140">
        <v>1</v>
      </c>
      <c r="H2854" s="107">
        <v>115.59</v>
      </c>
      <c r="I2854" s="107" t="s">
        <v>11266</v>
      </c>
      <c r="J2854" s="76">
        <f t="shared" si="861"/>
        <v>115.59</v>
      </c>
      <c r="M2854" s="76" t="e">
        <f>VLOOKUP(B2854,'INS-SIN-SD-09-2021'!A:D,4,0)</f>
        <v>#N/A</v>
      </c>
      <c r="N2854" s="76" t="e">
        <f t="shared" si="862"/>
        <v>#N/A</v>
      </c>
    </row>
    <row r="2855" spans="1:15" s="363" customFormat="1" ht="30" x14ac:dyDescent="0.25">
      <c r="A2855" s="376">
        <f t="shared" si="842"/>
        <v>101657</v>
      </c>
      <c r="B2855" s="367" t="s">
        <v>11263</v>
      </c>
      <c r="C2855" s="368" t="s">
        <v>14347</v>
      </c>
      <c r="D2855" s="368" t="s">
        <v>13685</v>
      </c>
      <c r="E2855" s="369" t="s">
        <v>6446</v>
      </c>
      <c r="F2855" s="369" t="s">
        <v>11264</v>
      </c>
      <c r="G2855" s="370" t="s">
        <v>11265</v>
      </c>
      <c r="H2855" s="371" t="s">
        <v>11266</v>
      </c>
      <c r="I2855" s="375">
        <f>SUMIF(A:A,A2855,J:J)</f>
        <v>636.99</v>
      </c>
      <c r="K2855" s="363">
        <f>VLOOKUP(A2855,'CMP-SIN-SD-09-2021'!A:D,4,0)</f>
        <v>636.99</v>
      </c>
      <c r="L2855" s="363" t="b">
        <f>K2855=I2855</f>
        <v>1</v>
      </c>
      <c r="O2855" s="6">
        <v>101657</v>
      </c>
    </row>
    <row r="2856" spans="1:15" s="363" customFormat="1" ht="60" x14ac:dyDescent="0.25">
      <c r="A2856" s="378">
        <f t="shared" si="842"/>
        <v>101657</v>
      </c>
      <c r="B2856" s="377">
        <v>5928</v>
      </c>
      <c r="C2856" s="104" t="s">
        <v>13685</v>
      </c>
      <c r="D2856" s="104" t="s">
        <v>14348</v>
      </c>
      <c r="E2856" s="105" t="s">
        <v>11264</v>
      </c>
      <c r="F2856" s="105" t="s">
        <v>11307</v>
      </c>
      <c r="G2856" s="140">
        <v>0.23880000000000001</v>
      </c>
      <c r="H2856" s="107">
        <f>VLOOKUP(B2856,'CMP-SIN-SD-09-2021'!A:D,4,0)</f>
        <v>189.92</v>
      </c>
      <c r="I2856" s="107" t="s">
        <v>11266</v>
      </c>
      <c r="J2856" s="76">
        <f t="shared" ref="J2856:J2860" si="863">TRUNC((H2856*G2856),2)</f>
        <v>45.35</v>
      </c>
      <c r="M2856" s="76">
        <f>VLOOKUP(B2856,'CMP-SIN-SD-09-2021'!A:D,4,0)</f>
        <v>189.92</v>
      </c>
      <c r="N2856" s="76" t="b">
        <f t="shared" ref="N2856:N2860" si="864">M2856=H2856</f>
        <v>1</v>
      </c>
    </row>
    <row r="2857" spans="1:15" s="363" customFormat="1" x14ac:dyDescent="0.25">
      <c r="A2857" s="378">
        <f t="shared" si="842"/>
        <v>101657</v>
      </c>
      <c r="B2857" s="377">
        <v>88247</v>
      </c>
      <c r="C2857" s="104" t="s">
        <v>13685</v>
      </c>
      <c r="D2857" s="104" t="s">
        <v>14183</v>
      </c>
      <c r="E2857" s="105" t="s">
        <v>11264</v>
      </c>
      <c r="F2857" s="105" t="s">
        <v>6456</v>
      </c>
      <c r="G2857" s="140">
        <v>0.23810000000000001</v>
      </c>
      <c r="H2857" s="107">
        <f>VLOOKUP(B2857,'CMP-SIN-SD-09-2021'!A:D,4,0)</f>
        <v>18.739999999999998</v>
      </c>
      <c r="I2857" s="107" t="s">
        <v>11266</v>
      </c>
      <c r="J2857" s="76">
        <f t="shared" si="863"/>
        <v>4.46</v>
      </c>
      <c r="M2857" s="76">
        <f>VLOOKUP(B2857,'CMP-SIN-SD-09-2021'!A:D,4,0)</f>
        <v>18.739999999999998</v>
      </c>
      <c r="N2857" s="76" t="b">
        <f t="shared" si="864"/>
        <v>1</v>
      </c>
    </row>
    <row r="2858" spans="1:15" s="363" customFormat="1" x14ac:dyDescent="0.25">
      <c r="A2858" s="378">
        <f t="shared" si="842"/>
        <v>101657</v>
      </c>
      <c r="B2858" s="377">
        <v>88264</v>
      </c>
      <c r="C2858" s="104" t="s">
        <v>13685</v>
      </c>
      <c r="D2858" s="104" t="s">
        <v>13368</v>
      </c>
      <c r="E2858" s="105" t="s">
        <v>11264</v>
      </c>
      <c r="F2858" s="105" t="s">
        <v>6456</v>
      </c>
      <c r="G2858" s="140">
        <v>0.23810000000000001</v>
      </c>
      <c r="H2858" s="107">
        <f>VLOOKUP(B2858,'CMP-SIN-SD-09-2021'!A:D,4,0)</f>
        <v>24.1</v>
      </c>
      <c r="I2858" s="107" t="s">
        <v>11266</v>
      </c>
      <c r="J2858" s="76">
        <f t="shared" si="863"/>
        <v>5.73</v>
      </c>
      <c r="M2858" s="76">
        <f>VLOOKUP(B2858,'CMP-SIN-SD-09-2021'!A:D,4,0)</f>
        <v>24.1</v>
      </c>
      <c r="N2858" s="76" t="b">
        <f t="shared" si="864"/>
        <v>1</v>
      </c>
    </row>
    <row r="2859" spans="1:15" s="363" customFormat="1" ht="30" x14ac:dyDescent="0.25">
      <c r="A2859" s="378">
        <f t="shared" si="842"/>
        <v>101657</v>
      </c>
      <c r="B2859" s="377">
        <v>21127</v>
      </c>
      <c r="C2859" s="104" t="s">
        <v>13685</v>
      </c>
      <c r="D2859" s="104" t="s">
        <v>14281</v>
      </c>
      <c r="E2859" s="105" t="s">
        <v>11264</v>
      </c>
      <c r="F2859" s="105" t="s">
        <v>6446</v>
      </c>
      <c r="G2859" s="140">
        <v>1.4E-2</v>
      </c>
      <c r="H2859" s="107">
        <v>3.74</v>
      </c>
      <c r="I2859" s="107" t="s">
        <v>11266</v>
      </c>
      <c r="J2859" s="76">
        <f t="shared" si="863"/>
        <v>0.05</v>
      </c>
      <c r="M2859" s="76">
        <f>VLOOKUP(B2859,'INS-SIN-SD-09-2021'!A:D,4,0)</f>
        <v>3.74</v>
      </c>
      <c r="N2859" s="76" t="b">
        <f t="shared" si="864"/>
        <v>1</v>
      </c>
    </row>
    <row r="2860" spans="1:15" s="363" customFormat="1" ht="30" x14ac:dyDescent="0.25">
      <c r="A2860" s="378">
        <f t="shared" si="842"/>
        <v>101657</v>
      </c>
      <c r="B2860" s="377">
        <v>42243</v>
      </c>
      <c r="C2860" s="104" t="s">
        <v>13685</v>
      </c>
      <c r="D2860" s="104" t="s">
        <v>14349</v>
      </c>
      <c r="E2860" s="105" t="s">
        <v>11264</v>
      </c>
      <c r="F2860" s="105" t="s">
        <v>6446</v>
      </c>
      <c r="G2860" s="140">
        <v>1</v>
      </c>
      <c r="H2860" s="107">
        <v>581.4</v>
      </c>
      <c r="I2860" s="107" t="s">
        <v>11266</v>
      </c>
      <c r="J2860" s="76">
        <f t="shared" si="863"/>
        <v>581.4</v>
      </c>
      <c r="M2860" s="76">
        <f>VLOOKUP(B2860,'INS-SIN-SD-09-2021'!A:D,4,0)</f>
        <v>581.4</v>
      </c>
      <c r="N2860" s="76" t="b">
        <f t="shared" si="864"/>
        <v>1</v>
      </c>
    </row>
    <row r="2861" spans="1:15" s="363" customFormat="1" ht="30" x14ac:dyDescent="0.25">
      <c r="A2861" s="376">
        <f t="shared" si="842"/>
        <v>91953</v>
      </c>
      <c r="B2861" s="367" t="s">
        <v>11263</v>
      </c>
      <c r="C2861" s="368" t="s">
        <v>11608</v>
      </c>
      <c r="D2861" s="368" t="s">
        <v>13317</v>
      </c>
      <c r="E2861" s="369" t="s">
        <v>6446</v>
      </c>
      <c r="F2861" s="369" t="s">
        <v>11264</v>
      </c>
      <c r="G2861" s="370" t="s">
        <v>11265</v>
      </c>
      <c r="H2861" s="371" t="s">
        <v>11266</v>
      </c>
      <c r="I2861" s="375">
        <f>SUMIF(A:A,A2861,J:J)</f>
        <v>23.54</v>
      </c>
      <c r="K2861" s="363">
        <f>VLOOKUP(A2861,'CMP-SIN-SD-09-2021'!A:D,4,0)</f>
        <v>23.54</v>
      </c>
      <c r="L2861" s="363" t="b">
        <f>K2861=I2861</f>
        <v>1</v>
      </c>
      <c r="O2861" s="6">
        <v>91953</v>
      </c>
    </row>
    <row r="2862" spans="1:15" s="363" customFormat="1" ht="45" x14ac:dyDescent="0.25">
      <c r="A2862" s="378">
        <f t="shared" si="842"/>
        <v>91953</v>
      </c>
      <c r="B2862" s="377">
        <v>91946</v>
      </c>
      <c r="C2862" s="104" t="s">
        <v>13317</v>
      </c>
      <c r="D2862" s="104" t="s">
        <v>14350</v>
      </c>
      <c r="E2862" s="105" t="s">
        <v>11264</v>
      </c>
      <c r="F2862" s="105" t="s">
        <v>6446</v>
      </c>
      <c r="G2862" s="140">
        <v>1</v>
      </c>
      <c r="H2862" s="107">
        <f>VLOOKUP(B2862,'CMP-SIN-SD-09-2021'!A:D,4,0)</f>
        <v>7.26</v>
      </c>
      <c r="I2862" s="107" t="s">
        <v>11266</v>
      </c>
      <c r="J2862" s="76">
        <f t="shared" ref="J2862:J2863" si="865">TRUNC((H2862*G2862),2)</f>
        <v>7.26</v>
      </c>
      <c r="M2862" s="76">
        <f>VLOOKUP(B2862,'CMP-SIN-SD-09-2021'!A:D,4,0)</f>
        <v>7.26</v>
      </c>
      <c r="N2862" s="76" t="b">
        <f t="shared" ref="N2862:N2863" si="866">M2862=H2862</f>
        <v>1</v>
      </c>
    </row>
    <row r="2863" spans="1:15" s="363" customFormat="1" ht="30" x14ac:dyDescent="0.25">
      <c r="A2863" s="378">
        <f t="shared" si="842"/>
        <v>91953</v>
      </c>
      <c r="B2863" s="377">
        <v>91952</v>
      </c>
      <c r="C2863" s="104" t="s">
        <v>13317</v>
      </c>
      <c r="D2863" s="104" t="s">
        <v>14351</v>
      </c>
      <c r="E2863" s="105" t="s">
        <v>11264</v>
      </c>
      <c r="F2863" s="105" t="s">
        <v>6446</v>
      </c>
      <c r="G2863" s="140">
        <v>1</v>
      </c>
      <c r="H2863" s="107">
        <f>VLOOKUP(B2863,'CMP-SIN-SD-09-2021'!A:D,4,0)</f>
        <v>16.28</v>
      </c>
      <c r="I2863" s="107" t="s">
        <v>11266</v>
      </c>
      <c r="J2863" s="76">
        <f t="shared" si="865"/>
        <v>16.28</v>
      </c>
      <c r="M2863" s="76">
        <f>VLOOKUP(B2863,'CMP-SIN-SD-09-2021'!A:D,4,0)</f>
        <v>16.28</v>
      </c>
      <c r="N2863" s="76" t="b">
        <f t="shared" si="866"/>
        <v>1</v>
      </c>
    </row>
    <row r="2864" spans="1:15" s="363" customFormat="1" ht="30" x14ac:dyDescent="0.25">
      <c r="A2864" s="376">
        <f t="shared" si="842"/>
        <v>91955</v>
      </c>
      <c r="B2864" s="367" t="s">
        <v>11263</v>
      </c>
      <c r="C2864" s="368" t="s">
        <v>11609</v>
      </c>
      <c r="D2864" s="368" t="s">
        <v>13310</v>
      </c>
      <c r="E2864" s="369" t="s">
        <v>6446</v>
      </c>
      <c r="F2864" s="369" t="s">
        <v>11264</v>
      </c>
      <c r="G2864" s="370" t="s">
        <v>11265</v>
      </c>
      <c r="H2864" s="371" t="s">
        <v>11266</v>
      </c>
      <c r="I2864" s="375">
        <f>SUMIF(A:A,A2864,J:J)</f>
        <v>29.119999999999997</v>
      </c>
      <c r="K2864" s="363">
        <f>VLOOKUP(A2864,'CMP-SIN-SD-09-2021'!A:D,4,0)</f>
        <v>29.12</v>
      </c>
      <c r="L2864" s="363" t="b">
        <f>K2864=I2864</f>
        <v>1</v>
      </c>
      <c r="O2864" s="6">
        <v>91955</v>
      </c>
    </row>
    <row r="2865" spans="1:15" s="363" customFormat="1" ht="45" x14ac:dyDescent="0.25">
      <c r="A2865" s="378">
        <f t="shared" si="842"/>
        <v>91955</v>
      </c>
      <c r="B2865" s="377">
        <v>91946</v>
      </c>
      <c r="C2865" s="104" t="s">
        <v>13310</v>
      </c>
      <c r="D2865" s="104" t="s">
        <v>14350</v>
      </c>
      <c r="E2865" s="105" t="s">
        <v>11264</v>
      </c>
      <c r="F2865" s="105" t="s">
        <v>6446</v>
      </c>
      <c r="G2865" s="140">
        <v>1</v>
      </c>
      <c r="H2865" s="107">
        <f>VLOOKUP(B2865,'CMP-SIN-SD-09-2021'!A:D,4,0)</f>
        <v>7.26</v>
      </c>
      <c r="I2865" s="107" t="s">
        <v>11266</v>
      </c>
      <c r="J2865" s="76">
        <f t="shared" ref="J2865:J2866" si="867">TRUNC((H2865*G2865),2)</f>
        <v>7.26</v>
      </c>
      <c r="M2865" s="76">
        <f>VLOOKUP(B2865,'CMP-SIN-SD-09-2021'!A:D,4,0)</f>
        <v>7.26</v>
      </c>
      <c r="N2865" s="76" t="b">
        <f t="shared" ref="N2865:N2866" si="868">M2865=H2865</f>
        <v>1</v>
      </c>
    </row>
    <row r="2866" spans="1:15" s="363" customFormat="1" ht="30" x14ac:dyDescent="0.25">
      <c r="A2866" s="378">
        <f t="shared" si="842"/>
        <v>91955</v>
      </c>
      <c r="B2866" s="377">
        <v>91954</v>
      </c>
      <c r="C2866" s="104" t="s">
        <v>13310</v>
      </c>
      <c r="D2866" s="104" t="s">
        <v>14352</v>
      </c>
      <c r="E2866" s="105" t="s">
        <v>11264</v>
      </c>
      <c r="F2866" s="105" t="s">
        <v>6446</v>
      </c>
      <c r="G2866" s="140">
        <v>1</v>
      </c>
      <c r="H2866" s="107">
        <f>VLOOKUP(B2866,'CMP-SIN-SD-09-2021'!A:D,4,0)</f>
        <v>21.86</v>
      </c>
      <c r="I2866" s="107" t="s">
        <v>11266</v>
      </c>
      <c r="J2866" s="76">
        <f t="shared" si="867"/>
        <v>21.86</v>
      </c>
      <c r="M2866" s="76">
        <f>VLOOKUP(B2866,'CMP-SIN-SD-09-2021'!A:D,4,0)</f>
        <v>21.86</v>
      </c>
      <c r="N2866" s="76" t="b">
        <f t="shared" si="868"/>
        <v>1</v>
      </c>
    </row>
    <row r="2867" spans="1:15" s="363" customFormat="1" ht="45" x14ac:dyDescent="0.25">
      <c r="A2867" s="376">
        <f t="shared" si="842"/>
        <v>92023</v>
      </c>
      <c r="B2867" s="367" t="s">
        <v>11263</v>
      </c>
      <c r="C2867" s="368" t="s">
        <v>11277</v>
      </c>
      <c r="D2867" s="368" t="s">
        <v>14050</v>
      </c>
      <c r="E2867" s="369" t="s">
        <v>6446</v>
      </c>
      <c r="F2867" s="369" t="s">
        <v>11264</v>
      </c>
      <c r="G2867" s="370" t="s">
        <v>11265</v>
      </c>
      <c r="H2867" s="371" t="s">
        <v>11266</v>
      </c>
      <c r="I2867" s="375">
        <f>SUMIF(A:A,A2867,J:J)</f>
        <v>41.69</v>
      </c>
      <c r="K2867" s="363">
        <f>VLOOKUP(A2867,'CMP-SIN-SD-09-2021'!A:D,4,0)</f>
        <v>41.69</v>
      </c>
      <c r="L2867" s="363" t="b">
        <f>K2867=I2867</f>
        <v>1</v>
      </c>
      <c r="O2867" s="6">
        <v>92023</v>
      </c>
    </row>
    <row r="2868" spans="1:15" s="363" customFormat="1" ht="45" x14ac:dyDescent="0.25">
      <c r="A2868" s="378">
        <f t="shared" si="842"/>
        <v>92023</v>
      </c>
      <c r="B2868" s="377">
        <v>91946</v>
      </c>
      <c r="C2868" s="104" t="s">
        <v>14050</v>
      </c>
      <c r="D2868" s="104" t="s">
        <v>14350</v>
      </c>
      <c r="E2868" s="105" t="s">
        <v>11264</v>
      </c>
      <c r="F2868" s="105" t="s">
        <v>6446</v>
      </c>
      <c r="G2868" s="140">
        <v>1</v>
      </c>
      <c r="H2868" s="107">
        <f>VLOOKUP(B2868,'CMP-SIN-SD-09-2021'!A:D,4,0)</f>
        <v>7.26</v>
      </c>
      <c r="I2868" s="107" t="s">
        <v>11266</v>
      </c>
      <c r="J2868" s="76">
        <f t="shared" ref="J2868:J2869" si="869">TRUNC((H2868*G2868),2)</f>
        <v>7.26</v>
      </c>
      <c r="M2868" s="76">
        <f>VLOOKUP(B2868,'CMP-SIN-SD-09-2021'!A:D,4,0)</f>
        <v>7.26</v>
      </c>
      <c r="N2868" s="76" t="b">
        <f t="shared" ref="N2868:N2869" si="870">M2868=H2868</f>
        <v>1</v>
      </c>
    </row>
    <row r="2869" spans="1:15" s="363" customFormat="1" ht="45" x14ac:dyDescent="0.25">
      <c r="A2869" s="378">
        <f t="shared" ref="A2869:A2932" si="871">IF(O2869&lt;&gt;0,O2869,A2868)</f>
        <v>92023</v>
      </c>
      <c r="B2869" s="377">
        <v>92022</v>
      </c>
      <c r="C2869" s="104" t="s">
        <v>14050</v>
      </c>
      <c r="D2869" s="104" t="s">
        <v>14353</v>
      </c>
      <c r="E2869" s="105" t="s">
        <v>11264</v>
      </c>
      <c r="F2869" s="105" t="s">
        <v>6446</v>
      </c>
      <c r="G2869" s="140">
        <v>1</v>
      </c>
      <c r="H2869" s="107">
        <f>VLOOKUP(B2869,'CMP-SIN-SD-09-2021'!A:D,4,0)</f>
        <v>34.43</v>
      </c>
      <c r="I2869" s="107" t="s">
        <v>11266</v>
      </c>
      <c r="J2869" s="76">
        <f t="shared" si="869"/>
        <v>34.43</v>
      </c>
      <c r="M2869" s="76">
        <f>VLOOKUP(B2869,'CMP-SIN-SD-09-2021'!A:D,4,0)</f>
        <v>34.43</v>
      </c>
      <c r="N2869" s="76" t="b">
        <f t="shared" si="870"/>
        <v>1</v>
      </c>
    </row>
    <row r="2870" spans="1:15" s="363" customFormat="1" ht="45" x14ac:dyDescent="0.25">
      <c r="A2870" s="376">
        <f t="shared" si="871"/>
        <v>92029</v>
      </c>
      <c r="B2870" s="367" t="s">
        <v>11263</v>
      </c>
      <c r="C2870" s="368" t="s">
        <v>11610</v>
      </c>
      <c r="D2870" s="368" t="s">
        <v>14065</v>
      </c>
      <c r="E2870" s="369" t="s">
        <v>6446</v>
      </c>
      <c r="F2870" s="369" t="s">
        <v>11264</v>
      </c>
      <c r="G2870" s="370" t="s">
        <v>11265</v>
      </c>
      <c r="H2870" s="371" t="s">
        <v>11266</v>
      </c>
      <c r="I2870" s="375">
        <f>SUMIF(A:A,A2870,J:J)</f>
        <v>47.269999999999996</v>
      </c>
      <c r="K2870" s="363">
        <f>VLOOKUP(A2870,'CMP-SIN-SD-09-2021'!A:D,4,0)</f>
        <v>47.27</v>
      </c>
      <c r="L2870" s="363" t="b">
        <f>K2870=I2870</f>
        <v>1</v>
      </c>
      <c r="O2870" s="6">
        <v>92029</v>
      </c>
    </row>
    <row r="2871" spans="1:15" s="363" customFormat="1" ht="45" x14ac:dyDescent="0.25">
      <c r="A2871" s="378">
        <f t="shared" si="871"/>
        <v>92029</v>
      </c>
      <c r="B2871" s="377">
        <v>91946</v>
      </c>
      <c r="C2871" s="104" t="s">
        <v>14065</v>
      </c>
      <c r="D2871" s="104" t="s">
        <v>14350</v>
      </c>
      <c r="E2871" s="105" t="s">
        <v>11264</v>
      </c>
      <c r="F2871" s="105" t="s">
        <v>6446</v>
      </c>
      <c r="G2871" s="140">
        <v>1</v>
      </c>
      <c r="H2871" s="107">
        <f>VLOOKUP(B2871,'CMP-SIN-SD-09-2021'!A:D,4,0)</f>
        <v>7.26</v>
      </c>
      <c r="I2871" s="107" t="s">
        <v>11266</v>
      </c>
      <c r="J2871" s="76">
        <f t="shared" ref="J2871:J2872" si="872">TRUNC((H2871*G2871),2)</f>
        <v>7.26</v>
      </c>
      <c r="M2871" s="76">
        <f>VLOOKUP(B2871,'CMP-SIN-SD-09-2021'!A:D,4,0)</f>
        <v>7.26</v>
      </c>
      <c r="N2871" s="76" t="b">
        <f t="shared" ref="N2871:N2872" si="873">M2871=H2871</f>
        <v>1</v>
      </c>
    </row>
    <row r="2872" spans="1:15" s="363" customFormat="1" ht="45" x14ac:dyDescent="0.25">
      <c r="A2872" s="378">
        <f t="shared" si="871"/>
        <v>92029</v>
      </c>
      <c r="B2872" s="377">
        <v>92028</v>
      </c>
      <c r="C2872" s="104" t="s">
        <v>14065</v>
      </c>
      <c r="D2872" s="104" t="s">
        <v>14354</v>
      </c>
      <c r="E2872" s="105" t="s">
        <v>11264</v>
      </c>
      <c r="F2872" s="105" t="s">
        <v>6446</v>
      </c>
      <c r="G2872" s="140">
        <v>1</v>
      </c>
      <c r="H2872" s="107">
        <f>VLOOKUP(B2872,'CMP-SIN-SD-09-2021'!A:D,4,0)</f>
        <v>40.01</v>
      </c>
      <c r="I2872" s="107" t="s">
        <v>11266</v>
      </c>
      <c r="J2872" s="76">
        <f t="shared" si="872"/>
        <v>40.01</v>
      </c>
      <c r="M2872" s="76">
        <f>VLOOKUP(B2872,'CMP-SIN-SD-09-2021'!A:D,4,0)</f>
        <v>40.01</v>
      </c>
      <c r="N2872" s="76" t="b">
        <f t="shared" si="873"/>
        <v>1</v>
      </c>
    </row>
    <row r="2873" spans="1:15" s="363" customFormat="1" ht="30" x14ac:dyDescent="0.25">
      <c r="A2873" s="376">
        <f t="shared" si="871"/>
        <v>91996</v>
      </c>
      <c r="B2873" s="367" t="s">
        <v>11263</v>
      </c>
      <c r="C2873" s="368" t="s">
        <v>11611</v>
      </c>
      <c r="D2873" s="368" t="s">
        <v>13319</v>
      </c>
      <c r="E2873" s="369" t="s">
        <v>6446</v>
      </c>
      <c r="F2873" s="369" t="s">
        <v>11264</v>
      </c>
      <c r="G2873" s="370" t="s">
        <v>11265</v>
      </c>
      <c r="H2873" s="371" t="s">
        <v>11266</v>
      </c>
      <c r="I2873" s="375">
        <f>SUMIF(A:A,A2873,J:J)</f>
        <v>28.020000000000003</v>
      </c>
      <c r="K2873" s="363">
        <f>VLOOKUP(A2873,'CMP-SIN-SD-09-2021'!A:D,4,0)</f>
        <v>28.02</v>
      </c>
      <c r="L2873" s="363" t="b">
        <f>K2873=I2873</f>
        <v>1</v>
      </c>
      <c r="O2873" s="6">
        <v>91996</v>
      </c>
    </row>
    <row r="2874" spans="1:15" s="363" customFormat="1" ht="45" x14ac:dyDescent="0.25">
      <c r="A2874" s="378">
        <f t="shared" si="871"/>
        <v>91996</v>
      </c>
      <c r="B2874" s="377">
        <v>91946</v>
      </c>
      <c r="C2874" s="104" t="s">
        <v>13319</v>
      </c>
      <c r="D2874" s="104" t="s">
        <v>14350</v>
      </c>
      <c r="E2874" s="105" t="s">
        <v>11264</v>
      </c>
      <c r="F2874" s="105" t="s">
        <v>6446</v>
      </c>
      <c r="G2874" s="140">
        <v>1</v>
      </c>
      <c r="H2874" s="107">
        <f>VLOOKUP(B2874,'CMP-SIN-SD-09-2021'!A:D,4,0)</f>
        <v>7.26</v>
      </c>
      <c r="I2874" s="107" t="s">
        <v>11266</v>
      </c>
      <c r="J2874" s="76">
        <f t="shared" ref="J2874:J2875" si="874">TRUNC((H2874*G2874),2)</f>
        <v>7.26</v>
      </c>
      <c r="M2874" s="76">
        <f>VLOOKUP(B2874,'CMP-SIN-SD-09-2021'!A:D,4,0)</f>
        <v>7.26</v>
      </c>
      <c r="N2874" s="76" t="b">
        <f t="shared" ref="N2874:N2875" si="875">M2874=H2874</f>
        <v>1</v>
      </c>
    </row>
    <row r="2875" spans="1:15" s="363" customFormat="1" ht="45" x14ac:dyDescent="0.25">
      <c r="A2875" s="378">
        <f t="shared" si="871"/>
        <v>91996</v>
      </c>
      <c r="B2875" s="377">
        <v>91994</v>
      </c>
      <c r="C2875" s="104" t="s">
        <v>13319</v>
      </c>
      <c r="D2875" s="104" t="s">
        <v>14355</v>
      </c>
      <c r="E2875" s="105" t="s">
        <v>11264</v>
      </c>
      <c r="F2875" s="105" t="s">
        <v>6446</v>
      </c>
      <c r="G2875" s="140">
        <v>1</v>
      </c>
      <c r="H2875" s="107">
        <f>VLOOKUP(B2875,'CMP-SIN-SD-09-2021'!A:D,4,0)</f>
        <v>20.76</v>
      </c>
      <c r="I2875" s="107" t="s">
        <v>11266</v>
      </c>
      <c r="J2875" s="76">
        <f t="shared" si="874"/>
        <v>20.76</v>
      </c>
      <c r="M2875" s="76">
        <f>VLOOKUP(B2875,'CMP-SIN-SD-09-2021'!A:D,4,0)</f>
        <v>20.76</v>
      </c>
      <c r="N2875" s="76" t="b">
        <f t="shared" si="875"/>
        <v>1</v>
      </c>
    </row>
    <row r="2876" spans="1:15" s="363" customFormat="1" ht="45" x14ac:dyDescent="0.25">
      <c r="A2876" s="376">
        <f t="shared" si="871"/>
        <v>92004</v>
      </c>
      <c r="B2876" s="367" t="s">
        <v>11263</v>
      </c>
      <c r="C2876" s="368" t="s">
        <v>11612</v>
      </c>
      <c r="D2876" s="368" t="s">
        <v>13323</v>
      </c>
      <c r="E2876" s="369" t="s">
        <v>6446</v>
      </c>
      <c r="F2876" s="369" t="s">
        <v>11264</v>
      </c>
      <c r="G2876" s="370" t="s">
        <v>11265</v>
      </c>
      <c r="H2876" s="371" t="s">
        <v>11266</v>
      </c>
      <c r="I2876" s="375">
        <f>SUMIF(A:A,A2876,J:J)</f>
        <v>46.169999999999995</v>
      </c>
      <c r="K2876" s="363">
        <f>VLOOKUP(A2876,'CMP-SIN-SD-09-2021'!A:D,4,0)</f>
        <v>46.17</v>
      </c>
      <c r="L2876" s="363" t="b">
        <f>K2876=I2876</f>
        <v>1</v>
      </c>
      <c r="O2876" s="6">
        <v>92004</v>
      </c>
    </row>
    <row r="2877" spans="1:15" s="363" customFormat="1" ht="45" x14ac:dyDescent="0.25">
      <c r="A2877" s="378">
        <f t="shared" si="871"/>
        <v>92004</v>
      </c>
      <c r="B2877" s="377">
        <v>91946</v>
      </c>
      <c r="C2877" s="104" t="s">
        <v>13323</v>
      </c>
      <c r="D2877" s="104" t="s">
        <v>14350</v>
      </c>
      <c r="E2877" s="105" t="s">
        <v>11264</v>
      </c>
      <c r="F2877" s="105" t="s">
        <v>6446</v>
      </c>
      <c r="G2877" s="140">
        <v>1</v>
      </c>
      <c r="H2877" s="107">
        <f>VLOOKUP(B2877,'CMP-SIN-SD-09-2021'!A:D,4,0)</f>
        <v>7.26</v>
      </c>
      <c r="I2877" s="107" t="s">
        <v>11266</v>
      </c>
      <c r="J2877" s="76">
        <f t="shared" ref="J2877:J2878" si="876">TRUNC((H2877*G2877),2)</f>
        <v>7.26</v>
      </c>
      <c r="M2877" s="76">
        <f>VLOOKUP(B2877,'CMP-SIN-SD-09-2021'!A:D,4,0)</f>
        <v>7.26</v>
      </c>
      <c r="N2877" s="76" t="b">
        <f t="shared" ref="N2877:N2878" si="877">M2877=H2877</f>
        <v>1</v>
      </c>
    </row>
    <row r="2878" spans="1:15" s="363" customFormat="1" ht="45" x14ac:dyDescent="0.25">
      <c r="A2878" s="378">
        <f t="shared" si="871"/>
        <v>92004</v>
      </c>
      <c r="B2878" s="377">
        <v>92002</v>
      </c>
      <c r="C2878" s="104" t="s">
        <v>13323</v>
      </c>
      <c r="D2878" s="104" t="s">
        <v>14356</v>
      </c>
      <c r="E2878" s="105" t="s">
        <v>11264</v>
      </c>
      <c r="F2878" s="105" t="s">
        <v>6446</v>
      </c>
      <c r="G2878" s="140">
        <v>1</v>
      </c>
      <c r="H2878" s="107">
        <f>VLOOKUP(B2878,'CMP-SIN-SD-09-2021'!A:D,4,0)</f>
        <v>38.909999999999997</v>
      </c>
      <c r="I2878" s="107" t="s">
        <v>11266</v>
      </c>
      <c r="J2878" s="76">
        <f t="shared" si="876"/>
        <v>38.909999999999997</v>
      </c>
      <c r="M2878" s="76">
        <f>VLOOKUP(B2878,'CMP-SIN-SD-09-2021'!A:D,4,0)</f>
        <v>38.909999999999997</v>
      </c>
      <c r="N2878" s="76" t="b">
        <f t="shared" si="877"/>
        <v>1</v>
      </c>
    </row>
    <row r="2879" spans="1:15" s="363" customFormat="1" ht="30" x14ac:dyDescent="0.25">
      <c r="A2879" s="376" t="str">
        <f t="shared" si="871"/>
        <v>072397/AGETOP</v>
      </c>
      <c r="B2879" s="367" t="s">
        <v>11263</v>
      </c>
      <c r="C2879" s="368" t="s">
        <v>11613</v>
      </c>
      <c r="D2879" s="368" t="s">
        <v>13390</v>
      </c>
      <c r="E2879" s="369" t="s">
        <v>6446</v>
      </c>
      <c r="F2879" s="369" t="s">
        <v>11264</v>
      </c>
      <c r="G2879" s="370" t="s">
        <v>11265</v>
      </c>
      <c r="H2879" s="371" t="s">
        <v>11266</v>
      </c>
      <c r="I2879" s="375">
        <f>SUMIF(A:A,A2879,J:J)</f>
        <v>2.6799999999999997</v>
      </c>
      <c r="K2879" s="363" t="e">
        <f>VLOOKUP(A2879,'CMP-SIN-SD-09-2021'!A:D,4,0)</f>
        <v>#N/A</v>
      </c>
      <c r="L2879" s="363" t="e">
        <f>K2879=I2879</f>
        <v>#N/A</v>
      </c>
      <c r="O2879" s="363" t="s">
        <v>13255</v>
      </c>
    </row>
    <row r="2880" spans="1:15" s="363" customFormat="1" x14ac:dyDescent="0.25">
      <c r="A2880" s="378" t="str">
        <f t="shared" si="871"/>
        <v>072397/AGETOP</v>
      </c>
      <c r="B2880" s="377">
        <v>88264</v>
      </c>
      <c r="C2880" s="104" t="s">
        <v>13390</v>
      </c>
      <c r="D2880" s="104" t="s">
        <v>13368</v>
      </c>
      <c r="E2880" s="105" t="s">
        <v>11264</v>
      </c>
      <c r="F2880" s="105" t="s">
        <v>6456</v>
      </c>
      <c r="G2880" s="140">
        <v>0.03</v>
      </c>
      <c r="H2880" s="107">
        <f>VLOOKUP(B2880,'CMP-SIN-SD-09-2021'!A:D,4,0)</f>
        <v>24.1</v>
      </c>
      <c r="I2880" s="107" t="s">
        <v>11266</v>
      </c>
      <c r="J2880" s="76">
        <f t="shared" ref="J2880:J2882" si="878">TRUNC((H2880*G2880),2)</f>
        <v>0.72</v>
      </c>
      <c r="M2880" s="76">
        <f>VLOOKUP(B2880,'CMP-SIN-SD-09-2021'!A:D,4,0)</f>
        <v>24.1</v>
      </c>
      <c r="N2880" s="76" t="b">
        <f t="shared" ref="N2880:N2882" si="879">M2880=H2880</f>
        <v>1</v>
      </c>
    </row>
    <row r="2881" spans="1:15" s="363" customFormat="1" x14ac:dyDescent="0.25">
      <c r="A2881" s="378" t="str">
        <f t="shared" si="871"/>
        <v>072397/AGETOP</v>
      </c>
      <c r="B2881" s="377">
        <v>88316</v>
      </c>
      <c r="C2881" s="104" t="s">
        <v>13390</v>
      </c>
      <c r="D2881" s="104" t="s">
        <v>11293</v>
      </c>
      <c r="E2881" s="105" t="s">
        <v>11264</v>
      </c>
      <c r="F2881" s="105" t="s">
        <v>6456</v>
      </c>
      <c r="G2881" s="140">
        <v>0.03</v>
      </c>
      <c r="H2881" s="107">
        <f>VLOOKUP(B2881,'CMP-SIN-SD-09-2021'!A:D,4,0)</f>
        <v>17.61</v>
      </c>
      <c r="I2881" s="107" t="s">
        <v>11266</v>
      </c>
      <c r="J2881" s="76">
        <f t="shared" si="878"/>
        <v>0.52</v>
      </c>
      <c r="M2881" s="76">
        <f>VLOOKUP(B2881,'CMP-SIN-SD-09-2021'!A:D,4,0)</f>
        <v>17.61</v>
      </c>
      <c r="N2881" s="76" t="b">
        <f t="shared" si="879"/>
        <v>1</v>
      </c>
    </row>
    <row r="2882" spans="1:15" s="363" customFormat="1" ht="30" x14ac:dyDescent="0.25">
      <c r="A2882" s="378" t="str">
        <f t="shared" si="871"/>
        <v>072397/AGETOP</v>
      </c>
      <c r="B2882" s="377">
        <v>3975</v>
      </c>
      <c r="C2882" s="104" t="s">
        <v>13390</v>
      </c>
      <c r="D2882" s="104" t="s">
        <v>14357</v>
      </c>
      <c r="E2882" s="105" t="s">
        <v>11264</v>
      </c>
      <c r="F2882" s="105" t="s">
        <v>13735</v>
      </c>
      <c r="G2882" s="140">
        <v>1</v>
      </c>
      <c r="H2882" s="107">
        <v>1.44</v>
      </c>
      <c r="I2882" s="107" t="s">
        <v>11266</v>
      </c>
      <c r="J2882" s="76">
        <f t="shared" si="878"/>
        <v>1.44</v>
      </c>
      <c r="M2882" s="76" t="e">
        <f>VLOOKUP(B2882,'INS-SIN-SD-09-2021'!A:D,4,0)</f>
        <v>#N/A</v>
      </c>
      <c r="N2882" s="76" t="e">
        <f t="shared" si="879"/>
        <v>#N/A</v>
      </c>
    </row>
    <row r="2883" spans="1:15" s="363" customFormat="1" ht="45" x14ac:dyDescent="0.25">
      <c r="A2883" s="376">
        <f t="shared" si="871"/>
        <v>100622</v>
      </c>
      <c r="B2883" s="367" t="s">
        <v>11263</v>
      </c>
      <c r="C2883" s="368" t="s">
        <v>11614</v>
      </c>
      <c r="D2883" s="368" t="s">
        <v>14065</v>
      </c>
      <c r="E2883" s="369" t="s">
        <v>6446</v>
      </c>
      <c r="F2883" s="369" t="s">
        <v>11264</v>
      </c>
      <c r="G2883" s="370" t="s">
        <v>11265</v>
      </c>
      <c r="H2883" s="371" t="s">
        <v>11266</v>
      </c>
      <c r="I2883" s="375">
        <f>SUMIF(A:A,A2883,J:J)</f>
        <v>2600.6799999999998</v>
      </c>
      <c r="K2883" s="363">
        <f>VLOOKUP(A2883,'CMP-SIN-SD-09-2021'!A:D,4,0)</f>
        <v>2600.6799999999998</v>
      </c>
      <c r="L2883" s="363" t="b">
        <f>K2883=I2883</f>
        <v>1</v>
      </c>
      <c r="O2883" s="6">
        <v>100622</v>
      </c>
    </row>
    <row r="2884" spans="1:15" s="363" customFormat="1" ht="60" x14ac:dyDescent="0.25">
      <c r="A2884" s="378">
        <f t="shared" si="871"/>
        <v>100622</v>
      </c>
      <c r="B2884" s="377">
        <v>5928</v>
      </c>
      <c r="C2884" s="104" t="s">
        <v>14065</v>
      </c>
      <c r="D2884" s="104" t="s">
        <v>14348</v>
      </c>
      <c r="E2884" s="105" t="s">
        <v>11264</v>
      </c>
      <c r="F2884" s="105" t="s">
        <v>11307</v>
      </c>
      <c r="G2884" s="140">
        <v>0.111</v>
      </c>
      <c r="H2884" s="107">
        <f>VLOOKUP(B2884,'CMP-SIN-SD-09-2021'!A:D,4,0)</f>
        <v>189.92</v>
      </c>
      <c r="I2884" s="107" t="s">
        <v>11266</v>
      </c>
      <c r="J2884" s="76">
        <f t="shared" ref="J2884:J2889" si="880">TRUNC((H2884*G2884),2)</f>
        <v>21.08</v>
      </c>
      <c r="M2884" s="76">
        <f>VLOOKUP(B2884,'CMP-SIN-SD-09-2021'!A:D,4,0)</f>
        <v>189.92</v>
      </c>
      <c r="N2884" s="76" t="b">
        <f t="shared" ref="N2884:N2889" si="881">M2884=H2884</f>
        <v>1</v>
      </c>
    </row>
    <row r="2885" spans="1:15" s="363" customFormat="1" x14ac:dyDescent="0.25">
      <c r="A2885" s="378">
        <f t="shared" si="871"/>
        <v>100622</v>
      </c>
      <c r="B2885" s="377">
        <v>88247</v>
      </c>
      <c r="C2885" s="104" t="s">
        <v>14065</v>
      </c>
      <c r="D2885" s="104" t="s">
        <v>14183</v>
      </c>
      <c r="E2885" s="105" t="s">
        <v>11264</v>
      </c>
      <c r="F2885" s="105" t="s">
        <v>6456</v>
      </c>
      <c r="G2885" s="140">
        <v>1.1240000000000001</v>
      </c>
      <c r="H2885" s="107">
        <f>VLOOKUP(B2885,'CMP-SIN-SD-09-2021'!A:D,4,0)</f>
        <v>18.739999999999998</v>
      </c>
      <c r="I2885" s="107" t="s">
        <v>11266</v>
      </c>
      <c r="J2885" s="76">
        <f t="shared" si="880"/>
        <v>21.06</v>
      </c>
      <c r="M2885" s="76">
        <f>VLOOKUP(B2885,'CMP-SIN-SD-09-2021'!A:D,4,0)</f>
        <v>18.739999999999998</v>
      </c>
      <c r="N2885" s="76" t="b">
        <f t="shared" si="881"/>
        <v>1</v>
      </c>
    </row>
    <row r="2886" spans="1:15" s="363" customFormat="1" x14ac:dyDescent="0.25">
      <c r="A2886" s="378">
        <f t="shared" si="871"/>
        <v>100622</v>
      </c>
      <c r="B2886" s="377">
        <v>88264</v>
      </c>
      <c r="C2886" s="104" t="s">
        <v>14065</v>
      </c>
      <c r="D2886" s="104" t="s">
        <v>13368</v>
      </c>
      <c r="E2886" s="105" t="s">
        <v>11264</v>
      </c>
      <c r="F2886" s="105" t="s">
        <v>6456</v>
      </c>
      <c r="G2886" s="140">
        <v>3.653</v>
      </c>
      <c r="H2886" s="107">
        <f>VLOOKUP(B2886,'CMP-SIN-SD-09-2021'!A:D,4,0)</f>
        <v>24.1</v>
      </c>
      <c r="I2886" s="107" t="s">
        <v>11266</v>
      </c>
      <c r="J2886" s="76">
        <f t="shared" si="880"/>
        <v>88.03</v>
      </c>
      <c r="M2886" s="76">
        <f>VLOOKUP(B2886,'CMP-SIN-SD-09-2021'!A:D,4,0)</f>
        <v>24.1</v>
      </c>
      <c r="N2886" s="76" t="b">
        <f t="shared" si="881"/>
        <v>1</v>
      </c>
    </row>
    <row r="2887" spans="1:15" s="363" customFormat="1" x14ac:dyDescent="0.25">
      <c r="A2887" s="378">
        <f t="shared" si="871"/>
        <v>100622</v>
      </c>
      <c r="B2887" s="377">
        <v>863</v>
      </c>
      <c r="C2887" s="104" t="s">
        <v>14065</v>
      </c>
      <c r="D2887" s="104" t="s">
        <v>14358</v>
      </c>
      <c r="E2887" s="105" t="s">
        <v>11264</v>
      </c>
      <c r="F2887" s="105" t="s">
        <v>6465</v>
      </c>
      <c r="G2887" s="140">
        <v>9</v>
      </c>
      <c r="H2887" s="107">
        <v>26.84</v>
      </c>
      <c r="I2887" s="107" t="s">
        <v>11266</v>
      </c>
      <c r="J2887" s="76">
        <f t="shared" si="880"/>
        <v>241.56</v>
      </c>
      <c r="M2887" s="76">
        <f>VLOOKUP(B2887,'INS-SIN-SD-09-2021'!A:D,4,0)</f>
        <v>26.84</v>
      </c>
      <c r="N2887" s="76" t="b">
        <f t="shared" si="881"/>
        <v>1</v>
      </c>
    </row>
    <row r="2888" spans="1:15" s="363" customFormat="1" ht="30" x14ac:dyDescent="0.25">
      <c r="A2888" s="378">
        <f t="shared" si="871"/>
        <v>100622</v>
      </c>
      <c r="B2888" s="377">
        <v>3798</v>
      </c>
      <c r="C2888" s="104" t="s">
        <v>14065</v>
      </c>
      <c r="D2888" s="104" t="s">
        <v>14359</v>
      </c>
      <c r="E2888" s="105" t="s">
        <v>11264</v>
      </c>
      <c r="F2888" s="105" t="s">
        <v>6446</v>
      </c>
      <c r="G2888" s="140">
        <v>1</v>
      </c>
      <c r="H2888" s="107">
        <v>52.64</v>
      </c>
      <c r="I2888" s="107" t="s">
        <v>11266</v>
      </c>
      <c r="J2888" s="76">
        <f t="shared" si="880"/>
        <v>52.64</v>
      </c>
      <c r="M2888" s="76">
        <f>VLOOKUP(B2888,'INS-SIN-SD-09-2021'!A:D,4,0)</f>
        <v>52.64</v>
      </c>
      <c r="N2888" s="76" t="b">
        <f t="shared" si="881"/>
        <v>1</v>
      </c>
    </row>
    <row r="2889" spans="1:15" s="363" customFormat="1" ht="45" x14ac:dyDescent="0.25">
      <c r="A2889" s="378">
        <f t="shared" si="871"/>
        <v>100622</v>
      </c>
      <c r="B2889" s="377">
        <v>5051</v>
      </c>
      <c r="C2889" s="104" t="s">
        <v>14065</v>
      </c>
      <c r="D2889" s="104" t="s">
        <v>14360</v>
      </c>
      <c r="E2889" s="105" t="s">
        <v>11264</v>
      </c>
      <c r="F2889" s="105" t="s">
        <v>6446</v>
      </c>
      <c r="G2889" s="140">
        <v>1</v>
      </c>
      <c r="H2889" s="107">
        <v>2176.31</v>
      </c>
      <c r="I2889" s="107" t="s">
        <v>11266</v>
      </c>
      <c r="J2889" s="76">
        <f t="shared" si="880"/>
        <v>2176.31</v>
      </c>
      <c r="M2889" s="76">
        <f>VLOOKUP(B2889,'INS-SIN-SD-09-2021'!A:D,4,0)</f>
        <v>2176.31</v>
      </c>
      <c r="N2889" s="76" t="b">
        <f t="shared" si="881"/>
        <v>1</v>
      </c>
    </row>
    <row r="2890" spans="1:15" s="363" customFormat="1" ht="30" x14ac:dyDescent="0.25">
      <c r="A2890" s="376">
        <f t="shared" si="871"/>
        <v>96989</v>
      </c>
      <c r="B2890" s="367" t="s">
        <v>11263</v>
      </c>
      <c r="C2890" s="368" t="s">
        <v>11615</v>
      </c>
      <c r="D2890" s="368" t="s">
        <v>13988</v>
      </c>
      <c r="E2890" s="369" t="s">
        <v>6446</v>
      </c>
      <c r="F2890" s="369" t="s">
        <v>11264</v>
      </c>
      <c r="G2890" s="370" t="s">
        <v>11265</v>
      </c>
      <c r="H2890" s="371" t="s">
        <v>11266</v>
      </c>
      <c r="I2890" s="375">
        <f>SUMIF(A:A,A2890,J:J)</f>
        <v>108.22</v>
      </c>
      <c r="K2890" s="363">
        <f>VLOOKUP(A2890,'CMP-SIN-SD-09-2021'!A:D,4,0)</f>
        <v>108.22</v>
      </c>
      <c r="L2890" s="363" t="b">
        <f>K2890=I2890</f>
        <v>1</v>
      </c>
      <c r="O2890" s="6">
        <v>96989</v>
      </c>
    </row>
    <row r="2891" spans="1:15" s="363" customFormat="1" x14ac:dyDescent="0.25">
      <c r="A2891" s="378">
        <f t="shared" si="871"/>
        <v>96989</v>
      </c>
      <c r="B2891" s="377">
        <v>88247</v>
      </c>
      <c r="C2891" s="104" t="s">
        <v>13988</v>
      </c>
      <c r="D2891" s="104" t="s">
        <v>14183</v>
      </c>
      <c r="E2891" s="105" t="s">
        <v>11264</v>
      </c>
      <c r="F2891" s="105" t="s">
        <v>6456</v>
      </c>
      <c r="G2891" s="140">
        <v>0.12640000000000001</v>
      </c>
      <c r="H2891" s="107">
        <f>VLOOKUP(B2891,'CMP-SIN-SD-09-2021'!A:D,4,0)</f>
        <v>18.739999999999998</v>
      </c>
      <c r="I2891" s="107" t="s">
        <v>11266</v>
      </c>
      <c r="J2891" s="76">
        <f t="shared" ref="J2891:J2893" si="882">TRUNC((H2891*G2891),2)</f>
        <v>2.36</v>
      </c>
      <c r="M2891" s="76">
        <f>VLOOKUP(B2891,'CMP-SIN-SD-09-2021'!A:D,4,0)</f>
        <v>18.739999999999998</v>
      </c>
      <c r="N2891" s="76" t="b">
        <f t="shared" ref="N2891:N2893" si="883">M2891=H2891</f>
        <v>1</v>
      </c>
    </row>
    <row r="2892" spans="1:15" s="363" customFormat="1" x14ac:dyDescent="0.25">
      <c r="A2892" s="378">
        <f t="shared" si="871"/>
        <v>96989</v>
      </c>
      <c r="B2892" s="377">
        <v>88264</v>
      </c>
      <c r="C2892" s="104" t="s">
        <v>13988</v>
      </c>
      <c r="D2892" s="104" t="s">
        <v>13368</v>
      </c>
      <c r="E2892" s="105" t="s">
        <v>11264</v>
      </c>
      <c r="F2892" s="105" t="s">
        <v>6456</v>
      </c>
      <c r="G2892" s="140">
        <v>0.12640000000000001</v>
      </c>
      <c r="H2892" s="107">
        <f>VLOOKUP(B2892,'CMP-SIN-SD-09-2021'!A:D,4,0)</f>
        <v>24.1</v>
      </c>
      <c r="I2892" s="107" t="s">
        <v>11266</v>
      </c>
      <c r="J2892" s="76">
        <f t="shared" si="882"/>
        <v>3.04</v>
      </c>
      <c r="M2892" s="76">
        <f>VLOOKUP(B2892,'CMP-SIN-SD-09-2021'!A:D,4,0)</f>
        <v>24.1</v>
      </c>
      <c r="N2892" s="76" t="b">
        <f t="shared" si="883"/>
        <v>1</v>
      </c>
    </row>
    <row r="2893" spans="1:15" s="363" customFormat="1" ht="45" x14ac:dyDescent="0.25">
      <c r="A2893" s="378">
        <f t="shared" si="871"/>
        <v>96989</v>
      </c>
      <c r="B2893" s="377">
        <v>4274</v>
      </c>
      <c r="C2893" s="104" t="s">
        <v>13988</v>
      </c>
      <c r="D2893" s="104" t="s">
        <v>14361</v>
      </c>
      <c r="E2893" s="105" t="s">
        <v>11264</v>
      </c>
      <c r="F2893" s="105" t="s">
        <v>6446</v>
      </c>
      <c r="G2893" s="140">
        <v>1</v>
      </c>
      <c r="H2893" s="107">
        <v>102.82</v>
      </c>
      <c r="I2893" s="107" t="s">
        <v>11266</v>
      </c>
      <c r="J2893" s="76">
        <f t="shared" si="882"/>
        <v>102.82</v>
      </c>
      <c r="M2893" s="76">
        <f>VLOOKUP(B2893,'INS-SIN-SD-09-2021'!A:D,4,0)</f>
        <v>102.82</v>
      </c>
      <c r="N2893" s="76" t="b">
        <f t="shared" si="883"/>
        <v>1</v>
      </c>
    </row>
    <row r="2894" spans="1:15" s="363" customFormat="1" ht="30" x14ac:dyDescent="0.25">
      <c r="A2894" s="376">
        <f t="shared" si="871"/>
        <v>96988</v>
      </c>
      <c r="B2894" s="367" t="s">
        <v>11263</v>
      </c>
      <c r="C2894" s="368" t="s">
        <v>11616</v>
      </c>
      <c r="D2894" s="368" t="s">
        <v>13603</v>
      </c>
      <c r="E2894" s="369" t="s">
        <v>6446</v>
      </c>
      <c r="F2894" s="369" t="s">
        <v>11264</v>
      </c>
      <c r="G2894" s="370" t="s">
        <v>11265</v>
      </c>
      <c r="H2894" s="371" t="s">
        <v>11266</v>
      </c>
      <c r="I2894" s="375">
        <f>SUMIF(A:A,A2894,J:J)</f>
        <v>129.35</v>
      </c>
      <c r="K2894" s="363">
        <f>VLOOKUP(A2894,'CMP-SIN-SD-09-2021'!A:D,4,0)</f>
        <v>129.35</v>
      </c>
      <c r="L2894" s="363" t="b">
        <f>K2894=I2894</f>
        <v>1</v>
      </c>
      <c r="O2894" s="6">
        <v>96988</v>
      </c>
    </row>
    <row r="2895" spans="1:15" s="363" customFormat="1" x14ac:dyDescent="0.25">
      <c r="A2895" s="378">
        <f t="shared" si="871"/>
        <v>96988</v>
      </c>
      <c r="B2895" s="377">
        <v>88247</v>
      </c>
      <c r="C2895" s="104" t="s">
        <v>13603</v>
      </c>
      <c r="D2895" s="104" t="s">
        <v>14183</v>
      </c>
      <c r="E2895" s="105" t="s">
        <v>11264</v>
      </c>
      <c r="F2895" s="105" t="s">
        <v>6456</v>
      </c>
      <c r="G2895" s="140">
        <v>0.15820000000000001</v>
      </c>
      <c r="H2895" s="107">
        <f>VLOOKUP(B2895,'CMP-SIN-SD-09-2021'!A:D,4,0)</f>
        <v>18.739999999999998</v>
      </c>
      <c r="I2895" s="107" t="s">
        <v>11266</v>
      </c>
      <c r="J2895" s="76">
        <f t="shared" ref="J2895:J2897" si="884">TRUNC((H2895*G2895),2)</f>
        <v>2.96</v>
      </c>
      <c r="M2895" s="76">
        <f>VLOOKUP(B2895,'CMP-SIN-SD-09-2021'!A:D,4,0)</f>
        <v>18.739999999999998</v>
      </c>
      <c r="N2895" s="76" t="b">
        <f t="shared" ref="N2895:N2897" si="885">M2895=H2895</f>
        <v>1</v>
      </c>
    </row>
    <row r="2896" spans="1:15" s="363" customFormat="1" x14ac:dyDescent="0.25">
      <c r="A2896" s="378">
        <f t="shared" si="871"/>
        <v>96988</v>
      </c>
      <c r="B2896" s="377">
        <v>88264</v>
      </c>
      <c r="C2896" s="104" t="s">
        <v>13603</v>
      </c>
      <c r="D2896" s="104" t="s">
        <v>13368</v>
      </c>
      <c r="E2896" s="105" t="s">
        <v>11264</v>
      </c>
      <c r="F2896" s="105" t="s">
        <v>6456</v>
      </c>
      <c r="G2896" s="140">
        <v>0.15820000000000001</v>
      </c>
      <c r="H2896" s="107">
        <f>VLOOKUP(B2896,'CMP-SIN-SD-09-2021'!A:D,4,0)</f>
        <v>24.1</v>
      </c>
      <c r="I2896" s="107" t="s">
        <v>11266</v>
      </c>
      <c r="J2896" s="76">
        <f t="shared" si="884"/>
        <v>3.81</v>
      </c>
      <c r="M2896" s="76">
        <f>VLOOKUP(B2896,'CMP-SIN-SD-09-2021'!A:D,4,0)</f>
        <v>24.1</v>
      </c>
      <c r="N2896" s="76" t="b">
        <f t="shared" si="885"/>
        <v>1</v>
      </c>
    </row>
    <row r="2897" spans="1:15" s="363" customFormat="1" x14ac:dyDescent="0.25">
      <c r="A2897" s="378">
        <f t="shared" si="871"/>
        <v>96988</v>
      </c>
      <c r="B2897" s="377">
        <v>41387</v>
      </c>
      <c r="C2897" s="104" t="s">
        <v>13603</v>
      </c>
      <c r="D2897" s="104" t="s">
        <v>14362</v>
      </c>
      <c r="E2897" s="105" t="s">
        <v>11264</v>
      </c>
      <c r="F2897" s="105" t="s">
        <v>6465</v>
      </c>
      <c r="G2897" s="140">
        <v>3</v>
      </c>
      <c r="H2897" s="107">
        <v>40.86</v>
      </c>
      <c r="I2897" s="107" t="s">
        <v>11266</v>
      </c>
      <c r="J2897" s="76">
        <f t="shared" si="884"/>
        <v>122.58</v>
      </c>
      <c r="M2897" s="76">
        <f>VLOOKUP(B2897,'INS-SIN-SD-09-2021'!A:D,4,0)</f>
        <v>40.86</v>
      </c>
      <c r="N2897" s="76" t="b">
        <f t="shared" si="885"/>
        <v>1</v>
      </c>
    </row>
    <row r="2898" spans="1:15" s="363" customFormat="1" ht="30" x14ac:dyDescent="0.25">
      <c r="A2898" s="376" t="str">
        <f t="shared" si="871"/>
        <v>10272/ORSE</v>
      </c>
      <c r="B2898" s="367" t="s">
        <v>11263</v>
      </c>
      <c r="C2898" s="368" t="s">
        <v>11617</v>
      </c>
      <c r="D2898" s="368" t="s">
        <v>14363</v>
      </c>
      <c r="E2898" s="369" t="s">
        <v>6446</v>
      </c>
      <c r="F2898" s="369" t="s">
        <v>11264</v>
      </c>
      <c r="G2898" s="370" t="s">
        <v>11265</v>
      </c>
      <c r="H2898" s="371" t="s">
        <v>11266</v>
      </c>
      <c r="I2898" s="375">
        <f>SUMIF(A:A,A2898,J:J)</f>
        <v>9.44</v>
      </c>
      <c r="K2898" s="363" t="e">
        <f>VLOOKUP(A2898,'CMP-SIN-SD-09-2021'!A:D,4,0)</f>
        <v>#N/A</v>
      </c>
      <c r="L2898" s="363" t="e">
        <f>K2898=I2898</f>
        <v>#N/A</v>
      </c>
      <c r="O2898" s="363" t="s">
        <v>622</v>
      </c>
    </row>
    <row r="2899" spans="1:15" s="363" customFormat="1" x14ac:dyDescent="0.25">
      <c r="A2899" s="378" t="str">
        <f t="shared" si="871"/>
        <v>10272/ORSE</v>
      </c>
      <c r="B2899" s="377" t="s">
        <v>14364</v>
      </c>
      <c r="C2899" s="104" t="s">
        <v>14363</v>
      </c>
      <c r="D2899" s="104" t="s">
        <v>14365</v>
      </c>
      <c r="E2899" s="105" t="s">
        <v>11264</v>
      </c>
      <c r="F2899" s="105" t="s">
        <v>6446</v>
      </c>
      <c r="G2899" s="140">
        <v>1</v>
      </c>
      <c r="H2899" s="107">
        <v>9.44</v>
      </c>
      <c r="I2899" s="107" t="s">
        <v>11266</v>
      </c>
      <c r="J2899" s="76">
        <f>TRUNC((H2899*G2899),2)</f>
        <v>9.44</v>
      </c>
      <c r="M2899" s="76" t="e">
        <f>VLOOKUP(B2899,'INS-SIN-SD-09-2021'!A:D,4,0)</f>
        <v>#N/A</v>
      </c>
      <c r="N2899" s="76" t="e">
        <f>M2899=H2899</f>
        <v>#N/A</v>
      </c>
    </row>
    <row r="2900" spans="1:15" s="363" customFormat="1" x14ac:dyDescent="0.25">
      <c r="A2900" s="376" t="str">
        <f t="shared" si="871"/>
        <v>C4853/SEINFRA</v>
      </c>
      <c r="B2900" s="367" t="s">
        <v>11263</v>
      </c>
      <c r="C2900" s="368" t="s">
        <v>11618</v>
      </c>
      <c r="D2900" s="368" t="s">
        <v>13380</v>
      </c>
      <c r="E2900" s="369" t="s">
        <v>6446</v>
      </c>
      <c r="F2900" s="369" t="s">
        <v>11264</v>
      </c>
      <c r="G2900" s="370" t="s">
        <v>11265</v>
      </c>
      <c r="H2900" s="371" t="s">
        <v>11266</v>
      </c>
      <c r="I2900" s="375">
        <f>SUMIF(A:A,A2900,J:J)</f>
        <v>406.42</v>
      </c>
      <c r="K2900" s="363" t="e">
        <f>VLOOKUP(A2900,'CMP-SIN-SD-09-2021'!A:D,4,0)</f>
        <v>#N/A</v>
      </c>
      <c r="L2900" s="363" t="e">
        <f>K2900=I2900</f>
        <v>#N/A</v>
      </c>
      <c r="O2900" s="363" t="s">
        <v>623</v>
      </c>
    </row>
    <row r="2901" spans="1:15" s="363" customFormat="1" x14ac:dyDescent="0.25">
      <c r="A2901" s="378" t="str">
        <f t="shared" si="871"/>
        <v>C4853/SEINFRA</v>
      </c>
      <c r="B2901" s="377">
        <v>88247</v>
      </c>
      <c r="C2901" s="104" t="s">
        <v>13380</v>
      </c>
      <c r="D2901" s="104" t="s">
        <v>14183</v>
      </c>
      <c r="E2901" s="105" t="s">
        <v>11264</v>
      </c>
      <c r="F2901" s="105" t="s">
        <v>6456</v>
      </c>
      <c r="G2901" s="140">
        <v>0.5</v>
      </c>
      <c r="H2901" s="107">
        <f>VLOOKUP(B2901,'CMP-SIN-SD-09-2021'!A:D,4,0)</f>
        <v>18.739999999999998</v>
      </c>
      <c r="I2901" s="107" t="s">
        <v>11266</v>
      </c>
      <c r="J2901" s="76">
        <f t="shared" ref="J2901:J2903" si="886">TRUNC((H2901*G2901),2)</f>
        <v>9.3699999999999992</v>
      </c>
      <c r="M2901" s="76">
        <f>VLOOKUP(B2901,'CMP-SIN-SD-09-2021'!A:D,4,0)</f>
        <v>18.739999999999998</v>
      </c>
      <c r="N2901" s="76" t="b">
        <f t="shared" ref="N2901:N2903" si="887">M2901=H2901</f>
        <v>1</v>
      </c>
    </row>
    <row r="2902" spans="1:15" s="363" customFormat="1" x14ac:dyDescent="0.25">
      <c r="A2902" s="378" t="str">
        <f t="shared" si="871"/>
        <v>C4853/SEINFRA</v>
      </c>
      <c r="B2902" s="377">
        <v>88264</v>
      </c>
      <c r="C2902" s="104" t="s">
        <v>13380</v>
      </c>
      <c r="D2902" s="104" t="s">
        <v>13368</v>
      </c>
      <c r="E2902" s="105" t="s">
        <v>11264</v>
      </c>
      <c r="F2902" s="105" t="s">
        <v>6456</v>
      </c>
      <c r="G2902" s="140">
        <v>0.5</v>
      </c>
      <c r="H2902" s="107">
        <f>VLOOKUP(B2902,'CMP-SIN-SD-09-2021'!A:D,4,0)</f>
        <v>24.1</v>
      </c>
      <c r="I2902" s="107" t="s">
        <v>11266</v>
      </c>
      <c r="J2902" s="76">
        <f t="shared" si="886"/>
        <v>12.05</v>
      </c>
      <c r="M2902" s="76">
        <f>VLOOKUP(B2902,'CMP-SIN-SD-09-2021'!A:D,4,0)</f>
        <v>24.1</v>
      </c>
      <c r="N2902" s="76" t="b">
        <f t="shared" si="887"/>
        <v>1</v>
      </c>
    </row>
    <row r="2903" spans="1:15" s="363" customFormat="1" ht="30" x14ac:dyDescent="0.25">
      <c r="A2903" s="378" t="str">
        <f t="shared" si="871"/>
        <v>C4853/SEINFRA</v>
      </c>
      <c r="B2903" s="377" t="s">
        <v>14366</v>
      </c>
      <c r="C2903" s="104" t="s">
        <v>13380</v>
      </c>
      <c r="D2903" s="104" t="s">
        <v>14367</v>
      </c>
      <c r="E2903" s="105" t="s">
        <v>11264</v>
      </c>
      <c r="F2903" s="105" t="s">
        <v>6446</v>
      </c>
      <c r="G2903" s="140">
        <v>1</v>
      </c>
      <c r="H2903" s="107">
        <v>385</v>
      </c>
      <c r="I2903" s="107" t="s">
        <v>11266</v>
      </c>
      <c r="J2903" s="76">
        <f t="shared" si="886"/>
        <v>385</v>
      </c>
      <c r="M2903" s="76" t="e">
        <f>VLOOKUP(B2903,'INS-SIN-SD-09-2021'!A:D,4,0)</f>
        <v>#N/A</v>
      </c>
      <c r="N2903" s="76" t="e">
        <f t="shared" si="887"/>
        <v>#N/A</v>
      </c>
    </row>
    <row r="2904" spans="1:15" s="363" customFormat="1" ht="30" x14ac:dyDescent="0.25">
      <c r="A2904" s="376">
        <f t="shared" si="871"/>
        <v>96985</v>
      </c>
      <c r="B2904" s="367" t="s">
        <v>11263</v>
      </c>
      <c r="C2904" s="368" t="s">
        <v>11278</v>
      </c>
      <c r="D2904" s="368" t="s">
        <v>11329</v>
      </c>
      <c r="E2904" s="369" t="s">
        <v>6446</v>
      </c>
      <c r="F2904" s="369" t="s">
        <v>11264</v>
      </c>
      <c r="G2904" s="370" t="s">
        <v>11265</v>
      </c>
      <c r="H2904" s="371" t="s">
        <v>11266</v>
      </c>
      <c r="I2904" s="375">
        <f>SUMIF(A:A,A2904,J:J)</f>
        <v>79.77</v>
      </c>
      <c r="K2904" s="363">
        <f>VLOOKUP(A2904,'CMP-SIN-SD-09-2021'!A:D,4,0)</f>
        <v>79.77</v>
      </c>
      <c r="L2904" s="363" t="b">
        <f>K2904=I2904</f>
        <v>1</v>
      </c>
      <c r="O2904" s="6">
        <v>96985</v>
      </c>
    </row>
    <row r="2905" spans="1:15" s="363" customFormat="1" x14ac:dyDescent="0.25">
      <c r="A2905" s="378">
        <f t="shared" si="871"/>
        <v>96985</v>
      </c>
      <c r="B2905" s="377">
        <v>88247</v>
      </c>
      <c r="C2905" s="104" t="s">
        <v>11329</v>
      </c>
      <c r="D2905" s="104" t="s">
        <v>14183</v>
      </c>
      <c r="E2905" s="105" t="s">
        <v>11264</v>
      </c>
      <c r="F2905" s="105" t="s">
        <v>6456</v>
      </c>
      <c r="G2905" s="140">
        <v>0.25309999999999999</v>
      </c>
      <c r="H2905" s="107">
        <f>VLOOKUP(B2905,'CMP-SIN-SD-09-2021'!A:D,4,0)</f>
        <v>18.739999999999998</v>
      </c>
      <c r="I2905" s="107" t="s">
        <v>11266</v>
      </c>
      <c r="J2905" s="76">
        <f t="shared" ref="J2905:J2907" si="888">TRUNC((H2905*G2905),2)</f>
        <v>4.74</v>
      </c>
      <c r="M2905" s="76">
        <f>VLOOKUP(B2905,'CMP-SIN-SD-09-2021'!A:D,4,0)</f>
        <v>18.739999999999998</v>
      </c>
      <c r="N2905" s="76" t="b">
        <f t="shared" ref="N2905:N2907" si="889">M2905=H2905</f>
        <v>1</v>
      </c>
    </row>
    <row r="2906" spans="1:15" s="363" customFormat="1" x14ac:dyDescent="0.25">
      <c r="A2906" s="378">
        <f t="shared" si="871"/>
        <v>96985</v>
      </c>
      <c r="B2906" s="377">
        <v>88264</v>
      </c>
      <c r="C2906" s="104" t="s">
        <v>11329</v>
      </c>
      <c r="D2906" s="104" t="s">
        <v>13368</v>
      </c>
      <c r="E2906" s="105" t="s">
        <v>11264</v>
      </c>
      <c r="F2906" s="105" t="s">
        <v>6456</v>
      </c>
      <c r="G2906" s="140">
        <v>0.25309999999999999</v>
      </c>
      <c r="H2906" s="107">
        <f>VLOOKUP(B2906,'CMP-SIN-SD-09-2021'!A:D,4,0)</f>
        <v>24.1</v>
      </c>
      <c r="I2906" s="107" t="s">
        <v>11266</v>
      </c>
      <c r="J2906" s="76">
        <f t="shared" si="888"/>
        <v>6.09</v>
      </c>
      <c r="M2906" s="76">
        <f>VLOOKUP(B2906,'CMP-SIN-SD-09-2021'!A:D,4,0)</f>
        <v>24.1</v>
      </c>
      <c r="N2906" s="76" t="b">
        <f t="shared" si="889"/>
        <v>1</v>
      </c>
    </row>
    <row r="2907" spans="1:15" s="363" customFormat="1" ht="45" x14ac:dyDescent="0.25">
      <c r="A2907" s="378">
        <f t="shared" si="871"/>
        <v>96985</v>
      </c>
      <c r="B2907" s="377">
        <v>3379</v>
      </c>
      <c r="C2907" s="104" t="s">
        <v>11329</v>
      </c>
      <c r="D2907" s="104" t="s">
        <v>14368</v>
      </c>
      <c r="E2907" s="105" t="s">
        <v>11264</v>
      </c>
      <c r="F2907" s="105" t="s">
        <v>6446</v>
      </c>
      <c r="G2907" s="140">
        <v>1</v>
      </c>
      <c r="H2907" s="107">
        <v>68.94</v>
      </c>
      <c r="I2907" s="107" t="s">
        <v>11266</v>
      </c>
      <c r="J2907" s="76">
        <f t="shared" si="888"/>
        <v>68.94</v>
      </c>
      <c r="M2907" s="76">
        <f>VLOOKUP(B2907,'INS-SIN-SD-09-2021'!A:D,4,0)</f>
        <v>68.94</v>
      </c>
      <c r="N2907" s="76" t="b">
        <f t="shared" si="889"/>
        <v>1</v>
      </c>
    </row>
    <row r="2908" spans="1:15" s="363" customFormat="1" ht="30" x14ac:dyDescent="0.25">
      <c r="A2908" s="376">
        <f t="shared" si="871"/>
        <v>96973</v>
      </c>
      <c r="B2908" s="367" t="s">
        <v>11263</v>
      </c>
      <c r="C2908" s="368" t="s">
        <v>11619</v>
      </c>
      <c r="D2908" s="368" t="s">
        <v>13741</v>
      </c>
      <c r="E2908" s="369" t="s">
        <v>6465</v>
      </c>
      <c r="F2908" s="369" t="s">
        <v>11264</v>
      </c>
      <c r="G2908" s="370" t="s">
        <v>11265</v>
      </c>
      <c r="H2908" s="371" t="s">
        <v>11266</v>
      </c>
      <c r="I2908" s="375">
        <f>SUMIF(A:A,A2908,J:J)</f>
        <v>48.96</v>
      </c>
      <c r="K2908" s="363">
        <f>VLOOKUP(A2908,'CMP-SIN-SD-09-2021'!A:D,4,0)</f>
        <v>48.96</v>
      </c>
      <c r="L2908" s="363" t="b">
        <f>K2908=I2908</f>
        <v>1</v>
      </c>
      <c r="O2908" s="6">
        <v>96973</v>
      </c>
    </row>
    <row r="2909" spans="1:15" s="363" customFormat="1" ht="30" x14ac:dyDescent="0.25">
      <c r="A2909" s="378">
        <f t="shared" si="871"/>
        <v>96973</v>
      </c>
      <c r="B2909" s="377">
        <v>98463</v>
      </c>
      <c r="C2909" s="104" t="s">
        <v>13741</v>
      </c>
      <c r="D2909" s="104" t="s">
        <v>14369</v>
      </c>
      <c r="E2909" s="105" t="s">
        <v>11264</v>
      </c>
      <c r="F2909" s="105" t="s">
        <v>6446</v>
      </c>
      <c r="G2909" s="140">
        <v>0.5</v>
      </c>
      <c r="H2909" s="107">
        <f>VLOOKUP(B2909,'CMP-SIN-SD-09-2021'!A:D,4,0)</f>
        <v>19.89</v>
      </c>
      <c r="I2909" s="107" t="s">
        <v>11266</v>
      </c>
      <c r="J2909" s="76">
        <f t="shared" ref="J2909:J2912" si="890">TRUNC((H2909*G2909),2)</f>
        <v>9.94</v>
      </c>
      <c r="M2909" s="76">
        <f>VLOOKUP(B2909,'CMP-SIN-SD-09-2021'!A:D,4,0)</f>
        <v>19.89</v>
      </c>
      <c r="N2909" s="76" t="b">
        <f t="shared" ref="N2909:N2912" si="891">M2909=H2909</f>
        <v>1</v>
      </c>
    </row>
    <row r="2910" spans="1:15" s="363" customFormat="1" x14ac:dyDescent="0.25">
      <c r="A2910" s="378">
        <f t="shared" si="871"/>
        <v>96973</v>
      </c>
      <c r="B2910" s="377">
        <v>88247</v>
      </c>
      <c r="C2910" s="104" t="s">
        <v>13741</v>
      </c>
      <c r="D2910" s="104" t="s">
        <v>14183</v>
      </c>
      <c r="E2910" s="105" t="s">
        <v>11264</v>
      </c>
      <c r="F2910" s="105" t="s">
        <v>6456</v>
      </c>
      <c r="G2910" s="140">
        <v>0.25330000000000003</v>
      </c>
      <c r="H2910" s="107">
        <f>VLOOKUP(B2910,'CMP-SIN-SD-09-2021'!A:D,4,0)</f>
        <v>18.739999999999998</v>
      </c>
      <c r="I2910" s="107" t="s">
        <v>11266</v>
      </c>
      <c r="J2910" s="76">
        <f t="shared" si="890"/>
        <v>4.74</v>
      </c>
      <c r="M2910" s="76">
        <f>VLOOKUP(B2910,'CMP-SIN-SD-09-2021'!A:D,4,0)</f>
        <v>18.739999999999998</v>
      </c>
      <c r="N2910" s="76" t="b">
        <f t="shared" si="891"/>
        <v>1</v>
      </c>
    </row>
    <row r="2911" spans="1:15" s="363" customFormat="1" x14ac:dyDescent="0.25">
      <c r="A2911" s="378">
        <f t="shared" si="871"/>
        <v>96973</v>
      </c>
      <c r="B2911" s="377">
        <v>88264</v>
      </c>
      <c r="C2911" s="104" t="s">
        <v>13741</v>
      </c>
      <c r="D2911" s="104" t="s">
        <v>13368</v>
      </c>
      <c r="E2911" s="105" t="s">
        <v>11264</v>
      </c>
      <c r="F2911" s="105" t="s">
        <v>6456</v>
      </c>
      <c r="G2911" s="140">
        <v>0.25330000000000003</v>
      </c>
      <c r="H2911" s="107">
        <f>VLOOKUP(B2911,'CMP-SIN-SD-09-2021'!A:D,4,0)</f>
        <v>24.1</v>
      </c>
      <c r="I2911" s="107" t="s">
        <v>11266</v>
      </c>
      <c r="J2911" s="76">
        <f t="shared" si="890"/>
        <v>6.1</v>
      </c>
      <c r="M2911" s="76">
        <f>VLOOKUP(B2911,'CMP-SIN-SD-09-2021'!A:D,4,0)</f>
        <v>24.1</v>
      </c>
      <c r="N2911" s="76" t="b">
        <f t="shared" si="891"/>
        <v>1</v>
      </c>
    </row>
    <row r="2912" spans="1:15" s="363" customFormat="1" x14ac:dyDescent="0.25">
      <c r="A2912" s="378">
        <f t="shared" si="871"/>
        <v>96973</v>
      </c>
      <c r="B2912" s="377">
        <v>863</v>
      </c>
      <c r="C2912" s="104" t="s">
        <v>13741</v>
      </c>
      <c r="D2912" s="104" t="s">
        <v>14358</v>
      </c>
      <c r="E2912" s="105" t="s">
        <v>11264</v>
      </c>
      <c r="F2912" s="105" t="s">
        <v>6465</v>
      </c>
      <c r="G2912" s="140">
        <v>1.05</v>
      </c>
      <c r="H2912" s="107">
        <v>26.84</v>
      </c>
      <c r="I2912" s="107" t="s">
        <v>11266</v>
      </c>
      <c r="J2912" s="76">
        <f t="shared" si="890"/>
        <v>28.18</v>
      </c>
      <c r="M2912" s="76">
        <f>VLOOKUP(B2912,'INS-SIN-SD-09-2021'!A:D,4,0)</f>
        <v>26.84</v>
      </c>
      <c r="N2912" s="76" t="b">
        <f t="shared" si="891"/>
        <v>1</v>
      </c>
    </row>
    <row r="2913" spans="1:15" s="363" customFormat="1" ht="30" x14ac:dyDescent="0.25">
      <c r="A2913" s="376">
        <f t="shared" si="871"/>
        <v>96977</v>
      </c>
      <c r="B2913" s="367" t="s">
        <v>11263</v>
      </c>
      <c r="C2913" s="368" t="s">
        <v>11620</v>
      </c>
      <c r="D2913" s="368" t="s">
        <v>13465</v>
      </c>
      <c r="E2913" s="369" t="s">
        <v>6465</v>
      </c>
      <c r="F2913" s="369" t="s">
        <v>11264</v>
      </c>
      <c r="G2913" s="370" t="s">
        <v>11265</v>
      </c>
      <c r="H2913" s="371" t="s">
        <v>11266</v>
      </c>
      <c r="I2913" s="375">
        <f>SUMIF(A:A,A2913,J:J)</f>
        <v>42.55</v>
      </c>
      <c r="K2913" s="363">
        <f>VLOOKUP(A2913,'CMP-SIN-SD-09-2021'!A:D,4,0)</f>
        <v>42.55</v>
      </c>
      <c r="L2913" s="363" t="b">
        <f>K2913=I2913</f>
        <v>1</v>
      </c>
      <c r="O2913" s="6">
        <v>96977</v>
      </c>
    </row>
    <row r="2914" spans="1:15" s="363" customFormat="1" x14ac:dyDescent="0.25">
      <c r="A2914" s="378">
        <f t="shared" si="871"/>
        <v>96977</v>
      </c>
      <c r="B2914" s="377">
        <v>88247</v>
      </c>
      <c r="C2914" s="104" t="s">
        <v>13465</v>
      </c>
      <c r="D2914" s="104" t="s">
        <v>14183</v>
      </c>
      <c r="E2914" s="105" t="s">
        <v>11264</v>
      </c>
      <c r="F2914" s="105" t="s">
        <v>6456</v>
      </c>
      <c r="G2914" s="140">
        <v>3.3700000000000001E-2</v>
      </c>
      <c r="H2914" s="107">
        <f>VLOOKUP(B2914,'CMP-SIN-SD-09-2021'!A:D,4,0)</f>
        <v>18.739999999999998</v>
      </c>
      <c r="I2914" s="107" t="s">
        <v>11266</v>
      </c>
      <c r="J2914" s="76">
        <f t="shared" ref="J2914:J2916" si="892">TRUNC((H2914*G2914),2)</f>
        <v>0.63</v>
      </c>
      <c r="M2914" s="76">
        <f>VLOOKUP(B2914,'CMP-SIN-SD-09-2021'!A:D,4,0)</f>
        <v>18.739999999999998</v>
      </c>
      <c r="N2914" s="76" t="b">
        <f t="shared" ref="N2914:N2916" si="893">M2914=H2914</f>
        <v>1</v>
      </c>
    </row>
    <row r="2915" spans="1:15" s="363" customFormat="1" x14ac:dyDescent="0.25">
      <c r="A2915" s="378">
        <f t="shared" si="871"/>
        <v>96977</v>
      </c>
      <c r="B2915" s="377">
        <v>88264</v>
      </c>
      <c r="C2915" s="104" t="s">
        <v>13465</v>
      </c>
      <c r="D2915" s="104" t="s">
        <v>13368</v>
      </c>
      <c r="E2915" s="105" t="s">
        <v>11264</v>
      </c>
      <c r="F2915" s="105" t="s">
        <v>6456</v>
      </c>
      <c r="G2915" s="140">
        <v>3.3700000000000001E-2</v>
      </c>
      <c r="H2915" s="107">
        <f>VLOOKUP(B2915,'CMP-SIN-SD-09-2021'!A:D,4,0)</f>
        <v>24.1</v>
      </c>
      <c r="I2915" s="107" t="s">
        <v>11266</v>
      </c>
      <c r="J2915" s="76">
        <f t="shared" si="892"/>
        <v>0.81</v>
      </c>
      <c r="M2915" s="76">
        <f>VLOOKUP(B2915,'CMP-SIN-SD-09-2021'!A:D,4,0)</f>
        <v>24.1</v>
      </c>
      <c r="N2915" s="76" t="b">
        <f t="shared" si="893"/>
        <v>1</v>
      </c>
    </row>
    <row r="2916" spans="1:15" s="363" customFormat="1" x14ac:dyDescent="0.25">
      <c r="A2916" s="378">
        <f t="shared" si="871"/>
        <v>96977</v>
      </c>
      <c r="B2916" s="377">
        <v>867</v>
      </c>
      <c r="C2916" s="104" t="s">
        <v>13465</v>
      </c>
      <c r="D2916" s="104" t="s">
        <v>14370</v>
      </c>
      <c r="E2916" s="105" t="s">
        <v>11264</v>
      </c>
      <c r="F2916" s="105" t="s">
        <v>6465</v>
      </c>
      <c r="G2916" s="140">
        <v>1.1000000000000001</v>
      </c>
      <c r="H2916" s="107">
        <v>37.380000000000003</v>
      </c>
      <c r="I2916" s="107" t="s">
        <v>11266</v>
      </c>
      <c r="J2916" s="76">
        <f t="shared" si="892"/>
        <v>41.11</v>
      </c>
      <c r="M2916" s="76">
        <f>VLOOKUP(B2916,'INS-SIN-SD-09-2021'!A:D,4,0)</f>
        <v>37.380000000000003</v>
      </c>
      <c r="N2916" s="76" t="b">
        <f t="shared" si="893"/>
        <v>1</v>
      </c>
    </row>
    <row r="2917" spans="1:15" s="363" customFormat="1" ht="30" x14ac:dyDescent="0.25">
      <c r="A2917" s="376">
        <f t="shared" si="871"/>
        <v>92877</v>
      </c>
      <c r="B2917" s="367" t="s">
        <v>11263</v>
      </c>
      <c r="C2917" s="368" t="s">
        <v>11621</v>
      </c>
      <c r="D2917" s="368" t="s">
        <v>13390</v>
      </c>
      <c r="E2917" s="369" t="s">
        <v>6462</v>
      </c>
      <c r="F2917" s="369" t="s">
        <v>11264</v>
      </c>
      <c r="G2917" s="370" t="s">
        <v>11265</v>
      </c>
      <c r="H2917" s="371" t="s">
        <v>11266</v>
      </c>
      <c r="I2917" s="375">
        <f>SUMIF(A:A,A2917,J:J)</f>
        <v>14.5</v>
      </c>
      <c r="K2917" s="363">
        <f>VLOOKUP(A2917,'CMP-SIN-SD-09-2021'!A:D,4,0)</f>
        <v>14.5</v>
      </c>
      <c r="L2917" s="363" t="b">
        <f>K2917=I2917</f>
        <v>1</v>
      </c>
      <c r="O2917" s="6">
        <v>92877</v>
      </c>
    </row>
    <row r="2918" spans="1:15" s="363" customFormat="1" x14ac:dyDescent="0.25">
      <c r="A2918" s="378">
        <f t="shared" si="871"/>
        <v>92877</v>
      </c>
      <c r="B2918" s="377">
        <v>88238</v>
      </c>
      <c r="C2918" s="104" t="s">
        <v>13390</v>
      </c>
      <c r="D2918" s="104" t="s">
        <v>13444</v>
      </c>
      <c r="E2918" s="105" t="s">
        <v>11264</v>
      </c>
      <c r="F2918" s="105" t="s">
        <v>6456</v>
      </c>
      <c r="G2918" s="140">
        <v>1.8E-3</v>
      </c>
      <c r="H2918" s="107">
        <f>VLOOKUP(B2918,'CMP-SIN-SD-09-2021'!A:D,4,0)</f>
        <v>18.440000000000001</v>
      </c>
      <c r="I2918" s="107" t="s">
        <v>11266</v>
      </c>
      <c r="J2918" s="76">
        <f t="shared" ref="J2918:J2920" si="894">TRUNC((H2918*G2918),2)</f>
        <v>0.03</v>
      </c>
      <c r="M2918" s="76">
        <f>VLOOKUP(B2918,'CMP-SIN-SD-09-2021'!A:D,4,0)</f>
        <v>18.440000000000001</v>
      </c>
      <c r="N2918" s="76" t="b">
        <f t="shared" ref="N2918:N2920" si="895">M2918=H2918</f>
        <v>1</v>
      </c>
    </row>
    <row r="2919" spans="1:15" s="363" customFormat="1" x14ac:dyDescent="0.25">
      <c r="A2919" s="378">
        <f t="shared" si="871"/>
        <v>92877</v>
      </c>
      <c r="B2919" s="377">
        <v>88245</v>
      </c>
      <c r="C2919" s="104" t="s">
        <v>13390</v>
      </c>
      <c r="D2919" s="104" t="s">
        <v>13445</v>
      </c>
      <c r="E2919" s="105" t="s">
        <v>11264</v>
      </c>
      <c r="F2919" s="105" t="s">
        <v>6456</v>
      </c>
      <c r="G2919" s="140">
        <v>1.2500000000000001E-2</v>
      </c>
      <c r="H2919" s="107">
        <f>VLOOKUP(B2919,'CMP-SIN-SD-09-2021'!A:D,4,0)</f>
        <v>23.78</v>
      </c>
      <c r="I2919" s="107" t="s">
        <v>11266</v>
      </c>
      <c r="J2919" s="76">
        <f t="shared" si="894"/>
        <v>0.28999999999999998</v>
      </c>
      <c r="M2919" s="76">
        <f>VLOOKUP(B2919,'CMP-SIN-SD-09-2021'!A:D,4,0)</f>
        <v>23.78</v>
      </c>
      <c r="N2919" s="76" t="b">
        <f t="shared" si="895"/>
        <v>1</v>
      </c>
    </row>
    <row r="2920" spans="1:15" s="363" customFormat="1" ht="30" x14ac:dyDescent="0.25">
      <c r="A2920" s="378">
        <f t="shared" si="871"/>
        <v>92877</v>
      </c>
      <c r="B2920" s="377">
        <v>43054</v>
      </c>
      <c r="C2920" s="104" t="s">
        <v>13390</v>
      </c>
      <c r="D2920" s="104" t="s">
        <v>14371</v>
      </c>
      <c r="E2920" s="105" t="s">
        <v>11264</v>
      </c>
      <c r="F2920" s="105" t="s">
        <v>6462</v>
      </c>
      <c r="G2920" s="140">
        <v>1.1100000000000001</v>
      </c>
      <c r="H2920" s="107">
        <v>12.78</v>
      </c>
      <c r="I2920" s="107" t="s">
        <v>11266</v>
      </c>
      <c r="J2920" s="76">
        <f t="shared" si="894"/>
        <v>14.18</v>
      </c>
      <c r="M2920" s="76">
        <f>VLOOKUP(B2920,'INS-SIN-SD-09-2021'!A:D,4,0)</f>
        <v>12.78</v>
      </c>
      <c r="N2920" s="76" t="b">
        <f t="shared" si="895"/>
        <v>1</v>
      </c>
    </row>
    <row r="2921" spans="1:15" s="363" customFormat="1" ht="30" x14ac:dyDescent="0.25">
      <c r="A2921" s="376" t="str">
        <f t="shared" si="871"/>
        <v>00758/ORSE</v>
      </c>
      <c r="B2921" s="367" t="s">
        <v>11263</v>
      </c>
      <c r="C2921" s="368" t="s">
        <v>11622</v>
      </c>
      <c r="D2921" s="368" t="s">
        <v>13988</v>
      </c>
      <c r="E2921" s="369" t="s">
        <v>6446</v>
      </c>
      <c r="F2921" s="369" t="s">
        <v>11264</v>
      </c>
      <c r="G2921" s="370" t="s">
        <v>11265</v>
      </c>
      <c r="H2921" s="371" t="s">
        <v>11266</v>
      </c>
      <c r="I2921" s="375">
        <f>SUMIF(A:A,A2921,J:J)</f>
        <v>625.21999999999991</v>
      </c>
      <c r="K2921" s="363" t="e">
        <f>VLOOKUP(A2921,'CMP-SIN-SD-09-2021'!A:D,4,0)</f>
        <v>#N/A</v>
      </c>
      <c r="L2921" s="363" t="e">
        <f>K2921=I2921</f>
        <v>#N/A</v>
      </c>
      <c r="O2921" s="363" t="s">
        <v>628</v>
      </c>
    </row>
    <row r="2922" spans="1:15" s="363" customFormat="1" x14ac:dyDescent="0.25">
      <c r="A2922" s="378" t="str">
        <f t="shared" si="871"/>
        <v>00758/ORSE</v>
      </c>
      <c r="B2922" s="377">
        <v>88264</v>
      </c>
      <c r="C2922" s="104" t="s">
        <v>13988</v>
      </c>
      <c r="D2922" s="104" t="s">
        <v>13368</v>
      </c>
      <c r="E2922" s="105" t="s">
        <v>11264</v>
      </c>
      <c r="F2922" s="105" t="s">
        <v>6456</v>
      </c>
      <c r="G2922" s="140">
        <v>2</v>
      </c>
      <c r="H2922" s="107">
        <f>VLOOKUP(B2922,'CMP-SIN-SD-09-2021'!A:D,4,0)</f>
        <v>24.1</v>
      </c>
      <c r="I2922" s="107" t="s">
        <v>11266</v>
      </c>
      <c r="J2922" s="76">
        <f t="shared" ref="J2922:J2924" si="896">TRUNC((H2922*G2922),2)</f>
        <v>48.2</v>
      </c>
      <c r="M2922" s="76">
        <f>VLOOKUP(B2922,'CMP-SIN-SD-09-2021'!A:D,4,0)</f>
        <v>24.1</v>
      </c>
      <c r="N2922" s="76" t="b">
        <f t="shared" ref="N2922:N2924" si="897">M2922=H2922</f>
        <v>1</v>
      </c>
    </row>
    <row r="2923" spans="1:15" s="363" customFormat="1" x14ac:dyDescent="0.25">
      <c r="A2923" s="378" t="str">
        <f t="shared" si="871"/>
        <v>00758/ORSE</v>
      </c>
      <c r="B2923" s="377">
        <v>88316</v>
      </c>
      <c r="C2923" s="104" t="s">
        <v>13988</v>
      </c>
      <c r="D2923" s="104" t="s">
        <v>11293</v>
      </c>
      <c r="E2923" s="105" t="s">
        <v>11264</v>
      </c>
      <c r="F2923" s="105" t="s">
        <v>6456</v>
      </c>
      <c r="G2923" s="140">
        <v>2</v>
      </c>
      <c r="H2923" s="107">
        <f>VLOOKUP(B2923,'CMP-SIN-SD-09-2021'!A:D,4,0)</f>
        <v>17.61</v>
      </c>
      <c r="I2923" s="107" t="s">
        <v>11266</v>
      </c>
      <c r="J2923" s="76">
        <f t="shared" si="896"/>
        <v>35.22</v>
      </c>
      <c r="M2923" s="76">
        <f>VLOOKUP(B2923,'CMP-SIN-SD-09-2021'!A:D,4,0)</f>
        <v>17.61</v>
      </c>
      <c r="N2923" s="76" t="b">
        <f t="shared" si="897"/>
        <v>1</v>
      </c>
    </row>
    <row r="2924" spans="1:15" s="363" customFormat="1" ht="30" x14ac:dyDescent="0.25">
      <c r="A2924" s="378" t="str">
        <f t="shared" si="871"/>
        <v>00758/ORSE</v>
      </c>
      <c r="B2924" s="377" t="s">
        <v>14372</v>
      </c>
      <c r="C2924" s="104" t="s">
        <v>13988</v>
      </c>
      <c r="D2924" s="104" t="s">
        <v>14373</v>
      </c>
      <c r="E2924" s="105" t="s">
        <v>11264</v>
      </c>
      <c r="F2924" s="105" t="s">
        <v>6446</v>
      </c>
      <c r="G2924" s="140">
        <v>1</v>
      </c>
      <c r="H2924" s="107">
        <v>541.79999999999995</v>
      </c>
      <c r="I2924" s="107" t="s">
        <v>11266</v>
      </c>
      <c r="J2924" s="76">
        <f t="shared" si="896"/>
        <v>541.79999999999995</v>
      </c>
      <c r="M2924" s="76" t="e">
        <f>VLOOKUP(B2924,'INS-SIN-SD-09-2021'!A:D,4,0)</f>
        <v>#N/A</v>
      </c>
      <c r="N2924" s="76" t="e">
        <f t="shared" si="897"/>
        <v>#N/A</v>
      </c>
    </row>
    <row r="2925" spans="1:15" s="363" customFormat="1" ht="30" x14ac:dyDescent="0.25">
      <c r="A2925" s="376">
        <f t="shared" si="871"/>
        <v>98302</v>
      </c>
      <c r="B2925" s="367" t="s">
        <v>11263</v>
      </c>
      <c r="C2925" s="368" t="s">
        <v>11623</v>
      </c>
      <c r="D2925" s="368" t="s">
        <v>13472</v>
      </c>
      <c r="E2925" s="369" t="s">
        <v>6446</v>
      </c>
      <c r="F2925" s="369" t="s">
        <v>11264</v>
      </c>
      <c r="G2925" s="370" t="s">
        <v>11265</v>
      </c>
      <c r="H2925" s="371" t="s">
        <v>11266</v>
      </c>
      <c r="I2925" s="375">
        <f>SUMIF(A:A,A2925,J:J)</f>
        <v>786.53</v>
      </c>
      <c r="K2925" s="363">
        <f>VLOOKUP(A2925,'CMP-SIN-SD-09-2021'!A:D,4,0)</f>
        <v>786.53</v>
      </c>
      <c r="L2925" s="363" t="b">
        <f>K2925=I2925</f>
        <v>1</v>
      </c>
      <c r="O2925" s="6">
        <v>98302</v>
      </c>
    </row>
    <row r="2926" spans="1:15" s="363" customFormat="1" x14ac:dyDescent="0.25">
      <c r="A2926" s="378">
        <f t="shared" si="871"/>
        <v>98302</v>
      </c>
      <c r="B2926" s="377">
        <v>88247</v>
      </c>
      <c r="C2926" s="104" t="s">
        <v>13472</v>
      </c>
      <c r="D2926" s="104" t="s">
        <v>14183</v>
      </c>
      <c r="E2926" s="105" t="s">
        <v>11264</v>
      </c>
      <c r="F2926" s="105" t="s">
        <v>6456</v>
      </c>
      <c r="G2926" s="140">
        <v>6.2007000000000003</v>
      </c>
      <c r="H2926" s="107">
        <f>VLOOKUP(B2926,'CMP-SIN-SD-09-2021'!A:D,4,0)</f>
        <v>18.739999999999998</v>
      </c>
      <c r="I2926" s="107" t="s">
        <v>11266</v>
      </c>
      <c r="J2926" s="76">
        <f t="shared" ref="J2926:J2928" si="898">TRUNC((H2926*G2926),2)</f>
        <v>116.2</v>
      </c>
      <c r="M2926" s="76">
        <f>VLOOKUP(B2926,'CMP-SIN-SD-09-2021'!A:D,4,0)</f>
        <v>18.739999999999998</v>
      </c>
      <c r="N2926" s="76" t="b">
        <f t="shared" ref="N2926:N2928" si="899">M2926=H2926</f>
        <v>1</v>
      </c>
    </row>
    <row r="2927" spans="1:15" s="363" customFormat="1" x14ac:dyDescent="0.25">
      <c r="A2927" s="378">
        <f t="shared" si="871"/>
        <v>98302</v>
      </c>
      <c r="B2927" s="377">
        <v>88264</v>
      </c>
      <c r="C2927" s="104" t="s">
        <v>13472</v>
      </c>
      <c r="D2927" s="104" t="s">
        <v>13368</v>
      </c>
      <c r="E2927" s="105" t="s">
        <v>11264</v>
      </c>
      <c r="F2927" s="105" t="s">
        <v>6456</v>
      </c>
      <c r="G2927" s="140">
        <v>6.2007000000000003</v>
      </c>
      <c r="H2927" s="107">
        <f>VLOOKUP(B2927,'CMP-SIN-SD-09-2021'!A:D,4,0)</f>
        <v>24.1</v>
      </c>
      <c r="I2927" s="107" t="s">
        <v>11266</v>
      </c>
      <c r="J2927" s="76">
        <f t="shared" si="898"/>
        <v>149.43</v>
      </c>
      <c r="M2927" s="76">
        <f>VLOOKUP(B2927,'CMP-SIN-SD-09-2021'!A:D,4,0)</f>
        <v>24.1</v>
      </c>
      <c r="N2927" s="76" t="b">
        <f t="shared" si="899"/>
        <v>1</v>
      </c>
    </row>
    <row r="2928" spans="1:15" s="363" customFormat="1" ht="30" x14ac:dyDescent="0.25">
      <c r="A2928" s="378">
        <f t="shared" si="871"/>
        <v>98302</v>
      </c>
      <c r="B2928" s="377">
        <v>39596</v>
      </c>
      <c r="C2928" s="104" t="s">
        <v>13472</v>
      </c>
      <c r="D2928" s="104" t="s">
        <v>14374</v>
      </c>
      <c r="E2928" s="105" t="s">
        <v>11264</v>
      </c>
      <c r="F2928" s="105" t="s">
        <v>6446</v>
      </c>
      <c r="G2928" s="140">
        <v>1</v>
      </c>
      <c r="H2928" s="107">
        <v>520.9</v>
      </c>
      <c r="I2928" s="107" t="s">
        <v>11266</v>
      </c>
      <c r="J2928" s="76">
        <f t="shared" si="898"/>
        <v>520.9</v>
      </c>
      <c r="M2928" s="76">
        <f>VLOOKUP(B2928,'INS-SIN-SD-09-2021'!A:D,4,0)</f>
        <v>520.9</v>
      </c>
      <c r="N2928" s="76" t="b">
        <f t="shared" si="899"/>
        <v>1</v>
      </c>
    </row>
    <row r="2929" spans="1:15" s="363" customFormat="1" x14ac:dyDescent="0.25">
      <c r="A2929" s="376" t="str">
        <f t="shared" si="871"/>
        <v>07867/ORSE</v>
      </c>
      <c r="B2929" s="367" t="s">
        <v>11263</v>
      </c>
      <c r="C2929" s="368" t="s">
        <v>11624</v>
      </c>
      <c r="D2929" s="368" t="s">
        <v>13389</v>
      </c>
      <c r="E2929" s="369" t="s">
        <v>6446</v>
      </c>
      <c r="F2929" s="369" t="s">
        <v>11264</v>
      </c>
      <c r="G2929" s="370" t="s">
        <v>11265</v>
      </c>
      <c r="H2929" s="371" t="s">
        <v>11266</v>
      </c>
      <c r="I2929" s="375">
        <f>SUMIF(A:A,A2929,J:J)</f>
        <v>520</v>
      </c>
      <c r="K2929" s="363" t="e">
        <f>VLOOKUP(A2929,'CMP-SIN-SD-09-2021'!A:D,4,0)</f>
        <v>#N/A</v>
      </c>
      <c r="L2929" s="363" t="e">
        <f>K2929=I2929</f>
        <v>#N/A</v>
      </c>
      <c r="O2929" s="363" t="s">
        <v>630</v>
      </c>
    </row>
    <row r="2930" spans="1:15" s="363" customFormat="1" x14ac:dyDescent="0.25">
      <c r="A2930" s="378" t="str">
        <f t="shared" si="871"/>
        <v>07867/ORSE</v>
      </c>
      <c r="B2930" s="377" t="s">
        <v>14375</v>
      </c>
      <c r="C2930" s="104" t="s">
        <v>13390</v>
      </c>
      <c r="D2930" s="104" t="s">
        <v>14376</v>
      </c>
      <c r="E2930" s="105" t="s">
        <v>11264</v>
      </c>
      <c r="F2930" s="105" t="s">
        <v>6446</v>
      </c>
      <c r="G2930" s="140">
        <v>1</v>
      </c>
      <c r="H2930" s="107">
        <v>520</v>
      </c>
      <c r="I2930" s="107" t="s">
        <v>11266</v>
      </c>
      <c r="J2930" s="76">
        <f>TRUNC((H2930*G2930),2)</f>
        <v>520</v>
      </c>
      <c r="M2930" s="76" t="e">
        <f>VLOOKUP(B2930,'INS-SIN-SD-09-2021'!A:D,4,0)</f>
        <v>#N/A</v>
      </c>
      <c r="N2930" s="76" t="e">
        <f>M2930=H2930</f>
        <v>#N/A</v>
      </c>
    </row>
    <row r="2931" spans="1:15" s="363" customFormat="1" x14ac:dyDescent="0.25">
      <c r="A2931" s="376" t="str">
        <f t="shared" si="871"/>
        <v>071796/AGETOP</v>
      </c>
      <c r="B2931" s="367" t="s">
        <v>11263</v>
      </c>
      <c r="C2931" s="368" t="s">
        <v>11625</v>
      </c>
      <c r="D2931" s="368" t="s">
        <v>14377</v>
      </c>
      <c r="E2931" s="369" t="s">
        <v>6446</v>
      </c>
      <c r="F2931" s="369" t="s">
        <v>11264</v>
      </c>
      <c r="G2931" s="370" t="s">
        <v>11265</v>
      </c>
      <c r="H2931" s="371" t="s">
        <v>11266</v>
      </c>
      <c r="I2931" s="375">
        <f>SUMIF(A:A,A2931,J:J)</f>
        <v>23.65</v>
      </c>
      <c r="K2931" s="363" t="e">
        <f>VLOOKUP(A2931,'CMP-SIN-SD-09-2021'!A:D,4,0)</f>
        <v>#N/A</v>
      </c>
      <c r="L2931" s="363" t="e">
        <f>K2931=I2931</f>
        <v>#N/A</v>
      </c>
      <c r="O2931" s="363" t="s">
        <v>631</v>
      </c>
    </row>
    <row r="2932" spans="1:15" s="363" customFormat="1" x14ac:dyDescent="0.25">
      <c r="A2932" s="378" t="str">
        <f t="shared" si="871"/>
        <v>071796/AGETOP</v>
      </c>
      <c r="B2932" s="377">
        <v>88264</v>
      </c>
      <c r="C2932" s="104" t="s">
        <v>14377</v>
      </c>
      <c r="D2932" s="104" t="s">
        <v>13368</v>
      </c>
      <c r="E2932" s="105" t="s">
        <v>11264</v>
      </c>
      <c r="F2932" s="105" t="s">
        <v>6456</v>
      </c>
      <c r="G2932" s="140">
        <v>0.15</v>
      </c>
      <c r="H2932" s="107">
        <f>VLOOKUP(B2932,'CMP-SIN-SD-09-2021'!A:D,4,0)</f>
        <v>24.1</v>
      </c>
      <c r="I2932" s="107" t="s">
        <v>11266</v>
      </c>
      <c r="J2932" s="76">
        <f t="shared" ref="J2932:J2934" si="900">TRUNC((H2932*G2932),2)</f>
        <v>3.61</v>
      </c>
      <c r="M2932" s="76">
        <f>VLOOKUP(B2932,'CMP-SIN-SD-09-2021'!A:D,4,0)</f>
        <v>24.1</v>
      </c>
      <c r="N2932" s="76" t="b">
        <f t="shared" ref="N2932:N2934" si="901">M2932=H2932</f>
        <v>1</v>
      </c>
    </row>
    <row r="2933" spans="1:15" s="363" customFormat="1" x14ac:dyDescent="0.25">
      <c r="A2933" s="378" t="str">
        <f t="shared" ref="A2933:A2996" si="902">IF(O2933&lt;&gt;0,O2933,A2932)</f>
        <v>071796/AGETOP</v>
      </c>
      <c r="B2933" s="377">
        <v>88316</v>
      </c>
      <c r="C2933" s="104" t="s">
        <v>14377</v>
      </c>
      <c r="D2933" s="104" t="s">
        <v>11293</v>
      </c>
      <c r="E2933" s="105" t="s">
        <v>11264</v>
      </c>
      <c r="F2933" s="105" t="s">
        <v>6456</v>
      </c>
      <c r="G2933" s="140">
        <v>0.15</v>
      </c>
      <c r="H2933" s="107">
        <f>VLOOKUP(B2933,'CMP-SIN-SD-09-2021'!A:D,4,0)</f>
        <v>17.61</v>
      </c>
      <c r="I2933" s="107" t="s">
        <v>11266</v>
      </c>
      <c r="J2933" s="76">
        <f t="shared" si="900"/>
        <v>2.64</v>
      </c>
      <c r="M2933" s="76">
        <f>VLOOKUP(B2933,'CMP-SIN-SD-09-2021'!A:D,4,0)</f>
        <v>17.61</v>
      </c>
      <c r="N2933" s="76" t="b">
        <f t="shared" si="901"/>
        <v>1</v>
      </c>
    </row>
    <row r="2934" spans="1:15" s="363" customFormat="1" x14ac:dyDescent="0.25">
      <c r="A2934" s="378" t="str">
        <f t="shared" si="902"/>
        <v>071796/AGETOP</v>
      </c>
      <c r="B2934" s="377" t="s">
        <v>15230</v>
      </c>
      <c r="C2934" s="104" t="s">
        <v>14377</v>
      </c>
      <c r="D2934" s="104" t="s">
        <v>11625</v>
      </c>
      <c r="E2934" s="105" t="s">
        <v>11264</v>
      </c>
      <c r="F2934" s="105" t="s">
        <v>13735</v>
      </c>
      <c r="G2934" s="140">
        <v>1</v>
      </c>
      <c r="H2934" s="107">
        <v>17.399999999999999</v>
      </c>
      <c r="I2934" s="107" t="s">
        <v>11266</v>
      </c>
      <c r="J2934" s="76">
        <f t="shared" si="900"/>
        <v>17.399999999999999</v>
      </c>
      <c r="M2934" s="76" t="e">
        <f>VLOOKUP(B2934,'INS-SIN-SD-09-2021'!A:D,4,0)</f>
        <v>#N/A</v>
      </c>
      <c r="N2934" s="76" t="e">
        <f t="shared" si="901"/>
        <v>#N/A</v>
      </c>
    </row>
    <row r="2935" spans="1:15" s="363" customFormat="1" ht="30" x14ac:dyDescent="0.25">
      <c r="A2935" s="376" t="str">
        <f t="shared" si="902"/>
        <v>08507/ORSE</v>
      </c>
      <c r="B2935" s="367" t="s">
        <v>11263</v>
      </c>
      <c r="C2935" s="368" t="s">
        <v>11626</v>
      </c>
      <c r="D2935" s="368" t="s">
        <v>13517</v>
      </c>
      <c r="E2935" s="369" t="s">
        <v>6446</v>
      </c>
      <c r="F2935" s="369" t="s">
        <v>11264</v>
      </c>
      <c r="G2935" s="370" t="s">
        <v>11265</v>
      </c>
      <c r="H2935" s="371" t="s">
        <v>11266</v>
      </c>
      <c r="I2935" s="375">
        <f>SUMIF(A:A,A2935,J:J)</f>
        <v>4279.82</v>
      </c>
      <c r="K2935" s="363" t="e">
        <f>VLOOKUP(A2935,'CMP-SIN-SD-09-2021'!A:D,4,0)</f>
        <v>#N/A</v>
      </c>
      <c r="L2935" s="363" t="e">
        <f>K2935=I2935</f>
        <v>#N/A</v>
      </c>
      <c r="O2935" s="363" t="s">
        <v>632</v>
      </c>
    </row>
    <row r="2936" spans="1:15" s="363" customFormat="1" ht="30" x14ac:dyDescent="0.25">
      <c r="A2936" s="378" t="str">
        <f t="shared" si="902"/>
        <v>08507/ORSE</v>
      </c>
      <c r="B2936" s="377" t="s">
        <v>14378</v>
      </c>
      <c r="C2936" s="104" t="s">
        <v>13517</v>
      </c>
      <c r="D2936" s="104" t="s">
        <v>14379</v>
      </c>
      <c r="E2936" s="105" t="s">
        <v>11264</v>
      </c>
      <c r="F2936" s="105" t="s">
        <v>6446</v>
      </c>
      <c r="G2936" s="140">
        <v>1</v>
      </c>
      <c r="H2936" s="107">
        <v>4279.82</v>
      </c>
      <c r="I2936" s="107" t="s">
        <v>11266</v>
      </c>
      <c r="J2936" s="76">
        <f>TRUNC((H2936*G2936),2)</f>
        <v>4279.82</v>
      </c>
      <c r="M2936" s="76" t="e">
        <f>VLOOKUP(B2936,'INS-SIN-SD-09-2021'!A:D,4,0)</f>
        <v>#N/A</v>
      </c>
      <c r="N2936" s="76" t="e">
        <f>M2936=H2936</f>
        <v>#N/A</v>
      </c>
    </row>
    <row r="2937" spans="1:15" s="363" customFormat="1" x14ac:dyDescent="0.25">
      <c r="A2937" s="376" t="str">
        <f t="shared" si="902"/>
        <v>10727/ORSE</v>
      </c>
      <c r="B2937" s="367" t="s">
        <v>11263</v>
      </c>
      <c r="C2937" s="368" t="s">
        <v>14380</v>
      </c>
      <c r="D2937" s="368" t="s">
        <v>13389</v>
      </c>
      <c r="E2937" s="369" t="s">
        <v>6446</v>
      </c>
      <c r="F2937" s="369" t="s">
        <v>11264</v>
      </c>
      <c r="G2937" s="370" t="s">
        <v>11265</v>
      </c>
      <c r="H2937" s="371" t="s">
        <v>11266</v>
      </c>
      <c r="I2937" s="375">
        <f>SUMIF(A:A,A2937,J:J)</f>
        <v>298.26000000000005</v>
      </c>
      <c r="K2937" s="363" t="e">
        <f>VLOOKUP(A2937,'CMP-SIN-SD-09-2021'!A:D,4,0)</f>
        <v>#N/A</v>
      </c>
      <c r="L2937" s="363" t="e">
        <f>K2937=I2937</f>
        <v>#N/A</v>
      </c>
      <c r="O2937" s="363" t="s">
        <v>12197</v>
      </c>
    </row>
    <row r="2938" spans="1:15" s="363" customFormat="1" x14ac:dyDescent="0.25">
      <c r="A2938" s="378" t="str">
        <f t="shared" si="902"/>
        <v>10727/ORSE</v>
      </c>
      <c r="B2938" s="377">
        <v>88264</v>
      </c>
      <c r="C2938" s="104" t="s">
        <v>13390</v>
      </c>
      <c r="D2938" s="104" t="s">
        <v>13368</v>
      </c>
      <c r="E2938" s="105" t="s">
        <v>11264</v>
      </c>
      <c r="F2938" s="105" t="s">
        <v>6456</v>
      </c>
      <c r="G2938" s="140">
        <v>1</v>
      </c>
      <c r="H2938" s="107">
        <f>VLOOKUP(B2938,'CMP-SIN-SD-09-2021'!A:D,4,0)</f>
        <v>24.1</v>
      </c>
      <c r="I2938" s="107" t="s">
        <v>11266</v>
      </c>
      <c r="J2938" s="76">
        <f t="shared" ref="J2938:J2939" si="903">TRUNC((H2938*G2938),2)</f>
        <v>24.1</v>
      </c>
      <c r="M2938" s="76">
        <f>VLOOKUP(B2938,'CMP-SIN-SD-09-2021'!A:D,4,0)</f>
        <v>24.1</v>
      </c>
      <c r="N2938" s="76" t="b">
        <f t="shared" ref="N2938:N2939" si="904">M2938=H2938</f>
        <v>1</v>
      </c>
    </row>
    <row r="2939" spans="1:15" s="363" customFormat="1" x14ac:dyDescent="0.25">
      <c r="A2939" s="378" t="str">
        <f t="shared" si="902"/>
        <v>10727/ORSE</v>
      </c>
      <c r="B2939" s="377" t="s">
        <v>14381</v>
      </c>
      <c r="C2939" s="104" t="s">
        <v>13390</v>
      </c>
      <c r="D2939" s="104" t="s">
        <v>14382</v>
      </c>
      <c r="E2939" s="105" t="s">
        <v>11264</v>
      </c>
      <c r="F2939" s="105" t="s">
        <v>6446</v>
      </c>
      <c r="G2939" s="140">
        <v>1</v>
      </c>
      <c r="H2939" s="107">
        <v>274.16000000000003</v>
      </c>
      <c r="I2939" s="107" t="s">
        <v>11266</v>
      </c>
      <c r="J2939" s="76">
        <f t="shared" si="903"/>
        <v>274.16000000000003</v>
      </c>
      <c r="M2939" s="76" t="e">
        <f>VLOOKUP(B2939,'INS-SIN-SD-09-2021'!A:D,4,0)</f>
        <v>#N/A</v>
      </c>
      <c r="N2939" s="76" t="e">
        <f t="shared" si="904"/>
        <v>#N/A</v>
      </c>
    </row>
    <row r="2940" spans="1:15" s="363" customFormat="1" ht="30" x14ac:dyDescent="0.25">
      <c r="A2940" s="376">
        <f t="shared" si="902"/>
        <v>98297</v>
      </c>
      <c r="B2940" s="367" t="s">
        <v>11263</v>
      </c>
      <c r="C2940" s="368" t="s">
        <v>11627</v>
      </c>
      <c r="D2940" s="368" t="s">
        <v>13448</v>
      </c>
      <c r="E2940" s="369" t="s">
        <v>6465</v>
      </c>
      <c r="F2940" s="369" t="s">
        <v>11264</v>
      </c>
      <c r="G2940" s="370" t="s">
        <v>11265</v>
      </c>
      <c r="H2940" s="371" t="s">
        <v>11266</v>
      </c>
      <c r="I2940" s="375">
        <f>SUMIF(A:A,A2940,J:J)</f>
        <v>3.1</v>
      </c>
      <c r="K2940" s="363">
        <f>VLOOKUP(A2940,'CMP-SIN-SD-09-2021'!A:D,4,0)</f>
        <v>3.1</v>
      </c>
      <c r="L2940" s="363" t="b">
        <f>K2940=I2940</f>
        <v>1</v>
      </c>
      <c r="O2940" s="6">
        <v>98297</v>
      </c>
    </row>
    <row r="2941" spans="1:15" s="363" customFormat="1" x14ac:dyDescent="0.25">
      <c r="A2941" s="378">
        <f t="shared" si="902"/>
        <v>98297</v>
      </c>
      <c r="B2941" s="377">
        <v>88247</v>
      </c>
      <c r="C2941" s="104" t="s">
        <v>13448</v>
      </c>
      <c r="D2941" s="104" t="s">
        <v>14183</v>
      </c>
      <c r="E2941" s="105" t="s">
        <v>11264</v>
      </c>
      <c r="F2941" s="105" t="s">
        <v>6456</v>
      </c>
      <c r="G2941" s="140">
        <v>4.4999999999999997E-3</v>
      </c>
      <c r="H2941" s="107">
        <f>VLOOKUP(B2941,'CMP-SIN-SD-09-2021'!A:D,4,0)</f>
        <v>18.739999999999998</v>
      </c>
      <c r="I2941" s="107" t="s">
        <v>11266</v>
      </c>
      <c r="J2941" s="76">
        <f t="shared" ref="J2941:J2943" si="905">TRUNC((H2941*G2941),2)</f>
        <v>0.08</v>
      </c>
      <c r="M2941" s="76">
        <f>VLOOKUP(B2941,'CMP-SIN-SD-09-2021'!A:D,4,0)</f>
        <v>18.739999999999998</v>
      </c>
      <c r="N2941" s="76" t="b">
        <f t="shared" ref="N2941:N2943" si="906">M2941=H2941</f>
        <v>1</v>
      </c>
    </row>
    <row r="2942" spans="1:15" s="363" customFormat="1" x14ac:dyDescent="0.25">
      <c r="A2942" s="378">
        <f t="shared" si="902"/>
        <v>98297</v>
      </c>
      <c r="B2942" s="377">
        <v>88264</v>
      </c>
      <c r="C2942" s="104" t="s">
        <v>13448</v>
      </c>
      <c r="D2942" s="104" t="s">
        <v>13368</v>
      </c>
      <c r="E2942" s="105" t="s">
        <v>11264</v>
      </c>
      <c r="F2942" s="105" t="s">
        <v>6456</v>
      </c>
      <c r="G2942" s="140">
        <v>4.4999999999999997E-3</v>
      </c>
      <c r="H2942" s="107">
        <f>VLOOKUP(B2942,'CMP-SIN-SD-09-2021'!A:D,4,0)</f>
        <v>24.1</v>
      </c>
      <c r="I2942" s="107" t="s">
        <v>11266</v>
      </c>
      <c r="J2942" s="76">
        <f t="shared" si="905"/>
        <v>0.1</v>
      </c>
      <c r="M2942" s="76">
        <f>VLOOKUP(B2942,'CMP-SIN-SD-09-2021'!A:D,4,0)</f>
        <v>24.1</v>
      </c>
      <c r="N2942" s="76" t="b">
        <f t="shared" si="906"/>
        <v>1</v>
      </c>
    </row>
    <row r="2943" spans="1:15" s="363" customFormat="1" x14ac:dyDescent="0.25">
      <c r="A2943" s="378">
        <f t="shared" si="902"/>
        <v>98297</v>
      </c>
      <c r="B2943" s="377">
        <v>39599</v>
      </c>
      <c r="C2943" s="104" t="s">
        <v>13448</v>
      </c>
      <c r="D2943" s="104" t="s">
        <v>14383</v>
      </c>
      <c r="E2943" s="105" t="s">
        <v>11264</v>
      </c>
      <c r="F2943" s="105" t="s">
        <v>6465</v>
      </c>
      <c r="G2943" s="140">
        <v>1.05</v>
      </c>
      <c r="H2943" s="107">
        <v>2.79</v>
      </c>
      <c r="I2943" s="107" t="s">
        <v>11266</v>
      </c>
      <c r="J2943" s="76">
        <f t="shared" si="905"/>
        <v>2.92</v>
      </c>
      <c r="M2943" s="76">
        <f>VLOOKUP(B2943,'INS-SIN-SD-09-2021'!A:D,4,0)</f>
        <v>2.79</v>
      </c>
      <c r="N2943" s="76" t="b">
        <f t="shared" si="906"/>
        <v>1</v>
      </c>
    </row>
    <row r="2944" spans="1:15" s="363" customFormat="1" ht="45" x14ac:dyDescent="0.25">
      <c r="A2944" s="376">
        <f t="shared" si="902"/>
        <v>98281</v>
      </c>
      <c r="B2944" s="367" t="s">
        <v>11263</v>
      </c>
      <c r="C2944" s="368" t="s">
        <v>11628</v>
      </c>
      <c r="D2944" s="368" t="s">
        <v>13515</v>
      </c>
      <c r="E2944" s="369" t="s">
        <v>6465</v>
      </c>
      <c r="F2944" s="369" t="s">
        <v>11264</v>
      </c>
      <c r="G2944" s="370" t="s">
        <v>11265</v>
      </c>
      <c r="H2944" s="371" t="s">
        <v>11266</v>
      </c>
      <c r="I2944" s="375">
        <f>SUMIF(A:A,A2944,J:J)</f>
        <v>7.3400000000000007</v>
      </c>
      <c r="K2944" s="363">
        <f>VLOOKUP(A2944,'CMP-SIN-SD-09-2021'!A:D,4,0)</f>
        <v>7.34</v>
      </c>
      <c r="L2944" s="363" t="b">
        <f>K2944=I2944</f>
        <v>1</v>
      </c>
      <c r="O2944" s="6">
        <v>98281</v>
      </c>
    </row>
    <row r="2945" spans="1:15" s="363" customFormat="1" x14ac:dyDescent="0.25">
      <c r="A2945" s="378">
        <f t="shared" si="902"/>
        <v>98281</v>
      </c>
      <c r="B2945" s="377">
        <v>88247</v>
      </c>
      <c r="C2945" s="104" t="s">
        <v>13515</v>
      </c>
      <c r="D2945" s="104" t="s">
        <v>14183</v>
      </c>
      <c r="E2945" s="105" t="s">
        <v>11264</v>
      </c>
      <c r="F2945" s="105" t="s">
        <v>6456</v>
      </c>
      <c r="G2945" s="140">
        <v>0.1416</v>
      </c>
      <c r="H2945" s="107">
        <f>VLOOKUP(B2945,'CMP-SIN-SD-09-2021'!A:D,4,0)</f>
        <v>18.739999999999998</v>
      </c>
      <c r="I2945" s="107" t="s">
        <v>11266</v>
      </c>
      <c r="J2945" s="76">
        <f t="shared" ref="J2945:J2947" si="907">TRUNC((H2945*G2945),2)</f>
        <v>2.65</v>
      </c>
      <c r="M2945" s="76">
        <f>VLOOKUP(B2945,'CMP-SIN-SD-09-2021'!A:D,4,0)</f>
        <v>18.739999999999998</v>
      </c>
      <c r="N2945" s="76" t="b">
        <f t="shared" ref="N2945:N2947" si="908">M2945=H2945</f>
        <v>1</v>
      </c>
    </row>
    <row r="2946" spans="1:15" s="363" customFormat="1" x14ac:dyDescent="0.25">
      <c r="A2946" s="378">
        <f t="shared" si="902"/>
        <v>98281</v>
      </c>
      <c r="B2946" s="377">
        <v>88264</v>
      </c>
      <c r="C2946" s="104" t="s">
        <v>13515</v>
      </c>
      <c r="D2946" s="104" t="s">
        <v>13368</v>
      </c>
      <c r="E2946" s="105" t="s">
        <v>11264</v>
      </c>
      <c r="F2946" s="105" t="s">
        <v>6456</v>
      </c>
      <c r="G2946" s="140">
        <v>0.1416</v>
      </c>
      <c r="H2946" s="107">
        <f>VLOOKUP(B2946,'CMP-SIN-SD-09-2021'!A:D,4,0)</f>
        <v>24.1</v>
      </c>
      <c r="I2946" s="107" t="s">
        <v>11266</v>
      </c>
      <c r="J2946" s="76">
        <f t="shared" si="907"/>
        <v>3.41</v>
      </c>
      <c r="M2946" s="76">
        <f>VLOOKUP(B2946,'CMP-SIN-SD-09-2021'!A:D,4,0)</f>
        <v>24.1</v>
      </c>
      <c r="N2946" s="76" t="b">
        <f t="shared" si="908"/>
        <v>1</v>
      </c>
    </row>
    <row r="2947" spans="1:15" s="363" customFormat="1" ht="30" x14ac:dyDescent="0.25">
      <c r="A2947" s="378">
        <f t="shared" si="902"/>
        <v>98281</v>
      </c>
      <c r="B2947" s="377">
        <v>11902</v>
      </c>
      <c r="C2947" s="104" t="s">
        <v>13515</v>
      </c>
      <c r="D2947" s="104" t="s">
        <v>14384</v>
      </c>
      <c r="E2947" s="105" t="s">
        <v>11264</v>
      </c>
      <c r="F2947" s="105" t="s">
        <v>6465</v>
      </c>
      <c r="G2947" s="140">
        <v>1.05</v>
      </c>
      <c r="H2947" s="107">
        <v>1.22</v>
      </c>
      <c r="I2947" s="107" t="s">
        <v>11266</v>
      </c>
      <c r="J2947" s="76">
        <f t="shared" si="907"/>
        <v>1.28</v>
      </c>
      <c r="M2947" s="76">
        <f>VLOOKUP(B2947,'INS-SIN-SD-09-2021'!A:D,4,0)</f>
        <v>1.22</v>
      </c>
      <c r="N2947" s="76" t="b">
        <f t="shared" si="908"/>
        <v>1</v>
      </c>
    </row>
    <row r="2948" spans="1:15" s="363" customFormat="1" ht="30" x14ac:dyDescent="0.25">
      <c r="A2948" s="376">
        <f t="shared" si="902"/>
        <v>98400</v>
      </c>
      <c r="B2948" s="367" t="s">
        <v>11263</v>
      </c>
      <c r="C2948" s="368" t="s">
        <v>11629</v>
      </c>
      <c r="D2948" s="368" t="s">
        <v>13701</v>
      </c>
      <c r="E2948" s="369" t="s">
        <v>6465</v>
      </c>
      <c r="F2948" s="369" t="s">
        <v>11264</v>
      </c>
      <c r="G2948" s="370" t="s">
        <v>11265</v>
      </c>
      <c r="H2948" s="371" t="s">
        <v>11266</v>
      </c>
      <c r="I2948" s="375">
        <f>SUMIF(A:A,A2948,J:J)</f>
        <v>13.86</v>
      </c>
      <c r="K2948" s="363">
        <f>VLOOKUP(A2948,'CMP-SIN-SD-09-2021'!A:D,4,0)</f>
        <v>13.86</v>
      </c>
      <c r="L2948" s="363" t="b">
        <f>K2948=I2948</f>
        <v>1</v>
      </c>
      <c r="O2948" s="6">
        <v>98400</v>
      </c>
    </row>
    <row r="2949" spans="1:15" s="363" customFormat="1" x14ac:dyDescent="0.25">
      <c r="A2949" s="378">
        <f t="shared" si="902"/>
        <v>98400</v>
      </c>
      <c r="B2949" s="377">
        <v>88247</v>
      </c>
      <c r="C2949" s="104" t="s">
        <v>13701</v>
      </c>
      <c r="D2949" s="104" t="s">
        <v>14183</v>
      </c>
      <c r="E2949" s="105" t="s">
        <v>11264</v>
      </c>
      <c r="F2949" s="105" t="s">
        <v>6456</v>
      </c>
      <c r="G2949" s="140">
        <v>9.1899999999999996E-2</v>
      </c>
      <c r="H2949" s="107">
        <f>VLOOKUP(B2949,'CMP-SIN-SD-09-2021'!A:D,4,0)</f>
        <v>18.739999999999998</v>
      </c>
      <c r="I2949" s="107" t="s">
        <v>11266</v>
      </c>
      <c r="J2949" s="76">
        <f t="shared" ref="J2949:J2951" si="909">TRUNC((H2949*G2949),2)</f>
        <v>1.72</v>
      </c>
      <c r="M2949" s="76">
        <f>VLOOKUP(B2949,'CMP-SIN-SD-09-2021'!A:D,4,0)</f>
        <v>18.739999999999998</v>
      </c>
      <c r="N2949" s="76" t="b">
        <f t="shared" ref="N2949:N2951" si="910">M2949=H2949</f>
        <v>1</v>
      </c>
    </row>
    <row r="2950" spans="1:15" s="363" customFormat="1" x14ac:dyDescent="0.25">
      <c r="A2950" s="378">
        <f t="shared" si="902"/>
        <v>98400</v>
      </c>
      <c r="B2950" s="377">
        <v>88264</v>
      </c>
      <c r="C2950" s="104" t="s">
        <v>13701</v>
      </c>
      <c r="D2950" s="104" t="s">
        <v>13368</v>
      </c>
      <c r="E2950" s="105" t="s">
        <v>11264</v>
      </c>
      <c r="F2950" s="105" t="s">
        <v>6456</v>
      </c>
      <c r="G2950" s="140">
        <v>9.1899999999999996E-2</v>
      </c>
      <c r="H2950" s="107">
        <f>VLOOKUP(B2950,'CMP-SIN-SD-09-2021'!A:D,4,0)</f>
        <v>24.1</v>
      </c>
      <c r="I2950" s="107" t="s">
        <v>11266</v>
      </c>
      <c r="J2950" s="76">
        <f t="shared" si="909"/>
        <v>2.21</v>
      </c>
      <c r="M2950" s="76">
        <f>VLOOKUP(B2950,'CMP-SIN-SD-09-2021'!A:D,4,0)</f>
        <v>24.1</v>
      </c>
      <c r="N2950" s="76" t="b">
        <f t="shared" si="910"/>
        <v>1</v>
      </c>
    </row>
    <row r="2951" spans="1:15" s="363" customFormat="1" x14ac:dyDescent="0.25">
      <c r="A2951" s="378">
        <f t="shared" si="902"/>
        <v>98400</v>
      </c>
      <c r="B2951" s="377">
        <v>11916</v>
      </c>
      <c r="C2951" s="104" t="s">
        <v>13701</v>
      </c>
      <c r="D2951" s="104" t="s">
        <v>14385</v>
      </c>
      <c r="E2951" s="105" t="s">
        <v>11264</v>
      </c>
      <c r="F2951" s="105" t="s">
        <v>6465</v>
      </c>
      <c r="G2951" s="140">
        <v>1.05</v>
      </c>
      <c r="H2951" s="107">
        <v>9.4600000000000009</v>
      </c>
      <c r="I2951" s="107" t="s">
        <v>11266</v>
      </c>
      <c r="J2951" s="76">
        <f t="shared" si="909"/>
        <v>9.93</v>
      </c>
      <c r="M2951" s="76">
        <f>VLOOKUP(B2951,'INS-SIN-SD-09-2021'!A:D,4,0)</f>
        <v>9.4600000000000009</v>
      </c>
      <c r="N2951" s="76" t="b">
        <f t="shared" si="910"/>
        <v>1</v>
      </c>
    </row>
    <row r="2952" spans="1:15" s="363" customFormat="1" x14ac:dyDescent="0.25">
      <c r="A2952" s="376" t="str">
        <f t="shared" si="902"/>
        <v>070607/AGETOP</v>
      </c>
      <c r="B2952" s="367" t="s">
        <v>11263</v>
      </c>
      <c r="C2952" s="368" t="s">
        <v>12199</v>
      </c>
      <c r="D2952" s="368" t="s">
        <v>14386</v>
      </c>
      <c r="E2952" s="369" t="s">
        <v>6465</v>
      </c>
      <c r="F2952" s="369" t="s">
        <v>11264</v>
      </c>
      <c r="G2952" s="370" t="s">
        <v>11265</v>
      </c>
      <c r="H2952" s="371" t="s">
        <v>11266</v>
      </c>
      <c r="I2952" s="375">
        <f>SUMIF(A:A,A2952,J:J)</f>
        <v>3.5500000000000003</v>
      </c>
      <c r="K2952" s="363" t="e">
        <f>VLOOKUP(A2952,'CMP-SIN-SD-09-2021'!A:D,4,0)</f>
        <v>#N/A</v>
      </c>
      <c r="L2952" s="363" t="e">
        <f>K2952=I2952</f>
        <v>#N/A</v>
      </c>
      <c r="O2952" s="363" t="s">
        <v>12198</v>
      </c>
    </row>
    <row r="2953" spans="1:15" s="363" customFormat="1" x14ac:dyDescent="0.25">
      <c r="A2953" s="378" t="str">
        <f t="shared" si="902"/>
        <v>070607/AGETOP</v>
      </c>
      <c r="B2953" s="377">
        <v>88264</v>
      </c>
      <c r="C2953" s="104" t="s">
        <v>14386</v>
      </c>
      <c r="D2953" s="104" t="s">
        <v>13368</v>
      </c>
      <c r="E2953" s="105" t="s">
        <v>11264</v>
      </c>
      <c r="F2953" s="105" t="s">
        <v>6456</v>
      </c>
      <c r="G2953" s="140">
        <v>5.5E-2</v>
      </c>
      <c r="H2953" s="107">
        <f>VLOOKUP(B2953,'CMP-SIN-SD-09-2021'!A:D,4,0)</f>
        <v>24.1</v>
      </c>
      <c r="I2953" s="107" t="s">
        <v>11266</v>
      </c>
      <c r="J2953" s="76">
        <f t="shared" ref="J2953:J2955" si="911">TRUNC((H2953*G2953),2)</f>
        <v>1.32</v>
      </c>
      <c r="M2953" s="76">
        <f>VLOOKUP(B2953,'CMP-SIN-SD-09-2021'!A:D,4,0)</f>
        <v>24.1</v>
      </c>
      <c r="N2953" s="76" t="b">
        <f t="shared" ref="N2953:N2955" si="912">M2953=H2953</f>
        <v>1</v>
      </c>
    </row>
    <row r="2954" spans="1:15" s="363" customFormat="1" x14ac:dyDescent="0.25">
      <c r="A2954" s="378" t="str">
        <f t="shared" si="902"/>
        <v>070607/AGETOP</v>
      </c>
      <c r="B2954" s="377">
        <v>88316</v>
      </c>
      <c r="C2954" s="104" t="s">
        <v>14386</v>
      </c>
      <c r="D2954" s="104" t="s">
        <v>11293</v>
      </c>
      <c r="E2954" s="105" t="s">
        <v>11264</v>
      </c>
      <c r="F2954" s="105" t="s">
        <v>6456</v>
      </c>
      <c r="G2954" s="140">
        <v>5.5E-2</v>
      </c>
      <c r="H2954" s="107">
        <f>VLOOKUP(B2954,'CMP-SIN-SD-09-2021'!A:D,4,0)</f>
        <v>17.61</v>
      </c>
      <c r="I2954" s="107" t="s">
        <v>11266</v>
      </c>
      <c r="J2954" s="76">
        <f t="shared" si="911"/>
        <v>0.96</v>
      </c>
      <c r="M2954" s="76">
        <f>VLOOKUP(B2954,'CMP-SIN-SD-09-2021'!A:D,4,0)</f>
        <v>17.61</v>
      </c>
      <c r="N2954" s="76" t="b">
        <f t="shared" si="912"/>
        <v>1</v>
      </c>
    </row>
    <row r="2955" spans="1:15" s="363" customFormat="1" x14ac:dyDescent="0.25">
      <c r="A2955" s="378" t="str">
        <f t="shared" si="902"/>
        <v>070607/AGETOP</v>
      </c>
      <c r="B2955" s="377">
        <v>3901</v>
      </c>
      <c r="C2955" s="104" t="s">
        <v>14386</v>
      </c>
      <c r="D2955" s="104" t="s">
        <v>14387</v>
      </c>
      <c r="E2955" s="105" t="s">
        <v>11264</v>
      </c>
      <c r="F2955" s="105" t="s">
        <v>13888</v>
      </c>
      <c r="G2955" s="140">
        <v>1.02</v>
      </c>
      <c r="H2955" s="107">
        <v>1.25</v>
      </c>
      <c r="I2955" s="107" t="s">
        <v>11266</v>
      </c>
      <c r="J2955" s="76">
        <f t="shared" si="911"/>
        <v>1.27</v>
      </c>
      <c r="M2955" s="76" t="e">
        <f>VLOOKUP(B2955,'INS-SIN-SD-09-2021'!A:D,4,0)</f>
        <v>#N/A</v>
      </c>
      <c r="N2955" s="76" t="e">
        <f t="shared" si="912"/>
        <v>#N/A</v>
      </c>
    </row>
    <row r="2956" spans="1:15" s="363" customFormat="1" ht="30" x14ac:dyDescent="0.25">
      <c r="A2956" s="376" t="str">
        <f t="shared" si="902"/>
        <v>CCU.06.0002</v>
      </c>
      <c r="B2956" s="367" t="s">
        <v>11263</v>
      </c>
      <c r="C2956" s="368" t="s">
        <v>11630</v>
      </c>
      <c r="D2956" s="368" t="s">
        <v>14141</v>
      </c>
      <c r="E2956" s="369" t="s">
        <v>6446</v>
      </c>
      <c r="F2956" s="369" t="s">
        <v>11264</v>
      </c>
      <c r="G2956" s="370" t="s">
        <v>11265</v>
      </c>
      <c r="H2956" s="371" t="s">
        <v>11266</v>
      </c>
      <c r="I2956" s="375">
        <f>SUMIF(A:A,A2956,J:J)</f>
        <v>67.23</v>
      </c>
      <c r="K2956" s="363" t="e">
        <f>VLOOKUP(A2956,'CMP-SIN-SD-09-2021'!A:D,4,0)</f>
        <v>#N/A</v>
      </c>
      <c r="L2956" s="363" t="e">
        <f>K2956=I2956</f>
        <v>#N/A</v>
      </c>
      <c r="O2956" s="363" t="s">
        <v>637</v>
      </c>
    </row>
    <row r="2957" spans="1:15" s="363" customFormat="1" x14ac:dyDescent="0.25">
      <c r="A2957" s="378" t="str">
        <f t="shared" si="902"/>
        <v>CCU.06.0002</v>
      </c>
      <c r="B2957" s="377">
        <v>88264</v>
      </c>
      <c r="C2957" s="104" t="s">
        <v>14141</v>
      </c>
      <c r="D2957" s="104" t="s">
        <v>13368</v>
      </c>
      <c r="E2957" s="105" t="s">
        <v>11264</v>
      </c>
      <c r="F2957" s="105" t="s">
        <v>6456</v>
      </c>
      <c r="G2957" s="140">
        <v>0.7</v>
      </c>
      <c r="H2957" s="107">
        <f>VLOOKUP(B2957,'CMP-SIN-SD-09-2021'!A:D,4,0)</f>
        <v>24.1</v>
      </c>
      <c r="I2957" s="107" t="s">
        <v>11266</v>
      </c>
      <c r="J2957" s="76">
        <f t="shared" ref="J2957:J2960" si="913">TRUNC((H2957*G2957),2)</f>
        <v>16.87</v>
      </c>
      <c r="M2957" s="76">
        <f>VLOOKUP(B2957,'CMP-SIN-SD-09-2021'!A:D,4,0)</f>
        <v>24.1</v>
      </c>
      <c r="N2957" s="76" t="b">
        <f t="shared" ref="N2957:N2960" si="914">M2957=H2957</f>
        <v>1</v>
      </c>
    </row>
    <row r="2958" spans="1:15" s="363" customFormat="1" x14ac:dyDescent="0.25">
      <c r="A2958" s="378" t="str">
        <f t="shared" si="902"/>
        <v>CCU.06.0002</v>
      </c>
      <c r="B2958" s="377">
        <v>88316</v>
      </c>
      <c r="C2958" s="104" t="s">
        <v>14141</v>
      </c>
      <c r="D2958" s="104" t="s">
        <v>11293</v>
      </c>
      <c r="E2958" s="105" t="s">
        <v>11264</v>
      </c>
      <c r="F2958" s="105" t="s">
        <v>6456</v>
      </c>
      <c r="G2958" s="140">
        <v>0.7</v>
      </c>
      <c r="H2958" s="107">
        <f>VLOOKUP(B2958,'CMP-SIN-SD-09-2021'!A:D,4,0)</f>
        <v>17.61</v>
      </c>
      <c r="I2958" s="107" t="s">
        <v>11266</v>
      </c>
      <c r="J2958" s="76">
        <f t="shared" si="913"/>
        <v>12.32</v>
      </c>
      <c r="M2958" s="76">
        <f>VLOOKUP(B2958,'CMP-SIN-SD-09-2021'!A:D,4,0)</f>
        <v>17.61</v>
      </c>
      <c r="N2958" s="76" t="b">
        <f t="shared" si="914"/>
        <v>1</v>
      </c>
    </row>
    <row r="2959" spans="1:15" s="363" customFormat="1" x14ac:dyDescent="0.25">
      <c r="A2959" s="378" t="str">
        <f t="shared" si="902"/>
        <v>CCU.06.0002</v>
      </c>
      <c r="B2959" s="377">
        <v>38103</v>
      </c>
      <c r="C2959" s="104" t="s">
        <v>14141</v>
      </c>
      <c r="D2959" s="104" t="s">
        <v>14388</v>
      </c>
      <c r="E2959" s="105" t="s">
        <v>11264</v>
      </c>
      <c r="F2959" s="105" t="s">
        <v>6446</v>
      </c>
      <c r="G2959" s="140">
        <v>1</v>
      </c>
      <c r="H2959" s="107">
        <v>15.92</v>
      </c>
      <c r="I2959" s="107" t="s">
        <v>11266</v>
      </c>
      <c r="J2959" s="76">
        <f t="shared" si="913"/>
        <v>15.92</v>
      </c>
      <c r="M2959" s="76">
        <f>VLOOKUP(B2959,'INS-SIN-SD-09-2021'!A:D,4,0)</f>
        <v>15.92</v>
      </c>
      <c r="N2959" s="76" t="b">
        <f t="shared" si="914"/>
        <v>1</v>
      </c>
    </row>
    <row r="2960" spans="1:15" s="363" customFormat="1" x14ac:dyDescent="0.25">
      <c r="A2960" s="378" t="str">
        <f t="shared" si="902"/>
        <v>CCU.06.0002</v>
      </c>
      <c r="B2960" s="377" t="s">
        <v>15231</v>
      </c>
      <c r="C2960" s="104" t="s">
        <v>14141</v>
      </c>
      <c r="D2960" s="104" t="s">
        <v>14389</v>
      </c>
      <c r="E2960" s="105" t="s">
        <v>11264</v>
      </c>
      <c r="F2960" s="105" t="s">
        <v>6446</v>
      </c>
      <c r="G2960" s="140">
        <v>1</v>
      </c>
      <c r="H2960" s="107">
        <v>22.12</v>
      </c>
      <c r="I2960" s="107" t="s">
        <v>11266</v>
      </c>
      <c r="J2960" s="76">
        <f t="shared" si="913"/>
        <v>22.12</v>
      </c>
      <c r="M2960" s="76" t="e">
        <f>VLOOKUP(B2960,'INS-SIN-SD-09-2021'!A:D,4,0)</f>
        <v>#N/A</v>
      </c>
      <c r="N2960" s="76" t="e">
        <f t="shared" si="914"/>
        <v>#N/A</v>
      </c>
    </row>
    <row r="2961" spans="1:15" s="363" customFormat="1" x14ac:dyDescent="0.25">
      <c r="A2961" s="376" t="str">
        <f t="shared" si="902"/>
        <v>07792/ORSE</v>
      </c>
      <c r="B2961" s="367" t="s">
        <v>11263</v>
      </c>
      <c r="C2961" s="368" t="s">
        <v>11631</v>
      </c>
      <c r="D2961" s="368" t="s">
        <v>13389</v>
      </c>
      <c r="E2961" s="369" t="s">
        <v>6446</v>
      </c>
      <c r="F2961" s="369" t="s">
        <v>11264</v>
      </c>
      <c r="G2961" s="370" t="s">
        <v>11265</v>
      </c>
      <c r="H2961" s="371" t="s">
        <v>11266</v>
      </c>
      <c r="I2961" s="375">
        <f>SUMIF(A:A,A2961,J:J)</f>
        <v>114.17</v>
      </c>
      <c r="K2961" s="363" t="e">
        <f>VLOOKUP(A2961,'CMP-SIN-SD-09-2021'!A:D,4,0)</f>
        <v>#N/A</v>
      </c>
      <c r="L2961" s="363" t="e">
        <f>K2961=I2961</f>
        <v>#N/A</v>
      </c>
      <c r="O2961" s="363" t="s">
        <v>638</v>
      </c>
    </row>
    <row r="2962" spans="1:15" s="363" customFormat="1" x14ac:dyDescent="0.25">
      <c r="A2962" s="378" t="str">
        <f t="shared" si="902"/>
        <v>07792/ORSE</v>
      </c>
      <c r="B2962" s="377">
        <v>88264</v>
      </c>
      <c r="C2962" s="104" t="s">
        <v>13390</v>
      </c>
      <c r="D2962" s="104" t="s">
        <v>13368</v>
      </c>
      <c r="E2962" s="105" t="s">
        <v>11264</v>
      </c>
      <c r="F2962" s="105" t="s">
        <v>6456</v>
      </c>
      <c r="G2962" s="140">
        <v>0.7</v>
      </c>
      <c r="H2962" s="107">
        <f>VLOOKUP(B2962,'CMP-SIN-SD-09-2021'!A:D,4,0)</f>
        <v>24.1</v>
      </c>
      <c r="I2962" s="107" t="s">
        <v>11266</v>
      </c>
      <c r="J2962" s="76">
        <f t="shared" ref="J2962:J2964" si="915">TRUNC((H2962*G2962),2)</f>
        <v>16.87</v>
      </c>
      <c r="M2962" s="76">
        <f>VLOOKUP(B2962,'CMP-SIN-SD-09-2021'!A:D,4,0)</f>
        <v>24.1</v>
      </c>
      <c r="N2962" s="76" t="b">
        <f t="shared" ref="N2962:N2964" si="916">M2962=H2962</f>
        <v>1</v>
      </c>
    </row>
    <row r="2963" spans="1:15" s="363" customFormat="1" x14ac:dyDescent="0.25">
      <c r="A2963" s="378" t="str">
        <f t="shared" si="902"/>
        <v>07792/ORSE</v>
      </c>
      <c r="B2963" s="377">
        <v>88316</v>
      </c>
      <c r="C2963" s="104" t="s">
        <v>13390</v>
      </c>
      <c r="D2963" s="104" t="s">
        <v>11293</v>
      </c>
      <c r="E2963" s="105" t="s">
        <v>11264</v>
      </c>
      <c r="F2963" s="105" t="s">
        <v>6456</v>
      </c>
      <c r="G2963" s="140">
        <v>0.7</v>
      </c>
      <c r="H2963" s="107">
        <f>VLOOKUP(B2963,'CMP-SIN-SD-09-2021'!A:D,4,0)</f>
        <v>17.61</v>
      </c>
      <c r="I2963" s="107" t="s">
        <v>11266</v>
      </c>
      <c r="J2963" s="76">
        <f t="shared" si="915"/>
        <v>12.32</v>
      </c>
      <c r="M2963" s="76">
        <f>VLOOKUP(B2963,'CMP-SIN-SD-09-2021'!A:D,4,0)</f>
        <v>17.61</v>
      </c>
      <c r="N2963" s="76" t="b">
        <f t="shared" si="916"/>
        <v>1</v>
      </c>
    </row>
    <row r="2964" spans="1:15" s="363" customFormat="1" x14ac:dyDescent="0.25">
      <c r="A2964" s="378" t="str">
        <f t="shared" si="902"/>
        <v>07792/ORSE</v>
      </c>
      <c r="B2964" s="377" t="s">
        <v>14390</v>
      </c>
      <c r="C2964" s="104" t="s">
        <v>13390</v>
      </c>
      <c r="D2964" s="104" t="s">
        <v>14391</v>
      </c>
      <c r="E2964" s="105" t="s">
        <v>11264</v>
      </c>
      <c r="F2964" s="105" t="s">
        <v>6446</v>
      </c>
      <c r="G2964" s="140">
        <v>1</v>
      </c>
      <c r="H2964" s="107">
        <v>84.98</v>
      </c>
      <c r="I2964" s="107" t="s">
        <v>11266</v>
      </c>
      <c r="J2964" s="76">
        <f t="shared" si="915"/>
        <v>84.98</v>
      </c>
      <c r="M2964" s="76" t="e">
        <f>VLOOKUP(B2964,'INS-SIN-SD-09-2021'!A:D,4,0)</f>
        <v>#N/A</v>
      </c>
      <c r="N2964" s="76" t="e">
        <f t="shared" si="916"/>
        <v>#N/A</v>
      </c>
    </row>
    <row r="2965" spans="1:15" s="363" customFormat="1" ht="30" x14ac:dyDescent="0.25">
      <c r="A2965" s="376">
        <f t="shared" si="902"/>
        <v>98308</v>
      </c>
      <c r="B2965" s="367" t="s">
        <v>11263</v>
      </c>
      <c r="C2965" s="368" t="s">
        <v>11632</v>
      </c>
      <c r="D2965" s="368" t="s">
        <v>13904</v>
      </c>
      <c r="E2965" s="369" t="s">
        <v>6446</v>
      </c>
      <c r="F2965" s="369" t="s">
        <v>11264</v>
      </c>
      <c r="G2965" s="370" t="s">
        <v>11265</v>
      </c>
      <c r="H2965" s="371" t="s">
        <v>11266</v>
      </c>
      <c r="I2965" s="375">
        <f>SUMIF(A:A,A2965,J:J)</f>
        <v>28.44</v>
      </c>
      <c r="K2965" s="363">
        <f>VLOOKUP(A2965,'CMP-SIN-SD-09-2021'!A:D,4,0)</f>
        <v>28.44</v>
      </c>
      <c r="L2965" s="363" t="b">
        <f>K2965=I2965</f>
        <v>1</v>
      </c>
      <c r="O2965" s="6">
        <v>98308</v>
      </c>
    </row>
    <row r="2966" spans="1:15" s="363" customFormat="1" x14ac:dyDescent="0.25">
      <c r="A2966" s="378">
        <f t="shared" si="902"/>
        <v>98308</v>
      </c>
      <c r="B2966" s="377">
        <v>88247</v>
      </c>
      <c r="C2966" s="104" t="s">
        <v>13904</v>
      </c>
      <c r="D2966" s="104" t="s">
        <v>14183</v>
      </c>
      <c r="E2966" s="105" t="s">
        <v>11264</v>
      </c>
      <c r="F2966" s="105" t="s">
        <v>6456</v>
      </c>
      <c r="G2966" s="140">
        <v>0.20619999999999999</v>
      </c>
      <c r="H2966" s="107">
        <f>VLOOKUP(B2966,'CMP-SIN-SD-09-2021'!A:D,4,0)</f>
        <v>18.739999999999998</v>
      </c>
      <c r="I2966" s="107" t="s">
        <v>11266</v>
      </c>
      <c r="J2966" s="76">
        <f t="shared" ref="J2966:J2968" si="917">TRUNC((H2966*G2966),2)</f>
        <v>3.86</v>
      </c>
      <c r="M2966" s="76">
        <f>VLOOKUP(B2966,'CMP-SIN-SD-09-2021'!A:D,4,0)</f>
        <v>18.739999999999998</v>
      </c>
      <c r="N2966" s="76" t="b">
        <f t="shared" ref="N2966:N2968" si="918">M2966=H2966</f>
        <v>1</v>
      </c>
    </row>
    <row r="2967" spans="1:15" s="363" customFormat="1" x14ac:dyDescent="0.25">
      <c r="A2967" s="378">
        <f t="shared" si="902"/>
        <v>98308</v>
      </c>
      <c r="B2967" s="377">
        <v>88264</v>
      </c>
      <c r="C2967" s="104" t="s">
        <v>13904</v>
      </c>
      <c r="D2967" s="104" t="s">
        <v>13368</v>
      </c>
      <c r="E2967" s="105" t="s">
        <v>11264</v>
      </c>
      <c r="F2967" s="105" t="s">
        <v>6456</v>
      </c>
      <c r="G2967" s="140">
        <v>0.20619999999999999</v>
      </c>
      <c r="H2967" s="107">
        <f>VLOOKUP(B2967,'CMP-SIN-SD-09-2021'!A:D,4,0)</f>
        <v>24.1</v>
      </c>
      <c r="I2967" s="107" t="s">
        <v>11266</v>
      </c>
      <c r="J2967" s="76">
        <f t="shared" si="917"/>
        <v>4.96</v>
      </c>
      <c r="M2967" s="76">
        <f>VLOOKUP(B2967,'CMP-SIN-SD-09-2021'!A:D,4,0)</f>
        <v>24.1</v>
      </c>
      <c r="N2967" s="76" t="b">
        <f t="shared" si="918"/>
        <v>1</v>
      </c>
    </row>
    <row r="2968" spans="1:15" s="363" customFormat="1" ht="30" x14ac:dyDescent="0.25">
      <c r="A2968" s="378">
        <f t="shared" si="902"/>
        <v>98308</v>
      </c>
      <c r="B2968" s="377">
        <v>38082</v>
      </c>
      <c r="C2968" s="104" t="s">
        <v>13904</v>
      </c>
      <c r="D2968" s="104" t="s">
        <v>14392</v>
      </c>
      <c r="E2968" s="105" t="s">
        <v>11264</v>
      </c>
      <c r="F2968" s="105" t="s">
        <v>6446</v>
      </c>
      <c r="G2968" s="140">
        <v>1</v>
      </c>
      <c r="H2968" s="107">
        <v>19.62</v>
      </c>
      <c r="I2968" s="107" t="s">
        <v>11266</v>
      </c>
      <c r="J2968" s="76">
        <f t="shared" si="917"/>
        <v>19.62</v>
      </c>
      <c r="M2968" s="76">
        <f>VLOOKUP(B2968,'INS-SIN-SD-09-2021'!A:D,4,0)</f>
        <v>19.62</v>
      </c>
      <c r="N2968" s="76" t="b">
        <f t="shared" si="918"/>
        <v>1</v>
      </c>
    </row>
    <row r="2969" spans="1:15" s="363" customFormat="1" ht="45" x14ac:dyDescent="0.25">
      <c r="A2969" s="376" t="str">
        <f t="shared" si="902"/>
        <v>08615/ORSE</v>
      </c>
      <c r="B2969" s="367" t="s">
        <v>11263</v>
      </c>
      <c r="C2969" s="368" t="s">
        <v>11633</v>
      </c>
      <c r="D2969" s="368" t="s">
        <v>13324</v>
      </c>
      <c r="E2969" s="369" t="s">
        <v>6446</v>
      </c>
      <c r="F2969" s="369" t="s">
        <v>11264</v>
      </c>
      <c r="G2969" s="370" t="s">
        <v>11265</v>
      </c>
      <c r="H2969" s="371" t="s">
        <v>11266</v>
      </c>
      <c r="I2969" s="375">
        <f>SUMIF(A:A,A2969,J:J)</f>
        <v>436.35</v>
      </c>
      <c r="K2969" s="363" t="e">
        <f>VLOOKUP(A2969,'CMP-SIN-SD-09-2021'!A:D,4,0)</f>
        <v>#N/A</v>
      </c>
      <c r="L2969" s="363" t="e">
        <f>K2969=I2969</f>
        <v>#N/A</v>
      </c>
      <c r="O2969" s="363" t="s">
        <v>640</v>
      </c>
    </row>
    <row r="2970" spans="1:15" s="363" customFormat="1" x14ac:dyDescent="0.25">
      <c r="A2970" s="378" t="str">
        <f t="shared" si="902"/>
        <v>08615/ORSE</v>
      </c>
      <c r="B2970" s="377">
        <v>88245</v>
      </c>
      <c r="C2970" s="104" t="s">
        <v>13324</v>
      </c>
      <c r="D2970" s="104" t="s">
        <v>13445</v>
      </c>
      <c r="E2970" s="105" t="s">
        <v>11264</v>
      </c>
      <c r="F2970" s="105" t="s">
        <v>6456</v>
      </c>
      <c r="G2970" s="140">
        <v>3.3E-3</v>
      </c>
      <c r="H2970" s="107">
        <f>VLOOKUP(B2970,'CMP-SIN-SD-09-2021'!A:D,4,0)</f>
        <v>23.78</v>
      </c>
      <c r="I2970" s="107" t="s">
        <v>11266</v>
      </c>
      <c r="J2970" s="76">
        <f t="shared" ref="J2970:J2981" si="919">TRUNC((H2970*G2970),2)</f>
        <v>7.0000000000000007E-2</v>
      </c>
      <c r="M2970" s="76">
        <f>VLOOKUP(B2970,'CMP-SIN-SD-09-2021'!A:D,4,0)</f>
        <v>23.78</v>
      </c>
      <c r="N2970" s="76" t="b">
        <f t="shared" ref="N2970:N2981" si="920">M2970=H2970</f>
        <v>1</v>
      </c>
    </row>
    <row r="2971" spans="1:15" s="363" customFormat="1" x14ac:dyDescent="0.25">
      <c r="A2971" s="378" t="str">
        <f t="shared" si="902"/>
        <v>08615/ORSE</v>
      </c>
      <c r="B2971" s="377">
        <v>88262</v>
      </c>
      <c r="C2971" s="104" t="s">
        <v>13324</v>
      </c>
      <c r="D2971" s="104" t="s">
        <v>13312</v>
      </c>
      <c r="E2971" s="105" t="s">
        <v>11264</v>
      </c>
      <c r="F2971" s="105" t="s">
        <v>6456</v>
      </c>
      <c r="G2971" s="140">
        <v>6.6E-3</v>
      </c>
      <c r="H2971" s="107">
        <f>VLOOKUP(B2971,'CMP-SIN-SD-09-2021'!A:D,4,0)</f>
        <v>23.68</v>
      </c>
      <c r="I2971" s="107" t="s">
        <v>11266</v>
      </c>
      <c r="J2971" s="76">
        <f t="shared" si="919"/>
        <v>0.15</v>
      </c>
      <c r="M2971" s="76">
        <f>VLOOKUP(B2971,'CMP-SIN-SD-09-2021'!A:D,4,0)</f>
        <v>23.68</v>
      </c>
      <c r="N2971" s="76" t="b">
        <f t="shared" si="920"/>
        <v>1</v>
      </c>
    </row>
    <row r="2972" spans="1:15" s="363" customFormat="1" x14ac:dyDescent="0.25">
      <c r="A2972" s="378" t="str">
        <f t="shared" si="902"/>
        <v>08615/ORSE</v>
      </c>
      <c r="B2972" s="377">
        <v>88309</v>
      </c>
      <c r="C2972" s="104" t="s">
        <v>13324</v>
      </c>
      <c r="D2972" s="104" t="s">
        <v>13351</v>
      </c>
      <c r="E2972" s="105" t="s">
        <v>11264</v>
      </c>
      <c r="F2972" s="105" t="s">
        <v>6456</v>
      </c>
      <c r="G2972" s="140">
        <v>1.2796000000000001</v>
      </c>
      <c r="H2972" s="107">
        <f>VLOOKUP(B2972,'CMP-SIN-SD-09-2021'!A:D,4,0)</f>
        <v>23.9</v>
      </c>
      <c r="I2972" s="107" t="s">
        <v>11266</v>
      </c>
      <c r="J2972" s="76">
        <f t="shared" si="919"/>
        <v>30.58</v>
      </c>
      <c r="M2972" s="76">
        <f>VLOOKUP(B2972,'CMP-SIN-SD-09-2021'!A:D,4,0)</f>
        <v>23.9</v>
      </c>
      <c r="N2972" s="76" t="b">
        <f t="shared" si="920"/>
        <v>1</v>
      </c>
    </row>
    <row r="2973" spans="1:15" s="363" customFormat="1" x14ac:dyDescent="0.25">
      <c r="A2973" s="378" t="str">
        <f t="shared" si="902"/>
        <v>08615/ORSE</v>
      </c>
      <c r="B2973" s="377">
        <v>88316</v>
      </c>
      <c r="C2973" s="104" t="s">
        <v>13324</v>
      </c>
      <c r="D2973" s="104" t="s">
        <v>11293</v>
      </c>
      <c r="E2973" s="105" t="s">
        <v>11264</v>
      </c>
      <c r="F2973" s="105" t="s">
        <v>6456</v>
      </c>
      <c r="G2973" s="140">
        <v>1.8219000000000001</v>
      </c>
      <c r="H2973" s="107">
        <f>VLOOKUP(B2973,'CMP-SIN-SD-09-2021'!A:D,4,0)</f>
        <v>17.61</v>
      </c>
      <c r="I2973" s="107" t="s">
        <v>11266</v>
      </c>
      <c r="J2973" s="76">
        <f t="shared" si="919"/>
        <v>32.08</v>
      </c>
      <c r="M2973" s="76">
        <f>VLOOKUP(B2973,'CMP-SIN-SD-09-2021'!A:D,4,0)</f>
        <v>17.61</v>
      </c>
      <c r="N2973" s="76" t="b">
        <f t="shared" si="920"/>
        <v>1</v>
      </c>
    </row>
    <row r="2974" spans="1:15" s="363" customFormat="1" x14ac:dyDescent="0.25">
      <c r="A2974" s="378" t="str">
        <f t="shared" si="902"/>
        <v>08615/ORSE</v>
      </c>
      <c r="B2974" s="377" t="s">
        <v>14393</v>
      </c>
      <c r="C2974" s="104" t="s">
        <v>13324</v>
      </c>
      <c r="D2974" s="104" t="s">
        <v>14394</v>
      </c>
      <c r="E2974" s="105" t="s">
        <v>11264</v>
      </c>
      <c r="F2974" s="105" t="s">
        <v>6446</v>
      </c>
      <c r="G2974" s="140">
        <v>19</v>
      </c>
      <c r="H2974" s="107">
        <v>0.68</v>
      </c>
      <c r="I2974" s="107" t="s">
        <v>11266</v>
      </c>
      <c r="J2974" s="76">
        <f t="shared" si="919"/>
        <v>12.92</v>
      </c>
      <c r="M2974" s="76" t="e">
        <f>VLOOKUP(B2974,'INS-SIN-SD-09-2021'!A:D,4,0)</f>
        <v>#N/A</v>
      </c>
      <c r="N2974" s="76" t="e">
        <f t="shared" si="920"/>
        <v>#N/A</v>
      </c>
    </row>
    <row r="2975" spans="1:15" s="363" customFormat="1" x14ac:dyDescent="0.25">
      <c r="A2975" s="378" t="str">
        <f t="shared" si="902"/>
        <v>08615/ORSE</v>
      </c>
      <c r="B2975" s="377">
        <v>370</v>
      </c>
      <c r="C2975" s="104" t="s">
        <v>13324</v>
      </c>
      <c r="D2975" s="104" t="s">
        <v>13707</v>
      </c>
      <c r="E2975" s="105" t="s">
        <v>11264</v>
      </c>
      <c r="F2975" s="105" t="s">
        <v>6624</v>
      </c>
      <c r="G2975" s="140">
        <v>5.1000000000000004E-3</v>
      </c>
      <c r="H2975" s="107">
        <f>VLOOKUP(B2975,'INS-SIN-SD-09-2021'!A:D,4,0)</f>
        <v>105</v>
      </c>
      <c r="I2975" s="107" t="s">
        <v>11266</v>
      </c>
      <c r="J2975" s="76">
        <f t="shared" si="919"/>
        <v>0.53</v>
      </c>
      <c r="M2975" s="76">
        <f>VLOOKUP(B2975,'INS-SIN-SD-09-2021'!A:D,4,0)</f>
        <v>105</v>
      </c>
      <c r="N2975" s="76" t="b">
        <f t="shared" si="920"/>
        <v>1</v>
      </c>
    </row>
    <row r="2976" spans="1:15" s="363" customFormat="1" x14ac:dyDescent="0.25">
      <c r="A2976" s="378" t="str">
        <f t="shared" si="902"/>
        <v>08615/ORSE</v>
      </c>
      <c r="B2976" s="377">
        <v>1379</v>
      </c>
      <c r="C2976" s="104" t="s">
        <v>13324</v>
      </c>
      <c r="D2976" s="104" t="s">
        <v>13629</v>
      </c>
      <c r="E2976" s="105" t="s">
        <v>11264</v>
      </c>
      <c r="F2976" s="105" t="s">
        <v>6462</v>
      </c>
      <c r="G2976" s="140">
        <v>13.3001</v>
      </c>
      <c r="H2976" s="107">
        <f>VLOOKUP(B2976,'INS-SIN-SD-09-2021'!A:D,4,0)</f>
        <v>0.59</v>
      </c>
      <c r="I2976" s="107" t="s">
        <v>11266</v>
      </c>
      <c r="J2976" s="76">
        <f t="shared" si="919"/>
        <v>7.84</v>
      </c>
      <c r="M2976" s="76">
        <f>VLOOKUP(B2976,'INS-SIN-SD-09-2021'!A:D,4,0)</f>
        <v>0.59</v>
      </c>
      <c r="N2976" s="76" t="b">
        <f t="shared" si="920"/>
        <v>1</v>
      </c>
    </row>
    <row r="2977" spans="1:15" s="363" customFormat="1" x14ac:dyDescent="0.25">
      <c r="A2977" s="378" t="str">
        <f t="shared" si="902"/>
        <v>08615/ORSE</v>
      </c>
      <c r="B2977" s="377">
        <v>367</v>
      </c>
      <c r="C2977" s="104" t="s">
        <v>13324</v>
      </c>
      <c r="D2977" s="104" t="s">
        <v>13708</v>
      </c>
      <c r="E2977" s="105" t="s">
        <v>11264</v>
      </c>
      <c r="F2977" s="105" t="s">
        <v>6624</v>
      </c>
      <c r="G2977" s="140">
        <v>5.5599999999999997E-2</v>
      </c>
      <c r="H2977" s="107">
        <f>VLOOKUP(B2977,'INS-SIN-SD-09-2021'!A:D,4,0)</f>
        <v>123.33</v>
      </c>
      <c r="I2977" s="107" t="s">
        <v>11266</v>
      </c>
      <c r="J2977" s="76">
        <f t="shared" si="919"/>
        <v>6.85</v>
      </c>
      <c r="M2977" s="76">
        <f>VLOOKUP(B2977,'INS-SIN-SD-09-2021'!A:D,4,0)</f>
        <v>123.33</v>
      </c>
      <c r="N2977" s="76" t="b">
        <f t="shared" si="920"/>
        <v>1</v>
      </c>
    </row>
    <row r="2978" spans="1:15" s="363" customFormat="1" x14ac:dyDescent="0.25">
      <c r="A2978" s="378" t="str">
        <f t="shared" si="902"/>
        <v>08615/ORSE</v>
      </c>
      <c r="B2978" s="377">
        <v>1106</v>
      </c>
      <c r="C2978" s="104" t="s">
        <v>13324</v>
      </c>
      <c r="D2978" s="104" t="s">
        <v>13574</v>
      </c>
      <c r="E2978" s="105" t="s">
        <v>11264</v>
      </c>
      <c r="F2978" s="105" t="s">
        <v>6462</v>
      </c>
      <c r="G2978" s="140">
        <v>5.8422000000000001</v>
      </c>
      <c r="H2978" s="107">
        <f>VLOOKUP(B2978,'INS-SIN-SD-09-2021'!A:D,4,0)</f>
        <v>0.96</v>
      </c>
      <c r="I2978" s="107" t="s">
        <v>11266</v>
      </c>
      <c r="J2978" s="76">
        <f t="shared" si="919"/>
        <v>5.6</v>
      </c>
      <c r="M2978" s="76">
        <f>VLOOKUP(B2978,'INS-SIN-SD-09-2021'!A:D,4,0)</f>
        <v>0.96</v>
      </c>
      <c r="N2978" s="76" t="b">
        <f t="shared" si="920"/>
        <v>1</v>
      </c>
    </row>
    <row r="2979" spans="1:15" s="363" customFormat="1" ht="30" x14ac:dyDescent="0.25">
      <c r="A2979" s="378" t="str">
        <f t="shared" si="902"/>
        <v>08615/ORSE</v>
      </c>
      <c r="B2979" s="377">
        <v>4718</v>
      </c>
      <c r="C2979" s="104" t="s">
        <v>13324</v>
      </c>
      <c r="D2979" s="104" t="s">
        <v>13709</v>
      </c>
      <c r="E2979" s="105" t="s">
        <v>11264</v>
      </c>
      <c r="F2979" s="105" t="s">
        <v>6624</v>
      </c>
      <c r="G2979" s="140">
        <v>1.14E-2</v>
      </c>
      <c r="H2979" s="107">
        <f>VLOOKUP(B2979,'INS-SIN-SD-09-2021'!A:D,4,0)</f>
        <v>136.15</v>
      </c>
      <c r="I2979" s="107" t="s">
        <v>11266</v>
      </c>
      <c r="J2979" s="76">
        <f t="shared" si="919"/>
        <v>1.55</v>
      </c>
      <c r="M2979" s="76">
        <f>VLOOKUP(B2979,'INS-SIN-SD-09-2021'!A:D,4,0)</f>
        <v>136.15</v>
      </c>
      <c r="N2979" s="76" t="b">
        <f t="shared" si="920"/>
        <v>1</v>
      </c>
    </row>
    <row r="2980" spans="1:15" s="363" customFormat="1" ht="30" x14ac:dyDescent="0.25">
      <c r="A2980" s="378" t="str">
        <f t="shared" si="902"/>
        <v>08615/ORSE</v>
      </c>
      <c r="B2980" s="377">
        <v>4721</v>
      </c>
      <c r="C2980" s="104" t="s">
        <v>13324</v>
      </c>
      <c r="D2980" s="104" t="s">
        <v>13710</v>
      </c>
      <c r="E2980" s="105" t="s">
        <v>11264</v>
      </c>
      <c r="F2980" s="105" t="s">
        <v>6624</v>
      </c>
      <c r="G2980" s="140">
        <v>3.8E-3</v>
      </c>
      <c r="H2980" s="107">
        <f>VLOOKUP(B2980,'INS-SIN-SD-09-2021'!A:D,4,0)</f>
        <v>135.43</v>
      </c>
      <c r="I2980" s="107" t="s">
        <v>11266</v>
      </c>
      <c r="J2980" s="76">
        <f t="shared" si="919"/>
        <v>0.51</v>
      </c>
      <c r="M2980" s="76">
        <f>VLOOKUP(B2980,'INS-SIN-SD-09-2021'!A:D,4,0)</f>
        <v>135.43</v>
      </c>
      <c r="N2980" s="76" t="b">
        <f t="shared" si="920"/>
        <v>1</v>
      </c>
    </row>
    <row r="2981" spans="1:15" s="363" customFormat="1" ht="30" x14ac:dyDescent="0.25">
      <c r="A2981" s="378" t="str">
        <f t="shared" si="902"/>
        <v>08615/ORSE</v>
      </c>
      <c r="B2981" s="377">
        <v>14112</v>
      </c>
      <c r="C2981" s="104" t="s">
        <v>13324</v>
      </c>
      <c r="D2981" s="104" t="s">
        <v>14395</v>
      </c>
      <c r="E2981" s="105" t="s">
        <v>11264</v>
      </c>
      <c r="F2981" s="105" t="s">
        <v>6446</v>
      </c>
      <c r="G2981" s="140">
        <v>1</v>
      </c>
      <c r="H2981" s="107">
        <f>VLOOKUP(B2981,'INS-SIN-SD-09-2021'!A:D,4,0)</f>
        <v>337.67</v>
      </c>
      <c r="I2981" s="107" t="s">
        <v>11266</v>
      </c>
      <c r="J2981" s="76">
        <f t="shared" si="919"/>
        <v>337.67</v>
      </c>
      <c r="M2981" s="76">
        <f>VLOOKUP(B2981,'INS-SIN-SD-09-2021'!A:D,4,0)</f>
        <v>337.67</v>
      </c>
      <c r="N2981" s="76" t="b">
        <f t="shared" si="920"/>
        <v>1</v>
      </c>
    </row>
    <row r="2982" spans="1:15" s="363" customFormat="1" ht="45" x14ac:dyDescent="0.25">
      <c r="A2982" s="376">
        <f t="shared" si="902"/>
        <v>100561</v>
      </c>
      <c r="B2982" s="367" t="s">
        <v>11263</v>
      </c>
      <c r="C2982" s="368" t="s">
        <v>11634</v>
      </c>
      <c r="D2982" s="368" t="s">
        <v>13520</v>
      </c>
      <c r="E2982" s="369" t="s">
        <v>6446</v>
      </c>
      <c r="F2982" s="369" t="s">
        <v>11264</v>
      </c>
      <c r="G2982" s="370" t="s">
        <v>11265</v>
      </c>
      <c r="H2982" s="371" t="s">
        <v>11266</v>
      </c>
      <c r="I2982" s="375">
        <f>SUMIF(A:A,A2982,J:J)</f>
        <v>292.19</v>
      </c>
      <c r="K2982" s="363">
        <f>VLOOKUP(A2982,'CMP-SIN-SD-09-2021'!A:D,4,0)</f>
        <v>292.19</v>
      </c>
      <c r="L2982" s="363" t="b">
        <f>K2982=I2982</f>
        <v>1</v>
      </c>
      <c r="O2982" s="6">
        <v>100561</v>
      </c>
    </row>
    <row r="2983" spans="1:15" s="363" customFormat="1" ht="45" x14ac:dyDescent="0.25">
      <c r="A2983" s="378">
        <f t="shared" si="902"/>
        <v>100561</v>
      </c>
      <c r="B2983" s="377">
        <v>87367</v>
      </c>
      <c r="C2983" s="104" t="s">
        <v>13520</v>
      </c>
      <c r="D2983" s="104" t="s">
        <v>14396</v>
      </c>
      <c r="E2983" s="105" t="s">
        <v>11264</v>
      </c>
      <c r="F2983" s="105" t="s">
        <v>6624</v>
      </c>
      <c r="G2983" s="140">
        <v>1.4E-2</v>
      </c>
      <c r="H2983" s="107">
        <f>VLOOKUP(B2983,'CMP-SIN-SD-09-2021'!A:D,4,0)</f>
        <v>585.80999999999995</v>
      </c>
      <c r="I2983" s="107" t="s">
        <v>11266</v>
      </c>
      <c r="J2983" s="76">
        <f t="shared" ref="J2983:J2986" si="921">TRUNC((H2983*G2983),2)</f>
        <v>8.1999999999999993</v>
      </c>
      <c r="M2983" s="76">
        <f>VLOOKUP(B2983,'CMP-SIN-SD-09-2021'!A:D,4,0)</f>
        <v>585.80999999999995</v>
      </c>
      <c r="N2983" s="76" t="b">
        <f t="shared" ref="N2983:N2986" si="922">M2983=H2983</f>
        <v>1</v>
      </c>
    </row>
    <row r="2984" spans="1:15" s="363" customFormat="1" x14ac:dyDescent="0.25">
      <c r="A2984" s="378">
        <f t="shared" si="902"/>
        <v>100561</v>
      </c>
      <c r="B2984" s="377">
        <v>88247</v>
      </c>
      <c r="C2984" s="104" t="s">
        <v>13520</v>
      </c>
      <c r="D2984" s="104" t="s">
        <v>14183</v>
      </c>
      <c r="E2984" s="105" t="s">
        <v>11264</v>
      </c>
      <c r="F2984" s="105" t="s">
        <v>6456</v>
      </c>
      <c r="G2984" s="140">
        <v>0.96499999999999997</v>
      </c>
      <c r="H2984" s="107">
        <f>VLOOKUP(B2984,'CMP-SIN-SD-09-2021'!A:D,4,0)</f>
        <v>18.739999999999998</v>
      </c>
      <c r="I2984" s="107" t="s">
        <v>11266</v>
      </c>
      <c r="J2984" s="76">
        <f t="shared" si="921"/>
        <v>18.079999999999998</v>
      </c>
      <c r="M2984" s="76">
        <f>VLOOKUP(B2984,'CMP-SIN-SD-09-2021'!A:D,4,0)</f>
        <v>18.739999999999998</v>
      </c>
      <c r="N2984" s="76" t="b">
        <f t="shared" si="922"/>
        <v>1</v>
      </c>
    </row>
    <row r="2985" spans="1:15" s="363" customFormat="1" x14ac:dyDescent="0.25">
      <c r="A2985" s="378">
        <f t="shared" si="902"/>
        <v>100561</v>
      </c>
      <c r="B2985" s="377">
        <v>88264</v>
      </c>
      <c r="C2985" s="104" t="s">
        <v>13520</v>
      </c>
      <c r="D2985" s="104" t="s">
        <v>13368</v>
      </c>
      <c r="E2985" s="105" t="s">
        <v>11264</v>
      </c>
      <c r="F2985" s="105" t="s">
        <v>6456</v>
      </c>
      <c r="G2985" s="140">
        <v>0.96499999999999997</v>
      </c>
      <c r="H2985" s="107">
        <f>VLOOKUP(B2985,'CMP-SIN-SD-09-2021'!A:D,4,0)</f>
        <v>24.1</v>
      </c>
      <c r="I2985" s="107" t="s">
        <v>11266</v>
      </c>
      <c r="J2985" s="76">
        <f t="shared" si="921"/>
        <v>23.25</v>
      </c>
      <c r="M2985" s="76">
        <f>VLOOKUP(B2985,'CMP-SIN-SD-09-2021'!A:D,4,0)</f>
        <v>24.1</v>
      </c>
      <c r="N2985" s="76" t="b">
        <f t="shared" si="922"/>
        <v>1</v>
      </c>
    </row>
    <row r="2986" spans="1:15" s="363" customFormat="1" ht="45" x14ac:dyDescent="0.25">
      <c r="A2986" s="378">
        <f t="shared" si="902"/>
        <v>100561</v>
      </c>
      <c r="B2986" s="377">
        <v>11251</v>
      </c>
      <c r="C2986" s="104" t="s">
        <v>13520</v>
      </c>
      <c r="D2986" s="104" t="s">
        <v>14397</v>
      </c>
      <c r="E2986" s="105" t="s">
        <v>11264</v>
      </c>
      <c r="F2986" s="105" t="s">
        <v>6446</v>
      </c>
      <c r="G2986" s="140">
        <v>1</v>
      </c>
      <c r="H2986" s="107">
        <v>242.66</v>
      </c>
      <c r="I2986" s="107" t="s">
        <v>11266</v>
      </c>
      <c r="J2986" s="76">
        <f t="shared" si="921"/>
        <v>242.66</v>
      </c>
      <c r="M2986" s="76">
        <f>VLOOKUP(B2986,'INS-SIN-SD-09-2021'!A:D,4,0)</f>
        <v>242.66</v>
      </c>
      <c r="N2986" s="76" t="b">
        <f t="shared" si="922"/>
        <v>1</v>
      </c>
    </row>
    <row r="2987" spans="1:15" s="363" customFormat="1" ht="45" x14ac:dyDescent="0.25">
      <c r="A2987" s="376">
        <f t="shared" si="902"/>
        <v>91943</v>
      </c>
      <c r="B2987" s="367" t="s">
        <v>11263</v>
      </c>
      <c r="C2987" s="368" t="s">
        <v>11635</v>
      </c>
      <c r="D2987" s="368" t="s">
        <v>13323</v>
      </c>
      <c r="E2987" s="369" t="s">
        <v>6446</v>
      </c>
      <c r="F2987" s="369" t="s">
        <v>11264</v>
      </c>
      <c r="G2987" s="370" t="s">
        <v>11265</v>
      </c>
      <c r="H2987" s="371" t="s">
        <v>11266</v>
      </c>
      <c r="I2987" s="375">
        <f>SUMIF(A:A,A2987,J:J)</f>
        <v>17.55</v>
      </c>
      <c r="K2987" s="363">
        <f>VLOOKUP(A2987,'CMP-SIN-SD-09-2021'!A:D,4,0)</f>
        <v>17.55</v>
      </c>
      <c r="L2987" s="363" t="b">
        <f>K2987=I2987</f>
        <v>1</v>
      </c>
      <c r="O2987" s="6">
        <v>91943</v>
      </c>
    </row>
    <row r="2988" spans="1:15" s="363" customFormat="1" x14ac:dyDescent="0.25">
      <c r="A2988" s="378">
        <f t="shared" si="902"/>
        <v>91943</v>
      </c>
      <c r="B2988" s="377">
        <v>88247</v>
      </c>
      <c r="C2988" s="104" t="s">
        <v>13323</v>
      </c>
      <c r="D2988" s="104" t="s">
        <v>14183</v>
      </c>
      <c r="E2988" s="105" t="s">
        <v>11264</v>
      </c>
      <c r="F2988" s="105" t="s">
        <v>6456</v>
      </c>
      <c r="G2988" s="140">
        <v>0.28299999999999997</v>
      </c>
      <c r="H2988" s="107">
        <f>VLOOKUP(B2988,'CMP-SIN-SD-09-2021'!A:D,4,0)</f>
        <v>18.739999999999998</v>
      </c>
      <c r="I2988" s="107" t="s">
        <v>11266</v>
      </c>
      <c r="J2988" s="76">
        <f t="shared" ref="J2988:J2991" si="923">TRUNC((H2988*G2988),2)</f>
        <v>5.3</v>
      </c>
      <c r="M2988" s="76">
        <f>VLOOKUP(B2988,'CMP-SIN-SD-09-2021'!A:D,4,0)</f>
        <v>18.739999999999998</v>
      </c>
      <c r="N2988" s="76" t="b">
        <f t="shared" ref="N2988:N2991" si="924">M2988=H2988</f>
        <v>1</v>
      </c>
    </row>
    <row r="2989" spans="1:15" s="363" customFormat="1" x14ac:dyDescent="0.25">
      <c r="A2989" s="378">
        <f t="shared" si="902"/>
        <v>91943</v>
      </c>
      <c r="B2989" s="377">
        <v>88264</v>
      </c>
      <c r="C2989" s="104" t="s">
        <v>13323</v>
      </c>
      <c r="D2989" s="104" t="s">
        <v>13368</v>
      </c>
      <c r="E2989" s="105" t="s">
        <v>11264</v>
      </c>
      <c r="F2989" s="105" t="s">
        <v>6456</v>
      </c>
      <c r="G2989" s="140">
        <v>0.28299999999999997</v>
      </c>
      <c r="H2989" s="107">
        <f>VLOOKUP(B2989,'CMP-SIN-SD-09-2021'!A:D,4,0)</f>
        <v>24.1</v>
      </c>
      <c r="I2989" s="107" t="s">
        <v>11266</v>
      </c>
      <c r="J2989" s="76">
        <f t="shared" si="923"/>
        <v>6.82</v>
      </c>
      <c r="M2989" s="76">
        <f>VLOOKUP(B2989,'CMP-SIN-SD-09-2021'!A:D,4,0)</f>
        <v>24.1</v>
      </c>
      <c r="N2989" s="76" t="b">
        <f t="shared" si="924"/>
        <v>1</v>
      </c>
    </row>
    <row r="2990" spans="1:15" s="363" customFormat="1" ht="30" x14ac:dyDescent="0.25">
      <c r="A2990" s="378">
        <f t="shared" si="902"/>
        <v>91943</v>
      </c>
      <c r="B2990" s="377">
        <v>88629</v>
      </c>
      <c r="C2990" s="104" t="s">
        <v>13323</v>
      </c>
      <c r="D2990" s="104" t="s">
        <v>14291</v>
      </c>
      <c r="E2990" s="105" t="s">
        <v>11264</v>
      </c>
      <c r="F2990" s="105" t="s">
        <v>6624</v>
      </c>
      <c r="G2990" s="140">
        <v>1.1999999999999999E-3</v>
      </c>
      <c r="H2990" s="107">
        <f>VLOOKUP(B2990,'CMP-SIN-SD-09-2021'!A:D,4,0)</f>
        <v>548.20000000000005</v>
      </c>
      <c r="I2990" s="107" t="s">
        <v>11266</v>
      </c>
      <c r="J2990" s="76">
        <f t="shared" si="923"/>
        <v>0.65</v>
      </c>
      <c r="M2990" s="76">
        <f>VLOOKUP(B2990,'CMP-SIN-SD-09-2021'!A:D,4,0)</f>
        <v>548.20000000000005</v>
      </c>
      <c r="N2990" s="76" t="b">
        <f t="shared" si="924"/>
        <v>1</v>
      </c>
    </row>
    <row r="2991" spans="1:15" s="363" customFormat="1" ht="30" x14ac:dyDescent="0.25">
      <c r="A2991" s="378">
        <f t="shared" si="902"/>
        <v>91943</v>
      </c>
      <c r="B2991" s="377">
        <v>1873</v>
      </c>
      <c r="C2991" s="104" t="s">
        <v>13323</v>
      </c>
      <c r="D2991" s="104" t="s">
        <v>14398</v>
      </c>
      <c r="E2991" s="105" t="s">
        <v>11264</v>
      </c>
      <c r="F2991" s="105" t="s">
        <v>6446</v>
      </c>
      <c r="G2991" s="140">
        <v>1</v>
      </c>
      <c r="H2991" s="107">
        <v>4.78</v>
      </c>
      <c r="I2991" s="107" t="s">
        <v>11266</v>
      </c>
      <c r="J2991" s="76">
        <f t="shared" si="923"/>
        <v>4.78</v>
      </c>
      <c r="M2991" s="76">
        <f>VLOOKUP(B2991,'INS-SIN-SD-09-2021'!A:D,4,0)</f>
        <v>4.78</v>
      </c>
      <c r="N2991" s="76" t="b">
        <f t="shared" si="924"/>
        <v>1</v>
      </c>
    </row>
    <row r="2992" spans="1:15" s="363" customFormat="1" x14ac:dyDescent="0.25">
      <c r="A2992" s="376" t="str">
        <f t="shared" si="902"/>
        <v>070646/AGETOP</v>
      </c>
      <c r="B2992" s="367" t="s">
        <v>11263</v>
      </c>
      <c r="C2992" s="368" t="s">
        <v>11636</v>
      </c>
      <c r="D2992" s="368" t="s">
        <v>13748</v>
      </c>
      <c r="E2992" s="369" t="s">
        <v>6446</v>
      </c>
      <c r="F2992" s="369" t="s">
        <v>11264</v>
      </c>
      <c r="G2992" s="370" t="s">
        <v>11265</v>
      </c>
      <c r="H2992" s="371" t="s">
        <v>11266</v>
      </c>
      <c r="I2992" s="375">
        <f>SUMIF(A:A,A2992,J:J)</f>
        <v>68.38</v>
      </c>
      <c r="K2992" s="363" t="e">
        <f>VLOOKUP(A2992,'CMP-SIN-SD-09-2021'!A:D,4,0)</f>
        <v>#N/A</v>
      </c>
      <c r="L2992" s="363" t="e">
        <f>K2992=I2992</f>
        <v>#N/A</v>
      </c>
      <c r="O2992" s="363" t="s">
        <v>11727</v>
      </c>
    </row>
    <row r="2993" spans="1:15" s="363" customFormat="1" x14ac:dyDescent="0.25">
      <c r="A2993" s="378" t="str">
        <f t="shared" si="902"/>
        <v>070646/AGETOP</v>
      </c>
      <c r="B2993" s="377">
        <v>88264</v>
      </c>
      <c r="C2993" s="104" t="s">
        <v>13748</v>
      </c>
      <c r="D2993" s="104" t="s">
        <v>13368</v>
      </c>
      <c r="E2993" s="105" t="s">
        <v>11264</v>
      </c>
      <c r="F2993" s="105" t="s">
        <v>6456</v>
      </c>
      <c r="G2993" s="140">
        <v>1.25</v>
      </c>
      <c r="H2993" s="107">
        <f>VLOOKUP(B2993,'CMP-SIN-SD-09-2021'!A:D,4,0)</f>
        <v>24.1</v>
      </c>
      <c r="I2993" s="107" t="s">
        <v>11266</v>
      </c>
      <c r="J2993" s="76">
        <f t="shared" ref="J2993:J2995" si="925">TRUNC((H2993*G2993),2)</f>
        <v>30.12</v>
      </c>
      <c r="M2993" s="76">
        <f>VLOOKUP(B2993,'CMP-SIN-SD-09-2021'!A:D,4,0)</f>
        <v>24.1</v>
      </c>
      <c r="N2993" s="76" t="b">
        <f t="shared" ref="N2993:N2995" si="926">M2993=H2993</f>
        <v>1</v>
      </c>
    </row>
    <row r="2994" spans="1:15" s="363" customFormat="1" x14ac:dyDescent="0.25">
      <c r="A2994" s="378" t="str">
        <f t="shared" si="902"/>
        <v>070646/AGETOP</v>
      </c>
      <c r="B2994" s="377">
        <v>88316</v>
      </c>
      <c r="C2994" s="104" t="s">
        <v>13748</v>
      </c>
      <c r="D2994" s="104" t="s">
        <v>11293</v>
      </c>
      <c r="E2994" s="105" t="s">
        <v>11264</v>
      </c>
      <c r="F2994" s="105" t="s">
        <v>6456</v>
      </c>
      <c r="G2994" s="140">
        <v>1.25</v>
      </c>
      <c r="H2994" s="107">
        <f>VLOOKUP(B2994,'CMP-SIN-SD-09-2021'!A:D,4,0)</f>
        <v>17.61</v>
      </c>
      <c r="I2994" s="107" t="s">
        <v>11266</v>
      </c>
      <c r="J2994" s="76">
        <f t="shared" si="925"/>
        <v>22.01</v>
      </c>
      <c r="M2994" s="76">
        <f>VLOOKUP(B2994,'CMP-SIN-SD-09-2021'!A:D,4,0)</f>
        <v>17.61</v>
      </c>
      <c r="N2994" s="76" t="b">
        <f t="shared" si="926"/>
        <v>1</v>
      </c>
    </row>
    <row r="2995" spans="1:15" s="363" customFormat="1" x14ac:dyDescent="0.25">
      <c r="A2995" s="378" t="str">
        <f t="shared" si="902"/>
        <v>070646/AGETOP</v>
      </c>
      <c r="B2995" s="377">
        <v>3129</v>
      </c>
      <c r="C2995" s="104" t="s">
        <v>13748</v>
      </c>
      <c r="D2995" s="104" t="s">
        <v>14399</v>
      </c>
      <c r="E2995" s="105" t="s">
        <v>11264</v>
      </c>
      <c r="F2995" s="105" t="s">
        <v>13735</v>
      </c>
      <c r="G2995" s="140">
        <v>1</v>
      </c>
      <c r="H2995" s="107">
        <v>16.25</v>
      </c>
      <c r="I2995" s="107" t="s">
        <v>11266</v>
      </c>
      <c r="J2995" s="76">
        <f t="shared" si="925"/>
        <v>16.25</v>
      </c>
      <c r="M2995" s="76" t="e">
        <f>VLOOKUP(B2995,'INS-SIN-SD-09-2021'!A:D,4,0)</f>
        <v>#N/A</v>
      </c>
      <c r="N2995" s="76" t="e">
        <f t="shared" si="926"/>
        <v>#N/A</v>
      </c>
    </row>
    <row r="2996" spans="1:15" s="363" customFormat="1" ht="60" x14ac:dyDescent="0.25">
      <c r="A2996" s="376" t="str">
        <f t="shared" si="902"/>
        <v>15.018.0550-0/EMOP</v>
      </c>
      <c r="B2996" s="367" t="s">
        <v>11263</v>
      </c>
      <c r="C2996" s="368" t="s">
        <v>11638</v>
      </c>
      <c r="D2996" s="368" t="s">
        <v>13915</v>
      </c>
      <c r="E2996" s="369" t="s">
        <v>6465</v>
      </c>
      <c r="F2996" s="369" t="s">
        <v>11264</v>
      </c>
      <c r="G2996" s="370" t="s">
        <v>11265</v>
      </c>
      <c r="H2996" s="371" t="s">
        <v>11266</v>
      </c>
      <c r="I2996" s="375">
        <f>SUMIF(A:A,A2996,J:J)</f>
        <v>74.259999999999991</v>
      </c>
      <c r="K2996" s="363" t="e">
        <f>VLOOKUP(A2996,'CMP-SIN-SD-09-2021'!A:D,4,0)</f>
        <v>#N/A</v>
      </c>
      <c r="L2996" s="363" t="e">
        <f>K2996=I2996</f>
        <v>#N/A</v>
      </c>
      <c r="O2996" s="363" t="s">
        <v>14568</v>
      </c>
    </row>
    <row r="2997" spans="1:15" s="363" customFormat="1" x14ac:dyDescent="0.25">
      <c r="A2997" s="378" t="str">
        <f t="shared" ref="A2997:A3060" si="927">IF(O2997&lt;&gt;0,O2997,A2996)</f>
        <v>15.018.0550-0/EMOP</v>
      </c>
      <c r="B2997" s="377">
        <v>88264</v>
      </c>
      <c r="C2997" s="104" t="s">
        <v>13915</v>
      </c>
      <c r="D2997" s="104" t="s">
        <v>13368</v>
      </c>
      <c r="E2997" s="105" t="s">
        <v>11264</v>
      </c>
      <c r="F2997" s="105" t="s">
        <v>6456</v>
      </c>
      <c r="G2997" s="140">
        <v>1.03</v>
      </c>
      <c r="H2997" s="107">
        <f>VLOOKUP(B2997,'CMP-SIN-SD-09-2021'!A:D,4,0)</f>
        <v>24.1</v>
      </c>
      <c r="I2997" s="107" t="s">
        <v>11266</v>
      </c>
      <c r="J2997" s="76">
        <f t="shared" ref="J2997:J3006" si="928">TRUNC((H2997*G2997),2)</f>
        <v>24.82</v>
      </c>
      <c r="M2997" s="76">
        <f>VLOOKUP(B2997,'CMP-SIN-SD-09-2021'!A:D,4,0)</f>
        <v>24.1</v>
      </c>
      <c r="N2997" s="76" t="b">
        <f t="shared" ref="N2997:N3006" si="929">M2997=H2997</f>
        <v>1</v>
      </c>
    </row>
    <row r="2998" spans="1:15" s="363" customFormat="1" x14ac:dyDescent="0.25">
      <c r="A2998" s="378" t="str">
        <f t="shared" si="927"/>
        <v>15.018.0550-0/EMOP</v>
      </c>
      <c r="B2998" s="377">
        <v>88316</v>
      </c>
      <c r="C2998" s="104" t="s">
        <v>13915</v>
      </c>
      <c r="D2998" s="104" t="s">
        <v>11293</v>
      </c>
      <c r="E2998" s="105" t="s">
        <v>11264</v>
      </c>
      <c r="F2998" s="105" t="s">
        <v>6456</v>
      </c>
      <c r="G2998" s="140">
        <v>1.03</v>
      </c>
      <c r="H2998" s="107">
        <f>VLOOKUP(B2998,'CMP-SIN-SD-09-2021'!A:D,4,0)</f>
        <v>17.61</v>
      </c>
      <c r="I2998" s="107" t="s">
        <v>11266</v>
      </c>
      <c r="J2998" s="76">
        <f t="shared" si="928"/>
        <v>18.13</v>
      </c>
      <c r="M2998" s="76">
        <f>VLOOKUP(B2998,'CMP-SIN-SD-09-2021'!A:D,4,0)</f>
        <v>17.61</v>
      </c>
      <c r="N2998" s="76" t="b">
        <f t="shared" si="929"/>
        <v>1</v>
      </c>
    </row>
    <row r="2999" spans="1:15" s="363" customFormat="1" ht="30" x14ac:dyDescent="0.25">
      <c r="A2999" s="378" t="str">
        <f t="shared" si="927"/>
        <v>15.018.0550-0/EMOP</v>
      </c>
      <c r="B2999" s="377">
        <v>5565</v>
      </c>
      <c r="C2999" s="104" t="s">
        <v>13915</v>
      </c>
      <c r="D2999" s="104" t="s">
        <v>14400</v>
      </c>
      <c r="E2999" s="105" t="s">
        <v>11264</v>
      </c>
      <c r="F2999" s="105" t="s">
        <v>6446</v>
      </c>
      <c r="G2999" s="140">
        <v>1.5959999999999998E-2</v>
      </c>
      <c r="H2999" s="107">
        <v>26</v>
      </c>
      <c r="I2999" s="107" t="s">
        <v>11266</v>
      </c>
      <c r="J2999" s="76">
        <f t="shared" si="928"/>
        <v>0.41</v>
      </c>
      <c r="M2999" s="76" t="e">
        <f>VLOOKUP(B2999,'INS-SIN-SD-09-2021'!A:D,4,0)</f>
        <v>#N/A</v>
      </c>
      <c r="N2999" s="76" t="e">
        <f t="shared" si="929"/>
        <v>#N/A</v>
      </c>
    </row>
    <row r="3000" spans="1:15" s="363" customFormat="1" x14ac:dyDescent="0.25">
      <c r="A3000" s="378" t="str">
        <f t="shared" si="927"/>
        <v>15.018.0550-0/EMOP</v>
      </c>
      <c r="B3000" s="377">
        <v>5568</v>
      </c>
      <c r="C3000" s="104" t="s">
        <v>13915</v>
      </c>
      <c r="D3000" s="104" t="s">
        <v>14401</v>
      </c>
      <c r="E3000" s="105" t="s">
        <v>11264</v>
      </c>
      <c r="F3000" s="105" t="s">
        <v>6446</v>
      </c>
      <c r="G3000" s="140">
        <v>3.1920000000000002</v>
      </c>
      <c r="H3000" s="107">
        <v>0.06</v>
      </c>
      <c r="I3000" s="107" t="s">
        <v>11266</v>
      </c>
      <c r="J3000" s="76">
        <f t="shared" si="928"/>
        <v>0.19</v>
      </c>
      <c r="M3000" s="76" t="e">
        <f>VLOOKUP(B3000,'INS-SIN-SD-09-2021'!A:D,4,0)</f>
        <v>#N/A</v>
      </c>
      <c r="N3000" s="76" t="e">
        <f t="shared" si="929"/>
        <v>#N/A</v>
      </c>
    </row>
    <row r="3001" spans="1:15" s="363" customFormat="1" x14ac:dyDescent="0.25">
      <c r="A3001" s="378" t="str">
        <f t="shared" si="927"/>
        <v>15.018.0550-0/EMOP</v>
      </c>
      <c r="B3001" s="377">
        <v>7637</v>
      </c>
      <c r="C3001" s="104" t="s">
        <v>13915</v>
      </c>
      <c r="D3001" s="104" t="s">
        <v>14402</v>
      </c>
      <c r="E3001" s="105" t="s">
        <v>11264</v>
      </c>
      <c r="F3001" s="105" t="s">
        <v>6446</v>
      </c>
      <c r="G3001" s="140">
        <v>0.79920000000000002</v>
      </c>
      <c r="H3001" s="107">
        <v>6.6</v>
      </c>
      <c r="I3001" s="107" t="s">
        <v>11266</v>
      </c>
      <c r="J3001" s="76">
        <f t="shared" si="928"/>
        <v>5.27</v>
      </c>
      <c r="M3001" s="76" t="e">
        <f>VLOOKUP(B3001,'INS-SIN-SD-09-2021'!A:D,4,0)</f>
        <v>#N/A</v>
      </c>
      <c r="N3001" s="76" t="e">
        <f t="shared" si="929"/>
        <v>#N/A</v>
      </c>
    </row>
    <row r="3002" spans="1:15" s="363" customFormat="1" x14ac:dyDescent="0.25">
      <c r="A3002" s="378" t="str">
        <f t="shared" si="927"/>
        <v>15.018.0550-0/EMOP</v>
      </c>
      <c r="B3002" s="377">
        <v>7639</v>
      </c>
      <c r="C3002" s="104" t="s">
        <v>13915</v>
      </c>
      <c r="D3002" s="104" t="s">
        <v>14403</v>
      </c>
      <c r="E3002" s="105" t="s">
        <v>11264</v>
      </c>
      <c r="F3002" s="105" t="s">
        <v>6446</v>
      </c>
      <c r="G3002" s="140">
        <v>1.5960000000000001</v>
      </c>
      <c r="H3002" s="107">
        <v>1.55</v>
      </c>
      <c r="I3002" s="107" t="s">
        <v>11266</v>
      </c>
      <c r="J3002" s="76">
        <f t="shared" si="928"/>
        <v>2.4700000000000002</v>
      </c>
      <c r="M3002" s="76" t="e">
        <f>VLOOKUP(B3002,'INS-SIN-SD-09-2021'!A:D,4,0)</f>
        <v>#N/A</v>
      </c>
      <c r="N3002" s="76" t="e">
        <f t="shared" si="929"/>
        <v>#N/A</v>
      </c>
    </row>
    <row r="3003" spans="1:15" s="363" customFormat="1" x14ac:dyDescent="0.25">
      <c r="A3003" s="378" t="str">
        <f t="shared" si="927"/>
        <v>15.018.0550-0/EMOP</v>
      </c>
      <c r="B3003" s="377">
        <v>7641</v>
      </c>
      <c r="C3003" s="104" t="s">
        <v>13915</v>
      </c>
      <c r="D3003" s="104" t="s">
        <v>14404</v>
      </c>
      <c r="E3003" s="105" t="s">
        <v>11264</v>
      </c>
      <c r="F3003" s="105" t="s">
        <v>6446</v>
      </c>
      <c r="G3003" s="140">
        <v>3.1920000000000002</v>
      </c>
      <c r="H3003" s="107">
        <v>0.05</v>
      </c>
      <c r="I3003" s="107" t="s">
        <v>11266</v>
      </c>
      <c r="J3003" s="76">
        <f t="shared" si="928"/>
        <v>0.15</v>
      </c>
      <c r="M3003" s="76" t="e">
        <f>VLOOKUP(B3003,'INS-SIN-SD-09-2021'!A:D,4,0)</f>
        <v>#N/A</v>
      </c>
      <c r="N3003" s="76" t="e">
        <f t="shared" si="929"/>
        <v>#N/A</v>
      </c>
    </row>
    <row r="3004" spans="1:15" s="363" customFormat="1" ht="30" x14ac:dyDescent="0.25">
      <c r="A3004" s="378" t="str">
        <f t="shared" si="927"/>
        <v>15.018.0550-0/EMOP</v>
      </c>
      <c r="B3004" s="377" t="s">
        <v>15217</v>
      </c>
      <c r="C3004" s="104" t="s">
        <v>13915</v>
      </c>
      <c r="D3004" s="104" t="s">
        <v>14405</v>
      </c>
      <c r="E3004" s="105" t="s">
        <v>11264</v>
      </c>
      <c r="F3004" s="105" t="s">
        <v>6446</v>
      </c>
      <c r="G3004" s="140">
        <v>0.39600000000000002</v>
      </c>
      <c r="H3004" s="107">
        <v>27.79</v>
      </c>
      <c r="I3004" s="107" t="s">
        <v>11266</v>
      </c>
      <c r="J3004" s="76">
        <f t="shared" si="928"/>
        <v>11</v>
      </c>
      <c r="M3004" s="76" t="e">
        <f>VLOOKUP(B3004,'INS-SIN-SD-09-2021'!A:D,4,0)</f>
        <v>#N/A</v>
      </c>
      <c r="N3004" s="76" t="e">
        <f t="shared" si="929"/>
        <v>#N/A</v>
      </c>
    </row>
    <row r="3005" spans="1:15" s="363" customFormat="1" ht="30" x14ac:dyDescent="0.25">
      <c r="A3005" s="378" t="str">
        <f t="shared" si="927"/>
        <v>15.018.0550-0/EMOP</v>
      </c>
      <c r="B3005" s="377">
        <v>13874</v>
      </c>
      <c r="C3005" s="104" t="s">
        <v>13915</v>
      </c>
      <c r="D3005" s="104" t="s">
        <v>14406</v>
      </c>
      <c r="E3005" s="105" t="s">
        <v>11264</v>
      </c>
      <c r="F3005" s="105" t="s">
        <v>6446</v>
      </c>
      <c r="G3005" s="140">
        <v>0.79920000000000002</v>
      </c>
      <c r="H3005" s="107">
        <v>2.39</v>
      </c>
      <c r="I3005" s="107" t="s">
        <v>11266</v>
      </c>
      <c r="J3005" s="76">
        <f t="shared" si="928"/>
        <v>1.91</v>
      </c>
      <c r="M3005" s="76" t="e">
        <f>VLOOKUP(B3005,'INS-SIN-SD-09-2021'!A:D,4,0)</f>
        <v>#N/A</v>
      </c>
      <c r="N3005" s="76" t="e">
        <f t="shared" si="929"/>
        <v>#N/A</v>
      </c>
    </row>
    <row r="3006" spans="1:15" s="363" customFormat="1" ht="30" x14ac:dyDescent="0.25">
      <c r="A3006" s="378" t="str">
        <f t="shared" si="927"/>
        <v>15.018.0550-0/EMOP</v>
      </c>
      <c r="B3006" s="377">
        <v>13885</v>
      </c>
      <c r="C3006" s="104" t="s">
        <v>13915</v>
      </c>
      <c r="D3006" s="104" t="s">
        <v>14407</v>
      </c>
      <c r="E3006" s="105" t="s">
        <v>11264</v>
      </c>
      <c r="F3006" s="105" t="s">
        <v>6446</v>
      </c>
      <c r="G3006" s="140">
        <v>0.39600000000000002</v>
      </c>
      <c r="H3006" s="107">
        <v>25.04</v>
      </c>
      <c r="I3006" s="107" t="s">
        <v>11266</v>
      </c>
      <c r="J3006" s="76">
        <f t="shared" si="928"/>
        <v>9.91</v>
      </c>
      <c r="M3006" s="76" t="e">
        <f>VLOOKUP(B3006,'INS-SIN-SD-09-2021'!A:D,4,0)</f>
        <v>#N/A</v>
      </c>
      <c r="N3006" s="76" t="e">
        <f t="shared" si="929"/>
        <v>#N/A</v>
      </c>
    </row>
    <row r="3007" spans="1:15" s="363" customFormat="1" ht="30" x14ac:dyDescent="0.25">
      <c r="A3007" s="376" t="str">
        <f t="shared" si="927"/>
        <v>15.018.0750-0/EMOP</v>
      </c>
      <c r="B3007" s="367" t="s">
        <v>11263</v>
      </c>
      <c r="C3007" s="368" t="s">
        <v>11639</v>
      </c>
      <c r="D3007" s="368" t="s">
        <v>13652</v>
      </c>
      <c r="E3007" s="369" t="s">
        <v>6446</v>
      </c>
      <c r="F3007" s="369" t="s">
        <v>11264</v>
      </c>
      <c r="G3007" s="370" t="s">
        <v>11265</v>
      </c>
      <c r="H3007" s="371" t="s">
        <v>11266</v>
      </c>
      <c r="I3007" s="375">
        <f>SUMIF(A:A,A3007,J:J)</f>
        <v>42.019999999999996</v>
      </c>
      <c r="K3007" s="363" t="e">
        <f>VLOOKUP(A3007,'CMP-SIN-SD-09-2021'!A:D,4,0)</f>
        <v>#N/A</v>
      </c>
      <c r="L3007" s="363" t="e">
        <f>K3007=I3007</f>
        <v>#N/A</v>
      </c>
      <c r="O3007" s="363" t="s">
        <v>14569</v>
      </c>
    </row>
    <row r="3008" spans="1:15" s="363" customFormat="1" x14ac:dyDescent="0.25">
      <c r="A3008" s="378" t="str">
        <f t="shared" si="927"/>
        <v>15.018.0750-0/EMOP</v>
      </c>
      <c r="B3008" s="377">
        <v>88264</v>
      </c>
      <c r="C3008" s="104" t="s">
        <v>13652</v>
      </c>
      <c r="D3008" s="104" t="s">
        <v>13368</v>
      </c>
      <c r="E3008" s="105" t="s">
        <v>11264</v>
      </c>
      <c r="F3008" s="105" t="s">
        <v>6456</v>
      </c>
      <c r="G3008" s="140">
        <v>0.51500000000000001</v>
      </c>
      <c r="H3008" s="107">
        <f>VLOOKUP(B3008,'CMP-SIN-SD-09-2021'!A:D,4,0)</f>
        <v>24.1</v>
      </c>
      <c r="I3008" s="107" t="s">
        <v>11266</v>
      </c>
      <c r="J3008" s="76">
        <f t="shared" ref="J3008:J3010" si="930">TRUNC((H3008*G3008),2)</f>
        <v>12.41</v>
      </c>
      <c r="M3008" s="76">
        <f>VLOOKUP(B3008,'CMP-SIN-SD-09-2021'!A:D,4,0)</f>
        <v>24.1</v>
      </c>
      <c r="N3008" s="76" t="b">
        <f t="shared" ref="N3008:N3010" si="931">M3008=H3008</f>
        <v>1</v>
      </c>
    </row>
    <row r="3009" spans="1:15" s="363" customFormat="1" x14ac:dyDescent="0.25">
      <c r="A3009" s="378" t="str">
        <f t="shared" si="927"/>
        <v>15.018.0750-0/EMOP</v>
      </c>
      <c r="B3009" s="377">
        <v>88316</v>
      </c>
      <c r="C3009" s="104" t="s">
        <v>13652</v>
      </c>
      <c r="D3009" s="104" t="s">
        <v>11293</v>
      </c>
      <c r="E3009" s="105" t="s">
        <v>11264</v>
      </c>
      <c r="F3009" s="105" t="s">
        <v>6456</v>
      </c>
      <c r="G3009" s="140">
        <v>0.51499680999999997</v>
      </c>
      <c r="H3009" s="107">
        <f>VLOOKUP(B3009,'CMP-SIN-SD-09-2021'!A:D,4,0)</f>
        <v>17.61</v>
      </c>
      <c r="I3009" s="107" t="s">
        <v>11266</v>
      </c>
      <c r="J3009" s="76">
        <f t="shared" si="930"/>
        <v>9.06</v>
      </c>
      <c r="M3009" s="76">
        <f>VLOOKUP(B3009,'CMP-SIN-SD-09-2021'!A:D,4,0)</f>
        <v>17.61</v>
      </c>
      <c r="N3009" s="76" t="b">
        <f t="shared" si="931"/>
        <v>1</v>
      </c>
    </row>
    <row r="3010" spans="1:15" s="363" customFormat="1" ht="30" x14ac:dyDescent="0.25">
      <c r="A3010" s="378" t="str">
        <f t="shared" si="927"/>
        <v>15.018.0750-0/EMOP</v>
      </c>
      <c r="B3010" s="377">
        <v>12124</v>
      </c>
      <c r="C3010" s="104" t="s">
        <v>13652</v>
      </c>
      <c r="D3010" s="104" t="s">
        <v>14408</v>
      </c>
      <c r="E3010" s="105" t="s">
        <v>11264</v>
      </c>
      <c r="F3010" s="105" t="s">
        <v>6446</v>
      </c>
      <c r="G3010" s="140">
        <v>1</v>
      </c>
      <c r="H3010" s="107">
        <v>20.55</v>
      </c>
      <c r="I3010" s="107" t="s">
        <v>11266</v>
      </c>
      <c r="J3010" s="76">
        <f t="shared" si="930"/>
        <v>20.55</v>
      </c>
      <c r="M3010" s="76" t="e">
        <f>VLOOKUP(B3010,'INS-SIN-SD-09-2021'!A:D,4,0)</f>
        <v>#N/A</v>
      </c>
      <c r="N3010" s="76" t="e">
        <f t="shared" si="931"/>
        <v>#N/A</v>
      </c>
    </row>
    <row r="3011" spans="1:15" s="363" customFormat="1" ht="30" x14ac:dyDescent="0.25">
      <c r="A3011" s="376" t="str">
        <f t="shared" si="927"/>
        <v>15.018.0670-0/EMOP</v>
      </c>
      <c r="B3011" s="367" t="s">
        <v>11263</v>
      </c>
      <c r="C3011" s="368" t="s">
        <v>11640</v>
      </c>
      <c r="D3011" s="368" t="s">
        <v>13462</v>
      </c>
      <c r="E3011" s="369" t="s">
        <v>6446</v>
      </c>
      <c r="F3011" s="369" t="s">
        <v>11264</v>
      </c>
      <c r="G3011" s="370" t="s">
        <v>11265</v>
      </c>
      <c r="H3011" s="371" t="s">
        <v>11266</v>
      </c>
      <c r="I3011" s="375">
        <f>SUMIF(A:A,A3011,J:J)</f>
        <v>33.25</v>
      </c>
      <c r="K3011" s="363" t="e">
        <f>VLOOKUP(A3011,'CMP-SIN-SD-09-2021'!A:D,4,0)</f>
        <v>#N/A</v>
      </c>
      <c r="L3011" s="363" t="e">
        <f>K3011=I3011</f>
        <v>#N/A</v>
      </c>
      <c r="O3011" s="363" t="s">
        <v>14570</v>
      </c>
    </row>
    <row r="3012" spans="1:15" s="363" customFormat="1" x14ac:dyDescent="0.25">
      <c r="A3012" s="378" t="str">
        <f t="shared" si="927"/>
        <v>15.018.0670-0/EMOP</v>
      </c>
      <c r="B3012" s="377">
        <v>88264</v>
      </c>
      <c r="C3012" s="104" t="s">
        <v>13462</v>
      </c>
      <c r="D3012" s="104" t="s">
        <v>13368</v>
      </c>
      <c r="E3012" s="105" t="s">
        <v>11264</v>
      </c>
      <c r="F3012" s="105" t="s">
        <v>6456</v>
      </c>
      <c r="G3012" s="140">
        <v>0.51500000000000001</v>
      </c>
      <c r="H3012" s="107">
        <f>VLOOKUP(B3012,'CMP-SIN-SD-09-2021'!A:D,4,0)</f>
        <v>24.1</v>
      </c>
      <c r="I3012" s="107" t="s">
        <v>11266</v>
      </c>
      <c r="J3012" s="76">
        <f t="shared" ref="J3012:J3014" si="932">TRUNC((H3012*G3012),2)</f>
        <v>12.41</v>
      </c>
      <c r="M3012" s="76">
        <f>VLOOKUP(B3012,'CMP-SIN-SD-09-2021'!A:D,4,0)</f>
        <v>24.1</v>
      </c>
      <c r="N3012" s="76" t="b">
        <f t="shared" ref="N3012:N3014" si="933">M3012=H3012</f>
        <v>1</v>
      </c>
    </row>
    <row r="3013" spans="1:15" s="363" customFormat="1" x14ac:dyDescent="0.25">
      <c r="A3013" s="378" t="str">
        <f t="shared" si="927"/>
        <v>15.018.0670-0/EMOP</v>
      </c>
      <c r="B3013" s="377">
        <v>88316</v>
      </c>
      <c r="C3013" s="104" t="s">
        <v>13462</v>
      </c>
      <c r="D3013" s="104" t="s">
        <v>11293</v>
      </c>
      <c r="E3013" s="105" t="s">
        <v>11264</v>
      </c>
      <c r="F3013" s="105" t="s">
        <v>6456</v>
      </c>
      <c r="G3013" s="140">
        <v>0.51499680999999997</v>
      </c>
      <c r="H3013" s="107">
        <f>VLOOKUP(B3013,'CMP-SIN-SD-09-2021'!A:D,4,0)</f>
        <v>17.61</v>
      </c>
      <c r="I3013" s="107" t="s">
        <v>11266</v>
      </c>
      <c r="J3013" s="76">
        <f t="shared" si="932"/>
        <v>9.06</v>
      </c>
      <c r="M3013" s="76">
        <f>VLOOKUP(B3013,'CMP-SIN-SD-09-2021'!A:D,4,0)</f>
        <v>17.61</v>
      </c>
      <c r="N3013" s="76" t="b">
        <f t="shared" si="933"/>
        <v>1</v>
      </c>
    </row>
    <row r="3014" spans="1:15" s="363" customFormat="1" ht="30" x14ac:dyDescent="0.25">
      <c r="A3014" s="378" t="str">
        <f t="shared" si="927"/>
        <v>15.018.0670-0/EMOP</v>
      </c>
      <c r="B3014" s="377">
        <v>12052</v>
      </c>
      <c r="C3014" s="104" t="s">
        <v>13462</v>
      </c>
      <c r="D3014" s="104" t="s">
        <v>14409</v>
      </c>
      <c r="E3014" s="105" t="s">
        <v>11264</v>
      </c>
      <c r="F3014" s="105" t="s">
        <v>6446</v>
      </c>
      <c r="G3014" s="140">
        <v>1</v>
      </c>
      <c r="H3014" s="107">
        <v>11.78</v>
      </c>
      <c r="I3014" s="107" t="s">
        <v>11266</v>
      </c>
      <c r="J3014" s="76">
        <f t="shared" si="932"/>
        <v>11.78</v>
      </c>
      <c r="M3014" s="76" t="e">
        <f>VLOOKUP(B3014,'INS-SIN-SD-09-2021'!A:D,4,0)</f>
        <v>#N/A</v>
      </c>
      <c r="N3014" s="76" t="e">
        <f t="shared" si="933"/>
        <v>#N/A</v>
      </c>
    </row>
    <row r="3015" spans="1:15" s="363" customFormat="1" ht="30" x14ac:dyDescent="0.25">
      <c r="A3015" s="376" t="str">
        <f t="shared" si="927"/>
        <v>15.018.0940-0/EMOP</v>
      </c>
      <c r="B3015" s="367" t="s">
        <v>11263</v>
      </c>
      <c r="C3015" s="368" t="s">
        <v>11641</v>
      </c>
      <c r="D3015" s="368" t="s">
        <v>13478</v>
      </c>
      <c r="E3015" s="369" t="s">
        <v>6446</v>
      </c>
      <c r="F3015" s="369" t="s">
        <v>11264</v>
      </c>
      <c r="G3015" s="370" t="s">
        <v>11265</v>
      </c>
      <c r="H3015" s="371" t="s">
        <v>11266</v>
      </c>
      <c r="I3015" s="375">
        <f>SUMIF(A:A,A3015,J:J)</f>
        <v>10.39</v>
      </c>
      <c r="K3015" s="363" t="e">
        <f>VLOOKUP(A3015,'CMP-SIN-SD-09-2021'!A:D,4,0)</f>
        <v>#N/A</v>
      </c>
      <c r="L3015" s="363" t="e">
        <f>K3015=I3015</f>
        <v>#N/A</v>
      </c>
      <c r="O3015" s="363" t="s">
        <v>14571</v>
      </c>
    </row>
    <row r="3016" spans="1:15" s="363" customFormat="1" x14ac:dyDescent="0.25">
      <c r="A3016" s="378" t="str">
        <f t="shared" si="927"/>
        <v>15.018.0940-0/EMOP</v>
      </c>
      <c r="B3016" s="377">
        <v>88264</v>
      </c>
      <c r="C3016" s="104" t="s">
        <v>13478</v>
      </c>
      <c r="D3016" s="104" t="s">
        <v>13368</v>
      </c>
      <c r="E3016" s="105" t="s">
        <v>11264</v>
      </c>
      <c r="F3016" s="105" t="s">
        <v>6456</v>
      </c>
      <c r="G3016" s="140">
        <v>0.20599999999999999</v>
      </c>
      <c r="H3016" s="107">
        <f>VLOOKUP(B3016,'CMP-SIN-SD-09-2021'!A:D,4,0)</f>
        <v>24.1</v>
      </c>
      <c r="I3016" s="107" t="s">
        <v>11266</v>
      </c>
      <c r="J3016" s="76">
        <f t="shared" ref="J3016:J3018" si="934">TRUNC((H3016*G3016),2)</f>
        <v>4.96</v>
      </c>
      <c r="M3016" s="76">
        <f>VLOOKUP(B3016,'CMP-SIN-SD-09-2021'!A:D,4,0)</f>
        <v>24.1</v>
      </c>
      <c r="N3016" s="76" t="b">
        <f t="shared" ref="N3016:N3018" si="935">M3016=H3016</f>
        <v>1</v>
      </c>
    </row>
    <row r="3017" spans="1:15" s="363" customFormat="1" x14ac:dyDescent="0.25">
      <c r="A3017" s="378" t="str">
        <f t="shared" si="927"/>
        <v>15.018.0940-0/EMOP</v>
      </c>
      <c r="B3017" s="377">
        <v>88316</v>
      </c>
      <c r="C3017" s="104" t="s">
        <v>13478</v>
      </c>
      <c r="D3017" s="104" t="s">
        <v>11293</v>
      </c>
      <c r="E3017" s="105" t="s">
        <v>11264</v>
      </c>
      <c r="F3017" s="105" t="s">
        <v>6456</v>
      </c>
      <c r="G3017" s="140">
        <v>0.20599999999999999</v>
      </c>
      <c r="H3017" s="107">
        <f>VLOOKUP(B3017,'CMP-SIN-SD-09-2021'!A:D,4,0)</f>
        <v>17.61</v>
      </c>
      <c r="I3017" s="107" t="s">
        <v>11266</v>
      </c>
      <c r="J3017" s="76">
        <f t="shared" si="934"/>
        <v>3.62</v>
      </c>
      <c r="M3017" s="76">
        <f>VLOOKUP(B3017,'CMP-SIN-SD-09-2021'!A:D,4,0)</f>
        <v>17.61</v>
      </c>
      <c r="N3017" s="76" t="b">
        <f t="shared" si="935"/>
        <v>1</v>
      </c>
    </row>
    <row r="3018" spans="1:15" s="363" customFormat="1" ht="30" x14ac:dyDescent="0.25">
      <c r="A3018" s="378" t="str">
        <f t="shared" si="927"/>
        <v>15.018.0940-0/EMOP</v>
      </c>
      <c r="B3018" s="377">
        <v>12290</v>
      </c>
      <c r="C3018" s="104" t="s">
        <v>13478</v>
      </c>
      <c r="D3018" s="104" t="s">
        <v>14410</v>
      </c>
      <c r="E3018" s="105" t="s">
        <v>11264</v>
      </c>
      <c r="F3018" s="105" t="s">
        <v>6446</v>
      </c>
      <c r="G3018" s="140">
        <v>1</v>
      </c>
      <c r="H3018" s="107">
        <v>1.81</v>
      </c>
      <c r="I3018" s="107" t="s">
        <v>11266</v>
      </c>
      <c r="J3018" s="76">
        <f t="shared" si="934"/>
        <v>1.81</v>
      </c>
      <c r="M3018" s="76" t="e">
        <f>VLOOKUP(B3018,'INS-SIN-SD-09-2021'!A:D,4,0)</f>
        <v>#N/A</v>
      </c>
      <c r="N3018" s="76" t="e">
        <f t="shared" si="935"/>
        <v>#N/A</v>
      </c>
    </row>
    <row r="3019" spans="1:15" s="363" customFormat="1" ht="30" x14ac:dyDescent="0.25">
      <c r="A3019" s="376">
        <f t="shared" si="927"/>
        <v>97667</v>
      </c>
      <c r="B3019" s="367" t="s">
        <v>11263</v>
      </c>
      <c r="C3019" s="368" t="s">
        <v>11642</v>
      </c>
      <c r="D3019" s="368" t="s">
        <v>13599</v>
      </c>
      <c r="E3019" s="369" t="s">
        <v>6465</v>
      </c>
      <c r="F3019" s="369" t="s">
        <v>11264</v>
      </c>
      <c r="G3019" s="370" t="s">
        <v>11265</v>
      </c>
      <c r="H3019" s="371" t="s">
        <v>11266</v>
      </c>
      <c r="I3019" s="375">
        <f>SUMIF(A:A,A3019,J:J)</f>
        <v>7.84</v>
      </c>
      <c r="K3019" s="363">
        <f>VLOOKUP(A3019,'CMP-SIN-SD-09-2021'!A:D,4,0)</f>
        <v>7.84</v>
      </c>
      <c r="L3019" s="363" t="b">
        <f>K3019=I3019</f>
        <v>1</v>
      </c>
      <c r="O3019" s="6">
        <v>97667</v>
      </c>
    </row>
    <row r="3020" spans="1:15" s="363" customFormat="1" x14ac:dyDescent="0.25">
      <c r="A3020" s="378">
        <f t="shared" si="927"/>
        <v>97667</v>
      </c>
      <c r="B3020" s="377">
        <v>88247</v>
      </c>
      <c r="C3020" s="104" t="s">
        <v>13599</v>
      </c>
      <c r="D3020" s="104" t="s">
        <v>14183</v>
      </c>
      <c r="E3020" s="105" t="s">
        <v>11264</v>
      </c>
      <c r="F3020" s="105" t="s">
        <v>6456</v>
      </c>
      <c r="G3020" s="140">
        <v>6.2E-2</v>
      </c>
      <c r="H3020" s="107">
        <f>VLOOKUP(B3020,'CMP-SIN-SD-09-2021'!A:D,4,0)</f>
        <v>18.739999999999998</v>
      </c>
      <c r="I3020" s="107" t="s">
        <v>11266</v>
      </c>
      <c r="J3020" s="76">
        <f t="shared" ref="J3020:J3022" si="936">TRUNC((H3020*G3020),2)</f>
        <v>1.1599999999999999</v>
      </c>
      <c r="M3020" s="76">
        <f>VLOOKUP(B3020,'CMP-SIN-SD-09-2021'!A:D,4,0)</f>
        <v>18.739999999999998</v>
      </c>
      <c r="N3020" s="76" t="b">
        <f t="shared" ref="N3020:N3022" si="937">M3020=H3020</f>
        <v>1</v>
      </c>
    </row>
    <row r="3021" spans="1:15" s="363" customFormat="1" x14ac:dyDescent="0.25">
      <c r="A3021" s="378">
        <f t="shared" si="927"/>
        <v>97667</v>
      </c>
      <c r="B3021" s="377">
        <v>88264</v>
      </c>
      <c r="C3021" s="104" t="s">
        <v>13599</v>
      </c>
      <c r="D3021" s="104" t="s">
        <v>13368</v>
      </c>
      <c r="E3021" s="105" t="s">
        <v>11264</v>
      </c>
      <c r="F3021" s="105" t="s">
        <v>6456</v>
      </c>
      <c r="G3021" s="140">
        <v>6.2E-2</v>
      </c>
      <c r="H3021" s="107">
        <f>VLOOKUP(B3021,'CMP-SIN-SD-09-2021'!A:D,4,0)</f>
        <v>24.1</v>
      </c>
      <c r="I3021" s="107" t="s">
        <v>11266</v>
      </c>
      <c r="J3021" s="76">
        <f t="shared" si="936"/>
        <v>1.49</v>
      </c>
      <c r="M3021" s="76">
        <f>VLOOKUP(B3021,'CMP-SIN-SD-09-2021'!A:D,4,0)</f>
        <v>24.1</v>
      </c>
      <c r="N3021" s="76" t="b">
        <f t="shared" si="937"/>
        <v>1</v>
      </c>
    </row>
    <row r="3022" spans="1:15" s="363" customFormat="1" ht="45" x14ac:dyDescent="0.25">
      <c r="A3022" s="378">
        <f t="shared" si="927"/>
        <v>97667</v>
      </c>
      <c r="B3022" s="377">
        <v>39246</v>
      </c>
      <c r="C3022" s="104" t="s">
        <v>13599</v>
      </c>
      <c r="D3022" s="104" t="s">
        <v>14411</v>
      </c>
      <c r="E3022" s="105" t="s">
        <v>11264</v>
      </c>
      <c r="F3022" s="105" t="s">
        <v>6465</v>
      </c>
      <c r="G3022" s="140">
        <v>1.1000000000000001</v>
      </c>
      <c r="H3022" s="107">
        <v>4.72</v>
      </c>
      <c r="I3022" s="107" t="s">
        <v>11266</v>
      </c>
      <c r="J3022" s="76">
        <f t="shared" si="936"/>
        <v>5.19</v>
      </c>
      <c r="M3022" s="76">
        <f>VLOOKUP(B3022,'INS-SIN-SD-09-2021'!A:D,4,0)</f>
        <v>4.72</v>
      </c>
      <c r="N3022" s="76" t="b">
        <f t="shared" si="937"/>
        <v>1</v>
      </c>
    </row>
    <row r="3023" spans="1:15" s="363" customFormat="1" x14ac:dyDescent="0.25">
      <c r="A3023" s="376" t="str">
        <f t="shared" si="927"/>
        <v>072325/AGETOP</v>
      </c>
      <c r="B3023" s="367" t="s">
        <v>11263</v>
      </c>
      <c r="C3023" s="368" t="s">
        <v>11643</v>
      </c>
      <c r="D3023" s="368" t="s">
        <v>13404</v>
      </c>
      <c r="E3023" s="369" t="s">
        <v>6446</v>
      </c>
      <c r="F3023" s="369" t="s">
        <v>11264</v>
      </c>
      <c r="G3023" s="370" t="s">
        <v>11265</v>
      </c>
      <c r="H3023" s="371" t="s">
        <v>11266</v>
      </c>
      <c r="I3023" s="375">
        <f>SUMIF(A:A,A3023,J:J)</f>
        <v>6.02</v>
      </c>
      <c r="K3023" s="363" t="e">
        <f>VLOOKUP(A3023,'CMP-SIN-SD-09-2021'!A:D,4,0)</f>
        <v>#N/A</v>
      </c>
      <c r="L3023" s="363" t="e">
        <f>K3023=I3023</f>
        <v>#N/A</v>
      </c>
      <c r="O3023" s="363" t="s">
        <v>650</v>
      </c>
    </row>
    <row r="3024" spans="1:15" s="363" customFormat="1" x14ac:dyDescent="0.25">
      <c r="A3024" s="378" t="str">
        <f t="shared" si="927"/>
        <v>072325/AGETOP</v>
      </c>
      <c r="B3024" s="377">
        <v>88264</v>
      </c>
      <c r="C3024" s="104" t="s">
        <v>13404</v>
      </c>
      <c r="D3024" s="104" t="s">
        <v>13368</v>
      </c>
      <c r="E3024" s="105" t="s">
        <v>11264</v>
      </c>
      <c r="F3024" s="105" t="s">
        <v>6456</v>
      </c>
      <c r="G3024" s="140">
        <v>0.12</v>
      </c>
      <c r="H3024" s="107">
        <f>VLOOKUP(B3024,'CMP-SIN-SD-09-2021'!A:D,4,0)</f>
        <v>24.1</v>
      </c>
      <c r="I3024" s="107" t="s">
        <v>11266</v>
      </c>
      <c r="J3024" s="76">
        <f t="shared" ref="J3024:J3026" si="938">TRUNC((H3024*G3024),2)</f>
        <v>2.89</v>
      </c>
      <c r="M3024" s="76">
        <f>VLOOKUP(B3024,'CMP-SIN-SD-09-2021'!A:D,4,0)</f>
        <v>24.1</v>
      </c>
      <c r="N3024" s="76" t="b">
        <f t="shared" ref="N3024:N3026" si="939">M3024=H3024</f>
        <v>1</v>
      </c>
    </row>
    <row r="3025" spans="1:15" s="363" customFormat="1" x14ac:dyDescent="0.25">
      <c r="A3025" s="378" t="str">
        <f t="shared" si="927"/>
        <v>072325/AGETOP</v>
      </c>
      <c r="B3025" s="377">
        <v>88316</v>
      </c>
      <c r="C3025" s="104" t="s">
        <v>13404</v>
      </c>
      <c r="D3025" s="104" t="s">
        <v>11293</v>
      </c>
      <c r="E3025" s="105" t="s">
        <v>11264</v>
      </c>
      <c r="F3025" s="105" t="s">
        <v>6456</v>
      </c>
      <c r="G3025" s="140">
        <v>0.12</v>
      </c>
      <c r="H3025" s="107">
        <f>VLOOKUP(B3025,'CMP-SIN-SD-09-2021'!A:D,4,0)</f>
        <v>17.61</v>
      </c>
      <c r="I3025" s="107" t="s">
        <v>11266</v>
      </c>
      <c r="J3025" s="76">
        <f t="shared" si="938"/>
        <v>2.11</v>
      </c>
      <c r="M3025" s="76">
        <f>VLOOKUP(B3025,'CMP-SIN-SD-09-2021'!A:D,4,0)</f>
        <v>17.61</v>
      </c>
      <c r="N3025" s="76" t="b">
        <f t="shared" si="939"/>
        <v>1</v>
      </c>
    </row>
    <row r="3026" spans="1:15" s="363" customFormat="1" x14ac:dyDescent="0.25">
      <c r="A3026" s="378" t="str">
        <f t="shared" si="927"/>
        <v>072325/AGETOP</v>
      </c>
      <c r="B3026" s="377">
        <v>3809</v>
      </c>
      <c r="C3026" s="104" t="s">
        <v>13404</v>
      </c>
      <c r="D3026" s="104" t="s">
        <v>14412</v>
      </c>
      <c r="E3026" s="105" t="s">
        <v>11264</v>
      </c>
      <c r="F3026" s="105" t="s">
        <v>13735</v>
      </c>
      <c r="G3026" s="140">
        <v>1</v>
      </c>
      <c r="H3026" s="107">
        <v>1.02</v>
      </c>
      <c r="I3026" s="107" t="s">
        <v>11266</v>
      </c>
      <c r="J3026" s="76">
        <f t="shared" si="938"/>
        <v>1.02</v>
      </c>
      <c r="M3026" s="76" t="e">
        <f>VLOOKUP(B3026,'INS-SIN-SD-09-2021'!A:D,4,0)</f>
        <v>#N/A</v>
      </c>
      <c r="N3026" s="76" t="e">
        <f t="shared" si="939"/>
        <v>#N/A</v>
      </c>
    </row>
    <row r="3027" spans="1:15" s="363" customFormat="1" x14ac:dyDescent="0.25">
      <c r="A3027" s="376" t="str">
        <f t="shared" si="927"/>
        <v>070335/AGETOP</v>
      </c>
      <c r="B3027" s="367" t="s">
        <v>11263</v>
      </c>
      <c r="C3027" s="368" t="s">
        <v>11644</v>
      </c>
      <c r="D3027" s="368" t="s">
        <v>14331</v>
      </c>
      <c r="E3027" s="369" t="s">
        <v>6446</v>
      </c>
      <c r="F3027" s="369" t="s">
        <v>11264</v>
      </c>
      <c r="G3027" s="370" t="s">
        <v>11265</v>
      </c>
      <c r="H3027" s="371" t="s">
        <v>11266</v>
      </c>
      <c r="I3027" s="375">
        <f>SUMIF(A:A,A3027,J:J)</f>
        <v>4.5199999999999996</v>
      </c>
      <c r="K3027" s="363" t="e">
        <f>VLOOKUP(A3027,'CMP-SIN-SD-09-2021'!A:D,4,0)</f>
        <v>#N/A</v>
      </c>
      <c r="L3027" s="363" t="e">
        <f>K3027=I3027</f>
        <v>#N/A</v>
      </c>
      <c r="O3027" s="363" t="s">
        <v>652</v>
      </c>
    </row>
    <row r="3028" spans="1:15" s="363" customFormat="1" x14ac:dyDescent="0.25">
      <c r="A3028" s="378" t="str">
        <f t="shared" si="927"/>
        <v>070335/AGETOP</v>
      </c>
      <c r="B3028" s="377">
        <v>88264</v>
      </c>
      <c r="C3028" s="104" t="s">
        <v>14331</v>
      </c>
      <c r="D3028" s="104" t="s">
        <v>13368</v>
      </c>
      <c r="E3028" s="105" t="s">
        <v>11264</v>
      </c>
      <c r="F3028" s="105" t="s">
        <v>6456</v>
      </c>
      <c r="G3028" s="140">
        <v>0.05</v>
      </c>
      <c r="H3028" s="107">
        <f>VLOOKUP(B3028,'CMP-SIN-SD-09-2021'!A:D,4,0)</f>
        <v>24.1</v>
      </c>
      <c r="I3028" s="107" t="s">
        <v>11266</v>
      </c>
      <c r="J3028" s="76">
        <f t="shared" ref="J3028:J3030" si="940">TRUNC((H3028*G3028),2)</f>
        <v>1.2</v>
      </c>
      <c r="M3028" s="76">
        <f>VLOOKUP(B3028,'CMP-SIN-SD-09-2021'!A:D,4,0)</f>
        <v>24.1</v>
      </c>
      <c r="N3028" s="76" t="b">
        <f t="shared" ref="N3028:N3030" si="941">M3028=H3028</f>
        <v>1</v>
      </c>
    </row>
    <row r="3029" spans="1:15" s="363" customFormat="1" x14ac:dyDescent="0.25">
      <c r="A3029" s="378" t="str">
        <f t="shared" si="927"/>
        <v>070335/AGETOP</v>
      </c>
      <c r="B3029" s="377">
        <v>88316</v>
      </c>
      <c r="C3029" s="104" t="s">
        <v>14331</v>
      </c>
      <c r="D3029" s="104" t="s">
        <v>11293</v>
      </c>
      <c r="E3029" s="105" t="s">
        <v>11264</v>
      </c>
      <c r="F3029" s="105" t="s">
        <v>6456</v>
      </c>
      <c r="G3029" s="140">
        <v>0.05</v>
      </c>
      <c r="H3029" s="107">
        <f>VLOOKUP(B3029,'CMP-SIN-SD-09-2021'!A:D,4,0)</f>
        <v>17.61</v>
      </c>
      <c r="I3029" s="107" t="s">
        <v>11266</v>
      </c>
      <c r="J3029" s="76">
        <f t="shared" si="940"/>
        <v>0.88</v>
      </c>
      <c r="M3029" s="76">
        <f>VLOOKUP(B3029,'CMP-SIN-SD-09-2021'!A:D,4,0)</f>
        <v>17.61</v>
      </c>
      <c r="N3029" s="76" t="b">
        <f t="shared" si="941"/>
        <v>1</v>
      </c>
    </row>
    <row r="3030" spans="1:15" s="363" customFormat="1" x14ac:dyDescent="0.25">
      <c r="A3030" s="378" t="str">
        <f t="shared" si="927"/>
        <v>070335/AGETOP</v>
      </c>
      <c r="B3030" s="377">
        <v>3046</v>
      </c>
      <c r="C3030" s="104" t="s">
        <v>14331</v>
      </c>
      <c r="D3030" s="104" t="s">
        <v>14413</v>
      </c>
      <c r="E3030" s="105" t="s">
        <v>11264</v>
      </c>
      <c r="F3030" s="105" t="s">
        <v>13735</v>
      </c>
      <c r="G3030" s="140">
        <v>1</v>
      </c>
      <c r="H3030" s="107">
        <v>2.44</v>
      </c>
      <c r="I3030" s="107" t="s">
        <v>11266</v>
      </c>
      <c r="J3030" s="76">
        <f t="shared" si="940"/>
        <v>2.44</v>
      </c>
      <c r="M3030" s="76" t="e">
        <f>VLOOKUP(B3030,'INS-SIN-SD-09-2021'!A:D,4,0)</f>
        <v>#N/A</v>
      </c>
      <c r="N3030" s="76" t="e">
        <f t="shared" si="941"/>
        <v>#N/A</v>
      </c>
    </row>
    <row r="3031" spans="1:15" s="363" customFormat="1" x14ac:dyDescent="0.25">
      <c r="A3031" s="376" t="str">
        <f t="shared" si="927"/>
        <v>090533/PREFSP</v>
      </c>
      <c r="B3031" s="367" t="s">
        <v>11263</v>
      </c>
      <c r="C3031" s="368" t="s">
        <v>11645</v>
      </c>
      <c r="D3031" s="368" t="s">
        <v>13389</v>
      </c>
      <c r="E3031" s="369" t="s">
        <v>6446</v>
      </c>
      <c r="F3031" s="369" t="s">
        <v>11264</v>
      </c>
      <c r="G3031" s="370" t="s">
        <v>11265</v>
      </c>
      <c r="H3031" s="371" t="s">
        <v>11266</v>
      </c>
      <c r="I3031" s="375">
        <f>SUMIF(A:A,A3031,J:J)</f>
        <v>71.16</v>
      </c>
      <c r="K3031" s="363" t="e">
        <f>VLOOKUP(A3031,'CMP-SIN-SD-09-2021'!A:D,4,0)</f>
        <v>#N/A</v>
      </c>
      <c r="L3031" s="363" t="e">
        <f>K3031=I3031</f>
        <v>#N/A</v>
      </c>
      <c r="O3031" s="363" t="s">
        <v>654</v>
      </c>
    </row>
    <row r="3032" spans="1:15" s="363" customFormat="1" x14ac:dyDescent="0.25">
      <c r="A3032" s="378" t="str">
        <f t="shared" si="927"/>
        <v>090533/PREFSP</v>
      </c>
      <c r="B3032" s="377">
        <v>88264</v>
      </c>
      <c r="C3032" s="104" t="s">
        <v>13390</v>
      </c>
      <c r="D3032" s="104" t="s">
        <v>13368</v>
      </c>
      <c r="E3032" s="105" t="s">
        <v>11264</v>
      </c>
      <c r="F3032" s="105" t="s">
        <v>6456</v>
      </c>
      <c r="G3032" s="140">
        <v>0.50005999999999995</v>
      </c>
      <c r="H3032" s="107">
        <f>VLOOKUP(B3032,'CMP-SIN-SD-09-2021'!A:D,4,0)</f>
        <v>24.1</v>
      </c>
      <c r="I3032" s="107" t="s">
        <v>11266</v>
      </c>
      <c r="J3032" s="76">
        <f t="shared" ref="J3032:J3033" si="942">TRUNC((H3032*G3032),2)</f>
        <v>12.05</v>
      </c>
      <c r="M3032" s="76">
        <f>VLOOKUP(B3032,'CMP-SIN-SD-09-2021'!A:D,4,0)</f>
        <v>24.1</v>
      </c>
      <c r="N3032" s="76" t="b">
        <f t="shared" ref="N3032:N3033" si="943">M3032=H3032</f>
        <v>1</v>
      </c>
    </row>
    <row r="3033" spans="1:15" s="363" customFormat="1" x14ac:dyDescent="0.25">
      <c r="A3033" s="378" t="str">
        <f t="shared" si="927"/>
        <v>090533/PREFSP</v>
      </c>
      <c r="B3033" s="377">
        <v>54867</v>
      </c>
      <c r="C3033" s="104" t="s">
        <v>13390</v>
      </c>
      <c r="D3033" s="104" t="s">
        <v>14414</v>
      </c>
      <c r="E3033" s="105" t="s">
        <v>11264</v>
      </c>
      <c r="F3033" s="105" t="s">
        <v>11637</v>
      </c>
      <c r="G3033" s="140">
        <v>1</v>
      </c>
      <c r="H3033" s="107">
        <v>59.11</v>
      </c>
      <c r="I3033" s="107" t="s">
        <v>11266</v>
      </c>
      <c r="J3033" s="76">
        <f t="shared" si="942"/>
        <v>59.11</v>
      </c>
      <c r="M3033" s="76" t="e">
        <f>VLOOKUP(B3033,'INS-SIN-SD-09-2021'!A:D,4,0)</f>
        <v>#N/A</v>
      </c>
      <c r="N3033" s="76" t="e">
        <f t="shared" si="943"/>
        <v>#N/A</v>
      </c>
    </row>
    <row r="3034" spans="1:15" s="363" customFormat="1" ht="30" x14ac:dyDescent="0.25">
      <c r="A3034" s="376" t="str">
        <f t="shared" si="927"/>
        <v>07861/ORSE</v>
      </c>
      <c r="B3034" s="367" t="s">
        <v>11263</v>
      </c>
      <c r="C3034" s="368" t="s">
        <v>11646</v>
      </c>
      <c r="D3034" s="368" t="s">
        <v>13904</v>
      </c>
      <c r="E3034" s="369" t="s">
        <v>6446</v>
      </c>
      <c r="F3034" s="369" t="s">
        <v>11264</v>
      </c>
      <c r="G3034" s="370" t="s">
        <v>11265</v>
      </c>
      <c r="H3034" s="371" t="s">
        <v>11266</v>
      </c>
      <c r="I3034" s="375">
        <f>SUMIF(A:A,A3034,J:J)</f>
        <v>109.22999999999999</v>
      </c>
      <c r="K3034" s="363" t="e">
        <f>VLOOKUP(A3034,'CMP-SIN-SD-09-2021'!A:D,4,0)</f>
        <v>#N/A</v>
      </c>
      <c r="L3034" s="363" t="e">
        <f>K3034=I3034</f>
        <v>#N/A</v>
      </c>
      <c r="O3034" s="363" t="s">
        <v>656</v>
      </c>
    </row>
    <row r="3035" spans="1:15" s="363" customFormat="1" x14ac:dyDescent="0.25">
      <c r="A3035" s="378" t="str">
        <f t="shared" si="927"/>
        <v>07861/ORSE</v>
      </c>
      <c r="B3035" s="377">
        <v>88264</v>
      </c>
      <c r="C3035" s="104" t="s">
        <v>13904</v>
      </c>
      <c r="D3035" s="104" t="s">
        <v>13368</v>
      </c>
      <c r="E3035" s="105" t="s">
        <v>11264</v>
      </c>
      <c r="F3035" s="105" t="s">
        <v>6456</v>
      </c>
      <c r="G3035" s="140">
        <v>0.5</v>
      </c>
      <c r="H3035" s="107">
        <f>VLOOKUP(B3035,'CMP-SIN-SD-09-2021'!A:D,4,0)</f>
        <v>24.1</v>
      </c>
      <c r="I3035" s="107" t="s">
        <v>11266</v>
      </c>
      <c r="J3035" s="76">
        <f t="shared" ref="J3035:J3037" si="944">TRUNC((H3035*G3035),2)</f>
        <v>12.05</v>
      </c>
      <c r="M3035" s="76">
        <f>VLOOKUP(B3035,'CMP-SIN-SD-09-2021'!A:D,4,0)</f>
        <v>24.1</v>
      </c>
      <c r="N3035" s="76" t="b">
        <f t="shared" ref="N3035:N3037" si="945">M3035=H3035</f>
        <v>1</v>
      </c>
    </row>
    <row r="3036" spans="1:15" s="363" customFormat="1" x14ac:dyDescent="0.25">
      <c r="A3036" s="378" t="str">
        <f t="shared" si="927"/>
        <v>07861/ORSE</v>
      </c>
      <c r="B3036" s="377">
        <v>88316</v>
      </c>
      <c r="C3036" s="104" t="s">
        <v>13904</v>
      </c>
      <c r="D3036" s="104" t="s">
        <v>11293</v>
      </c>
      <c r="E3036" s="105" t="s">
        <v>11264</v>
      </c>
      <c r="F3036" s="105" t="s">
        <v>6456</v>
      </c>
      <c r="G3036" s="140">
        <v>0.5</v>
      </c>
      <c r="H3036" s="107">
        <f>VLOOKUP(B3036,'CMP-SIN-SD-09-2021'!A:D,4,0)</f>
        <v>17.61</v>
      </c>
      <c r="I3036" s="107" t="s">
        <v>11266</v>
      </c>
      <c r="J3036" s="76">
        <f t="shared" si="944"/>
        <v>8.8000000000000007</v>
      </c>
      <c r="M3036" s="76">
        <f>VLOOKUP(B3036,'CMP-SIN-SD-09-2021'!A:D,4,0)</f>
        <v>17.61</v>
      </c>
      <c r="N3036" s="76" t="b">
        <f t="shared" si="945"/>
        <v>1</v>
      </c>
    </row>
    <row r="3037" spans="1:15" s="363" customFormat="1" ht="30" x14ac:dyDescent="0.25">
      <c r="A3037" s="378" t="str">
        <f t="shared" si="927"/>
        <v>07861/ORSE</v>
      </c>
      <c r="B3037" s="377" t="s">
        <v>14415</v>
      </c>
      <c r="C3037" s="104" t="s">
        <v>13904</v>
      </c>
      <c r="D3037" s="104" t="s">
        <v>14416</v>
      </c>
      <c r="E3037" s="105" t="s">
        <v>11264</v>
      </c>
      <c r="F3037" s="105" t="s">
        <v>6446</v>
      </c>
      <c r="G3037" s="140">
        <v>1</v>
      </c>
      <c r="H3037" s="107">
        <v>88.38</v>
      </c>
      <c r="I3037" s="107" t="s">
        <v>11266</v>
      </c>
      <c r="J3037" s="76">
        <f t="shared" si="944"/>
        <v>88.38</v>
      </c>
      <c r="M3037" s="76" t="e">
        <f>VLOOKUP(B3037,'INS-SIN-SD-09-2021'!A:D,4,0)</f>
        <v>#N/A</v>
      </c>
      <c r="N3037" s="76" t="e">
        <f t="shared" si="945"/>
        <v>#N/A</v>
      </c>
    </row>
    <row r="3038" spans="1:15" s="363" customFormat="1" ht="30" x14ac:dyDescent="0.25">
      <c r="A3038" s="376" t="str">
        <f t="shared" si="927"/>
        <v>18.038.0030-0/EMOP</v>
      </c>
      <c r="B3038" s="367" t="s">
        <v>11263</v>
      </c>
      <c r="C3038" s="368" t="s">
        <v>11647</v>
      </c>
      <c r="D3038" s="368" t="s">
        <v>13837</v>
      </c>
      <c r="E3038" s="369" t="s">
        <v>6446</v>
      </c>
      <c r="F3038" s="369" t="s">
        <v>11264</v>
      </c>
      <c r="G3038" s="370" t="s">
        <v>11265</v>
      </c>
      <c r="H3038" s="371" t="s">
        <v>11266</v>
      </c>
      <c r="I3038" s="375">
        <f>SUMIF(A:A,A3038,J:J)</f>
        <v>52.94</v>
      </c>
      <c r="K3038" s="363" t="e">
        <f>VLOOKUP(A3038,'CMP-SIN-SD-09-2021'!A:D,4,0)</f>
        <v>#N/A</v>
      </c>
      <c r="L3038" s="363" t="e">
        <f>K3038=I3038</f>
        <v>#N/A</v>
      </c>
      <c r="O3038" s="363" t="s">
        <v>14572</v>
      </c>
    </row>
    <row r="3039" spans="1:15" s="363" customFormat="1" x14ac:dyDescent="0.25">
      <c r="A3039" s="378" t="str">
        <f t="shared" si="927"/>
        <v>18.038.0030-0/EMOP</v>
      </c>
      <c r="B3039" s="377">
        <v>88264</v>
      </c>
      <c r="C3039" s="104" t="s">
        <v>13837</v>
      </c>
      <c r="D3039" s="104" t="s">
        <v>13368</v>
      </c>
      <c r="E3039" s="105" t="s">
        <v>11264</v>
      </c>
      <c r="F3039" s="105" t="s">
        <v>6456</v>
      </c>
      <c r="G3039" s="140">
        <v>0.51500000000000001</v>
      </c>
      <c r="H3039" s="107">
        <f>VLOOKUP(B3039,'CMP-SIN-SD-09-2021'!A:D,4,0)</f>
        <v>24.1</v>
      </c>
      <c r="I3039" s="107" t="s">
        <v>11266</v>
      </c>
      <c r="J3039" s="76">
        <f t="shared" ref="J3039:J3041" si="946">TRUNC((H3039*G3039),2)</f>
        <v>12.41</v>
      </c>
      <c r="M3039" s="76">
        <f>VLOOKUP(B3039,'CMP-SIN-SD-09-2021'!A:D,4,0)</f>
        <v>24.1</v>
      </c>
      <c r="N3039" s="76" t="b">
        <f t="shared" ref="N3039:N3041" si="947">M3039=H3039</f>
        <v>1</v>
      </c>
    </row>
    <row r="3040" spans="1:15" s="363" customFormat="1" x14ac:dyDescent="0.25">
      <c r="A3040" s="378" t="str">
        <f t="shared" si="927"/>
        <v>18.038.0030-0/EMOP</v>
      </c>
      <c r="B3040" s="377">
        <v>88316</v>
      </c>
      <c r="C3040" s="104" t="s">
        <v>13837</v>
      </c>
      <c r="D3040" s="104" t="s">
        <v>11293</v>
      </c>
      <c r="E3040" s="105" t="s">
        <v>11264</v>
      </c>
      <c r="F3040" s="105" t="s">
        <v>6456</v>
      </c>
      <c r="G3040" s="140">
        <v>0.51499680999999997</v>
      </c>
      <c r="H3040" s="107">
        <f>VLOOKUP(B3040,'CMP-SIN-SD-09-2021'!A:D,4,0)</f>
        <v>17.61</v>
      </c>
      <c r="I3040" s="107" t="s">
        <v>11266</v>
      </c>
      <c r="J3040" s="76">
        <f t="shared" si="946"/>
        <v>9.06</v>
      </c>
      <c r="M3040" s="76">
        <f>VLOOKUP(B3040,'CMP-SIN-SD-09-2021'!A:D,4,0)</f>
        <v>17.61</v>
      </c>
      <c r="N3040" s="76" t="b">
        <f t="shared" si="947"/>
        <v>1</v>
      </c>
    </row>
    <row r="3041" spans="1:15" s="363" customFormat="1" x14ac:dyDescent="0.25">
      <c r="A3041" s="378" t="str">
        <f t="shared" si="927"/>
        <v>18.038.0030-0/EMOP</v>
      </c>
      <c r="B3041" s="377">
        <v>13297</v>
      </c>
      <c r="C3041" s="104" t="s">
        <v>13837</v>
      </c>
      <c r="D3041" s="104" t="s">
        <v>14417</v>
      </c>
      <c r="E3041" s="105" t="s">
        <v>11264</v>
      </c>
      <c r="F3041" s="105" t="s">
        <v>6446</v>
      </c>
      <c r="G3041" s="140">
        <v>1</v>
      </c>
      <c r="H3041" s="107">
        <v>31.47</v>
      </c>
      <c r="I3041" s="107" t="s">
        <v>11266</v>
      </c>
      <c r="J3041" s="76">
        <f t="shared" si="946"/>
        <v>31.47</v>
      </c>
      <c r="M3041" s="76" t="e">
        <f>VLOOKUP(B3041,'INS-SIN-SD-09-2021'!A:D,4,0)</f>
        <v>#N/A</v>
      </c>
      <c r="N3041" s="76" t="e">
        <f t="shared" si="947"/>
        <v>#N/A</v>
      </c>
    </row>
    <row r="3042" spans="1:15" s="363" customFormat="1" ht="45" x14ac:dyDescent="0.25">
      <c r="A3042" s="376" t="str">
        <f t="shared" si="927"/>
        <v>11820/ORSE</v>
      </c>
      <c r="B3042" s="367" t="s">
        <v>11263</v>
      </c>
      <c r="C3042" s="368" t="s">
        <v>11648</v>
      </c>
      <c r="D3042" s="368" t="s">
        <v>13563</v>
      </c>
      <c r="E3042" s="369" t="s">
        <v>6446</v>
      </c>
      <c r="F3042" s="369" t="s">
        <v>11264</v>
      </c>
      <c r="G3042" s="370" t="s">
        <v>11265</v>
      </c>
      <c r="H3042" s="371" t="s">
        <v>11266</v>
      </c>
      <c r="I3042" s="375">
        <f>SUMIF(A:A,A3042,J:J)</f>
        <v>4442.6100000000006</v>
      </c>
      <c r="K3042" s="363" t="e">
        <f>VLOOKUP(A3042,'CMP-SIN-SD-09-2021'!A:D,4,0)</f>
        <v>#N/A</v>
      </c>
      <c r="L3042" s="363" t="e">
        <f>K3042=I3042</f>
        <v>#N/A</v>
      </c>
      <c r="O3042" s="363" t="s">
        <v>657</v>
      </c>
    </row>
    <row r="3043" spans="1:15" s="363" customFormat="1" x14ac:dyDescent="0.25">
      <c r="A3043" s="378" t="str">
        <f t="shared" si="927"/>
        <v>11820/ORSE</v>
      </c>
      <c r="B3043" s="377">
        <v>88264</v>
      </c>
      <c r="C3043" s="104" t="s">
        <v>13563</v>
      </c>
      <c r="D3043" s="104" t="s">
        <v>13368</v>
      </c>
      <c r="E3043" s="105" t="s">
        <v>11264</v>
      </c>
      <c r="F3043" s="105" t="s">
        <v>6456</v>
      </c>
      <c r="G3043" s="140">
        <v>1</v>
      </c>
      <c r="H3043" s="107">
        <f>VLOOKUP(B3043,'CMP-SIN-SD-09-2021'!A:D,4,0)</f>
        <v>24.1</v>
      </c>
      <c r="I3043" s="107" t="s">
        <v>11266</v>
      </c>
      <c r="J3043" s="76">
        <f t="shared" ref="J3043:J3044" si="948">TRUNC((H3043*G3043),2)</f>
        <v>24.1</v>
      </c>
      <c r="M3043" s="76">
        <f>VLOOKUP(B3043,'CMP-SIN-SD-09-2021'!A:D,4,0)</f>
        <v>24.1</v>
      </c>
      <c r="N3043" s="76" t="b">
        <f t="shared" ref="N3043:N3044" si="949">M3043=H3043</f>
        <v>1</v>
      </c>
    </row>
    <row r="3044" spans="1:15" s="363" customFormat="1" ht="30" x14ac:dyDescent="0.25">
      <c r="A3044" s="378" t="str">
        <f t="shared" si="927"/>
        <v>11820/ORSE</v>
      </c>
      <c r="B3044" s="377" t="s">
        <v>14418</v>
      </c>
      <c r="C3044" s="104" t="s">
        <v>13563</v>
      </c>
      <c r="D3044" s="104" t="s">
        <v>14419</v>
      </c>
      <c r="E3044" s="105" t="s">
        <v>11264</v>
      </c>
      <c r="F3044" s="105" t="s">
        <v>6446</v>
      </c>
      <c r="G3044" s="140">
        <v>1</v>
      </c>
      <c r="H3044" s="107">
        <v>4418.51</v>
      </c>
      <c r="I3044" s="107" t="s">
        <v>11266</v>
      </c>
      <c r="J3044" s="76">
        <f t="shared" si="948"/>
        <v>4418.51</v>
      </c>
      <c r="M3044" s="76" t="e">
        <f>VLOOKUP(B3044,'INS-SIN-SD-09-2021'!A:D,4,0)</f>
        <v>#N/A</v>
      </c>
      <c r="N3044" s="76" t="e">
        <f t="shared" si="949"/>
        <v>#N/A</v>
      </c>
    </row>
    <row r="3045" spans="1:15" s="363" customFormat="1" ht="30" x14ac:dyDescent="0.25">
      <c r="A3045" s="376" t="str">
        <f t="shared" si="927"/>
        <v>11855/ORSE</v>
      </c>
      <c r="B3045" s="367" t="s">
        <v>11263</v>
      </c>
      <c r="C3045" s="368" t="s">
        <v>11649</v>
      </c>
      <c r="D3045" s="368" t="s">
        <v>13390</v>
      </c>
      <c r="E3045" s="369" t="s">
        <v>6465</v>
      </c>
      <c r="F3045" s="369" t="s">
        <v>11264</v>
      </c>
      <c r="G3045" s="370" t="s">
        <v>11265</v>
      </c>
      <c r="H3045" s="371" t="s">
        <v>11266</v>
      </c>
      <c r="I3045" s="375">
        <f>SUMIF(A:A,A3045,J:J)</f>
        <v>15.27</v>
      </c>
      <c r="K3045" s="363" t="e">
        <f>VLOOKUP(A3045,'CMP-SIN-SD-09-2021'!A:D,4,0)</f>
        <v>#N/A</v>
      </c>
      <c r="L3045" s="363" t="e">
        <f>K3045=I3045</f>
        <v>#N/A</v>
      </c>
      <c r="O3045" s="363" t="s">
        <v>658</v>
      </c>
    </row>
    <row r="3046" spans="1:15" s="363" customFormat="1" x14ac:dyDescent="0.25">
      <c r="A3046" s="378" t="str">
        <f t="shared" si="927"/>
        <v>11855/ORSE</v>
      </c>
      <c r="B3046" s="377">
        <v>88264</v>
      </c>
      <c r="C3046" s="104" t="s">
        <v>13390</v>
      </c>
      <c r="D3046" s="104" t="s">
        <v>13368</v>
      </c>
      <c r="E3046" s="105" t="s">
        <v>11264</v>
      </c>
      <c r="F3046" s="105" t="s">
        <v>6456</v>
      </c>
      <c r="G3046" s="140">
        <v>0.15</v>
      </c>
      <c r="H3046" s="107">
        <f>VLOOKUP(B3046,'CMP-SIN-SD-09-2021'!A:D,4,0)</f>
        <v>24.1</v>
      </c>
      <c r="I3046" s="107" t="s">
        <v>11266</v>
      </c>
      <c r="J3046" s="76">
        <f t="shared" ref="J3046:J3048" si="950">TRUNC((H3046*G3046),2)</f>
        <v>3.61</v>
      </c>
      <c r="M3046" s="76">
        <f>VLOOKUP(B3046,'CMP-SIN-SD-09-2021'!A:D,4,0)</f>
        <v>24.1</v>
      </c>
      <c r="N3046" s="76" t="b">
        <f t="shared" ref="N3046:N3048" si="951">M3046=H3046</f>
        <v>1</v>
      </c>
    </row>
    <row r="3047" spans="1:15" s="363" customFormat="1" x14ac:dyDescent="0.25">
      <c r="A3047" s="378" t="str">
        <f t="shared" si="927"/>
        <v>11855/ORSE</v>
      </c>
      <c r="B3047" s="377">
        <v>88316</v>
      </c>
      <c r="C3047" s="104" t="s">
        <v>13390</v>
      </c>
      <c r="D3047" s="104" t="s">
        <v>11293</v>
      </c>
      <c r="E3047" s="105" t="s">
        <v>11264</v>
      </c>
      <c r="F3047" s="105" t="s">
        <v>6456</v>
      </c>
      <c r="G3047" s="140">
        <v>0.15</v>
      </c>
      <c r="H3047" s="107">
        <f>VLOOKUP(B3047,'CMP-SIN-SD-09-2021'!A:D,4,0)</f>
        <v>17.61</v>
      </c>
      <c r="I3047" s="107" t="s">
        <v>11266</v>
      </c>
      <c r="J3047" s="76">
        <f t="shared" si="950"/>
        <v>2.64</v>
      </c>
      <c r="M3047" s="76">
        <f>VLOOKUP(B3047,'CMP-SIN-SD-09-2021'!A:D,4,0)</f>
        <v>17.61</v>
      </c>
      <c r="N3047" s="76" t="b">
        <f t="shared" si="951"/>
        <v>1</v>
      </c>
    </row>
    <row r="3048" spans="1:15" s="363" customFormat="1" ht="30" x14ac:dyDescent="0.25">
      <c r="A3048" s="378" t="str">
        <f t="shared" si="927"/>
        <v>11855/ORSE</v>
      </c>
      <c r="B3048" s="377" t="s">
        <v>14420</v>
      </c>
      <c r="C3048" s="104" t="s">
        <v>13390</v>
      </c>
      <c r="D3048" s="104" t="s">
        <v>11649</v>
      </c>
      <c r="E3048" s="105" t="s">
        <v>11264</v>
      </c>
      <c r="F3048" s="105" t="s">
        <v>6465</v>
      </c>
      <c r="G3048" s="140">
        <v>1.02</v>
      </c>
      <c r="H3048" s="107">
        <v>8.85</v>
      </c>
      <c r="I3048" s="107" t="s">
        <v>11266</v>
      </c>
      <c r="J3048" s="76">
        <f t="shared" si="950"/>
        <v>9.02</v>
      </c>
      <c r="M3048" s="76" t="e">
        <f>VLOOKUP(B3048,'INS-SIN-SD-09-2021'!A:D,4,0)</f>
        <v>#N/A</v>
      </c>
      <c r="N3048" s="76" t="e">
        <f t="shared" si="951"/>
        <v>#N/A</v>
      </c>
    </row>
    <row r="3049" spans="1:15" s="363" customFormat="1" ht="60" x14ac:dyDescent="0.25">
      <c r="A3049" s="376">
        <f t="shared" si="927"/>
        <v>97328</v>
      </c>
      <c r="B3049" s="367" t="s">
        <v>11263</v>
      </c>
      <c r="C3049" s="368" t="s">
        <v>11650</v>
      </c>
      <c r="D3049" s="368" t="s">
        <v>13542</v>
      </c>
      <c r="E3049" s="369" t="s">
        <v>6465</v>
      </c>
      <c r="F3049" s="369" t="s">
        <v>11264</v>
      </c>
      <c r="G3049" s="370" t="s">
        <v>11265</v>
      </c>
      <c r="H3049" s="371" t="s">
        <v>11266</v>
      </c>
      <c r="I3049" s="375">
        <f>SUMIF(A:A,A3049,J:J)</f>
        <v>51.15</v>
      </c>
      <c r="K3049" s="363">
        <f>VLOOKUP(A3049,'CMP-SIN-SD-09-2021'!A:D,4,0)</f>
        <v>51.15</v>
      </c>
      <c r="L3049" s="363" t="b">
        <f>K3049=I3049</f>
        <v>1</v>
      </c>
      <c r="O3049" s="6">
        <v>97328</v>
      </c>
    </row>
    <row r="3050" spans="1:15" s="363" customFormat="1" ht="30" x14ac:dyDescent="0.25">
      <c r="A3050" s="378">
        <f t="shared" si="927"/>
        <v>97328</v>
      </c>
      <c r="B3050" s="377">
        <v>88248</v>
      </c>
      <c r="C3050" s="104" t="s">
        <v>13542</v>
      </c>
      <c r="D3050" s="104" t="s">
        <v>11440</v>
      </c>
      <c r="E3050" s="105" t="s">
        <v>11264</v>
      </c>
      <c r="F3050" s="105" t="s">
        <v>6456</v>
      </c>
      <c r="G3050" s="140">
        <v>5.7000000000000002E-2</v>
      </c>
      <c r="H3050" s="107">
        <f>VLOOKUP(B3050,'CMP-SIN-SD-09-2021'!A:D,4,0)</f>
        <v>18.23</v>
      </c>
      <c r="I3050" s="107" t="s">
        <v>11266</v>
      </c>
      <c r="J3050" s="76">
        <f t="shared" ref="J3050:J3053" si="952">TRUNC((H3050*G3050),2)</f>
        <v>1.03</v>
      </c>
      <c r="M3050" s="76">
        <f>VLOOKUP(B3050,'CMP-SIN-SD-09-2021'!A:D,4,0)</f>
        <v>18.23</v>
      </c>
      <c r="N3050" s="76" t="b">
        <f t="shared" ref="N3050:N3053" si="953">M3050=H3050</f>
        <v>1</v>
      </c>
    </row>
    <row r="3051" spans="1:15" s="363" customFormat="1" ht="30" x14ac:dyDescent="0.25">
      <c r="A3051" s="378">
        <f t="shared" si="927"/>
        <v>97328</v>
      </c>
      <c r="B3051" s="377">
        <v>88267</v>
      </c>
      <c r="C3051" s="104" t="s">
        <v>13542</v>
      </c>
      <c r="D3051" s="104" t="s">
        <v>11375</v>
      </c>
      <c r="E3051" s="105" t="s">
        <v>11264</v>
      </c>
      <c r="F3051" s="105" t="s">
        <v>6456</v>
      </c>
      <c r="G3051" s="140">
        <v>5.7000000000000002E-2</v>
      </c>
      <c r="H3051" s="107">
        <f>VLOOKUP(B3051,'CMP-SIN-SD-09-2021'!A:D,4,0)</f>
        <v>23.41</v>
      </c>
      <c r="I3051" s="107" t="s">
        <v>11266</v>
      </c>
      <c r="J3051" s="76">
        <f t="shared" si="952"/>
        <v>1.33</v>
      </c>
      <c r="M3051" s="76">
        <f>VLOOKUP(B3051,'CMP-SIN-SD-09-2021'!A:D,4,0)</f>
        <v>23.41</v>
      </c>
      <c r="N3051" s="76" t="b">
        <f t="shared" si="953"/>
        <v>1</v>
      </c>
    </row>
    <row r="3052" spans="1:15" s="363" customFormat="1" ht="30" x14ac:dyDescent="0.25">
      <c r="A3052" s="378">
        <f t="shared" si="927"/>
        <v>97328</v>
      </c>
      <c r="B3052" s="377">
        <v>39664</v>
      </c>
      <c r="C3052" s="104" t="s">
        <v>13542</v>
      </c>
      <c r="D3052" s="104" t="s">
        <v>14421</v>
      </c>
      <c r="E3052" s="105" t="s">
        <v>11264</v>
      </c>
      <c r="F3052" s="105" t="s">
        <v>6465</v>
      </c>
      <c r="G3052" s="140">
        <v>1.0210999999999999</v>
      </c>
      <c r="H3052" s="107">
        <v>32.43</v>
      </c>
      <c r="I3052" s="107" t="s">
        <v>11266</v>
      </c>
      <c r="J3052" s="76">
        <f t="shared" si="952"/>
        <v>33.11</v>
      </c>
      <c r="M3052" s="76">
        <f>VLOOKUP(B3052,'INS-SIN-SD-09-2021'!A:D,4,0)</f>
        <v>32.43</v>
      </c>
      <c r="N3052" s="76" t="b">
        <f t="shared" si="953"/>
        <v>1</v>
      </c>
    </row>
    <row r="3053" spans="1:15" s="363" customFormat="1" ht="60" x14ac:dyDescent="0.25">
      <c r="A3053" s="378">
        <f t="shared" si="927"/>
        <v>97328</v>
      </c>
      <c r="B3053" s="377">
        <v>39741</v>
      </c>
      <c r="C3053" s="104" t="s">
        <v>13542</v>
      </c>
      <c r="D3053" s="104" t="s">
        <v>14422</v>
      </c>
      <c r="E3053" s="105" t="s">
        <v>11264</v>
      </c>
      <c r="F3053" s="105" t="s">
        <v>6465</v>
      </c>
      <c r="G3053" s="140">
        <v>1.0210999999999999</v>
      </c>
      <c r="H3053" s="107">
        <v>15.36</v>
      </c>
      <c r="I3053" s="107" t="s">
        <v>11266</v>
      </c>
      <c r="J3053" s="76">
        <f t="shared" si="952"/>
        <v>15.68</v>
      </c>
      <c r="M3053" s="76">
        <f>VLOOKUP(B3053,'INS-SIN-SD-09-2021'!A:D,4,0)</f>
        <v>15.36</v>
      </c>
      <c r="N3053" s="76" t="b">
        <f t="shared" si="953"/>
        <v>1</v>
      </c>
    </row>
    <row r="3054" spans="1:15" s="363" customFormat="1" ht="60" x14ac:dyDescent="0.25">
      <c r="A3054" s="376">
        <f t="shared" si="927"/>
        <v>97330</v>
      </c>
      <c r="B3054" s="367" t="s">
        <v>11263</v>
      </c>
      <c r="C3054" s="368" t="s">
        <v>11651</v>
      </c>
      <c r="D3054" s="368" t="s">
        <v>13542</v>
      </c>
      <c r="E3054" s="369" t="s">
        <v>6465</v>
      </c>
      <c r="F3054" s="369" t="s">
        <v>11264</v>
      </c>
      <c r="G3054" s="370" t="s">
        <v>11265</v>
      </c>
      <c r="H3054" s="371" t="s">
        <v>11266</v>
      </c>
      <c r="I3054" s="375">
        <f>SUMIF(A:A,A3054,J:J)</f>
        <v>79.12</v>
      </c>
      <c r="K3054" s="363">
        <f>VLOOKUP(A3054,'CMP-SIN-SD-09-2021'!A:D,4,0)</f>
        <v>79.12</v>
      </c>
      <c r="L3054" s="363" t="b">
        <f>K3054=I3054</f>
        <v>1</v>
      </c>
      <c r="O3054" s="6">
        <v>97330</v>
      </c>
    </row>
    <row r="3055" spans="1:15" s="363" customFormat="1" ht="30" x14ac:dyDescent="0.25">
      <c r="A3055" s="378">
        <f t="shared" si="927"/>
        <v>97330</v>
      </c>
      <c r="B3055" s="377">
        <v>88248</v>
      </c>
      <c r="C3055" s="104" t="s">
        <v>13542</v>
      </c>
      <c r="D3055" s="104" t="s">
        <v>11440</v>
      </c>
      <c r="E3055" s="105" t="s">
        <v>11264</v>
      </c>
      <c r="F3055" s="105" t="s">
        <v>6456</v>
      </c>
      <c r="G3055" s="140">
        <v>6.4000000000000001E-2</v>
      </c>
      <c r="H3055" s="107">
        <f>VLOOKUP(B3055,'CMP-SIN-SD-09-2021'!A:D,4,0)</f>
        <v>18.23</v>
      </c>
      <c r="I3055" s="107" t="s">
        <v>11266</v>
      </c>
      <c r="J3055" s="76">
        <f t="shared" ref="J3055:J3058" si="954">TRUNC((H3055*G3055),2)</f>
        <v>1.1599999999999999</v>
      </c>
      <c r="M3055" s="76">
        <f>VLOOKUP(B3055,'CMP-SIN-SD-09-2021'!A:D,4,0)</f>
        <v>18.23</v>
      </c>
      <c r="N3055" s="76" t="b">
        <f t="shared" ref="N3055:N3058" si="955">M3055=H3055</f>
        <v>1</v>
      </c>
    </row>
    <row r="3056" spans="1:15" s="363" customFormat="1" ht="30" x14ac:dyDescent="0.25">
      <c r="A3056" s="378">
        <f t="shared" si="927"/>
        <v>97330</v>
      </c>
      <c r="B3056" s="377">
        <v>88267</v>
      </c>
      <c r="C3056" s="104" t="s">
        <v>13542</v>
      </c>
      <c r="D3056" s="104" t="s">
        <v>11375</v>
      </c>
      <c r="E3056" s="105" t="s">
        <v>11264</v>
      </c>
      <c r="F3056" s="105" t="s">
        <v>6456</v>
      </c>
      <c r="G3056" s="140">
        <v>6.4000000000000001E-2</v>
      </c>
      <c r="H3056" s="107">
        <f>VLOOKUP(B3056,'CMP-SIN-SD-09-2021'!A:D,4,0)</f>
        <v>23.41</v>
      </c>
      <c r="I3056" s="107" t="s">
        <v>11266</v>
      </c>
      <c r="J3056" s="76">
        <f t="shared" si="954"/>
        <v>1.49</v>
      </c>
      <c r="M3056" s="76">
        <f>VLOOKUP(B3056,'CMP-SIN-SD-09-2021'!A:D,4,0)</f>
        <v>23.41</v>
      </c>
      <c r="N3056" s="76" t="b">
        <f t="shared" si="955"/>
        <v>1</v>
      </c>
    </row>
    <row r="3057" spans="1:15" s="363" customFormat="1" ht="30" x14ac:dyDescent="0.25">
      <c r="A3057" s="378">
        <f t="shared" si="927"/>
        <v>97330</v>
      </c>
      <c r="B3057" s="377">
        <v>39665</v>
      </c>
      <c r="C3057" s="104" t="s">
        <v>13542</v>
      </c>
      <c r="D3057" s="104" t="s">
        <v>14423</v>
      </c>
      <c r="E3057" s="105" t="s">
        <v>11264</v>
      </c>
      <c r="F3057" s="105" t="s">
        <v>6465</v>
      </c>
      <c r="G3057" s="140">
        <v>1.0210999999999999</v>
      </c>
      <c r="H3057" s="107">
        <v>54.72</v>
      </c>
      <c r="I3057" s="107" t="s">
        <v>11266</v>
      </c>
      <c r="J3057" s="76">
        <f t="shared" si="954"/>
        <v>55.87</v>
      </c>
      <c r="M3057" s="76">
        <f>VLOOKUP(B3057,'INS-SIN-SD-09-2021'!A:D,4,0)</f>
        <v>54.72</v>
      </c>
      <c r="N3057" s="76" t="b">
        <f t="shared" si="955"/>
        <v>1</v>
      </c>
    </row>
    <row r="3058" spans="1:15" s="363" customFormat="1" ht="60" x14ac:dyDescent="0.25">
      <c r="A3058" s="378">
        <f t="shared" si="927"/>
        <v>97330</v>
      </c>
      <c r="B3058" s="377">
        <v>39853</v>
      </c>
      <c r="C3058" s="104" t="s">
        <v>13542</v>
      </c>
      <c r="D3058" s="104" t="s">
        <v>14424</v>
      </c>
      <c r="E3058" s="105" t="s">
        <v>11264</v>
      </c>
      <c r="F3058" s="105" t="s">
        <v>6465</v>
      </c>
      <c r="G3058" s="140">
        <v>1.0210999999999999</v>
      </c>
      <c r="H3058" s="107">
        <v>20.18</v>
      </c>
      <c r="I3058" s="107" t="s">
        <v>11266</v>
      </c>
      <c r="J3058" s="76">
        <f t="shared" si="954"/>
        <v>20.6</v>
      </c>
      <c r="M3058" s="76">
        <f>VLOOKUP(B3058,'INS-SIN-SD-09-2021'!A:D,4,0)</f>
        <v>20.18</v>
      </c>
      <c r="N3058" s="76" t="b">
        <f t="shared" si="955"/>
        <v>1</v>
      </c>
    </row>
    <row r="3059" spans="1:15" s="363" customFormat="1" ht="60" x14ac:dyDescent="0.25">
      <c r="A3059" s="376">
        <f t="shared" si="927"/>
        <v>97331</v>
      </c>
      <c r="B3059" s="367" t="s">
        <v>11263</v>
      </c>
      <c r="C3059" s="368" t="s">
        <v>11652</v>
      </c>
      <c r="D3059" s="368" t="s">
        <v>13488</v>
      </c>
      <c r="E3059" s="369" t="s">
        <v>6465</v>
      </c>
      <c r="F3059" s="369" t="s">
        <v>11264</v>
      </c>
      <c r="G3059" s="370" t="s">
        <v>11265</v>
      </c>
      <c r="H3059" s="371" t="s">
        <v>11266</v>
      </c>
      <c r="I3059" s="375">
        <f>SUMIF(A:A,A3059,J:J)</f>
        <v>30.189999999999998</v>
      </c>
      <c r="K3059" s="363">
        <f>VLOOKUP(A3059,'CMP-SIN-SD-09-2021'!A:D,4,0)</f>
        <v>30.19</v>
      </c>
      <c r="L3059" s="363" t="b">
        <f>K3059=I3059</f>
        <v>1</v>
      </c>
      <c r="O3059" s="6">
        <v>97331</v>
      </c>
    </row>
    <row r="3060" spans="1:15" s="363" customFormat="1" ht="30" x14ac:dyDescent="0.25">
      <c r="A3060" s="378">
        <f t="shared" si="927"/>
        <v>97331</v>
      </c>
      <c r="B3060" s="377">
        <v>88248</v>
      </c>
      <c r="C3060" s="104" t="s">
        <v>13488</v>
      </c>
      <c r="D3060" s="104" t="s">
        <v>11440</v>
      </c>
      <c r="E3060" s="105" t="s">
        <v>11264</v>
      </c>
      <c r="F3060" s="105" t="s">
        <v>6456</v>
      </c>
      <c r="G3060" s="140">
        <v>5.8999999999999997E-2</v>
      </c>
      <c r="H3060" s="107">
        <f>VLOOKUP(B3060,'CMP-SIN-SD-09-2021'!A:D,4,0)</f>
        <v>18.23</v>
      </c>
      <c r="I3060" s="107" t="s">
        <v>11266</v>
      </c>
      <c r="J3060" s="76">
        <f t="shared" ref="J3060:J3063" si="956">TRUNC((H3060*G3060),2)</f>
        <v>1.07</v>
      </c>
      <c r="M3060" s="76">
        <f>VLOOKUP(B3060,'CMP-SIN-SD-09-2021'!A:D,4,0)</f>
        <v>18.23</v>
      </c>
      <c r="N3060" s="76" t="b">
        <f t="shared" ref="N3060:N3063" si="957">M3060=H3060</f>
        <v>1</v>
      </c>
    </row>
    <row r="3061" spans="1:15" s="363" customFormat="1" ht="30" x14ac:dyDescent="0.25">
      <c r="A3061" s="378">
        <f t="shared" ref="A3061:A3124" si="958">IF(O3061&lt;&gt;0,O3061,A3060)</f>
        <v>97331</v>
      </c>
      <c r="B3061" s="377">
        <v>88267</v>
      </c>
      <c r="C3061" s="104" t="s">
        <v>13488</v>
      </c>
      <c r="D3061" s="104" t="s">
        <v>11375</v>
      </c>
      <c r="E3061" s="105" t="s">
        <v>11264</v>
      </c>
      <c r="F3061" s="105" t="s">
        <v>6456</v>
      </c>
      <c r="G3061" s="140">
        <v>5.8999999999999997E-2</v>
      </c>
      <c r="H3061" s="107">
        <f>VLOOKUP(B3061,'CMP-SIN-SD-09-2021'!A:D,4,0)</f>
        <v>23.41</v>
      </c>
      <c r="I3061" s="107" t="s">
        <v>11266</v>
      </c>
      <c r="J3061" s="76">
        <f t="shared" si="956"/>
        <v>1.38</v>
      </c>
      <c r="M3061" s="76">
        <f>VLOOKUP(B3061,'CMP-SIN-SD-09-2021'!A:D,4,0)</f>
        <v>23.41</v>
      </c>
      <c r="N3061" s="76" t="b">
        <f t="shared" si="957"/>
        <v>1</v>
      </c>
    </row>
    <row r="3062" spans="1:15" s="363" customFormat="1" ht="30" x14ac:dyDescent="0.25">
      <c r="A3062" s="378">
        <f t="shared" si="958"/>
        <v>97331</v>
      </c>
      <c r="B3062" s="377">
        <v>39662</v>
      </c>
      <c r="C3062" s="104" t="s">
        <v>13488</v>
      </c>
      <c r="D3062" s="104" t="s">
        <v>14425</v>
      </c>
      <c r="E3062" s="105" t="s">
        <v>11264</v>
      </c>
      <c r="F3062" s="105" t="s">
        <v>6465</v>
      </c>
      <c r="G3062" s="140">
        <v>1.0210999999999999</v>
      </c>
      <c r="H3062" s="107">
        <v>21.08</v>
      </c>
      <c r="I3062" s="107" t="s">
        <v>11266</v>
      </c>
      <c r="J3062" s="76">
        <f t="shared" si="956"/>
        <v>21.52</v>
      </c>
      <c r="M3062" s="76">
        <f>VLOOKUP(B3062,'INS-SIN-SD-09-2021'!A:D,4,0)</f>
        <v>21.08</v>
      </c>
      <c r="N3062" s="76" t="b">
        <f t="shared" si="957"/>
        <v>1</v>
      </c>
    </row>
    <row r="3063" spans="1:15" s="363" customFormat="1" ht="60" x14ac:dyDescent="0.25">
      <c r="A3063" s="378">
        <f t="shared" si="958"/>
        <v>97331</v>
      </c>
      <c r="B3063" s="377">
        <v>39738</v>
      </c>
      <c r="C3063" s="104" t="s">
        <v>13488</v>
      </c>
      <c r="D3063" s="104" t="s">
        <v>14426</v>
      </c>
      <c r="E3063" s="105" t="s">
        <v>11264</v>
      </c>
      <c r="F3063" s="105" t="s">
        <v>6465</v>
      </c>
      <c r="G3063" s="140">
        <v>1.0210999999999999</v>
      </c>
      <c r="H3063" s="107">
        <v>6.1</v>
      </c>
      <c r="I3063" s="107" t="s">
        <v>11266</v>
      </c>
      <c r="J3063" s="76">
        <f t="shared" si="956"/>
        <v>6.22</v>
      </c>
      <c r="M3063" s="76">
        <f>VLOOKUP(B3063,'INS-SIN-SD-09-2021'!A:D,4,0)</f>
        <v>6.1</v>
      </c>
      <c r="N3063" s="76" t="b">
        <f t="shared" si="957"/>
        <v>1</v>
      </c>
    </row>
    <row r="3064" spans="1:15" s="363" customFormat="1" ht="60" x14ac:dyDescent="0.25">
      <c r="A3064" s="376" t="str">
        <f t="shared" si="958"/>
        <v>18.030.0001-0/EMOP</v>
      </c>
      <c r="B3064" s="367" t="s">
        <v>11263</v>
      </c>
      <c r="C3064" s="368" t="s">
        <v>14427</v>
      </c>
      <c r="D3064" s="368" t="s">
        <v>13941</v>
      </c>
      <c r="E3064" s="369" t="s">
        <v>6446</v>
      </c>
      <c r="F3064" s="369" t="s">
        <v>11264</v>
      </c>
      <c r="G3064" s="370" t="s">
        <v>11265</v>
      </c>
      <c r="H3064" s="371" t="s">
        <v>11266</v>
      </c>
      <c r="I3064" s="375">
        <f>SUMIF(A:A,A3064,J:J)</f>
        <v>1132.99</v>
      </c>
      <c r="K3064" s="363" t="e">
        <f>VLOOKUP(A3064,'CMP-SIN-SD-09-2021'!A:D,4,0)</f>
        <v>#N/A</v>
      </c>
      <c r="L3064" s="363" t="e">
        <f>K3064=I3064</f>
        <v>#N/A</v>
      </c>
      <c r="O3064" s="363" t="s">
        <v>14573</v>
      </c>
    </row>
    <row r="3065" spans="1:15" s="363" customFormat="1" ht="30" x14ac:dyDescent="0.25">
      <c r="A3065" s="378" t="str">
        <f t="shared" si="958"/>
        <v>18.030.0001-0/EMOP</v>
      </c>
      <c r="B3065" s="377" t="s">
        <v>15218</v>
      </c>
      <c r="C3065" s="104" t="s">
        <v>13941</v>
      </c>
      <c r="D3065" s="104" t="s">
        <v>14428</v>
      </c>
      <c r="E3065" s="105" t="s">
        <v>11264</v>
      </c>
      <c r="F3065" s="105" t="s">
        <v>6446</v>
      </c>
      <c r="G3065" s="140">
        <v>1</v>
      </c>
      <c r="H3065" s="107">
        <v>1132.99</v>
      </c>
      <c r="I3065" s="107" t="s">
        <v>11266</v>
      </c>
      <c r="J3065" s="76">
        <f>TRUNC((H3065*G3065),2)</f>
        <v>1132.99</v>
      </c>
      <c r="M3065" s="76" t="e">
        <f>VLOOKUP(B3065,'INS-SIN-SD-09-2021'!A:D,4,0)</f>
        <v>#N/A</v>
      </c>
      <c r="N3065" s="76" t="e">
        <f>M3065=H3065</f>
        <v>#N/A</v>
      </c>
    </row>
    <row r="3066" spans="1:15" s="363" customFormat="1" ht="60" x14ac:dyDescent="0.25">
      <c r="A3066" s="376" t="str">
        <f t="shared" si="958"/>
        <v>18.030.0005-0/EMOP</v>
      </c>
      <c r="B3066" s="367" t="s">
        <v>11263</v>
      </c>
      <c r="C3066" s="368" t="s">
        <v>14429</v>
      </c>
      <c r="D3066" s="368" t="s">
        <v>13861</v>
      </c>
      <c r="E3066" s="369" t="s">
        <v>6446</v>
      </c>
      <c r="F3066" s="369" t="s">
        <v>11264</v>
      </c>
      <c r="G3066" s="370" t="s">
        <v>11265</v>
      </c>
      <c r="H3066" s="371" t="s">
        <v>11266</v>
      </c>
      <c r="I3066" s="375">
        <f>SUMIF(A:A,A3066,J:J)</f>
        <v>2522.6799999999998</v>
      </c>
      <c r="K3066" s="363" t="e">
        <f>VLOOKUP(A3066,'CMP-SIN-SD-09-2021'!A:D,4,0)</f>
        <v>#N/A</v>
      </c>
      <c r="L3066" s="363" t="e">
        <f>K3066=I3066</f>
        <v>#N/A</v>
      </c>
      <c r="O3066" s="363" t="s">
        <v>14574</v>
      </c>
    </row>
    <row r="3067" spans="1:15" s="363" customFormat="1" ht="30" x14ac:dyDescent="0.25">
      <c r="A3067" s="378" t="str">
        <f t="shared" si="958"/>
        <v>18.030.0005-0/EMOP</v>
      </c>
      <c r="B3067" s="377">
        <v>7780</v>
      </c>
      <c r="C3067" s="104" t="s">
        <v>13861</v>
      </c>
      <c r="D3067" s="104" t="s">
        <v>14430</v>
      </c>
      <c r="E3067" s="105" t="s">
        <v>11264</v>
      </c>
      <c r="F3067" s="105" t="s">
        <v>6446</v>
      </c>
      <c r="G3067" s="140">
        <v>1</v>
      </c>
      <c r="H3067" s="107">
        <v>2522.6799999999998</v>
      </c>
      <c r="I3067" s="107" t="s">
        <v>11266</v>
      </c>
      <c r="J3067" s="76">
        <f>TRUNC((H3067*G3067),2)</f>
        <v>2522.6799999999998</v>
      </c>
      <c r="M3067" s="76" t="e">
        <f>VLOOKUP(B3067,'INS-SIN-SD-09-2021'!A:D,4,0)</f>
        <v>#N/A</v>
      </c>
      <c r="N3067" s="76" t="e">
        <f>M3067=H3067</f>
        <v>#N/A</v>
      </c>
    </row>
    <row r="3068" spans="1:15" s="363" customFormat="1" ht="60" x14ac:dyDescent="0.25">
      <c r="A3068" s="376" t="str">
        <f t="shared" si="958"/>
        <v>18.030.0007-0/EMOP</v>
      </c>
      <c r="B3068" s="367" t="s">
        <v>11263</v>
      </c>
      <c r="C3068" s="368" t="s">
        <v>14431</v>
      </c>
      <c r="D3068" s="368" t="s">
        <v>13861</v>
      </c>
      <c r="E3068" s="369" t="s">
        <v>6446</v>
      </c>
      <c r="F3068" s="369" t="s">
        <v>11264</v>
      </c>
      <c r="G3068" s="370" t="s">
        <v>11265</v>
      </c>
      <c r="H3068" s="371" t="s">
        <v>11266</v>
      </c>
      <c r="I3068" s="375">
        <f>SUMIF(A:A,A3068,J:J)</f>
        <v>3054.95</v>
      </c>
      <c r="K3068" s="363" t="e">
        <f>VLOOKUP(A3068,'CMP-SIN-SD-09-2021'!A:D,4,0)</f>
        <v>#N/A</v>
      </c>
      <c r="L3068" s="363" t="e">
        <f>K3068=I3068</f>
        <v>#N/A</v>
      </c>
      <c r="O3068" s="363" t="s">
        <v>14575</v>
      </c>
    </row>
    <row r="3069" spans="1:15" s="363" customFormat="1" ht="30" x14ac:dyDescent="0.25">
      <c r="A3069" s="378" t="str">
        <f t="shared" si="958"/>
        <v>18.030.0007-0/EMOP</v>
      </c>
      <c r="B3069" s="377">
        <v>7782</v>
      </c>
      <c r="C3069" s="104" t="s">
        <v>13861</v>
      </c>
      <c r="D3069" s="104" t="s">
        <v>14432</v>
      </c>
      <c r="E3069" s="105" t="s">
        <v>11264</v>
      </c>
      <c r="F3069" s="105" t="s">
        <v>6446</v>
      </c>
      <c r="G3069" s="140">
        <v>1</v>
      </c>
      <c r="H3069" s="107">
        <v>3054.95</v>
      </c>
      <c r="I3069" s="107" t="s">
        <v>11266</v>
      </c>
      <c r="J3069" s="76">
        <f>TRUNC((H3069*G3069),2)</f>
        <v>3054.95</v>
      </c>
      <c r="M3069" s="76" t="e">
        <f>VLOOKUP(B3069,'INS-SIN-SD-09-2021'!A:D,4,0)</f>
        <v>#N/A</v>
      </c>
      <c r="N3069" s="76" t="e">
        <f>M3069=H3069</f>
        <v>#N/A</v>
      </c>
    </row>
    <row r="3070" spans="1:15" s="363" customFormat="1" ht="30" x14ac:dyDescent="0.25">
      <c r="A3070" s="376" t="str">
        <f t="shared" si="958"/>
        <v>04464/ORSE</v>
      </c>
      <c r="B3070" s="367" t="s">
        <v>11263</v>
      </c>
      <c r="C3070" s="368" t="s">
        <v>14433</v>
      </c>
      <c r="D3070" s="368" t="s">
        <v>13644</v>
      </c>
      <c r="E3070" s="369" t="s">
        <v>6446</v>
      </c>
      <c r="F3070" s="369" t="s">
        <v>11264</v>
      </c>
      <c r="G3070" s="370" t="s">
        <v>11265</v>
      </c>
      <c r="H3070" s="371" t="s">
        <v>11266</v>
      </c>
      <c r="I3070" s="375">
        <f>SUMIF(A:A,A3070,J:J)</f>
        <v>450</v>
      </c>
      <c r="K3070" s="363" t="e">
        <f>VLOOKUP(A3070,'CMP-SIN-SD-09-2021'!A:D,4,0)</f>
        <v>#N/A</v>
      </c>
      <c r="L3070" s="363" t="e">
        <f>K3070=I3070</f>
        <v>#N/A</v>
      </c>
      <c r="O3070" s="363" t="s">
        <v>682</v>
      </c>
    </row>
    <row r="3071" spans="1:15" s="363" customFormat="1" ht="30" x14ac:dyDescent="0.25">
      <c r="A3071" s="378" t="str">
        <f t="shared" si="958"/>
        <v>04464/ORSE</v>
      </c>
      <c r="B3071" s="377" t="s">
        <v>14434</v>
      </c>
      <c r="C3071" s="104" t="s">
        <v>13644</v>
      </c>
      <c r="D3071" s="104" t="s">
        <v>14433</v>
      </c>
      <c r="E3071" s="105" t="s">
        <v>11264</v>
      </c>
      <c r="F3071" s="105" t="s">
        <v>6446</v>
      </c>
      <c r="G3071" s="140">
        <v>1</v>
      </c>
      <c r="H3071" s="107">
        <v>450</v>
      </c>
      <c r="I3071" s="107" t="s">
        <v>11266</v>
      </c>
      <c r="J3071" s="76">
        <f>TRUNC((H3071*G3071),2)</f>
        <v>450</v>
      </c>
      <c r="M3071" s="76" t="e">
        <f>VLOOKUP(B3071,'INS-SIN-SD-09-2021'!A:D,4,0)</f>
        <v>#N/A</v>
      </c>
      <c r="N3071" s="76" t="e">
        <f>M3071=H3071</f>
        <v>#N/A</v>
      </c>
    </row>
    <row r="3072" spans="1:15" s="363" customFormat="1" ht="30" x14ac:dyDescent="0.25">
      <c r="A3072" s="376" t="str">
        <f t="shared" si="958"/>
        <v>04469/ORSE</v>
      </c>
      <c r="B3072" s="367" t="s">
        <v>11263</v>
      </c>
      <c r="C3072" s="368" t="s">
        <v>14435</v>
      </c>
      <c r="D3072" s="368" t="s">
        <v>13904</v>
      </c>
      <c r="E3072" s="369" t="s">
        <v>6446</v>
      </c>
      <c r="F3072" s="369" t="s">
        <v>11264</v>
      </c>
      <c r="G3072" s="370" t="s">
        <v>11265</v>
      </c>
      <c r="H3072" s="371" t="s">
        <v>11266</v>
      </c>
      <c r="I3072" s="375">
        <f>SUMIF(A:A,A3072,J:J)</f>
        <v>500</v>
      </c>
      <c r="K3072" s="363" t="e">
        <f>VLOOKUP(A3072,'CMP-SIN-SD-09-2021'!A:D,4,0)</f>
        <v>#N/A</v>
      </c>
      <c r="L3072" s="363" t="e">
        <f>K3072=I3072</f>
        <v>#N/A</v>
      </c>
      <c r="O3072" s="363" t="s">
        <v>685</v>
      </c>
    </row>
    <row r="3073" spans="1:15" s="363" customFormat="1" ht="30" x14ac:dyDescent="0.25">
      <c r="A3073" s="378" t="str">
        <f t="shared" si="958"/>
        <v>04469/ORSE</v>
      </c>
      <c r="B3073" s="377" t="s">
        <v>14436</v>
      </c>
      <c r="C3073" s="104" t="s">
        <v>13904</v>
      </c>
      <c r="D3073" s="104" t="s">
        <v>14437</v>
      </c>
      <c r="E3073" s="105" t="s">
        <v>11264</v>
      </c>
      <c r="F3073" s="105" t="s">
        <v>6446</v>
      </c>
      <c r="G3073" s="140">
        <v>1</v>
      </c>
      <c r="H3073" s="107">
        <v>500</v>
      </c>
      <c r="I3073" s="107" t="s">
        <v>11266</v>
      </c>
      <c r="J3073" s="76">
        <f>TRUNC((H3073*G3073),2)</f>
        <v>500</v>
      </c>
      <c r="M3073" s="76" t="e">
        <f>VLOOKUP(B3073,'INS-SIN-SD-09-2021'!A:D,4,0)</f>
        <v>#N/A</v>
      </c>
      <c r="N3073" s="76" t="e">
        <f>M3073=H3073</f>
        <v>#N/A</v>
      </c>
    </row>
    <row r="3074" spans="1:15" s="363" customFormat="1" ht="30" x14ac:dyDescent="0.25">
      <c r="A3074" s="376" t="str">
        <f t="shared" si="958"/>
        <v>04471/ORSE</v>
      </c>
      <c r="B3074" s="367" t="s">
        <v>11263</v>
      </c>
      <c r="C3074" s="368" t="s">
        <v>14438</v>
      </c>
      <c r="D3074" s="368" t="s">
        <v>13904</v>
      </c>
      <c r="E3074" s="369" t="s">
        <v>6446</v>
      </c>
      <c r="F3074" s="369" t="s">
        <v>11264</v>
      </c>
      <c r="G3074" s="370" t="s">
        <v>11265</v>
      </c>
      <c r="H3074" s="371" t="s">
        <v>11266</v>
      </c>
      <c r="I3074" s="375">
        <f>SUMIF(A:A,A3074,J:J)</f>
        <v>500</v>
      </c>
      <c r="K3074" s="363" t="e">
        <f>VLOOKUP(A3074,'CMP-SIN-SD-09-2021'!A:D,4,0)</f>
        <v>#N/A</v>
      </c>
      <c r="L3074" s="363" t="e">
        <f>K3074=I3074</f>
        <v>#N/A</v>
      </c>
      <c r="O3074" s="363" t="s">
        <v>688</v>
      </c>
    </row>
    <row r="3075" spans="1:15" s="363" customFormat="1" ht="30" x14ac:dyDescent="0.25">
      <c r="A3075" s="378" t="str">
        <f t="shared" si="958"/>
        <v>04471/ORSE</v>
      </c>
      <c r="B3075" s="377" t="s">
        <v>14439</v>
      </c>
      <c r="C3075" s="104" t="s">
        <v>13904</v>
      </c>
      <c r="D3075" s="104" t="s">
        <v>14440</v>
      </c>
      <c r="E3075" s="105" t="s">
        <v>11264</v>
      </c>
      <c r="F3075" s="105" t="s">
        <v>6446</v>
      </c>
      <c r="G3075" s="140">
        <v>1</v>
      </c>
      <c r="H3075" s="107">
        <v>500</v>
      </c>
      <c r="I3075" s="107" t="s">
        <v>11266</v>
      </c>
      <c r="J3075" s="76">
        <f>TRUNC((H3075*G3075),2)</f>
        <v>500</v>
      </c>
      <c r="M3075" s="76" t="e">
        <f>VLOOKUP(B3075,'INS-SIN-SD-09-2021'!A:D,4,0)</f>
        <v>#N/A</v>
      </c>
      <c r="N3075" s="76" t="e">
        <f>M3075=H3075</f>
        <v>#N/A</v>
      </c>
    </row>
    <row r="3076" spans="1:15" s="363" customFormat="1" ht="60" x14ac:dyDescent="0.25">
      <c r="A3076" s="376">
        <f t="shared" si="958"/>
        <v>92688</v>
      </c>
      <c r="B3076" s="367" t="s">
        <v>11263</v>
      </c>
      <c r="C3076" s="368" t="s">
        <v>11653</v>
      </c>
      <c r="D3076" s="368" t="s">
        <v>13500</v>
      </c>
      <c r="E3076" s="369" t="s">
        <v>6465</v>
      </c>
      <c r="F3076" s="369" t="s">
        <v>11264</v>
      </c>
      <c r="G3076" s="370" t="s">
        <v>11265</v>
      </c>
      <c r="H3076" s="371" t="s">
        <v>11266</v>
      </c>
      <c r="I3076" s="375">
        <f>SUMIF(A:A,A3076,J:J)</f>
        <v>46.13</v>
      </c>
      <c r="K3076" s="363">
        <f>VLOOKUP(A3076,'CMP-SIN-SD-09-2021'!A:D,4,0)</f>
        <v>46.13</v>
      </c>
      <c r="L3076" s="363" t="b">
        <f>K3076=I3076</f>
        <v>1</v>
      </c>
      <c r="O3076" s="6">
        <v>92688</v>
      </c>
    </row>
    <row r="3077" spans="1:15" s="363" customFormat="1" ht="30" x14ac:dyDescent="0.25">
      <c r="A3077" s="378">
        <f t="shared" si="958"/>
        <v>92688</v>
      </c>
      <c r="B3077" s="377">
        <v>88248</v>
      </c>
      <c r="C3077" s="104" t="s">
        <v>13500</v>
      </c>
      <c r="D3077" s="104" t="s">
        <v>11440</v>
      </c>
      <c r="E3077" s="105" t="s">
        <v>11264</v>
      </c>
      <c r="F3077" s="105" t="s">
        <v>6456</v>
      </c>
      <c r="G3077" s="140">
        <v>0.29699999999999999</v>
      </c>
      <c r="H3077" s="107">
        <f>VLOOKUP(B3077,'CMP-SIN-SD-09-2021'!A:D,4,0)</f>
        <v>18.23</v>
      </c>
      <c r="I3077" s="107" t="s">
        <v>11266</v>
      </c>
      <c r="J3077" s="76">
        <f t="shared" ref="J3077:J3079" si="959">TRUNC((H3077*G3077),2)</f>
        <v>5.41</v>
      </c>
      <c r="M3077" s="76">
        <f>VLOOKUP(B3077,'CMP-SIN-SD-09-2021'!A:D,4,0)</f>
        <v>18.23</v>
      </c>
      <c r="N3077" s="76" t="b">
        <f t="shared" ref="N3077:N3079" si="960">M3077=H3077</f>
        <v>1</v>
      </c>
    </row>
    <row r="3078" spans="1:15" s="363" customFormat="1" ht="30" x14ac:dyDescent="0.25">
      <c r="A3078" s="378">
        <f t="shared" si="958"/>
        <v>92688</v>
      </c>
      <c r="B3078" s="377">
        <v>88267</v>
      </c>
      <c r="C3078" s="104" t="s">
        <v>13500</v>
      </c>
      <c r="D3078" s="104" t="s">
        <v>11375</v>
      </c>
      <c r="E3078" s="105" t="s">
        <v>11264</v>
      </c>
      <c r="F3078" s="105" t="s">
        <v>6456</v>
      </c>
      <c r="G3078" s="140">
        <v>0.29699999999999999</v>
      </c>
      <c r="H3078" s="107">
        <f>VLOOKUP(B3078,'CMP-SIN-SD-09-2021'!A:D,4,0)</f>
        <v>23.41</v>
      </c>
      <c r="I3078" s="107" t="s">
        <v>11266</v>
      </c>
      <c r="J3078" s="76">
        <f t="shared" si="959"/>
        <v>6.95</v>
      </c>
      <c r="M3078" s="76">
        <f>VLOOKUP(B3078,'CMP-SIN-SD-09-2021'!A:D,4,0)</f>
        <v>23.41</v>
      </c>
      <c r="N3078" s="76" t="b">
        <f t="shared" si="960"/>
        <v>1</v>
      </c>
    </row>
    <row r="3079" spans="1:15" s="363" customFormat="1" ht="30" x14ac:dyDescent="0.25">
      <c r="A3079" s="378">
        <f t="shared" si="958"/>
        <v>92688</v>
      </c>
      <c r="B3079" s="377">
        <v>7700</v>
      </c>
      <c r="C3079" s="104" t="s">
        <v>13500</v>
      </c>
      <c r="D3079" s="104" t="s">
        <v>14441</v>
      </c>
      <c r="E3079" s="105" t="s">
        <v>11264</v>
      </c>
      <c r="F3079" s="105" t="s">
        <v>6465</v>
      </c>
      <c r="G3079" s="140">
        <v>1.0389999999999999</v>
      </c>
      <c r="H3079" s="107">
        <v>32.51</v>
      </c>
      <c r="I3079" s="107" t="s">
        <v>11266</v>
      </c>
      <c r="J3079" s="76">
        <f t="shared" si="959"/>
        <v>33.770000000000003</v>
      </c>
      <c r="M3079" s="76">
        <f>VLOOKUP(B3079,'INS-SIN-SD-09-2021'!A:D,4,0)</f>
        <v>32.51</v>
      </c>
      <c r="N3079" s="76" t="b">
        <f t="shared" si="960"/>
        <v>1</v>
      </c>
    </row>
    <row r="3080" spans="1:15" s="363" customFormat="1" ht="30" x14ac:dyDescent="0.25">
      <c r="A3080" s="376" t="str">
        <f t="shared" si="958"/>
        <v>09018/ORSE</v>
      </c>
      <c r="B3080" s="367" t="s">
        <v>11263</v>
      </c>
      <c r="C3080" s="368" t="s">
        <v>11654</v>
      </c>
      <c r="D3080" s="368" t="s">
        <v>13452</v>
      </c>
      <c r="E3080" s="369" t="s">
        <v>6446</v>
      </c>
      <c r="F3080" s="369" t="s">
        <v>11264</v>
      </c>
      <c r="G3080" s="370" t="s">
        <v>11265</v>
      </c>
      <c r="H3080" s="371" t="s">
        <v>11266</v>
      </c>
      <c r="I3080" s="375">
        <f>SUMIF(A:A,A3080,J:J)</f>
        <v>22.39</v>
      </c>
      <c r="K3080" s="363" t="e">
        <f>VLOOKUP(A3080,'CMP-SIN-SD-09-2021'!A:D,4,0)</f>
        <v>#N/A</v>
      </c>
      <c r="L3080" s="363" t="e">
        <f>K3080=I3080</f>
        <v>#N/A</v>
      </c>
      <c r="O3080" s="363" t="s">
        <v>693</v>
      </c>
    </row>
    <row r="3081" spans="1:15" s="363" customFormat="1" ht="30" x14ac:dyDescent="0.25">
      <c r="A3081" s="378" t="str">
        <f t="shared" si="958"/>
        <v>09018/ORSE</v>
      </c>
      <c r="B3081" s="377">
        <v>88267</v>
      </c>
      <c r="C3081" s="104" t="s">
        <v>13452</v>
      </c>
      <c r="D3081" s="104" t="s">
        <v>11375</v>
      </c>
      <c r="E3081" s="105" t="s">
        <v>11264</v>
      </c>
      <c r="F3081" s="105" t="s">
        <v>6456</v>
      </c>
      <c r="G3081" s="140">
        <v>0.12</v>
      </c>
      <c r="H3081" s="107">
        <f>VLOOKUP(B3081,'CMP-SIN-SD-09-2021'!A:D,4,0)</f>
        <v>23.41</v>
      </c>
      <c r="I3081" s="107" t="s">
        <v>11266</v>
      </c>
      <c r="J3081" s="76">
        <f t="shared" ref="J3081:J3082" si="961">TRUNC((H3081*G3081),2)</f>
        <v>2.8</v>
      </c>
      <c r="M3081" s="76">
        <f>VLOOKUP(B3081,'CMP-SIN-SD-09-2021'!A:D,4,0)</f>
        <v>23.41</v>
      </c>
      <c r="N3081" s="76" t="b">
        <f t="shared" ref="N3081:N3082" si="962">M3081=H3081</f>
        <v>1</v>
      </c>
    </row>
    <row r="3082" spans="1:15" s="363" customFormat="1" ht="45" x14ac:dyDescent="0.25">
      <c r="A3082" s="378" t="str">
        <f t="shared" si="958"/>
        <v>09018/ORSE</v>
      </c>
      <c r="B3082" s="377" t="s">
        <v>14442</v>
      </c>
      <c r="C3082" s="104" t="s">
        <v>13452</v>
      </c>
      <c r="D3082" s="104" t="s">
        <v>14443</v>
      </c>
      <c r="E3082" s="105" t="s">
        <v>11264</v>
      </c>
      <c r="F3082" s="105" t="s">
        <v>6446</v>
      </c>
      <c r="G3082" s="140">
        <v>1</v>
      </c>
      <c r="H3082" s="107">
        <v>19.59</v>
      </c>
      <c r="I3082" s="107" t="s">
        <v>11266</v>
      </c>
      <c r="J3082" s="76">
        <f t="shared" si="961"/>
        <v>19.59</v>
      </c>
      <c r="M3082" s="76" t="e">
        <f>VLOOKUP(B3082,'INS-SIN-SD-09-2021'!A:D,4,0)</f>
        <v>#N/A</v>
      </c>
      <c r="N3082" s="76" t="e">
        <f t="shared" si="962"/>
        <v>#N/A</v>
      </c>
    </row>
    <row r="3083" spans="1:15" s="363" customFormat="1" ht="45" x14ac:dyDescent="0.25">
      <c r="A3083" s="376">
        <f t="shared" si="958"/>
        <v>92699</v>
      </c>
      <c r="B3083" s="367" t="s">
        <v>11263</v>
      </c>
      <c r="C3083" s="368" t="s">
        <v>11655</v>
      </c>
      <c r="D3083" s="368" t="s">
        <v>14444</v>
      </c>
      <c r="E3083" s="369" t="s">
        <v>6446</v>
      </c>
      <c r="F3083" s="369" t="s">
        <v>11264</v>
      </c>
      <c r="G3083" s="370" t="s">
        <v>11265</v>
      </c>
      <c r="H3083" s="371" t="s">
        <v>11266</v>
      </c>
      <c r="I3083" s="375">
        <f>SUMIF(A:A,A3083,J:J)</f>
        <v>17.64</v>
      </c>
      <c r="K3083" s="363">
        <f>VLOOKUP(A3083,'CMP-SIN-SD-09-2021'!A:D,4,0)</f>
        <v>17.64</v>
      </c>
      <c r="L3083" s="363" t="b">
        <f>K3083=I3083</f>
        <v>1</v>
      </c>
      <c r="O3083" s="6">
        <v>92699</v>
      </c>
    </row>
    <row r="3084" spans="1:15" s="363" customFormat="1" ht="30" x14ac:dyDescent="0.25">
      <c r="A3084" s="378">
        <f t="shared" si="958"/>
        <v>92699</v>
      </c>
      <c r="B3084" s="377">
        <v>88248</v>
      </c>
      <c r="C3084" s="104" t="s">
        <v>14444</v>
      </c>
      <c r="D3084" s="104" t="s">
        <v>11440</v>
      </c>
      <c r="E3084" s="105" t="s">
        <v>11264</v>
      </c>
      <c r="F3084" s="105" t="s">
        <v>6456</v>
      </c>
      <c r="G3084" s="140">
        <v>0.25900000000000001</v>
      </c>
      <c r="H3084" s="107">
        <f>VLOOKUP(B3084,'CMP-SIN-SD-09-2021'!A:D,4,0)</f>
        <v>18.23</v>
      </c>
      <c r="I3084" s="107" t="s">
        <v>11266</v>
      </c>
      <c r="J3084" s="76">
        <f t="shared" ref="J3084:J3088" si="963">TRUNC((H3084*G3084),2)</f>
        <v>4.72</v>
      </c>
      <c r="M3084" s="76">
        <f>VLOOKUP(B3084,'CMP-SIN-SD-09-2021'!A:D,4,0)</f>
        <v>18.23</v>
      </c>
      <c r="N3084" s="76" t="b">
        <f t="shared" ref="N3084:N3088" si="964">M3084=H3084</f>
        <v>1</v>
      </c>
    </row>
    <row r="3085" spans="1:15" s="363" customFormat="1" ht="30" x14ac:dyDescent="0.25">
      <c r="A3085" s="378">
        <f t="shared" si="958"/>
        <v>92699</v>
      </c>
      <c r="B3085" s="377">
        <v>88267</v>
      </c>
      <c r="C3085" s="104" t="s">
        <v>14444</v>
      </c>
      <c r="D3085" s="104" t="s">
        <v>11375</v>
      </c>
      <c r="E3085" s="105" t="s">
        <v>11264</v>
      </c>
      <c r="F3085" s="105" t="s">
        <v>6456</v>
      </c>
      <c r="G3085" s="140">
        <v>0.25900000000000001</v>
      </c>
      <c r="H3085" s="107">
        <f>VLOOKUP(B3085,'CMP-SIN-SD-09-2021'!A:D,4,0)</f>
        <v>23.41</v>
      </c>
      <c r="I3085" s="107" t="s">
        <v>11266</v>
      </c>
      <c r="J3085" s="76">
        <f t="shared" si="963"/>
        <v>6.06</v>
      </c>
      <c r="M3085" s="76">
        <f>VLOOKUP(B3085,'CMP-SIN-SD-09-2021'!A:D,4,0)</f>
        <v>23.41</v>
      </c>
      <c r="N3085" s="76" t="b">
        <f t="shared" si="964"/>
        <v>1</v>
      </c>
    </row>
    <row r="3086" spans="1:15" s="363" customFormat="1" x14ac:dyDescent="0.25">
      <c r="A3086" s="378">
        <f t="shared" si="958"/>
        <v>92699</v>
      </c>
      <c r="B3086" s="377">
        <v>3148</v>
      </c>
      <c r="C3086" s="104" t="s">
        <v>14444</v>
      </c>
      <c r="D3086" s="104" t="s">
        <v>14015</v>
      </c>
      <c r="E3086" s="105" t="s">
        <v>11264</v>
      </c>
      <c r="F3086" s="105" t="s">
        <v>6446</v>
      </c>
      <c r="G3086" s="140">
        <v>8.0000000000000002E-3</v>
      </c>
      <c r="H3086" s="107">
        <v>12.9</v>
      </c>
      <c r="I3086" s="107" t="s">
        <v>11266</v>
      </c>
      <c r="J3086" s="76">
        <f t="shared" si="963"/>
        <v>0.1</v>
      </c>
      <c r="M3086" s="76">
        <f>VLOOKUP(B3086,'INS-SIN-SD-09-2021'!A:D,4,0)</f>
        <v>12.9</v>
      </c>
      <c r="N3086" s="76" t="b">
        <f t="shared" si="964"/>
        <v>1</v>
      </c>
    </row>
    <row r="3087" spans="1:15" s="363" customFormat="1" x14ac:dyDescent="0.25">
      <c r="A3087" s="378">
        <f t="shared" si="958"/>
        <v>92699</v>
      </c>
      <c r="B3087" s="377">
        <v>7307</v>
      </c>
      <c r="C3087" s="104" t="s">
        <v>14444</v>
      </c>
      <c r="D3087" s="104" t="s">
        <v>13546</v>
      </c>
      <c r="E3087" s="105" t="s">
        <v>11264</v>
      </c>
      <c r="F3087" s="105" t="s">
        <v>6445</v>
      </c>
      <c r="G3087" s="140">
        <v>2E-3</v>
      </c>
      <c r="H3087" s="107">
        <v>33.81</v>
      </c>
      <c r="I3087" s="107" t="s">
        <v>11266</v>
      </c>
      <c r="J3087" s="76">
        <f t="shared" si="963"/>
        <v>0.06</v>
      </c>
      <c r="M3087" s="76">
        <f>VLOOKUP(B3087,'INS-SIN-SD-09-2021'!A:D,4,0)</f>
        <v>33.81</v>
      </c>
      <c r="N3087" s="76" t="b">
        <f t="shared" si="964"/>
        <v>1</v>
      </c>
    </row>
    <row r="3088" spans="1:15" s="363" customFormat="1" ht="30" x14ac:dyDescent="0.25">
      <c r="A3088" s="378">
        <f t="shared" si="958"/>
        <v>92699</v>
      </c>
      <c r="B3088" s="377">
        <v>3455</v>
      </c>
      <c r="C3088" s="104" t="s">
        <v>14444</v>
      </c>
      <c r="D3088" s="104" t="s">
        <v>14445</v>
      </c>
      <c r="E3088" s="105" t="s">
        <v>11264</v>
      </c>
      <c r="F3088" s="105" t="s">
        <v>6446</v>
      </c>
      <c r="G3088" s="140">
        <v>1</v>
      </c>
      <c r="H3088" s="107">
        <v>6.7</v>
      </c>
      <c r="I3088" s="107" t="s">
        <v>11266</v>
      </c>
      <c r="J3088" s="76">
        <f t="shared" si="963"/>
        <v>6.7</v>
      </c>
      <c r="M3088" s="76">
        <f>VLOOKUP(B3088,'INS-SIN-SD-09-2021'!A:D,4,0)</f>
        <v>6.7</v>
      </c>
      <c r="N3088" s="76" t="b">
        <f t="shared" si="964"/>
        <v>1</v>
      </c>
    </row>
    <row r="3089" spans="1:15" s="363" customFormat="1" ht="45" x14ac:dyDescent="0.25">
      <c r="A3089" s="376">
        <f t="shared" si="958"/>
        <v>92701</v>
      </c>
      <c r="B3089" s="367" t="s">
        <v>11263</v>
      </c>
      <c r="C3089" s="368" t="s">
        <v>11656</v>
      </c>
      <c r="D3089" s="368" t="s">
        <v>14444</v>
      </c>
      <c r="E3089" s="369" t="s">
        <v>6446</v>
      </c>
      <c r="F3089" s="369" t="s">
        <v>11264</v>
      </c>
      <c r="G3089" s="370" t="s">
        <v>11265</v>
      </c>
      <c r="H3089" s="371" t="s">
        <v>11266</v>
      </c>
      <c r="I3089" s="375">
        <f>SUMIF(A:A,A3089,J:J)</f>
        <v>28.78</v>
      </c>
      <c r="K3089" s="363">
        <f>VLOOKUP(A3089,'CMP-SIN-SD-09-2021'!A:D,4,0)</f>
        <v>28.78</v>
      </c>
      <c r="L3089" s="363" t="b">
        <f>K3089=I3089</f>
        <v>1</v>
      </c>
      <c r="O3089" s="6">
        <v>92701</v>
      </c>
    </row>
    <row r="3090" spans="1:15" s="363" customFormat="1" ht="30" x14ac:dyDescent="0.25">
      <c r="A3090" s="378">
        <f t="shared" si="958"/>
        <v>92701</v>
      </c>
      <c r="B3090" s="377">
        <v>88248</v>
      </c>
      <c r="C3090" s="104" t="s">
        <v>14444</v>
      </c>
      <c r="D3090" s="104" t="s">
        <v>11440</v>
      </c>
      <c r="E3090" s="105" t="s">
        <v>11264</v>
      </c>
      <c r="F3090" s="105" t="s">
        <v>6456</v>
      </c>
      <c r="G3090" s="140">
        <v>0.44500000000000001</v>
      </c>
      <c r="H3090" s="107">
        <f>VLOOKUP(B3090,'CMP-SIN-SD-09-2021'!A:D,4,0)</f>
        <v>18.23</v>
      </c>
      <c r="I3090" s="107" t="s">
        <v>11266</v>
      </c>
      <c r="J3090" s="76">
        <f t="shared" ref="J3090:J3094" si="965">TRUNC((H3090*G3090),2)</f>
        <v>8.11</v>
      </c>
      <c r="M3090" s="76">
        <f>VLOOKUP(B3090,'CMP-SIN-SD-09-2021'!A:D,4,0)</f>
        <v>18.23</v>
      </c>
      <c r="N3090" s="76" t="b">
        <f t="shared" ref="N3090:N3094" si="966">M3090=H3090</f>
        <v>1</v>
      </c>
    </row>
    <row r="3091" spans="1:15" s="363" customFormat="1" ht="30" x14ac:dyDescent="0.25">
      <c r="A3091" s="378">
        <f t="shared" si="958"/>
        <v>92701</v>
      </c>
      <c r="B3091" s="377">
        <v>88267</v>
      </c>
      <c r="C3091" s="104" t="s">
        <v>14444</v>
      </c>
      <c r="D3091" s="104" t="s">
        <v>11375</v>
      </c>
      <c r="E3091" s="105" t="s">
        <v>11264</v>
      </c>
      <c r="F3091" s="105" t="s">
        <v>6456</v>
      </c>
      <c r="G3091" s="140">
        <v>0.44500000000000001</v>
      </c>
      <c r="H3091" s="107">
        <f>VLOOKUP(B3091,'CMP-SIN-SD-09-2021'!A:D,4,0)</f>
        <v>23.41</v>
      </c>
      <c r="I3091" s="107" t="s">
        <v>11266</v>
      </c>
      <c r="J3091" s="76">
        <f t="shared" si="965"/>
        <v>10.41</v>
      </c>
      <c r="M3091" s="76">
        <f>VLOOKUP(B3091,'CMP-SIN-SD-09-2021'!A:D,4,0)</f>
        <v>23.41</v>
      </c>
      <c r="N3091" s="76" t="b">
        <f t="shared" si="966"/>
        <v>1</v>
      </c>
    </row>
    <row r="3092" spans="1:15" s="363" customFormat="1" x14ac:dyDescent="0.25">
      <c r="A3092" s="378">
        <f t="shared" si="958"/>
        <v>92701</v>
      </c>
      <c r="B3092" s="377">
        <v>3148</v>
      </c>
      <c r="C3092" s="104" t="s">
        <v>14444</v>
      </c>
      <c r="D3092" s="104" t="s">
        <v>14015</v>
      </c>
      <c r="E3092" s="105" t="s">
        <v>11264</v>
      </c>
      <c r="F3092" s="105" t="s">
        <v>6446</v>
      </c>
      <c r="G3092" s="140">
        <v>1.0999999999999999E-2</v>
      </c>
      <c r="H3092" s="107">
        <v>12.9</v>
      </c>
      <c r="I3092" s="107" t="s">
        <v>11266</v>
      </c>
      <c r="J3092" s="76">
        <f t="shared" si="965"/>
        <v>0.14000000000000001</v>
      </c>
      <c r="M3092" s="76">
        <f>VLOOKUP(B3092,'INS-SIN-SD-09-2021'!A:D,4,0)</f>
        <v>12.9</v>
      </c>
      <c r="N3092" s="76" t="b">
        <f t="shared" si="966"/>
        <v>1</v>
      </c>
    </row>
    <row r="3093" spans="1:15" s="363" customFormat="1" x14ac:dyDescent="0.25">
      <c r="A3093" s="378">
        <f t="shared" si="958"/>
        <v>92701</v>
      </c>
      <c r="B3093" s="377">
        <v>7307</v>
      </c>
      <c r="C3093" s="104" t="s">
        <v>14444</v>
      </c>
      <c r="D3093" s="104" t="s">
        <v>13546</v>
      </c>
      <c r="E3093" s="105" t="s">
        <v>11264</v>
      </c>
      <c r="F3093" s="105" t="s">
        <v>6445</v>
      </c>
      <c r="G3093" s="140">
        <v>3.0000000000000001E-3</v>
      </c>
      <c r="H3093" s="107">
        <v>33.81</v>
      </c>
      <c r="I3093" s="107" t="s">
        <v>11266</v>
      </c>
      <c r="J3093" s="76">
        <f t="shared" si="965"/>
        <v>0.1</v>
      </c>
      <c r="M3093" s="76">
        <f>VLOOKUP(B3093,'INS-SIN-SD-09-2021'!A:D,4,0)</f>
        <v>33.81</v>
      </c>
      <c r="N3093" s="76" t="b">
        <f t="shared" si="966"/>
        <v>1</v>
      </c>
    </row>
    <row r="3094" spans="1:15" s="363" customFormat="1" ht="30" x14ac:dyDescent="0.25">
      <c r="A3094" s="378">
        <f t="shared" si="958"/>
        <v>92701</v>
      </c>
      <c r="B3094" s="377">
        <v>3456</v>
      </c>
      <c r="C3094" s="104" t="s">
        <v>14444</v>
      </c>
      <c r="D3094" s="104" t="s">
        <v>14446</v>
      </c>
      <c r="E3094" s="105" t="s">
        <v>11264</v>
      </c>
      <c r="F3094" s="105" t="s">
        <v>6446</v>
      </c>
      <c r="G3094" s="140">
        <v>1</v>
      </c>
      <c r="H3094" s="107">
        <v>10.02</v>
      </c>
      <c r="I3094" s="107" t="s">
        <v>11266</v>
      </c>
      <c r="J3094" s="76">
        <f t="shared" si="965"/>
        <v>10.02</v>
      </c>
      <c r="M3094" s="76">
        <f>VLOOKUP(B3094,'INS-SIN-SD-09-2021'!A:D,4,0)</f>
        <v>10.02</v>
      </c>
      <c r="N3094" s="76" t="b">
        <f t="shared" si="966"/>
        <v>1</v>
      </c>
    </row>
    <row r="3095" spans="1:15" s="363" customFormat="1" ht="45" x14ac:dyDescent="0.25">
      <c r="A3095" s="376">
        <f t="shared" si="958"/>
        <v>92694</v>
      </c>
      <c r="B3095" s="367" t="s">
        <v>11263</v>
      </c>
      <c r="C3095" s="368" t="s">
        <v>11657</v>
      </c>
      <c r="D3095" s="368" t="s">
        <v>14266</v>
      </c>
      <c r="E3095" s="369" t="s">
        <v>6446</v>
      </c>
      <c r="F3095" s="369" t="s">
        <v>11264</v>
      </c>
      <c r="G3095" s="370" t="s">
        <v>11265</v>
      </c>
      <c r="H3095" s="371" t="s">
        <v>11266</v>
      </c>
      <c r="I3095" s="375">
        <f>SUMIF(A:A,A3095,J:J)</f>
        <v>20.170000000000002</v>
      </c>
      <c r="K3095" s="363">
        <f>VLOOKUP(A3095,'CMP-SIN-SD-09-2021'!A:D,4,0)</f>
        <v>20.170000000000002</v>
      </c>
      <c r="L3095" s="363" t="b">
        <f>K3095=I3095</f>
        <v>1</v>
      </c>
      <c r="O3095" s="6">
        <v>92694</v>
      </c>
    </row>
    <row r="3096" spans="1:15" s="363" customFormat="1" ht="30" x14ac:dyDescent="0.25">
      <c r="A3096" s="378">
        <f t="shared" si="958"/>
        <v>92694</v>
      </c>
      <c r="B3096" s="377">
        <v>88248</v>
      </c>
      <c r="C3096" s="104" t="s">
        <v>14266</v>
      </c>
      <c r="D3096" s="104" t="s">
        <v>11440</v>
      </c>
      <c r="E3096" s="105" t="s">
        <v>11264</v>
      </c>
      <c r="F3096" s="105" t="s">
        <v>6456</v>
      </c>
      <c r="G3096" s="140">
        <v>0.29699999999999999</v>
      </c>
      <c r="H3096" s="107">
        <f>VLOOKUP(B3096,'CMP-SIN-SD-09-2021'!A:D,4,0)</f>
        <v>18.23</v>
      </c>
      <c r="I3096" s="107" t="s">
        <v>11266</v>
      </c>
      <c r="J3096" s="76">
        <f t="shared" ref="J3096:J3100" si="967">TRUNC((H3096*G3096),2)</f>
        <v>5.41</v>
      </c>
      <c r="M3096" s="76">
        <f>VLOOKUP(B3096,'CMP-SIN-SD-09-2021'!A:D,4,0)</f>
        <v>18.23</v>
      </c>
      <c r="N3096" s="76" t="b">
        <f t="shared" ref="N3096:N3100" si="968">M3096=H3096</f>
        <v>1</v>
      </c>
    </row>
    <row r="3097" spans="1:15" s="363" customFormat="1" ht="30" x14ac:dyDescent="0.25">
      <c r="A3097" s="378">
        <f t="shared" si="958"/>
        <v>92694</v>
      </c>
      <c r="B3097" s="377">
        <v>88267</v>
      </c>
      <c r="C3097" s="104" t="s">
        <v>14266</v>
      </c>
      <c r="D3097" s="104" t="s">
        <v>11375</v>
      </c>
      <c r="E3097" s="105" t="s">
        <v>11264</v>
      </c>
      <c r="F3097" s="105" t="s">
        <v>6456</v>
      </c>
      <c r="G3097" s="140">
        <v>0.29699999999999999</v>
      </c>
      <c r="H3097" s="107">
        <f>VLOOKUP(B3097,'CMP-SIN-SD-09-2021'!A:D,4,0)</f>
        <v>23.41</v>
      </c>
      <c r="I3097" s="107" t="s">
        <v>11266</v>
      </c>
      <c r="J3097" s="76">
        <f t="shared" si="967"/>
        <v>6.95</v>
      </c>
      <c r="M3097" s="76">
        <f>VLOOKUP(B3097,'CMP-SIN-SD-09-2021'!A:D,4,0)</f>
        <v>23.41</v>
      </c>
      <c r="N3097" s="76" t="b">
        <f t="shared" si="968"/>
        <v>1</v>
      </c>
    </row>
    <row r="3098" spans="1:15" s="363" customFormat="1" x14ac:dyDescent="0.25">
      <c r="A3098" s="378">
        <f t="shared" si="958"/>
        <v>92694</v>
      </c>
      <c r="B3098" s="377">
        <v>3148</v>
      </c>
      <c r="C3098" s="104" t="s">
        <v>14266</v>
      </c>
      <c r="D3098" s="104" t="s">
        <v>14015</v>
      </c>
      <c r="E3098" s="105" t="s">
        <v>11264</v>
      </c>
      <c r="F3098" s="105" t="s">
        <v>6446</v>
      </c>
      <c r="G3098" s="140">
        <v>1.0999999999999999E-2</v>
      </c>
      <c r="H3098" s="107">
        <v>12.9</v>
      </c>
      <c r="I3098" s="107" t="s">
        <v>11266</v>
      </c>
      <c r="J3098" s="76">
        <f t="shared" si="967"/>
        <v>0.14000000000000001</v>
      </c>
      <c r="M3098" s="76">
        <f>VLOOKUP(B3098,'INS-SIN-SD-09-2021'!A:D,4,0)</f>
        <v>12.9</v>
      </c>
      <c r="N3098" s="76" t="b">
        <f t="shared" si="968"/>
        <v>1</v>
      </c>
    </row>
    <row r="3099" spans="1:15" s="363" customFormat="1" x14ac:dyDescent="0.25">
      <c r="A3099" s="378">
        <f t="shared" si="958"/>
        <v>92694</v>
      </c>
      <c r="B3099" s="377">
        <v>7307</v>
      </c>
      <c r="C3099" s="104" t="s">
        <v>14266</v>
      </c>
      <c r="D3099" s="104" t="s">
        <v>13546</v>
      </c>
      <c r="E3099" s="105" t="s">
        <v>11264</v>
      </c>
      <c r="F3099" s="105" t="s">
        <v>6445</v>
      </c>
      <c r="G3099" s="140">
        <v>3.0000000000000001E-3</v>
      </c>
      <c r="H3099" s="107">
        <v>33.81</v>
      </c>
      <c r="I3099" s="107" t="s">
        <v>11266</v>
      </c>
      <c r="J3099" s="76">
        <f t="shared" si="967"/>
        <v>0.1</v>
      </c>
      <c r="M3099" s="76">
        <f>VLOOKUP(B3099,'INS-SIN-SD-09-2021'!A:D,4,0)</f>
        <v>33.81</v>
      </c>
      <c r="N3099" s="76" t="b">
        <f t="shared" si="968"/>
        <v>1</v>
      </c>
    </row>
    <row r="3100" spans="1:15" s="363" customFormat="1" x14ac:dyDescent="0.25">
      <c r="A3100" s="378">
        <f t="shared" si="958"/>
        <v>92694</v>
      </c>
      <c r="B3100" s="377">
        <v>4178</v>
      </c>
      <c r="C3100" s="104" t="s">
        <v>14266</v>
      </c>
      <c r="D3100" s="104" t="s">
        <v>14447</v>
      </c>
      <c r="E3100" s="105" t="s">
        <v>11264</v>
      </c>
      <c r="F3100" s="105" t="s">
        <v>6446</v>
      </c>
      <c r="G3100" s="140">
        <v>1</v>
      </c>
      <c r="H3100" s="107">
        <v>7.57</v>
      </c>
      <c r="I3100" s="107" t="s">
        <v>11266</v>
      </c>
      <c r="J3100" s="76">
        <f t="shared" si="967"/>
        <v>7.57</v>
      </c>
      <c r="M3100" s="76">
        <f>VLOOKUP(B3100,'INS-SIN-SD-09-2021'!A:D,4,0)</f>
        <v>7.57</v>
      </c>
      <c r="N3100" s="76" t="b">
        <f t="shared" si="968"/>
        <v>1</v>
      </c>
    </row>
    <row r="3101" spans="1:15" s="363" customFormat="1" ht="45" x14ac:dyDescent="0.25">
      <c r="A3101" s="376">
        <f t="shared" si="958"/>
        <v>92692</v>
      </c>
      <c r="B3101" s="367" t="s">
        <v>11263</v>
      </c>
      <c r="C3101" s="368" t="s">
        <v>11658</v>
      </c>
      <c r="D3101" s="368" t="s">
        <v>14266</v>
      </c>
      <c r="E3101" s="369" t="s">
        <v>6446</v>
      </c>
      <c r="F3101" s="369" t="s">
        <v>11264</v>
      </c>
      <c r="G3101" s="370" t="s">
        <v>11265</v>
      </c>
      <c r="H3101" s="371" t="s">
        <v>11266</v>
      </c>
      <c r="I3101" s="375">
        <f>SUMIF(A:A,A3101,J:J)</f>
        <v>12.809999999999999</v>
      </c>
      <c r="K3101" s="363">
        <f>VLOOKUP(A3101,'CMP-SIN-SD-09-2021'!A:D,4,0)</f>
        <v>12.81</v>
      </c>
      <c r="L3101" s="363" t="b">
        <f>K3101=I3101</f>
        <v>1</v>
      </c>
      <c r="O3101" s="6">
        <v>92692</v>
      </c>
    </row>
    <row r="3102" spans="1:15" s="363" customFormat="1" ht="30" x14ac:dyDescent="0.25">
      <c r="A3102" s="378">
        <f t="shared" si="958"/>
        <v>92692</v>
      </c>
      <c r="B3102" s="377">
        <v>88248</v>
      </c>
      <c r="C3102" s="104" t="s">
        <v>14266</v>
      </c>
      <c r="D3102" s="104" t="s">
        <v>11440</v>
      </c>
      <c r="E3102" s="105" t="s">
        <v>11264</v>
      </c>
      <c r="F3102" s="105" t="s">
        <v>6456</v>
      </c>
      <c r="G3102" s="140">
        <v>0.17299999999999999</v>
      </c>
      <c r="H3102" s="107">
        <f>VLOOKUP(B3102,'CMP-SIN-SD-09-2021'!A:D,4,0)</f>
        <v>18.23</v>
      </c>
      <c r="I3102" s="107" t="s">
        <v>11266</v>
      </c>
      <c r="J3102" s="76">
        <f t="shared" ref="J3102:J3106" si="969">TRUNC((H3102*G3102),2)</f>
        <v>3.15</v>
      </c>
      <c r="M3102" s="76">
        <f>VLOOKUP(B3102,'CMP-SIN-SD-09-2021'!A:D,4,0)</f>
        <v>18.23</v>
      </c>
      <c r="N3102" s="76" t="b">
        <f t="shared" ref="N3102:N3106" si="970">M3102=H3102</f>
        <v>1</v>
      </c>
    </row>
    <row r="3103" spans="1:15" s="363" customFormat="1" ht="30" x14ac:dyDescent="0.25">
      <c r="A3103" s="378">
        <f t="shared" si="958"/>
        <v>92692</v>
      </c>
      <c r="B3103" s="377">
        <v>88267</v>
      </c>
      <c r="C3103" s="104" t="s">
        <v>14266</v>
      </c>
      <c r="D3103" s="104" t="s">
        <v>11375</v>
      </c>
      <c r="E3103" s="105" t="s">
        <v>11264</v>
      </c>
      <c r="F3103" s="105" t="s">
        <v>6456</v>
      </c>
      <c r="G3103" s="140">
        <v>0.17299999999999999</v>
      </c>
      <c r="H3103" s="107">
        <f>VLOOKUP(B3103,'CMP-SIN-SD-09-2021'!A:D,4,0)</f>
        <v>23.41</v>
      </c>
      <c r="I3103" s="107" t="s">
        <v>11266</v>
      </c>
      <c r="J3103" s="76">
        <f t="shared" si="969"/>
        <v>4.04</v>
      </c>
      <c r="M3103" s="76">
        <f>VLOOKUP(B3103,'CMP-SIN-SD-09-2021'!A:D,4,0)</f>
        <v>23.41</v>
      </c>
      <c r="N3103" s="76" t="b">
        <f t="shared" si="970"/>
        <v>1</v>
      </c>
    </row>
    <row r="3104" spans="1:15" s="363" customFormat="1" x14ac:dyDescent="0.25">
      <c r="A3104" s="378">
        <f t="shared" si="958"/>
        <v>92692</v>
      </c>
      <c r="B3104" s="377">
        <v>3148</v>
      </c>
      <c r="C3104" s="104" t="s">
        <v>14266</v>
      </c>
      <c r="D3104" s="104" t="s">
        <v>14015</v>
      </c>
      <c r="E3104" s="105" t="s">
        <v>11264</v>
      </c>
      <c r="F3104" s="105" t="s">
        <v>6446</v>
      </c>
      <c r="G3104" s="140">
        <v>8.0000000000000002E-3</v>
      </c>
      <c r="H3104" s="107">
        <v>12.9</v>
      </c>
      <c r="I3104" s="107" t="s">
        <v>11266</v>
      </c>
      <c r="J3104" s="76">
        <f t="shared" si="969"/>
        <v>0.1</v>
      </c>
      <c r="M3104" s="76">
        <f>VLOOKUP(B3104,'INS-SIN-SD-09-2021'!A:D,4,0)</f>
        <v>12.9</v>
      </c>
      <c r="N3104" s="76" t="b">
        <f t="shared" si="970"/>
        <v>1</v>
      </c>
    </row>
    <row r="3105" spans="1:15" s="363" customFormat="1" x14ac:dyDescent="0.25">
      <c r="A3105" s="378">
        <f t="shared" si="958"/>
        <v>92692</v>
      </c>
      <c r="B3105" s="377">
        <v>7307</v>
      </c>
      <c r="C3105" s="104" t="s">
        <v>14266</v>
      </c>
      <c r="D3105" s="104" t="s">
        <v>13546</v>
      </c>
      <c r="E3105" s="105" t="s">
        <v>11264</v>
      </c>
      <c r="F3105" s="105" t="s">
        <v>6445</v>
      </c>
      <c r="G3105" s="140">
        <v>2E-3</v>
      </c>
      <c r="H3105" s="107">
        <v>33.81</v>
      </c>
      <c r="I3105" s="107" t="s">
        <v>11266</v>
      </c>
      <c r="J3105" s="76">
        <f t="shared" si="969"/>
        <v>0.06</v>
      </c>
      <c r="M3105" s="76">
        <f>VLOOKUP(B3105,'INS-SIN-SD-09-2021'!A:D,4,0)</f>
        <v>33.81</v>
      </c>
      <c r="N3105" s="76" t="b">
        <f t="shared" si="970"/>
        <v>1</v>
      </c>
    </row>
    <row r="3106" spans="1:15" s="363" customFormat="1" x14ac:dyDescent="0.25">
      <c r="A3106" s="378">
        <f t="shared" si="958"/>
        <v>92692</v>
      </c>
      <c r="B3106" s="377">
        <v>4177</v>
      </c>
      <c r="C3106" s="104" t="s">
        <v>14266</v>
      </c>
      <c r="D3106" s="104" t="s">
        <v>14448</v>
      </c>
      <c r="E3106" s="105" t="s">
        <v>11264</v>
      </c>
      <c r="F3106" s="105" t="s">
        <v>6446</v>
      </c>
      <c r="G3106" s="140">
        <v>1</v>
      </c>
      <c r="H3106" s="107">
        <v>5.46</v>
      </c>
      <c r="I3106" s="107" t="s">
        <v>11266</v>
      </c>
      <c r="J3106" s="76">
        <f t="shared" si="969"/>
        <v>5.46</v>
      </c>
      <c r="M3106" s="76">
        <f>VLOOKUP(B3106,'INS-SIN-SD-09-2021'!A:D,4,0)</f>
        <v>5.46</v>
      </c>
      <c r="N3106" s="76" t="b">
        <f t="shared" si="970"/>
        <v>1</v>
      </c>
    </row>
    <row r="3107" spans="1:15" s="363" customFormat="1" ht="30" x14ac:dyDescent="0.25">
      <c r="A3107" s="376" t="str">
        <f t="shared" si="958"/>
        <v>01009/ORSE</v>
      </c>
      <c r="B3107" s="367" t="s">
        <v>11263</v>
      </c>
      <c r="C3107" s="368" t="s">
        <v>11659</v>
      </c>
      <c r="D3107" s="368" t="s">
        <v>13796</v>
      </c>
      <c r="E3107" s="369" t="s">
        <v>6446</v>
      </c>
      <c r="F3107" s="369" t="s">
        <v>11264</v>
      </c>
      <c r="G3107" s="370" t="s">
        <v>11265</v>
      </c>
      <c r="H3107" s="371" t="s">
        <v>11266</v>
      </c>
      <c r="I3107" s="375">
        <f>SUMIF(A:A,A3107,J:J)</f>
        <v>22.01</v>
      </c>
      <c r="K3107" s="363" t="e">
        <f>VLOOKUP(A3107,'CMP-SIN-SD-09-2021'!A:D,4,0)</f>
        <v>#N/A</v>
      </c>
      <c r="L3107" s="363" t="e">
        <f>K3107=I3107</f>
        <v>#N/A</v>
      </c>
      <c r="O3107" s="363" t="s">
        <v>698</v>
      </c>
    </row>
    <row r="3108" spans="1:15" s="363" customFormat="1" ht="30" x14ac:dyDescent="0.25">
      <c r="A3108" s="378" t="str">
        <f t="shared" si="958"/>
        <v>01009/ORSE</v>
      </c>
      <c r="B3108" s="377">
        <v>88267</v>
      </c>
      <c r="C3108" s="104" t="s">
        <v>13796</v>
      </c>
      <c r="D3108" s="104" t="s">
        <v>11375</v>
      </c>
      <c r="E3108" s="105" t="s">
        <v>11264</v>
      </c>
      <c r="F3108" s="105" t="s">
        <v>6456</v>
      </c>
      <c r="G3108" s="140">
        <v>0.17</v>
      </c>
      <c r="H3108" s="107">
        <f>VLOOKUP(B3108,'CMP-SIN-SD-09-2021'!A:D,4,0)</f>
        <v>23.41</v>
      </c>
      <c r="I3108" s="107" t="s">
        <v>11266</v>
      </c>
      <c r="J3108" s="76">
        <f t="shared" ref="J3108:J3110" si="971">TRUNC((H3108*G3108),2)</f>
        <v>3.97</v>
      </c>
      <c r="M3108" s="76">
        <f>VLOOKUP(B3108,'CMP-SIN-SD-09-2021'!A:D,4,0)</f>
        <v>23.41</v>
      </c>
      <c r="N3108" s="76" t="b">
        <f t="shared" ref="N3108:N3110" si="972">M3108=H3108</f>
        <v>1</v>
      </c>
    </row>
    <row r="3109" spans="1:15" s="363" customFormat="1" x14ac:dyDescent="0.25">
      <c r="A3109" s="378" t="str">
        <f t="shared" si="958"/>
        <v>01009/ORSE</v>
      </c>
      <c r="B3109" s="377">
        <v>88316</v>
      </c>
      <c r="C3109" s="104" t="s">
        <v>13796</v>
      </c>
      <c r="D3109" s="104" t="s">
        <v>11293</v>
      </c>
      <c r="E3109" s="105" t="s">
        <v>11264</v>
      </c>
      <c r="F3109" s="105" t="s">
        <v>6456</v>
      </c>
      <c r="G3109" s="140">
        <v>0.17</v>
      </c>
      <c r="H3109" s="107">
        <f>VLOOKUP(B3109,'CMP-SIN-SD-09-2021'!A:D,4,0)</f>
        <v>17.61</v>
      </c>
      <c r="I3109" s="107" t="s">
        <v>11266</v>
      </c>
      <c r="J3109" s="76">
        <f t="shared" si="971"/>
        <v>2.99</v>
      </c>
      <c r="M3109" s="76">
        <f>VLOOKUP(B3109,'CMP-SIN-SD-09-2021'!A:D,4,0)</f>
        <v>17.61</v>
      </c>
      <c r="N3109" s="76" t="b">
        <f t="shared" si="972"/>
        <v>1</v>
      </c>
    </row>
    <row r="3110" spans="1:15" s="363" customFormat="1" x14ac:dyDescent="0.25">
      <c r="A3110" s="378" t="str">
        <f t="shared" si="958"/>
        <v>01009/ORSE</v>
      </c>
      <c r="B3110" s="377">
        <v>6302</v>
      </c>
      <c r="C3110" s="104" t="s">
        <v>13796</v>
      </c>
      <c r="D3110" s="104" t="s">
        <v>14449</v>
      </c>
      <c r="E3110" s="105" t="s">
        <v>11264</v>
      </c>
      <c r="F3110" s="105" t="s">
        <v>6446</v>
      </c>
      <c r="G3110" s="140">
        <v>1</v>
      </c>
      <c r="H3110" s="107">
        <f>VLOOKUP(B3110,'INS-SIN-SD-09-2021'!A:D,4,0)</f>
        <v>15.05</v>
      </c>
      <c r="I3110" s="107" t="s">
        <v>11266</v>
      </c>
      <c r="J3110" s="76">
        <f t="shared" si="971"/>
        <v>15.05</v>
      </c>
      <c r="M3110" s="76">
        <f>VLOOKUP(B3110,'INS-SIN-SD-09-2021'!A:D,4,0)</f>
        <v>15.05</v>
      </c>
      <c r="N3110" s="76" t="b">
        <f t="shared" si="972"/>
        <v>1</v>
      </c>
    </row>
    <row r="3111" spans="1:15" s="363" customFormat="1" ht="45" x14ac:dyDescent="0.25">
      <c r="A3111" s="376">
        <f t="shared" si="958"/>
        <v>92705</v>
      </c>
      <c r="B3111" s="367" t="s">
        <v>11263</v>
      </c>
      <c r="C3111" s="368" t="s">
        <v>11660</v>
      </c>
      <c r="D3111" s="368" t="s">
        <v>13515</v>
      </c>
      <c r="E3111" s="369" t="s">
        <v>6446</v>
      </c>
      <c r="F3111" s="369" t="s">
        <v>11264</v>
      </c>
      <c r="G3111" s="370" t="s">
        <v>11265</v>
      </c>
      <c r="H3111" s="371" t="s">
        <v>11266</v>
      </c>
      <c r="I3111" s="375">
        <f>SUMIF(A:A,A3111,J:J)</f>
        <v>37.99</v>
      </c>
      <c r="K3111" s="363">
        <f>VLOOKUP(A3111,'CMP-SIN-SD-09-2021'!A:D,4,0)</f>
        <v>37.99</v>
      </c>
      <c r="L3111" s="363" t="b">
        <f>K3111=I3111</f>
        <v>1</v>
      </c>
      <c r="O3111" s="6">
        <v>92705</v>
      </c>
    </row>
    <row r="3112" spans="1:15" s="363" customFormat="1" ht="30" x14ac:dyDescent="0.25">
      <c r="A3112" s="378">
        <f t="shared" si="958"/>
        <v>92705</v>
      </c>
      <c r="B3112" s="377">
        <v>88248</v>
      </c>
      <c r="C3112" s="104" t="s">
        <v>13515</v>
      </c>
      <c r="D3112" s="104" t="s">
        <v>11440</v>
      </c>
      <c r="E3112" s="105" t="s">
        <v>11264</v>
      </c>
      <c r="F3112" s="105" t="s">
        <v>6456</v>
      </c>
      <c r="G3112" s="140">
        <v>0.59299999999999997</v>
      </c>
      <c r="H3112" s="107">
        <f>VLOOKUP(B3112,'CMP-SIN-SD-09-2021'!A:D,4,0)</f>
        <v>18.23</v>
      </c>
      <c r="I3112" s="107" t="s">
        <v>11266</v>
      </c>
      <c r="J3112" s="76">
        <f t="shared" ref="J3112:J3116" si="973">TRUNC((H3112*G3112),2)</f>
        <v>10.81</v>
      </c>
      <c r="M3112" s="76">
        <f>VLOOKUP(B3112,'CMP-SIN-SD-09-2021'!A:D,4,0)</f>
        <v>18.23</v>
      </c>
      <c r="N3112" s="76" t="b">
        <f t="shared" ref="N3112:N3116" si="974">M3112=H3112</f>
        <v>1</v>
      </c>
    </row>
    <row r="3113" spans="1:15" s="363" customFormat="1" ht="30" x14ac:dyDescent="0.25">
      <c r="A3113" s="378">
        <f t="shared" si="958"/>
        <v>92705</v>
      </c>
      <c r="B3113" s="377">
        <v>88267</v>
      </c>
      <c r="C3113" s="104" t="s">
        <v>13515</v>
      </c>
      <c r="D3113" s="104" t="s">
        <v>11375</v>
      </c>
      <c r="E3113" s="105" t="s">
        <v>11264</v>
      </c>
      <c r="F3113" s="105" t="s">
        <v>6456</v>
      </c>
      <c r="G3113" s="140">
        <v>0.59299999999999997</v>
      </c>
      <c r="H3113" s="107">
        <f>VLOOKUP(B3113,'CMP-SIN-SD-09-2021'!A:D,4,0)</f>
        <v>23.41</v>
      </c>
      <c r="I3113" s="107" t="s">
        <v>11266</v>
      </c>
      <c r="J3113" s="76">
        <f t="shared" si="973"/>
        <v>13.88</v>
      </c>
      <c r="M3113" s="76">
        <f>VLOOKUP(B3113,'CMP-SIN-SD-09-2021'!A:D,4,0)</f>
        <v>23.41</v>
      </c>
      <c r="N3113" s="76" t="b">
        <f t="shared" si="974"/>
        <v>1</v>
      </c>
    </row>
    <row r="3114" spans="1:15" s="363" customFormat="1" x14ac:dyDescent="0.25">
      <c r="A3114" s="378">
        <f t="shared" si="958"/>
        <v>92705</v>
      </c>
      <c r="B3114" s="377">
        <v>3148</v>
      </c>
      <c r="C3114" s="104" t="s">
        <v>13515</v>
      </c>
      <c r="D3114" s="104" t="s">
        <v>14015</v>
      </c>
      <c r="E3114" s="105" t="s">
        <v>11264</v>
      </c>
      <c r="F3114" s="105" t="s">
        <v>6446</v>
      </c>
      <c r="G3114" s="140">
        <v>1.6E-2</v>
      </c>
      <c r="H3114" s="107">
        <v>12.9</v>
      </c>
      <c r="I3114" s="107" t="s">
        <v>11266</v>
      </c>
      <c r="J3114" s="76">
        <f t="shared" si="973"/>
        <v>0.2</v>
      </c>
      <c r="M3114" s="76">
        <f>VLOOKUP(B3114,'INS-SIN-SD-09-2021'!A:D,4,0)</f>
        <v>12.9</v>
      </c>
      <c r="N3114" s="76" t="b">
        <f t="shared" si="974"/>
        <v>1</v>
      </c>
    </row>
    <row r="3115" spans="1:15" s="363" customFormat="1" x14ac:dyDescent="0.25">
      <c r="A3115" s="378">
        <f t="shared" si="958"/>
        <v>92705</v>
      </c>
      <c r="B3115" s="377">
        <v>7307</v>
      </c>
      <c r="C3115" s="104" t="s">
        <v>13515</v>
      </c>
      <c r="D3115" s="104" t="s">
        <v>13546</v>
      </c>
      <c r="E3115" s="105" t="s">
        <v>11264</v>
      </c>
      <c r="F3115" s="105" t="s">
        <v>6445</v>
      </c>
      <c r="G3115" s="140">
        <v>4.0000000000000001E-3</v>
      </c>
      <c r="H3115" s="107">
        <v>33.81</v>
      </c>
      <c r="I3115" s="107" t="s">
        <v>11266</v>
      </c>
      <c r="J3115" s="76">
        <f t="shared" si="973"/>
        <v>0.13</v>
      </c>
      <c r="M3115" s="76">
        <f>VLOOKUP(B3115,'INS-SIN-SD-09-2021'!A:D,4,0)</f>
        <v>33.81</v>
      </c>
      <c r="N3115" s="76" t="b">
        <f t="shared" si="974"/>
        <v>1</v>
      </c>
    </row>
    <row r="3116" spans="1:15" s="363" customFormat="1" x14ac:dyDescent="0.25">
      <c r="A3116" s="378">
        <f t="shared" si="958"/>
        <v>92705</v>
      </c>
      <c r="B3116" s="377">
        <v>6295</v>
      </c>
      <c r="C3116" s="104" t="s">
        <v>13515</v>
      </c>
      <c r="D3116" s="104" t="s">
        <v>14450</v>
      </c>
      <c r="E3116" s="105" t="s">
        <v>11264</v>
      </c>
      <c r="F3116" s="105" t="s">
        <v>6446</v>
      </c>
      <c r="G3116" s="140">
        <v>1</v>
      </c>
      <c r="H3116" s="107">
        <v>12.97</v>
      </c>
      <c r="I3116" s="107" t="s">
        <v>11266</v>
      </c>
      <c r="J3116" s="76">
        <f t="shared" si="973"/>
        <v>12.97</v>
      </c>
      <c r="M3116" s="76">
        <f>VLOOKUP(B3116,'INS-SIN-SD-09-2021'!A:D,4,0)</f>
        <v>12.97</v>
      </c>
      <c r="N3116" s="76" t="b">
        <f t="shared" si="974"/>
        <v>1</v>
      </c>
    </row>
    <row r="3117" spans="1:15" s="363" customFormat="1" ht="45" x14ac:dyDescent="0.25">
      <c r="A3117" s="376">
        <f t="shared" si="958"/>
        <v>92905</v>
      </c>
      <c r="B3117" s="367" t="s">
        <v>11263</v>
      </c>
      <c r="C3117" s="368" t="s">
        <v>11661</v>
      </c>
      <c r="D3117" s="368" t="s">
        <v>14266</v>
      </c>
      <c r="E3117" s="369" t="s">
        <v>6446</v>
      </c>
      <c r="F3117" s="369" t="s">
        <v>11264</v>
      </c>
      <c r="G3117" s="370" t="s">
        <v>11265</v>
      </c>
      <c r="H3117" s="371" t="s">
        <v>11266</v>
      </c>
      <c r="I3117" s="375">
        <f>SUMIF(A:A,A3117,J:J)</f>
        <v>43.68</v>
      </c>
      <c r="K3117" s="363">
        <f>VLOOKUP(A3117,'CMP-SIN-SD-09-2021'!A:D,4,0)</f>
        <v>43.68</v>
      </c>
      <c r="L3117" s="363" t="b">
        <f>K3117=I3117</f>
        <v>1</v>
      </c>
      <c r="O3117" s="6">
        <v>92905</v>
      </c>
    </row>
    <row r="3118" spans="1:15" s="363" customFormat="1" ht="30" x14ac:dyDescent="0.25">
      <c r="A3118" s="378">
        <f t="shared" si="958"/>
        <v>92905</v>
      </c>
      <c r="B3118" s="377">
        <v>88248</v>
      </c>
      <c r="C3118" s="104" t="s">
        <v>14266</v>
      </c>
      <c r="D3118" s="104" t="s">
        <v>11440</v>
      </c>
      <c r="E3118" s="105" t="s">
        <v>11264</v>
      </c>
      <c r="F3118" s="105" t="s">
        <v>6456</v>
      </c>
      <c r="G3118" s="140">
        <v>0.29699999999999999</v>
      </c>
      <c r="H3118" s="107">
        <f>VLOOKUP(B3118,'CMP-SIN-SD-09-2021'!A:D,4,0)</f>
        <v>18.23</v>
      </c>
      <c r="I3118" s="107" t="s">
        <v>11266</v>
      </c>
      <c r="J3118" s="76">
        <f t="shared" ref="J3118:J3122" si="975">TRUNC((H3118*G3118),2)</f>
        <v>5.41</v>
      </c>
      <c r="M3118" s="76">
        <f>VLOOKUP(B3118,'CMP-SIN-SD-09-2021'!A:D,4,0)</f>
        <v>18.23</v>
      </c>
      <c r="N3118" s="76" t="b">
        <f t="shared" ref="N3118:N3122" si="976">M3118=H3118</f>
        <v>1</v>
      </c>
    </row>
    <row r="3119" spans="1:15" s="363" customFormat="1" ht="30" x14ac:dyDescent="0.25">
      <c r="A3119" s="378">
        <f t="shared" si="958"/>
        <v>92905</v>
      </c>
      <c r="B3119" s="377">
        <v>88267</v>
      </c>
      <c r="C3119" s="104" t="s">
        <v>14266</v>
      </c>
      <c r="D3119" s="104" t="s">
        <v>11375</v>
      </c>
      <c r="E3119" s="105" t="s">
        <v>11264</v>
      </c>
      <c r="F3119" s="105" t="s">
        <v>6456</v>
      </c>
      <c r="G3119" s="140">
        <v>0.29699999999999999</v>
      </c>
      <c r="H3119" s="107">
        <f>VLOOKUP(B3119,'CMP-SIN-SD-09-2021'!A:D,4,0)</f>
        <v>23.41</v>
      </c>
      <c r="I3119" s="107" t="s">
        <v>11266</v>
      </c>
      <c r="J3119" s="76">
        <f t="shared" si="975"/>
        <v>6.95</v>
      </c>
      <c r="M3119" s="76">
        <f>VLOOKUP(B3119,'CMP-SIN-SD-09-2021'!A:D,4,0)</f>
        <v>23.41</v>
      </c>
      <c r="N3119" s="76" t="b">
        <f t="shared" si="976"/>
        <v>1</v>
      </c>
    </row>
    <row r="3120" spans="1:15" s="363" customFormat="1" x14ac:dyDescent="0.25">
      <c r="A3120" s="378">
        <f t="shared" si="958"/>
        <v>92905</v>
      </c>
      <c r="B3120" s="377">
        <v>3148</v>
      </c>
      <c r="C3120" s="104" t="s">
        <v>14266</v>
      </c>
      <c r="D3120" s="104" t="s">
        <v>14015</v>
      </c>
      <c r="E3120" s="105" t="s">
        <v>11264</v>
      </c>
      <c r="F3120" s="105" t="s">
        <v>6446</v>
      </c>
      <c r="G3120" s="140">
        <v>1.0999999999999999E-2</v>
      </c>
      <c r="H3120" s="107">
        <v>12.9</v>
      </c>
      <c r="I3120" s="107" t="s">
        <v>11266</v>
      </c>
      <c r="J3120" s="76">
        <f t="shared" si="975"/>
        <v>0.14000000000000001</v>
      </c>
      <c r="M3120" s="76">
        <f>VLOOKUP(B3120,'INS-SIN-SD-09-2021'!A:D,4,0)</f>
        <v>12.9</v>
      </c>
      <c r="N3120" s="76" t="b">
        <f t="shared" si="976"/>
        <v>1</v>
      </c>
    </row>
    <row r="3121" spans="1:15" s="363" customFormat="1" x14ac:dyDescent="0.25">
      <c r="A3121" s="378">
        <f t="shared" si="958"/>
        <v>92905</v>
      </c>
      <c r="B3121" s="377">
        <v>7307</v>
      </c>
      <c r="C3121" s="104" t="s">
        <v>14266</v>
      </c>
      <c r="D3121" s="104" t="s">
        <v>13546</v>
      </c>
      <c r="E3121" s="105" t="s">
        <v>11264</v>
      </c>
      <c r="F3121" s="105" t="s">
        <v>6445</v>
      </c>
      <c r="G3121" s="140">
        <v>3.0000000000000001E-3</v>
      </c>
      <c r="H3121" s="107">
        <v>33.81</v>
      </c>
      <c r="I3121" s="107" t="s">
        <v>11266</v>
      </c>
      <c r="J3121" s="76">
        <f t="shared" si="975"/>
        <v>0.1</v>
      </c>
      <c r="M3121" s="76">
        <f>VLOOKUP(B3121,'INS-SIN-SD-09-2021'!A:D,4,0)</f>
        <v>33.81</v>
      </c>
      <c r="N3121" s="76" t="b">
        <f t="shared" si="976"/>
        <v>1</v>
      </c>
    </row>
    <row r="3122" spans="1:15" s="363" customFormat="1" ht="30" x14ac:dyDescent="0.25">
      <c r="A3122" s="378">
        <f t="shared" si="958"/>
        <v>92905</v>
      </c>
      <c r="B3122" s="377">
        <v>9885</v>
      </c>
      <c r="C3122" s="104" t="s">
        <v>14266</v>
      </c>
      <c r="D3122" s="104" t="s">
        <v>14451</v>
      </c>
      <c r="E3122" s="105" t="s">
        <v>11264</v>
      </c>
      <c r="F3122" s="105" t="s">
        <v>6446</v>
      </c>
      <c r="G3122" s="140">
        <v>1</v>
      </c>
      <c r="H3122" s="107">
        <v>31.08</v>
      </c>
      <c r="I3122" s="107" t="s">
        <v>11266</v>
      </c>
      <c r="J3122" s="76">
        <f t="shared" si="975"/>
        <v>31.08</v>
      </c>
      <c r="M3122" s="76">
        <f>VLOOKUP(B3122,'INS-SIN-SD-09-2021'!A:D,4,0)</f>
        <v>31.08</v>
      </c>
      <c r="N3122" s="76" t="b">
        <f t="shared" si="976"/>
        <v>1</v>
      </c>
    </row>
    <row r="3123" spans="1:15" s="363" customFormat="1" ht="45" x14ac:dyDescent="0.25">
      <c r="A3123" s="376">
        <f t="shared" si="958"/>
        <v>92953</v>
      </c>
      <c r="B3123" s="367" t="s">
        <v>11263</v>
      </c>
      <c r="C3123" s="368" t="s">
        <v>11662</v>
      </c>
      <c r="D3123" s="368" t="s">
        <v>11315</v>
      </c>
      <c r="E3123" s="369" t="s">
        <v>6446</v>
      </c>
      <c r="F3123" s="369" t="s">
        <v>11264</v>
      </c>
      <c r="G3123" s="370" t="s">
        <v>11265</v>
      </c>
      <c r="H3123" s="371" t="s">
        <v>11266</v>
      </c>
      <c r="I3123" s="375">
        <f>SUMIF(A:A,A3123,J:J)</f>
        <v>21.86</v>
      </c>
      <c r="K3123" s="363">
        <f>VLOOKUP(A3123,'CMP-SIN-SD-09-2021'!A:D,4,0)</f>
        <v>21.86</v>
      </c>
      <c r="L3123" s="363" t="b">
        <f>K3123=I3123</f>
        <v>1</v>
      </c>
      <c r="O3123" s="6">
        <v>92953</v>
      </c>
    </row>
    <row r="3124" spans="1:15" s="363" customFormat="1" ht="30" x14ac:dyDescent="0.25">
      <c r="A3124" s="378">
        <f t="shared" si="958"/>
        <v>92953</v>
      </c>
      <c r="B3124" s="377">
        <v>88248</v>
      </c>
      <c r="C3124" s="104" t="s">
        <v>11315</v>
      </c>
      <c r="D3124" s="104" t="s">
        <v>11440</v>
      </c>
      <c r="E3124" s="105" t="s">
        <v>11264</v>
      </c>
      <c r="F3124" s="105" t="s">
        <v>6456</v>
      </c>
      <c r="G3124" s="140">
        <v>0.29699999999999999</v>
      </c>
      <c r="H3124" s="107">
        <f>VLOOKUP(B3124,'CMP-SIN-SD-09-2021'!A:D,4,0)</f>
        <v>18.23</v>
      </c>
      <c r="I3124" s="107" t="s">
        <v>11266</v>
      </c>
      <c r="J3124" s="76">
        <f t="shared" ref="J3124:J3128" si="977">TRUNC((H3124*G3124),2)</f>
        <v>5.41</v>
      </c>
      <c r="M3124" s="76">
        <f>VLOOKUP(B3124,'CMP-SIN-SD-09-2021'!A:D,4,0)</f>
        <v>18.23</v>
      </c>
      <c r="N3124" s="76" t="b">
        <f t="shared" ref="N3124:N3128" si="978">M3124=H3124</f>
        <v>1</v>
      </c>
    </row>
    <row r="3125" spans="1:15" s="363" customFormat="1" ht="30" x14ac:dyDescent="0.25">
      <c r="A3125" s="378">
        <f t="shared" ref="A3125:A3188" si="979">IF(O3125&lt;&gt;0,O3125,A3124)</f>
        <v>92953</v>
      </c>
      <c r="B3125" s="377">
        <v>88267</v>
      </c>
      <c r="C3125" s="104" t="s">
        <v>11315</v>
      </c>
      <c r="D3125" s="104" t="s">
        <v>11375</v>
      </c>
      <c r="E3125" s="105" t="s">
        <v>11264</v>
      </c>
      <c r="F3125" s="105" t="s">
        <v>6456</v>
      </c>
      <c r="G3125" s="140">
        <v>0.29699999999999999</v>
      </c>
      <c r="H3125" s="107">
        <f>VLOOKUP(B3125,'CMP-SIN-SD-09-2021'!A:D,4,0)</f>
        <v>23.41</v>
      </c>
      <c r="I3125" s="107" t="s">
        <v>11266</v>
      </c>
      <c r="J3125" s="76">
        <f t="shared" si="977"/>
        <v>6.95</v>
      </c>
      <c r="M3125" s="76">
        <f>VLOOKUP(B3125,'CMP-SIN-SD-09-2021'!A:D,4,0)</f>
        <v>23.41</v>
      </c>
      <c r="N3125" s="76" t="b">
        <f t="shared" si="978"/>
        <v>1</v>
      </c>
    </row>
    <row r="3126" spans="1:15" s="363" customFormat="1" x14ac:dyDescent="0.25">
      <c r="A3126" s="378">
        <f t="shared" si="979"/>
        <v>92953</v>
      </c>
      <c r="B3126" s="377">
        <v>3148</v>
      </c>
      <c r="C3126" s="104" t="s">
        <v>11315</v>
      </c>
      <c r="D3126" s="104" t="s">
        <v>14015</v>
      </c>
      <c r="E3126" s="105" t="s">
        <v>11264</v>
      </c>
      <c r="F3126" s="105" t="s">
        <v>6446</v>
      </c>
      <c r="G3126" s="140">
        <v>1.0999999999999999E-2</v>
      </c>
      <c r="H3126" s="107">
        <v>12.9</v>
      </c>
      <c r="I3126" s="107" t="s">
        <v>11266</v>
      </c>
      <c r="J3126" s="76">
        <f t="shared" si="977"/>
        <v>0.14000000000000001</v>
      </c>
      <c r="M3126" s="76">
        <f>VLOOKUP(B3126,'INS-SIN-SD-09-2021'!A:D,4,0)</f>
        <v>12.9</v>
      </c>
      <c r="N3126" s="76" t="b">
        <f t="shared" si="978"/>
        <v>1</v>
      </c>
    </row>
    <row r="3127" spans="1:15" s="363" customFormat="1" x14ac:dyDescent="0.25">
      <c r="A3127" s="378">
        <f t="shared" si="979"/>
        <v>92953</v>
      </c>
      <c r="B3127" s="377">
        <v>7307</v>
      </c>
      <c r="C3127" s="104" t="s">
        <v>11315</v>
      </c>
      <c r="D3127" s="104" t="s">
        <v>13546</v>
      </c>
      <c r="E3127" s="105" t="s">
        <v>11264</v>
      </c>
      <c r="F3127" s="105" t="s">
        <v>6445</v>
      </c>
      <c r="G3127" s="140">
        <v>3.0000000000000001E-3</v>
      </c>
      <c r="H3127" s="107">
        <v>33.81</v>
      </c>
      <c r="I3127" s="107" t="s">
        <v>11266</v>
      </c>
      <c r="J3127" s="76">
        <f t="shared" si="977"/>
        <v>0.1</v>
      </c>
      <c r="M3127" s="76">
        <f>VLOOKUP(B3127,'INS-SIN-SD-09-2021'!A:D,4,0)</f>
        <v>33.81</v>
      </c>
      <c r="N3127" s="76" t="b">
        <f t="shared" si="978"/>
        <v>1</v>
      </c>
    </row>
    <row r="3128" spans="1:15" s="363" customFormat="1" ht="30" x14ac:dyDescent="0.25">
      <c r="A3128" s="378">
        <f t="shared" si="979"/>
        <v>92953</v>
      </c>
      <c r="B3128" s="377">
        <v>12406</v>
      </c>
      <c r="C3128" s="104" t="s">
        <v>11315</v>
      </c>
      <c r="D3128" s="104" t="s">
        <v>14452</v>
      </c>
      <c r="E3128" s="105" t="s">
        <v>11264</v>
      </c>
      <c r="F3128" s="105" t="s">
        <v>6446</v>
      </c>
      <c r="G3128" s="140">
        <v>1</v>
      </c>
      <c r="H3128" s="107">
        <v>9.26</v>
      </c>
      <c r="I3128" s="107" t="s">
        <v>11266</v>
      </c>
      <c r="J3128" s="76">
        <f t="shared" si="977"/>
        <v>9.26</v>
      </c>
      <c r="M3128" s="76">
        <f>VLOOKUP(B3128,'INS-SIN-SD-09-2021'!A:D,4,0)</f>
        <v>9.26</v>
      </c>
      <c r="N3128" s="76" t="b">
        <f t="shared" si="978"/>
        <v>1</v>
      </c>
    </row>
    <row r="3129" spans="1:15" s="363" customFormat="1" ht="30" x14ac:dyDescent="0.25">
      <c r="A3129" s="376" t="str">
        <f t="shared" si="979"/>
        <v>00972/ORSE</v>
      </c>
      <c r="B3129" s="367" t="s">
        <v>11263</v>
      </c>
      <c r="C3129" s="368" t="s">
        <v>11663</v>
      </c>
      <c r="D3129" s="368" t="s">
        <v>13425</v>
      </c>
      <c r="E3129" s="369" t="s">
        <v>6446</v>
      </c>
      <c r="F3129" s="369" t="s">
        <v>11264</v>
      </c>
      <c r="G3129" s="370" t="s">
        <v>11265</v>
      </c>
      <c r="H3129" s="371" t="s">
        <v>11266</v>
      </c>
      <c r="I3129" s="375">
        <f>SUMIF(A:A,A3129,J:J)</f>
        <v>14.95</v>
      </c>
      <c r="K3129" s="363" t="e">
        <f>VLOOKUP(A3129,'CMP-SIN-SD-09-2021'!A:D,4,0)</f>
        <v>#N/A</v>
      </c>
      <c r="L3129" s="363" t="e">
        <f>K3129=I3129</f>
        <v>#N/A</v>
      </c>
      <c r="O3129" s="363" t="s">
        <v>703</v>
      </c>
    </row>
    <row r="3130" spans="1:15" s="363" customFormat="1" ht="30" x14ac:dyDescent="0.25">
      <c r="A3130" s="378" t="str">
        <f t="shared" si="979"/>
        <v>00972/ORSE</v>
      </c>
      <c r="B3130" s="377">
        <v>88267</v>
      </c>
      <c r="C3130" s="104" t="s">
        <v>13425</v>
      </c>
      <c r="D3130" s="104" t="s">
        <v>11375</v>
      </c>
      <c r="E3130" s="105" t="s">
        <v>11264</v>
      </c>
      <c r="F3130" s="105" t="s">
        <v>6456</v>
      </c>
      <c r="G3130" s="140">
        <v>0.2</v>
      </c>
      <c r="H3130" s="107">
        <f>VLOOKUP(B3130,'CMP-SIN-SD-09-2021'!A:D,4,0)</f>
        <v>23.41</v>
      </c>
      <c r="I3130" s="107" t="s">
        <v>11266</v>
      </c>
      <c r="J3130" s="76">
        <f t="shared" ref="J3130:J3132" si="980">TRUNC((H3130*G3130),2)</f>
        <v>4.68</v>
      </c>
      <c r="M3130" s="76">
        <f>VLOOKUP(B3130,'CMP-SIN-SD-09-2021'!A:D,4,0)</f>
        <v>23.41</v>
      </c>
      <c r="N3130" s="76" t="b">
        <f t="shared" ref="N3130:N3132" si="981">M3130=H3130</f>
        <v>1</v>
      </c>
    </row>
    <row r="3131" spans="1:15" s="363" customFormat="1" x14ac:dyDescent="0.25">
      <c r="A3131" s="378" t="str">
        <f t="shared" si="979"/>
        <v>00972/ORSE</v>
      </c>
      <c r="B3131" s="377">
        <v>88316</v>
      </c>
      <c r="C3131" s="104" t="s">
        <v>13425</v>
      </c>
      <c r="D3131" s="104" t="s">
        <v>11293</v>
      </c>
      <c r="E3131" s="105" t="s">
        <v>11264</v>
      </c>
      <c r="F3131" s="105" t="s">
        <v>6456</v>
      </c>
      <c r="G3131" s="140">
        <v>0.2</v>
      </c>
      <c r="H3131" s="107">
        <f>VLOOKUP(B3131,'CMP-SIN-SD-09-2021'!A:D,4,0)</f>
        <v>17.61</v>
      </c>
      <c r="I3131" s="107" t="s">
        <v>11266</v>
      </c>
      <c r="J3131" s="76">
        <f t="shared" si="980"/>
        <v>3.52</v>
      </c>
      <c r="M3131" s="76">
        <f>VLOOKUP(B3131,'CMP-SIN-SD-09-2021'!A:D,4,0)</f>
        <v>17.61</v>
      </c>
      <c r="N3131" s="76" t="b">
        <f t="shared" si="981"/>
        <v>1</v>
      </c>
    </row>
    <row r="3132" spans="1:15" s="363" customFormat="1" x14ac:dyDescent="0.25">
      <c r="A3132" s="378" t="str">
        <f t="shared" si="979"/>
        <v>00972/ORSE</v>
      </c>
      <c r="B3132" s="377">
        <v>1163</v>
      </c>
      <c r="C3132" s="104" t="s">
        <v>13425</v>
      </c>
      <c r="D3132" s="104" t="s">
        <v>14453</v>
      </c>
      <c r="E3132" s="105" t="s">
        <v>11264</v>
      </c>
      <c r="F3132" s="105" t="s">
        <v>6446</v>
      </c>
      <c r="G3132" s="140">
        <v>1</v>
      </c>
      <c r="H3132" s="107">
        <f>VLOOKUP(B3132,'INS-SIN-SD-09-2021'!A:D,4,0)</f>
        <v>6.75</v>
      </c>
      <c r="I3132" s="107" t="s">
        <v>11266</v>
      </c>
      <c r="J3132" s="76">
        <f t="shared" si="980"/>
        <v>6.75</v>
      </c>
      <c r="M3132" s="76">
        <f>VLOOKUP(B3132,'INS-SIN-SD-09-2021'!A:D,4,0)</f>
        <v>6.75</v>
      </c>
      <c r="N3132" s="76" t="b">
        <f t="shared" si="981"/>
        <v>1</v>
      </c>
    </row>
    <row r="3133" spans="1:15" s="363" customFormat="1" ht="30" x14ac:dyDescent="0.25">
      <c r="A3133" s="376">
        <f t="shared" si="979"/>
        <v>89353</v>
      </c>
      <c r="B3133" s="367" t="s">
        <v>11263</v>
      </c>
      <c r="C3133" s="368" t="s">
        <v>11664</v>
      </c>
      <c r="D3133" s="368" t="s">
        <v>13685</v>
      </c>
      <c r="E3133" s="369" t="s">
        <v>6446</v>
      </c>
      <c r="F3133" s="369" t="s">
        <v>11264</v>
      </c>
      <c r="G3133" s="370" t="s">
        <v>11265</v>
      </c>
      <c r="H3133" s="371" t="s">
        <v>11266</v>
      </c>
      <c r="I3133" s="375">
        <f>SUMIF(A:A,A3133,J:J)</f>
        <v>33.35</v>
      </c>
      <c r="K3133" s="363">
        <f>VLOOKUP(A3133,'CMP-SIN-SD-09-2021'!A:D,4,0)</f>
        <v>33.35</v>
      </c>
      <c r="L3133" s="363" t="b">
        <f>K3133=I3133</f>
        <v>1</v>
      </c>
      <c r="O3133" s="6">
        <v>89353</v>
      </c>
    </row>
    <row r="3134" spans="1:15" s="363" customFormat="1" ht="30" x14ac:dyDescent="0.25">
      <c r="A3134" s="378">
        <f t="shared" si="979"/>
        <v>89353</v>
      </c>
      <c r="B3134" s="377">
        <v>88248</v>
      </c>
      <c r="C3134" s="104" t="s">
        <v>13685</v>
      </c>
      <c r="D3134" s="104" t="s">
        <v>11440</v>
      </c>
      <c r="E3134" s="105" t="s">
        <v>11264</v>
      </c>
      <c r="F3134" s="105" t="s">
        <v>6456</v>
      </c>
      <c r="G3134" s="140">
        <v>0.11020000000000001</v>
      </c>
      <c r="H3134" s="107">
        <f>VLOOKUP(B3134,'CMP-SIN-SD-09-2021'!A:D,4,0)</f>
        <v>18.23</v>
      </c>
      <c r="I3134" s="107" t="s">
        <v>11266</v>
      </c>
      <c r="J3134" s="76">
        <f t="shared" ref="J3134:J3137" si="982">TRUNC((H3134*G3134),2)</f>
        <v>2</v>
      </c>
      <c r="M3134" s="76">
        <f>VLOOKUP(B3134,'CMP-SIN-SD-09-2021'!A:D,4,0)</f>
        <v>18.23</v>
      </c>
      <c r="N3134" s="76" t="b">
        <f t="shared" ref="N3134:N3137" si="983">M3134=H3134</f>
        <v>1</v>
      </c>
    </row>
    <row r="3135" spans="1:15" s="363" customFormat="1" ht="30" x14ac:dyDescent="0.25">
      <c r="A3135" s="378">
        <f t="shared" si="979"/>
        <v>89353</v>
      </c>
      <c r="B3135" s="377">
        <v>88267</v>
      </c>
      <c r="C3135" s="104" t="s">
        <v>13685</v>
      </c>
      <c r="D3135" s="104" t="s">
        <v>11375</v>
      </c>
      <c r="E3135" s="105" t="s">
        <v>11264</v>
      </c>
      <c r="F3135" s="105" t="s">
        <v>6456</v>
      </c>
      <c r="G3135" s="140">
        <v>0.11020000000000001</v>
      </c>
      <c r="H3135" s="107">
        <f>VLOOKUP(B3135,'CMP-SIN-SD-09-2021'!A:D,4,0)</f>
        <v>23.41</v>
      </c>
      <c r="I3135" s="107" t="s">
        <v>11266</v>
      </c>
      <c r="J3135" s="76">
        <f t="shared" si="982"/>
        <v>2.57</v>
      </c>
      <c r="M3135" s="76">
        <f>VLOOKUP(B3135,'CMP-SIN-SD-09-2021'!A:D,4,0)</f>
        <v>23.41</v>
      </c>
      <c r="N3135" s="76" t="b">
        <f t="shared" si="983"/>
        <v>1</v>
      </c>
    </row>
    <row r="3136" spans="1:15" s="363" customFormat="1" x14ac:dyDescent="0.25">
      <c r="A3136" s="378">
        <f t="shared" si="979"/>
        <v>89353</v>
      </c>
      <c r="B3136" s="377">
        <v>3148</v>
      </c>
      <c r="C3136" s="104" t="s">
        <v>13685</v>
      </c>
      <c r="D3136" s="104" t="s">
        <v>14015</v>
      </c>
      <c r="E3136" s="105" t="s">
        <v>11264</v>
      </c>
      <c r="F3136" s="105" t="s">
        <v>6446</v>
      </c>
      <c r="G3136" s="140">
        <v>1.06E-2</v>
      </c>
      <c r="H3136" s="107">
        <v>12.9</v>
      </c>
      <c r="I3136" s="107" t="s">
        <v>11266</v>
      </c>
      <c r="J3136" s="76">
        <f t="shared" si="982"/>
        <v>0.13</v>
      </c>
      <c r="M3136" s="76">
        <f>VLOOKUP(B3136,'INS-SIN-SD-09-2021'!A:D,4,0)</f>
        <v>12.9</v>
      </c>
      <c r="N3136" s="76" t="b">
        <f t="shared" si="983"/>
        <v>1</v>
      </c>
    </row>
    <row r="3137" spans="1:15" s="363" customFormat="1" ht="30" x14ac:dyDescent="0.25">
      <c r="A3137" s="378">
        <f t="shared" si="979"/>
        <v>89353</v>
      </c>
      <c r="B3137" s="377">
        <v>6016</v>
      </c>
      <c r="C3137" s="104" t="s">
        <v>13685</v>
      </c>
      <c r="D3137" s="104" t="s">
        <v>14454</v>
      </c>
      <c r="E3137" s="105" t="s">
        <v>11264</v>
      </c>
      <c r="F3137" s="105" t="s">
        <v>6446</v>
      </c>
      <c r="G3137" s="140">
        <v>1</v>
      </c>
      <c r="H3137" s="107">
        <v>28.65</v>
      </c>
      <c r="I3137" s="107" t="s">
        <v>11266</v>
      </c>
      <c r="J3137" s="76">
        <f t="shared" si="982"/>
        <v>28.65</v>
      </c>
      <c r="M3137" s="76">
        <f>VLOOKUP(B3137,'INS-SIN-SD-09-2021'!A:D,4,0)</f>
        <v>28.65</v>
      </c>
      <c r="N3137" s="76" t="b">
        <f t="shared" si="983"/>
        <v>1</v>
      </c>
    </row>
    <row r="3138" spans="1:15" s="363" customFormat="1" x14ac:dyDescent="0.25">
      <c r="A3138" s="376" t="str">
        <f t="shared" si="979"/>
        <v>10339/ORSE</v>
      </c>
      <c r="B3138" s="367" t="s">
        <v>11263</v>
      </c>
      <c r="C3138" s="368" t="s">
        <v>11665</v>
      </c>
      <c r="D3138" s="368" t="s">
        <v>13389</v>
      </c>
      <c r="E3138" s="369" t="s">
        <v>6446</v>
      </c>
      <c r="F3138" s="369" t="s">
        <v>11264</v>
      </c>
      <c r="G3138" s="370" t="s">
        <v>11265</v>
      </c>
      <c r="H3138" s="371" t="s">
        <v>11266</v>
      </c>
      <c r="I3138" s="375">
        <f>SUMIF(A:A,A3138,J:J)</f>
        <v>16.5</v>
      </c>
      <c r="K3138" s="363" t="e">
        <f>VLOOKUP(A3138,'CMP-SIN-SD-09-2021'!A:D,4,0)</f>
        <v>#N/A</v>
      </c>
      <c r="L3138" s="363" t="e">
        <f>K3138=I3138</f>
        <v>#N/A</v>
      </c>
      <c r="O3138" s="363" t="s">
        <v>706</v>
      </c>
    </row>
    <row r="3139" spans="1:15" s="363" customFormat="1" ht="30" x14ac:dyDescent="0.25">
      <c r="A3139" s="378" t="str">
        <f t="shared" si="979"/>
        <v>10339/ORSE</v>
      </c>
      <c r="B3139" s="377">
        <v>88267</v>
      </c>
      <c r="C3139" s="104" t="s">
        <v>13390</v>
      </c>
      <c r="D3139" s="104" t="s">
        <v>11375</v>
      </c>
      <c r="E3139" s="105" t="s">
        <v>11264</v>
      </c>
      <c r="F3139" s="105" t="s">
        <v>6456</v>
      </c>
      <c r="G3139" s="140">
        <v>0.03</v>
      </c>
      <c r="H3139" s="107">
        <f>VLOOKUP(B3139,'CMP-SIN-SD-09-2021'!A:D,4,0)</f>
        <v>23.41</v>
      </c>
      <c r="I3139" s="107" t="s">
        <v>11266</v>
      </c>
      <c r="J3139" s="76">
        <f t="shared" ref="J3139:J3140" si="984">TRUNC((H3139*G3139),2)</f>
        <v>0.7</v>
      </c>
      <c r="M3139" s="76">
        <f>VLOOKUP(B3139,'CMP-SIN-SD-09-2021'!A:D,4,0)</f>
        <v>23.41</v>
      </c>
      <c r="N3139" s="76" t="b">
        <f t="shared" ref="N3139:N3140" si="985">M3139=H3139</f>
        <v>1</v>
      </c>
    </row>
    <row r="3140" spans="1:15" s="363" customFormat="1" x14ac:dyDescent="0.25">
      <c r="A3140" s="378" t="str">
        <f t="shared" si="979"/>
        <v>10339/ORSE</v>
      </c>
      <c r="B3140" s="377" t="s">
        <v>14455</v>
      </c>
      <c r="C3140" s="104" t="s">
        <v>13390</v>
      </c>
      <c r="D3140" s="104" t="s">
        <v>14456</v>
      </c>
      <c r="E3140" s="105" t="s">
        <v>11264</v>
      </c>
      <c r="F3140" s="105" t="s">
        <v>6446</v>
      </c>
      <c r="G3140" s="140">
        <v>1</v>
      </c>
      <c r="H3140" s="107">
        <v>15.8</v>
      </c>
      <c r="I3140" s="107" t="s">
        <v>11266</v>
      </c>
      <c r="J3140" s="76">
        <f t="shared" si="984"/>
        <v>15.8</v>
      </c>
      <c r="M3140" s="76" t="e">
        <f>VLOOKUP(B3140,'INS-SIN-SD-09-2021'!A:D,4,0)</f>
        <v>#N/A</v>
      </c>
      <c r="N3140" s="76" t="e">
        <f t="shared" si="985"/>
        <v>#N/A</v>
      </c>
    </row>
    <row r="3141" spans="1:15" s="363" customFormat="1" ht="30" x14ac:dyDescent="0.25">
      <c r="A3141" s="376" t="str">
        <f t="shared" si="979"/>
        <v>09093/ORSE</v>
      </c>
      <c r="B3141" s="367" t="s">
        <v>11263</v>
      </c>
      <c r="C3141" s="368" t="s">
        <v>11666</v>
      </c>
      <c r="D3141" s="368" t="s">
        <v>13677</v>
      </c>
      <c r="E3141" s="369" t="s">
        <v>6446</v>
      </c>
      <c r="F3141" s="369" t="s">
        <v>11264</v>
      </c>
      <c r="G3141" s="370" t="s">
        <v>11265</v>
      </c>
      <c r="H3141" s="371" t="s">
        <v>11266</v>
      </c>
      <c r="I3141" s="375">
        <f>SUMIF(A:A,A3141,J:J)</f>
        <v>498.63</v>
      </c>
      <c r="K3141" s="363" t="e">
        <f>VLOOKUP(A3141,'CMP-SIN-SD-09-2021'!A:D,4,0)</f>
        <v>#N/A</v>
      </c>
      <c r="L3141" s="363" t="e">
        <f>K3141=I3141</f>
        <v>#N/A</v>
      </c>
      <c r="O3141" s="363" t="s">
        <v>707</v>
      </c>
    </row>
    <row r="3142" spans="1:15" s="363" customFormat="1" ht="30" x14ac:dyDescent="0.25">
      <c r="A3142" s="378" t="str">
        <f t="shared" si="979"/>
        <v>09093/ORSE</v>
      </c>
      <c r="B3142" s="377">
        <v>88267</v>
      </c>
      <c r="C3142" s="104" t="s">
        <v>13677</v>
      </c>
      <c r="D3142" s="104" t="s">
        <v>11375</v>
      </c>
      <c r="E3142" s="105" t="s">
        <v>11264</v>
      </c>
      <c r="F3142" s="105" t="s">
        <v>6456</v>
      </c>
      <c r="G3142" s="140">
        <v>0.5</v>
      </c>
      <c r="H3142" s="107">
        <f>VLOOKUP(B3142,'CMP-SIN-SD-09-2021'!A:D,4,0)</f>
        <v>23.41</v>
      </c>
      <c r="I3142" s="107" t="s">
        <v>11266</v>
      </c>
      <c r="J3142" s="76">
        <f t="shared" ref="J3142:J3144" si="986">TRUNC((H3142*G3142),2)</f>
        <v>11.7</v>
      </c>
      <c r="M3142" s="76">
        <f>VLOOKUP(B3142,'CMP-SIN-SD-09-2021'!A:D,4,0)</f>
        <v>23.41</v>
      </c>
      <c r="N3142" s="76" t="b">
        <f t="shared" ref="N3142:N3144" si="987">M3142=H3142</f>
        <v>1</v>
      </c>
    </row>
    <row r="3143" spans="1:15" s="363" customFormat="1" x14ac:dyDescent="0.25">
      <c r="A3143" s="378" t="str">
        <f t="shared" si="979"/>
        <v>09093/ORSE</v>
      </c>
      <c r="B3143" s="377">
        <v>88316</v>
      </c>
      <c r="C3143" s="104" t="s">
        <v>13677</v>
      </c>
      <c r="D3143" s="104" t="s">
        <v>11293</v>
      </c>
      <c r="E3143" s="105" t="s">
        <v>11264</v>
      </c>
      <c r="F3143" s="105" t="s">
        <v>6456</v>
      </c>
      <c r="G3143" s="140">
        <v>0.5</v>
      </c>
      <c r="H3143" s="107">
        <f>VLOOKUP(B3143,'CMP-SIN-SD-09-2021'!A:D,4,0)</f>
        <v>17.61</v>
      </c>
      <c r="I3143" s="107" t="s">
        <v>11266</v>
      </c>
      <c r="J3143" s="76">
        <f t="shared" si="986"/>
        <v>8.8000000000000007</v>
      </c>
      <c r="M3143" s="76">
        <f>VLOOKUP(B3143,'CMP-SIN-SD-09-2021'!A:D,4,0)</f>
        <v>17.61</v>
      </c>
      <c r="N3143" s="76" t="b">
        <f t="shared" si="987"/>
        <v>1</v>
      </c>
    </row>
    <row r="3144" spans="1:15" s="363" customFormat="1" ht="30" x14ac:dyDescent="0.25">
      <c r="A3144" s="378" t="str">
        <f t="shared" si="979"/>
        <v>09093/ORSE</v>
      </c>
      <c r="B3144" s="377" t="s">
        <v>14457</v>
      </c>
      <c r="C3144" s="104" t="s">
        <v>13677</v>
      </c>
      <c r="D3144" s="104" t="s">
        <v>14458</v>
      </c>
      <c r="E3144" s="105" t="s">
        <v>11264</v>
      </c>
      <c r="F3144" s="105" t="s">
        <v>6446</v>
      </c>
      <c r="G3144" s="140">
        <v>1</v>
      </c>
      <c r="H3144" s="107">
        <v>478.13</v>
      </c>
      <c r="I3144" s="107" t="s">
        <v>11266</v>
      </c>
      <c r="J3144" s="76">
        <f t="shared" si="986"/>
        <v>478.13</v>
      </c>
      <c r="M3144" s="76" t="e">
        <f>VLOOKUP(B3144,'INS-SIN-SD-09-2021'!A:D,4,0)</f>
        <v>#N/A</v>
      </c>
      <c r="N3144" s="76" t="e">
        <f t="shared" si="987"/>
        <v>#N/A</v>
      </c>
    </row>
    <row r="3145" spans="1:15" s="363" customFormat="1" ht="30" x14ac:dyDescent="0.25">
      <c r="A3145" s="376" t="str">
        <f t="shared" si="979"/>
        <v>09092/ORSE</v>
      </c>
      <c r="B3145" s="367" t="s">
        <v>11263</v>
      </c>
      <c r="C3145" s="368" t="s">
        <v>11667</v>
      </c>
      <c r="D3145" s="368" t="s">
        <v>14014</v>
      </c>
      <c r="E3145" s="369" t="s">
        <v>6446</v>
      </c>
      <c r="F3145" s="369" t="s">
        <v>11264</v>
      </c>
      <c r="G3145" s="370" t="s">
        <v>11265</v>
      </c>
      <c r="H3145" s="371" t="s">
        <v>11266</v>
      </c>
      <c r="I3145" s="375">
        <f>SUMIF(A:A,A3145,J:J)</f>
        <v>528.57999999999993</v>
      </c>
      <c r="K3145" s="363" t="e">
        <f>VLOOKUP(A3145,'CMP-SIN-SD-09-2021'!A:D,4,0)</f>
        <v>#N/A</v>
      </c>
      <c r="L3145" s="363" t="e">
        <f>K3145=I3145</f>
        <v>#N/A</v>
      </c>
      <c r="O3145" s="363" t="s">
        <v>708</v>
      </c>
    </row>
    <row r="3146" spans="1:15" s="363" customFormat="1" ht="30" x14ac:dyDescent="0.25">
      <c r="A3146" s="378" t="str">
        <f t="shared" si="979"/>
        <v>09092/ORSE</v>
      </c>
      <c r="B3146" s="377">
        <v>88267</v>
      </c>
      <c r="C3146" s="104" t="s">
        <v>14014</v>
      </c>
      <c r="D3146" s="104" t="s">
        <v>11375</v>
      </c>
      <c r="E3146" s="105" t="s">
        <v>11264</v>
      </c>
      <c r="F3146" s="105" t="s">
        <v>6456</v>
      </c>
      <c r="G3146" s="140">
        <v>0.5</v>
      </c>
      <c r="H3146" s="107">
        <f>VLOOKUP(B3146,'CMP-SIN-SD-09-2021'!A:D,4,0)</f>
        <v>23.41</v>
      </c>
      <c r="I3146" s="107" t="s">
        <v>11266</v>
      </c>
      <c r="J3146" s="76">
        <f t="shared" ref="J3146:J3148" si="988">TRUNC((H3146*G3146),2)</f>
        <v>11.7</v>
      </c>
      <c r="M3146" s="76">
        <f>VLOOKUP(B3146,'CMP-SIN-SD-09-2021'!A:D,4,0)</f>
        <v>23.41</v>
      </c>
      <c r="N3146" s="76" t="b">
        <f t="shared" ref="N3146:N3148" si="989">M3146=H3146</f>
        <v>1</v>
      </c>
    </row>
    <row r="3147" spans="1:15" s="363" customFormat="1" x14ac:dyDescent="0.25">
      <c r="A3147" s="378" t="str">
        <f t="shared" si="979"/>
        <v>09092/ORSE</v>
      </c>
      <c r="B3147" s="377">
        <v>88316</v>
      </c>
      <c r="C3147" s="104" t="s">
        <v>14014</v>
      </c>
      <c r="D3147" s="104" t="s">
        <v>11293</v>
      </c>
      <c r="E3147" s="105" t="s">
        <v>11264</v>
      </c>
      <c r="F3147" s="105" t="s">
        <v>6456</v>
      </c>
      <c r="G3147" s="140">
        <v>0.5</v>
      </c>
      <c r="H3147" s="107">
        <f>VLOOKUP(B3147,'CMP-SIN-SD-09-2021'!A:D,4,0)</f>
        <v>17.61</v>
      </c>
      <c r="I3147" s="107" t="s">
        <v>11266</v>
      </c>
      <c r="J3147" s="76">
        <f t="shared" si="988"/>
        <v>8.8000000000000007</v>
      </c>
      <c r="M3147" s="76">
        <f>VLOOKUP(B3147,'CMP-SIN-SD-09-2021'!A:D,4,0)</f>
        <v>17.61</v>
      </c>
      <c r="N3147" s="76" t="b">
        <f t="shared" si="989"/>
        <v>1</v>
      </c>
    </row>
    <row r="3148" spans="1:15" s="363" customFormat="1" ht="30" x14ac:dyDescent="0.25">
      <c r="A3148" s="378" t="str">
        <f t="shared" si="979"/>
        <v>09092/ORSE</v>
      </c>
      <c r="B3148" s="377" t="s">
        <v>14459</v>
      </c>
      <c r="C3148" s="104" t="s">
        <v>14014</v>
      </c>
      <c r="D3148" s="104" t="s">
        <v>14460</v>
      </c>
      <c r="E3148" s="105" t="s">
        <v>11264</v>
      </c>
      <c r="F3148" s="105" t="s">
        <v>6446</v>
      </c>
      <c r="G3148" s="140">
        <v>1</v>
      </c>
      <c r="H3148" s="107">
        <v>508.08</v>
      </c>
      <c r="I3148" s="107" t="s">
        <v>11266</v>
      </c>
      <c r="J3148" s="76">
        <f t="shared" si="988"/>
        <v>508.08</v>
      </c>
      <c r="M3148" s="76" t="e">
        <f>VLOOKUP(B3148,'INS-SIN-SD-09-2021'!A:D,4,0)</f>
        <v>#N/A</v>
      </c>
      <c r="N3148" s="76" t="e">
        <f t="shared" si="989"/>
        <v>#N/A</v>
      </c>
    </row>
    <row r="3149" spans="1:15" s="363" customFormat="1" ht="60" x14ac:dyDescent="0.25">
      <c r="A3149" s="376">
        <f t="shared" si="979"/>
        <v>95248</v>
      </c>
      <c r="B3149" s="367" t="s">
        <v>11263</v>
      </c>
      <c r="C3149" s="368" t="s">
        <v>11668</v>
      </c>
      <c r="D3149" s="368" t="s">
        <v>13350</v>
      </c>
      <c r="E3149" s="369" t="s">
        <v>6446</v>
      </c>
      <c r="F3149" s="369" t="s">
        <v>11264</v>
      </c>
      <c r="G3149" s="370" t="s">
        <v>11265</v>
      </c>
      <c r="H3149" s="371" t="s">
        <v>11266</v>
      </c>
      <c r="I3149" s="375">
        <f>SUMIF(A:A,A3149,J:J)</f>
        <v>43.81</v>
      </c>
      <c r="K3149" s="363">
        <f>VLOOKUP(A3149,'CMP-SIN-SD-09-2021'!A:D,4,0)</f>
        <v>43.81</v>
      </c>
      <c r="L3149" s="363" t="b">
        <f>K3149=I3149</f>
        <v>1</v>
      </c>
      <c r="O3149" s="6">
        <v>95248</v>
      </c>
    </row>
    <row r="3150" spans="1:15" s="363" customFormat="1" ht="30" x14ac:dyDescent="0.25">
      <c r="A3150" s="378">
        <f t="shared" si="979"/>
        <v>95248</v>
      </c>
      <c r="B3150" s="377">
        <v>88248</v>
      </c>
      <c r="C3150" s="104" t="s">
        <v>13350</v>
      </c>
      <c r="D3150" s="104" t="s">
        <v>11440</v>
      </c>
      <c r="E3150" s="105" t="s">
        <v>11264</v>
      </c>
      <c r="F3150" s="105" t="s">
        <v>6456</v>
      </c>
      <c r="G3150" s="140">
        <v>7.1900000000000006E-2</v>
      </c>
      <c r="H3150" s="107">
        <f>VLOOKUP(B3150,'CMP-SIN-SD-09-2021'!A:D,4,0)</f>
        <v>18.23</v>
      </c>
      <c r="I3150" s="107" t="s">
        <v>11266</v>
      </c>
      <c r="J3150" s="76">
        <f t="shared" ref="J3150:J3153" si="990">TRUNC((H3150*G3150),2)</f>
        <v>1.31</v>
      </c>
      <c r="M3150" s="76">
        <f>VLOOKUP(B3150,'CMP-SIN-SD-09-2021'!A:D,4,0)</f>
        <v>18.23</v>
      </c>
      <c r="N3150" s="76" t="b">
        <f t="shared" ref="N3150:N3153" si="991">M3150=H3150</f>
        <v>1</v>
      </c>
    </row>
    <row r="3151" spans="1:15" s="363" customFormat="1" ht="30" x14ac:dyDescent="0.25">
      <c r="A3151" s="378">
        <f t="shared" si="979"/>
        <v>95248</v>
      </c>
      <c r="B3151" s="377">
        <v>88267</v>
      </c>
      <c r="C3151" s="104" t="s">
        <v>13350</v>
      </c>
      <c r="D3151" s="104" t="s">
        <v>11375</v>
      </c>
      <c r="E3151" s="105" t="s">
        <v>11264</v>
      </c>
      <c r="F3151" s="105" t="s">
        <v>6456</v>
      </c>
      <c r="G3151" s="140">
        <v>7.1900000000000006E-2</v>
      </c>
      <c r="H3151" s="107">
        <f>VLOOKUP(B3151,'CMP-SIN-SD-09-2021'!A:D,4,0)</f>
        <v>23.41</v>
      </c>
      <c r="I3151" s="107" t="s">
        <v>11266</v>
      </c>
      <c r="J3151" s="76">
        <f t="shared" si="990"/>
        <v>1.68</v>
      </c>
      <c r="M3151" s="76">
        <f>VLOOKUP(B3151,'CMP-SIN-SD-09-2021'!A:D,4,0)</f>
        <v>23.41</v>
      </c>
      <c r="N3151" s="76" t="b">
        <f t="shared" si="991"/>
        <v>1</v>
      </c>
    </row>
    <row r="3152" spans="1:15" s="363" customFormat="1" x14ac:dyDescent="0.25">
      <c r="A3152" s="378">
        <f t="shared" si="979"/>
        <v>95248</v>
      </c>
      <c r="B3152" s="377">
        <v>3148</v>
      </c>
      <c r="C3152" s="104" t="s">
        <v>13350</v>
      </c>
      <c r="D3152" s="104" t="s">
        <v>14015</v>
      </c>
      <c r="E3152" s="105" t="s">
        <v>11264</v>
      </c>
      <c r="F3152" s="105" t="s">
        <v>6446</v>
      </c>
      <c r="G3152" s="140">
        <v>8.3999999999999995E-3</v>
      </c>
      <c r="H3152" s="107">
        <v>12.9</v>
      </c>
      <c r="I3152" s="107" t="s">
        <v>11266</v>
      </c>
      <c r="J3152" s="76">
        <f t="shared" si="990"/>
        <v>0.1</v>
      </c>
      <c r="M3152" s="76">
        <f>VLOOKUP(B3152,'INS-SIN-SD-09-2021'!A:D,4,0)</f>
        <v>12.9</v>
      </c>
      <c r="N3152" s="76" t="b">
        <f t="shared" si="991"/>
        <v>1</v>
      </c>
    </row>
    <row r="3153" spans="1:15" s="363" customFormat="1" x14ac:dyDescent="0.25">
      <c r="A3153" s="378">
        <f t="shared" si="979"/>
        <v>95248</v>
      </c>
      <c r="B3153" s="377">
        <v>11748</v>
      </c>
      <c r="C3153" s="104" t="s">
        <v>13350</v>
      </c>
      <c r="D3153" s="104" t="s">
        <v>14461</v>
      </c>
      <c r="E3153" s="105" t="s">
        <v>11264</v>
      </c>
      <c r="F3153" s="105" t="s">
        <v>6446</v>
      </c>
      <c r="G3153" s="140">
        <v>1</v>
      </c>
      <c r="H3153" s="107">
        <v>40.72</v>
      </c>
      <c r="I3153" s="107" t="s">
        <v>11266</v>
      </c>
      <c r="J3153" s="76">
        <f t="shared" si="990"/>
        <v>40.72</v>
      </c>
      <c r="M3153" s="76">
        <f>VLOOKUP(B3153,'INS-SIN-SD-09-2021'!A:D,4,0)</f>
        <v>40.72</v>
      </c>
      <c r="N3153" s="76" t="b">
        <f t="shared" si="991"/>
        <v>1</v>
      </c>
    </row>
    <row r="3154" spans="1:15" s="363" customFormat="1" ht="60" x14ac:dyDescent="0.25">
      <c r="A3154" s="376">
        <f t="shared" si="979"/>
        <v>95249</v>
      </c>
      <c r="B3154" s="367" t="s">
        <v>11263</v>
      </c>
      <c r="C3154" s="368" t="s">
        <v>11669</v>
      </c>
      <c r="D3154" s="368" t="s">
        <v>13350</v>
      </c>
      <c r="E3154" s="369" t="s">
        <v>6446</v>
      </c>
      <c r="F3154" s="369" t="s">
        <v>11264</v>
      </c>
      <c r="G3154" s="370" t="s">
        <v>11265</v>
      </c>
      <c r="H3154" s="371" t="s">
        <v>11266</v>
      </c>
      <c r="I3154" s="375">
        <f>SUMIF(A:A,A3154,J:J)</f>
        <v>51.7</v>
      </c>
      <c r="K3154" s="363">
        <f>VLOOKUP(A3154,'CMP-SIN-SD-09-2021'!A:D,4,0)</f>
        <v>51.7</v>
      </c>
      <c r="L3154" s="363" t="b">
        <f>K3154=I3154</f>
        <v>1</v>
      </c>
      <c r="O3154" s="6">
        <v>95249</v>
      </c>
    </row>
    <row r="3155" spans="1:15" s="363" customFormat="1" ht="30" x14ac:dyDescent="0.25">
      <c r="A3155" s="378">
        <f t="shared" si="979"/>
        <v>95249</v>
      </c>
      <c r="B3155" s="377">
        <v>88248</v>
      </c>
      <c r="C3155" s="104" t="s">
        <v>13350</v>
      </c>
      <c r="D3155" s="104" t="s">
        <v>11440</v>
      </c>
      <c r="E3155" s="105" t="s">
        <v>11264</v>
      </c>
      <c r="F3155" s="105" t="s">
        <v>6456</v>
      </c>
      <c r="G3155" s="140">
        <v>0.11020000000000001</v>
      </c>
      <c r="H3155" s="107">
        <f>VLOOKUP(B3155,'CMP-SIN-SD-09-2021'!A:D,4,0)</f>
        <v>18.23</v>
      </c>
      <c r="I3155" s="107" t="s">
        <v>11266</v>
      </c>
      <c r="J3155" s="76">
        <f t="shared" ref="J3155:J3158" si="992">TRUNC((H3155*G3155),2)</f>
        <v>2</v>
      </c>
      <c r="M3155" s="76">
        <f>VLOOKUP(B3155,'CMP-SIN-SD-09-2021'!A:D,4,0)</f>
        <v>18.23</v>
      </c>
      <c r="N3155" s="76" t="b">
        <f t="shared" ref="N3155:N3158" si="993">M3155=H3155</f>
        <v>1</v>
      </c>
    </row>
    <row r="3156" spans="1:15" s="363" customFormat="1" ht="30" x14ac:dyDescent="0.25">
      <c r="A3156" s="378">
        <f t="shared" si="979"/>
        <v>95249</v>
      </c>
      <c r="B3156" s="377">
        <v>88267</v>
      </c>
      <c r="C3156" s="104" t="s">
        <v>13350</v>
      </c>
      <c r="D3156" s="104" t="s">
        <v>11375</v>
      </c>
      <c r="E3156" s="105" t="s">
        <v>11264</v>
      </c>
      <c r="F3156" s="105" t="s">
        <v>6456</v>
      </c>
      <c r="G3156" s="140">
        <v>0.11020000000000001</v>
      </c>
      <c r="H3156" s="107">
        <f>VLOOKUP(B3156,'CMP-SIN-SD-09-2021'!A:D,4,0)</f>
        <v>23.41</v>
      </c>
      <c r="I3156" s="107" t="s">
        <v>11266</v>
      </c>
      <c r="J3156" s="76">
        <f t="shared" si="992"/>
        <v>2.57</v>
      </c>
      <c r="M3156" s="76">
        <f>VLOOKUP(B3156,'CMP-SIN-SD-09-2021'!A:D,4,0)</f>
        <v>23.41</v>
      </c>
      <c r="N3156" s="76" t="b">
        <f t="shared" si="993"/>
        <v>1</v>
      </c>
    </row>
    <row r="3157" spans="1:15" s="363" customFormat="1" x14ac:dyDescent="0.25">
      <c r="A3157" s="378">
        <f t="shared" si="979"/>
        <v>95249</v>
      </c>
      <c r="B3157" s="377">
        <v>3148</v>
      </c>
      <c r="C3157" s="104" t="s">
        <v>13350</v>
      </c>
      <c r="D3157" s="104" t="s">
        <v>14015</v>
      </c>
      <c r="E3157" s="105" t="s">
        <v>11264</v>
      </c>
      <c r="F3157" s="105" t="s">
        <v>6446</v>
      </c>
      <c r="G3157" s="140">
        <v>1.06E-2</v>
      </c>
      <c r="H3157" s="107">
        <v>12.9</v>
      </c>
      <c r="I3157" s="107" t="s">
        <v>11266</v>
      </c>
      <c r="J3157" s="76">
        <f t="shared" si="992"/>
        <v>0.13</v>
      </c>
      <c r="M3157" s="76">
        <f>VLOOKUP(B3157,'INS-SIN-SD-09-2021'!A:D,4,0)</f>
        <v>12.9</v>
      </c>
      <c r="N3157" s="76" t="b">
        <f t="shared" si="993"/>
        <v>1</v>
      </c>
    </row>
    <row r="3158" spans="1:15" s="363" customFormat="1" x14ac:dyDescent="0.25">
      <c r="A3158" s="378">
        <f t="shared" si="979"/>
        <v>95249</v>
      </c>
      <c r="B3158" s="377">
        <v>11749</v>
      </c>
      <c r="C3158" s="104" t="s">
        <v>13350</v>
      </c>
      <c r="D3158" s="104" t="s">
        <v>14462</v>
      </c>
      <c r="E3158" s="105" t="s">
        <v>11264</v>
      </c>
      <c r="F3158" s="105" t="s">
        <v>6446</v>
      </c>
      <c r="G3158" s="140">
        <v>1</v>
      </c>
      <c r="H3158" s="107">
        <v>47</v>
      </c>
      <c r="I3158" s="107" t="s">
        <v>11266</v>
      </c>
      <c r="J3158" s="76">
        <f t="shared" si="992"/>
        <v>47</v>
      </c>
      <c r="M3158" s="76">
        <f>VLOOKUP(B3158,'INS-SIN-SD-09-2021'!A:D,4,0)</f>
        <v>47</v>
      </c>
      <c r="N3158" s="76" t="b">
        <f t="shared" si="993"/>
        <v>1</v>
      </c>
    </row>
    <row r="3159" spans="1:15" s="363" customFormat="1" ht="30" x14ac:dyDescent="0.25">
      <c r="A3159" s="376">
        <f t="shared" si="979"/>
        <v>85120</v>
      </c>
      <c r="B3159" s="367" t="s">
        <v>11263</v>
      </c>
      <c r="C3159" s="368" t="s">
        <v>11670</v>
      </c>
      <c r="D3159" s="368" t="s">
        <v>11329</v>
      </c>
      <c r="E3159" s="369" t="s">
        <v>6446</v>
      </c>
      <c r="F3159" s="369" t="s">
        <v>11264</v>
      </c>
      <c r="G3159" s="370" t="s">
        <v>11265</v>
      </c>
      <c r="H3159" s="371" t="s">
        <v>11266</v>
      </c>
      <c r="I3159" s="375">
        <f>SUMIF(A:A,A3159,J:J)</f>
        <v>115.38000000000001</v>
      </c>
      <c r="K3159" s="363" t="e">
        <f>VLOOKUP(A3159,'CMP-SIN-SD-09-2021'!A:D,4,0)</f>
        <v>#N/A</v>
      </c>
      <c r="L3159" s="363" t="e">
        <f>K3159=I3159</f>
        <v>#N/A</v>
      </c>
      <c r="O3159" s="6">
        <v>85120</v>
      </c>
    </row>
    <row r="3160" spans="1:15" s="363" customFormat="1" ht="30" x14ac:dyDescent="0.25">
      <c r="A3160" s="378">
        <f t="shared" si="979"/>
        <v>85120</v>
      </c>
      <c r="B3160" s="377">
        <v>88248</v>
      </c>
      <c r="C3160" s="104" t="s">
        <v>11329</v>
      </c>
      <c r="D3160" s="104" t="s">
        <v>11440</v>
      </c>
      <c r="E3160" s="105" t="s">
        <v>11264</v>
      </c>
      <c r="F3160" s="105" t="s">
        <v>6456</v>
      </c>
      <c r="G3160" s="140">
        <v>0.65</v>
      </c>
      <c r="H3160" s="107">
        <f>VLOOKUP(B3160,'CMP-SIN-SD-09-2021'!A:D,4,0)</f>
        <v>18.23</v>
      </c>
      <c r="I3160" s="107" t="s">
        <v>11266</v>
      </c>
      <c r="J3160" s="76">
        <f t="shared" ref="J3160:J3163" si="994">TRUNC((H3160*G3160),2)</f>
        <v>11.84</v>
      </c>
      <c r="M3160" s="76">
        <f>VLOOKUP(B3160,'CMP-SIN-SD-09-2021'!A:D,4,0)</f>
        <v>18.23</v>
      </c>
      <c r="N3160" s="76" t="b">
        <f t="shared" ref="N3160:N3163" si="995">M3160=H3160</f>
        <v>1</v>
      </c>
    </row>
    <row r="3161" spans="1:15" s="363" customFormat="1" ht="30" x14ac:dyDescent="0.25">
      <c r="A3161" s="378">
        <f t="shared" si="979"/>
        <v>85120</v>
      </c>
      <c r="B3161" s="377">
        <v>88267</v>
      </c>
      <c r="C3161" s="104" t="s">
        <v>11329</v>
      </c>
      <c r="D3161" s="104" t="s">
        <v>11375</v>
      </c>
      <c r="E3161" s="105" t="s">
        <v>11264</v>
      </c>
      <c r="F3161" s="105" t="s">
        <v>6456</v>
      </c>
      <c r="G3161" s="140">
        <v>0.65</v>
      </c>
      <c r="H3161" s="107">
        <f>VLOOKUP(B3161,'CMP-SIN-SD-09-2021'!A:D,4,0)</f>
        <v>23.41</v>
      </c>
      <c r="I3161" s="107" t="s">
        <v>11266</v>
      </c>
      <c r="J3161" s="76">
        <f t="shared" si="994"/>
        <v>15.21</v>
      </c>
      <c r="M3161" s="76">
        <f>VLOOKUP(B3161,'CMP-SIN-SD-09-2021'!A:D,4,0)</f>
        <v>23.41</v>
      </c>
      <c r="N3161" s="76" t="b">
        <f t="shared" si="995"/>
        <v>1</v>
      </c>
    </row>
    <row r="3162" spans="1:15" s="363" customFormat="1" x14ac:dyDescent="0.25">
      <c r="A3162" s="378">
        <f t="shared" si="979"/>
        <v>85120</v>
      </c>
      <c r="B3162" s="377">
        <v>3146</v>
      </c>
      <c r="C3162" s="104" t="s">
        <v>11329</v>
      </c>
      <c r="D3162" s="104" t="s">
        <v>11508</v>
      </c>
      <c r="E3162" s="105" t="s">
        <v>11264</v>
      </c>
      <c r="F3162" s="105" t="s">
        <v>6446</v>
      </c>
      <c r="G3162" s="140">
        <v>0.02</v>
      </c>
      <c r="H3162" s="107">
        <v>3.5</v>
      </c>
      <c r="I3162" s="107" t="s">
        <v>11266</v>
      </c>
      <c r="J3162" s="76">
        <f t="shared" si="994"/>
        <v>7.0000000000000007E-2</v>
      </c>
      <c r="M3162" s="76">
        <f>VLOOKUP(B3162,'INS-SIN-SD-09-2021'!A:D,4,0)</f>
        <v>3.5</v>
      </c>
      <c r="N3162" s="76" t="b">
        <f t="shared" si="995"/>
        <v>1</v>
      </c>
    </row>
    <row r="3163" spans="1:15" s="363" customFormat="1" ht="45" x14ac:dyDescent="0.25">
      <c r="A3163" s="378">
        <f t="shared" si="979"/>
        <v>85120</v>
      </c>
      <c r="B3163" s="377">
        <v>12899</v>
      </c>
      <c r="C3163" s="104" t="s">
        <v>11329</v>
      </c>
      <c r="D3163" s="104" t="s">
        <v>11671</v>
      </c>
      <c r="E3163" s="105" t="s">
        <v>11264</v>
      </c>
      <c r="F3163" s="105" t="s">
        <v>6446</v>
      </c>
      <c r="G3163" s="140">
        <v>1</v>
      </c>
      <c r="H3163" s="107">
        <v>88.26</v>
      </c>
      <c r="I3163" s="107" t="s">
        <v>11266</v>
      </c>
      <c r="J3163" s="76">
        <f t="shared" si="994"/>
        <v>88.26</v>
      </c>
      <c r="M3163" s="76">
        <f>VLOOKUP(B3163,'INS-SIN-SD-09-2021'!A:D,4,0)</f>
        <v>88.26</v>
      </c>
      <c r="N3163" s="76" t="b">
        <f t="shared" si="995"/>
        <v>1</v>
      </c>
    </row>
    <row r="3164" spans="1:15" s="363" customFormat="1" ht="30" x14ac:dyDescent="0.25">
      <c r="A3164" s="376" t="str">
        <f t="shared" si="979"/>
        <v>18.033.0015-0/EMOP</v>
      </c>
      <c r="B3164" s="367" t="s">
        <v>11263</v>
      </c>
      <c r="C3164" s="368" t="s">
        <v>14463</v>
      </c>
      <c r="D3164" s="368" t="s">
        <v>13517</v>
      </c>
      <c r="E3164" s="369" t="s">
        <v>6446</v>
      </c>
      <c r="F3164" s="369" t="s">
        <v>11264</v>
      </c>
      <c r="G3164" s="370" t="s">
        <v>11265</v>
      </c>
      <c r="H3164" s="371" t="s">
        <v>11266</v>
      </c>
      <c r="I3164" s="375">
        <f>SUMIF(A:A,A3164,J:J)</f>
        <v>705.55</v>
      </c>
      <c r="K3164" s="363" t="e">
        <f>VLOOKUP(A3164,'CMP-SIN-SD-09-2021'!A:D,4,0)</f>
        <v>#N/A</v>
      </c>
      <c r="L3164" s="363" t="e">
        <f>K3164=I3164</f>
        <v>#N/A</v>
      </c>
      <c r="O3164" s="363" t="s">
        <v>14576</v>
      </c>
    </row>
    <row r="3165" spans="1:15" s="363" customFormat="1" x14ac:dyDescent="0.25">
      <c r="A3165" s="378" t="str">
        <f t="shared" si="979"/>
        <v>18.033.0015-0/EMOP</v>
      </c>
      <c r="B3165" s="377">
        <v>2478</v>
      </c>
      <c r="C3165" s="104" t="s">
        <v>13517</v>
      </c>
      <c r="D3165" s="104" t="s">
        <v>14464</v>
      </c>
      <c r="E3165" s="105" t="s">
        <v>11264</v>
      </c>
      <c r="F3165" s="105" t="s">
        <v>6446</v>
      </c>
      <c r="G3165" s="140">
        <v>1</v>
      </c>
      <c r="H3165" s="107">
        <v>705.55</v>
      </c>
      <c r="I3165" s="107" t="s">
        <v>11266</v>
      </c>
      <c r="J3165" s="76">
        <f>TRUNC((H3165*G3165),2)</f>
        <v>705.55</v>
      </c>
      <c r="M3165" s="76" t="e">
        <f>VLOOKUP(B3165,'INS-SIN-SD-09-2021'!A:D,4,0)</f>
        <v>#N/A</v>
      </c>
      <c r="N3165" s="76" t="e">
        <f>M3165=H3165</f>
        <v>#N/A</v>
      </c>
    </row>
    <row r="3166" spans="1:15" s="363" customFormat="1" ht="45" x14ac:dyDescent="0.25">
      <c r="A3166" s="376">
        <f t="shared" si="979"/>
        <v>92336</v>
      </c>
      <c r="B3166" s="367" t="s">
        <v>11263</v>
      </c>
      <c r="C3166" s="368" t="s">
        <v>11672</v>
      </c>
      <c r="D3166" s="368" t="s">
        <v>14131</v>
      </c>
      <c r="E3166" s="369" t="s">
        <v>6465</v>
      </c>
      <c r="F3166" s="369" t="s">
        <v>11264</v>
      </c>
      <c r="G3166" s="370" t="s">
        <v>11265</v>
      </c>
      <c r="H3166" s="371" t="s">
        <v>11266</v>
      </c>
      <c r="I3166" s="375">
        <f>SUMIF(A:A,A3166,J:J)</f>
        <v>144.11999999999998</v>
      </c>
      <c r="K3166" s="363">
        <f>VLOOKUP(A3166,'CMP-SIN-SD-09-2021'!A:D,4,0)</f>
        <v>144.12</v>
      </c>
      <c r="L3166" s="363" t="b">
        <f>K3166=I3166</f>
        <v>1</v>
      </c>
      <c r="O3166" s="6">
        <v>92336</v>
      </c>
    </row>
    <row r="3167" spans="1:15" s="363" customFormat="1" ht="30" x14ac:dyDescent="0.25">
      <c r="A3167" s="378">
        <f t="shared" si="979"/>
        <v>92336</v>
      </c>
      <c r="B3167" s="377">
        <v>88248</v>
      </c>
      <c r="C3167" s="104" t="s">
        <v>14131</v>
      </c>
      <c r="D3167" s="104" t="s">
        <v>11440</v>
      </c>
      <c r="E3167" s="105" t="s">
        <v>11264</v>
      </c>
      <c r="F3167" s="105" t="s">
        <v>6456</v>
      </c>
      <c r="G3167" s="140">
        <v>0.30599999999999999</v>
      </c>
      <c r="H3167" s="107">
        <f>VLOOKUP(B3167,'CMP-SIN-SD-09-2021'!A:D,4,0)</f>
        <v>18.23</v>
      </c>
      <c r="I3167" s="107" t="s">
        <v>11266</v>
      </c>
      <c r="J3167" s="76">
        <f t="shared" ref="J3167:J3169" si="996">TRUNC((H3167*G3167),2)</f>
        <v>5.57</v>
      </c>
      <c r="M3167" s="76">
        <f>VLOOKUP(B3167,'CMP-SIN-SD-09-2021'!A:D,4,0)</f>
        <v>18.23</v>
      </c>
      <c r="N3167" s="76" t="b">
        <f t="shared" ref="N3167:N3169" si="997">M3167=H3167</f>
        <v>1</v>
      </c>
    </row>
    <row r="3168" spans="1:15" s="363" customFormat="1" ht="30" x14ac:dyDescent="0.25">
      <c r="A3168" s="378">
        <f t="shared" si="979"/>
        <v>92336</v>
      </c>
      <c r="B3168" s="377">
        <v>88267</v>
      </c>
      <c r="C3168" s="104" t="s">
        <v>14131</v>
      </c>
      <c r="D3168" s="104" t="s">
        <v>11375</v>
      </c>
      <c r="E3168" s="105" t="s">
        <v>11264</v>
      </c>
      <c r="F3168" s="105" t="s">
        <v>6456</v>
      </c>
      <c r="G3168" s="140">
        <v>0.30599999999999999</v>
      </c>
      <c r="H3168" s="107">
        <f>VLOOKUP(B3168,'CMP-SIN-SD-09-2021'!A:D,4,0)</f>
        <v>23.41</v>
      </c>
      <c r="I3168" s="107" t="s">
        <v>11266</v>
      </c>
      <c r="J3168" s="76">
        <f t="shared" si="996"/>
        <v>7.16</v>
      </c>
      <c r="M3168" s="76">
        <f>VLOOKUP(B3168,'CMP-SIN-SD-09-2021'!A:D,4,0)</f>
        <v>23.41</v>
      </c>
      <c r="N3168" s="76" t="b">
        <f t="shared" si="997"/>
        <v>1</v>
      </c>
    </row>
    <row r="3169" spans="1:15" s="363" customFormat="1" ht="30" x14ac:dyDescent="0.25">
      <c r="A3169" s="378">
        <f t="shared" si="979"/>
        <v>92336</v>
      </c>
      <c r="B3169" s="377">
        <v>7701</v>
      </c>
      <c r="C3169" s="104" t="s">
        <v>14131</v>
      </c>
      <c r="D3169" s="104" t="s">
        <v>14465</v>
      </c>
      <c r="E3169" s="105" t="s">
        <v>11264</v>
      </c>
      <c r="F3169" s="105" t="s">
        <v>6465</v>
      </c>
      <c r="G3169" s="140">
        <v>1.0389999999999999</v>
      </c>
      <c r="H3169" s="107">
        <v>126.46</v>
      </c>
      <c r="I3169" s="107" t="s">
        <v>11266</v>
      </c>
      <c r="J3169" s="76">
        <f t="shared" si="996"/>
        <v>131.38999999999999</v>
      </c>
      <c r="M3169" s="76">
        <f>VLOOKUP(B3169,'INS-SIN-SD-09-2021'!A:D,4,0)</f>
        <v>126.46</v>
      </c>
      <c r="N3169" s="76" t="b">
        <f t="shared" si="997"/>
        <v>1</v>
      </c>
    </row>
    <row r="3170" spans="1:15" s="363" customFormat="1" ht="75" x14ac:dyDescent="0.25">
      <c r="A3170" s="376">
        <f t="shared" si="979"/>
        <v>94473</v>
      </c>
      <c r="B3170" s="367" t="s">
        <v>11263</v>
      </c>
      <c r="C3170" s="368" t="s">
        <v>11673</v>
      </c>
      <c r="D3170" s="368" t="s">
        <v>14466</v>
      </c>
      <c r="E3170" s="369" t="s">
        <v>6446</v>
      </c>
      <c r="F3170" s="369" t="s">
        <v>11264</v>
      </c>
      <c r="G3170" s="370" t="s">
        <v>11265</v>
      </c>
      <c r="H3170" s="371" t="s">
        <v>11266</v>
      </c>
      <c r="I3170" s="375">
        <f>SUMIF(A:A,A3170,J:J)</f>
        <v>109.93</v>
      </c>
      <c r="K3170" s="363">
        <f>VLOOKUP(A3170,'CMP-SIN-SD-09-2021'!A:D,4,0)</f>
        <v>109.93</v>
      </c>
      <c r="L3170" s="363" t="b">
        <f>K3170=I3170</f>
        <v>1</v>
      </c>
      <c r="O3170" s="6">
        <v>94473</v>
      </c>
    </row>
    <row r="3171" spans="1:15" s="363" customFormat="1" ht="30" x14ac:dyDescent="0.25">
      <c r="A3171" s="378">
        <f t="shared" si="979"/>
        <v>94473</v>
      </c>
      <c r="B3171" s="377">
        <v>88248</v>
      </c>
      <c r="C3171" s="104" t="s">
        <v>14466</v>
      </c>
      <c r="D3171" s="104" t="s">
        <v>11440</v>
      </c>
      <c r="E3171" s="105" t="s">
        <v>11264</v>
      </c>
      <c r="F3171" s="105" t="s">
        <v>6456</v>
      </c>
      <c r="G3171" s="140">
        <v>0.52200000000000002</v>
      </c>
      <c r="H3171" s="107">
        <f>VLOOKUP(B3171,'CMP-SIN-SD-09-2021'!A:D,4,0)</f>
        <v>18.23</v>
      </c>
      <c r="I3171" s="107" t="s">
        <v>11266</v>
      </c>
      <c r="J3171" s="76">
        <f t="shared" ref="J3171:J3175" si="998">TRUNC((H3171*G3171),2)</f>
        <v>9.51</v>
      </c>
      <c r="M3171" s="76">
        <f>VLOOKUP(B3171,'CMP-SIN-SD-09-2021'!A:D,4,0)</f>
        <v>18.23</v>
      </c>
      <c r="N3171" s="76" t="b">
        <f t="shared" ref="N3171:N3175" si="999">M3171=H3171</f>
        <v>1</v>
      </c>
    </row>
    <row r="3172" spans="1:15" s="363" customFormat="1" ht="30" x14ac:dyDescent="0.25">
      <c r="A3172" s="378">
        <f t="shared" si="979"/>
        <v>94473</v>
      </c>
      <c r="B3172" s="377">
        <v>88267</v>
      </c>
      <c r="C3172" s="104" t="s">
        <v>14466</v>
      </c>
      <c r="D3172" s="104" t="s">
        <v>11375</v>
      </c>
      <c r="E3172" s="105" t="s">
        <v>11264</v>
      </c>
      <c r="F3172" s="105" t="s">
        <v>6456</v>
      </c>
      <c r="G3172" s="140">
        <v>0.52200000000000002</v>
      </c>
      <c r="H3172" s="107">
        <f>VLOOKUP(B3172,'CMP-SIN-SD-09-2021'!A:D,4,0)</f>
        <v>23.41</v>
      </c>
      <c r="I3172" s="107" t="s">
        <v>11266</v>
      </c>
      <c r="J3172" s="76">
        <f t="shared" si="998"/>
        <v>12.22</v>
      </c>
      <c r="M3172" s="76">
        <f>VLOOKUP(B3172,'CMP-SIN-SD-09-2021'!A:D,4,0)</f>
        <v>23.41</v>
      </c>
      <c r="N3172" s="76" t="b">
        <f t="shared" si="999"/>
        <v>1</v>
      </c>
    </row>
    <row r="3173" spans="1:15" s="363" customFormat="1" x14ac:dyDescent="0.25">
      <c r="A3173" s="378">
        <f t="shared" si="979"/>
        <v>94473</v>
      </c>
      <c r="B3173" s="377">
        <v>3148</v>
      </c>
      <c r="C3173" s="104" t="s">
        <v>14466</v>
      </c>
      <c r="D3173" s="104" t="s">
        <v>14015</v>
      </c>
      <c r="E3173" s="105" t="s">
        <v>11264</v>
      </c>
      <c r="F3173" s="105" t="s">
        <v>6446</v>
      </c>
      <c r="G3173" s="140">
        <v>2.7E-2</v>
      </c>
      <c r="H3173" s="107">
        <v>12.9</v>
      </c>
      <c r="I3173" s="107" t="s">
        <v>11266</v>
      </c>
      <c r="J3173" s="76">
        <f t="shared" si="998"/>
        <v>0.34</v>
      </c>
      <c r="M3173" s="76">
        <f>VLOOKUP(B3173,'INS-SIN-SD-09-2021'!A:D,4,0)</f>
        <v>12.9</v>
      </c>
      <c r="N3173" s="76" t="b">
        <f t="shared" si="999"/>
        <v>1</v>
      </c>
    </row>
    <row r="3174" spans="1:15" s="363" customFormat="1" x14ac:dyDescent="0.25">
      <c r="A3174" s="378">
        <f t="shared" si="979"/>
        <v>94473</v>
      </c>
      <c r="B3174" s="377">
        <v>7307</v>
      </c>
      <c r="C3174" s="104" t="s">
        <v>14466</v>
      </c>
      <c r="D3174" s="104" t="s">
        <v>13546</v>
      </c>
      <c r="E3174" s="105" t="s">
        <v>11264</v>
      </c>
      <c r="F3174" s="105" t="s">
        <v>6445</v>
      </c>
      <c r="G3174" s="140">
        <v>3.0000000000000001E-3</v>
      </c>
      <c r="H3174" s="107">
        <v>33.81</v>
      </c>
      <c r="I3174" s="107" t="s">
        <v>11266</v>
      </c>
      <c r="J3174" s="76">
        <f t="shared" si="998"/>
        <v>0.1</v>
      </c>
      <c r="M3174" s="76">
        <f>VLOOKUP(B3174,'INS-SIN-SD-09-2021'!A:D,4,0)</f>
        <v>33.81</v>
      </c>
      <c r="N3174" s="76" t="b">
        <f t="shared" si="999"/>
        <v>1</v>
      </c>
    </row>
    <row r="3175" spans="1:15" s="363" customFormat="1" ht="30" x14ac:dyDescent="0.25">
      <c r="A3175" s="378">
        <f t="shared" si="979"/>
        <v>94473</v>
      </c>
      <c r="B3175" s="377">
        <v>3470</v>
      </c>
      <c r="C3175" s="104" t="s">
        <v>14466</v>
      </c>
      <c r="D3175" s="104" t="s">
        <v>14467</v>
      </c>
      <c r="E3175" s="105" t="s">
        <v>11264</v>
      </c>
      <c r="F3175" s="105" t="s">
        <v>6446</v>
      </c>
      <c r="G3175" s="140">
        <v>1</v>
      </c>
      <c r="H3175" s="107">
        <v>87.76</v>
      </c>
      <c r="I3175" s="107" t="s">
        <v>11266</v>
      </c>
      <c r="J3175" s="76">
        <f t="shared" si="998"/>
        <v>87.76</v>
      </c>
      <c r="M3175" s="76">
        <f>VLOOKUP(B3175,'INS-SIN-SD-09-2021'!A:D,4,0)</f>
        <v>87.76</v>
      </c>
      <c r="N3175" s="76" t="b">
        <f t="shared" si="999"/>
        <v>1</v>
      </c>
    </row>
    <row r="3176" spans="1:15" s="363" customFormat="1" ht="45" x14ac:dyDescent="0.25">
      <c r="A3176" s="376">
        <f t="shared" si="979"/>
        <v>97488</v>
      </c>
      <c r="B3176" s="367" t="s">
        <v>11263</v>
      </c>
      <c r="C3176" s="368" t="s">
        <v>11674</v>
      </c>
      <c r="D3176" s="368" t="s">
        <v>13578</v>
      </c>
      <c r="E3176" s="369" t="s">
        <v>6446</v>
      </c>
      <c r="F3176" s="369" t="s">
        <v>11264</v>
      </c>
      <c r="G3176" s="370" t="s">
        <v>11265</v>
      </c>
      <c r="H3176" s="371" t="s">
        <v>11266</v>
      </c>
      <c r="I3176" s="375">
        <f>SUMIF(A:A,A3176,J:J)</f>
        <v>279.94</v>
      </c>
      <c r="K3176" s="363">
        <f>VLOOKUP(A3176,'CMP-SIN-SD-09-2021'!A:D,4,0)</f>
        <v>279.94</v>
      </c>
      <c r="L3176" s="363" t="b">
        <f>K3176=I3176</f>
        <v>1</v>
      </c>
      <c r="O3176" s="6">
        <v>97488</v>
      </c>
    </row>
    <row r="3177" spans="1:15" s="363" customFormat="1" ht="30" x14ac:dyDescent="0.25">
      <c r="A3177" s="378">
        <f t="shared" si="979"/>
        <v>97488</v>
      </c>
      <c r="B3177" s="377">
        <v>88248</v>
      </c>
      <c r="C3177" s="104" t="s">
        <v>13578</v>
      </c>
      <c r="D3177" s="104" t="s">
        <v>11440</v>
      </c>
      <c r="E3177" s="105" t="s">
        <v>11264</v>
      </c>
      <c r="F3177" s="105" t="s">
        <v>6456</v>
      </c>
      <c r="G3177" s="140">
        <v>0.58599999999999997</v>
      </c>
      <c r="H3177" s="107">
        <f>VLOOKUP(B3177,'CMP-SIN-SD-09-2021'!A:D,4,0)</f>
        <v>18.23</v>
      </c>
      <c r="I3177" s="107" t="s">
        <v>11266</v>
      </c>
      <c r="J3177" s="76">
        <f t="shared" ref="J3177:J3181" si="1000">TRUNC((H3177*G3177),2)</f>
        <v>10.68</v>
      </c>
      <c r="M3177" s="76">
        <f>VLOOKUP(B3177,'CMP-SIN-SD-09-2021'!A:D,4,0)</f>
        <v>18.23</v>
      </c>
      <c r="N3177" s="76" t="b">
        <f t="shared" ref="N3177:N3181" si="1001">M3177=H3177</f>
        <v>1</v>
      </c>
    </row>
    <row r="3178" spans="1:15" s="363" customFormat="1" ht="30" x14ac:dyDescent="0.25">
      <c r="A3178" s="378">
        <f t="shared" si="979"/>
        <v>97488</v>
      </c>
      <c r="B3178" s="377">
        <v>88267</v>
      </c>
      <c r="C3178" s="104" t="s">
        <v>13578</v>
      </c>
      <c r="D3178" s="104" t="s">
        <v>11375</v>
      </c>
      <c r="E3178" s="105" t="s">
        <v>11264</v>
      </c>
      <c r="F3178" s="105" t="s">
        <v>6456</v>
      </c>
      <c r="G3178" s="140">
        <v>0.58599999999999997</v>
      </c>
      <c r="H3178" s="107">
        <f>VLOOKUP(B3178,'CMP-SIN-SD-09-2021'!A:D,4,0)</f>
        <v>23.41</v>
      </c>
      <c r="I3178" s="107" t="s">
        <v>11266</v>
      </c>
      <c r="J3178" s="76">
        <f t="shared" si="1000"/>
        <v>13.71</v>
      </c>
      <c r="M3178" s="76">
        <f>VLOOKUP(B3178,'CMP-SIN-SD-09-2021'!A:D,4,0)</f>
        <v>23.41</v>
      </c>
      <c r="N3178" s="76" t="b">
        <f t="shared" si="1001"/>
        <v>1</v>
      </c>
    </row>
    <row r="3179" spans="1:15" s="363" customFormat="1" x14ac:dyDescent="0.25">
      <c r="A3179" s="378">
        <f t="shared" si="979"/>
        <v>97488</v>
      </c>
      <c r="B3179" s="377">
        <v>88317</v>
      </c>
      <c r="C3179" s="104" t="s">
        <v>13578</v>
      </c>
      <c r="D3179" s="104" t="s">
        <v>13569</v>
      </c>
      <c r="E3179" s="105" t="s">
        <v>11264</v>
      </c>
      <c r="F3179" s="105" t="s">
        <v>6456</v>
      </c>
      <c r="G3179" s="140">
        <v>0.58599999999999997</v>
      </c>
      <c r="H3179" s="107">
        <f>VLOOKUP(B3179,'CMP-SIN-SD-09-2021'!A:D,4,0)</f>
        <v>24.44</v>
      </c>
      <c r="I3179" s="107" t="s">
        <v>11266</v>
      </c>
      <c r="J3179" s="76">
        <f t="shared" si="1000"/>
        <v>14.32</v>
      </c>
      <c r="M3179" s="76">
        <f>VLOOKUP(B3179,'CMP-SIN-SD-09-2021'!A:D,4,0)</f>
        <v>24.44</v>
      </c>
      <c r="N3179" s="76" t="b">
        <f t="shared" si="1001"/>
        <v>1</v>
      </c>
    </row>
    <row r="3180" spans="1:15" s="363" customFormat="1" x14ac:dyDescent="0.25">
      <c r="A3180" s="378">
        <f t="shared" si="979"/>
        <v>97488</v>
      </c>
      <c r="B3180" s="377">
        <v>11002</v>
      </c>
      <c r="C3180" s="104" t="s">
        <v>13578</v>
      </c>
      <c r="D3180" s="104" t="s">
        <v>13722</v>
      </c>
      <c r="E3180" s="105" t="s">
        <v>11264</v>
      </c>
      <c r="F3180" s="105" t="s">
        <v>6462</v>
      </c>
      <c r="G3180" s="140">
        <v>6.7000000000000004E-2</v>
      </c>
      <c r="H3180" s="107">
        <v>22.55</v>
      </c>
      <c r="I3180" s="107" t="s">
        <v>11266</v>
      </c>
      <c r="J3180" s="76">
        <f t="shared" si="1000"/>
        <v>1.51</v>
      </c>
      <c r="M3180" s="76">
        <f>VLOOKUP(B3180,'INS-SIN-SD-09-2021'!A:D,4,0)</f>
        <v>22.55</v>
      </c>
      <c r="N3180" s="76" t="b">
        <f t="shared" si="1001"/>
        <v>1</v>
      </c>
    </row>
    <row r="3181" spans="1:15" s="363" customFormat="1" ht="30" x14ac:dyDescent="0.25">
      <c r="A3181" s="378">
        <f t="shared" si="979"/>
        <v>97488</v>
      </c>
      <c r="B3181" s="377">
        <v>40422</v>
      </c>
      <c r="C3181" s="104" t="s">
        <v>13578</v>
      </c>
      <c r="D3181" s="104" t="s">
        <v>14468</v>
      </c>
      <c r="E3181" s="105" t="s">
        <v>11264</v>
      </c>
      <c r="F3181" s="105" t="s">
        <v>6446</v>
      </c>
      <c r="G3181" s="140">
        <v>1</v>
      </c>
      <c r="H3181" s="107">
        <v>239.72</v>
      </c>
      <c r="I3181" s="107" t="s">
        <v>11266</v>
      </c>
      <c r="J3181" s="76">
        <f t="shared" si="1000"/>
        <v>239.72</v>
      </c>
      <c r="M3181" s="76">
        <f>VLOOKUP(B3181,'INS-SIN-SD-09-2021'!A:D,4,0)</f>
        <v>239.72</v>
      </c>
      <c r="N3181" s="76" t="b">
        <f t="shared" si="1001"/>
        <v>1</v>
      </c>
    </row>
    <row r="3182" spans="1:15" s="363" customFormat="1" ht="45" x14ac:dyDescent="0.25">
      <c r="A3182" s="376">
        <f t="shared" si="979"/>
        <v>92642</v>
      </c>
      <c r="B3182" s="367" t="s">
        <v>11263</v>
      </c>
      <c r="C3182" s="368" t="s">
        <v>11675</v>
      </c>
      <c r="D3182" s="368" t="s">
        <v>14131</v>
      </c>
      <c r="E3182" s="369" t="s">
        <v>6446</v>
      </c>
      <c r="F3182" s="369" t="s">
        <v>11264</v>
      </c>
      <c r="G3182" s="370" t="s">
        <v>11265</v>
      </c>
      <c r="H3182" s="371" t="s">
        <v>11266</v>
      </c>
      <c r="I3182" s="375">
        <f>SUMIF(A:A,A3182,J:J)</f>
        <v>183.92</v>
      </c>
      <c r="K3182" s="363">
        <f>VLOOKUP(A3182,'CMP-SIN-SD-09-2021'!A:D,4,0)</f>
        <v>183.92</v>
      </c>
      <c r="L3182" s="363" t="b">
        <f>K3182=I3182</f>
        <v>1</v>
      </c>
      <c r="O3182" s="6">
        <v>92642</v>
      </c>
    </row>
    <row r="3183" spans="1:15" s="363" customFormat="1" ht="30" x14ac:dyDescent="0.25">
      <c r="A3183" s="378">
        <f t="shared" si="979"/>
        <v>92642</v>
      </c>
      <c r="B3183" s="377">
        <v>88248</v>
      </c>
      <c r="C3183" s="104" t="s">
        <v>14131</v>
      </c>
      <c r="D3183" s="104" t="s">
        <v>11440</v>
      </c>
      <c r="E3183" s="105" t="s">
        <v>11264</v>
      </c>
      <c r="F3183" s="105" t="s">
        <v>6456</v>
      </c>
      <c r="G3183" s="140">
        <v>1.4710000000000001</v>
      </c>
      <c r="H3183" s="107">
        <f>VLOOKUP(B3183,'CMP-SIN-SD-09-2021'!A:D,4,0)</f>
        <v>18.23</v>
      </c>
      <c r="I3183" s="107" t="s">
        <v>11266</v>
      </c>
      <c r="J3183" s="76">
        <f t="shared" ref="J3183:J3187" si="1002">TRUNC((H3183*G3183),2)</f>
        <v>26.81</v>
      </c>
      <c r="M3183" s="76">
        <f>VLOOKUP(B3183,'CMP-SIN-SD-09-2021'!A:D,4,0)</f>
        <v>18.23</v>
      </c>
      <c r="N3183" s="76" t="b">
        <f t="shared" ref="N3183:N3187" si="1003">M3183=H3183</f>
        <v>1</v>
      </c>
    </row>
    <row r="3184" spans="1:15" s="363" customFormat="1" ht="30" x14ac:dyDescent="0.25">
      <c r="A3184" s="378">
        <f t="shared" si="979"/>
        <v>92642</v>
      </c>
      <c r="B3184" s="377">
        <v>88267</v>
      </c>
      <c r="C3184" s="104" t="s">
        <v>14131</v>
      </c>
      <c r="D3184" s="104" t="s">
        <v>11375</v>
      </c>
      <c r="E3184" s="105" t="s">
        <v>11264</v>
      </c>
      <c r="F3184" s="105" t="s">
        <v>6456</v>
      </c>
      <c r="G3184" s="140">
        <v>1.4710000000000001</v>
      </c>
      <c r="H3184" s="107">
        <f>VLOOKUP(B3184,'CMP-SIN-SD-09-2021'!A:D,4,0)</f>
        <v>23.41</v>
      </c>
      <c r="I3184" s="107" t="s">
        <v>11266</v>
      </c>
      <c r="J3184" s="76">
        <f t="shared" si="1002"/>
        <v>34.43</v>
      </c>
      <c r="M3184" s="76">
        <f>VLOOKUP(B3184,'CMP-SIN-SD-09-2021'!A:D,4,0)</f>
        <v>23.41</v>
      </c>
      <c r="N3184" s="76" t="b">
        <f t="shared" si="1003"/>
        <v>1</v>
      </c>
    </row>
    <row r="3185" spans="1:15" s="363" customFormat="1" x14ac:dyDescent="0.25">
      <c r="A3185" s="378">
        <f t="shared" si="979"/>
        <v>92642</v>
      </c>
      <c r="B3185" s="377">
        <v>3148</v>
      </c>
      <c r="C3185" s="104" t="s">
        <v>14131</v>
      </c>
      <c r="D3185" s="104" t="s">
        <v>14015</v>
      </c>
      <c r="E3185" s="105" t="s">
        <v>11264</v>
      </c>
      <c r="F3185" s="105" t="s">
        <v>6446</v>
      </c>
      <c r="G3185" s="140">
        <v>4.4999999999999998E-2</v>
      </c>
      <c r="H3185" s="107">
        <v>12.9</v>
      </c>
      <c r="I3185" s="107" t="s">
        <v>11266</v>
      </c>
      <c r="J3185" s="76">
        <f t="shared" si="1002"/>
        <v>0.57999999999999996</v>
      </c>
      <c r="M3185" s="76">
        <f>VLOOKUP(B3185,'INS-SIN-SD-09-2021'!A:D,4,0)</f>
        <v>12.9</v>
      </c>
      <c r="N3185" s="76" t="b">
        <f t="shared" si="1003"/>
        <v>1</v>
      </c>
    </row>
    <row r="3186" spans="1:15" s="363" customFormat="1" x14ac:dyDescent="0.25">
      <c r="A3186" s="378">
        <f t="shared" si="979"/>
        <v>92642</v>
      </c>
      <c r="B3186" s="377">
        <v>7307</v>
      </c>
      <c r="C3186" s="104" t="s">
        <v>14131</v>
      </c>
      <c r="D3186" s="104" t="s">
        <v>13546</v>
      </c>
      <c r="E3186" s="105" t="s">
        <v>11264</v>
      </c>
      <c r="F3186" s="105" t="s">
        <v>6445</v>
      </c>
      <c r="G3186" s="140">
        <v>1.0999999999999999E-2</v>
      </c>
      <c r="H3186" s="107">
        <v>33.81</v>
      </c>
      <c r="I3186" s="107" t="s">
        <v>11266</v>
      </c>
      <c r="J3186" s="76">
        <f t="shared" si="1002"/>
        <v>0.37</v>
      </c>
      <c r="M3186" s="76">
        <f>VLOOKUP(B3186,'INS-SIN-SD-09-2021'!A:D,4,0)</f>
        <v>33.81</v>
      </c>
      <c r="N3186" s="76" t="b">
        <f t="shared" si="1003"/>
        <v>1</v>
      </c>
    </row>
    <row r="3187" spans="1:15" s="363" customFormat="1" x14ac:dyDescent="0.25">
      <c r="A3187" s="378">
        <f t="shared" si="979"/>
        <v>92642</v>
      </c>
      <c r="B3187" s="377">
        <v>6299</v>
      </c>
      <c r="C3187" s="104" t="s">
        <v>14131</v>
      </c>
      <c r="D3187" s="104" t="s">
        <v>14469</v>
      </c>
      <c r="E3187" s="105" t="s">
        <v>11264</v>
      </c>
      <c r="F3187" s="105" t="s">
        <v>6446</v>
      </c>
      <c r="G3187" s="140">
        <v>1</v>
      </c>
      <c r="H3187" s="107">
        <v>121.73</v>
      </c>
      <c r="I3187" s="107" t="s">
        <v>11266</v>
      </c>
      <c r="J3187" s="76">
        <f t="shared" si="1002"/>
        <v>121.73</v>
      </c>
      <c r="M3187" s="76">
        <f>VLOOKUP(B3187,'INS-SIN-SD-09-2021'!A:D,4,0)</f>
        <v>121.73</v>
      </c>
      <c r="N3187" s="76" t="b">
        <f t="shared" si="1003"/>
        <v>1</v>
      </c>
    </row>
    <row r="3188" spans="1:15" s="363" customFormat="1" ht="45" x14ac:dyDescent="0.25">
      <c r="A3188" s="376">
        <f t="shared" si="979"/>
        <v>92377</v>
      </c>
      <c r="B3188" s="367" t="s">
        <v>11263</v>
      </c>
      <c r="C3188" s="368" t="s">
        <v>11676</v>
      </c>
      <c r="D3188" s="368" t="s">
        <v>11315</v>
      </c>
      <c r="E3188" s="369" t="s">
        <v>6446</v>
      </c>
      <c r="F3188" s="369" t="s">
        <v>11264</v>
      </c>
      <c r="G3188" s="370" t="s">
        <v>11265</v>
      </c>
      <c r="H3188" s="371" t="s">
        <v>11266</v>
      </c>
      <c r="I3188" s="375">
        <f>SUMIF(A:A,A3188,J:J)</f>
        <v>83.23</v>
      </c>
      <c r="K3188" s="363">
        <f>VLOOKUP(A3188,'CMP-SIN-SD-09-2021'!A:D,4,0)</f>
        <v>83.23</v>
      </c>
      <c r="L3188" s="363" t="b">
        <f>K3188=I3188</f>
        <v>1</v>
      </c>
      <c r="O3188" s="6">
        <v>92377</v>
      </c>
    </row>
    <row r="3189" spans="1:15" s="363" customFormat="1" ht="30" x14ac:dyDescent="0.25">
      <c r="A3189" s="378">
        <f t="shared" ref="A3189:A3252" si="1004">IF(O3189&lt;&gt;0,O3189,A3188)</f>
        <v>92377</v>
      </c>
      <c r="B3189" s="377">
        <v>88248</v>
      </c>
      <c r="C3189" s="104" t="s">
        <v>11315</v>
      </c>
      <c r="D3189" s="104" t="s">
        <v>11440</v>
      </c>
      <c r="E3189" s="105" t="s">
        <v>11264</v>
      </c>
      <c r="F3189" s="105" t="s">
        <v>6456</v>
      </c>
      <c r="G3189" s="140">
        <v>0.73599999999999999</v>
      </c>
      <c r="H3189" s="107">
        <f>VLOOKUP(B3189,'CMP-SIN-SD-09-2021'!A:D,4,0)</f>
        <v>18.23</v>
      </c>
      <c r="I3189" s="107" t="s">
        <v>11266</v>
      </c>
      <c r="J3189" s="76">
        <f t="shared" ref="J3189:J3193" si="1005">TRUNC((H3189*G3189),2)</f>
        <v>13.41</v>
      </c>
      <c r="M3189" s="76">
        <f>VLOOKUP(B3189,'CMP-SIN-SD-09-2021'!A:D,4,0)</f>
        <v>18.23</v>
      </c>
      <c r="N3189" s="76" t="b">
        <f t="shared" ref="N3189:N3193" si="1006">M3189=H3189</f>
        <v>1</v>
      </c>
    </row>
    <row r="3190" spans="1:15" s="363" customFormat="1" ht="30" x14ac:dyDescent="0.25">
      <c r="A3190" s="378">
        <f t="shared" si="1004"/>
        <v>92377</v>
      </c>
      <c r="B3190" s="377">
        <v>88267</v>
      </c>
      <c r="C3190" s="104" t="s">
        <v>11315</v>
      </c>
      <c r="D3190" s="104" t="s">
        <v>11375</v>
      </c>
      <c r="E3190" s="105" t="s">
        <v>11264</v>
      </c>
      <c r="F3190" s="105" t="s">
        <v>6456</v>
      </c>
      <c r="G3190" s="140">
        <v>0.73599999999999999</v>
      </c>
      <c r="H3190" s="107">
        <f>VLOOKUP(B3190,'CMP-SIN-SD-09-2021'!A:D,4,0)</f>
        <v>23.41</v>
      </c>
      <c r="I3190" s="107" t="s">
        <v>11266</v>
      </c>
      <c r="J3190" s="76">
        <f t="shared" si="1005"/>
        <v>17.22</v>
      </c>
      <c r="M3190" s="76">
        <f>VLOOKUP(B3190,'CMP-SIN-SD-09-2021'!A:D,4,0)</f>
        <v>23.41</v>
      </c>
      <c r="N3190" s="76" t="b">
        <f t="shared" si="1006"/>
        <v>1</v>
      </c>
    </row>
    <row r="3191" spans="1:15" s="363" customFormat="1" x14ac:dyDescent="0.25">
      <c r="A3191" s="378">
        <f t="shared" si="1004"/>
        <v>92377</v>
      </c>
      <c r="B3191" s="377">
        <v>3148</v>
      </c>
      <c r="C3191" s="104" t="s">
        <v>11315</v>
      </c>
      <c r="D3191" s="104" t="s">
        <v>14015</v>
      </c>
      <c r="E3191" s="105" t="s">
        <v>11264</v>
      </c>
      <c r="F3191" s="105" t="s">
        <v>6446</v>
      </c>
      <c r="G3191" s="140">
        <v>0.03</v>
      </c>
      <c r="H3191" s="107">
        <v>12.9</v>
      </c>
      <c r="I3191" s="107" t="s">
        <v>11266</v>
      </c>
      <c r="J3191" s="76">
        <f t="shared" si="1005"/>
        <v>0.38</v>
      </c>
      <c r="M3191" s="76">
        <f>VLOOKUP(B3191,'INS-SIN-SD-09-2021'!A:D,4,0)</f>
        <v>12.9</v>
      </c>
      <c r="N3191" s="76" t="b">
        <f t="shared" si="1006"/>
        <v>1</v>
      </c>
    </row>
    <row r="3192" spans="1:15" s="363" customFormat="1" x14ac:dyDescent="0.25">
      <c r="A3192" s="378">
        <f t="shared" si="1004"/>
        <v>92377</v>
      </c>
      <c r="B3192" s="377">
        <v>7307</v>
      </c>
      <c r="C3192" s="104" t="s">
        <v>11315</v>
      </c>
      <c r="D3192" s="104" t="s">
        <v>13546</v>
      </c>
      <c r="E3192" s="105" t="s">
        <v>11264</v>
      </c>
      <c r="F3192" s="105" t="s">
        <v>6445</v>
      </c>
      <c r="G3192" s="140">
        <v>7.0000000000000001E-3</v>
      </c>
      <c r="H3192" s="107">
        <v>33.81</v>
      </c>
      <c r="I3192" s="107" t="s">
        <v>11266</v>
      </c>
      <c r="J3192" s="76">
        <f t="shared" si="1005"/>
        <v>0.23</v>
      </c>
      <c r="M3192" s="76">
        <f>VLOOKUP(B3192,'INS-SIN-SD-09-2021'!A:D,4,0)</f>
        <v>33.81</v>
      </c>
      <c r="N3192" s="76" t="b">
        <f t="shared" si="1006"/>
        <v>1</v>
      </c>
    </row>
    <row r="3193" spans="1:15" s="363" customFormat="1" x14ac:dyDescent="0.25">
      <c r="A3193" s="378">
        <f t="shared" si="1004"/>
        <v>92377</v>
      </c>
      <c r="B3193" s="377">
        <v>4208</v>
      </c>
      <c r="C3193" s="104" t="s">
        <v>11315</v>
      </c>
      <c r="D3193" s="104" t="s">
        <v>14470</v>
      </c>
      <c r="E3193" s="105" t="s">
        <v>11264</v>
      </c>
      <c r="F3193" s="105" t="s">
        <v>6446</v>
      </c>
      <c r="G3193" s="140">
        <v>1</v>
      </c>
      <c r="H3193" s="107">
        <v>51.99</v>
      </c>
      <c r="I3193" s="107" t="s">
        <v>11266</v>
      </c>
      <c r="J3193" s="76">
        <f t="shared" si="1005"/>
        <v>51.99</v>
      </c>
      <c r="M3193" s="76">
        <f>VLOOKUP(B3193,'INS-SIN-SD-09-2021'!A:D,4,0)</f>
        <v>51.99</v>
      </c>
      <c r="N3193" s="76" t="b">
        <f t="shared" si="1006"/>
        <v>1</v>
      </c>
    </row>
    <row r="3194" spans="1:15" s="363" customFormat="1" ht="60" x14ac:dyDescent="0.25">
      <c r="A3194" s="376">
        <f t="shared" si="1004"/>
        <v>72283</v>
      </c>
      <c r="B3194" s="367" t="s">
        <v>11263</v>
      </c>
      <c r="C3194" s="368" t="s">
        <v>11677</v>
      </c>
      <c r="D3194" s="368" t="s">
        <v>13955</v>
      </c>
      <c r="E3194" s="369" t="s">
        <v>6446</v>
      </c>
      <c r="F3194" s="369" t="s">
        <v>11264</v>
      </c>
      <c r="G3194" s="370" t="s">
        <v>11265</v>
      </c>
      <c r="H3194" s="371" t="s">
        <v>11266</v>
      </c>
      <c r="I3194" s="375">
        <f>SUMIF(A:A,A3194,J:J)</f>
        <v>1014.04</v>
      </c>
      <c r="K3194" s="363" t="e">
        <f>VLOOKUP(A3194,'CMP-SIN-SD-09-2021'!A:D,4,0)</f>
        <v>#N/A</v>
      </c>
      <c r="L3194" s="363" t="e">
        <f>K3194=I3194</f>
        <v>#N/A</v>
      </c>
      <c r="O3194" s="6">
        <v>72283</v>
      </c>
    </row>
    <row r="3195" spans="1:15" s="363" customFormat="1" ht="30" x14ac:dyDescent="0.25">
      <c r="A3195" s="378">
        <f t="shared" si="1004"/>
        <v>72283</v>
      </c>
      <c r="B3195" s="377">
        <v>88267</v>
      </c>
      <c r="C3195" s="104" t="s">
        <v>13955</v>
      </c>
      <c r="D3195" s="104" t="s">
        <v>11375</v>
      </c>
      <c r="E3195" s="105" t="s">
        <v>11264</v>
      </c>
      <c r="F3195" s="105" t="s">
        <v>6456</v>
      </c>
      <c r="G3195" s="140">
        <v>3.5</v>
      </c>
      <c r="H3195" s="107">
        <f>VLOOKUP(B3195,'CMP-SIN-SD-09-2021'!A:D,4,0)</f>
        <v>23.41</v>
      </c>
      <c r="I3195" s="107" t="s">
        <v>11266</v>
      </c>
      <c r="J3195" s="76">
        <f t="shared" ref="J3195:J3202" si="1007">TRUNC((H3195*G3195),2)</f>
        <v>81.93</v>
      </c>
      <c r="M3195" s="76">
        <f>VLOOKUP(B3195,'CMP-SIN-SD-09-2021'!A:D,4,0)</f>
        <v>23.41</v>
      </c>
      <c r="N3195" s="76" t="b">
        <f t="shared" ref="N3195:N3202" si="1008">M3195=H3195</f>
        <v>1</v>
      </c>
    </row>
    <row r="3196" spans="1:15" s="363" customFormat="1" x14ac:dyDescent="0.25">
      <c r="A3196" s="378">
        <f t="shared" si="1004"/>
        <v>72283</v>
      </c>
      <c r="B3196" s="377">
        <v>88316</v>
      </c>
      <c r="C3196" s="104" t="s">
        <v>13955</v>
      </c>
      <c r="D3196" s="104" t="s">
        <v>11293</v>
      </c>
      <c r="E3196" s="105" t="s">
        <v>11264</v>
      </c>
      <c r="F3196" s="105" t="s">
        <v>6456</v>
      </c>
      <c r="G3196" s="140">
        <v>3.5</v>
      </c>
      <c r="H3196" s="107">
        <f>VLOOKUP(B3196,'CMP-SIN-SD-09-2021'!A:D,4,0)</f>
        <v>17.61</v>
      </c>
      <c r="I3196" s="107" t="s">
        <v>11266</v>
      </c>
      <c r="J3196" s="76">
        <f t="shared" si="1007"/>
        <v>61.63</v>
      </c>
      <c r="M3196" s="76">
        <f>VLOOKUP(B3196,'CMP-SIN-SD-09-2021'!A:D,4,0)</f>
        <v>17.61</v>
      </c>
      <c r="N3196" s="76" t="b">
        <f t="shared" si="1008"/>
        <v>1</v>
      </c>
    </row>
    <row r="3197" spans="1:15" s="363" customFormat="1" ht="45" x14ac:dyDescent="0.25">
      <c r="A3197" s="378">
        <f t="shared" si="1004"/>
        <v>72283</v>
      </c>
      <c r="B3197" s="377">
        <v>10899</v>
      </c>
      <c r="C3197" s="104" t="s">
        <v>13955</v>
      </c>
      <c r="D3197" s="104" t="s">
        <v>14471</v>
      </c>
      <c r="E3197" s="105" t="s">
        <v>11264</v>
      </c>
      <c r="F3197" s="105" t="s">
        <v>6446</v>
      </c>
      <c r="G3197" s="140">
        <v>1</v>
      </c>
      <c r="H3197" s="107">
        <v>65.709999999999994</v>
      </c>
      <c r="I3197" s="107" t="s">
        <v>11266</v>
      </c>
      <c r="J3197" s="76">
        <f t="shared" si="1007"/>
        <v>65.709999999999994</v>
      </c>
      <c r="M3197" s="76">
        <f>VLOOKUP(B3197,'INS-SIN-SD-09-2021'!A:D,4,0)</f>
        <v>65.709999999999994</v>
      </c>
      <c r="N3197" s="76" t="b">
        <f t="shared" si="1008"/>
        <v>1</v>
      </c>
    </row>
    <row r="3198" spans="1:15" s="363" customFormat="1" ht="75" x14ac:dyDescent="0.25">
      <c r="A3198" s="378">
        <f t="shared" si="1004"/>
        <v>72283</v>
      </c>
      <c r="B3198" s="377">
        <v>10521</v>
      </c>
      <c r="C3198" s="104" t="s">
        <v>13955</v>
      </c>
      <c r="D3198" s="104" t="s">
        <v>14472</v>
      </c>
      <c r="E3198" s="105" t="s">
        <v>11264</v>
      </c>
      <c r="F3198" s="105" t="s">
        <v>6446</v>
      </c>
      <c r="G3198" s="140">
        <v>1</v>
      </c>
      <c r="H3198" s="107">
        <v>233.86</v>
      </c>
      <c r="I3198" s="107" t="s">
        <v>11266</v>
      </c>
      <c r="J3198" s="76">
        <f t="shared" si="1007"/>
        <v>233.86</v>
      </c>
      <c r="M3198" s="76">
        <f>VLOOKUP(B3198,'INS-SIN-SD-09-2021'!A:D,4,0)</f>
        <v>233.86</v>
      </c>
      <c r="N3198" s="76" t="b">
        <f t="shared" si="1008"/>
        <v>1</v>
      </c>
    </row>
    <row r="3199" spans="1:15" s="363" customFormat="1" ht="45" x14ac:dyDescent="0.25">
      <c r="A3199" s="378">
        <f t="shared" si="1004"/>
        <v>72283</v>
      </c>
      <c r="B3199" s="377">
        <v>10902</v>
      </c>
      <c r="C3199" s="104" t="s">
        <v>13955</v>
      </c>
      <c r="D3199" s="104" t="s">
        <v>14473</v>
      </c>
      <c r="E3199" s="105" t="s">
        <v>11264</v>
      </c>
      <c r="F3199" s="105" t="s">
        <v>6446</v>
      </c>
      <c r="G3199" s="140">
        <v>1</v>
      </c>
      <c r="H3199" s="107">
        <v>53.77</v>
      </c>
      <c r="I3199" s="107" t="s">
        <v>11266</v>
      </c>
      <c r="J3199" s="76">
        <f t="shared" si="1007"/>
        <v>53.77</v>
      </c>
      <c r="M3199" s="76">
        <f>VLOOKUP(B3199,'INS-SIN-SD-09-2021'!A:D,4,0)</f>
        <v>53.77</v>
      </c>
      <c r="N3199" s="76" t="b">
        <f t="shared" si="1008"/>
        <v>1</v>
      </c>
    </row>
    <row r="3200" spans="1:15" s="363" customFormat="1" ht="45" x14ac:dyDescent="0.25">
      <c r="A3200" s="378">
        <f t="shared" si="1004"/>
        <v>72283</v>
      </c>
      <c r="B3200" s="377">
        <v>21029</v>
      </c>
      <c r="C3200" s="104" t="s">
        <v>13955</v>
      </c>
      <c r="D3200" s="104" t="s">
        <v>14474</v>
      </c>
      <c r="E3200" s="105" t="s">
        <v>11264</v>
      </c>
      <c r="F3200" s="105" t="s">
        <v>6446</v>
      </c>
      <c r="G3200" s="140">
        <v>1</v>
      </c>
      <c r="H3200" s="107">
        <v>260</v>
      </c>
      <c r="I3200" s="107" t="s">
        <v>11266</v>
      </c>
      <c r="J3200" s="76">
        <f t="shared" si="1007"/>
        <v>260</v>
      </c>
      <c r="M3200" s="76">
        <f>VLOOKUP(B3200,'INS-SIN-SD-09-2021'!A:D,4,0)</f>
        <v>260</v>
      </c>
      <c r="N3200" s="76" t="b">
        <f t="shared" si="1008"/>
        <v>1</v>
      </c>
    </row>
    <row r="3201" spans="1:15" s="363" customFormat="1" ht="45" x14ac:dyDescent="0.25">
      <c r="A3201" s="378">
        <f t="shared" si="1004"/>
        <v>72283</v>
      </c>
      <c r="B3201" s="377">
        <v>20972</v>
      </c>
      <c r="C3201" s="104" t="s">
        <v>13955</v>
      </c>
      <c r="D3201" s="104" t="s">
        <v>14475</v>
      </c>
      <c r="E3201" s="105" t="s">
        <v>11264</v>
      </c>
      <c r="F3201" s="105" t="s">
        <v>6446</v>
      </c>
      <c r="G3201" s="140">
        <v>1</v>
      </c>
      <c r="H3201" s="107">
        <v>107.14</v>
      </c>
      <c r="I3201" s="107" t="s">
        <v>11266</v>
      </c>
      <c r="J3201" s="76">
        <f t="shared" si="1007"/>
        <v>107.14</v>
      </c>
      <c r="M3201" s="76">
        <f>VLOOKUP(B3201,'INS-SIN-SD-09-2021'!A:D,4,0)</f>
        <v>107.14</v>
      </c>
      <c r="N3201" s="76" t="b">
        <f t="shared" si="1008"/>
        <v>1</v>
      </c>
    </row>
    <row r="3202" spans="1:15" s="363" customFormat="1" ht="60" x14ac:dyDescent="0.25">
      <c r="A3202" s="378">
        <f t="shared" si="1004"/>
        <v>72283</v>
      </c>
      <c r="B3202" s="377">
        <v>10904</v>
      </c>
      <c r="C3202" s="104" t="s">
        <v>13955</v>
      </c>
      <c r="D3202" s="104" t="s">
        <v>14476</v>
      </c>
      <c r="E3202" s="105" t="s">
        <v>11264</v>
      </c>
      <c r="F3202" s="105" t="s">
        <v>6446</v>
      </c>
      <c r="G3202" s="140">
        <v>1</v>
      </c>
      <c r="H3202" s="107">
        <v>150</v>
      </c>
      <c r="I3202" s="107" t="s">
        <v>11266</v>
      </c>
      <c r="J3202" s="76">
        <f t="shared" si="1007"/>
        <v>150</v>
      </c>
      <c r="M3202" s="76">
        <f>VLOOKUP(B3202,'INS-SIN-SD-09-2021'!A:D,4,0)</f>
        <v>150</v>
      </c>
      <c r="N3202" s="76" t="b">
        <f t="shared" si="1008"/>
        <v>1</v>
      </c>
    </row>
    <row r="3203" spans="1:15" s="363" customFormat="1" ht="30" x14ac:dyDescent="0.25">
      <c r="A3203" s="376">
        <f t="shared" si="1004"/>
        <v>83633</v>
      </c>
      <c r="B3203" s="367" t="s">
        <v>11263</v>
      </c>
      <c r="C3203" s="368" t="s">
        <v>11678</v>
      </c>
      <c r="D3203" s="368" t="s">
        <v>13904</v>
      </c>
      <c r="E3203" s="369" t="s">
        <v>6446</v>
      </c>
      <c r="F3203" s="369" t="s">
        <v>11264</v>
      </c>
      <c r="G3203" s="370" t="s">
        <v>11265</v>
      </c>
      <c r="H3203" s="371" t="s">
        <v>11266</v>
      </c>
      <c r="I3203" s="375">
        <f>SUMIF(A:A,A3203,J:J)</f>
        <v>2652.87</v>
      </c>
      <c r="K3203" s="363" t="e">
        <f>VLOOKUP(A3203,'CMP-SIN-SD-09-2021'!A:D,4,0)</f>
        <v>#N/A</v>
      </c>
      <c r="L3203" s="363" t="e">
        <f>K3203=I3203</f>
        <v>#N/A</v>
      </c>
      <c r="O3203" s="6">
        <v>83633</v>
      </c>
    </row>
    <row r="3204" spans="1:15" s="363" customFormat="1" ht="30" x14ac:dyDescent="0.25">
      <c r="A3204" s="378">
        <f t="shared" si="1004"/>
        <v>83633</v>
      </c>
      <c r="B3204" s="377">
        <v>88248</v>
      </c>
      <c r="C3204" s="104" t="s">
        <v>13904</v>
      </c>
      <c r="D3204" s="104" t="s">
        <v>11440</v>
      </c>
      <c r="E3204" s="105" t="s">
        <v>11264</v>
      </c>
      <c r="F3204" s="105" t="s">
        <v>6456</v>
      </c>
      <c r="G3204" s="140">
        <v>1.1499999999999999</v>
      </c>
      <c r="H3204" s="107">
        <f>VLOOKUP(B3204,'CMP-SIN-SD-09-2021'!A:D,4,0)</f>
        <v>18.23</v>
      </c>
      <c r="I3204" s="107" t="s">
        <v>11266</v>
      </c>
      <c r="J3204" s="76">
        <f t="shared" ref="J3204:J3207" si="1009">TRUNC((H3204*G3204),2)</f>
        <v>20.96</v>
      </c>
      <c r="M3204" s="76">
        <f>VLOOKUP(B3204,'CMP-SIN-SD-09-2021'!A:D,4,0)</f>
        <v>18.23</v>
      </c>
      <c r="N3204" s="76" t="b">
        <f t="shared" ref="N3204:N3207" si="1010">M3204=H3204</f>
        <v>1</v>
      </c>
    </row>
    <row r="3205" spans="1:15" s="363" customFormat="1" ht="30" x14ac:dyDescent="0.25">
      <c r="A3205" s="378">
        <f t="shared" si="1004"/>
        <v>83633</v>
      </c>
      <c r="B3205" s="377">
        <v>88267</v>
      </c>
      <c r="C3205" s="104" t="s">
        <v>13904</v>
      </c>
      <c r="D3205" s="104" t="s">
        <v>11375</v>
      </c>
      <c r="E3205" s="105" t="s">
        <v>11264</v>
      </c>
      <c r="F3205" s="105" t="s">
        <v>6456</v>
      </c>
      <c r="G3205" s="140">
        <v>1.1499999999999999</v>
      </c>
      <c r="H3205" s="107">
        <f>VLOOKUP(B3205,'CMP-SIN-SD-09-2021'!A:D,4,0)</f>
        <v>23.41</v>
      </c>
      <c r="I3205" s="107" t="s">
        <v>11266</v>
      </c>
      <c r="J3205" s="76">
        <f t="shared" si="1009"/>
        <v>26.92</v>
      </c>
      <c r="M3205" s="76">
        <f>VLOOKUP(B3205,'CMP-SIN-SD-09-2021'!A:D,4,0)</f>
        <v>23.41</v>
      </c>
      <c r="N3205" s="76" t="b">
        <f t="shared" si="1010"/>
        <v>1</v>
      </c>
    </row>
    <row r="3206" spans="1:15" s="363" customFormat="1" x14ac:dyDescent="0.25">
      <c r="A3206" s="378">
        <f t="shared" si="1004"/>
        <v>83633</v>
      </c>
      <c r="B3206" s="377">
        <v>3148</v>
      </c>
      <c r="C3206" s="104" t="s">
        <v>13904</v>
      </c>
      <c r="D3206" s="104" t="s">
        <v>14015</v>
      </c>
      <c r="E3206" s="105" t="s">
        <v>11264</v>
      </c>
      <c r="F3206" s="105" t="s">
        <v>6446</v>
      </c>
      <c r="G3206" s="140">
        <v>2.8000000000000001E-2</v>
      </c>
      <c r="H3206" s="107">
        <v>12.9</v>
      </c>
      <c r="I3206" s="107" t="s">
        <v>11266</v>
      </c>
      <c r="J3206" s="76">
        <f t="shared" si="1009"/>
        <v>0.36</v>
      </c>
      <c r="M3206" s="76">
        <f>VLOOKUP(B3206,'INS-SIN-SD-09-2021'!A:D,4,0)</f>
        <v>12.9</v>
      </c>
      <c r="N3206" s="76" t="b">
        <f t="shared" si="1010"/>
        <v>1</v>
      </c>
    </row>
    <row r="3207" spans="1:15" s="363" customFormat="1" ht="30" x14ac:dyDescent="0.25">
      <c r="A3207" s="378">
        <f t="shared" si="1004"/>
        <v>83633</v>
      </c>
      <c r="B3207" s="377">
        <v>10924</v>
      </c>
      <c r="C3207" s="104" t="s">
        <v>13904</v>
      </c>
      <c r="D3207" s="104" t="s">
        <v>14477</v>
      </c>
      <c r="E3207" s="105" t="s">
        <v>11264</v>
      </c>
      <c r="F3207" s="105" t="s">
        <v>6446</v>
      </c>
      <c r="G3207" s="140">
        <v>1</v>
      </c>
      <c r="H3207" s="107">
        <v>2604.63</v>
      </c>
      <c r="I3207" s="107" t="s">
        <v>11266</v>
      </c>
      <c r="J3207" s="76">
        <f t="shared" si="1009"/>
        <v>2604.63</v>
      </c>
      <c r="M3207" s="76">
        <f>VLOOKUP(B3207,'INS-SIN-SD-09-2021'!A:D,4,0)</f>
        <v>2604.63</v>
      </c>
      <c r="N3207" s="76" t="b">
        <f t="shared" si="1010"/>
        <v>1</v>
      </c>
    </row>
    <row r="3208" spans="1:15" s="363" customFormat="1" ht="60" x14ac:dyDescent="0.25">
      <c r="A3208" s="376">
        <f t="shared" si="1004"/>
        <v>97498</v>
      </c>
      <c r="B3208" s="367" t="s">
        <v>11263</v>
      </c>
      <c r="C3208" s="368" t="s">
        <v>11679</v>
      </c>
      <c r="D3208" s="368" t="s">
        <v>13650</v>
      </c>
      <c r="E3208" s="369" t="s">
        <v>6465</v>
      </c>
      <c r="F3208" s="369" t="s">
        <v>11264</v>
      </c>
      <c r="G3208" s="370" t="s">
        <v>11265</v>
      </c>
      <c r="H3208" s="371" t="s">
        <v>11266</v>
      </c>
      <c r="I3208" s="375">
        <f>SUMIF(A:A,A3208,J:J)</f>
        <v>56.89</v>
      </c>
      <c r="K3208" s="363">
        <f>VLOOKUP(A3208,'CMP-SIN-SD-09-2021'!A:D,4,0)</f>
        <v>56.89</v>
      </c>
      <c r="L3208" s="363" t="b">
        <f>K3208=I3208</f>
        <v>1</v>
      </c>
      <c r="O3208" s="6">
        <v>97498</v>
      </c>
    </row>
    <row r="3209" spans="1:15" s="363" customFormat="1" ht="30" x14ac:dyDescent="0.25">
      <c r="A3209" s="378">
        <f t="shared" si="1004"/>
        <v>97498</v>
      </c>
      <c r="B3209" s="377">
        <v>88248</v>
      </c>
      <c r="C3209" s="104" t="s">
        <v>13650</v>
      </c>
      <c r="D3209" s="104" t="s">
        <v>11440</v>
      </c>
      <c r="E3209" s="105" t="s">
        <v>11264</v>
      </c>
      <c r="F3209" s="105" t="s">
        <v>6456</v>
      </c>
      <c r="G3209" s="140">
        <v>0.16300000000000001</v>
      </c>
      <c r="H3209" s="107">
        <f>VLOOKUP(B3209,'CMP-SIN-SD-09-2021'!A:D,4,0)</f>
        <v>18.23</v>
      </c>
      <c r="I3209" s="107" t="s">
        <v>11266</v>
      </c>
      <c r="J3209" s="76">
        <f t="shared" ref="J3209:J3211" si="1011">TRUNC((H3209*G3209),2)</f>
        <v>2.97</v>
      </c>
      <c r="M3209" s="76">
        <f>VLOOKUP(B3209,'CMP-SIN-SD-09-2021'!A:D,4,0)</f>
        <v>18.23</v>
      </c>
      <c r="N3209" s="76" t="b">
        <f t="shared" ref="N3209:N3211" si="1012">M3209=H3209</f>
        <v>1</v>
      </c>
    </row>
    <row r="3210" spans="1:15" s="363" customFormat="1" ht="30" x14ac:dyDescent="0.25">
      <c r="A3210" s="378">
        <f t="shared" si="1004"/>
        <v>97498</v>
      </c>
      <c r="B3210" s="377">
        <v>88267</v>
      </c>
      <c r="C3210" s="104" t="s">
        <v>13650</v>
      </c>
      <c r="D3210" s="104" t="s">
        <v>11375</v>
      </c>
      <c r="E3210" s="105" t="s">
        <v>11264</v>
      </c>
      <c r="F3210" s="105" t="s">
        <v>6456</v>
      </c>
      <c r="G3210" s="140">
        <v>0.16300000000000001</v>
      </c>
      <c r="H3210" s="107">
        <f>VLOOKUP(B3210,'CMP-SIN-SD-09-2021'!A:D,4,0)</f>
        <v>23.41</v>
      </c>
      <c r="I3210" s="107" t="s">
        <v>11266</v>
      </c>
      <c r="J3210" s="76">
        <f t="shared" si="1011"/>
        <v>3.81</v>
      </c>
      <c r="M3210" s="76">
        <f>VLOOKUP(B3210,'CMP-SIN-SD-09-2021'!A:D,4,0)</f>
        <v>23.41</v>
      </c>
      <c r="N3210" s="76" t="b">
        <f t="shared" si="1012"/>
        <v>1</v>
      </c>
    </row>
    <row r="3211" spans="1:15" s="363" customFormat="1" ht="30" x14ac:dyDescent="0.25">
      <c r="A3211" s="378">
        <f t="shared" si="1004"/>
        <v>97498</v>
      </c>
      <c r="B3211" s="377">
        <v>40626</v>
      </c>
      <c r="C3211" s="104" t="s">
        <v>13650</v>
      </c>
      <c r="D3211" s="104" t="s">
        <v>14478</v>
      </c>
      <c r="E3211" s="105" t="s">
        <v>11264</v>
      </c>
      <c r="F3211" s="105" t="s">
        <v>6465</v>
      </c>
      <c r="G3211" s="140">
        <v>1.0389999999999999</v>
      </c>
      <c r="H3211" s="107">
        <v>48.23</v>
      </c>
      <c r="I3211" s="107" t="s">
        <v>11266</v>
      </c>
      <c r="J3211" s="76">
        <f t="shared" si="1011"/>
        <v>50.11</v>
      </c>
      <c r="M3211" s="76">
        <f>VLOOKUP(B3211,'INS-SIN-SD-09-2021'!A:D,4,0)</f>
        <v>48.23</v>
      </c>
      <c r="N3211" s="76" t="b">
        <f t="shared" si="1012"/>
        <v>1</v>
      </c>
    </row>
    <row r="3212" spans="1:15" s="363" customFormat="1" ht="60" x14ac:dyDescent="0.25">
      <c r="A3212" s="376">
        <f t="shared" si="1004"/>
        <v>92364</v>
      </c>
      <c r="B3212" s="367" t="s">
        <v>11263</v>
      </c>
      <c r="C3212" s="368" t="s">
        <v>11680</v>
      </c>
      <c r="D3212" s="368" t="s">
        <v>14479</v>
      </c>
      <c r="E3212" s="369" t="s">
        <v>6465</v>
      </c>
      <c r="F3212" s="369" t="s">
        <v>11264</v>
      </c>
      <c r="G3212" s="370" t="s">
        <v>11265</v>
      </c>
      <c r="H3212" s="371" t="s">
        <v>11266</v>
      </c>
      <c r="I3212" s="375">
        <f>SUMIF(A:A,A3212,J:J)</f>
        <v>70.600000000000009</v>
      </c>
      <c r="K3212" s="363">
        <f>VLOOKUP(A3212,'CMP-SIN-SD-09-2021'!A:D,4,0)</f>
        <v>70.599999999999994</v>
      </c>
      <c r="L3212" s="363" t="b">
        <f>K3212=I3212</f>
        <v>1</v>
      </c>
      <c r="O3212" s="6">
        <v>92364</v>
      </c>
    </row>
    <row r="3213" spans="1:15" s="363" customFormat="1" ht="30" x14ac:dyDescent="0.25">
      <c r="A3213" s="378">
        <f t="shared" si="1004"/>
        <v>92364</v>
      </c>
      <c r="B3213" s="377">
        <v>88248</v>
      </c>
      <c r="C3213" s="104" t="s">
        <v>14479</v>
      </c>
      <c r="D3213" s="104" t="s">
        <v>11440</v>
      </c>
      <c r="E3213" s="105" t="s">
        <v>11264</v>
      </c>
      <c r="F3213" s="105" t="s">
        <v>6456</v>
      </c>
      <c r="G3213" s="140">
        <v>0.17799999999999999</v>
      </c>
      <c r="H3213" s="107">
        <f>VLOOKUP(B3213,'CMP-SIN-SD-09-2021'!A:D,4,0)</f>
        <v>18.23</v>
      </c>
      <c r="I3213" s="107" t="s">
        <v>11266</v>
      </c>
      <c r="J3213" s="76">
        <f t="shared" ref="J3213:J3215" si="1013">TRUNC((H3213*G3213),2)</f>
        <v>3.24</v>
      </c>
      <c r="M3213" s="76">
        <f>VLOOKUP(B3213,'CMP-SIN-SD-09-2021'!A:D,4,0)</f>
        <v>18.23</v>
      </c>
      <c r="N3213" s="76" t="b">
        <f t="shared" ref="N3213:N3215" si="1014">M3213=H3213</f>
        <v>1</v>
      </c>
    </row>
    <row r="3214" spans="1:15" s="363" customFormat="1" ht="30" x14ac:dyDescent="0.25">
      <c r="A3214" s="378">
        <f t="shared" si="1004"/>
        <v>92364</v>
      </c>
      <c r="B3214" s="377">
        <v>88267</v>
      </c>
      <c r="C3214" s="104" t="s">
        <v>14479</v>
      </c>
      <c r="D3214" s="104" t="s">
        <v>11375</v>
      </c>
      <c r="E3214" s="105" t="s">
        <v>11264</v>
      </c>
      <c r="F3214" s="105" t="s">
        <v>6456</v>
      </c>
      <c r="G3214" s="140">
        <v>0.17799999999999999</v>
      </c>
      <c r="H3214" s="107">
        <f>VLOOKUP(B3214,'CMP-SIN-SD-09-2021'!A:D,4,0)</f>
        <v>23.41</v>
      </c>
      <c r="I3214" s="107" t="s">
        <v>11266</v>
      </c>
      <c r="J3214" s="76">
        <f t="shared" si="1013"/>
        <v>4.16</v>
      </c>
      <c r="M3214" s="76">
        <f>VLOOKUP(B3214,'CMP-SIN-SD-09-2021'!A:D,4,0)</f>
        <v>23.41</v>
      </c>
      <c r="N3214" s="76" t="b">
        <f t="shared" si="1014"/>
        <v>1</v>
      </c>
    </row>
    <row r="3215" spans="1:15" s="363" customFormat="1" ht="30" x14ac:dyDescent="0.25">
      <c r="A3215" s="378">
        <f t="shared" si="1004"/>
        <v>92364</v>
      </c>
      <c r="B3215" s="377">
        <v>7698</v>
      </c>
      <c r="C3215" s="104" t="s">
        <v>14479</v>
      </c>
      <c r="D3215" s="104" t="s">
        <v>14480</v>
      </c>
      <c r="E3215" s="105" t="s">
        <v>11264</v>
      </c>
      <c r="F3215" s="105" t="s">
        <v>6465</v>
      </c>
      <c r="G3215" s="140">
        <v>1.0389999999999999</v>
      </c>
      <c r="H3215" s="107">
        <v>60.83</v>
      </c>
      <c r="I3215" s="107" t="s">
        <v>11266</v>
      </c>
      <c r="J3215" s="76">
        <f t="shared" si="1013"/>
        <v>63.2</v>
      </c>
      <c r="M3215" s="76">
        <f>VLOOKUP(B3215,'INS-SIN-SD-09-2021'!A:D,4,0)</f>
        <v>60.83</v>
      </c>
      <c r="N3215" s="76" t="b">
        <f t="shared" si="1014"/>
        <v>1</v>
      </c>
    </row>
    <row r="3216" spans="1:15" s="363" customFormat="1" ht="60" x14ac:dyDescent="0.25">
      <c r="A3216" s="376">
        <f t="shared" si="1004"/>
        <v>92365</v>
      </c>
      <c r="B3216" s="367" t="s">
        <v>11263</v>
      </c>
      <c r="C3216" s="368" t="s">
        <v>11681</v>
      </c>
      <c r="D3216" s="368" t="s">
        <v>14479</v>
      </c>
      <c r="E3216" s="369" t="s">
        <v>6465</v>
      </c>
      <c r="F3216" s="369" t="s">
        <v>11264</v>
      </c>
      <c r="G3216" s="370" t="s">
        <v>11265</v>
      </c>
      <c r="H3216" s="371" t="s">
        <v>11266</v>
      </c>
      <c r="I3216" s="375">
        <f>SUMIF(A:A,A3216,J:J)</f>
        <v>81.47999999999999</v>
      </c>
      <c r="K3216" s="363">
        <f>VLOOKUP(A3216,'CMP-SIN-SD-09-2021'!A:D,4,0)</f>
        <v>81.48</v>
      </c>
      <c r="L3216" s="363" t="b">
        <f>K3216=I3216</f>
        <v>1</v>
      </c>
      <c r="O3216" s="6">
        <v>92365</v>
      </c>
    </row>
    <row r="3217" spans="1:15" s="363" customFormat="1" ht="30" x14ac:dyDescent="0.25">
      <c r="A3217" s="378">
        <f t="shared" si="1004"/>
        <v>92365</v>
      </c>
      <c r="B3217" s="377">
        <v>88248</v>
      </c>
      <c r="C3217" s="104" t="s">
        <v>14479</v>
      </c>
      <c r="D3217" s="104" t="s">
        <v>11440</v>
      </c>
      <c r="E3217" s="105" t="s">
        <v>11264</v>
      </c>
      <c r="F3217" s="105" t="s">
        <v>6456</v>
      </c>
      <c r="G3217" s="140">
        <v>0.19400000000000001</v>
      </c>
      <c r="H3217" s="107">
        <f>VLOOKUP(B3217,'CMP-SIN-SD-09-2021'!A:D,4,0)</f>
        <v>18.23</v>
      </c>
      <c r="I3217" s="107" t="s">
        <v>11266</v>
      </c>
      <c r="J3217" s="76">
        <f t="shared" ref="J3217:J3219" si="1015">TRUNC((H3217*G3217),2)</f>
        <v>3.53</v>
      </c>
      <c r="M3217" s="76">
        <f>VLOOKUP(B3217,'CMP-SIN-SD-09-2021'!A:D,4,0)</f>
        <v>18.23</v>
      </c>
      <c r="N3217" s="76" t="b">
        <f t="shared" ref="N3217:N3219" si="1016">M3217=H3217</f>
        <v>1</v>
      </c>
    </row>
    <row r="3218" spans="1:15" s="363" customFormat="1" ht="30" x14ac:dyDescent="0.25">
      <c r="A3218" s="378">
        <f t="shared" si="1004"/>
        <v>92365</v>
      </c>
      <c r="B3218" s="377">
        <v>88267</v>
      </c>
      <c r="C3218" s="104" t="s">
        <v>14479</v>
      </c>
      <c r="D3218" s="104" t="s">
        <v>11375</v>
      </c>
      <c r="E3218" s="105" t="s">
        <v>11264</v>
      </c>
      <c r="F3218" s="105" t="s">
        <v>6456</v>
      </c>
      <c r="G3218" s="140">
        <v>0.19400000000000001</v>
      </c>
      <c r="H3218" s="107">
        <f>VLOOKUP(B3218,'CMP-SIN-SD-09-2021'!A:D,4,0)</f>
        <v>23.41</v>
      </c>
      <c r="I3218" s="107" t="s">
        <v>11266</v>
      </c>
      <c r="J3218" s="76">
        <f t="shared" si="1015"/>
        <v>4.54</v>
      </c>
      <c r="M3218" s="76">
        <f>VLOOKUP(B3218,'CMP-SIN-SD-09-2021'!A:D,4,0)</f>
        <v>23.41</v>
      </c>
      <c r="N3218" s="76" t="b">
        <f t="shared" si="1016"/>
        <v>1</v>
      </c>
    </row>
    <row r="3219" spans="1:15" s="363" customFormat="1" ht="30" x14ac:dyDescent="0.25">
      <c r="A3219" s="378">
        <f t="shared" si="1004"/>
        <v>92365</v>
      </c>
      <c r="B3219" s="377">
        <v>7697</v>
      </c>
      <c r="C3219" s="104" t="s">
        <v>14479</v>
      </c>
      <c r="D3219" s="104" t="s">
        <v>14481</v>
      </c>
      <c r="E3219" s="105" t="s">
        <v>11264</v>
      </c>
      <c r="F3219" s="105" t="s">
        <v>6465</v>
      </c>
      <c r="G3219" s="140">
        <v>1.0389999999999999</v>
      </c>
      <c r="H3219" s="107">
        <v>70.66</v>
      </c>
      <c r="I3219" s="107" t="s">
        <v>11266</v>
      </c>
      <c r="J3219" s="76">
        <f t="shared" si="1015"/>
        <v>73.41</v>
      </c>
      <c r="M3219" s="76">
        <f>VLOOKUP(B3219,'INS-SIN-SD-09-2021'!A:D,4,0)</f>
        <v>70.66</v>
      </c>
      <c r="N3219" s="76" t="b">
        <f t="shared" si="1016"/>
        <v>1</v>
      </c>
    </row>
    <row r="3220" spans="1:15" s="363" customFormat="1" ht="45" x14ac:dyDescent="0.25">
      <c r="A3220" s="376">
        <f t="shared" si="1004"/>
        <v>92337</v>
      </c>
      <c r="B3220" s="367" t="s">
        <v>11263</v>
      </c>
      <c r="C3220" s="368" t="s">
        <v>11682</v>
      </c>
      <c r="D3220" s="368" t="s">
        <v>13578</v>
      </c>
      <c r="E3220" s="369" t="s">
        <v>6465</v>
      </c>
      <c r="F3220" s="369" t="s">
        <v>11264</v>
      </c>
      <c r="G3220" s="370" t="s">
        <v>11265</v>
      </c>
      <c r="H3220" s="371" t="s">
        <v>11266</v>
      </c>
      <c r="I3220" s="375">
        <f>SUMIF(A:A,A3220,J:J)</f>
        <v>191.19</v>
      </c>
      <c r="K3220" s="363">
        <f>VLOOKUP(A3220,'CMP-SIN-SD-09-2021'!A:D,4,0)</f>
        <v>191.19</v>
      </c>
      <c r="L3220" s="363" t="b">
        <f>K3220=I3220</f>
        <v>1</v>
      </c>
      <c r="O3220" s="6">
        <v>92337</v>
      </c>
    </row>
    <row r="3221" spans="1:15" s="363" customFormat="1" ht="30" x14ac:dyDescent="0.25">
      <c r="A3221" s="378">
        <f t="shared" si="1004"/>
        <v>92337</v>
      </c>
      <c r="B3221" s="377">
        <v>88248</v>
      </c>
      <c r="C3221" s="104" t="s">
        <v>13578</v>
      </c>
      <c r="D3221" s="104" t="s">
        <v>11440</v>
      </c>
      <c r="E3221" s="105" t="s">
        <v>11264</v>
      </c>
      <c r="F3221" s="105" t="s">
        <v>6456</v>
      </c>
      <c r="G3221" s="140">
        <v>0.34599999999999997</v>
      </c>
      <c r="H3221" s="107">
        <f>VLOOKUP(B3221,'CMP-SIN-SD-09-2021'!A:D,4,0)</f>
        <v>18.23</v>
      </c>
      <c r="I3221" s="107" t="s">
        <v>11266</v>
      </c>
      <c r="J3221" s="76">
        <f t="shared" ref="J3221:J3223" si="1017">TRUNC((H3221*G3221),2)</f>
        <v>6.3</v>
      </c>
      <c r="M3221" s="76">
        <f>VLOOKUP(B3221,'CMP-SIN-SD-09-2021'!A:D,4,0)</f>
        <v>18.23</v>
      </c>
      <c r="N3221" s="76" t="b">
        <f t="shared" ref="N3221:N3223" si="1018">M3221=H3221</f>
        <v>1</v>
      </c>
    </row>
    <row r="3222" spans="1:15" s="363" customFormat="1" ht="30" x14ac:dyDescent="0.25">
      <c r="A3222" s="378">
        <f t="shared" si="1004"/>
        <v>92337</v>
      </c>
      <c r="B3222" s="377">
        <v>88267</v>
      </c>
      <c r="C3222" s="104" t="s">
        <v>13578</v>
      </c>
      <c r="D3222" s="104" t="s">
        <v>11375</v>
      </c>
      <c r="E3222" s="105" t="s">
        <v>11264</v>
      </c>
      <c r="F3222" s="105" t="s">
        <v>6456</v>
      </c>
      <c r="G3222" s="140">
        <v>0.34599999999999997</v>
      </c>
      <c r="H3222" s="107">
        <f>VLOOKUP(B3222,'CMP-SIN-SD-09-2021'!A:D,4,0)</f>
        <v>23.41</v>
      </c>
      <c r="I3222" s="107" t="s">
        <v>11266</v>
      </c>
      <c r="J3222" s="76">
        <f t="shared" si="1017"/>
        <v>8.09</v>
      </c>
      <c r="M3222" s="76">
        <f>VLOOKUP(B3222,'CMP-SIN-SD-09-2021'!A:D,4,0)</f>
        <v>23.41</v>
      </c>
      <c r="N3222" s="76" t="b">
        <f t="shared" si="1018"/>
        <v>1</v>
      </c>
    </row>
    <row r="3223" spans="1:15" s="363" customFormat="1" ht="30" x14ac:dyDescent="0.25">
      <c r="A3223" s="378">
        <f t="shared" si="1004"/>
        <v>92337</v>
      </c>
      <c r="B3223" s="377">
        <v>7694</v>
      </c>
      <c r="C3223" s="104" t="s">
        <v>13578</v>
      </c>
      <c r="D3223" s="104" t="s">
        <v>14482</v>
      </c>
      <c r="E3223" s="105" t="s">
        <v>11264</v>
      </c>
      <c r="F3223" s="105" t="s">
        <v>6465</v>
      </c>
      <c r="G3223" s="140">
        <v>1.0389999999999999</v>
      </c>
      <c r="H3223" s="107">
        <v>170.17</v>
      </c>
      <c r="I3223" s="107" t="s">
        <v>11266</v>
      </c>
      <c r="J3223" s="76">
        <f t="shared" si="1017"/>
        <v>176.8</v>
      </c>
      <c r="M3223" s="76">
        <f>VLOOKUP(B3223,'INS-SIN-SD-09-2021'!A:D,4,0)</f>
        <v>170.17</v>
      </c>
      <c r="N3223" s="76" t="b">
        <f t="shared" si="1018"/>
        <v>1</v>
      </c>
    </row>
    <row r="3224" spans="1:15" s="363" customFormat="1" ht="45" x14ac:dyDescent="0.25">
      <c r="A3224" s="376">
        <f t="shared" si="1004"/>
        <v>92920</v>
      </c>
      <c r="B3224" s="367" t="s">
        <v>11263</v>
      </c>
      <c r="C3224" s="368" t="s">
        <v>11683</v>
      </c>
      <c r="D3224" s="368" t="s">
        <v>13525</v>
      </c>
      <c r="E3224" s="369" t="s">
        <v>6446</v>
      </c>
      <c r="F3224" s="369" t="s">
        <v>11264</v>
      </c>
      <c r="G3224" s="370" t="s">
        <v>11265</v>
      </c>
      <c r="H3224" s="371" t="s">
        <v>11266</v>
      </c>
      <c r="I3224" s="375">
        <f>SUMIF(A:A,A3224,J:J)</f>
        <v>33.71</v>
      </c>
      <c r="K3224" s="363">
        <f>VLOOKUP(A3224,'CMP-SIN-SD-09-2021'!A:D,4,0)</f>
        <v>33.71</v>
      </c>
      <c r="L3224" s="363" t="b">
        <f>K3224=I3224</f>
        <v>1</v>
      </c>
      <c r="O3224" s="6">
        <v>92920</v>
      </c>
    </row>
    <row r="3225" spans="1:15" s="363" customFormat="1" ht="30" x14ac:dyDescent="0.25">
      <c r="A3225" s="378">
        <f t="shared" si="1004"/>
        <v>92920</v>
      </c>
      <c r="B3225" s="377">
        <v>88248</v>
      </c>
      <c r="C3225" s="104" t="s">
        <v>13525</v>
      </c>
      <c r="D3225" s="104" t="s">
        <v>11440</v>
      </c>
      <c r="E3225" s="105" t="s">
        <v>11264</v>
      </c>
      <c r="F3225" s="105" t="s">
        <v>6456</v>
      </c>
      <c r="G3225" s="140">
        <v>0.49</v>
      </c>
      <c r="H3225" s="107">
        <f>VLOOKUP(B3225,'CMP-SIN-SD-09-2021'!A:D,4,0)</f>
        <v>18.23</v>
      </c>
      <c r="I3225" s="107" t="s">
        <v>11266</v>
      </c>
      <c r="J3225" s="76">
        <f t="shared" ref="J3225:J3229" si="1019">TRUNC((H3225*G3225),2)</f>
        <v>8.93</v>
      </c>
      <c r="M3225" s="76">
        <f>VLOOKUP(B3225,'CMP-SIN-SD-09-2021'!A:D,4,0)</f>
        <v>18.23</v>
      </c>
      <c r="N3225" s="76" t="b">
        <f t="shared" ref="N3225:N3229" si="1020">M3225=H3225</f>
        <v>1</v>
      </c>
    </row>
    <row r="3226" spans="1:15" s="363" customFormat="1" ht="30" x14ac:dyDescent="0.25">
      <c r="A3226" s="378">
        <f t="shared" si="1004"/>
        <v>92920</v>
      </c>
      <c r="B3226" s="377">
        <v>88267</v>
      </c>
      <c r="C3226" s="104" t="s">
        <v>13525</v>
      </c>
      <c r="D3226" s="104" t="s">
        <v>11375</v>
      </c>
      <c r="E3226" s="105" t="s">
        <v>11264</v>
      </c>
      <c r="F3226" s="105" t="s">
        <v>6456</v>
      </c>
      <c r="G3226" s="140">
        <v>0.49</v>
      </c>
      <c r="H3226" s="107">
        <f>VLOOKUP(B3226,'CMP-SIN-SD-09-2021'!A:D,4,0)</f>
        <v>23.41</v>
      </c>
      <c r="I3226" s="107" t="s">
        <v>11266</v>
      </c>
      <c r="J3226" s="76">
        <f t="shared" si="1019"/>
        <v>11.47</v>
      </c>
      <c r="M3226" s="76">
        <f>VLOOKUP(B3226,'CMP-SIN-SD-09-2021'!A:D,4,0)</f>
        <v>23.41</v>
      </c>
      <c r="N3226" s="76" t="b">
        <f t="shared" si="1020"/>
        <v>1</v>
      </c>
    </row>
    <row r="3227" spans="1:15" s="363" customFormat="1" x14ac:dyDescent="0.25">
      <c r="A3227" s="378">
        <f t="shared" si="1004"/>
        <v>92920</v>
      </c>
      <c r="B3227" s="377">
        <v>3148</v>
      </c>
      <c r="C3227" s="104" t="s">
        <v>13525</v>
      </c>
      <c r="D3227" s="104" t="s">
        <v>14015</v>
      </c>
      <c r="E3227" s="105" t="s">
        <v>11264</v>
      </c>
      <c r="F3227" s="105" t="s">
        <v>6446</v>
      </c>
      <c r="G3227" s="140">
        <v>1.2999999999999999E-2</v>
      </c>
      <c r="H3227" s="107">
        <v>12.9</v>
      </c>
      <c r="I3227" s="107" t="s">
        <v>11266</v>
      </c>
      <c r="J3227" s="76">
        <f t="shared" si="1019"/>
        <v>0.16</v>
      </c>
      <c r="M3227" s="76">
        <f>VLOOKUP(B3227,'INS-SIN-SD-09-2021'!A:D,4,0)</f>
        <v>12.9</v>
      </c>
      <c r="N3227" s="76" t="b">
        <f t="shared" si="1020"/>
        <v>1</v>
      </c>
    </row>
    <row r="3228" spans="1:15" s="363" customFormat="1" x14ac:dyDescent="0.25">
      <c r="A3228" s="378">
        <f t="shared" si="1004"/>
        <v>92920</v>
      </c>
      <c r="B3228" s="377">
        <v>7307</v>
      </c>
      <c r="C3228" s="104" t="s">
        <v>13525</v>
      </c>
      <c r="D3228" s="104" t="s">
        <v>13546</v>
      </c>
      <c r="E3228" s="105" t="s">
        <v>11264</v>
      </c>
      <c r="F3228" s="105" t="s">
        <v>6445</v>
      </c>
      <c r="G3228" s="140">
        <v>3.0000000000000001E-3</v>
      </c>
      <c r="H3228" s="107">
        <v>33.81</v>
      </c>
      <c r="I3228" s="107" t="s">
        <v>11266</v>
      </c>
      <c r="J3228" s="76">
        <f t="shared" si="1019"/>
        <v>0.1</v>
      </c>
      <c r="M3228" s="76">
        <f>VLOOKUP(B3228,'INS-SIN-SD-09-2021'!A:D,4,0)</f>
        <v>33.81</v>
      </c>
      <c r="N3228" s="76" t="b">
        <f t="shared" si="1020"/>
        <v>1</v>
      </c>
    </row>
    <row r="3229" spans="1:15" s="363" customFormat="1" ht="30" x14ac:dyDescent="0.25">
      <c r="A3229" s="378">
        <f t="shared" si="1004"/>
        <v>92920</v>
      </c>
      <c r="B3229" s="377">
        <v>3919</v>
      </c>
      <c r="C3229" s="104" t="s">
        <v>13525</v>
      </c>
      <c r="D3229" s="104" t="s">
        <v>14483</v>
      </c>
      <c r="E3229" s="105" t="s">
        <v>11264</v>
      </c>
      <c r="F3229" s="105" t="s">
        <v>6446</v>
      </c>
      <c r="G3229" s="140">
        <v>1</v>
      </c>
      <c r="H3229" s="107">
        <v>13.05</v>
      </c>
      <c r="I3229" s="107" t="s">
        <v>11266</v>
      </c>
      <c r="J3229" s="76">
        <f t="shared" si="1019"/>
        <v>13.05</v>
      </c>
      <c r="M3229" s="76">
        <f>VLOOKUP(B3229,'INS-SIN-SD-09-2021'!A:D,4,0)</f>
        <v>13.05</v>
      </c>
      <c r="N3229" s="76" t="b">
        <f t="shared" si="1020"/>
        <v>1</v>
      </c>
    </row>
    <row r="3230" spans="1:15" s="363" customFormat="1" ht="45" x14ac:dyDescent="0.25">
      <c r="A3230" s="376">
        <f t="shared" si="1004"/>
        <v>92927</v>
      </c>
      <c r="B3230" s="367" t="s">
        <v>11263</v>
      </c>
      <c r="C3230" s="368" t="s">
        <v>11684</v>
      </c>
      <c r="D3230" s="368" t="s">
        <v>13861</v>
      </c>
      <c r="E3230" s="369" t="s">
        <v>6446</v>
      </c>
      <c r="F3230" s="369" t="s">
        <v>11264</v>
      </c>
      <c r="G3230" s="370" t="s">
        <v>11265</v>
      </c>
      <c r="H3230" s="371" t="s">
        <v>11266</v>
      </c>
      <c r="I3230" s="375">
        <f>SUMIF(A:A,A3230,J:J)</f>
        <v>41.94</v>
      </c>
      <c r="K3230" s="363">
        <f>VLOOKUP(A3230,'CMP-SIN-SD-09-2021'!A:D,4,0)</f>
        <v>41.94</v>
      </c>
      <c r="L3230" s="363" t="b">
        <f>K3230=I3230</f>
        <v>1</v>
      </c>
      <c r="O3230" s="6">
        <v>92927</v>
      </c>
    </row>
    <row r="3231" spans="1:15" s="363" customFormat="1" ht="30" x14ac:dyDescent="0.25">
      <c r="A3231" s="378">
        <f t="shared" si="1004"/>
        <v>92927</v>
      </c>
      <c r="B3231" s="377">
        <v>88248</v>
      </c>
      <c r="C3231" s="104" t="s">
        <v>13861</v>
      </c>
      <c r="D3231" s="104" t="s">
        <v>11440</v>
      </c>
      <c r="E3231" s="105" t="s">
        <v>11264</v>
      </c>
      <c r="F3231" s="105" t="s">
        <v>6456</v>
      </c>
      <c r="G3231" s="140">
        <v>0.53300000000000003</v>
      </c>
      <c r="H3231" s="107">
        <f>VLOOKUP(B3231,'CMP-SIN-SD-09-2021'!A:D,4,0)</f>
        <v>18.23</v>
      </c>
      <c r="I3231" s="107" t="s">
        <v>11266</v>
      </c>
      <c r="J3231" s="76">
        <f t="shared" ref="J3231:J3235" si="1021">TRUNC((H3231*G3231),2)</f>
        <v>9.7100000000000009</v>
      </c>
      <c r="M3231" s="76">
        <f>VLOOKUP(B3231,'CMP-SIN-SD-09-2021'!A:D,4,0)</f>
        <v>18.23</v>
      </c>
      <c r="N3231" s="76" t="b">
        <f t="shared" ref="N3231:N3235" si="1022">M3231=H3231</f>
        <v>1</v>
      </c>
    </row>
    <row r="3232" spans="1:15" s="363" customFormat="1" ht="30" x14ac:dyDescent="0.25">
      <c r="A3232" s="378">
        <f t="shared" si="1004"/>
        <v>92927</v>
      </c>
      <c r="B3232" s="377">
        <v>88267</v>
      </c>
      <c r="C3232" s="104" t="s">
        <v>13861</v>
      </c>
      <c r="D3232" s="104" t="s">
        <v>11375</v>
      </c>
      <c r="E3232" s="105" t="s">
        <v>11264</v>
      </c>
      <c r="F3232" s="105" t="s">
        <v>6456</v>
      </c>
      <c r="G3232" s="140">
        <v>0.53300000000000003</v>
      </c>
      <c r="H3232" s="107">
        <f>VLOOKUP(B3232,'CMP-SIN-SD-09-2021'!A:D,4,0)</f>
        <v>23.41</v>
      </c>
      <c r="I3232" s="107" t="s">
        <v>11266</v>
      </c>
      <c r="J3232" s="76">
        <f t="shared" si="1021"/>
        <v>12.47</v>
      </c>
      <c r="M3232" s="76">
        <f>VLOOKUP(B3232,'CMP-SIN-SD-09-2021'!A:D,4,0)</f>
        <v>23.41</v>
      </c>
      <c r="N3232" s="76" t="b">
        <f t="shared" si="1022"/>
        <v>1</v>
      </c>
    </row>
    <row r="3233" spans="1:15" s="363" customFormat="1" x14ac:dyDescent="0.25">
      <c r="A3233" s="378">
        <f t="shared" si="1004"/>
        <v>92927</v>
      </c>
      <c r="B3233" s="377">
        <v>3148</v>
      </c>
      <c r="C3233" s="104" t="s">
        <v>13861</v>
      </c>
      <c r="D3233" s="104" t="s">
        <v>14015</v>
      </c>
      <c r="E3233" s="105" t="s">
        <v>11264</v>
      </c>
      <c r="F3233" s="105" t="s">
        <v>6446</v>
      </c>
      <c r="G3233" s="140">
        <v>1.7000000000000001E-2</v>
      </c>
      <c r="H3233" s="107">
        <v>12.9</v>
      </c>
      <c r="I3233" s="107" t="s">
        <v>11266</v>
      </c>
      <c r="J3233" s="76">
        <f t="shared" si="1021"/>
        <v>0.21</v>
      </c>
      <c r="M3233" s="76">
        <f>VLOOKUP(B3233,'INS-SIN-SD-09-2021'!A:D,4,0)</f>
        <v>12.9</v>
      </c>
      <c r="N3233" s="76" t="b">
        <f t="shared" si="1022"/>
        <v>1</v>
      </c>
    </row>
    <row r="3234" spans="1:15" s="363" customFormat="1" x14ac:dyDescent="0.25">
      <c r="A3234" s="378">
        <f t="shared" si="1004"/>
        <v>92927</v>
      </c>
      <c r="B3234" s="377">
        <v>7307</v>
      </c>
      <c r="C3234" s="104" t="s">
        <v>13861</v>
      </c>
      <c r="D3234" s="104" t="s">
        <v>13546</v>
      </c>
      <c r="E3234" s="105" t="s">
        <v>11264</v>
      </c>
      <c r="F3234" s="105" t="s">
        <v>6445</v>
      </c>
      <c r="G3234" s="140">
        <v>4.0000000000000001E-3</v>
      </c>
      <c r="H3234" s="107">
        <v>33.81</v>
      </c>
      <c r="I3234" s="107" t="s">
        <v>11266</v>
      </c>
      <c r="J3234" s="76">
        <f t="shared" si="1021"/>
        <v>0.13</v>
      </c>
      <c r="M3234" s="76">
        <f>VLOOKUP(B3234,'INS-SIN-SD-09-2021'!A:D,4,0)</f>
        <v>33.81</v>
      </c>
      <c r="N3234" s="76" t="b">
        <f t="shared" si="1022"/>
        <v>1</v>
      </c>
    </row>
    <row r="3235" spans="1:15" s="363" customFormat="1" ht="30" x14ac:dyDescent="0.25">
      <c r="A3235" s="378">
        <f t="shared" si="1004"/>
        <v>92927</v>
      </c>
      <c r="B3235" s="377">
        <v>3920</v>
      </c>
      <c r="C3235" s="104" t="s">
        <v>13861</v>
      </c>
      <c r="D3235" s="104" t="s">
        <v>14484</v>
      </c>
      <c r="E3235" s="105" t="s">
        <v>11264</v>
      </c>
      <c r="F3235" s="105" t="s">
        <v>6446</v>
      </c>
      <c r="G3235" s="140">
        <v>1</v>
      </c>
      <c r="H3235" s="107">
        <v>19.420000000000002</v>
      </c>
      <c r="I3235" s="107" t="s">
        <v>11266</v>
      </c>
      <c r="J3235" s="76">
        <f t="shared" si="1021"/>
        <v>19.420000000000002</v>
      </c>
      <c r="M3235" s="76">
        <f>VLOOKUP(B3235,'INS-SIN-SD-09-2021'!A:D,4,0)</f>
        <v>19.420000000000002</v>
      </c>
      <c r="N3235" s="76" t="b">
        <f t="shared" si="1022"/>
        <v>1</v>
      </c>
    </row>
    <row r="3236" spans="1:15" s="363" customFormat="1" ht="45" x14ac:dyDescent="0.25">
      <c r="A3236" s="376">
        <f t="shared" si="1004"/>
        <v>92910</v>
      </c>
      <c r="B3236" s="367" t="s">
        <v>11263</v>
      </c>
      <c r="C3236" s="368" t="s">
        <v>11685</v>
      </c>
      <c r="D3236" s="368" t="s">
        <v>14315</v>
      </c>
      <c r="E3236" s="369" t="s">
        <v>6446</v>
      </c>
      <c r="F3236" s="369" t="s">
        <v>11264</v>
      </c>
      <c r="G3236" s="370" t="s">
        <v>11265</v>
      </c>
      <c r="H3236" s="371" t="s">
        <v>11266</v>
      </c>
      <c r="I3236" s="375">
        <f>SUMIF(A:A,A3236,J:J)</f>
        <v>95.95</v>
      </c>
      <c r="K3236" s="363">
        <f>VLOOKUP(A3236,'CMP-SIN-SD-09-2021'!A:D,4,0)</f>
        <v>95.95</v>
      </c>
      <c r="L3236" s="363" t="b">
        <f>K3236=I3236</f>
        <v>1</v>
      </c>
      <c r="O3236" s="6">
        <v>92910</v>
      </c>
    </row>
    <row r="3237" spans="1:15" s="363" customFormat="1" ht="30" x14ac:dyDescent="0.25">
      <c r="A3237" s="378">
        <f t="shared" si="1004"/>
        <v>92910</v>
      </c>
      <c r="B3237" s="377">
        <v>88248</v>
      </c>
      <c r="C3237" s="104" t="s">
        <v>14315</v>
      </c>
      <c r="D3237" s="104" t="s">
        <v>11440</v>
      </c>
      <c r="E3237" s="105" t="s">
        <v>11264</v>
      </c>
      <c r="F3237" s="105" t="s">
        <v>6456</v>
      </c>
      <c r="G3237" s="140">
        <v>0.70199999999999996</v>
      </c>
      <c r="H3237" s="107">
        <f>VLOOKUP(B3237,'CMP-SIN-SD-09-2021'!A:D,4,0)</f>
        <v>18.23</v>
      </c>
      <c r="I3237" s="107" t="s">
        <v>11266</v>
      </c>
      <c r="J3237" s="76">
        <f t="shared" ref="J3237:J3241" si="1023">TRUNC((H3237*G3237),2)</f>
        <v>12.79</v>
      </c>
      <c r="M3237" s="76">
        <f>VLOOKUP(B3237,'CMP-SIN-SD-09-2021'!A:D,4,0)</f>
        <v>18.23</v>
      </c>
      <c r="N3237" s="76" t="b">
        <f t="shared" ref="N3237:N3241" si="1024">M3237=H3237</f>
        <v>1</v>
      </c>
    </row>
    <row r="3238" spans="1:15" s="363" customFormat="1" ht="30" x14ac:dyDescent="0.25">
      <c r="A3238" s="378">
        <f t="shared" si="1004"/>
        <v>92910</v>
      </c>
      <c r="B3238" s="377">
        <v>88267</v>
      </c>
      <c r="C3238" s="104" t="s">
        <v>14315</v>
      </c>
      <c r="D3238" s="104" t="s">
        <v>11375</v>
      </c>
      <c r="E3238" s="105" t="s">
        <v>11264</v>
      </c>
      <c r="F3238" s="105" t="s">
        <v>6456</v>
      </c>
      <c r="G3238" s="140">
        <v>0.70199999999999996</v>
      </c>
      <c r="H3238" s="107">
        <f>VLOOKUP(B3238,'CMP-SIN-SD-09-2021'!A:D,4,0)</f>
        <v>23.41</v>
      </c>
      <c r="I3238" s="107" t="s">
        <v>11266</v>
      </c>
      <c r="J3238" s="76">
        <f t="shared" si="1023"/>
        <v>16.43</v>
      </c>
      <c r="M3238" s="76">
        <f>VLOOKUP(B3238,'CMP-SIN-SD-09-2021'!A:D,4,0)</f>
        <v>23.41</v>
      </c>
      <c r="N3238" s="76" t="b">
        <f t="shared" si="1024"/>
        <v>1</v>
      </c>
    </row>
    <row r="3239" spans="1:15" s="363" customFormat="1" x14ac:dyDescent="0.25">
      <c r="A3239" s="378">
        <f t="shared" si="1004"/>
        <v>92910</v>
      </c>
      <c r="B3239" s="377">
        <v>3148</v>
      </c>
      <c r="C3239" s="104" t="s">
        <v>14315</v>
      </c>
      <c r="D3239" s="104" t="s">
        <v>14015</v>
      </c>
      <c r="E3239" s="105" t="s">
        <v>11264</v>
      </c>
      <c r="F3239" s="105" t="s">
        <v>6446</v>
      </c>
      <c r="G3239" s="140">
        <v>0.03</v>
      </c>
      <c r="H3239" s="107">
        <v>12.9</v>
      </c>
      <c r="I3239" s="107" t="s">
        <v>11266</v>
      </c>
      <c r="J3239" s="76">
        <f t="shared" si="1023"/>
        <v>0.38</v>
      </c>
      <c r="M3239" s="76">
        <f>VLOOKUP(B3239,'INS-SIN-SD-09-2021'!A:D,4,0)</f>
        <v>12.9</v>
      </c>
      <c r="N3239" s="76" t="b">
        <f t="shared" si="1024"/>
        <v>1</v>
      </c>
    </row>
    <row r="3240" spans="1:15" s="363" customFormat="1" x14ac:dyDescent="0.25">
      <c r="A3240" s="378">
        <f t="shared" si="1004"/>
        <v>92910</v>
      </c>
      <c r="B3240" s="377">
        <v>7307</v>
      </c>
      <c r="C3240" s="104" t="s">
        <v>14315</v>
      </c>
      <c r="D3240" s="104" t="s">
        <v>13546</v>
      </c>
      <c r="E3240" s="105" t="s">
        <v>11264</v>
      </c>
      <c r="F3240" s="105" t="s">
        <v>6445</v>
      </c>
      <c r="G3240" s="140">
        <v>7.0000000000000001E-3</v>
      </c>
      <c r="H3240" s="107">
        <v>33.81</v>
      </c>
      <c r="I3240" s="107" t="s">
        <v>11266</v>
      </c>
      <c r="J3240" s="76">
        <f t="shared" si="1023"/>
        <v>0.23</v>
      </c>
      <c r="M3240" s="76">
        <f>VLOOKUP(B3240,'INS-SIN-SD-09-2021'!A:D,4,0)</f>
        <v>33.81</v>
      </c>
      <c r="N3240" s="76" t="b">
        <f t="shared" si="1024"/>
        <v>1</v>
      </c>
    </row>
    <row r="3241" spans="1:15" s="363" customFormat="1" ht="30" x14ac:dyDescent="0.25">
      <c r="A3241" s="378">
        <f t="shared" si="1004"/>
        <v>92910</v>
      </c>
      <c r="B3241" s="377">
        <v>3927</v>
      </c>
      <c r="C3241" s="104" t="s">
        <v>14315</v>
      </c>
      <c r="D3241" s="104" t="s">
        <v>14485</v>
      </c>
      <c r="E3241" s="105" t="s">
        <v>11264</v>
      </c>
      <c r="F3241" s="105" t="s">
        <v>6446</v>
      </c>
      <c r="G3241" s="140">
        <v>1</v>
      </c>
      <c r="H3241" s="107">
        <v>66.12</v>
      </c>
      <c r="I3241" s="107" t="s">
        <v>11266</v>
      </c>
      <c r="J3241" s="76">
        <f t="shared" si="1023"/>
        <v>66.12</v>
      </c>
      <c r="M3241" s="76">
        <f>VLOOKUP(B3241,'INS-SIN-SD-09-2021'!A:D,4,0)</f>
        <v>66.12</v>
      </c>
      <c r="N3241" s="76" t="b">
        <f t="shared" si="1024"/>
        <v>1</v>
      </c>
    </row>
    <row r="3242" spans="1:15" s="363" customFormat="1" ht="45" x14ac:dyDescent="0.25">
      <c r="A3242" s="376">
        <f t="shared" si="1004"/>
        <v>92914</v>
      </c>
      <c r="B3242" s="367" t="s">
        <v>11263</v>
      </c>
      <c r="C3242" s="368" t="s">
        <v>11686</v>
      </c>
      <c r="D3242" s="368" t="s">
        <v>13324</v>
      </c>
      <c r="E3242" s="369" t="s">
        <v>6446</v>
      </c>
      <c r="F3242" s="369" t="s">
        <v>11264</v>
      </c>
      <c r="G3242" s="370" t="s">
        <v>11265</v>
      </c>
      <c r="H3242" s="371" t="s">
        <v>11266</v>
      </c>
      <c r="I3242" s="375">
        <f>SUMIF(A:A,A3242,J:J)</f>
        <v>133.01</v>
      </c>
      <c r="K3242" s="363">
        <f>VLOOKUP(A3242,'CMP-SIN-SD-09-2021'!A:D,4,0)</f>
        <v>133.01</v>
      </c>
      <c r="L3242" s="363" t="b">
        <f>K3242=I3242</f>
        <v>1</v>
      </c>
      <c r="O3242" s="6">
        <v>92914</v>
      </c>
    </row>
    <row r="3243" spans="1:15" s="363" customFormat="1" ht="30" x14ac:dyDescent="0.25">
      <c r="A3243" s="378">
        <f t="shared" si="1004"/>
        <v>92914</v>
      </c>
      <c r="B3243" s="377">
        <v>88248</v>
      </c>
      <c r="C3243" s="104" t="s">
        <v>13324</v>
      </c>
      <c r="D3243" s="104" t="s">
        <v>11440</v>
      </c>
      <c r="E3243" s="105" t="s">
        <v>11264</v>
      </c>
      <c r="F3243" s="105" t="s">
        <v>6456</v>
      </c>
      <c r="G3243" s="140">
        <v>0.75800000000000001</v>
      </c>
      <c r="H3243" s="107">
        <f>VLOOKUP(B3243,'CMP-SIN-SD-09-2021'!A:D,4,0)</f>
        <v>18.23</v>
      </c>
      <c r="I3243" s="107" t="s">
        <v>11266</v>
      </c>
      <c r="J3243" s="76">
        <f t="shared" ref="J3243:J3247" si="1025">TRUNC((H3243*G3243),2)</f>
        <v>13.81</v>
      </c>
      <c r="M3243" s="76">
        <f>VLOOKUP(B3243,'CMP-SIN-SD-09-2021'!A:D,4,0)</f>
        <v>18.23</v>
      </c>
      <c r="N3243" s="76" t="b">
        <f t="shared" ref="N3243:N3247" si="1026">M3243=H3243</f>
        <v>1</v>
      </c>
    </row>
    <row r="3244" spans="1:15" s="363" customFormat="1" ht="30" x14ac:dyDescent="0.25">
      <c r="A3244" s="378">
        <f t="shared" si="1004"/>
        <v>92914</v>
      </c>
      <c r="B3244" s="377">
        <v>88267</v>
      </c>
      <c r="C3244" s="104" t="s">
        <v>13324</v>
      </c>
      <c r="D3244" s="104" t="s">
        <v>11375</v>
      </c>
      <c r="E3244" s="105" t="s">
        <v>11264</v>
      </c>
      <c r="F3244" s="105" t="s">
        <v>6456</v>
      </c>
      <c r="G3244" s="140">
        <v>0.75800000000000001</v>
      </c>
      <c r="H3244" s="107">
        <f>VLOOKUP(B3244,'CMP-SIN-SD-09-2021'!A:D,4,0)</f>
        <v>23.41</v>
      </c>
      <c r="I3244" s="107" t="s">
        <v>11266</v>
      </c>
      <c r="J3244" s="76">
        <f t="shared" si="1025"/>
        <v>17.739999999999998</v>
      </c>
      <c r="M3244" s="76">
        <f>VLOOKUP(B3244,'CMP-SIN-SD-09-2021'!A:D,4,0)</f>
        <v>23.41</v>
      </c>
      <c r="N3244" s="76" t="b">
        <f t="shared" si="1026"/>
        <v>1</v>
      </c>
    </row>
    <row r="3245" spans="1:15" s="363" customFormat="1" x14ac:dyDescent="0.25">
      <c r="A3245" s="378">
        <f t="shared" si="1004"/>
        <v>92914</v>
      </c>
      <c r="B3245" s="377">
        <v>3148</v>
      </c>
      <c r="C3245" s="104" t="s">
        <v>13324</v>
      </c>
      <c r="D3245" s="104" t="s">
        <v>14015</v>
      </c>
      <c r="E3245" s="105" t="s">
        <v>11264</v>
      </c>
      <c r="F3245" s="105" t="s">
        <v>6446</v>
      </c>
      <c r="G3245" s="140">
        <v>3.5000000000000003E-2</v>
      </c>
      <c r="H3245" s="107">
        <v>12.9</v>
      </c>
      <c r="I3245" s="107" t="s">
        <v>11266</v>
      </c>
      <c r="J3245" s="76">
        <f t="shared" si="1025"/>
        <v>0.45</v>
      </c>
      <c r="M3245" s="76">
        <f>VLOOKUP(B3245,'INS-SIN-SD-09-2021'!A:D,4,0)</f>
        <v>12.9</v>
      </c>
      <c r="N3245" s="76" t="b">
        <f t="shared" si="1026"/>
        <v>1</v>
      </c>
    </row>
    <row r="3246" spans="1:15" s="363" customFormat="1" x14ac:dyDescent="0.25">
      <c r="A3246" s="378">
        <f t="shared" si="1004"/>
        <v>92914</v>
      </c>
      <c r="B3246" s="377">
        <v>7307</v>
      </c>
      <c r="C3246" s="104" t="s">
        <v>13324</v>
      </c>
      <c r="D3246" s="104" t="s">
        <v>13546</v>
      </c>
      <c r="E3246" s="105" t="s">
        <v>11264</v>
      </c>
      <c r="F3246" s="105" t="s">
        <v>6445</v>
      </c>
      <c r="G3246" s="140">
        <v>8.0000000000000002E-3</v>
      </c>
      <c r="H3246" s="107">
        <v>33.81</v>
      </c>
      <c r="I3246" s="107" t="s">
        <v>11266</v>
      </c>
      <c r="J3246" s="76">
        <f t="shared" si="1025"/>
        <v>0.27</v>
      </c>
      <c r="M3246" s="76">
        <f>VLOOKUP(B3246,'INS-SIN-SD-09-2021'!A:D,4,0)</f>
        <v>33.81</v>
      </c>
      <c r="N3246" s="76" t="b">
        <f t="shared" si="1026"/>
        <v>1</v>
      </c>
    </row>
    <row r="3247" spans="1:15" s="363" customFormat="1" ht="30" x14ac:dyDescent="0.25">
      <c r="A3247" s="378">
        <f t="shared" si="1004"/>
        <v>92914</v>
      </c>
      <c r="B3247" s="377">
        <v>3930</v>
      </c>
      <c r="C3247" s="104" t="s">
        <v>13324</v>
      </c>
      <c r="D3247" s="104" t="s">
        <v>14486</v>
      </c>
      <c r="E3247" s="105" t="s">
        <v>11264</v>
      </c>
      <c r="F3247" s="105" t="s">
        <v>6446</v>
      </c>
      <c r="G3247" s="140">
        <v>1</v>
      </c>
      <c r="H3247" s="107">
        <v>100.74</v>
      </c>
      <c r="I3247" s="107" t="s">
        <v>11266</v>
      </c>
      <c r="J3247" s="76">
        <f t="shared" si="1025"/>
        <v>100.74</v>
      </c>
      <c r="M3247" s="76">
        <f>VLOOKUP(B3247,'INS-SIN-SD-09-2021'!A:D,4,0)</f>
        <v>100.74</v>
      </c>
      <c r="N3247" s="76" t="b">
        <f t="shared" si="1026"/>
        <v>1</v>
      </c>
    </row>
    <row r="3248" spans="1:15" s="363" customFormat="1" ht="45" x14ac:dyDescent="0.25">
      <c r="A3248" s="376">
        <f t="shared" si="1004"/>
        <v>92913</v>
      </c>
      <c r="B3248" s="367" t="s">
        <v>11263</v>
      </c>
      <c r="C3248" s="368" t="s">
        <v>11687</v>
      </c>
      <c r="D3248" s="368" t="s">
        <v>14050</v>
      </c>
      <c r="E3248" s="369" t="s">
        <v>6446</v>
      </c>
      <c r="F3248" s="369" t="s">
        <v>11264</v>
      </c>
      <c r="G3248" s="370" t="s">
        <v>11265</v>
      </c>
      <c r="H3248" s="371" t="s">
        <v>11266</v>
      </c>
      <c r="I3248" s="375">
        <f>SUMIF(A:A,A3248,J:J)</f>
        <v>133.01</v>
      </c>
      <c r="K3248" s="363">
        <f>VLOOKUP(A3248,'CMP-SIN-SD-09-2021'!A:D,4,0)</f>
        <v>133.01</v>
      </c>
      <c r="L3248" s="363" t="b">
        <f>K3248=I3248</f>
        <v>1</v>
      </c>
      <c r="O3248" s="6">
        <v>92913</v>
      </c>
    </row>
    <row r="3249" spans="1:15" s="363" customFormat="1" ht="30" x14ac:dyDescent="0.25">
      <c r="A3249" s="378">
        <f t="shared" si="1004"/>
        <v>92913</v>
      </c>
      <c r="B3249" s="377">
        <v>88248</v>
      </c>
      <c r="C3249" s="104" t="s">
        <v>14050</v>
      </c>
      <c r="D3249" s="104" t="s">
        <v>11440</v>
      </c>
      <c r="E3249" s="105" t="s">
        <v>11264</v>
      </c>
      <c r="F3249" s="105" t="s">
        <v>6456</v>
      </c>
      <c r="G3249" s="140">
        <v>0.75800000000000001</v>
      </c>
      <c r="H3249" s="107">
        <f>VLOOKUP(B3249,'CMP-SIN-SD-09-2021'!A:D,4,0)</f>
        <v>18.23</v>
      </c>
      <c r="I3249" s="107" t="s">
        <v>11266</v>
      </c>
      <c r="J3249" s="76">
        <f t="shared" ref="J3249:J3253" si="1027">TRUNC((H3249*G3249),2)</f>
        <v>13.81</v>
      </c>
      <c r="M3249" s="76">
        <f>VLOOKUP(B3249,'CMP-SIN-SD-09-2021'!A:D,4,0)</f>
        <v>18.23</v>
      </c>
      <c r="N3249" s="76" t="b">
        <f t="shared" ref="N3249:N3253" si="1028">M3249=H3249</f>
        <v>1</v>
      </c>
    </row>
    <row r="3250" spans="1:15" s="363" customFormat="1" ht="30" x14ac:dyDescent="0.25">
      <c r="A3250" s="378">
        <f t="shared" si="1004"/>
        <v>92913</v>
      </c>
      <c r="B3250" s="377">
        <v>88267</v>
      </c>
      <c r="C3250" s="104" t="s">
        <v>14050</v>
      </c>
      <c r="D3250" s="104" t="s">
        <v>11375</v>
      </c>
      <c r="E3250" s="105" t="s">
        <v>11264</v>
      </c>
      <c r="F3250" s="105" t="s">
        <v>6456</v>
      </c>
      <c r="G3250" s="140">
        <v>0.75800000000000001</v>
      </c>
      <c r="H3250" s="107">
        <f>VLOOKUP(B3250,'CMP-SIN-SD-09-2021'!A:D,4,0)</f>
        <v>23.41</v>
      </c>
      <c r="I3250" s="107" t="s">
        <v>11266</v>
      </c>
      <c r="J3250" s="76">
        <f t="shared" si="1027"/>
        <v>17.739999999999998</v>
      </c>
      <c r="M3250" s="76">
        <f>VLOOKUP(B3250,'CMP-SIN-SD-09-2021'!A:D,4,0)</f>
        <v>23.41</v>
      </c>
      <c r="N3250" s="76" t="b">
        <f t="shared" si="1028"/>
        <v>1</v>
      </c>
    </row>
    <row r="3251" spans="1:15" s="363" customFormat="1" x14ac:dyDescent="0.25">
      <c r="A3251" s="378">
        <f t="shared" si="1004"/>
        <v>92913</v>
      </c>
      <c r="B3251" s="377">
        <v>3148</v>
      </c>
      <c r="C3251" s="104" t="s">
        <v>14050</v>
      </c>
      <c r="D3251" s="104" t="s">
        <v>14015</v>
      </c>
      <c r="E3251" s="105" t="s">
        <v>11264</v>
      </c>
      <c r="F3251" s="105" t="s">
        <v>6446</v>
      </c>
      <c r="G3251" s="140">
        <v>3.5000000000000003E-2</v>
      </c>
      <c r="H3251" s="107">
        <v>12.9</v>
      </c>
      <c r="I3251" s="107" t="s">
        <v>11266</v>
      </c>
      <c r="J3251" s="76">
        <f t="shared" si="1027"/>
        <v>0.45</v>
      </c>
      <c r="M3251" s="76">
        <f>VLOOKUP(B3251,'INS-SIN-SD-09-2021'!A:D,4,0)</f>
        <v>12.9</v>
      </c>
      <c r="N3251" s="76" t="b">
        <f t="shared" si="1028"/>
        <v>1</v>
      </c>
    </row>
    <row r="3252" spans="1:15" s="363" customFormat="1" x14ac:dyDescent="0.25">
      <c r="A3252" s="378">
        <f t="shared" si="1004"/>
        <v>92913</v>
      </c>
      <c r="B3252" s="377">
        <v>7307</v>
      </c>
      <c r="C3252" s="104" t="s">
        <v>14050</v>
      </c>
      <c r="D3252" s="104" t="s">
        <v>13546</v>
      </c>
      <c r="E3252" s="105" t="s">
        <v>11264</v>
      </c>
      <c r="F3252" s="105" t="s">
        <v>6445</v>
      </c>
      <c r="G3252" s="140">
        <v>8.0000000000000002E-3</v>
      </c>
      <c r="H3252" s="107">
        <v>33.81</v>
      </c>
      <c r="I3252" s="107" t="s">
        <v>11266</v>
      </c>
      <c r="J3252" s="76">
        <f t="shared" si="1027"/>
        <v>0.27</v>
      </c>
      <c r="M3252" s="76">
        <f>VLOOKUP(B3252,'INS-SIN-SD-09-2021'!A:D,4,0)</f>
        <v>33.81</v>
      </c>
      <c r="N3252" s="76" t="b">
        <f t="shared" si="1028"/>
        <v>1</v>
      </c>
    </row>
    <row r="3253" spans="1:15" s="363" customFormat="1" ht="30" x14ac:dyDescent="0.25">
      <c r="A3253" s="378">
        <f t="shared" ref="A3253:A3316" si="1029">IF(O3253&lt;&gt;0,O3253,A3252)</f>
        <v>92913</v>
      </c>
      <c r="B3253" s="377">
        <v>3931</v>
      </c>
      <c r="C3253" s="104" t="s">
        <v>14050</v>
      </c>
      <c r="D3253" s="104" t="s">
        <v>14487</v>
      </c>
      <c r="E3253" s="105" t="s">
        <v>11264</v>
      </c>
      <c r="F3253" s="105" t="s">
        <v>6446</v>
      </c>
      <c r="G3253" s="140">
        <v>1</v>
      </c>
      <c r="H3253" s="107">
        <v>100.74</v>
      </c>
      <c r="I3253" s="107" t="s">
        <v>11266</v>
      </c>
      <c r="J3253" s="76">
        <f t="shared" si="1027"/>
        <v>100.74</v>
      </c>
      <c r="M3253" s="76">
        <f>VLOOKUP(B3253,'INS-SIN-SD-09-2021'!A:D,4,0)</f>
        <v>100.74</v>
      </c>
      <c r="N3253" s="76" t="b">
        <f t="shared" si="1028"/>
        <v>1</v>
      </c>
    </row>
    <row r="3254" spans="1:15" s="363" customFormat="1" ht="45" x14ac:dyDescent="0.25">
      <c r="A3254" s="376">
        <f t="shared" si="1029"/>
        <v>92357</v>
      </c>
      <c r="B3254" s="367" t="s">
        <v>11263</v>
      </c>
      <c r="C3254" s="368" t="s">
        <v>11688</v>
      </c>
      <c r="D3254" s="368" t="s">
        <v>14263</v>
      </c>
      <c r="E3254" s="369" t="s">
        <v>6446</v>
      </c>
      <c r="F3254" s="369" t="s">
        <v>11264</v>
      </c>
      <c r="G3254" s="370" t="s">
        <v>11265</v>
      </c>
      <c r="H3254" s="371" t="s">
        <v>11266</v>
      </c>
      <c r="I3254" s="375">
        <f>SUMIF(A:A,A3254,J:J)</f>
        <v>181.09</v>
      </c>
      <c r="K3254" s="363">
        <f>VLOOKUP(A3254,'CMP-SIN-SD-09-2021'!A:D,4,0)</f>
        <v>181.09</v>
      </c>
      <c r="L3254" s="363" t="b">
        <f>K3254=I3254</f>
        <v>1</v>
      </c>
      <c r="O3254" s="6">
        <v>92357</v>
      </c>
    </row>
    <row r="3255" spans="1:15" s="363" customFormat="1" ht="30" x14ac:dyDescent="0.25">
      <c r="A3255" s="378">
        <f t="shared" si="1029"/>
        <v>92357</v>
      </c>
      <c r="B3255" s="377">
        <v>88248</v>
      </c>
      <c r="C3255" s="104" t="s">
        <v>14263</v>
      </c>
      <c r="D3255" s="104" t="s">
        <v>11440</v>
      </c>
      <c r="E3255" s="105" t="s">
        <v>11264</v>
      </c>
      <c r="F3255" s="105" t="s">
        <v>6456</v>
      </c>
      <c r="G3255" s="140">
        <v>1.403</v>
      </c>
      <c r="H3255" s="107">
        <f>VLOOKUP(B3255,'CMP-SIN-SD-09-2021'!A:D,4,0)</f>
        <v>18.23</v>
      </c>
      <c r="I3255" s="107" t="s">
        <v>11266</v>
      </c>
      <c r="J3255" s="76">
        <f t="shared" ref="J3255:J3259" si="1030">TRUNC((H3255*G3255),2)</f>
        <v>25.57</v>
      </c>
      <c r="M3255" s="76">
        <f>VLOOKUP(B3255,'CMP-SIN-SD-09-2021'!A:D,4,0)</f>
        <v>18.23</v>
      </c>
      <c r="N3255" s="76" t="b">
        <f t="shared" ref="N3255:N3259" si="1031">M3255=H3255</f>
        <v>1</v>
      </c>
    </row>
    <row r="3256" spans="1:15" s="363" customFormat="1" ht="30" x14ac:dyDescent="0.25">
      <c r="A3256" s="378">
        <f t="shared" si="1029"/>
        <v>92357</v>
      </c>
      <c r="B3256" s="377">
        <v>88267</v>
      </c>
      <c r="C3256" s="104" t="s">
        <v>14263</v>
      </c>
      <c r="D3256" s="104" t="s">
        <v>11375</v>
      </c>
      <c r="E3256" s="105" t="s">
        <v>11264</v>
      </c>
      <c r="F3256" s="105" t="s">
        <v>6456</v>
      </c>
      <c r="G3256" s="140">
        <v>1.403</v>
      </c>
      <c r="H3256" s="107">
        <f>VLOOKUP(B3256,'CMP-SIN-SD-09-2021'!A:D,4,0)</f>
        <v>23.41</v>
      </c>
      <c r="I3256" s="107" t="s">
        <v>11266</v>
      </c>
      <c r="J3256" s="76">
        <f t="shared" si="1030"/>
        <v>32.840000000000003</v>
      </c>
      <c r="M3256" s="76">
        <f>VLOOKUP(B3256,'CMP-SIN-SD-09-2021'!A:D,4,0)</f>
        <v>23.41</v>
      </c>
      <c r="N3256" s="76" t="b">
        <f t="shared" si="1031"/>
        <v>1</v>
      </c>
    </row>
    <row r="3257" spans="1:15" s="363" customFormat="1" x14ac:dyDescent="0.25">
      <c r="A3257" s="378">
        <f t="shared" si="1029"/>
        <v>92357</v>
      </c>
      <c r="B3257" s="377">
        <v>3148</v>
      </c>
      <c r="C3257" s="104" t="s">
        <v>14263</v>
      </c>
      <c r="D3257" s="104" t="s">
        <v>14015</v>
      </c>
      <c r="E3257" s="105" t="s">
        <v>11264</v>
      </c>
      <c r="F3257" s="105" t="s">
        <v>6446</v>
      </c>
      <c r="G3257" s="140">
        <v>4.4999999999999998E-2</v>
      </c>
      <c r="H3257" s="107">
        <v>12.9</v>
      </c>
      <c r="I3257" s="107" t="s">
        <v>11266</v>
      </c>
      <c r="J3257" s="76">
        <f t="shared" si="1030"/>
        <v>0.57999999999999996</v>
      </c>
      <c r="M3257" s="76">
        <f>VLOOKUP(B3257,'INS-SIN-SD-09-2021'!A:D,4,0)</f>
        <v>12.9</v>
      </c>
      <c r="N3257" s="76" t="b">
        <f t="shared" si="1031"/>
        <v>1</v>
      </c>
    </row>
    <row r="3258" spans="1:15" s="363" customFormat="1" x14ac:dyDescent="0.25">
      <c r="A3258" s="378">
        <f t="shared" si="1029"/>
        <v>92357</v>
      </c>
      <c r="B3258" s="377">
        <v>7307</v>
      </c>
      <c r="C3258" s="104" t="s">
        <v>14263</v>
      </c>
      <c r="D3258" s="104" t="s">
        <v>13546</v>
      </c>
      <c r="E3258" s="105" t="s">
        <v>11264</v>
      </c>
      <c r="F3258" s="105" t="s">
        <v>6445</v>
      </c>
      <c r="G3258" s="140">
        <v>1.0999999999999999E-2</v>
      </c>
      <c r="H3258" s="107">
        <v>33.81</v>
      </c>
      <c r="I3258" s="107" t="s">
        <v>11266</v>
      </c>
      <c r="J3258" s="76">
        <f t="shared" si="1030"/>
        <v>0.37</v>
      </c>
      <c r="M3258" s="76">
        <f>VLOOKUP(B3258,'INS-SIN-SD-09-2021'!A:D,4,0)</f>
        <v>33.81</v>
      </c>
      <c r="N3258" s="76" t="b">
        <f t="shared" si="1031"/>
        <v>1</v>
      </c>
    </row>
    <row r="3259" spans="1:15" s="363" customFormat="1" x14ac:dyDescent="0.25">
      <c r="A3259" s="378">
        <f t="shared" si="1029"/>
        <v>92357</v>
      </c>
      <c r="B3259" s="377">
        <v>6299</v>
      </c>
      <c r="C3259" s="104" t="s">
        <v>14263</v>
      </c>
      <c r="D3259" s="104" t="s">
        <v>14469</v>
      </c>
      <c r="E3259" s="105" t="s">
        <v>11264</v>
      </c>
      <c r="F3259" s="105" t="s">
        <v>6446</v>
      </c>
      <c r="G3259" s="140">
        <v>1</v>
      </c>
      <c r="H3259" s="107">
        <v>121.73</v>
      </c>
      <c r="I3259" s="107" t="s">
        <v>11266</v>
      </c>
      <c r="J3259" s="76">
        <f t="shared" si="1030"/>
        <v>121.73</v>
      </c>
      <c r="M3259" s="76">
        <f>VLOOKUP(B3259,'INS-SIN-SD-09-2021'!A:D,4,0)</f>
        <v>121.73</v>
      </c>
      <c r="N3259" s="76" t="b">
        <f t="shared" si="1031"/>
        <v>1</v>
      </c>
    </row>
    <row r="3260" spans="1:15" s="363" customFormat="1" ht="45" x14ac:dyDescent="0.25">
      <c r="A3260" s="376">
        <f t="shared" si="1029"/>
        <v>92358</v>
      </c>
      <c r="B3260" s="367" t="s">
        <v>11263</v>
      </c>
      <c r="C3260" s="368" t="s">
        <v>11689</v>
      </c>
      <c r="D3260" s="368" t="s">
        <v>13586</v>
      </c>
      <c r="E3260" s="369" t="s">
        <v>6446</v>
      </c>
      <c r="F3260" s="369" t="s">
        <v>11264</v>
      </c>
      <c r="G3260" s="370" t="s">
        <v>11265</v>
      </c>
      <c r="H3260" s="371" t="s">
        <v>11266</v>
      </c>
      <c r="I3260" s="375">
        <f>SUMIF(A:A,A3260,J:J)</f>
        <v>227.26</v>
      </c>
      <c r="K3260" s="363">
        <f>VLOOKUP(A3260,'CMP-SIN-SD-09-2021'!A:D,4,0)</f>
        <v>227.26</v>
      </c>
      <c r="L3260" s="363" t="b">
        <f>K3260=I3260</f>
        <v>1</v>
      </c>
      <c r="O3260" s="6">
        <v>92358</v>
      </c>
    </row>
    <row r="3261" spans="1:15" s="363" customFormat="1" ht="30" x14ac:dyDescent="0.25">
      <c r="A3261" s="378">
        <f t="shared" si="1029"/>
        <v>92358</v>
      </c>
      <c r="B3261" s="377">
        <v>88248</v>
      </c>
      <c r="C3261" s="104" t="s">
        <v>13586</v>
      </c>
      <c r="D3261" s="104" t="s">
        <v>11440</v>
      </c>
      <c r="E3261" s="105" t="s">
        <v>11264</v>
      </c>
      <c r="F3261" s="105" t="s">
        <v>6456</v>
      </c>
      <c r="G3261" s="140">
        <v>1.516</v>
      </c>
      <c r="H3261" s="107">
        <f>VLOOKUP(B3261,'CMP-SIN-SD-09-2021'!A:D,4,0)</f>
        <v>18.23</v>
      </c>
      <c r="I3261" s="107" t="s">
        <v>11266</v>
      </c>
      <c r="J3261" s="76">
        <f t="shared" ref="J3261:J3265" si="1032">TRUNC((H3261*G3261),2)</f>
        <v>27.63</v>
      </c>
      <c r="M3261" s="76">
        <f>VLOOKUP(B3261,'CMP-SIN-SD-09-2021'!A:D,4,0)</f>
        <v>18.23</v>
      </c>
      <c r="N3261" s="76" t="b">
        <f t="shared" ref="N3261:N3265" si="1033">M3261=H3261</f>
        <v>1</v>
      </c>
    </row>
    <row r="3262" spans="1:15" s="363" customFormat="1" ht="30" x14ac:dyDescent="0.25">
      <c r="A3262" s="378">
        <f t="shared" si="1029"/>
        <v>92358</v>
      </c>
      <c r="B3262" s="377">
        <v>88267</v>
      </c>
      <c r="C3262" s="104" t="s">
        <v>13586</v>
      </c>
      <c r="D3262" s="104" t="s">
        <v>11375</v>
      </c>
      <c r="E3262" s="105" t="s">
        <v>11264</v>
      </c>
      <c r="F3262" s="105" t="s">
        <v>6456</v>
      </c>
      <c r="G3262" s="140">
        <v>1.516</v>
      </c>
      <c r="H3262" s="107">
        <f>VLOOKUP(B3262,'CMP-SIN-SD-09-2021'!A:D,4,0)</f>
        <v>23.41</v>
      </c>
      <c r="I3262" s="107" t="s">
        <v>11266</v>
      </c>
      <c r="J3262" s="76">
        <f t="shared" si="1032"/>
        <v>35.479999999999997</v>
      </c>
      <c r="M3262" s="76">
        <f>VLOOKUP(B3262,'CMP-SIN-SD-09-2021'!A:D,4,0)</f>
        <v>23.41</v>
      </c>
      <c r="N3262" s="76" t="b">
        <f t="shared" si="1033"/>
        <v>1</v>
      </c>
    </row>
    <row r="3263" spans="1:15" s="363" customFormat="1" x14ac:dyDescent="0.25">
      <c r="A3263" s="378">
        <f t="shared" si="1029"/>
        <v>92358</v>
      </c>
      <c r="B3263" s="377">
        <v>3148</v>
      </c>
      <c r="C3263" s="104" t="s">
        <v>13586</v>
      </c>
      <c r="D3263" s="104" t="s">
        <v>14015</v>
      </c>
      <c r="E3263" s="105" t="s">
        <v>11264</v>
      </c>
      <c r="F3263" s="105" t="s">
        <v>6446</v>
      </c>
      <c r="G3263" s="140">
        <v>5.2999999999999999E-2</v>
      </c>
      <c r="H3263" s="107">
        <v>12.9</v>
      </c>
      <c r="I3263" s="107" t="s">
        <v>11266</v>
      </c>
      <c r="J3263" s="76">
        <f t="shared" si="1032"/>
        <v>0.68</v>
      </c>
      <c r="M3263" s="76">
        <f>VLOOKUP(B3263,'INS-SIN-SD-09-2021'!A:D,4,0)</f>
        <v>12.9</v>
      </c>
      <c r="N3263" s="76" t="b">
        <f t="shared" si="1033"/>
        <v>1</v>
      </c>
    </row>
    <row r="3264" spans="1:15" s="363" customFormat="1" x14ac:dyDescent="0.25">
      <c r="A3264" s="378">
        <f t="shared" si="1029"/>
        <v>92358</v>
      </c>
      <c r="B3264" s="377">
        <v>7307</v>
      </c>
      <c r="C3264" s="104" t="s">
        <v>13586</v>
      </c>
      <c r="D3264" s="104" t="s">
        <v>13546</v>
      </c>
      <c r="E3264" s="105" t="s">
        <v>11264</v>
      </c>
      <c r="F3264" s="105" t="s">
        <v>6445</v>
      </c>
      <c r="G3264" s="140">
        <v>1.2999999999999999E-2</v>
      </c>
      <c r="H3264" s="107">
        <v>33.81</v>
      </c>
      <c r="I3264" s="107" t="s">
        <v>11266</v>
      </c>
      <c r="J3264" s="76">
        <f t="shared" si="1032"/>
        <v>0.43</v>
      </c>
      <c r="M3264" s="76">
        <f>VLOOKUP(B3264,'INS-SIN-SD-09-2021'!A:D,4,0)</f>
        <v>33.81</v>
      </c>
      <c r="N3264" s="76" t="b">
        <f t="shared" si="1033"/>
        <v>1</v>
      </c>
    </row>
    <row r="3265" spans="1:15" s="363" customFormat="1" x14ac:dyDescent="0.25">
      <c r="A3265" s="378">
        <f t="shared" si="1029"/>
        <v>92358</v>
      </c>
      <c r="B3265" s="377">
        <v>6322</v>
      </c>
      <c r="C3265" s="104" t="s">
        <v>13586</v>
      </c>
      <c r="D3265" s="104" t="s">
        <v>14488</v>
      </c>
      <c r="E3265" s="105" t="s">
        <v>11264</v>
      </c>
      <c r="F3265" s="105" t="s">
        <v>6446</v>
      </c>
      <c r="G3265" s="140">
        <v>1</v>
      </c>
      <c r="H3265" s="107">
        <v>163.04</v>
      </c>
      <c r="I3265" s="107" t="s">
        <v>11266</v>
      </c>
      <c r="J3265" s="76">
        <f t="shared" si="1032"/>
        <v>163.04</v>
      </c>
      <c r="M3265" s="76">
        <f>VLOOKUP(B3265,'INS-SIN-SD-09-2021'!A:D,4,0)</f>
        <v>163.04</v>
      </c>
      <c r="N3265" s="76" t="b">
        <f t="shared" si="1033"/>
        <v>1</v>
      </c>
    </row>
    <row r="3266" spans="1:15" s="363" customFormat="1" ht="30" x14ac:dyDescent="0.25">
      <c r="A3266" s="376" t="str">
        <f t="shared" si="1029"/>
        <v>01012/ORSE</v>
      </c>
      <c r="B3266" s="367" t="s">
        <v>11263</v>
      </c>
      <c r="C3266" s="368" t="s">
        <v>11690</v>
      </c>
      <c r="D3266" s="368" t="s">
        <v>13796</v>
      </c>
      <c r="E3266" s="369" t="s">
        <v>6446</v>
      </c>
      <c r="F3266" s="369" t="s">
        <v>11264</v>
      </c>
      <c r="G3266" s="370" t="s">
        <v>11265</v>
      </c>
      <c r="H3266" s="371" t="s">
        <v>11266</v>
      </c>
      <c r="I3266" s="375">
        <f>SUMIF(A:A,A3266,J:J)</f>
        <v>58.62</v>
      </c>
      <c r="K3266" s="363" t="e">
        <f>VLOOKUP(A3266,'CMP-SIN-SD-09-2021'!A:D,4,0)</f>
        <v>#N/A</v>
      </c>
      <c r="L3266" s="363" t="e">
        <f>K3266=I3266</f>
        <v>#N/A</v>
      </c>
      <c r="O3266" s="363" t="s">
        <v>730</v>
      </c>
    </row>
    <row r="3267" spans="1:15" s="363" customFormat="1" ht="30" x14ac:dyDescent="0.25">
      <c r="A3267" s="378" t="str">
        <f t="shared" si="1029"/>
        <v>01012/ORSE</v>
      </c>
      <c r="B3267" s="377">
        <v>88267</v>
      </c>
      <c r="C3267" s="104" t="s">
        <v>13796</v>
      </c>
      <c r="D3267" s="104" t="s">
        <v>11375</v>
      </c>
      <c r="E3267" s="105" t="s">
        <v>11264</v>
      </c>
      <c r="F3267" s="105" t="s">
        <v>6456</v>
      </c>
      <c r="G3267" s="140">
        <v>0.27</v>
      </c>
      <c r="H3267" s="107">
        <f>VLOOKUP(B3267,'CMP-SIN-SD-09-2021'!A:D,4,0)</f>
        <v>23.41</v>
      </c>
      <c r="I3267" s="107" t="s">
        <v>11266</v>
      </c>
      <c r="J3267" s="76">
        <f t="shared" ref="J3267:J3269" si="1034">TRUNC((H3267*G3267),2)</f>
        <v>6.32</v>
      </c>
      <c r="M3267" s="76">
        <f>VLOOKUP(B3267,'CMP-SIN-SD-09-2021'!A:D,4,0)</f>
        <v>23.41</v>
      </c>
      <c r="N3267" s="76" t="b">
        <f t="shared" ref="N3267:N3269" si="1035">M3267=H3267</f>
        <v>1</v>
      </c>
    </row>
    <row r="3268" spans="1:15" s="363" customFormat="1" x14ac:dyDescent="0.25">
      <c r="A3268" s="378" t="str">
        <f t="shared" si="1029"/>
        <v>01012/ORSE</v>
      </c>
      <c r="B3268" s="377">
        <v>88316</v>
      </c>
      <c r="C3268" s="104" t="s">
        <v>13796</v>
      </c>
      <c r="D3268" s="104" t="s">
        <v>11293</v>
      </c>
      <c r="E3268" s="105" t="s">
        <v>11264</v>
      </c>
      <c r="F3268" s="105" t="s">
        <v>6456</v>
      </c>
      <c r="G3268" s="140">
        <v>0.27</v>
      </c>
      <c r="H3268" s="107">
        <f>VLOOKUP(B3268,'CMP-SIN-SD-09-2021'!A:D,4,0)</f>
        <v>17.61</v>
      </c>
      <c r="I3268" s="107" t="s">
        <v>11266</v>
      </c>
      <c r="J3268" s="76">
        <f t="shared" si="1034"/>
        <v>4.75</v>
      </c>
      <c r="M3268" s="76">
        <f>VLOOKUP(B3268,'CMP-SIN-SD-09-2021'!A:D,4,0)</f>
        <v>17.61</v>
      </c>
      <c r="N3268" s="76" t="b">
        <f t="shared" si="1035"/>
        <v>1</v>
      </c>
    </row>
    <row r="3269" spans="1:15" s="363" customFormat="1" x14ac:dyDescent="0.25">
      <c r="A3269" s="378" t="str">
        <f t="shared" si="1029"/>
        <v>01012/ORSE</v>
      </c>
      <c r="B3269" s="377">
        <v>6319</v>
      </c>
      <c r="C3269" s="104" t="s">
        <v>13796</v>
      </c>
      <c r="D3269" s="104" t="s">
        <v>14489</v>
      </c>
      <c r="E3269" s="105" t="s">
        <v>11264</v>
      </c>
      <c r="F3269" s="105" t="s">
        <v>6446</v>
      </c>
      <c r="G3269" s="140">
        <v>1</v>
      </c>
      <c r="H3269" s="107">
        <f>VLOOKUP(B3269,'INS-SIN-SD-09-2021'!A:D,4,0)</f>
        <v>47.55</v>
      </c>
      <c r="I3269" s="107" t="s">
        <v>11266</v>
      </c>
      <c r="J3269" s="76">
        <f t="shared" si="1034"/>
        <v>47.55</v>
      </c>
      <c r="M3269" s="76">
        <f>VLOOKUP(B3269,'INS-SIN-SD-09-2021'!A:D,4,0)</f>
        <v>47.55</v>
      </c>
      <c r="N3269" s="76" t="b">
        <f t="shared" si="1035"/>
        <v>1</v>
      </c>
    </row>
    <row r="3270" spans="1:15" s="363" customFormat="1" ht="30" x14ac:dyDescent="0.25">
      <c r="A3270" s="376" t="str">
        <f t="shared" si="1029"/>
        <v>10613/ORSE</v>
      </c>
      <c r="B3270" s="367" t="s">
        <v>11263</v>
      </c>
      <c r="C3270" s="368" t="s">
        <v>11691</v>
      </c>
      <c r="D3270" s="368" t="s">
        <v>13796</v>
      </c>
      <c r="E3270" s="369" t="s">
        <v>6446</v>
      </c>
      <c r="F3270" s="369" t="s">
        <v>11264</v>
      </c>
      <c r="G3270" s="370" t="s">
        <v>11265</v>
      </c>
      <c r="H3270" s="371" t="s">
        <v>11266</v>
      </c>
      <c r="I3270" s="375">
        <f>SUMIF(A:A,A3270,J:J)</f>
        <v>98.169999999999987</v>
      </c>
      <c r="K3270" s="363" t="e">
        <f>VLOOKUP(A3270,'CMP-SIN-SD-09-2021'!A:D,4,0)</f>
        <v>#N/A</v>
      </c>
      <c r="L3270" s="363" t="e">
        <f>K3270=I3270</f>
        <v>#N/A</v>
      </c>
      <c r="O3270" s="363" t="s">
        <v>732</v>
      </c>
    </row>
    <row r="3271" spans="1:15" s="363" customFormat="1" ht="30" x14ac:dyDescent="0.25">
      <c r="A3271" s="378" t="str">
        <f t="shared" si="1029"/>
        <v>10613/ORSE</v>
      </c>
      <c r="B3271" s="377">
        <v>88267</v>
      </c>
      <c r="C3271" s="104" t="s">
        <v>13796</v>
      </c>
      <c r="D3271" s="104" t="s">
        <v>11375</v>
      </c>
      <c r="E3271" s="105" t="s">
        <v>11264</v>
      </c>
      <c r="F3271" s="105" t="s">
        <v>6456</v>
      </c>
      <c r="G3271" s="140">
        <v>0.4</v>
      </c>
      <c r="H3271" s="107">
        <f>VLOOKUP(B3271,'CMP-SIN-SD-09-2021'!A:D,4,0)</f>
        <v>23.41</v>
      </c>
      <c r="I3271" s="107" t="s">
        <v>11266</v>
      </c>
      <c r="J3271" s="76">
        <f t="shared" ref="J3271:J3273" si="1036">TRUNC((H3271*G3271),2)</f>
        <v>9.36</v>
      </c>
      <c r="M3271" s="76">
        <f>VLOOKUP(B3271,'CMP-SIN-SD-09-2021'!A:D,4,0)</f>
        <v>23.41</v>
      </c>
      <c r="N3271" s="76" t="b">
        <f t="shared" ref="N3271:N3273" si="1037">M3271=H3271</f>
        <v>1</v>
      </c>
    </row>
    <row r="3272" spans="1:15" s="363" customFormat="1" x14ac:dyDescent="0.25">
      <c r="A3272" s="378" t="str">
        <f t="shared" si="1029"/>
        <v>10613/ORSE</v>
      </c>
      <c r="B3272" s="377">
        <v>88316</v>
      </c>
      <c r="C3272" s="104" t="s">
        <v>13796</v>
      </c>
      <c r="D3272" s="104" t="s">
        <v>11293</v>
      </c>
      <c r="E3272" s="105" t="s">
        <v>11264</v>
      </c>
      <c r="F3272" s="105" t="s">
        <v>6456</v>
      </c>
      <c r="G3272" s="140">
        <v>0.4</v>
      </c>
      <c r="H3272" s="107">
        <f>VLOOKUP(B3272,'CMP-SIN-SD-09-2021'!A:D,4,0)</f>
        <v>17.61</v>
      </c>
      <c r="I3272" s="107" t="s">
        <v>11266</v>
      </c>
      <c r="J3272" s="76">
        <f t="shared" si="1036"/>
        <v>7.04</v>
      </c>
      <c r="M3272" s="76">
        <f>VLOOKUP(B3272,'CMP-SIN-SD-09-2021'!A:D,4,0)</f>
        <v>17.61</v>
      </c>
      <c r="N3272" s="76" t="b">
        <f t="shared" si="1037"/>
        <v>1</v>
      </c>
    </row>
    <row r="3273" spans="1:15" s="363" customFormat="1" x14ac:dyDescent="0.25">
      <c r="A3273" s="378" t="str">
        <f t="shared" si="1029"/>
        <v>10613/ORSE</v>
      </c>
      <c r="B3273" s="377" t="s">
        <v>14490</v>
      </c>
      <c r="C3273" s="104" t="s">
        <v>13796</v>
      </c>
      <c r="D3273" s="104" t="s">
        <v>14491</v>
      </c>
      <c r="E3273" s="105" t="s">
        <v>11264</v>
      </c>
      <c r="F3273" s="105" t="s">
        <v>6446</v>
      </c>
      <c r="G3273" s="140">
        <v>1</v>
      </c>
      <c r="H3273" s="107">
        <v>81.77</v>
      </c>
      <c r="I3273" s="107" t="s">
        <v>11266</v>
      </c>
      <c r="J3273" s="76">
        <f t="shared" si="1036"/>
        <v>81.77</v>
      </c>
      <c r="M3273" s="76" t="e">
        <f>VLOOKUP(B3273,'INS-SIN-SD-09-2021'!A:D,4,0)</f>
        <v>#N/A</v>
      </c>
      <c r="N3273" s="76" t="e">
        <f t="shared" si="1037"/>
        <v>#N/A</v>
      </c>
    </row>
    <row r="3274" spans="1:15" s="363" customFormat="1" ht="45" x14ac:dyDescent="0.25">
      <c r="A3274" s="376">
        <f t="shared" si="1029"/>
        <v>92369</v>
      </c>
      <c r="B3274" s="367" t="s">
        <v>11263</v>
      </c>
      <c r="C3274" s="368" t="s">
        <v>11692</v>
      </c>
      <c r="D3274" s="368" t="s">
        <v>13884</v>
      </c>
      <c r="E3274" s="369" t="s">
        <v>6446</v>
      </c>
      <c r="F3274" s="369" t="s">
        <v>11264</v>
      </c>
      <c r="G3274" s="370" t="s">
        <v>11265</v>
      </c>
      <c r="H3274" s="371" t="s">
        <v>11266</v>
      </c>
      <c r="I3274" s="375">
        <f>SUMIF(A:A,A3274,J:J)</f>
        <v>31.83</v>
      </c>
      <c r="K3274" s="363">
        <f>VLOOKUP(A3274,'CMP-SIN-SD-09-2021'!A:D,4,0)</f>
        <v>31.83</v>
      </c>
      <c r="L3274" s="363" t="b">
        <f>K3274=I3274</f>
        <v>1</v>
      </c>
      <c r="O3274" s="6">
        <v>92369</v>
      </c>
    </row>
    <row r="3275" spans="1:15" s="363" customFormat="1" ht="30" x14ac:dyDescent="0.25">
      <c r="A3275" s="378">
        <f t="shared" si="1029"/>
        <v>92369</v>
      </c>
      <c r="B3275" s="377">
        <v>88248</v>
      </c>
      <c r="C3275" s="104" t="s">
        <v>13884</v>
      </c>
      <c r="D3275" s="104" t="s">
        <v>11440</v>
      </c>
      <c r="E3275" s="105" t="s">
        <v>11264</v>
      </c>
      <c r="F3275" s="105" t="s">
        <v>6456</v>
      </c>
      <c r="G3275" s="140">
        <v>0.49</v>
      </c>
      <c r="H3275" s="107">
        <f>VLOOKUP(B3275,'CMP-SIN-SD-09-2021'!A:D,4,0)</f>
        <v>18.23</v>
      </c>
      <c r="I3275" s="107" t="s">
        <v>11266</v>
      </c>
      <c r="J3275" s="76">
        <f t="shared" ref="J3275:J3279" si="1038">TRUNC((H3275*G3275),2)</f>
        <v>8.93</v>
      </c>
      <c r="M3275" s="76">
        <f>VLOOKUP(B3275,'CMP-SIN-SD-09-2021'!A:D,4,0)</f>
        <v>18.23</v>
      </c>
      <c r="N3275" s="76" t="b">
        <f t="shared" ref="N3275:N3279" si="1039">M3275=H3275</f>
        <v>1</v>
      </c>
    </row>
    <row r="3276" spans="1:15" s="363" customFormat="1" ht="30" x14ac:dyDescent="0.25">
      <c r="A3276" s="378">
        <f t="shared" si="1029"/>
        <v>92369</v>
      </c>
      <c r="B3276" s="377">
        <v>88267</v>
      </c>
      <c r="C3276" s="104" t="s">
        <v>13884</v>
      </c>
      <c r="D3276" s="104" t="s">
        <v>11375</v>
      </c>
      <c r="E3276" s="105" t="s">
        <v>11264</v>
      </c>
      <c r="F3276" s="105" t="s">
        <v>6456</v>
      </c>
      <c r="G3276" s="140">
        <v>0.49</v>
      </c>
      <c r="H3276" s="107">
        <f>VLOOKUP(B3276,'CMP-SIN-SD-09-2021'!A:D,4,0)</f>
        <v>23.41</v>
      </c>
      <c r="I3276" s="107" t="s">
        <v>11266</v>
      </c>
      <c r="J3276" s="76">
        <f t="shared" si="1038"/>
        <v>11.47</v>
      </c>
      <c r="M3276" s="76">
        <f>VLOOKUP(B3276,'CMP-SIN-SD-09-2021'!A:D,4,0)</f>
        <v>23.41</v>
      </c>
      <c r="N3276" s="76" t="b">
        <f t="shared" si="1039"/>
        <v>1</v>
      </c>
    </row>
    <row r="3277" spans="1:15" s="363" customFormat="1" x14ac:dyDescent="0.25">
      <c r="A3277" s="378">
        <f t="shared" si="1029"/>
        <v>92369</v>
      </c>
      <c r="B3277" s="377">
        <v>3148</v>
      </c>
      <c r="C3277" s="104" t="s">
        <v>13884</v>
      </c>
      <c r="D3277" s="104" t="s">
        <v>14015</v>
      </c>
      <c r="E3277" s="105" t="s">
        <v>11264</v>
      </c>
      <c r="F3277" s="105" t="s">
        <v>6446</v>
      </c>
      <c r="G3277" s="140">
        <v>1.2999999999999999E-2</v>
      </c>
      <c r="H3277" s="107">
        <v>12.9</v>
      </c>
      <c r="I3277" s="107" t="s">
        <v>11266</v>
      </c>
      <c r="J3277" s="76">
        <f t="shared" si="1038"/>
        <v>0.16</v>
      </c>
      <c r="M3277" s="76">
        <f>VLOOKUP(B3277,'INS-SIN-SD-09-2021'!A:D,4,0)</f>
        <v>12.9</v>
      </c>
      <c r="N3277" s="76" t="b">
        <f t="shared" si="1039"/>
        <v>1</v>
      </c>
    </row>
    <row r="3278" spans="1:15" s="363" customFormat="1" x14ac:dyDescent="0.25">
      <c r="A3278" s="378">
        <f t="shared" si="1029"/>
        <v>92369</v>
      </c>
      <c r="B3278" s="377">
        <v>7307</v>
      </c>
      <c r="C3278" s="104" t="s">
        <v>13884</v>
      </c>
      <c r="D3278" s="104" t="s">
        <v>13546</v>
      </c>
      <c r="E3278" s="105" t="s">
        <v>11264</v>
      </c>
      <c r="F3278" s="105" t="s">
        <v>6445</v>
      </c>
      <c r="G3278" s="140">
        <v>3.0000000000000001E-3</v>
      </c>
      <c r="H3278" s="107">
        <v>33.81</v>
      </c>
      <c r="I3278" s="107" t="s">
        <v>11266</v>
      </c>
      <c r="J3278" s="76">
        <f t="shared" si="1038"/>
        <v>0.1</v>
      </c>
      <c r="M3278" s="76">
        <f>VLOOKUP(B3278,'INS-SIN-SD-09-2021'!A:D,4,0)</f>
        <v>33.81</v>
      </c>
      <c r="N3278" s="76" t="b">
        <f t="shared" si="1039"/>
        <v>1</v>
      </c>
    </row>
    <row r="3279" spans="1:15" s="363" customFormat="1" x14ac:dyDescent="0.25">
      <c r="A3279" s="378">
        <f t="shared" si="1029"/>
        <v>92369</v>
      </c>
      <c r="B3279" s="377">
        <v>4179</v>
      </c>
      <c r="C3279" s="104" t="s">
        <v>13884</v>
      </c>
      <c r="D3279" s="104" t="s">
        <v>14492</v>
      </c>
      <c r="E3279" s="105" t="s">
        <v>11264</v>
      </c>
      <c r="F3279" s="105" t="s">
        <v>6446</v>
      </c>
      <c r="G3279" s="140">
        <v>1</v>
      </c>
      <c r="H3279" s="107">
        <v>11.17</v>
      </c>
      <c r="I3279" s="107" t="s">
        <v>11266</v>
      </c>
      <c r="J3279" s="76">
        <f t="shared" si="1038"/>
        <v>11.17</v>
      </c>
      <c r="M3279" s="76">
        <f>VLOOKUP(B3279,'INS-SIN-SD-09-2021'!A:D,4,0)</f>
        <v>11.17</v>
      </c>
      <c r="N3279" s="76" t="b">
        <f t="shared" si="1039"/>
        <v>1</v>
      </c>
    </row>
    <row r="3280" spans="1:15" s="363" customFormat="1" ht="45" x14ac:dyDescent="0.25">
      <c r="A3280" s="376">
        <f t="shared" si="1029"/>
        <v>92371</v>
      </c>
      <c r="B3280" s="367" t="s">
        <v>11263</v>
      </c>
      <c r="C3280" s="368" t="s">
        <v>11693</v>
      </c>
      <c r="D3280" s="368" t="s">
        <v>11315</v>
      </c>
      <c r="E3280" s="369" t="s">
        <v>6446</v>
      </c>
      <c r="F3280" s="369" t="s">
        <v>11264</v>
      </c>
      <c r="G3280" s="370" t="s">
        <v>11265</v>
      </c>
      <c r="H3280" s="371" t="s">
        <v>11266</v>
      </c>
      <c r="I3280" s="375">
        <f>SUMIF(A:A,A3280,J:J)</f>
        <v>38.96</v>
      </c>
      <c r="K3280" s="363">
        <f>VLOOKUP(A3280,'CMP-SIN-SD-09-2021'!A:D,4,0)</f>
        <v>38.96</v>
      </c>
      <c r="L3280" s="363" t="b">
        <f>K3280=I3280</f>
        <v>1</v>
      </c>
      <c r="O3280" s="6">
        <v>92371</v>
      </c>
    </row>
    <row r="3281" spans="1:15" s="363" customFormat="1" ht="30" x14ac:dyDescent="0.25">
      <c r="A3281" s="378">
        <f t="shared" si="1029"/>
        <v>92371</v>
      </c>
      <c r="B3281" s="377">
        <v>88248</v>
      </c>
      <c r="C3281" s="104" t="s">
        <v>11315</v>
      </c>
      <c r="D3281" s="104" t="s">
        <v>11440</v>
      </c>
      <c r="E3281" s="105" t="s">
        <v>11264</v>
      </c>
      <c r="F3281" s="105" t="s">
        <v>6456</v>
      </c>
      <c r="G3281" s="140">
        <v>0.53300000000000003</v>
      </c>
      <c r="H3281" s="107">
        <f>VLOOKUP(B3281,'CMP-SIN-SD-09-2021'!A:D,4,0)</f>
        <v>18.23</v>
      </c>
      <c r="I3281" s="107" t="s">
        <v>11266</v>
      </c>
      <c r="J3281" s="76">
        <f t="shared" ref="J3281:J3285" si="1040">TRUNC((H3281*G3281),2)</f>
        <v>9.7100000000000009</v>
      </c>
      <c r="M3281" s="76">
        <f>VLOOKUP(B3281,'CMP-SIN-SD-09-2021'!A:D,4,0)</f>
        <v>18.23</v>
      </c>
      <c r="N3281" s="76" t="b">
        <f t="shared" ref="N3281:N3285" si="1041">M3281=H3281</f>
        <v>1</v>
      </c>
    </row>
    <row r="3282" spans="1:15" s="363" customFormat="1" ht="30" x14ac:dyDescent="0.25">
      <c r="A3282" s="378">
        <f t="shared" si="1029"/>
        <v>92371</v>
      </c>
      <c r="B3282" s="377">
        <v>88267</v>
      </c>
      <c r="C3282" s="104" t="s">
        <v>11315</v>
      </c>
      <c r="D3282" s="104" t="s">
        <v>11375</v>
      </c>
      <c r="E3282" s="105" t="s">
        <v>11264</v>
      </c>
      <c r="F3282" s="105" t="s">
        <v>6456</v>
      </c>
      <c r="G3282" s="140">
        <v>0.53300000000000003</v>
      </c>
      <c r="H3282" s="107">
        <f>VLOOKUP(B3282,'CMP-SIN-SD-09-2021'!A:D,4,0)</f>
        <v>23.41</v>
      </c>
      <c r="I3282" s="107" t="s">
        <v>11266</v>
      </c>
      <c r="J3282" s="76">
        <f t="shared" si="1040"/>
        <v>12.47</v>
      </c>
      <c r="M3282" s="76">
        <f>VLOOKUP(B3282,'CMP-SIN-SD-09-2021'!A:D,4,0)</f>
        <v>23.41</v>
      </c>
      <c r="N3282" s="76" t="b">
        <f t="shared" si="1041"/>
        <v>1</v>
      </c>
    </row>
    <row r="3283" spans="1:15" s="363" customFormat="1" x14ac:dyDescent="0.25">
      <c r="A3283" s="378">
        <f t="shared" si="1029"/>
        <v>92371</v>
      </c>
      <c r="B3283" s="377">
        <v>3148</v>
      </c>
      <c r="C3283" s="104" t="s">
        <v>11315</v>
      </c>
      <c r="D3283" s="104" t="s">
        <v>14015</v>
      </c>
      <c r="E3283" s="105" t="s">
        <v>11264</v>
      </c>
      <c r="F3283" s="105" t="s">
        <v>6446</v>
      </c>
      <c r="G3283" s="140">
        <v>1.7000000000000001E-2</v>
      </c>
      <c r="H3283" s="107">
        <v>12.9</v>
      </c>
      <c r="I3283" s="107" t="s">
        <v>11266</v>
      </c>
      <c r="J3283" s="76">
        <f t="shared" si="1040"/>
        <v>0.21</v>
      </c>
      <c r="M3283" s="76">
        <f>VLOOKUP(B3283,'INS-SIN-SD-09-2021'!A:D,4,0)</f>
        <v>12.9</v>
      </c>
      <c r="N3283" s="76" t="b">
        <f t="shared" si="1041"/>
        <v>1</v>
      </c>
    </row>
    <row r="3284" spans="1:15" s="363" customFormat="1" x14ac:dyDescent="0.25">
      <c r="A3284" s="378">
        <f t="shared" si="1029"/>
        <v>92371</v>
      </c>
      <c r="B3284" s="377">
        <v>7307</v>
      </c>
      <c r="C3284" s="104" t="s">
        <v>11315</v>
      </c>
      <c r="D3284" s="104" t="s">
        <v>13546</v>
      </c>
      <c r="E3284" s="105" t="s">
        <v>11264</v>
      </c>
      <c r="F3284" s="105" t="s">
        <v>6445</v>
      </c>
      <c r="G3284" s="140">
        <v>4.0000000000000001E-3</v>
      </c>
      <c r="H3284" s="107">
        <v>33.81</v>
      </c>
      <c r="I3284" s="107" t="s">
        <v>11266</v>
      </c>
      <c r="J3284" s="76">
        <f t="shared" si="1040"/>
        <v>0.13</v>
      </c>
      <c r="M3284" s="76">
        <f>VLOOKUP(B3284,'INS-SIN-SD-09-2021'!A:D,4,0)</f>
        <v>33.81</v>
      </c>
      <c r="N3284" s="76" t="b">
        <f t="shared" si="1041"/>
        <v>1</v>
      </c>
    </row>
    <row r="3285" spans="1:15" s="363" customFormat="1" x14ac:dyDescent="0.25">
      <c r="A3285" s="378">
        <f t="shared" si="1029"/>
        <v>92371</v>
      </c>
      <c r="B3285" s="377">
        <v>4180</v>
      </c>
      <c r="C3285" s="104" t="s">
        <v>11315</v>
      </c>
      <c r="D3285" s="104" t="s">
        <v>14493</v>
      </c>
      <c r="E3285" s="105" t="s">
        <v>11264</v>
      </c>
      <c r="F3285" s="105" t="s">
        <v>6446</v>
      </c>
      <c r="G3285" s="140">
        <v>1</v>
      </c>
      <c r="H3285" s="107">
        <v>16.440000000000001</v>
      </c>
      <c r="I3285" s="107" t="s">
        <v>11266</v>
      </c>
      <c r="J3285" s="76">
        <f t="shared" si="1040"/>
        <v>16.440000000000001</v>
      </c>
      <c r="M3285" s="76">
        <f>VLOOKUP(B3285,'INS-SIN-SD-09-2021'!A:D,4,0)</f>
        <v>16.440000000000001</v>
      </c>
      <c r="N3285" s="76" t="b">
        <f t="shared" si="1041"/>
        <v>1</v>
      </c>
    </row>
    <row r="3286" spans="1:15" s="363" customFormat="1" ht="45" x14ac:dyDescent="0.25">
      <c r="A3286" s="376">
        <f t="shared" si="1029"/>
        <v>92373</v>
      </c>
      <c r="B3286" s="367" t="s">
        <v>11263</v>
      </c>
      <c r="C3286" s="368" t="s">
        <v>11694</v>
      </c>
      <c r="D3286" s="368" t="s">
        <v>11315</v>
      </c>
      <c r="E3286" s="369" t="s">
        <v>6446</v>
      </c>
      <c r="F3286" s="369" t="s">
        <v>11264</v>
      </c>
      <c r="G3286" s="370" t="s">
        <v>11265</v>
      </c>
      <c r="H3286" s="371" t="s">
        <v>11266</v>
      </c>
      <c r="I3286" s="375">
        <f>SUMIF(A:A,A3286,J:J)</f>
        <v>46.459999999999994</v>
      </c>
      <c r="K3286" s="363">
        <f>VLOOKUP(A3286,'CMP-SIN-SD-09-2021'!A:D,4,0)</f>
        <v>46.46</v>
      </c>
      <c r="L3286" s="363" t="b">
        <f>K3286=I3286</f>
        <v>1</v>
      </c>
      <c r="O3286" s="6">
        <v>92373</v>
      </c>
    </row>
    <row r="3287" spans="1:15" s="363" customFormat="1" ht="30" x14ac:dyDescent="0.25">
      <c r="A3287" s="378">
        <f t="shared" si="1029"/>
        <v>92373</v>
      </c>
      <c r="B3287" s="377">
        <v>88248</v>
      </c>
      <c r="C3287" s="104" t="s">
        <v>11315</v>
      </c>
      <c r="D3287" s="104" t="s">
        <v>11440</v>
      </c>
      <c r="E3287" s="105" t="s">
        <v>11264</v>
      </c>
      <c r="F3287" s="105" t="s">
        <v>6456</v>
      </c>
      <c r="G3287" s="140">
        <v>0.58199999999999996</v>
      </c>
      <c r="H3287" s="107">
        <f>VLOOKUP(B3287,'CMP-SIN-SD-09-2021'!A:D,4,0)</f>
        <v>18.23</v>
      </c>
      <c r="I3287" s="107" t="s">
        <v>11266</v>
      </c>
      <c r="J3287" s="76">
        <f t="shared" ref="J3287:J3291" si="1042">TRUNC((H3287*G3287),2)</f>
        <v>10.6</v>
      </c>
      <c r="M3287" s="76">
        <f>VLOOKUP(B3287,'CMP-SIN-SD-09-2021'!A:D,4,0)</f>
        <v>18.23</v>
      </c>
      <c r="N3287" s="76" t="b">
        <f t="shared" ref="N3287:N3291" si="1043">M3287=H3287</f>
        <v>1</v>
      </c>
    </row>
    <row r="3288" spans="1:15" s="363" customFormat="1" ht="30" x14ac:dyDescent="0.25">
      <c r="A3288" s="378">
        <f t="shared" si="1029"/>
        <v>92373</v>
      </c>
      <c r="B3288" s="377">
        <v>88267</v>
      </c>
      <c r="C3288" s="104" t="s">
        <v>11315</v>
      </c>
      <c r="D3288" s="104" t="s">
        <v>11375</v>
      </c>
      <c r="E3288" s="105" t="s">
        <v>11264</v>
      </c>
      <c r="F3288" s="105" t="s">
        <v>6456</v>
      </c>
      <c r="G3288" s="140">
        <v>0.58199999999999996</v>
      </c>
      <c r="H3288" s="107">
        <f>VLOOKUP(B3288,'CMP-SIN-SD-09-2021'!A:D,4,0)</f>
        <v>23.41</v>
      </c>
      <c r="I3288" s="107" t="s">
        <v>11266</v>
      </c>
      <c r="J3288" s="76">
        <f t="shared" si="1042"/>
        <v>13.62</v>
      </c>
      <c r="M3288" s="76">
        <f>VLOOKUP(B3288,'CMP-SIN-SD-09-2021'!A:D,4,0)</f>
        <v>23.41</v>
      </c>
      <c r="N3288" s="76" t="b">
        <f t="shared" si="1043"/>
        <v>1</v>
      </c>
    </row>
    <row r="3289" spans="1:15" s="363" customFormat="1" x14ac:dyDescent="0.25">
      <c r="A3289" s="378">
        <f t="shared" si="1029"/>
        <v>92373</v>
      </c>
      <c r="B3289" s="377">
        <v>3148</v>
      </c>
      <c r="C3289" s="104" t="s">
        <v>11315</v>
      </c>
      <c r="D3289" s="104" t="s">
        <v>14015</v>
      </c>
      <c r="E3289" s="105" t="s">
        <v>11264</v>
      </c>
      <c r="F3289" s="105" t="s">
        <v>6446</v>
      </c>
      <c r="G3289" s="140">
        <v>1.9E-2</v>
      </c>
      <c r="H3289" s="107">
        <v>12.9</v>
      </c>
      <c r="I3289" s="107" t="s">
        <v>11266</v>
      </c>
      <c r="J3289" s="76">
        <f t="shared" si="1042"/>
        <v>0.24</v>
      </c>
      <c r="M3289" s="76">
        <f>VLOOKUP(B3289,'INS-SIN-SD-09-2021'!A:D,4,0)</f>
        <v>12.9</v>
      </c>
      <c r="N3289" s="76" t="b">
        <f t="shared" si="1043"/>
        <v>1</v>
      </c>
    </row>
    <row r="3290" spans="1:15" s="363" customFormat="1" x14ac:dyDescent="0.25">
      <c r="A3290" s="378">
        <f t="shared" si="1029"/>
        <v>92373</v>
      </c>
      <c r="B3290" s="377">
        <v>7307</v>
      </c>
      <c r="C3290" s="104" t="s">
        <v>11315</v>
      </c>
      <c r="D3290" s="104" t="s">
        <v>13546</v>
      </c>
      <c r="E3290" s="105" t="s">
        <v>11264</v>
      </c>
      <c r="F3290" s="105" t="s">
        <v>6445</v>
      </c>
      <c r="G3290" s="140">
        <v>5.0000000000000001E-3</v>
      </c>
      <c r="H3290" s="107">
        <v>33.81</v>
      </c>
      <c r="I3290" s="107" t="s">
        <v>11266</v>
      </c>
      <c r="J3290" s="76">
        <f t="shared" si="1042"/>
        <v>0.16</v>
      </c>
      <c r="M3290" s="76">
        <f>VLOOKUP(B3290,'INS-SIN-SD-09-2021'!A:D,4,0)</f>
        <v>33.81</v>
      </c>
      <c r="N3290" s="76" t="b">
        <f t="shared" si="1043"/>
        <v>1</v>
      </c>
    </row>
    <row r="3291" spans="1:15" s="363" customFormat="1" x14ac:dyDescent="0.25">
      <c r="A3291" s="378">
        <f t="shared" si="1029"/>
        <v>92373</v>
      </c>
      <c r="B3291" s="377">
        <v>4209</v>
      </c>
      <c r="C3291" s="104" t="s">
        <v>11315</v>
      </c>
      <c r="D3291" s="104" t="s">
        <v>14494</v>
      </c>
      <c r="E3291" s="105" t="s">
        <v>11264</v>
      </c>
      <c r="F3291" s="105" t="s">
        <v>6446</v>
      </c>
      <c r="G3291" s="140">
        <v>1</v>
      </c>
      <c r="H3291" s="107">
        <v>21.84</v>
      </c>
      <c r="I3291" s="107" t="s">
        <v>11266</v>
      </c>
      <c r="J3291" s="76">
        <f t="shared" si="1042"/>
        <v>21.84</v>
      </c>
      <c r="M3291" s="76">
        <f>VLOOKUP(B3291,'INS-SIN-SD-09-2021'!A:D,4,0)</f>
        <v>21.84</v>
      </c>
      <c r="N3291" s="76" t="b">
        <f t="shared" si="1043"/>
        <v>1</v>
      </c>
    </row>
    <row r="3292" spans="1:15" s="363" customFormat="1" ht="45" x14ac:dyDescent="0.25">
      <c r="A3292" s="376">
        <f t="shared" si="1029"/>
        <v>92375</v>
      </c>
      <c r="B3292" s="367" t="s">
        <v>11263</v>
      </c>
      <c r="C3292" s="368" t="s">
        <v>11695</v>
      </c>
      <c r="D3292" s="368" t="s">
        <v>13884</v>
      </c>
      <c r="E3292" s="369" t="s">
        <v>6446</v>
      </c>
      <c r="F3292" s="369" t="s">
        <v>11264</v>
      </c>
      <c r="G3292" s="370" t="s">
        <v>11265</v>
      </c>
      <c r="H3292" s="371" t="s">
        <v>11266</v>
      </c>
      <c r="I3292" s="375">
        <f>SUMIF(A:A,A3292,J:J)</f>
        <v>61.28</v>
      </c>
      <c r="K3292" s="363">
        <f>VLOOKUP(A3292,'CMP-SIN-SD-09-2021'!A:D,4,0)</f>
        <v>61.28</v>
      </c>
      <c r="L3292" s="363" t="b">
        <f>K3292=I3292</f>
        <v>1</v>
      </c>
      <c r="O3292" s="6">
        <v>92375</v>
      </c>
    </row>
    <row r="3293" spans="1:15" s="363" customFormat="1" ht="30" x14ac:dyDescent="0.25">
      <c r="A3293" s="378">
        <f t="shared" si="1029"/>
        <v>92375</v>
      </c>
      <c r="B3293" s="377">
        <v>88248</v>
      </c>
      <c r="C3293" s="104" t="s">
        <v>13884</v>
      </c>
      <c r="D3293" s="104" t="s">
        <v>11440</v>
      </c>
      <c r="E3293" s="105" t="s">
        <v>11264</v>
      </c>
      <c r="F3293" s="105" t="s">
        <v>6456</v>
      </c>
      <c r="G3293" s="140">
        <v>0.64400000000000002</v>
      </c>
      <c r="H3293" s="107">
        <f>VLOOKUP(B3293,'CMP-SIN-SD-09-2021'!A:D,4,0)</f>
        <v>18.23</v>
      </c>
      <c r="I3293" s="107" t="s">
        <v>11266</v>
      </c>
      <c r="J3293" s="76">
        <f t="shared" ref="J3293:J3297" si="1044">TRUNC((H3293*G3293),2)</f>
        <v>11.74</v>
      </c>
      <c r="M3293" s="76">
        <f>VLOOKUP(B3293,'CMP-SIN-SD-09-2021'!A:D,4,0)</f>
        <v>18.23</v>
      </c>
      <c r="N3293" s="76" t="b">
        <f t="shared" ref="N3293:N3297" si="1045">M3293=H3293</f>
        <v>1</v>
      </c>
    </row>
    <row r="3294" spans="1:15" s="363" customFormat="1" ht="30" x14ac:dyDescent="0.25">
      <c r="A3294" s="378">
        <f t="shared" si="1029"/>
        <v>92375</v>
      </c>
      <c r="B3294" s="377">
        <v>88267</v>
      </c>
      <c r="C3294" s="104" t="s">
        <v>13884</v>
      </c>
      <c r="D3294" s="104" t="s">
        <v>11375</v>
      </c>
      <c r="E3294" s="105" t="s">
        <v>11264</v>
      </c>
      <c r="F3294" s="105" t="s">
        <v>6456</v>
      </c>
      <c r="G3294" s="140">
        <v>0.64400000000000002</v>
      </c>
      <c r="H3294" s="107">
        <f>VLOOKUP(B3294,'CMP-SIN-SD-09-2021'!A:D,4,0)</f>
        <v>23.41</v>
      </c>
      <c r="I3294" s="107" t="s">
        <v>11266</v>
      </c>
      <c r="J3294" s="76">
        <f t="shared" si="1044"/>
        <v>15.07</v>
      </c>
      <c r="M3294" s="76">
        <f>VLOOKUP(B3294,'CMP-SIN-SD-09-2021'!A:D,4,0)</f>
        <v>23.41</v>
      </c>
      <c r="N3294" s="76" t="b">
        <f t="shared" si="1045"/>
        <v>1</v>
      </c>
    </row>
    <row r="3295" spans="1:15" s="363" customFormat="1" x14ac:dyDescent="0.25">
      <c r="A3295" s="378">
        <f t="shared" si="1029"/>
        <v>92375</v>
      </c>
      <c r="B3295" s="377">
        <v>3148</v>
      </c>
      <c r="C3295" s="104" t="s">
        <v>13884</v>
      </c>
      <c r="D3295" s="104" t="s">
        <v>14015</v>
      </c>
      <c r="E3295" s="105" t="s">
        <v>11264</v>
      </c>
      <c r="F3295" s="105" t="s">
        <v>6446</v>
      </c>
      <c r="G3295" s="140">
        <v>2.4E-2</v>
      </c>
      <c r="H3295" s="107">
        <v>12.9</v>
      </c>
      <c r="I3295" s="107" t="s">
        <v>11266</v>
      </c>
      <c r="J3295" s="76">
        <f t="shared" si="1044"/>
        <v>0.3</v>
      </c>
      <c r="M3295" s="76">
        <f>VLOOKUP(B3295,'INS-SIN-SD-09-2021'!A:D,4,0)</f>
        <v>12.9</v>
      </c>
      <c r="N3295" s="76" t="b">
        <f t="shared" si="1045"/>
        <v>1</v>
      </c>
    </row>
    <row r="3296" spans="1:15" s="363" customFormat="1" x14ac:dyDescent="0.25">
      <c r="A3296" s="378">
        <f t="shared" si="1029"/>
        <v>92375</v>
      </c>
      <c r="B3296" s="377">
        <v>7307</v>
      </c>
      <c r="C3296" s="104" t="s">
        <v>13884</v>
      </c>
      <c r="D3296" s="104" t="s">
        <v>13546</v>
      </c>
      <c r="E3296" s="105" t="s">
        <v>11264</v>
      </c>
      <c r="F3296" s="105" t="s">
        <v>6445</v>
      </c>
      <c r="G3296" s="140">
        <v>6.0000000000000001E-3</v>
      </c>
      <c r="H3296" s="107">
        <v>33.81</v>
      </c>
      <c r="I3296" s="107" t="s">
        <v>11266</v>
      </c>
      <c r="J3296" s="76">
        <f t="shared" si="1044"/>
        <v>0.2</v>
      </c>
      <c r="M3296" s="76">
        <f>VLOOKUP(B3296,'INS-SIN-SD-09-2021'!A:D,4,0)</f>
        <v>33.81</v>
      </c>
      <c r="N3296" s="76" t="b">
        <f t="shared" si="1045"/>
        <v>1</v>
      </c>
    </row>
    <row r="3297" spans="1:15" s="363" customFormat="1" x14ac:dyDescent="0.25">
      <c r="A3297" s="378">
        <f t="shared" si="1029"/>
        <v>92375</v>
      </c>
      <c r="B3297" s="377">
        <v>4181</v>
      </c>
      <c r="C3297" s="104" t="s">
        <v>13884</v>
      </c>
      <c r="D3297" s="104" t="s">
        <v>14495</v>
      </c>
      <c r="E3297" s="105" t="s">
        <v>11264</v>
      </c>
      <c r="F3297" s="105" t="s">
        <v>6446</v>
      </c>
      <c r="G3297" s="140">
        <v>1</v>
      </c>
      <c r="H3297" s="107">
        <v>33.97</v>
      </c>
      <c r="I3297" s="107" t="s">
        <v>11266</v>
      </c>
      <c r="J3297" s="76">
        <f t="shared" si="1044"/>
        <v>33.97</v>
      </c>
      <c r="M3297" s="76">
        <f>VLOOKUP(B3297,'INS-SIN-SD-09-2021'!A:D,4,0)</f>
        <v>33.97</v>
      </c>
      <c r="N3297" s="76" t="b">
        <f t="shared" si="1045"/>
        <v>1</v>
      </c>
    </row>
    <row r="3298" spans="1:15" s="363" customFormat="1" ht="45" x14ac:dyDescent="0.25">
      <c r="A3298" s="376">
        <f t="shared" si="1029"/>
        <v>92346</v>
      </c>
      <c r="B3298" s="367" t="s">
        <v>11263</v>
      </c>
      <c r="C3298" s="368" t="s">
        <v>11696</v>
      </c>
      <c r="D3298" s="368" t="s">
        <v>13765</v>
      </c>
      <c r="E3298" s="369" t="s">
        <v>6446</v>
      </c>
      <c r="F3298" s="369" t="s">
        <v>11264</v>
      </c>
      <c r="G3298" s="370" t="s">
        <v>11265</v>
      </c>
      <c r="H3298" s="371" t="s">
        <v>11266</v>
      </c>
      <c r="I3298" s="375">
        <f>SUMIF(A:A,A3298,J:J)</f>
        <v>81.819999999999993</v>
      </c>
      <c r="K3298" s="363">
        <f>VLOOKUP(A3298,'CMP-SIN-SD-09-2021'!A:D,4,0)</f>
        <v>81.819999999999993</v>
      </c>
      <c r="L3298" s="363" t="b">
        <f>K3298=I3298</f>
        <v>1</v>
      </c>
      <c r="O3298" s="6">
        <v>92346</v>
      </c>
    </row>
    <row r="3299" spans="1:15" s="363" customFormat="1" ht="30" x14ac:dyDescent="0.25">
      <c r="A3299" s="378">
        <f t="shared" si="1029"/>
        <v>92346</v>
      </c>
      <c r="B3299" s="377">
        <v>88248</v>
      </c>
      <c r="C3299" s="104" t="s">
        <v>13765</v>
      </c>
      <c r="D3299" s="104" t="s">
        <v>11440</v>
      </c>
      <c r="E3299" s="105" t="s">
        <v>11264</v>
      </c>
      <c r="F3299" s="105" t="s">
        <v>6456</v>
      </c>
      <c r="G3299" s="140">
        <v>0.70199999999999996</v>
      </c>
      <c r="H3299" s="107">
        <f>VLOOKUP(B3299,'CMP-SIN-SD-09-2021'!A:D,4,0)</f>
        <v>18.23</v>
      </c>
      <c r="I3299" s="107" t="s">
        <v>11266</v>
      </c>
      <c r="J3299" s="76">
        <f t="shared" ref="J3299:J3303" si="1046">TRUNC((H3299*G3299),2)</f>
        <v>12.79</v>
      </c>
      <c r="M3299" s="76">
        <f>VLOOKUP(B3299,'CMP-SIN-SD-09-2021'!A:D,4,0)</f>
        <v>18.23</v>
      </c>
      <c r="N3299" s="76" t="b">
        <f t="shared" ref="N3299:N3303" si="1047">M3299=H3299</f>
        <v>1</v>
      </c>
    </row>
    <row r="3300" spans="1:15" s="363" customFormat="1" ht="30" x14ac:dyDescent="0.25">
      <c r="A3300" s="378">
        <f t="shared" si="1029"/>
        <v>92346</v>
      </c>
      <c r="B3300" s="377">
        <v>88267</v>
      </c>
      <c r="C3300" s="104" t="s">
        <v>13765</v>
      </c>
      <c r="D3300" s="104" t="s">
        <v>11375</v>
      </c>
      <c r="E3300" s="105" t="s">
        <v>11264</v>
      </c>
      <c r="F3300" s="105" t="s">
        <v>6456</v>
      </c>
      <c r="G3300" s="140">
        <v>0.70199999999999996</v>
      </c>
      <c r="H3300" s="107">
        <f>VLOOKUP(B3300,'CMP-SIN-SD-09-2021'!A:D,4,0)</f>
        <v>23.41</v>
      </c>
      <c r="I3300" s="107" t="s">
        <v>11266</v>
      </c>
      <c r="J3300" s="76">
        <f t="shared" si="1046"/>
        <v>16.43</v>
      </c>
      <c r="M3300" s="76">
        <f>VLOOKUP(B3300,'CMP-SIN-SD-09-2021'!A:D,4,0)</f>
        <v>23.41</v>
      </c>
      <c r="N3300" s="76" t="b">
        <f t="shared" si="1047"/>
        <v>1</v>
      </c>
    </row>
    <row r="3301" spans="1:15" s="363" customFormat="1" x14ac:dyDescent="0.25">
      <c r="A3301" s="378">
        <f t="shared" si="1029"/>
        <v>92346</v>
      </c>
      <c r="B3301" s="377">
        <v>3148</v>
      </c>
      <c r="C3301" s="104" t="s">
        <v>13765</v>
      </c>
      <c r="D3301" s="104" t="s">
        <v>14015</v>
      </c>
      <c r="E3301" s="105" t="s">
        <v>11264</v>
      </c>
      <c r="F3301" s="105" t="s">
        <v>6446</v>
      </c>
      <c r="G3301" s="140">
        <v>0.03</v>
      </c>
      <c r="H3301" s="107">
        <v>12.9</v>
      </c>
      <c r="I3301" s="107" t="s">
        <v>11266</v>
      </c>
      <c r="J3301" s="76">
        <f t="shared" si="1046"/>
        <v>0.38</v>
      </c>
      <c r="M3301" s="76">
        <f>VLOOKUP(B3301,'INS-SIN-SD-09-2021'!A:D,4,0)</f>
        <v>12.9</v>
      </c>
      <c r="N3301" s="76" t="b">
        <f t="shared" si="1047"/>
        <v>1</v>
      </c>
    </row>
    <row r="3302" spans="1:15" s="363" customFormat="1" x14ac:dyDescent="0.25">
      <c r="A3302" s="378">
        <f t="shared" si="1029"/>
        <v>92346</v>
      </c>
      <c r="B3302" s="377">
        <v>7307</v>
      </c>
      <c r="C3302" s="104" t="s">
        <v>13765</v>
      </c>
      <c r="D3302" s="104" t="s">
        <v>13546</v>
      </c>
      <c r="E3302" s="105" t="s">
        <v>11264</v>
      </c>
      <c r="F3302" s="105" t="s">
        <v>6445</v>
      </c>
      <c r="G3302" s="140">
        <v>7.0000000000000001E-3</v>
      </c>
      <c r="H3302" s="107">
        <v>33.81</v>
      </c>
      <c r="I3302" s="107" t="s">
        <v>11266</v>
      </c>
      <c r="J3302" s="76">
        <f t="shared" si="1046"/>
        <v>0.23</v>
      </c>
      <c r="M3302" s="76">
        <f>VLOOKUP(B3302,'INS-SIN-SD-09-2021'!A:D,4,0)</f>
        <v>33.81</v>
      </c>
      <c r="N3302" s="76" t="b">
        <f t="shared" si="1047"/>
        <v>1</v>
      </c>
    </row>
    <row r="3303" spans="1:15" s="363" customFormat="1" x14ac:dyDescent="0.25">
      <c r="A3303" s="378">
        <f t="shared" si="1029"/>
        <v>92346</v>
      </c>
      <c r="B3303" s="377">
        <v>4208</v>
      </c>
      <c r="C3303" s="104" t="s">
        <v>13765</v>
      </c>
      <c r="D3303" s="104" t="s">
        <v>14470</v>
      </c>
      <c r="E3303" s="105" t="s">
        <v>11264</v>
      </c>
      <c r="F3303" s="105" t="s">
        <v>6446</v>
      </c>
      <c r="G3303" s="140">
        <v>1</v>
      </c>
      <c r="H3303" s="107">
        <v>51.99</v>
      </c>
      <c r="I3303" s="107" t="s">
        <v>11266</v>
      </c>
      <c r="J3303" s="76">
        <f t="shared" si="1046"/>
        <v>51.99</v>
      </c>
      <c r="M3303" s="76">
        <f>VLOOKUP(B3303,'INS-SIN-SD-09-2021'!A:D,4,0)</f>
        <v>51.99</v>
      </c>
      <c r="N3303" s="76" t="b">
        <f t="shared" si="1047"/>
        <v>1</v>
      </c>
    </row>
    <row r="3304" spans="1:15" s="363" customFormat="1" ht="45" x14ac:dyDescent="0.25">
      <c r="A3304" s="376">
        <f t="shared" si="1029"/>
        <v>92348</v>
      </c>
      <c r="B3304" s="367" t="s">
        <v>11263</v>
      </c>
      <c r="C3304" s="368" t="s">
        <v>11697</v>
      </c>
      <c r="D3304" s="368" t="s">
        <v>13627</v>
      </c>
      <c r="E3304" s="369" t="s">
        <v>6446</v>
      </c>
      <c r="F3304" s="369" t="s">
        <v>11264</v>
      </c>
      <c r="G3304" s="370" t="s">
        <v>11265</v>
      </c>
      <c r="H3304" s="371" t="s">
        <v>11266</v>
      </c>
      <c r="I3304" s="375">
        <f>SUMIF(A:A,A3304,J:J)</f>
        <v>116.85</v>
      </c>
      <c r="K3304" s="363">
        <f>VLOOKUP(A3304,'CMP-SIN-SD-09-2021'!A:D,4,0)</f>
        <v>116.85</v>
      </c>
      <c r="L3304" s="363" t="b">
        <f>K3304=I3304</f>
        <v>1</v>
      </c>
      <c r="O3304" s="6">
        <v>92348</v>
      </c>
    </row>
    <row r="3305" spans="1:15" s="363" customFormat="1" ht="30" x14ac:dyDescent="0.25">
      <c r="A3305" s="378">
        <f t="shared" si="1029"/>
        <v>92348</v>
      </c>
      <c r="B3305" s="377">
        <v>88248</v>
      </c>
      <c r="C3305" s="104" t="s">
        <v>13627</v>
      </c>
      <c r="D3305" s="104" t="s">
        <v>11440</v>
      </c>
      <c r="E3305" s="105" t="s">
        <v>11264</v>
      </c>
      <c r="F3305" s="105" t="s">
        <v>6456</v>
      </c>
      <c r="G3305" s="140">
        <v>0.75800000000000001</v>
      </c>
      <c r="H3305" s="107">
        <f>VLOOKUP(B3305,'CMP-SIN-SD-09-2021'!A:D,4,0)</f>
        <v>18.23</v>
      </c>
      <c r="I3305" s="107" t="s">
        <v>11266</v>
      </c>
      <c r="J3305" s="76">
        <f t="shared" ref="J3305:J3309" si="1048">TRUNC((H3305*G3305),2)</f>
        <v>13.81</v>
      </c>
      <c r="M3305" s="76">
        <f>VLOOKUP(B3305,'CMP-SIN-SD-09-2021'!A:D,4,0)</f>
        <v>18.23</v>
      </c>
      <c r="N3305" s="76" t="b">
        <f t="shared" ref="N3305:N3309" si="1049">M3305=H3305</f>
        <v>1</v>
      </c>
    </row>
    <row r="3306" spans="1:15" s="363" customFormat="1" ht="30" x14ac:dyDescent="0.25">
      <c r="A3306" s="378">
        <f t="shared" si="1029"/>
        <v>92348</v>
      </c>
      <c r="B3306" s="377">
        <v>88267</v>
      </c>
      <c r="C3306" s="104" t="s">
        <v>13627</v>
      </c>
      <c r="D3306" s="104" t="s">
        <v>11375</v>
      </c>
      <c r="E3306" s="105" t="s">
        <v>11264</v>
      </c>
      <c r="F3306" s="105" t="s">
        <v>6456</v>
      </c>
      <c r="G3306" s="140">
        <v>0.75800000000000001</v>
      </c>
      <c r="H3306" s="107">
        <f>VLOOKUP(B3306,'CMP-SIN-SD-09-2021'!A:D,4,0)</f>
        <v>23.41</v>
      </c>
      <c r="I3306" s="107" t="s">
        <v>11266</v>
      </c>
      <c r="J3306" s="76">
        <f t="shared" si="1048"/>
        <v>17.739999999999998</v>
      </c>
      <c r="M3306" s="76">
        <f>VLOOKUP(B3306,'CMP-SIN-SD-09-2021'!A:D,4,0)</f>
        <v>23.41</v>
      </c>
      <c r="N3306" s="76" t="b">
        <f t="shared" si="1049"/>
        <v>1</v>
      </c>
    </row>
    <row r="3307" spans="1:15" s="363" customFormat="1" x14ac:dyDescent="0.25">
      <c r="A3307" s="378">
        <f t="shared" si="1029"/>
        <v>92348</v>
      </c>
      <c r="B3307" s="377">
        <v>3148</v>
      </c>
      <c r="C3307" s="104" t="s">
        <v>13627</v>
      </c>
      <c r="D3307" s="104" t="s">
        <v>14015</v>
      </c>
      <c r="E3307" s="105" t="s">
        <v>11264</v>
      </c>
      <c r="F3307" s="105" t="s">
        <v>6446</v>
      </c>
      <c r="G3307" s="140">
        <v>3.5000000000000003E-2</v>
      </c>
      <c r="H3307" s="107">
        <v>12.9</v>
      </c>
      <c r="I3307" s="107" t="s">
        <v>11266</v>
      </c>
      <c r="J3307" s="76">
        <f t="shared" si="1048"/>
        <v>0.45</v>
      </c>
      <c r="M3307" s="76">
        <f>VLOOKUP(B3307,'INS-SIN-SD-09-2021'!A:D,4,0)</f>
        <v>12.9</v>
      </c>
      <c r="N3307" s="76" t="b">
        <f t="shared" si="1049"/>
        <v>1</v>
      </c>
    </row>
    <row r="3308" spans="1:15" s="363" customFormat="1" x14ac:dyDescent="0.25">
      <c r="A3308" s="378">
        <f t="shared" si="1029"/>
        <v>92348</v>
      </c>
      <c r="B3308" s="377">
        <v>7307</v>
      </c>
      <c r="C3308" s="104" t="s">
        <v>13627</v>
      </c>
      <c r="D3308" s="104" t="s">
        <v>13546</v>
      </c>
      <c r="E3308" s="105" t="s">
        <v>11264</v>
      </c>
      <c r="F3308" s="105" t="s">
        <v>6445</v>
      </c>
      <c r="G3308" s="140">
        <v>8.0000000000000002E-3</v>
      </c>
      <c r="H3308" s="107">
        <v>33.81</v>
      </c>
      <c r="I3308" s="107" t="s">
        <v>11266</v>
      </c>
      <c r="J3308" s="76">
        <f t="shared" si="1048"/>
        <v>0.27</v>
      </c>
      <c r="M3308" s="76">
        <f>VLOOKUP(B3308,'INS-SIN-SD-09-2021'!A:D,4,0)</f>
        <v>33.81</v>
      </c>
      <c r="N3308" s="76" t="b">
        <f t="shared" si="1049"/>
        <v>1</v>
      </c>
    </row>
    <row r="3309" spans="1:15" s="363" customFormat="1" x14ac:dyDescent="0.25">
      <c r="A3309" s="378">
        <f t="shared" si="1029"/>
        <v>92348</v>
      </c>
      <c r="B3309" s="377">
        <v>4182</v>
      </c>
      <c r="C3309" s="104" t="s">
        <v>13627</v>
      </c>
      <c r="D3309" s="104" t="s">
        <v>14496</v>
      </c>
      <c r="E3309" s="105" t="s">
        <v>11264</v>
      </c>
      <c r="F3309" s="105" t="s">
        <v>6446</v>
      </c>
      <c r="G3309" s="140">
        <v>1</v>
      </c>
      <c r="H3309" s="107">
        <v>84.58</v>
      </c>
      <c r="I3309" s="107" t="s">
        <v>11266</v>
      </c>
      <c r="J3309" s="76">
        <f t="shared" si="1048"/>
        <v>84.58</v>
      </c>
      <c r="M3309" s="76">
        <f>VLOOKUP(B3309,'INS-SIN-SD-09-2021'!A:D,4,0)</f>
        <v>84.58</v>
      </c>
      <c r="N3309" s="76" t="b">
        <f t="shared" si="1049"/>
        <v>1</v>
      </c>
    </row>
    <row r="3310" spans="1:15" s="363" customFormat="1" ht="45" x14ac:dyDescent="0.25">
      <c r="A3310" s="376">
        <f t="shared" si="1029"/>
        <v>92892</v>
      </c>
      <c r="B3310" s="367" t="s">
        <v>11263</v>
      </c>
      <c r="C3310" s="368" t="s">
        <v>11698</v>
      </c>
      <c r="D3310" s="368" t="s">
        <v>13884</v>
      </c>
      <c r="E3310" s="369" t="s">
        <v>6446</v>
      </c>
      <c r="F3310" s="369" t="s">
        <v>11264</v>
      </c>
      <c r="G3310" s="370" t="s">
        <v>11265</v>
      </c>
      <c r="H3310" s="371" t="s">
        <v>11266</v>
      </c>
      <c r="I3310" s="375">
        <f>SUMIF(A:A,A3310,J:J)</f>
        <v>52.81</v>
      </c>
      <c r="K3310" s="363">
        <f>VLOOKUP(A3310,'CMP-SIN-SD-09-2021'!A:D,4,0)</f>
        <v>52.81</v>
      </c>
      <c r="L3310" s="363" t="b">
        <f>K3310=I3310</f>
        <v>1</v>
      </c>
      <c r="O3310" s="6">
        <v>92892</v>
      </c>
    </row>
    <row r="3311" spans="1:15" s="363" customFormat="1" ht="30" x14ac:dyDescent="0.25">
      <c r="A3311" s="378">
        <f t="shared" si="1029"/>
        <v>92892</v>
      </c>
      <c r="B3311" s="377">
        <v>88248</v>
      </c>
      <c r="C3311" s="104" t="s">
        <v>13884</v>
      </c>
      <c r="D3311" s="104" t="s">
        <v>11440</v>
      </c>
      <c r="E3311" s="105" t="s">
        <v>11264</v>
      </c>
      <c r="F3311" s="105" t="s">
        <v>6456</v>
      </c>
      <c r="G3311" s="140">
        <v>0.49</v>
      </c>
      <c r="H3311" s="107">
        <f>VLOOKUP(B3311,'CMP-SIN-SD-09-2021'!A:D,4,0)</f>
        <v>18.23</v>
      </c>
      <c r="I3311" s="107" t="s">
        <v>11266</v>
      </c>
      <c r="J3311" s="76">
        <f t="shared" ref="J3311:J3315" si="1050">TRUNC((H3311*G3311),2)</f>
        <v>8.93</v>
      </c>
      <c r="M3311" s="76">
        <f>VLOOKUP(B3311,'CMP-SIN-SD-09-2021'!A:D,4,0)</f>
        <v>18.23</v>
      </c>
      <c r="N3311" s="76" t="b">
        <f t="shared" ref="N3311:N3315" si="1051">M3311=H3311</f>
        <v>1</v>
      </c>
    </row>
    <row r="3312" spans="1:15" s="363" customFormat="1" ht="30" x14ac:dyDescent="0.25">
      <c r="A3312" s="378">
        <f t="shared" si="1029"/>
        <v>92892</v>
      </c>
      <c r="B3312" s="377">
        <v>88267</v>
      </c>
      <c r="C3312" s="104" t="s">
        <v>13884</v>
      </c>
      <c r="D3312" s="104" t="s">
        <v>11375</v>
      </c>
      <c r="E3312" s="105" t="s">
        <v>11264</v>
      </c>
      <c r="F3312" s="105" t="s">
        <v>6456</v>
      </c>
      <c r="G3312" s="140">
        <v>0.49</v>
      </c>
      <c r="H3312" s="107">
        <f>VLOOKUP(B3312,'CMP-SIN-SD-09-2021'!A:D,4,0)</f>
        <v>23.41</v>
      </c>
      <c r="I3312" s="107" t="s">
        <v>11266</v>
      </c>
      <c r="J3312" s="76">
        <f t="shared" si="1050"/>
        <v>11.47</v>
      </c>
      <c r="M3312" s="76">
        <f>VLOOKUP(B3312,'CMP-SIN-SD-09-2021'!A:D,4,0)</f>
        <v>23.41</v>
      </c>
      <c r="N3312" s="76" t="b">
        <f t="shared" si="1051"/>
        <v>1</v>
      </c>
    </row>
    <row r="3313" spans="1:15" s="363" customFormat="1" x14ac:dyDescent="0.25">
      <c r="A3313" s="378">
        <f t="shared" si="1029"/>
        <v>92892</v>
      </c>
      <c r="B3313" s="377">
        <v>3148</v>
      </c>
      <c r="C3313" s="104" t="s">
        <v>13884</v>
      </c>
      <c r="D3313" s="104" t="s">
        <v>14015</v>
      </c>
      <c r="E3313" s="105" t="s">
        <v>11264</v>
      </c>
      <c r="F3313" s="105" t="s">
        <v>6446</v>
      </c>
      <c r="G3313" s="140">
        <v>1.2999999999999999E-2</v>
      </c>
      <c r="H3313" s="107">
        <v>12.9</v>
      </c>
      <c r="I3313" s="107" t="s">
        <v>11266</v>
      </c>
      <c r="J3313" s="76">
        <f t="shared" si="1050"/>
        <v>0.16</v>
      </c>
      <c r="M3313" s="76">
        <f>VLOOKUP(B3313,'INS-SIN-SD-09-2021'!A:D,4,0)</f>
        <v>12.9</v>
      </c>
      <c r="N3313" s="76" t="b">
        <f t="shared" si="1051"/>
        <v>1</v>
      </c>
    </row>
    <row r="3314" spans="1:15" s="363" customFormat="1" x14ac:dyDescent="0.25">
      <c r="A3314" s="378">
        <f t="shared" si="1029"/>
        <v>92892</v>
      </c>
      <c r="B3314" s="377">
        <v>7307</v>
      </c>
      <c r="C3314" s="104" t="s">
        <v>13884</v>
      </c>
      <c r="D3314" s="104" t="s">
        <v>13546</v>
      </c>
      <c r="E3314" s="105" t="s">
        <v>11264</v>
      </c>
      <c r="F3314" s="105" t="s">
        <v>6445</v>
      </c>
      <c r="G3314" s="140">
        <v>3.0000000000000001E-3</v>
      </c>
      <c r="H3314" s="107">
        <v>33.81</v>
      </c>
      <c r="I3314" s="107" t="s">
        <v>11266</v>
      </c>
      <c r="J3314" s="76">
        <f t="shared" si="1050"/>
        <v>0.1</v>
      </c>
      <c r="M3314" s="76">
        <f>VLOOKUP(B3314,'INS-SIN-SD-09-2021'!A:D,4,0)</f>
        <v>33.81</v>
      </c>
      <c r="N3314" s="76" t="b">
        <f t="shared" si="1051"/>
        <v>1</v>
      </c>
    </row>
    <row r="3315" spans="1:15" s="363" customFormat="1" ht="30" x14ac:dyDescent="0.25">
      <c r="A3315" s="378">
        <f t="shared" si="1029"/>
        <v>92892</v>
      </c>
      <c r="B3315" s="377">
        <v>9886</v>
      </c>
      <c r="C3315" s="104" t="s">
        <v>13884</v>
      </c>
      <c r="D3315" s="104" t="s">
        <v>14497</v>
      </c>
      <c r="E3315" s="105" t="s">
        <v>11264</v>
      </c>
      <c r="F3315" s="105" t="s">
        <v>6446</v>
      </c>
      <c r="G3315" s="140">
        <v>1</v>
      </c>
      <c r="H3315" s="107">
        <v>32.15</v>
      </c>
      <c r="I3315" s="107" t="s">
        <v>11266</v>
      </c>
      <c r="J3315" s="76">
        <f t="shared" si="1050"/>
        <v>32.15</v>
      </c>
      <c r="M3315" s="76">
        <f>VLOOKUP(B3315,'INS-SIN-SD-09-2021'!A:D,4,0)</f>
        <v>32.15</v>
      </c>
      <c r="N3315" s="76" t="b">
        <f t="shared" si="1051"/>
        <v>1</v>
      </c>
    </row>
    <row r="3316" spans="1:15" s="363" customFormat="1" ht="45" x14ac:dyDescent="0.25">
      <c r="A3316" s="376">
        <f t="shared" si="1029"/>
        <v>92893</v>
      </c>
      <c r="B3316" s="367" t="s">
        <v>11263</v>
      </c>
      <c r="C3316" s="368" t="s">
        <v>11699</v>
      </c>
      <c r="D3316" s="368" t="s">
        <v>11315</v>
      </c>
      <c r="E3316" s="369" t="s">
        <v>6446</v>
      </c>
      <c r="F3316" s="369" t="s">
        <v>11264</v>
      </c>
      <c r="G3316" s="370" t="s">
        <v>11265</v>
      </c>
      <c r="H3316" s="371" t="s">
        <v>11266</v>
      </c>
      <c r="I3316" s="375">
        <f>SUMIF(A:A,A3316,J:J)</f>
        <v>76.3</v>
      </c>
      <c r="K3316" s="363">
        <f>VLOOKUP(A3316,'CMP-SIN-SD-09-2021'!A:D,4,0)</f>
        <v>76.3</v>
      </c>
      <c r="L3316" s="363" t="b">
        <f>K3316=I3316</f>
        <v>1</v>
      </c>
      <c r="O3316" s="6">
        <v>92893</v>
      </c>
    </row>
    <row r="3317" spans="1:15" s="363" customFormat="1" ht="30" x14ac:dyDescent="0.25">
      <c r="A3317" s="378">
        <f t="shared" ref="A3317:A3380" si="1052">IF(O3317&lt;&gt;0,O3317,A3316)</f>
        <v>92893</v>
      </c>
      <c r="B3317" s="377">
        <v>88248</v>
      </c>
      <c r="C3317" s="104" t="s">
        <v>11315</v>
      </c>
      <c r="D3317" s="104" t="s">
        <v>11440</v>
      </c>
      <c r="E3317" s="105" t="s">
        <v>11264</v>
      </c>
      <c r="F3317" s="105" t="s">
        <v>6456</v>
      </c>
      <c r="G3317" s="140">
        <v>0.53300000000000003</v>
      </c>
      <c r="H3317" s="107">
        <f>VLOOKUP(B3317,'CMP-SIN-SD-09-2021'!A:D,4,0)</f>
        <v>18.23</v>
      </c>
      <c r="I3317" s="107" t="s">
        <v>11266</v>
      </c>
      <c r="J3317" s="76">
        <f t="shared" ref="J3317:J3321" si="1053">TRUNC((H3317*G3317),2)</f>
        <v>9.7100000000000009</v>
      </c>
      <c r="M3317" s="76">
        <f>VLOOKUP(B3317,'CMP-SIN-SD-09-2021'!A:D,4,0)</f>
        <v>18.23</v>
      </c>
      <c r="N3317" s="76" t="b">
        <f t="shared" ref="N3317:N3321" si="1054">M3317=H3317</f>
        <v>1</v>
      </c>
    </row>
    <row r="3318" spans="1:15" s="363" customFormat="1" ht="30" x14ac:dyDescent="0.25">
      <c r="A3318" s="378">
        <f t="shared" si="1052"/>
        <v>92893</v>
      </c>
      <c r="B3318" s="377">
        <v>88267</v>
      </c>
      <c r="C3318" s="104" t="s">
        <v>11315</v>
      </c>
      <c r="D3318" s="104" t="s">
        <v>11375</v>
      </c>
      <c r="E3318" s="105" t="s">
        <v>11264</v>
      </c>
      <c r="F3318" s="105" t="s">
        <v>6456</v>
      </c>
      <c r="G3318" s="140">
        <v>0.53300000000000003</v>
      </c>
      <c r="H3318" s="107">
        <f>VLOOKUP(B3318,'CMP-SIN-SD-09-2021'!A:D,4,0)</f>
        <v>23.41</v>
      </c>
      <c r="I3318" s="107" t="s">
        <v>11266</v>
      </c>
      <c r="J3318" s="76">
        <f t="shared" si="1053"/>
        <v>12.47</v>
      </c>
      <c r="M3318" s="76">
        <f>VLOOKUP(B3318,'CMP-SIN-SD-09-2021'!A:D,4,0)</f>
        <v>23.41</v>
      </c>
      <c r="N3318" s="76" t="b">
        <f t="shared" si="1054"/>
        <v>1</v>
      </c>
    </row>
    <row r="3319" spans="1:15" s="363" customFormat="1" x14ac:dyDescent="0.25">
      <c r="A3319" s="378">
        <f t="shared" si="1052"/>
        <v>92893</v>
      </c>
      <c r="B3319" s="377">
        <v>3148</v>
      </c>
      <c r="C3319" s="104" t="s">
        <v>11315</v>
      </c>
      <c r="D3319" s="104" t="s">
        <v>14015</v>
      </c>
      <c r="E3319" s="105" t="s">
        <v>11264</v>
      </c>
      <c r="F3319" s="105" t="s">
        <v>6446</v>
      </c>
      <c r="G3319" s="140">
        <v>1.7000000000000001E-2</v>
      </c>
      <c r="H3319" s="107">
        <v>12.9</v>
      </c>
      <c r="I3319" s="107" t="s">
        <v>11266</v>
      </c>
      <c r="J3319" s="76">
        <f t="shared" si="1053"/>
        <v>0.21</v>
      </c>
      <c r="M3319" s="76">
        <f>VLOOKUP(B3319,'INS-SIN-SD-09-2021'!A:D,4,0)</f>
        <v>12.9</v>
      </c>
      <c r="N3319" s="76" t="b">
        <f t="shared" si="1054"/>
        <v>1</v>
      </c>
    </row>
    <row r="3320" spans="1:15" s="363" customFormat="1" x14ac:dyDescent="0.25">
      <c r="A3320" s="378">
        <f t="shared" si="1052"/>
        <v>92893</v>
      </c>
      <c r="B3320" s="377">
        <v>7307</v>
      </c>
      <c r="C3320" s="104" t="s">
        <v>11315</v>
      </c>
      <c r="D3320" s="104" t="s">
        <v>13546</v>
      </c>
      <c r="E3320" s="105" t="s">
        <v>11264</v>
      </c>
      <c r="F3320" s="105" t="s">
        <v>6445</v>
      </c>
      <c r="G3320" s="140">
        <v>4.0000000000000001E-3</v>
      </c>
      <c r="H3320" s="107">
        <v>33.81</v>
      </c>
      <c r="I3320" s="107" t="s">
        <v>11266</v>
      </c>
      <c r="J3320" s="76">
        <f t="shared" si="1053"/>
        <v>0.13</v>
      </c>
      <c r="M3320" s="76">
        <f>VLOOKUP(B3320,'INS-SIN-SD-09-2021'!A:D,4,0)</f>
        <v>33.81</v>
      </c>
      <c r="N3320" s="76" t="b">
        <f t="shared" si="1054"/>
        <v>1</v>
      </c>
    </row>
    <row r="3321" spans="1:15" s="363" customFormat="1" ht="30" x14ac:dyDescent="0.25">
      <c r="A3321" s="378">
        <f t="shared" si="1052"/>
        <v>92893</v>
      </c>
      <c r="B3321" s="377">
        <v>9888</v>
      </c>
      <c r="C3321" s="104" t="s">
        <v>11315</v>
      </c>
      <c r="D3321" s="104" t="s">
        <v>14498</v>
      </c>
      <c r="E3321" s="105" t="s">
        <v>11264</v>
      </c>
      <c r="F3321" s="105" t="s">
        <v>6446</v>
      </c>
      <c r="G3321" s="140">
        <v>1</v>
      </c>
      <c r="H3321" s="107">
        <v>53.78</v>
      </c>
      <c r="I3321" s="107" t="s">
        <v>11266</v>
      </c>
      <c r="J3321" s="76">
        <f t="shared" si="1053"/>
        <v>53.78</v>
      </c>
      <c r="M3321" s="76">
        <f>VLOOKUP(B3321,'INS-SIN-SD-09-2021'!A:D,4,0)</f>
        <v>53.78</v>
      </c>
      <c r="N3321" s="76" t="b">
        <f t="shared" si="1054"/>
        <v>1</v>
      </c>
    </row>
    <row r="3322" spans="1:15" s="363" customFormat="1" ht="45" x14ac:dyDescent="0.25">
      <c r="A3322" s="376">
        <f t="shared" si="1052"/>
        <v>92890</v>
      </c>
      <c r="B3322" s="367" t="s">
        <v>11263</v>
      </c>
      <c r="C3322" s="368" t="s">
        <v>11700</v>
      </c>
      <c r="D3322" s="368" t="s">
        <v>13765</v>
      </c>
      <c r="E3322" s="369" t="s">
        <v>6446</v>
      </c>
      <c r="F3322" s="369" t="s">
        <v>11264</v>
      </c>
      <c r="G3322" s="370" t="s">
        <v>11265</v>
      </c>
      <c r="H3322" s="371" t="s">
        <v>11266</v>
      </c>
      <c r="I3322" s="375">
        <f>SUMIF(A:A,A3322,J:J)</f>
        <v>192.69</v>
      </c>
      <c r="K3322" s="363">
        <f>VLOOKUP(A3322,'CMP-SIN-SD-09-2021'!A:D,4,0)</f>
        <v>192.69</v>
      </c>
      <c r="L3322" s="363" t="b">
        <f>K3322=I3322</f>
        <v>1</v>
      </c>
      <c r="O3322" s="6">
        <v>92890</v>
      </c>
    </row>
    <row r="3323" spans="1:15" s="363" customFormat="1" ht="30" x14ac:dyDescent="0.25">
      <c r="A3323" s="378">
        <f t="shared" si="1052"/>
        <v>92890</v>
      </c>
      <c r="B3323" s="377">
        <v>88248</v>
      </c>
      <c r="C3323" s="104" t="s">
        <v>13765</v>
      </c>
      <c r="D3323" s="104" t="s">
        <v>11440</v>
      </c>
      <c r="E3323" s="105" t="s">
        <v>11264</v>
      </c>
      <c r="F3323" s="105" t="s">
        <v>6456</v>
      </c>
      <c r="G3323" s="140">
        <v>0.70199999999999996</v>
      </c>
      <c r="H3323" s="107">
        <f>VLOOKUP(B3323,'CMP-SIN-SD-09-2021'!A:D,4,0)</f>
        <v>18.23</v>
      </c>
      <c r="I3323" s="107" t="s">
        <v>11266</v>
      </c>
      <c r="J3323" s="76">
        <f t="shared" ref="J3323:J3327" si="1055">TRUNC((H3323*G3323),2)</f>
        <v>12.79</v>
      </c>
      <c r="M3323" s="76">
        <f>VLOOKUP(B3323,'CMP-SIN-SD-09-2021'!A:D,4,0)</f>
        <v>18.23</v>
      </c>
      <c r="N3323" s="76" t="b">
        <f t="shared" ref="N3323:N3327" si="1056">M3323=H3323</f>
        <v>1</v>
      </c>
    </row>
    <row r="3324" spans="1:15" s="363" customFormat="1" ht="30" x14ac:dyDescent="0.25">
      <c r="A3324" s="378">
        <f t="shared" si="1052"/>
        <v>92890</v>
      </c>
      <c r="B3324" s="377">
        <v>88267</v>
      </c>
      <c r="C3324" s="104" t="s">
        <v>13765</v>
      </c>
      <c r="D3324" s="104" t="s">
        <v>11375</v>
      </c>
      <c r="E3324" s="105" t="s">
        <v>11264</v>
      </c>
      <c r="F3324" s="105" t="s">
        <v>6456</v>
      </c>
      <c r="G3324" s="140">
        <v>0.70199999999999996</v>
      </c>
      <c r="H3324" s="107">
        <f>VLOOKUP(B3324,'CMP-SIN-SD-09-2021'!A:D,4,0)</f>
        <v>23.41</v>
      </c>
      <c r="I3324" s="107" t="s">
        <v>11266</v>
      </c>
      <c r="J3324" s="76">
        <f t="shared" si="1055"/>
        <v>16.43</v>
      </c>
      <c r="M3324" s="76">
        <f>VLOOKUP(B3324,'CMP-SIN-SD-09-2021'!A:D,4,0)</f>
        <v>23.41</v>
      </c>
      <c r="N3324" s="76" t="b">
        <f t="shared" si="1056"/>
        <v>1</v>
      </c>
    </row>
    <row r="3325" spans="1:15" s="363" customFormat="1" x14ac:dyDescent="0.25">
      <c r="A3325" s="378">
        <f t="shared" si="1052"/>
        <v>92890</v>
      </c>
      <c r="B3325" s="377">
        <v>3148</v>
      </c>
      <c r="C3325" s="104" t="s">
        <v>13765</v>
      </c>
      <c r="D3325" s="104" t="s">
        <v>14015</v>
      </c>
      <c r="E3325" s="105" t="s">
        <v>11264</v>
      </c>
      <c r="F3325" s="105" t="s">
        <v>6446</v>
      </c>
      <c r="G3325" s="140">
        <v>0.03</v>
      </c>
      <c r="H3325" s="107">
        <v>12.9</v>
      </c>
      <c r="I3325" s="107" t="s">
        <v>11266</v>
      </c>
      <c r="J3325" s="76">
        <f t="shared" si="1055"/>
        <v>0.38</v>
      </c>
      <c r="M3325" s="76">
        <f>VLOOKUP(B3325,'INS-SIN-SD-09-2021'!A:D,4,0)</f>
        <v>12.9</v>
      </c>
      <c r="N3325" s="76" t="b">
        <f t="shared" si="1056"/>
        <v>1</v>
      </c>
    </row>
    <row r="3326" spans="1:15" s="363" customFormat="1" x14ac:dyDescent="0.25">
      <c r="A3326" s="378">
        <f t="shared" si="1052"/>
        <v>92890</v>
      </c>
      <c r="B3326" s="377">
        <v>7307</v>
      </c>
      <c r="C3326" s="104" t="s">
        <v>13765</v>
      </c>
      <c r="D3326" s="104" t="s">
        <v>13546</v>
      </c>
      <c r="E3326" s="105" t="s">
        <v>11264</v>
      </c>
      <c r="F3326" s="105" t="s">
        <v>6445</v>
      </c>
      <c r="G3326" s="140">
        <v>7.0000000000000001E-3</v>
      </c>
      <c r="H3326" s="107">
        <v>33.81</v>
      </c>
      <c r="I3326" s="107" t="s">
        <v>11266</v>
      </c>
      <c r="J3326" s="76">
        <f t="shared" si="1055"/>
        <v>0.23</v>
      </c>
      <c r="M3326" s="76">
        <f>VLOOKUP(B3326,'INS-SIN-SD-09-2021'!A:D,4,0)</f>
        <v>33.81</v>
      </c>
      <c r="N3326" s="76" t="b">
        <f t="shared" si="1056"/>
        <v>1</v>
      </c>
    </row>
    <row r="3327" spans="1:15" s="363" customFormat="1" ht="30" x14ac:dyDescent="0.25">
      <c r="A3327" s="378">
        <f t="shared" si="1052"/>
        <v>92890</v>
      </c>
      <c r="B3327" s="377">
        <v>9889</v>
      </c>
      <c r="C3327" s="104" t="s">
        <v>13765</v>
      </c>
      <c r="D3327" s="104" t="s">
        <v>14499</v>
      </c>
      <c r="E3327" s="105" t="s">
        <v>11264</v>
      </c>
      <c r="F3327" s="105" t="s">
        <v>6446</v>
      </c>
      <c r="G3327" s="140">
        <v>1</v>
      </c>
      <c r="H3327" s="107">
        <v>162.86000000000001</v>
      </c>
      <c r="I3327" s="107" t="s">
        <v>11266</v>
      </c>
      <c r="J3327" s="76">
        <f t="shared" si="1055"/>
        <v>162.86000000000001</v>
      </c>
      <c r="M3327" s="76">
        <f>VLOOKUP(B3327,'INS-SIN-SD-09-2021'!A:D,4,0)</f>
        <v>162.86000000000001</v>
      </c>
      <c r="N3327" s="76" t="b">
        <f t="shared" si="1056"/>
        <v>1</v>
      </c>
    </row>
    <row r="3328" spans="1:15" s="363" customFormat="1" ht="45" x14ac:dyDescent="0.25">
      <c r="A3328" s="376">
        <f t="shared" si="1052"/>
        <v>92891</v>
      </c>
      <c r="B3328" s="367" t="s">
        <v>11263</v>
      </c>
      <c r="C3328" s="368" t="s">
        <v>11701</v>
      </c>
      <c r="D3328" s="368" t="s">
        <v>13627</v>
      </c>
      <c r="E3328" s="369" t="s">
        <v>6446</v>
      </c>
      <c r="F3328" s="369" t="s">
        <v>11264</v>
      </c>
      <c r="G3328" s="370" t="s">
        <v>11265</v>
      </c>
      <c r="H3328" s="371" t="s">
        <v>11266</v>
      </c>
      <c r="I3328" s="375">
        <f>SUMIF(A:A,A3328,J:J)</f>
        <v>284.58</v>
      </c>
      <c r="K3328" s="363">
        <f>VLOOKUP(A3328,'CMP-SIN-SD-09-2021'!A:D,4,0)</f>
        <v>284.58</v>
      </c>
      <c r="L3328" s="363" t="b">
        <f>K3328=I3328</f>
        <v>1</v>
      </c>
      <c r="O3328" s="6">
        <v>92891</v>
      </c>
    </row>
    <row r="3329" spans="1:15" s="363" customFormat="1" ht="30" x14ac:dyDescent="0.25">
      <c r="A3329" s="378">
        <f t="shared" si="1052"/>
        <v>92891</v>
      </c>
      <c r="B3329" s="377">
        <v>88248</v>
      </c>
      <c r="C3329" s="104" t="s">
        <v>13627</v>
      </c>
      <c r="D3329" s="104" t="s">
        <v>11440</v>
      </c>
      <c r="E3329" s="105" t="s">
        <v>11264</v>
      </c>
      <c r="F3329" s="105" t="s">
        <v>6456</v>
      </c>
      <c r="G3329" s="140">
        <v>0.75800000000000001</v>
      </c>
      <c r="H3329" s="107">
        <f>VLOOKUP(B3329,'CMP-SIN-SD-09-2021'!A:D,4,0)</f>
        <v>18.23</v>
      </c>
      <c r="I3329" s="107" t="s">
        <v>11266</v>
      </c>
      <c r="J3329" s="76">
        <f t="shared" ref="J3329:J3333" si="1057">TRUNC((H3329*G3329),2)</f>
        <v>13.81</v>
      </c>
      <c r="M3329" s="76">
        <f>VLOOKUP(B3329,'CMP-SIN-SD-09-2021'!A:D,4,0)</f>
        <v>18.23</v>
      </c>
      <c r="N3329" s="76" t="b">
        <f t="shared" ref="N3329:N3333" si="1058">M3329=H3329</f>
        <v>1</v>
      </c>
    </row>
    <row r="3330" spans="1:15" s="363" customFormat="1" ht="30" x14ac:dyDescent="0.25">
      <c r="A3330" s="378">
        <f t="shared" si="1052"/>
        <v>92891</v>
      </c>
      <c r="B3330" s="377">
        <v>88267</v>
      </c>
      <c r="C3330" s="104" t="s">
        <v>13627</v>
      </c>
      <c r="D3330" s="104" t="s">
        <v>11375</v>
      </c>
      <c r="E3330" s="105" t="s">
        <v>11264</v>
      </c>
      <c r="F3330" s="105" t="s">
        <v>6456</v>
      </c>
      <c r="G3330" s="140">
        <v>0.75800000000000001</v>
      </c>
      <c r="H3330" s="107">
        <f>VLOOKUP(B3330,'CMP-SIN-SD-09-2021'!A:D,4,0)</f>
        <v>23.41</v>
      </c>
      <c r="I3330" s="107" t="s">
        <v>11266</v>
      </c>
      <c r="J3330" s="76">
        <f t="shared" si="1057"/>
        <v>17.739999999999998</v>
      </c>
      <c r="M3330" s="76">
        <f>VLOOKUP(B3330,'CMP-SIN-SD-09-2021'!A:D,4,0)</f>
        <v>23.41</v>
      </c>
      <c r="N3330" s="76" t="b">
        <f t="shared" si="1058"/>
        <v>1</v>
      </c>
    </row>
    <row r="3331" spans="1:15" s="363" customFormat="1" x14ac:dyDescent="0.25">
      <c r="A3331" s="378">
        <f t="shared" si="1052"/>
        <v>92891</v>
      </c>
      <c r="B3331" s="377">
        <v>3148</v>
      </c>
      <c r="C3331" s="104" t="s">
        <v>13627</v>
      </c>
      <c r="D3331" s="104" t="s">
        <v>14015</v>
      </c>
      <c r="E3331" s="105" t="s">
        <v>11264</v>
      </c>
      <c r="F3331" s="105" t="s">
        <v>6446</v>
      </c>
      <c r="G3331" s="140">
        <v>3.5000000000000003E-2</v>
      </c>
      <c r="H3331" s="107">
        <v>12.9</v>
      </c>
      <c r="I3331" s="107" t="s">
        <v>11266</v>
      </c>
      <c r="J3331" s="76">
        <f t="shared" si="1057"/>
        <v>0.45</v>
      </c>
      <c r="M3331" s="76">
        <f>VLOOKUP(B3331,'INS-SIN-SD-09-2021'!A:D,4,0)</f>
        <v>12.9</v>
      </c>
      <c r="N3331" s="76" t="b">
        <f t="shared" si="1058"/>
        <v>1</v>
      </c>
    </row>
    <row r="3332" spans="1:15" s="363" customFormat="1" x14ac:dyDescent="0.25">
      <c r="A3332" s="378">
        <f t="shared" si="1052"/>
        <v>92891</v>
      </c>
      <c r="B3332" s="377">
        <v>7307</v>
      </c>
      <c r="C3332" s="104" t="s">
        <v>13627</v>
      </c>
      <c r="D3332" s="104" t="s">
        <v>13546</v>
      </c>
      <c r="E3332" s="105" t="s">
        <v>11264</v>
      </c>
      <c r="F3332" s="105" t="s">
        <v>6445</v>
      </c>
      <c r="G3332" s="140">
        <v>8.0000000000000002E-3</v>
      </c>
      <c r="H3332" s="107">
        <v>33.81</v>
      </c>
      <c r="I3332" s="107" t="s">
        <v>11266</v>
      </c>
      <c r="J3332" s="76">
        <f t="shared" si="1057"/>
        <v>0.27</v>
      </c>
      <c r="M3332" s="76">
        <f>VLOOKUP(B3332,'INS-SIN-SD-09-2021'!A:D,4,0)</f>
        <v>33.81</v>
      </c>
      <c r="N3332" s="76" t="b">
        <f t="shared" si="1058"/>
        <v>1</v>
      </c>
    </row>
    <row r="3333" spans="1:15" s="363" customFormat="1" ht="30" x14ac:dyDescent="0.25">
      <c r="A3333" s="378">
        <f t="shared" si="1052"/>
        <v>92891</v>
      </c>
      <c r="B3333" s="377">
        <v>9890</v>
      </c>
      <c r="C3333" s="104" t="s">
        <v>13627</v>
      </c>
      <c r="D3333" s="104" t="s">
        <v>14500</v>
      </c>
      <c r="E3333" s="105" t="s">
        <v>11264</v>
      </c>
      <c r="F3333" s="105" t="s">
        <v>6446</v>
      </c>
      <c r="G3333" s="140">
        <v>1</v>
      </c>
      <c r="H3333" s="107">
        <v>252.31</v>
      </c>
      <c r="I3333" s="107" t="s">
        <v>11266</v>
      </c>
      <c r="J3333" s="76">
        <f t="shared" si="1057"/>
        <v>252.31</v>
      </c>
      <c r="M3333" s="76">
        <f>VLOOKUP(B3333,'INS-SIN-SD-09-2021'!A:D,4,0)</f>
        <v>252.31</v>
      </c>
      <c r="N3333" s="76" t="b">
        <f t="shared" si="1058"/>
        <v>1</v>
      </c>
    </row>
    <row r="3334" spans="1:15" s="363" customFormat="1" ht="45" x14ac:dyDescent="0.25">
      <c r="A3334" s="376">
        <f t="shared" si="1052"/>
        <v>92382</v>
      </c>
      <c r="B3334" s="367" t="s">
        <v>11263</v>
      </c>
      <c r="C3334" s="368" t="s">
        <v>11702</v>
      </c>
      <c r="D3334" s="368" t="s">
        <v>11320</v>
      </c>
      <c r="E3334" s="369" t="s">
        <v>6446</v>
      </c>
      <c r="F3334" s="369" t="s">
        <v>11264</v>
      </c>
      <c r="G3334" s="370" t="s">
        <v>11265</v>
      </c>
      <c r="H3334" s="371" t="s">
        <v>11266</v>
      </c>
      <c r="I3334" s="375">
        <f>SUMIF(A:A,A3334,J:J)</f>
        <v>45.900000000000006</v>
      </c>
      <c r="K3334" s="363">
        <f>VLOOKUP(A3334,'CMP-SIN-SD-09-2021'!A:D,4,0)</f>
        <v>45.9</v>
      </c>
      <c r="L3334" s="363" t="b">
        <f>K3334=I3334</f>
        <v>1</v>
      </c>
      <c r="O3334" s="6">
        <v>92382</v>
      </c>
    </row>
    <row r="3335" spans="1:15" s="363" customFormat="1" ht="30" x14ac:dyDescent="0.25">
      <c r="A3335" s="378">
        <f t="shared" si="1052"/>
        <v>92382</v>
      </c>
      <c r="B3335" s="377">
        <v>88248</v>
      </c>
      <c r="C3335" s="104" t="s">
        <v>11320</v>
      </c>
      <c r="D3335" s="104" t="s">
        <v>11440</v>
      </c>
      <c r="E3335" s="105" t="s">
        <v>11264</v>
      </c>
      <c r="F3335" s="105" t="s">
        <v>6456</v>
      </c>
      <c r="G3335" s="140">
        <v>0.73499999999999999</v>
      </c>
      <c r="H3335" s="107">
        <f>VLOOKUP(B3335,'CMP-SIN-SD-09-2021'!A:D,4,0)</f>
        <v>18.23</v>
      </c>
      <c r="I3335" s="107" t="s">
        <v>11266</v>
      </c>
      <c r="J3335" s="76">
        <f t="shared" ref="J3335:J3339" si="1059">TRUNC((H3335*G3335),2)</f>
        <v>13.39</v>
      </c>
      <c r="M3335" s="76">
        <f>VLOOKUP(B3335,'CMP-SIN-SD-09-2021'!A:D,4,0)</f>
        <v>18.23</v>
      </c>
      <c r="N3335" s="76" t="b">
        <f t="shared" ref="N3335:N3339" si="1060">M3335=H3335</f>
        <v>1</v>
      </c>
    </row>
    <row r="3336" spans="1:15" s="363" customFormat="1" ht="30" x14ac:dyDescent="0.25">
      <c r="A3336" s="378">
        <f t="shared" si="1052"/>
        <v>92382</v>
      </c>
      <c r="B3336" s="377">
        <v>88267</v>
      </c>
      <c r="C3336" s="104" t="s">
        <v>11320</v>
      </c>
      <c r="D3336" s="104" t="s">
        <v>11375</v>
      </c>
      <c r="E3336" s="105" t="s">
        <v>11264</v>
      </c>
      <c r="F3336" s="105" t="s">
        <v>6456</v>
      </c>
      <c r="G3336" s="140">
        <v>0.73499999999999999</v>
      </c>
      <c r="H3336" s="107">
        <f>VLOOKUP(B3336,'CMP-SIN-SD-09-2021'!A:D,4,0)</f>
        <v>23.41</v>
      </c>
      <c r="I3336" s="107" t="s">
        <v>11266</v>
      </c>
      <c r="J3336" s="76">
        <f t="shared" si="1059"/>
        <v>17.2</v>
      </c>
      <c r="M3336" s="76">
        <f>VLOOKUP(B3336,'CMP-SIN-SD-09-2021'!A:D,4,0)</f>
        <v>23.41</v>
      </c>
      <c r="N3336" s="76" t="b">
        <f t="shared" si="1060"/>
        <v>1</v>
      </c>
    </row>
    <row r="3337" spans="1:15" s="363" customFormat="1" x14ac:dyDescent="0.25">
      <c r="A3337" s="378">
        <f t="shared" si="1052"/>
        <v>92382</v>
      </c>
      <c r="B3337" s="377">
        <v>3148</v>
      </c>
      <c r="C3337" s="104" t="s">
        <v>11320</v>
      </c>
      <c r="D3337" s="104" t="s">
        <v>14015</v>
      </c>
      <c r="E3337" s="105" t="s">
        <v>11264</v>
      </c>
      <c r="F3337" s="105" t="s">
        <v>6446</v>
      </c>
      <c r="G3337" s="140">
        <v>1.2999999999999999E-2</v>
      </c>
      <c r="H3337" s="107">
        <v>12.9</v>
      </c>
      <c r="I3337" s="107" t="s">
        <v>11266</v>
      </c>
      <c r="J3337" s="76">
        <f t="shared" si="1059"/>
        <v>0.16</v>
      </c>
      <c r="M3337" s="76">
        <f>VLOOKUP(B3337,'INS-SIN-SD-09-2021'!A:D,4,0)</f>
        <v>12.9</v>
      </c>
      <c r="N3337" s="76" t="b">
        <f t="shared" si="1060"/>
        <v>1</v>
      </c>
    </row>
    <row r="3338" spans="1:15" s="363" customFormat="1" x14ac:dyDescent="0.25">
      <c r="A3338" s="378">
        <f t="shared" si="1052"/>
        <v>92382</v>
      </c>
      <c r="B3338" s="377">
        <v>7307</v>
      </c>
      <c r="C3338" s="104" t="s">
        <v>11320</v>
      </c>
      <c r="D3338" s="104" t="s">
        <v>13546</v>
      </c>
      <c r="E3338" s="105" t="s">
        <v>11264</v>
      </c>
      <c r="F3338" s="105" t="s">
        <v>6445</v>
      </c>
      <c r="G3338" s="140">
        <v>3.0000000000000001E-3</v>
      </c>
      <c r="H3338" s="107">
        <v>33.81</v>
      </c>
      <c r="I3338" s="107" t="s">
        <v>11266</v>
      </c>
      <c r="J3338" s="76">
        <f t="shared" si="1059"/>
        <v>0.1</v>
      </c>
      <c r="M3338" s="76">
        <f>VLOOKUP(B3338,'INS-SIN-SD-09-2021'!A:D,4,0)</f>
        <v>33.81</v>
      </c>
      <c r="N3338" s="76" t="b">
        <f t="shared" si="1060"/>
        <v>1</v>
      </c>
    </row>
    <row r="3339" spans="1:15" s="363" customFormat="1" ht="30" x14ac:dyDescent="0.25">
      <c r="A3339" s="378">
        <f t="shared" si="1052"/>
        <v>92382</v>
      </c>
      <c r="B3339" s="377">
        <v>3472</v>
      </c>
      <c r="C3339" s="104" t="s">
        <v>11320</v>
      </c>
      <c r="D3339" s="104" t="s">
        <v>14501</v>
      </c>
      <c r="E3339" s="105" t="s">
        <v>11264</v>
      </c>
      <c r="F3339" s="105" t="s">
        <v>6446</v>
      </c>
      <c r="G3339" s="140">
        <v>1</v>
      </c>
      <c r="H3339" s="107">
        <v>15.05</v>
      </c>
      <c r="I3339" s="107" t="s">
        <v>11266</v>
      </c>
      <c r="J3339" s="76">
        <f t="shared" si="1059"/>
        <v>15.05</v>
      </c>
      <c r="M3339" s="76">
        <f>VLOOKUP(B3339,'INS-SIN-SD-09-2021'!A:D,4,0)</f>
        <v>15.05</v>
      </c>
      <c r="N3339" s="76" t="b">
        <f t="shared" si="1060"/>
        <v>1</v>
      </c>
    </row>
    <row r="3340" spans="1:15" s="363" customFormat="1" ht="45" x14ac:dyDescent="0.25">
      <c r="A3340" s="376">
        <f t="shared" si="1052"/>
        <v>92386</v>
      </c>
      <c r="B3340" s="367" t="s">
        <v>11263</v>
      </c>
      <c r="C3340" s="368" t="s">
        <v>11703</v>
      </c>
      <c r="D3340" s="368" t="s">
        <v>14094</v>
      </c>
      <c r="E3340" s="369" t="s">
        <v>6446</v>
      </c>
      <c r="F3340" s="369" t="s">
        <v>11264</v>
      </c>
      <c r="G3340" s="370" t="s">
        <v>11265</v>
      </c>
      <c r="H3340" s="371" t="s">
        <v>11266</v>
      </c>
      <c r="I3340" s="375">
        <f>SUMIF(A:A,A3340,J:J)</f>
        <v>68.110000000000014</v>
      </c>
      <c r="K3340" s="363">
        <f>VLOOKUP(A3340,'CMP-SIN-SD-09-2021'!A:D,4,0)</f>
        <v>68.11</v>
      </c>
      <c r="L3340" s="363" t="b">
        <f>K3340=I3340</f>
        <v>1</v>
      </c>
      <c r="O3340" s="6">
        <v>92386</v>
      </c>
    </row>
    <row r="3341" spans="1:15" s="363" customFormat="1" ht="30" x14ac:dyDescent="0.25">
      <c r="A3341" s="378">
        <f t="shared" si="1052"/>
        <v>92386</v>
      </c>
      <c r="B3341" s="377">
        <v>88248</v>
      </c>
      <c r="C3341" s="104" t="s">
        <v>14094</v>
      </c>
      <c r="D3341" s="104" t="s">
        <v>11440</v>
      </c>
      <c r="E3341" s="105" t="s">
        <v>11264</v>
      </c>
      <c r="F3341" s="105" t="s">
        <v>6456</v>
      </c>
      <c r="G3341" s="140">
        <v>0.873</v>
      </c>
      <c r="H3341" s="107">
        <f>VLOOKUP(B3341,'CMP-SIN-SD-09-2021'!A:D,4,0)</f>
        <v>18.23</v>
      </c>
      <c r="I3341" s="107" t="s">
        <v>11266</v>
      </c>
      <c r="J3341" s="76">
        <f t="shared" ref="J3341:J3345" si="1061">TRUNC((H3341*G3341),2)</f>
        <v>15.91</v>
      </c>
      <c r="M3341" s="76">
        <f>VLOOKUP(B3341,'CMP-SIN-SD-09-2021'!A:D,4,0)</f>
        <v>18.23</v>
      </c>
      <c r="N3341" s="76" t="b">
        <f t="shared" ref="N3341:N3345" si="1062">M3341=H3341</f>
        <v>1</v>
      </c>
    </row>
    <row r="3342" spans="1:15" s="363" customFormat="1" ht="30" x14ac:dyDescent="0.25">
      <c r="A3342" s="378">
        <f t="shared" si="1052"/>
        <v>92386</v>
      </c>
      <c r="B3342" s="377">
        <v>88267</v>
      </c>
      <c r="C3342" s="104" t="s">
        <v>14094</v>
      </c>
      <c r="D3342" s="104" t="s">
        <v>11375</v>
      </c>
      <c r="E3342" s="105" t="s">
        <v>11264</v>
      </c>
      <c r="F3342" s="105" t="s">
        <v>6456</v>
      </c>
      <c r="G3342" s="140">
        <v>0.873</v>
      </c>
      <c r="H3342" s="107">
        <f>VLOOKUP(B3342,'CMP-SIN-SD-09-2021'!A:D,4,0)</f>
        <v>23.41</v>
      </c>
      <c r="I3342" s="107" t="s">
        <v>11266</v>
      </c>
      <c r="J3342" s="76">
        <f t="shared" si="1061"/>
        <v>20.43</v>
      </c>
      <c r="M3342" s="76">
        <f>VLOOKUP(B3342,'CMP-SIN-SD-09-2021'!A:D,4,0)</f>
        <v>23.41</v>
      </c>
      <c r="N3342" s="76" t="b">
        <f t="shared" si="1062"/>
        <v>1</v>
      </c>
    </row>
    <row r="3343" spans="1:15" s="363" customFormat="1" x14ac:dyDescent="0.25">
      <c r="A3343" s="378">
        <f t="shared" si="1052"/>
        <v>92386</v>
      </c>
      <c r="B3343" s="377">
        <v>3148</v>
      </c>
      <c r="C3343" s="104" t="s">
        <v>14094</v>
      </c>
      <c r="D3343" s="104" t="s">
        <v>14015</v>
      </c>
      <c r="E3343" s="105" t="s">
        <v>11264</v>
      </c>
      <c r="F3343" s="105" t="s">
        <v>6446</v>
      </c>
      <c r="G3343" s="140">
        <v>1.7000000000000001E-2</v>
      </c>
      <c r="H3343" s="107">
        <v>12.9</v>
      </c>
      <c r="I3343" s="107" t="s">
        <v>11266</v>
      </c>
      <c r="J3343" s="76">
        <f t="shared" si="1061"/>
        <v>0.21</v>
      </c>
      <c r="M3343" s="76">
        <f>VLOOKUP(B3343,'INS-SIN-SD-09-2021'!A:D,4,0)</f>
        <v>12.9</v>
      </c>
      <c r="N3343" s="76" t="b">
        <f t="shared" si="1062"/>
        <v>1</v>
      </c>
    </row>
    <row r="3344" spans="1:15" s="363" customFormat="1" x14ac:dyDescent="0.25">
      <c r="A3344" s="378">
        <f t="shared" si="1052"/>
        <v>92386</v>
      </c>
      <c r="B3344" s="377">
        <v>7307</v>
      </c>
      <c r="C3344" s="104" t="s">
        <v>14094</v>
      </c>
      <c r="D3344" s="104" t="s">
        <v>13546</v>
      </c>
      <c r="E3344" s="105" t="s">
        <v>11264</v>
      </c>
      <c r="F3344" s="105" t="s">
        <v>6445</v>
      </c>
      <c r="G3344" s="140">
        <v>4.0000000000000001E-3</v>
      </c>
      <c r="H3344" s="107">
        <v>33.81</v>
      </c>
      <c r="I3344" s="107" t="s">
        <v>11266</v>
      </c>
      <c r="J3344" s="76">
        <f t="shared" si="1061"/>
        <v>0.13</v>
      </c>
      <c r="M3344" s="76">
        <f>VLOOKUP(B3344,'INS-SIN-SD-09-2021'!A:D,4,0)</f>
        <v>33.81</v>
      </c>
      <c r="N3344" s="76" t="b">
        <f t="shared" si="1062"/>
        <v>1</v>
      </c>
    </row>
    <row r="3345" spans="1:15" s="363" customFormat="1" ht="30" x14ac:dyDescent="0.25">
      <c r="A3345" s="378">
        <f t="shared" si="1052"/>
        <v>92386</v>
      </c>
      <c r="B3345" s="377">
        <v>3458</v>
      </c>
      <c r="C3345" s="104" t="s">
        <v>14094</v>
      </c>
      <c r="D3345" s="104" t="s">
        <v>14502</v>
      </c>
      <c r="E3345" s="105" t="s">
        <v>11264</v>
      </c>
      <c r="F3345" s="105" t="s">
        <v>6446</v>
      </c>
      <c r="G3345" s="140">
        <v>1</v>
      </c>
      <c r="H3345" s="107">
        <v>31.43</v>
      </c>
      <c r="I3345" s="107" t="s">
        <v>11266</v>
      </c>
      <c r="J3345" s="76">
        <f t="shared" si="1061"/>
        <v>31.43</v>
      </c>
      <c r="M3345" s="76">
        <f>VLOOKUP(B3345,'INS-SIN-SD-09-2021'!A:D,4,0)</f>
        <v>31.43</v>
      </c>
      <c r="N3345" s="76" t="b">
        <f t="shared" si="1062"/>
        <v>1</v>
      </c>
    </row>
    <row r="3346" spans="1:15" s="363" customFormat="1" ht="45" x14ac:dyDescent="0.25">
      <c r="A3346" s="376">
        <f t="shared" si="1052"/>
        <v>92353</v>
      </c>
      <c r="B3346" s="367" t="s">
        <v>11263</v>
      </c>
      <c r="C3346" s="368" t="s">
        <v>11704</v>
      </c>
      <c r="D3346" s="368" t="s">
        <v>13537</v>
      </c>
      <c r="E3346" s="369" t="s">
        <v>6446</v>
      </c>
      <c r="F3346" s="369" t="s">
        <v>11264</v>
      </c>
      <c r="G3346" s="370" t="s">
        <v>11265</v>
      </c>
      <c r="H3346" s="371" t="s">
        <v>11266</v>
      </c>
      <c r="I3346" s="375">
        <f>SUMIF(A:A,A3346,J:J)</f>
        <v>132.16000000000003</v>
      </c>
      <c r="K3346" s="363">
        <f>VLOOKUP(A3346,'CMP-SIN-SD-09-2021'!A:D,4,0)</f>
        <v>132.16</v>
      </c>
      <c r="L3346" s="363" t="b">
        <f>K3346=I3346</f>
        <v>1</v>
      </c>
      <c r="O3346" s="6">
        <v>92353</v>
      </c>
    </row>
    <row r="3347" spans="1:15" s="363" customFormat="1" ht="30" x14ac:dyDescent="0.25">
      <c r="A3347" s="378">
        <f t="shared" si="1052"/>
        <v>92353</v>
      </c>
      <c r="B3347" s="377">
        <v>88248</v>
      </c>
      <c r="C3347" s="104" t="s">
        <v>13537</v>
      </c>
      <c r="D3347" s="104" t="s">
        <v>11440</v>
      </c>
      <c r="E3347" s="105" t="s">
        <v>11264</v>
      </c>
      <c r="F3347" s="105" t="s">
        <v>6456</v>
      </c>
      <c r="G3347" s="140">
        <v>1.052</v>
      </c>
      <c r="H3347" s="107">
        <f>VLOOKUP(B3347,'CMP-SIN-SD-09-2021'!A:D,4,0)</f>
        <v>18.23</v>
      </c>
      <c r="I3347" s="107" t="s">
        <v>11266</v>
      </c>
      <c r="J3347" s="76">
        <f t="shared" ref="J3347:J3351" si="1063">TRUNC((H3347*G3347),2)</f>
        <v>19.170000000000002</v>
      </c>
      <c r="M3347" s="76">
        <f>VLOOKUP(B3347,'CMP-SIN-SD-09-2021'!A:D,4,0)</f>
        <v>18.23</v>
      </c>
      <c r="N3347" s="76" t="b">
        <f t="shared" ref="N3347:N3351" si="1064">M3347=H3347</f>
        <v>1</v>
      </c>
    </row>
    <row r="3348" spans="1:15" s="363" customFormat="1" ht="30" x14ac:dyDescent="0.25">
      <c r="A3348" s="378">
        <f t="shared" si="1052"/>
        <v>92353</v>
      </c>
      <c r="B3348" s="377">
        <v>88267</v>
      </c>
      <c r="C3348" s="104" t="s">
        <v>13537</v>
      </c>
      <c r="D3348" s="104" t="s">
        <v>11375</v>
      </c>
      <c r="E3348" s="105" t="s">
        <v>11264</v>
      </c>
      <c r="F3348" s="105" t="s">
        <v>6456</v>
      </c>
      <c r="G3348" s="140">
        <v>1.052</v>
      </c>
      <c r="H3348" s="107">
        <f>VLOOKUP(B3348,'CMP-SIN-SD-09-2021'!A:D,4,0)</f>
        <v>23.41</v>
      </c>
      <c r="I3348" s="107" t="s">
        <v>11266</v>
      </c>
      <c r="J3348" s="76">
        <f t="shared" si="1063"/>
        <v>24.62</v>
      </c>
      <c r="M3348" s="76">
        <f>VLOOKUP(B3348,'CMP-SIN-SD-09-2021'!A:D,4,0)</f>
        <v>23.41</v>
      </c>
      <c r="N3348" s="76" t="b">
        <f t="shared" si="1064"/>
        <v>1</v>
      </c>
    </row>
    <row r="3349" spans="1:15" s="363" customFormat="1" x14ac:dyDescent="0.25">
      <c r="A3349" s="378">
        <f t="shared" si="1052"/>
        <v>92353</v>
      </c>
      <c r="B3349" s="377">
        <v>3148</v>
      </c>
      <c r="C3349" s="104" t="s">
        <v>13537</v>
      </c>
      <c r="D3349" s="104" t="s">
        <v>14015</v>
      </c>
      <c r="E3349" s="105" t="s">
        <v>11264</v>
      </c>
      <c r="F3349" s="105" t="s">
        <v>6446</v>
      </c>
      <c r="G3349" s="140">
        <v>0.03</v>
      </c>
      <c r="H3349" s="107">
        <v>12.9</v>
      </c>
      <c r="I3349" s="107" t="s">
        <v>11266</v>
      </c>
      <c r="J3349" s="76">
        <f t="shared" si="1063"/>
        <v>0.38</v>
      </c>
      <c r="M3349" s="76">
        <f>VLOOKUP(B3349,'INS-SIN-SD-09-2021'!A:D,4,0)</f>
        <v>12.9</v>
      </c>
      <c r="N3349" s="76" t="b">
        <f t="shared" si="1064"/>
        <v>1</v>
      </c>
    </row>
    <row r="3350" spans="1:15" s="363" customFormat="1" x14ac:dyDescent="0.25">
      <c r="A3350" s="378">
        <f t="shared" si="1052"/>
        <v>92353</v>
      </c>
      <c r="B3350" s="377">
        <v>7307</v>
      </c>
      <c r="C3350" s="104" t="s">
        <v>13537</v>
      </c>
      <c r="D3350" s="104" t="s">
        <v>13546</v>
      </c>
      <c r="E3350" s="105" t="s">
        <v>11264</v>
      </c>
      <c r="F3350" s="105" t="s">
        <v>6445</v>
      </c>
      <c r="G3350" s="140">
        <v>7.0000000000000001E-3</v>
      </c>
      <c r="H3350" s="107">
        <v>33.81</v>
      </c>
      <c r="I3350" s="107" t="s">
        <v>11266</v>
      </c>
      <c r="J3350" s="76">
        <f t="shared" si="1063"/>
        <v>0.23</v>
      </c>
      <c r="M3350" s="76">
        <f>VLOOKUP(B3350,'INS-SIN-SD-09-2021'!A:D,4,0)</f>
        <v>33.81</v>
      </c>
      <c r="N3350" s="76" t="b">
        <f t="shared" si="1064"/>
        <v>1</v>
      </c>
    </row>
    <row r="3351" spans="1:15" s="363" customFormat="1" ht="30" x14ac:dyDescent="0.25">
      <c r="A3351" s="378">
        <f t="shared" si="1052"/>
        <v>92353</v>
      </c>
      <c r="B3351" s="377">
        <v>3470</v>
      </c>
      <c r="C3351" s="104" t="s">
        <v>13537</v>
      </c>
      <c r="D3351" s="104" t="s">
        <v>14467</v>
      </c>
      <c r="E3351" s="105" t="s">
        <v>11264</v>
      </c>
      <c r="F3351" s="105" t="s">
        <v>6446</v>
      </c>
      <c r="G3351" s="140">
        <v>1</v>
      </c>
      <c r="H3351" s="107">
        <v>87.76</v>
      </c>
      <c r="I3351" s="107" t="s">
        <v>11266</v>
      </c>
      <c r="J3351" s="76">
        <f t="shared" si="1063"/>
        <v>87.76</v>
      </c>
      <c r="M3351" s="76">
        <f>VLOOKUP(B3351,'INS-SIN-SD-09-2021'!A:D,4,0)</f>
        <v>87.76</v>
      </c>
      <c r="N3351" s="76" t="b">
        <f t="shared" si="1064"/>
        <v>1</v>
      </c>
    </row>
    <row r="3352" spans="1:15" s="363" customFormat="1" ht="45" x14ac:dyDescent="0.25">
      <c r="A3352" s="376">
        <f t="shared" si="1052"/>
        <v>92355</v>
      </c>
      <c r="B3352" s="367" t="s">
        <v>11263</v>
      </c>
      <c r="C3352" s="368" t="s">
        <v>11705</v>
      </c>
      <c r="D3352" s="368" t="s">
        <v>14175</v>
      </c>
      <c r="E3352" s="369" t="s">
        <v>6446</v>
      </c>
      <c r="F3352" s="369" t="s">
        <v>11264</v>
      </c>
      <c r="G3352" s="370" t="s">
        <v>11265</v>
      </c>
      <c r="H3352" s="371" t="s">
        <v>11266</v>
      </c>
      <c r="I3352" s="375">
        <f>SUMIF(A:A,A3352,J:J)</f>
        <v>171.83</v>
      </c>
      <c r="K3352" s="363">
        <f>VLOOKUP(A3352,'CMP-SIN-SD-09-2021'!A:D,4,0)</f>
        <v>171.83</v>
      </c>
      <c r="L3352" s="363" t="b">
        <f>K3352=I3352</f>
        <v>1</v>
      </c>
      <c r="O3352" s="6">
        <v>92355</v>
      </c>
    </row>
    <row r="3353" spans="1:15" s="363" customFormat="1" ht="30" x14ac:dyDescent="0.25">
      <c r="A3353" s="378">
        <f t="shared" si="1052"/>
        <v>92355</v>
      </c>
      <c r="B3353" s="377">
        <v>88248</v>
      </c>
      <c r="C3353" s="104" t="s">
        <v>14175</v>
      </c>
      <c r="D3353" s="104" t="s">
        <v>11440</v>
      </c>
      <c r="E3353" s="105" t="s">
        <v>11264</v>
      </c>
      <c r="F3353" s="105" t="s">
        <v>6456</v>
      </c>
      <c r="G3353" s="140">
        <v>1.137</v>
      </c>
      <c r="H3353" s="107">
        <f>VLOOKUP(B3353,'CMP-SIN-SD-09-2021'!A:D,4,0)</f>
        <v>18.23</v>
      </c>
      <c r="I3353" s="107" t="s">
        <v>11266</v>
      </c>
      <c r="J3353" s="76">
        <f t="shared" ref="J3353:J3357" si="1065">TRUNC((H3353*G3353),2)</f>
        <v>20.72</v>
      </c>
      <c r="M3353" s="76">
        <f>VLOOKUP(B3353,'CMP-SIN-SD-09-2021'!A:D,4,0)</f>
        <v>18.23</v>
      </c>
      <c r="N3353" s="76" t="b">
        <f t="shared" ref="N3353:N3357" si="1066">M3353=H3353</f>
        <v>1</v>
      </c>
    </row>
    <row r="3354" spans="1:15" s="363" customFormat="1" ht="30" x14ac:dyDescent="0.25">
      <c r="A3354" s="378">
        <f t="shared" si="1052"/>
        <v>92355</v>
      </c>
      <c r="B3354" s="377">
        <v>88267</v>
      </c>
      <c r="C3354" s="104" t="s">
        <v>14175</v>
      </c>
      <c r="D3354" s="104" t="s">
        <v>11375</v>
      </c>
      <c r="E3354" s="105" t="s">
        <v>11264</v>
      </c>
      <c r="F3354" s="105" t="s">
        <v>6456</v>
      </c>
      <c r="G3354" s="140">
        <v>1.137</v>
      </c>
      <c r="H3354" s="107">
        <f>VLOOKUP(B3354,'CMP-SIN-SD-09-2021'!A:D,4,0)</f>
        <v>23.41</v>
      </c>
      <c r="I3354" s="107" t="s">
        <v>11266</v>
      </c>
      <c r="J3354" s="76">
        <f t="shared" si="1065"/>
        <v>26.61</v>
      </c>
      <c r="M3354" s="76">
        <f>VLOOKUP(B3354,'CMP-SIN-SD-09-2021'!A:D,4,0)</f>
        <v>23.41</v>
      </c>
      <c r="N3354" s="76" t="b">
        <f t="shared" si="1066"/>
        <v>1</v>
      </c>
    </row>
    <row r="3355" spans="1:15" s="363" customFormat="1" x14ac:dyDescent="0.25">
      <c r="A3355" s="378">
        <f t="shared" si="1052"/>
        <v>92355</v>
      </c>
      <c r="B3355" s="377">
        <v>3148</v>
      </c>
      <c r="C3355" s="104" t="s">
        <v>14175</v>
      </c>
      <c r="D3355" s="104" t="s">
        <v>14015</v>
      </c>
      <c r="E3355" s="105" t="s">
        <v>11264</v>
      </c>
      <c r="F3355" s="105" t="s">
        <v>6446</v>
      </c>
      <c r="G3355" s="140">
        <v>3.5000000000000003E-2</v>
      </c>
      <c r="H3355" s="107">
        <v>12.9</v>
      </c>
      <c r="I3355" s="107" t="s">
        <v>11266</v>
      </c>
      <c r="J3355" s="76">
        <f t="shared" si="1065"/>
        <v>0.45</v>
      </c>
      <c r="M3355" s="76">
        <f>VLOOKUP(B3355,'INS-SIN-SD-09-2021'!A:D,4,0)</f>
        <v>12.9</v>
      </c>
      <c r="N3355" s="76" t="b">
        <f t="shared" si="1066"/>
        <v>1</v>
      </c>
    </row>
    <row r="3356" spans="1:15" s="363" customFormat="1" x14ac:dyDescent="0.25">
      <c r="A3356" s="378">
        <f t="shared" si="1052"/>
        <v>92355</v>
      </c>
      <c r="B3356" s="377">
        <v>7307</v>
      </c>
      <c r="C3356" s="104" t="s">
        <v>14175</v>
      </c>
      <c r="D3356" s="104" t="s">
        <v>13546</v>
      </c>
      <c r="E3356" s="105" t="s">
        <v>11264</v>
      </c>
      <c r="F3356" s="105" t="s">
        <v>6445</v>
      </c>
      <c r="G3356" s="140">
        <v>8.0000000000000002E-3</v>
      </c>
      <c r="H3356" s="107">
        <v>33.81</v>
      </c>
      <c r="I3356" s="107" t="s">
        <v>11266</v>
      </c>
      <c r="J3356" s="76">
        <f t="shared" si="1065"/>
        <v>0.27</v>
      </c>
      <c r="M3356" s="76">
        <f>VLOOKUP(B3356,'INS-SIN-SD-09-2021'!A:D,4,0)</f>
        <v>33.81</v>
      </c>
      <c r="N3356" s="76" t="b">
        <f t="shared" si="1066"/>
        <v>1</v>
      </c>
    </row>
    <row r="3357" spans="1:15" s="363" customFormat="1" ht="30" x14ac:dyDescent="0.25">
      <c r="A3357" s="378">
        <f t="shared" si="1052"/>
        <v>92355</v>
      </c>
      <c r="B3357" s="377">
        <v>3459</v>
      </c>
      <c r="C3357" s="104" t="s">
        <v>14175</v>
      </c>
      <c r="D3357" s="104" t="s">
        <v>14503</v>
      </c>
      <c r="E3357" s="105" t="s">
        <v>11264</v>
      </c>
      <c r="F3357" s="105" t="s">
        <v>6446</v>
      </c>
      <c r="G3357" s="140">
        <v>1</v>
      </c>
      <c r="H3357" s="107">
        <v>123.78</v>
      </c>
      <c r="I3357" s="107" t="s">
        <v>11266</v>
      </c>
      <c r="J3357" s="76">
        <f t="shared" si="1065"/>
        <v>123.78</v>
      </c>
      <c r="M3357" s="76">
        <f>VLOOKUP(B3357,'INS-SIN-SD-09-2021'!A:D,4,0)</f>
        <v>123.78</v>
      </c>
      <c r="N3357" s="76" t="b">
        <f t="shared" si="1066"/>
        <v>1</v>
      </c>
    </row>
    <row r="3358" spans="1:15" s="363" customFormat="1" ht="30" x14ac:dyDescent="0.25">
      <c r="A3358" s="376" t="str">
        <f t="shared" si="1052"/>
        <v>00997/ORSE</v>
      </c>
      <c r="B3358" s="367" t="s">
        <v>11263</v>
      </c>
      <c r="C3358" s="368" t="s">
        <v>11706</v>
      </c>
      <c r="D3358" s="368" t="s">
        <v>13472</v>
      </c>
      <c r="E3358" s="369" t="s">
        <v>6446</v>
      </c>
      <c r="F3358" s="369" t="s">
        <v>11264</v>
      </c>
      <c r="G3358" s="370" t="s">
        <v>11265</v>
      </c>
      <c r="H3358" s="371" t="s">
        <v>11266</v>
      </c>
      <c r="I3358" s="375">
        <f>SUMIF(A:A,A3358,J:J)</f>
        <v>155.56</v>
      </c>
      <c r="K3358" s="363" t="e">
        <f>VLOOKUP(A3358,'CMP-SIN-SD-09-2021'!A:D,4,0)</f>
        <v>#N/A</v>
      </c>
      <c r="L3358" s="363" t="e">
        <f>K3358=I3358</f>
        <v>#N/A</v>
      </c>
      <c r="O3358" s="363" t="s">
        <v>749</v>
      </c>
    </row>
    <row r="3359" spans="1:15" s="363" customFormat="1" ht="30" x14ac:dyDescent="0.25">
      <c r="A3359" s="378" t="str">
        <f t="shared" si="1052"/>
        <v>00997/ORSE</v>
      </c>
      <c r="B3359" s="377">
        <v>88267</v>
      </c>
      <c r="C3359" s="104" t="s">
        <v>13472</v>
      </c>
      <c r="D3359" s="104" t="s">
        <v>11375</v>
      </c>
      <c r="E3359" s="105" t="s">
        <v>11264</v>
      </c>
      <c r="F3359" s="105" t="s">
        <v>6456</v>
      </c>
      <c r="G3359" s="140">
        <v>0.65</v>
      </c>
      <c r="H3359" s="107">
        <f>VLOOKUP(B3359,'CMP-SIN-SD-09-2021'!A:D,4,0)</f>
        <v>23.41</v>
      </c>
      <c r="I3359" s="107" t="s">
        <v>11266</v>
      </c>
      <c r="J3359" s="76">
        <f t="shared" ref="J3359:J3361" si="1067">TRUNC((H3359*G3359),2)</f>
        <v>15.21</v>
      </c>
      <c r="M3359" s="76">
        <f>VLOOKUP(B3359,'CMP-SIN-SD-09-2021'!A:D,4,0)</f>
        <v>23.41</v>
      </c>
      <c r="N3359" s="76" t="b">
        <f t="shared" ref="N3359:N3361" si="1068">M3359=H3359</f>
        <v>1</v>
      </c>
    </row>
    <row r="3360" spans="1:15" s="363" customFormat="1" x14ac:dyDescent="0.25">
      <c r="A3360" s="378" t="str">
        <f t="shared" si="1052"/>
        <v>00997/ORSE</v>
      </c>
      <c r="B3360" s="377">
        <v>88316</v>
      </c>
      <c r="C3360" s="104" t="s">
        <v>13472</v>
      </c>
      <c r="D3360" s="104" t="s">
        <v>11293</v>
      </c>
      <c r="E3360" s="105" t="s">
        <v>11264</v>
      </c>
      <c r="F3360" s="105" t="s">
        <v>6456</v>
      </c>
      <c r="G3360" s="140">
        <v>0.65</v>
      </c>
      <c r="H3360" s="107">
        <f>VLOOKUP(B3360,'CMP-SIN-SD-09-2021'!A:D,4,0)</f>
        <v>17.61</v>
      </c>
      <c r="I3360" s="107" t="s">
        <v>11266</v>
      </c>
      <c r="J3360" s="76">
        <f t="shared" si="1067"/>
        <v>11.44</v>
      </c>
      <c r="M3360" s="76">
        <f>VLOOKUP(B3360,'CMP-SIN-SD-09-2021'!A:D,4,0)</f>
        <v>17.61</v>
      </c>
      <c r="N3360" s="76" t="b">
        <f t="shared" si="1068"/>
        <v>1</v>
      </c>
    </row>
    <row r="3361" spans="1:15" s="363" customFormat="1" x14ac:dyDescent="0.25">
      <c r="A3361" s="378" t="str">
        <f t="shared" si="1052"/>
        <v>00997/ORSE</v>
      </c>
      <c r="B3361" s="377">
        <v>3268</v>
      </c>
      <c r="C3361" s="104" t="s">
        <v>13472</v>
      </c>
      <c r="D3361" s="104" t="s">
        <v>14504</v>
      </c>
      <c r="E3361" s="105" t="s">
        <v>11264</v>
      </c>
      <c r="F3361" s="105" t="s">
        <v>6446</v>
      </c>
      <c r="G3361" s="140">
        <v>1</v>
      </c>
      <c r="H3361" s="107">
        <f>VLOOKUP(B3361,'INS-SIN-SD-09-2021'!A:D,4,0)</f>
        <v>128.91</v>
      </c>
      <c r="I3361" s="107" t="s">
        <v>11266</v>
      </c>
      <c r="J3361" s="76">
        <f t="shared" si="1067"/>
        <v>128.91</v>
      </c>
      <c r="M3361" s="76">
        <f>VLOOKUP(B3361,'INS-SIN-SD-09-2021'!A:D,4,0)</f>
        <v>128.91</v>
      </c>
      <c r="N3361" s="76" t="b">
        <f t="shared" si="1068"/>
        <v>1</v>
      </c>
    </row>
    <row r="3362" spans="1:15" s="363" customFormat="1" x14ac:dyDescent="0.25">
      <c r="A3362" s="376" t="str">
        <f t="shared" si="1052"/>
        <v>085083/AGETOP</v>
      </c>
      <c r="B3362" s="367" t="s">
        <v>11263</v>
      </c>
      <c r="C3362" s="368" t="s">
        <v>11707</v>
      </c>
      <c r="D3362" s="368" t="s">
        <v>14505</v>
      </c>
      <c r="E3362" s="369" t="s">
        <v>6446</v>
      </c>
      <c r="F3362" s="369" t="s">
        <v>11264</v>
      </c>
      <c r="G3362" s="370" t="s">
        <v>11265</v>
      </c>
      <c r="H3362" s="371" t="s">
        <v>11266</v>
      </c>
      <c r="I3362" s="375">
        <f>SUMIF(A:A,A3362,J:J)</f>
        <v>131.61000000000001</v>
      </c>
      <c r="K3362" s="363" t="e">
        <f>VLOOKUP(A3362,'CMP-SIN-SD-09-2021'!A:D,4,0)</f>
        <v>#N/A</v>
      </c>
      <c r="L3362" s="363" t="e">
        <f>K3362=I3362</f>
        <v>#N/A</v>
      </c>
      <c r="O3362" s="363" t="s">
        <v>752</v>
      </c>
    </row>
    <row r="3363" spans="1:15" s="363" customFormat="1" ht="30" x14ac:dyDescent="0.25">
      <c r="A3363" s="378" t="str">
        <f t="shared" si="1052"/>
        <v>085083/AGETOP</v>
      </c>
      <c r="B3363" s="377">
        <v>88267</v>
      </c>
      <c r="C3363" s="104" t="s">
        <v>14505</v>
      </c>
      <c r="D3363" s="104" t="s">
        <v>11375</v>
      </c>
      <c r="E3363" s="105" t="s">
        <v>11264</v>
      </c>
      <c r="F3363" s="105" t="s">
        <v>6456</v>
      </c>
      <c r="G3363" s="140">
        <v>0.54</v>
      </c>
      <c r="H3363" s="107">
        <f>VLOOKUP(B3363,'CMP-SIN-SD-09-2021'!A:D,4,0)</f>
        <v>23.41</v>
      </c>
      <c r="I3363" s="107" t="s">
        <v>11266</v>
      </c>
      <c r="J3363" s="76">
        <f t="shared" ref="J3363:J3366" si="1069">TRUNC((H3363*G3363),2)</f>
        <v>12.64</v>
      </c>
      <c r="M3363" s="76">
        <f>VLOOKUP(B3363,'CMP-SIN-SD-09-2021'!A:D,4,0)</f>
        <v>23.41</v>
      </c>
      <c r="N3363" s="76" t="b">
        <f t="shared" ref="N3363:N3366" si="1070">M3363=H3363</f>
        <v>1</v>
      </c>
    </row>
    <row r="3364" spans="1:15" s="363" customFormat="1" x14ac:dyDescent="0.25">
      <c r="A3364" s="378" t="str">
        <f t="shared" si="1052"/>
        <v>085083/AGETOP</v>
      </c>
      <c r="B3364" s="377">
        <v>88316</v>
      </c>
      <c r="C3364" s="104" t="s">
        <v>14505</v>
      </c>
      <c r="D3364" s="104" t="s">
        <v>11293</v>
      </c>
      <c r="E3364" s="105" t="s">
        <v>11264</v>
      </c>
      <c r="F3364" s="105" t="s">
        <v>6456</v>
      </c>
      <c r="G3364" s="140">
        <v>0.54</v>
      </c>
      <c r="H3364" s="107">
        <f>VLOOKUP(B3364,'CMP-SIN-SD-09-2021'!A:D,4,0)</f>
        <v>17.61</v>
      </c>
      <c r="I3364" s="107" t="s">
        <v>11266</v>
      </c>
      <c r="J3364" s="76">
        <f t="shared" si="1069"/>
        <v>9.5</v>
      </c>
      <c r="M3364" s="76">
        <f>VLOOKUP(B3364,'CMP-SIN-SD-09-2021'!A:D,4,0)</f>
        <v>17.61</v>
      </c>
      <c r="N3364" s="76" t="b">
        <f t="shared" si="1070"/>
        <v>1</v>
      </c>
    </row>
    <row r="3365" spans="1:15" s="363" customFormat="1" x14ac:dyDescent="0.25">
      <c r="A3365" s="378" t="str">
        <f t="shared" si="1052"/>
        <v>085083/AGETOP</v>
      </c>
      <c r="B3365" s="377" t="s">
        <v>13886</v>
      </c>
      <c r="C3365" s="104" t="s">
        <v>14505</v>
      </c>
      <c r="D3365" s="104" t="s">
        <v>13887</v>
      </c>
      <c r="E3365" s="105" t="s">
        <v>11264</v>
      </c>
      <c r="F3365" s="105" t="s">
        <v>13888</v>
      </c>
      <c r="G3365" s="140">
        <v>0.4</v>
      </c>
      <c r="H3365" s="107">
        <v>0.28000000000000003</v>
      </c>
      <c r="I3365" s="107" t="s">
        <v>11266</v>
      </c>
      <c r="J3365" s="76">
        <f t="shared" si="1069"/>
        <v>0.11</v>
      </c>
      <c r="M3365" s="76" t="e">
        <f>VLOOKUP(B3365,'INS-SIN-SD-09-2021'!A:D,4,0)</f>
        <v>#N/A</v>
      </c>
      <c r="N3365" s="76" t="e">
        <f t="shared" si="1070"/>
        <v>#N/A</v>
      </c>
    </row>
    <row r="3366" spans="1:15" s="363" customFormat="1" x14ac:dyDescent="0.25">
      <c r="A3366" s="378" t="str">
        <f t="shared" si="1052"/>
        <v>085083/AGETOP</v>
      </c>
      <c r="B3366" s="377" t="s">
        <v>14506</v>
      </c>
      <c r="C3366" s="104" t="s">
        <v>14505</v>
      </c>
      <c r="D3366" s="104" t="s">
        <v>14507</v>
      </c>
      <c r="E3366" s="105" t="s">
        <v>11264</v>
      </c>
      <c r="F3366" s="105" t="s">
        <v>13735</v>
      </c>
      <c r="G3366" s="140">
        <v>1</v>
      </c>
      <c r="H3366" s="107">
        <v>109.36</v>
      </c>
      <c r="I3366" s="107" t="s">
        <v>11266</v>
      </c>
      <c r="J3366" s="76">
        <f t="shared" si="1069"/>
        <v>109.36</v>
      </c>
      <c r="M3366" s="76" t="e">
        <f>VLOOKUP(B3366,'INS-SIN-SD-09-2021'!A:D,4,0)</f>
        <v>#N/A</v>
      </c>
      <c r="N3366" s="76" t="e">
        <f t="shared" si="1070"/>
        <v>#N/A</v>
      </c>
    </row>
    <row r="3367" spans="1:15" s="363" customFormat="1" x14ac:dyDescent="0.25">
      <c r="A3367" s="376" t="str">
        <f t="shared" si="1052"/>
        <v>09905/ORSE</v>
      </c>
      <c r="B3367" s="367" t="s">
        <v>11263</v>
      </c>
      <c r="C3367" s="368" t="s">
        <v>11708</v>
      </c>
      <c r="D3367" s="368" t="s">
        <v>13389</v>
      </c>
      <c r="E3367" s="369" t="s">
        <v>6446</v>
      </c>
      <c r="F3367" s="369" t="s">
        <v>11264</v>
      </c>
      <c r="G3367" s="370" t="s">
        <v>11265</v>
      </c>
      <c r="H3367" s="371" t="s">
        <v>11266</v>
      </c>
      <c r="I3367" s="375">
        <f>SUMIF(A:A,A3367,J:J)</f>
        <v>1167.5999999999999</v>
      </c>
      <c r="K3367" s="363" t="e">
        <f>VLOOKUP(A3367,'CMP-SIN-SD-09-2021'!A:D,4,0)</f>
        <v>#N/A</v>
      </c>
      <c r="L3367" s="363" t="e">
        <f>K3367=I3367</f>
        <v>#N/A</v>
      </c>
      <c r="O3367" s="363" t="s">
        <v>754</v>
      </c>
    </row>
    <row r="3368" spans="1:15" s="363" customFormat="1" ht="30" x14ac:dyDescent="0.25">
      <c r="A3368" s="378" t="str">
        <f t="shared" si="1052"/>
        <v>09905/ORSE</v>
      </c>
      <c r="B3368" s="377">
        <v>88267</v>
      </c>
      <c r="C3368" s="104" t="s">
        <v>13390</v>
      </c>
      <c r="D3368" s="104" t="s">
        <v>11375</v>
      </c>
      <c r="E3368" s="105" t="s">
        <v>11264</v>
      </c>
      <c r="F3368" s="105" t="s">
        <v>6456</v>
      </c>
      <c r="G3368" s="140">
        <v>0.3</v>
      </c>
      <c r="H3368" s="107">
        <f>VLOOKUP(B3368,'CMP-SIN-SD-09-2021'!A:D,4,0)</f>
        <v>23.41</v>
      </c>
      <c r="I3368" s="107" t="s">
        <v>11266</v>
      </c>
      <c r="J3368" s="76">
        <f t="shared" ref="J3368:J3369" si="1071">TRUNC((H3368*G3368),2)</f>
        <v>7.02</v>
      </c>
      <c r="M3368" s="76">
        <f>VLOOKUP(B3368,'CMP-SIN-SD-09-2021'!A:D,4,0)</f>
        <v>23.41</v>
      </c>
      <c r="N3368" s="76" t="b">
        <f t="shared" ref="N3368:N3369" si="1072">M3368=H3368</f>
        <v>1</v>
      </c>
    </row>
    <row r="3369" spans="1:15" s="363" customFormat="1" x14ac:dyDescent="0.25">
      <c r="A3369" s="378" t="str">
        <f t="shared" si="1052"/>
        <v>09905/ORSE</v>
      </c>
      <c r="B3369" s="377" t="s">
        <v>14508</v>
      </c>
      <c r="C3369" s="104" t="s">
        <v>13390</v>
      </c>
      <c r="D3369" s="104" t="s">
        <v>14509</v>
      </c>
      <c r="E3369" s="105" t="s">
        <v>11264</v>
      </c>
      <c r="F3369" s="105" t="s">
        <v>6446</v>
      </c>
      <c r="G3369" s="140">
        <v>1</v>
      </c>
      <c r="H3369" s="107">
        <v>1160.58</v>
      </c>
      <c r="I3369" s="107" t="s">
        <v>11266</v>
      </c>
      <c r="J3369" s="76">
        <f t="shared" si="1071"/>
        <v>1160.58</v>
      </c>
      <c r="M3369" s="76" t="e">
        <f>VLOOKUP(B3369,'INS-SIN-SD-09-2021'!A:D,4,0)</f>
        <v>#N/A</v>
      </c>
      <c r="N3369" s="76" t="e">
        <f t="shared" si="1072"/>
        <v>#N/A</v>
      </c>
    </row>
    <row r="3370" spans="1:15" s="363" customFormat="1" ht="60" x14ac:dyDescent="0.25">
      <c r="A3370" s="376">
        <f t="shared" si="1052"/>
        <v>94499</v>
      </c>
      <c r="B3370" s="367" t="s">
        <v>11263</v>
      </c>
      <c r="C3370" s="368" t="s">
        <v>11709</v>
      </c>
      <c r="D3370" s="368" t="s">
        <v>13660</v>
      </c>
      <c r="E3370" s="369" t="s">
        <v>6446</v>
      </c>
      <c r="F3370" s="369" t="s">
        <v>11264</v>
      </c>
      <c r="G3370" s="370" t="s">
        <v>11265</v>
      </c>
      <c r="H3370" s="371" t="s">
        <v>11266</v>
      </c>
      <c r="I3370" s="375">
        <f>SUMIF(A:A,A3370,J:J)</f>
        <v>244.09</v>
      </c>
      <c r="K3370" s="363">
        <f>VLOOKUP(A3370,'CMP-SIN-SD-09-2021'!A:D,4,0)</f>
        <v>244.09</v>
      </c>
      <c r="L3370" s="363" t="b">
        <f>K3370=I3370</f>
        <v>1</v>
      </c>
      <c r="O3370" s="6">
        <v>94499</v>
      </c>
    </row>
    <row r="3371" spans="1:15" s="363" customFormat="1" ht="30" x14ac:dyDescent="0.25">
      <c r="A3371" s="378">
        <f t="shared" si="1052"/>
        <v>94499</v>
      </c>
      <c r="B3371" s="377">
        <v>88248</v>
      </c>
      <c r="C3371" s="104" t="s">
        <v>13660</v>
      </c>
      <c r="D3371" s="104" t="s">
        <v>11440</v>
      </c>
      <c r="E3371" s="105" t="s">
        <v>11264</v>
      </c>
      <c r="F3371" s="105" t="s">
        <v>6456</v>
      </c>
      <c r="G3371" s="140">
        <v>0.4546</v>
      </c>
      <c r="H3371" s="107">
        <f>VLOOKUP(B3371,'CMP-SIN-SD-09-2021'!A:D,4,0)</f>
        <v>18.23</v>
      </c>
      <c r="I3371" s="107" t="s">
        <v>11266</v>
      </c>
      <c r="J3371" s="76">
        <f t="shared" ref="J3371:J3374" si="1073">TRUNC((H3371*G3371),2)</f>
        <v>8.2799999999999994</v>
      </c>
      <c r="M3371" s="76">
        <f>VLOOKUP(B3371,'CMP-SIN-SD-09-2021'!A:D,4,0)</f>
        <v>18.23</v>
      </c>
      <c r="N3371" s="76" t="b">
        <f t="shared" ref="N3371:N3374" si="1074">M3371=H3371</f>
        <v>1</v>
      </c>
    </row>
    <row r="3372" spans="1:15" s="363" customFormat="1" ht="30" x14ac:dyDescent="0.25">
      <c r="A3372" s="378">
        <f t="shared" si="1052"/>
        <v>94499</v>
      </c>
      <c r="B3372" s="377">
        <v>88267</v>
      </c>
      <c r="C3372" s="104" t="s">
        <v>13660</v>
      </c>
      <c r="D3372" s="104" t="s">
        <v>11375</v>
      </c>
      <c r="E3372" s="105" t="s">
        <v>11264</v>
      </c>
      <c r="F3372" s="105" t="s">
        <v>6456</v>
      </c>
      <c r="G3372" s="140">
        <v>0.4546</v>
      </c>
      <c r="H3372" s="107">
        <f>VLOOKUP(B3372,'CMP-SIN-SD-09-2021'!A:D,4,0)</f>
        <v>23.41</v>
      </c>
      <c r="I3372" s="107" t="s">
        <v>11266</v>
      </c>
      <c r="J3372" s="76">
        <f t="shared" si="1073"/>
        <v>10.64</v>
      </c>
      <c r="M3372" s="76">
        <f>VLOOKUP(B3372,'CMP-SIN-SD-09-2021'!A:D,4,0)</f>
        <v>23.41</v>
      </c>
      <c r="N3372" s="76" t="b">
        <f t="shared" si="1074"/>
        <v>1</v>
      </c>
    </row>
    <row r="3373" spans="1:15" s="363" customFormat="1" x14ac:dyDescent="0.25">
      <c r="A3373" s="378">
        <f t="shared" si="1052"/>
        <v>94499</v>
      </c>
      <c r="B3373" s="377">
        <v>3148</v>
      </c>
      <c r="C3373" s="104" t="s">
        <v>13660</v>
      </c>
      <c r="D3373" s="104" t="s">
        <v>14015</v>
      </c>
      <c r="E3373" s="105" t="s">
        <v>11264</v>
      </c>
      <c r="F3373" s="105" t="s">
        <v>6446</v>
      </c>
      <c r="G3373" s="140">
        <v>3.0200000000000001E-2</v>
      </c>
      <c r="H3373" s="107">
        <v>12.9</v>
      </c>
      <c r="I3373" s="107" t="s">
        <v>11266</v>
      </c>
      <c r="J3373" s="76">
        <f t="shared" si="1073"/>
        <v>0.38</v>
      </c>
      <c r="M3373" s="76">
        <f>VLOOKUP(B3373,'INS-SIN-SD-09-2021'!A:D,4,0)</f>
        <v>12.9</v>
      </c>
      <c r="N3373" s="76" t="b">
        <f t="shared" si="1074"/>
        <v>1</v>
      </c>
    </row>
    <row r="3374" spans="1:15" s="363" customFormat="1" ht="30" x14ac:dyDescent="0.25">
      <c r="A3374" s="378">
        <f t="shared" si="1052"/>
        <v>94499</v>
      </c>
      <c r="B3374" s="377">
        <v>6011</v>
      </c>
      <c r="C3374" s="104" t="s">
        <v>13660</v>
      </c>
      <c r="D3374" s="104" t="s">
        <v>14510</v>
      </c>
      <c r="E3374" s="105" t="s">
        <v>11264</v>
      </c>
      <c r="F3374" s="105" t="s">
        <v>6446</v>
      </c>
      <c r="G3374" s="140">
        <v>1</v>
      </c>
      <c r="H3374" s="107">
        <v>224.79</v>
      </c>
      <c r="I3374" s="107" t="s">
        <v>11266</v>
      </c>
      <c r="J3374" s="76">
        <f t="shared" si="1073"/>
        <v>224.79</v>
      </c>
      <c r="M3374" s="76">
        <f>VLOOKUP(B3374,'INS-SIN-SD-09-2021'!A:D,4,0)</f>
        <v>224.79</v>
      </c>
      <c r="N3374" s="76" t="b">
        <f t="shared" si="1074"/>
        <v>1</v>
      </c>
    </row>
    <row r="3375" spans="1:15" s="363" customFormat="1" ht="60" x14ac:dyDescent="0.25">
      <c r="A3375" s="376">
        <f t="shared" si="1052"/>
        <v>94500</v>
      </c>
      <c r="B3375" s="367" t="s">
        <v>11263</v>
      </c>
      <c r="C3375" s="368" t="s">
        <v>11710</v>
      </c>
      <c r="D3375" s="368" t="s">
        <v>13948</v>
      </c>
      <c r="E3375" s="369" t="s">
        <v>6446</v>
      </c>
      <c r="F3375" s="369" t="s">
        <v>11264</v>
      </c>
      <c r="G3375" s="370" t="s">
        <v>11265</v>
      </c>
      <c r="H3375" s="371" t="s">
        <v>11266</v>
      </c>
      <c r="I3375" s="375">
        <f>SUMIF(A:A,A3375,J:J)</f>
        <v>296.3</v>
      </c>
      <c r="K3375" s="363">
        <f>VLOOKUP(A3375,'CMP-SIN-SD-09-2021'!A:D,4,0)</f>
        <v>296.3</v>
      </c>
      <c r="L3375" s="363" t="b">
        <f>K3375=I3375</f>
        <v>1</v>
      </c>
      <c r="O3375" s="6">
        <v>94500</v>
      </c>
    </row>
    <row r="3376" spans="1:15" s="363" customFormat="1" ht="30" x14ac:dyDescent="0.25">
      <c r="A3376" s="378">
        <f t="shared" si="1052"/>
        <v>94500</v>
      </c>
      <c r="B3376" s="377">
        <v>88248</v>
      </c>
      <c r="C3376" s="104" t="s">
        <v>13948</v>
      </c>
      <c r="D3376" s="104" t="s">
        <v>11440</v>
      </c>
      <c r="E3376" s="105" t="s">
        <v>11264</v>
      </c>
      <c r="F3376" s="105" t="s">
        <v>6456</v>
      </c>
      <c r="G3376" s="140">
        <v>0.56950000000000001</v>
      </c>
      <c r="H3376" s="107">
        <f>VLOOKUP(B3376,'CMP-SIN-SD-09-2021'!A:D,4,0)</f>
        <v>18.23</v>
      </c>
      <c r="I3376" s="107" t="s">
        <v>11266</v>
      </c>
      <c r="J3376" s="76">
        <f t="shared" ref="J3376:J3379" si="1075">TRUNC((H3376*G3376),2)</f>
        <v>10.38</v>
      </c>
      <c r="M3376" s="76">
        <f>VLOOKUP(B3376,'CMP-SIN-SD-09-2021'!A:D,4,0)</f>
        <v>18.23</v>
      </c>
      <c r="N3376" s="76" t="b">
        <f t="shared" ref="N3376:N3379" si="1076">M3376=H3376</f>
        <v>1</v>
      </c>
    </row>
    <row r="3377" spans="1:15" s="363" customFormat="1" ht="30" x14ac:dyDescent="0.25">
      <c r="A3377" s="378">
        <f t="shared" si="1052"/>
        <v>94500</v>
      </c>
      <c r="B3377" s="377">
        <v>88267</v>
      </c>
      <c r="C3377" s="104" t="s">
        <v>13948</v>
      </c>
      <c r="D3377" s="104" t="s">
        <v>11375</v>
      </c>
      <c r="E3377" s="105" t="s">
        <v>11264</v>
      </c>
      <c r="F3377" s="105" t="s">
        <v>6456</v>
      </c>
      <c r="G3377" s="140">
        <v>0.56950000000000001</v>
      </c>
      <c r="H3377" s="107">
        <f>VLOOKUP(B3377,'CMP-SIN-SD-09-2021'!A:D,4,0)</f>
        <v>23.41</v>
      </c>
      <c r="I3377" s="107" t="s">
        <v>11266</v>
      </c>
      <c r="J3377" s="76">
        <f t="shared" si="1075"/>
        <v>13.33</v>
      </c>
      <c r="M3377" s="76">
        <f>VLOOKUP(B3377,'CMP-SIN-SD-09-2021'!A:D,4,0)</f>
        <v>23.41</v>
      </c>
      <c r="N3377" s="76" t="b">
        <f t="shared" si="1076"/>
        <v>1</v>
      </c>
    </row>
    <row r="3378" spans="1:15" s="363" customFormat="1" x14ac:dyDescent="0.25">
      <c r="A3378" s="378">
        <f t="shared" si="1052"/>
        <v>94500</v>
      </c>
      <c r="B3378" s="377">
        <v>3148</v>
      </c>
      <c r="C3378" s="104" t="s">
        <v>13948</v>
      </c>
      <c r="D3378" s="104" t="s">
        <v>14015</v>
      </c>
      <c r="E3378" s="105" t="s">
        <v>11264</v>
      </c>
      <c r="F3378" s="105" t="s">
        <v>6446</v>
      </c>
      <c r="G3378" s="140">
        <v>3.5400000000000001E-2</v>
      </c>
      <c r="H3378" s="107">
        <v>12.9</v>
      </c>
      <c r="I3378" s="107" t="s">
        <v>11266</v>
      </c>
      <c r="J3378" s="76">
        <f t="shared" si="1075"/>
        <v>0.45</v>
      </c>
      <c r="M3378" s="76">
        <f>VLOOKUP(B3378,'INS-SIN-SD-09-2021'!A:D,4,0)</f>
        <v>12.9</v>
      </c>
      <c r="N3378" s="76" t="b">
        <f t="shared" si="1076"/>
        <v>1</v>
      </c>
    </row>
    <row r="3379" spans="1:15" s="363" customFormat="1" ht="30" x14ac:dyDescent="0.25">
      <c r="A3379" s="378">
        <f t="shared" si="1052"/>
        <v>94500</v>
      </c>
      <c r="B3379" s="377">
        <v>6012</v>
      </c>
      <c r="C3379" s="104" t="s">
        <v>13948</v>
      </c>
      <c r="D3379" s="104" t="s">
        <v>14511</v>
      </c>
      <c r="E3379" s="105" t="s">
        <v>11264</v>
      </c>
      <c r="F3379" s="105" t="s">
        <v>6446</v>
      </c>
      <c r="G3379" s="140">
        <v>1</v>
      </c>
      <c r="H3379" s="107">
        <v>272.14</v>
      </c>
      <c r="I3379" s="107" t="s">
        <v>11266</v>
      </c>
      <c r="J3379" s="76">
        <f t="shared" si="1075"/>
        <v>272.14</v>
      </c>
      <c r="M3379" s="76">
        <f>VLOOKUP(B3379,'INS-SIN-SD-09-2021'!A:D,4,0)</f>
        <v>272.14</v>
      </c>
      <c r="N3379" s="76" t="b">
        <f t="shared" si="1076"/>
        <v>1</v>
      </c>
    </row>
    <row r="3380" spans="1:15" s="363" customFormat="1" ht="60" x14ac:dyDescent="0.25">
      <c r="A3380" s="376">
        <f t="shared" si="1052"/>
        <v>95250</v>
      </c>
      <c r="B3380" s="367" t="s">
        <v>11263</v>
      </c>
      <c r="C3380" s="368" t="s">
        <v>11711</v>
      </c>
      <c r="D3380" s="368" t="s">
        <v>14512</v>
      </c>
      <c r="E3380" s="369" t="s">
        <v>6446</v>
      </c>
      <c r="F3380" s="369" t="s">
        <v>11264</v>
      </c>
      <c r="G3380" s="370" t="s">
        <v>11265</v>
      </c>
      <c r="H3380" s="371" t="s">
        <v>11266</v>
      </c>
      <c r="I3380" s="375">
        <f>SUMIF(A:A,A3380,J:J)</f>
        <v>69.790000000000006</v>
      </c>
      <c r="K3380" s="363">
        <f>VLOOKUP(A3380,'CMP-SIN-SD-09-2021'!A:D,4,0)</f>
        <v>69.790000000000006</v>
      </c>
      <c r="L3380" s="363" t="b">
        <f>K3380=I3380</f>
        <v>1</v>
      </c>
      <c r="O3380" s="6">
        <v>95250</v>
      </c>
    </row>
    <row r="3381" spans="1:15" s="363" customFormat="1" ht="30" x14ac:dyDescent="0.25">
      <c r="A3381" s="378">
        <f t="shared" ref="A3381:A3444" si="1077">IF(O3381&lt;&gt;0,O3381,A3380)</f>
        <v>95250</v>
      </c>
      <c r="B3381" s="377">
        <v>88248</v>
      </c>
      <c r="C3381" s="104" t="s">
        <v>14512</v>
      </c>
      <c r="D3381" s="104" t="s">
        <v>11440</v>
      </c>
      <c r="E3381" s="105" t="s">
        <v>11264</v>
      </c>
      <c r="F3381" s="105" t="s">
        <v>6456</v>
      </c>
      <c r="G3381" s="140">
        <v>0.14849999999999999</v>
      </c>
      <c r="H3381" s="107">
        <f>VLOOKUP(B3381,'CMP-SIN-SD-09-2021'!A:D,4,0)</f>
        <v>18.23</v>
      </c>
      <c r="I3381" s="107" t="s">
        <v>11266</v>
      </c>
      <c r="J3381" s="76">
        <f t="shared" ref="J3381:J3384" si="1078">TRUNC((H3381*G3381),2)</f>
        <v>2.7</v>
      </c>
      <c r="M3381" s="76">
        <f>VLOOKUP(B3381,'CMP-SIN-SD-09-2021'!A:D,4,0)</f>
        <v>18.23</v>
      </c>
      <c r="N3381" s="76" t="b">
        <f t="shared" ref="N3381:N3384" si="1079">M3381=H3381</f>
        <v>1</v>
      </c>
    </row>
    <row r="3382" spans="1:15" s="363" customFormat="1" ht="30" x14ac:dyDescent="0.25">
      <c r="A3382" s="378">
        <f t="shared" si="1077"/>
        <v>95250</v>
      </c>
      <c r="B3382" s="377">
        <v>88267</v>
      </c>
      <c r="C3382" s="104" t="s">
        <v>14512</v>
      </c>
      <c r="D3382" s="104" t="s">
        <v>11375</v>
      </c>
      <c r="E3382" s="105" t="s">
        <v>11264</v>
      </c>
      <c r="F3382" s="105" t="s">
        <v>6456</v>
      </c>
      <c r="G3382" s="140">
        <v>0.14849999999999999</v>
      </c>
      <c r="H3382" s="107">
        <f>VLOOKUP(B3382,'CMP-SIN-SD-09-2021'!A:D,4,0)</f>
        <v>23.41</v>
      </c>
      <c r="I3382" s="107" t="s">
        <v>11266</v>
      </c>
      <c r="J3382" s="76">
        <f t="shared" si="1078"/>
        <v>3.47</v>
      </c>
      <c r="M3382" s="76">
        <f>VLOOKUP(B3382,'CMP-SIN-SD-09-2021'!A:D,4,0)</f>
        <v>23.41</v>
      </c>
      <c r="N3382" s="76" t="b">
        <f t="shared" si="1079"/>
        <v>1</v>
      </c>
    </row>
    <row r="3383" spans="1:15" s="363" customFormat="1" x14ac:dyDescent="0.25">
      <c r="A3383" s="378">
        <f t="shared" si="1077"/>
        <v>95250</v>
      </c>
      <c r="B3383" s="377">
        <v>3148</v>
      </c>
      <c r="C3383" s="104" t="s">
        <v>14512</v>
      </c>
      <c r="D3383" s="104" t="s">
        <v>14015</v>
      </c>
      <c r="E3383" s="105" t="s">
        <v>11264</v>
      </c>
      <c r="F3383" s="105" t="s">
        <v>6446</v>
      </c>
      <c r="G3383" s="140">
        <v>1.32E-2</v>
      </c>
      <c r="H3383" s="107">
        <v>12.9</v>
      </c>
      <c r="I3383" s="107" t="s">
        <v>11266</v>
      </c>
      <c r="J3383" s="76">
        <f t="shared" si="1078"/>
        <v>0.17</v>
      </c>
      <c r="M3383" s="76">
        <f>VLOOKUP(B3383,'INS-SIN-SD-09-2021'!A:D,4,0)</f>
        <v>12.9</v>
      </c>
      <c r="N3383" s="76" t="b">
        <f t="shared" si="1079"/>
        <v>1</v>
      </c>
    </row>
    <row r="3384" spans="1:15" s="363" customFormat="1" x14ac:dyDescent="0.25">
      <c r="A3384" s="378">
        <f t="shared" si="1077"/>
        <v>95250</v>
      </c>
      <c r="B3384" s="377">
        <v>11746</v>
      </c>
      <c r="C3384" s="104" t="s">
        <v>14512</v>
      </c>
      <c r="D3384" s="104" t="s">
        <v>14513</v>
      </c>
      <c r="E3384" s="105" t="s">
        <v>11264</v>
      </c>
      <c r="F3384" s="105" t="s">
        <v>6446</v>
      </c>
      <c r="G3384" s="140">
        <v>1</v>
      </c>
      <c r="H3384" s="107">
        <v>63.45</v>
      </c>
      <c r="I3384" s="107" t="s">
        <v>11266</v>
      </c>
      <c r="J3384" s="76">
        <f t="shared" si="1078"/>
        <v>63.45</v>
      </c>
      <c r="M3384" s="76">
        <f>VLOOKUP(B3384,'INS-SIN-SD-09-2021'!A:D,4,0)</f>
        <v>63.45</v>
      </c>
      <c r="N3384" s="76" t="b">
        <f t="shared" si="1079"/>
        <v>1</v>
      </c>
    </row>
    <row r="3385" spans="1:15" s="363" customFormat="1" ht="30" x14ac:dyDescent="0.25">
      <c r="A3385" s="376">
        <f t="shared" si="1077"/>
        <v>99624</v>
      </c>
      <c r="B3385" s="367" t="s">
        <v>11263</v>
      </c>
      <c r="C3385" s="368" t="s">
        <v>11713</v>
      </c>
      <c r="D3385" s="368" t="s">
        <v>13685</v>
      </c>
      <c r="E3385" s="369" t="s">
        <v>6446</v>
      </c>
      <c r="F3385" s="369" t="s">
        <v>11264</v>
      </c>
      <c r="G3385" s="370" t="s">
        <v>11265</v>
      </c>
      <c r="H3385" s="371" t="s">
        <v>11266</v>
      </c>
      <c r="I3385" s="375">
        <f>SUMIF(A:A,A3385,J:J)</f>
        <v>446.87</v>
      </c>
      <c r="K3385" s="363">
        <f>VLOOKUP(A3385,'CMP-SIN-SD-09-2021'!A:D,4,0)</f>
        <v>446.87</v>
      </c>
      <c r="L3385" s="363" t="b">
        <f>K3385=I3385</f>
        <v>1</v>
      </c>
      <c r="O3385" s="6">
        <v>99624</v>
      </c>
    </row>
    <row r="3386" spans="1:15" s="363" customFormat="1" ht="30" x14ac:dyDescent="0.25">
      <c r="A3386" s="378">
        <f t="shared" si="1077"/>
        <v>99624</v>
      </c>
      <c r="B3386" s="377">
        <v>88248</v>
      </c>
      <c r="C3386" s="104" t="s">
        <v>13685</v>
      </c>
      <c r="D3386" s="104" t="s">
        <v>11440</v>
      </c>
      <c r="E3386" s="105" t="s">
        <v>11264</v>
      </c>
      <c r="F3386" s="105" t="s">
        <v>6456</v>
      </c>
      <c r="G3386" s="140">
        <v>0.4546</v>
      </c>
      <c r="H3386" s="107">
        <f>VLOOKUP(B3386,'CMP-SIN-SD-09-2021'!A:D,4,0)</f>
        <v>18.23</v>
      </c>
      <c r="I3386" s="107" t="s">
        <v>11266</v>
      </c>
      <c r="J3386" s="76">
        <f t="shared" ref="J3386:J3389" si="1080">TRUNC((H3386*G3386),2)</f>
        <v>8.2799999999999994</v>
      </c>
      <c r="M3386" s="76">
        <f>VLOOKUP(B3386,'CMP-SIN-SD-09-2021'!A:D,4,0)</f>
        <v>18.23</v>
      </c>
      <c r="N3386" s="76" t="b">
        <f t="shared" ref="N3386:N3389" si="1081">M3386=H3386</f>
        <v>1</v>
      </c>
    </row>
    <row r="3387" spans="1:15" s="363" customFormat="1" ht="30" x14ac:dyDescent="0.25">
      <c r="A3387" s="378">
        <f t="shared" si="1077"/>
        <v>99624</v>
      </c>
      <c r="B3387" s="377">
        <v>88267</v>
      </c>
      <c r="C3387" s="104" t="s">
        <v>13685</v>
      </c>
      <c r="D3387" s="104" t="s">
        <v>11375</v>
      </c>
      <c r="E3387" s="105" t="s">
        <v>11264</v>
      </c>
      <c r="F3387" s="105" t="s">
        <v>6456</v>
      </c>
      <c r="G3387" s="140">
        <v>0.4546</v>
      </c>
      <c r="H3387" s="107">
        <f>VLOOKUP(B3387,'CMP-SIN-SD-09-2021'!A:D,4,0)</f>
        <v>23.41</v>
      </c>
      <c r="I3387" s="107" t="s">
        <v>11266</v>
      </c>
      <c r="J3387" s="76">
        <f t="shared" si="1080"/>
        <v>10.64</v>
      </c>
      <c r="M3387" s="76">
        <f>VLOOKUP(B3387,'CMP-SIN-SD-09-2021'!A:D,4,0)</f>
        <v>23.41</v>
      </c>
      <c r="N3387" s="76" t="b">
        <f t="shared" si="1081"/>
        <v>1</v>
      </c>
    </row>
    <row r="3388" spans="1:15" s="363" customFormat="1" x14ac:dyDescent="0.25">
      <c r="A3388" s="378">
        <f t="shared" si="1077"/>
        <v>99624</v>
      </c>
      <c r="B3388" s="377">
        <v>3148</v>
      </c>
      <c r="C3388" s="104" t="s">
        <v>13685</v>
      </c>
      <c r="D3388" s="104" t="s">
        <v>14015</v>
      </c>
      <c r="E3388" s="105" t="s">
        <v>11264</v>
      </c>
      <c r="F3388" s="105" t="s">
        <v>6446</v>
      </c>
      <c r="G3388" s="140">
        <v>3.0200000000000001E-2</v>
      </c>
      <c r="H3388" s="107">
        <v>12.9</v>
      </c>
      <c r="I3388" s="107" t="s">
        <v>11266</v>
      </c>
      <c r="J3388" s="76">
        <f t="shared" si="1080"/>
        <v>0.38</v>
      </c>
      <c r="M3388" s="76">
        <f>VLOOKUP(B3388,'INS-SIN-SD-09-2021'!A:D,4,0)</f>
        <v>12.9</v>
      </c>
      <c r="N3388" s="76" t="b">
        <f t="shared" si="1081"/>
        <v>1</v>
      </c>
    </row>
    <row r="3389" spans="1:15" s="363" customFormat="1" ht="30" x14ac:dyDescent="0.25">
      <c r="A3389" s="378">
        <f t="shared" si="1077"/>
        <v>99624</v>
      </c>
      <c r="B3389" s="377">
        <v>10405</v>
      </c>
      <c r="C3389" s="104" t="s">
        <v>13685</v>
      </c>
      <c r="D3389" s="104" t="s">
        <v>14514</v>
      </c>
      <c r="E3389" s="105" t="s">
        <v>11264</v>
      </c>
      <c r="F3389" s="105" t="s">
        <v>6446</v>
      </c>
      <c r="G3389" s="140">
        <v>1</v>
      </c>
      <c r="H3389" s="107">
        <v>427.57</v>
      </c>
      <c r="I3389" s="107" t="s">
        <v>11266</v>
      </c>
      <c r="J3389" s="76">
        <f t="shared" si="1080"/>
        <v>427.57</v>
      </c>
      <c r="M3389" s="76">
        <f>VLOOKUP(B3389,'INS-SIN-SD-09-2021'!A:D,4,0)</f>
        <v>427.57</v>
      </c>
      <c r="N3389" s="76" t="b">
        <f t="shared" si="1081"/>
        <v>1</v>
      </c>
    </row>
    <row r="3390" spans="1:15" s="363" customFormat="1" x14ac:dyDescent="0.25">
      <c r="A3390" s="376" t="str">
        <f t="shared" si="1077"/>
        <v>085039/AGETOP</v>
      </c>
      <c r="B3390" s="367" t="s">
        <v>11263</v>
      </c>
      <c r="C3390" s="368" t="s">
        <v>11714</v>
      </c>
      <c r="D3390" s="368" t="s">
        <v>14515</v>
      </c>
      <c r="E3390" s="369" t="s">
        <v>6446</v>
      </c>
      <c r="F3390" s="369" t="s">
        <v>11264</v>
      </c>
      <c r="G3390" s="370" t="s">
        <v>11265</v>
      </c>
      <c r="H3390" s="371" t="s">
        <v>11266</v>
      </c>
      <c r="I3390" s="375">
        <f>SUMIF(A:A,A3390,J:J)</f>
        <v>78.7</v>
      </c>
      <c r="K3390" s="363" t="e">
        <f>VLOOKUP(A3390,'CMP-SIN-SD-09-2021'!A:D,4,0)</f>
        <v>#N/A</v>
      </c>
      <c r="L3390" s="363" t="e">
        <f>K3390=I3390</f>
        <v>#N/A</v>
      </c>
      <c r="O3390" s="363" t="s">
        <v>766</v>
      </c>
    </row>
    <row r="3391" spans="1:15" s="363" customFormat="1" ht="30" x14ac:dyDescent="0.25">
      <c r="A3391" s="378" t="str">
        <f t="shared" si="1077"/>
        <v>085039/AGETOP</v>
      </c>
      <c r="B3391" s="377">
        <v>88267</v>
      </c>
      <c r="C3391" s="104" t="s">
        <v>14515</v>
      </c>
      <c r="D3391" s="104" t="s">
        <v>11375</v>
      </c>
      <c r="E3391" s="105" t="s">
        <v>11264</v>
      </c>
      <c r="F3391" s="105" t="s">
        <v>6456</v>
      </c>
      <c r="G3391" s="140">
        <v>0.65</v>
      </c>
      <c r="H3391" s="107">
        <f>VLOOKUP(B3391,'CMP-SIN-SD-09-2021'!A:D,4,0)</f>
        <v>23.41</v>
      </c>
      <c r="I3391" s="107" t="s">
        <v>11266</v>
      </c>
      <c r="J3391" s="76">
        <f t="shared" ref="J3391:J3394" si="1082">TRUNC((H3391*G3391),2)</f>
        <v>15.21</v>
      </c>
      <c r="M3391" s="76">
        <f>VLOOKUP(B3391,'CMP-SIN-SD-09-2021'!A:D,4,0)</f>
        <v>23.41</v>
      </c>
      <c r="N3391" s="76" t="b">
        <f t="shared" ref="N3391:N3394" si="1083">M3391=H3391</f>
        <v>1</v>
      </c>
    </row>
    <row r="3392" spans="1:15" s="363" customFormat="1" x14ac:dyDescent="0.25">
      <c r="A3392" s="378" t="str">
        <f t="shared" si="1077"/>
        <v>085039/AGETOP</v>
      </c>
      <c r="B3392" s="377">
        <v>88316</v>
      </c>
      <c r="C3392" s="104" t="s">
        <v>14515</v>
      </c>
      <c r="D3392" s="104" t="s">
        <v>11293</v>
      </c>
      <c r="E3392" s="105" t="s">
        <v>11264</v>
      </c>
      <c r="F3392" s="105" t="s">
        <v>6456</v>
      </c>
      <c r="G3392" s="140">
        <v>0.65</v>
      </c>
      <c r="H3392" s="107">
        <f>VLOOKUP(B3392,'CMP-SIN-SD-09-2021'!A:D,4,0)</f>
        <v>17.61</v>
      </c>
      <c r="I3392" s="107" t="s">
        <v>11266</v>
      </c>
      <c r="J3392" s="76">
        <f t="shared" si="1082"/>
        <v>11.44</v>
      </c>
      <c r="M3392" s="76">
        <f>VLOOKUP(B3392,'CMP-SIN-SD-09-2021'!A:D,4,0)</f>
        <v>17.61</v>
      </c>
      <c r="N3392" s="76" t="b">
        <f t="shared" si="1083"/>
        <v>1</v>
      </c>
    </row>
    <row r="3393" spans="1:15" s="363" customFormat="1" x14ac:dyDescent="0.25">
      <c r="A3393" s="378" t="str">
        <f t="shared" si="1077"/>
        <v>085039/AGETOP</v>
      </c>
      <c r="B3393" s="377" t="s">
        <v>13886</v>
      </c>
      <c r="C3393" s="104" t="s">
        <v>14515</v>
      </c>
      <c r="D3393" s="104" t="s">
        <v>13887</v>
      </c>
      <c r="E3393" s="105" t="s">
        <v>11264</v>
      </c>
      <c r="F3393" s="105" t="s">
        <v>13888</v>
      </c>
      <c r="G3393" s="140">
        <v>0.2</v>
      </c>
      <c r="H3393" s="107">
        <v>0.28000000000000003</v>
      </c>
      <c r="I3393" s="107" t="s">
        <v>11266</v>
      </c>
      <c r="J3393" s="76">
        <f t="shared" si="1082"/>
        <v>0.05</v>
      </c>
      <c r="M3393" s="76" t="e">
        <f>VLOOKUP(B3393,'INS-SIN-SD-09-2021'!A:D,4,0)</f>
        <v>#N/A</v>
      </c>
      <c r="N3393" s="76" t="e">
        <f t="shared" si="1083"/>
        <v>#N/A</v>
      </c>
    </row>
    <row r="3394" spans="1:15" s="363" customFormat="1" x14ac:dyDescent="0.25">
      <c r="A3394" s="378" t="str">
        <f t="shared" si="1077"/>
        <v>085039/AGETOP</v>
      </c>
      <c r="B3394" s="377" t="s">
        <v>14516</v>
      </c>
      <c r="C3394" s="104" t="s">
        <v>14515</v>
      </c>
      <c r="D3394" s="104" t="s">
        <v>11714</v>
      </c>
      <c r="E3394" s="105" t="s">
        <v>11264</v>
      </c>
      <c r="F3394" s="105" t="s">
        <v>13735</v>
      </c>
      <c r="G3394" s="140">
        <v>1</v>
      </c>
      <c r="H3394" s="107">
        <v>52</v>
      </c>
      <c r="I3394" s="107" t="s">
        <v>11266</v>
      </c>
      <c r="J3394" s="76">
        <f t="shared" si="1082"/>
        <v>52</v>
      </c>
      <c r="M3394" s="76" t="e">
        <f>VLOOKUP(B3394,'INS-SIN-SD-09-2021'!A:D,4,0)</f>
        <v>#N/A</v>
      </c>
      <c r="N3394" s="76" t="e">
        <f t="shared" si="1083"/>
        <v>#N/A</v>
      </c>
    </row>
    <row r="3395" spans="1:15" s="363" customFormat="1" ht="30" x14ac:dyDescent="0.25">
      <c r="A3395" s="376" t="str">
        <f t="shared" si="1077"/>
        <v>07868/ORSE</v>
      </c>
      <c r="B3395" s="367" t="s">
        <v>11263</v>
      </c>
      <c r="C3395" s="368" t="s">
        <v>11715</v>
      </c>
      <c r="D3395" s="368" t="s">
        <v>14517</v>
      </c>
      <c r="E3395" s="369" t="s">
        <v>6446</v>
      </c>
      <c r="F3395" s="369" t="s">
        <v>11264</v>
      </c>
      <c r="G3395" s="370" t="s">
        <v>11265</v>
      </c>
      <c r="H3395" s="371" t="s">
        <v>11266</v>
      </c>
      <c r="I3395" s="375">
        <f>SUMIF(A:A,A3395,J:J)</f>
        <v>4294.5</v>
      </c>
      <c r="K3395" s="363" t="e">
        <f>VLOOKUP(A3395,'CMP-SIN-SD-09-2021'!A:D,4,0)</f>
        <v>#N/A</v>
      </c>
      <c r="L3395" s="363" t="e">
        <f>K3395=I3395</f>
        <v>#N/A</v>
      </c>
      <c r="O3395" s="363" t="s">
        <v>768</v>
      </c>
    </row>
    <row r="3396" spans="1:15" s="363" customFormat="1" x14ac:dyDescent="0.25">
      <c r="A3396" s="378" t="str">
        <f t="shared" si="1077"/>
        <v>07868/ORSE</v>
      </c>
      <c r="B3396" s="377">
        <v>88264</v>
      </c>
      <c r="C3396" s="104" t="s">
        <v>14517</v>
      </c>
      <c r="D3396" s="104" t="s">
        <v>13368</v>
      </c>
      <c r="E3396" s="105" t="s">
        <v>11264</v>
      </c>
      <c r="F3396" s="105" t="s">
        <v>6456</v>
      </c>
      <c r="G3396" s="140">
        <v>2.5</v>
      </c>
      <c r="H3396" s="107">
        <f>VLOOKUP(B3396,'CMP-SIN-SD-09-2021'!A:D,4,0)</f>
        <v>24.1</v>
      </c>
      <c r="I3396" s="107" t="s">
        <v>11266</v>
      </c>
      <c r="J3396" s="76">
        <f t="shared" ref="J3396:J3398" si="1084">TRUNC((H3396*G3396),2)</f>
        <v>60.25</v>
      </c>
      <c r="M3396" s="76">
        <f>VLOOKUP(B3396,'CMP-SIN-SD-09-2021'!A:D,4,0)</f>
        <v>24.1</v>
      </c>
      <c r="N3396" s="76" t="b">
        <f t="shared" ref="N3396:N3398" si="1085">M3396=H3396</f>
        <v>1</v>
      </c>
    </row>
    <row r="3397" spans="1:15" s="363" customFormat="1" x14ac:dyDescent="0.25">
      <c r="A3397" s="378" t="str">
        <f t="shared" si="1077"/>
        <v>07868/ORSE</v>
      </c>
      <c r="B3397" s="377">
        <v>88316</v>
      </c>
      <c r="C3397" s="104" t="s">
        <v>14517</v>
      </c>
      <c r="D3397" s="104" t="s">
        <v>11293</v>
      </c>
      <c r="E3397" s="105" t="s">
        <v>11264</v>
      </c>
      <c r="F3397" s="105" t="s">
        <v>6456</v>
      </c>
      <c r="G3397" s="140">
        <v>2.5</v>
      </c>
      <c r="H3397" s="107">
        <f>VLOOKUP(B3397,'CMP-SIN-SD-09-2021'!A:D,4,0)</f>
        <v>17.61</v>
      </c>
      <c r="I3397" s="107" t="s">
        <v>11266</v>
      </c>
      <c r="J3397" s="76">
        <f t="shared" si="1084"/>
        <v>44.02</v>
      </c>
      <c r="M3397" s="76">
        <f>VLOOKUP(B3397,'CMP-SIN-SD-09-2021'!A:D,4,0)</f>
        <v>17.61</v>
      </c>
      <c r="N3397" s="76" t="b">
        <f t="shared" si="1085"/>
        <v>1</v>
      </c>
    </row>
    <row r="3398" spans="1:15" s="363" customFormat="1" ht="30" x14ac:dyDescent="0.25">
      <c r="A3398" s="378" t="str">
        <f t="shared" si="1077"/>
        <v>07868/ORSE</v>
      </c>
      <c r="B3398" s="377" t="s">
        <v>14518</v>
      </c>
      <c r="C3398" s="104" t="s">
        <v>14517</v>
      </c>
      <c r="D3398" s="104" t="s">
        <v>14519</v>
      </c>
      <c r="E3398" s="105" t="s">
        <v>11264</v>
      </c>
      <c r="F3398" s="105" t="s">
        <v>6446</v>
      </c>
      <c r="G3398" s="140">
        <v>1</v>
      </c>
      <c r="H3398" s="107">
        <v>4190.2299999999996</v>
      </c>
      <c r="I3398" s="107" t="s">
        <v>11266</v>
      </c>
      <c r="J3398" s="76">
        <f t="shared" si="1084"/>
        <v>4190.2299999999996</v>
      </c>
      <c r="M3398" s="76" t="e">
        <f>VLOOKUP(B3398,'INS-SIN-SD-09-2021'!A:D,4,0)</f>
        <v>#N/A</v>
      </c>
      <c r="N3398" s="76" t="e">
        <f t="shared" si="1085"/>
        <v>#N/A</v>
      </c>
    </row>
    <row r="3399" spans="1:15" s="363" customFormat="1" x14ac:dyDescent="0.25">
      <c r="A3399" s="376">
        <f t="shared" si="1077"/>
        <v>83486</v>
      </c>
      <c r="B3399" s="367" t="s">
        <v>11263</v>
      </c>
      <c r="C3399" s="368" t="s">
        <v>11716</v>
      </c>
      <c r="D3399" s="368" t="s">
        <v>14130</v>
      </c>
      <c r="E3399" s="369" t="s">
        <v>6446</v>
      </c>
      <c r="F3399" s="369" t="s">
        <v>11264</v>
      </c>
      <c r="G3399" s="370" t="s">
        <v>11265</v>
      </c>
      <c r="H3399" s="371" t="s">
        <v>11266</v>
      </c>
      <c r="I3399" s="375">
        <f>SUMIF(A:A,A3399,J:J)</f>
        <v>1776.8200000000002</v>
      </c>
      <c r="K3399" s="363" t="e">
        <f>VLOOKUP(A3399,'CMP-SIN-SD-09-2021'!A:D,4,0)</f>
        <v>#N/A</v>
      </c>
      <c r="L3399" s="363" t="e">
        <f>K3399=I3399</f>
        <v>#N/A</v>
      </c>
      <c r="O3399" s="6">
        <v>83486</v>
      </c>
    </row>
    <row r="3400" spans="1:15" s="363" customFormat="1" ht="30" x14ac:dyDescent="0.25">
      <c r="A3400" s="378">
        <f t="shared" si="1077"/>
        <v>83486</v>
      </c>
      <c r="B3400" s="377">
        <v>88248</v>
      </c>
      <c r="C3400" s="104" t="s">
        <v>14130</v>
      </c>
      <c r="D3400" s="104" t="s">
        <v>11440</v>
      </c>
      <c r="E3400" s="105" t="s">
        <v>11264</v>
      </c>
      <c r="F3400" s="105" t="s">
        <v>6456</v>
      </c>
      <c r="G3400" s="140">
        <v>8</v>
      </c>
      <c r="H3400" s="107">
        <f>VLOOKUP(B3400,'CMP-SIN-SD-09-2021'!A:D,4,0)</f>
        <v>18.23</v>
      </c>
      <c r="I3400" s="107" t="s">
        <v>11266</v>
      </c>
      <c r="J3400" s="76">
        <f t="shared" ref="J3400:J3402" si="1086">TRUNC((H3400*G3400),2)</f>
        <v>145.84</v>
      </c>
      <c r="M3400" s="76">
        <f>VLOOKUP(B3400,'CMP-SIN-SD-09-2021'!A:D,4,0)</f>
        <v>18.23</v>
      </c>
      <c r="N3400" s="76" t="b">
        <f t="shared" ref="N3400:N3402" si="1087">M3400=H3400</f>
        <v>1</v>
      </c>
    </row>
    <row r="3401" spans="1:15" s="363" customFormat="1" ht="30" x14ac:dyDescent="0.25">
      <c r="A3401" s="378">
        <f t="shared" si="1077"/>
        <v>83486</v>
      </c>
      <c r="B3401" s="377">
        <v>88267</v>
      </c>
      <c r="C3401" s="104" t="s">
        <v>14130</v>
      </c>
      <c r="D3401" s="104" t="s">
        <v>11375</v>
      </c>
      <c r="E3401" s="105" t="s">
        <v>11264</v>
      </c>
      <c r="F3401" s="105" t="s">
        <v>6456</v>
      </c>
      <c r="G3401" s="140">
        <v>8</v>
      </c>
      <c r="H3401" s="107">
        <f>VLOOKUP(B3401,'CMP-SIN-SD-09-2021'!A:D,4,0)</f>
        <v>23.41</v>
      </c>
      <c r="I3401" s="107" t="s">
        <v>11266</v>
      </c>
      <c r="J3401" s="76">
        <f t="shared" si="1086"/>
        <v>187.28</v>
      </c>
      <c r="M3401" s="76">
        <f>VLOOKUP(B3401,'CMP-SIN-SD-09-2021'!A:D,4,0)</f>
        <v>23.41</v>
      </c>
      <c r="N3401" s="76" t="b">
        <f t="shared" si="1087"/>
        <v>1</v>
      </c>
    </row>
    <row r="3402" spans="1:15" s="363" customFormat="1" ht="45" x14ac:dyDescent="0.25">
      <c r="A3402" s="378">
        <f t="shared" si="1077"/>
        <v>83486</v>
      </c>
      <c r="B3402" s="377">
        <v>732</v>
      </c>
      <c r="C3402" s="104" t="s">
        <v>14130</v>
      </c>
      <c r="D3402" s="104" t="s">
        <v>14520</v>
      </c>
      <c r="E3402" s="105" t="s">
        <v>11264</v>
      </c>
      <c r="F3402" s="105" t="s">
        <v>6446</v>
      </c>
      <c r="G3402" s="140">
        <v>1</v>
      </c>
      <c r="H3402" s="107">
        <v>1443.7</v>
      </c>
      <c r="I3402" s="107" t="s">
        <v>11266</v>
      </c>
      <c r="J3402" s="76">
        <f t="shared" si="1086"/>
        <v>1443.7</v>
      </c>
      <c r="M3402" s="76">
        <f>VLOOKUP(B3402,'INS-SIN-SD-09-2021'!A:D,4,0)</f>
        <v>1443.7</v>
      </c>
      <c r="N3402" s="76" t="b">
        <f t="shared" si="1087"/>
        <v>1</v>
      </c>
    </row>
    <row r="3403" spans="1:15" s="363" customFormat="1" ht="75" x14ac:dyDescent="0.25">
      <c r="A3403" s="376" t="str">
        <f t="shared" si="1077"/>
        <v>05.054.0104-0/EMOP</v>
      </c>
      <c r="B3403" s="367" t="s">
        <v>11263</v>
      </c>
      <c r="C3403" s="368" t="s">
        <v>11717</v>
      </c>
      <c r="D3403" s="368" t="s">
        <v>14521</v>
      </c>
      <c r="E3403" s="369" t="s">
        <v>6446</v>
      </c>
      <c r="F3403" s="369" t="s">
        <v>11264</v>
      </c>
      <c r="G3403" s="370" t="s">
        <v>11265</v>
      </c>
      <c r="H3403" s="371" t="s">
        <v>11266</v>
      </c>
      <c r="I3403" s="375">
        <f>SUMIF(A:A,A3403,J:J)</f>
        <v>13.709999999999999</v>
      </c>
      <c r="K3403" s="363" t="e">
        <f>VLOOKUP(A3403,'CMP-SIN-SD-09-2021'!A:D,4,0)</f>
        <v>#N/A</v>
      </c>
      <c r="L3403" s="363" t="e">
        <f>K3403=I3403</f>
        <v>#N/A</v>
      </c>
      <c r="O3403" s="363" t="s">
        <v>14577</v>
      </c>
    </row>
    <row r="3404" spans="1:15" s="363" customFormat="1" x14ac:dyDescent="0.25">
      <c r="A3404" s="378" t="str">
        <f t="shared" si="1077"/>
        <v>05.054.0104-0/EMOP</v>
      </c>
      <c r="B3404" s="377">
        <v>88309</v>
      </c>
      <c r="C3404" s="104" t="s">
        <v>14521</v>
      </c>
      <c r="D3404" s="104" t="s">
        <v>13351</v>
      </c>
      <c r="E3404" s="105" t="s">
        <v>11264</v>
      </c>
      <c r="F3404" s="105" t="s">
        <v>6456</v>
      </c>
      <c r="G3404" s="140">
        <v>0.20599999999999999</v>
      </c>
      <c r="H3404" s="107">
        <f>VLOOKUP(B3404,'CMP-SIN-SD-09-2021'!A:D,4,0)</f>
        <v>23.9</v>
      </c>
      <c r="I3404" s="107" t="s">
        <v>11266</v>
      </c>
      <c r="J3404" s="76">
        <f t="shared" ref="J3404:J3405" si="1088">TRUNC((H3404*G3404),2)</f>
        <v>4.92</v>
      </c>
      <c r="M3404" s="76">
        <f>VLOOKUP(B3404,'CMP-SIN-SD-09-2021'!A:D,4,0)</f>
        <v>23.9</v>
      </c>
      <c r="N3404" s="76" t="b">
        <f t="shared" ref="N3404:N3405" si="1089">M3404=H3404</f>
        <v>1</v>
      </c>
    </row>
    <row r="3405" spans="1:15" s="363" customFormat="1" ht="30" x14ac:dyDescent="0.25">
      <c r="A3405" s="378" t="str">
        <f t="shared" si="1077"/>
        <v>05.054.0104-0/EMOP</v>
      </c>
      <c r="B3405" s="377">
        <v>14734</v>
      </c>
      <c r="C3405" s="104" t="s">
        <v>14521</v>
      </c>
      <c r="D3405" s="104" t="s">
        <v>14522</v>
      </c>
      <c r="E3405" s="105" t="s">
        <v>11264</v>
      </c>
      <c r="F3405" s="105" t="s">
        <v>6446</v>
      </c>
      <c r="G3405" s="140">
        <v>1</v>
      </c>
      <c r="H3405" s="107">
        <v>8.7899999999999991</v>
      </c>
      <c r="I3405" s="107" t="s">
        <v>11266</v>
      </c>
      <c r="J3405" s="76">
        <f t="shared" si="1088"/>
        <v>8.7899999999999991</v>
      </c>
      <c r="M3405" s="76" t="e">
        <f>VLOOKUP(B3405,'INS-SIN-SD-09-2021'!A:D,4,0)</f>
        <v>#N/A</v>
      </c>
      <c r="N3405" s="76" t="e">
        <f t="shared" si="1089"/>
        <v>#N/A</v>
      </c>
    </row>
    <row r="3406" spans="1:15" s="363" customFormat="1" ht="60" x14ac:dyDescent="0.25">
      <c r="A3406" s="376" t="str">
        <f t="shared" si="1077"/>
        <v>05.054.0105-0/EMOP</v>
      </c>
      <c r="B3406" s="367" t="s">
        <v>11263</v>
      </c>
      <c r="C3406" s="368" t="s">
        <v>11718</v>
      </c>
      <c r="D3406" s="368" t="s">
        <v>13660</v>
      </c>
      <c r="E3406" s="369" t="s">
        <v>6446</v>
      </c>
      <c r="F3406" s="369" t="s">
        <v>11264</v>
      </c>
      <c r="G3406" s="370" t="s">
        <v>11265</v>
      </c>
      <c r="H3406" s="371" t="s">
        <v>11266</v>
      </c>
      <c r="I3406" s="375">
        <f>SUMIF(A:A,A3406,J:J)</f>
        <v>10.07</v>
      </c>
      <c r="K3406" s="363" t="e">
        <f>VLOOKUP(A3406,'CMP-SIN-SD-09-2021'!A:D,4,0)</f>
        <v>#N/A</v>
      </c>
      <c r="L3406" s="363" t="e">
        <f>K3406=I3406</f>
        <v>#N/A</v>
      </c>
      <c r="O3406" s="363" t="s">
        <v>14578</v>
      </c>
    </row>
    <row r="3407" spans="1:15" s="363" customFormat="1" x14ac:dyDescent="0.25">
      <c r="A3407" s="378" t="str">
        <f t="shared" si="1077"/>
        <v>05.054.0105-0/EMOP</v>
      </c>
      <c r="B3407" s="377">
        <v>88309</v>
      </c>
      <c r="C3407" s="104" t="s">
        <v>13660</v>
      </c>
      <c r="D3407" s="104" t="s">
        <v>13351</v>
      </c>
      <c r="E3407" s="105" t="s">
        <v>11264</v>
      </c>
      <c r="F3407" s="105" t="s">
        <v>6456</v>
      </c>
      <c r="G3407" s="140">
        <v>0.20599999999999999</v>
      </c>
      <c r="H3407" s="107">
        <f>VLOOKUP(B3407,'CMP-SIN-SD-09-2021'!A:D,4,0)</f>
        <v>23.9</v>
      </c>
      <c r="I3407" s="107" t="s">
        <v>11266</v>
      </c>
      <c r="J3407" s="76">
        <f t="shared" ref="J3407:J3408" si="1090">TRUNC((H3407*G3407),2)</f>
        <v>4.92</v>
      </c>
      <c r="M3407" s="76">
        <f>VLOOKUP(B3407,'CMP-SIN-SD-09-2021'!A:D,4,0)</f>
        <v>23.9</v>
      </c>
      <c r="N3407" s="76" t="b">
        <f t="shared" ref="N3407:N3408" si="1091">M3407=H3407</f>
        <v>1</v>
      </c>
    </row>
    <row r="3408" spans="1:15" s="363" customFormat="1" ht="30" x14ac:dyDescent="0.25">
      <c r="A3408" s="378" t="str">
        <f t="shared" si="1077"/>
        <v>05.054.0105-0/EMOP</v>
      </c>
      <c r="B3408" s="377">
        <v>14719</v>
      </c>
      <c r="C3408" s="104" t="s">
        <v>13660</v>
      </c>
      <c r="D3408" s="104" t="s">
        <v>14523</v>
      </c>
      <c r="E3408" s="105" t="s">
        <v>11264</v>
      </c>
      <c r="F3408" s="105" t="s">
        <v>6446</v>
      </c>
      <c r="G3408" s="140">
        <v>1</v>
      </c>
      <c r="H3408" s="107">
        <v>5.15</v>
      </c>
      <c r="I3408" s="107" t="s">
        <v>11266</v>
      </c>
      <c r="J3408" s="76">
        <f t="shared" si="1090"/>
        <v>5.15</v>
      </c>
      <c r="M3408" s="76" t="e">
        <f>VLOOKUP(B3408,'INS-SIN-SD-09-2021'!A:D,4,0)</f>
        <v>#N/A</v>
      </c>
      <c r="N3408" s="76" t="e">
        <f t="shared" si="1091"/>
        <v>#N/A</v>
      </c>
    </row>
    <row r="3409" spans="1:15" s="363" customFormat="1" ht="75" x14ac:dyDescent="0.25">
      <c r="A3409" s="376" t="str">
        <f t="shared" si="1077"/>
        <v>05.054.0103-0/EMOP</v>
      </c>
      <c r="B3409" s="367" t="s">
        <v>11263</v>
      </c>
      <c r="C3409" s="368" t="s">
        <v>11719</v>
      </c>
      <c r="D3409" s="368" t="s">
        <v>14524</v>
      </c>
      <c r="E3409" s="369" t="s">
        <v>6446</v>
      </c>
      <c r="F3409" s="369" t="s">
        <v>11264</v>
      </c>
      <c r="G3409" s="370" t="s">
        <v>11265</v>
      </c>
      <c r="H3409" s="371" t="s">
        <v>11266</v>
      </c>
      <c r="I3409" s="375">
        <f>SUMIF(A:A,A3409,J:J)</f>
        <v>13.16</v>
      </c>
      <c r="K3409" s="363" t="e">
        <f>VLOOKUP(A3409,'CMP-SIN-SD-09-2021'!A:D,4,0)</f>
        <v>#N/A</v>
      </c>
      <c r="L3409" s="363" t="e">
        <f>K3409=I3409</f>
        <v>#N/A</v>
      </c>
      <c r="O3409" s="363" t="s">
        <v>14579</v>
      </c>
    </row>
    <row r="3410" spans="1:15" s="363" customFormat="1" x14ac:dyDescent="0.25">
      <c r="A3410" s="378" t="str">
        <f t="shared" si="1077"/>
        <v>05.054.0103-0/EMOP</v>
      </c>
      <c r="B3410" s="377">
        <v>88309</v>
      </c>
      <c r="C3410" s="104" t="s">
        <v>14524</v>
      </c>
      <c r="D3410" s="104" t="s">
        <v>13351</v>
      </c>
      <c r="E3410" s="105" t="s">
        <v>11264</v>
      </c>
      <c r="F3410" s="105" t="s">
        <v>6456</v>
      </c>
      <c r="G3410" s="140">
        <v>0.20599999999999999</v>
      </c>
      <c r="H3410" s="107">
        <f>VLOOKUP(B3410,'CMP-SIN-SD-09-2021'!A:D,4,0)</f>
        <v>23.9</v>
      </c>
      <c r="I3410" s="107" t="s">
        <v>11266</v>
      </c>
      <c r="J3410" s="76">
        <f t="shared" ref="J3410:J3411" si="1092">TRUNC((H3410*G3410),2)</f>
        <v>4.92</v>
      </c>
      <c r="M3410" s="76">
        <f>VLOOKUP(B3410,'CMP-SIN-SD-09-2021'!A:D,4,0)</f>
        <v>23.9</v>
      </c>
      <c r="N3410" s="76" t="b">
        <f t="shared" ref="N3410:N3411" si="1093">M3410=H3410</f>
        <v>1</v>
      </c>
    </row>
    <row r="3411" spans="1:15" s="363" customFormat="1" ht="30" x14ac:dyDescent="0.25">
      <c r="A3411" s="378" t="str">
        <f t="shared" si="1077"/>
        <v>05.054.0103-0/EMOP</v>
      </c>
      <c r="B3411" s="377">
        <v>14733</v>
      </c>
      <c r="C3411" s="104" t="s">
        <v>14524</v>
      </c>
      <c r="D3411" s="104" t="s">
        <v>14525</v>
      </c>
      <c r="E3411" s="105" t="s">
        <v>11264</v>
      </c>
      <c r="F3411" s="105" t="s">
        <v>6446</v>
      </c>
      <c r="G3411" s="140">
        <v>1</v>
      </c>
      <c r="H3411" s="107">
        <v>8.24</v>
      </c>
      <c r="I3411" s="107" t="s">
        <v>11266</v>
      </c>
      <c r="J3411" s="76">
        <f t="shared" si="1092"/>
        <v>8.24</v>
      </c>
      <c r="M3411" s="76" t="e">
        <f>VLOOKUP(B3411,'INS-SIN-SD-09-2021'!A:D,4,0)</f>
        <v>#N/A</v>
      </c>
      <c r="N3411" s="76" t="e">
        <f t="shared" si="1093"/>
        <v>#N/A</v>
      </c>
    </row>
    <row r="3412" spans="1:15" s="363" customFormat="1" x14ac:dyDescent="0.25">
      <c r="A3412" s="376">
        <f t="shared" si="1077"/>
        <v>72554</v>
      </c>
      <c r="B3412" s="367" t="s">
        <v>11263</v>
      </c>
      <c r="C3412" s="368" t="s">
        <v>11720</v>
      </c>
      <c r="D3412" s="368" t="s">
        <v>14526</v>
      </c>
      <c r="E3412" s="369" t="s">
        <v>6446</v>
      </c>
      <c r="F3412" s="369" t="s">
        <v>11264</v>
      </c>
      <c r="G3412" s="370" t="s">
        <v>11265</v>
      </c>
      <c r="H3412" s="371" t="s">
        <v>11266</v>
      </c>
      <c r="I3412" s="375">
        <f>SUMIF(A:A,A3412,J:J)</f>
        <v>582.75</v>
      </c>
      <c r="K3412" s="363" t="e">
        <f>VLOOKUP(A3412,'CMP-SIN-SD-09-2021'!A:D,4,0)</f>
        <v>#N/A</v>
      </c>
      <c r="L3412" s="363" t="e">
        <f>K3412=I3412</f>
        <v>#N/A</v>
      </c>
      <c r="O3412" s="6">
        <v>72554</v>
      </c>
    </row>
    <row r="3413" spans="1:15" s="363" customFormat="1" ht="30" x14ac:dyDescent="0.25">
      <c r="A3413" s="378">
        <f t="shared" si="1077"/>
        <v>72554</v>
      </c>
      <c r="B3413" s="377">
        <v>88267</v>
      </c>
      <c r="C3413" s="104" t="s">
        <v>14526</v>
      </c>
      <c r="D3413" s="104" t="s">
        <v>11375</v>
      </c>
      <c r="E3413" s="105" t="s">
        <v>11264</v>
      </c>
      <c r="F3413" s="105" t="s">
        <v>6456</v>
      </c>
      <c r="G3413" s="140">
        <v>0.3</v>
      </c>
      <c r="H3413" s="107">
        <f>VLOOKUP(B3413,'CMP-SIN-SD-09-2021'!A:D,4,0)</f>
        <v>23.41</v>
      </c>
      <c r="I3413" s="107" t="s">
        <v>11266</v>
      </c>
      <c r="J3413" s="76">
        <f t="shared" ref="J3413:J3416" si="1094">TRUNC((H3413*G3413),2)</f>
        <v>7.02</v>
      </c>
      <c r="M3413" s="76">
        <f>VLOOKUP(B3413,'CMP-SIN-SD-09-2021'!A:D,4,0)</f>
        <v>23.41</v>
      </c>
      <c r="N3413" s="76" t="b">
        <f t="shared" ref="N3413:N3416" si="1095">M3413=H3413</f>
        <v>1</v>
      </c>
    </row>
    <row r="3414" spans="1:15" s="363" customFormat="1" x14ac:dyDescent="0.25">
      <c r="A3414" s="378">
        <f t="shared" si="1077"/>
        <v>72554</v>
      </c>
      <c r="B3414" s="377">
        <v>88316</v>
      </c>
      <c r="C3414" s="104" t="s">
        <v>14526</v>
      </c>
      <c r="D3414" s="104" t="s">
        <v>11293</v>
      </c>
      <c r="E3414" s="105" t="s">
        <v>11264</v>
      </c>
      <c r="F3414" s="105" t="s">
        <v>6456</v>
      </c>
      <c r="G3414" s="140">
        <v>0.3</v>
      </c>
      <c r="H3414" s="107">
        <f>VLOOKUP(B3414,'CMP-SIN-SD-09-2021'!A:D,4,0)</f>
        <v>17.61</v>
      </c>
      <c r="I3414" s="107" t="s">
        <v>11266</v>
      </c>
      <c r="J3414" s="76">
        <f t="shared" si="1094"/>
        <v>5.28</v>
      </c>
      <c r="M3414" s="76">
        <f>VLOOKUP(B3414,'CMP-SIN-SD-09-2021'!A:D,4,0)</f>
        <v>17.61</v>
      </c>
      <c r="N3414" s="76" t="b">
        <f t="shared" si="1095"/>
        <v>1</v>
      </c>
    </row>
    <row r="3415" spans="1:15" s="363" customFormat="1" ht="45" x14ac:dyDescent="0.25">
      <c r="A3415" s="378">
        <f t="shared" si="1077"/>
        <v>72554</v>
      </c>
      <c r="B3415" s="377">
        <v>4350</v>
      </c>
      <c r="C3415" s="104" t="s">
        <v>14526</v>
      </c>
      <c r="D3415" s="104" t="s">
        <v>14527</v>
      </c>
      <c r="E3415" s="105" t="s">
        <v>11264</v>
      </c>
      <c r="F3415" s="105" t="s">
        <v>6446</v>
      </c>
      <c r="G3415" s="140">
        <v>1</v>
      </c>
      <c r="H3415" s="107">
        <v>0.45</v>
      </c>
      <c r="I3415" s="107" t="s">
        <v>11266</v>
      </c>
      <c r="J3415" s="76">
        <f t="shared" si="1094"/>
        <v>0.45</v>
      </c>
      <c r="M3415" s="76">
        <f>VLOOKUP(B3415,'INS-SIN-SD-09-2021'!A:D,4,0)</f>
        <v>0.45</v>
      </c>
      <c r="N3415" s="76" t="b">
        <f t="shared" si="1095"/>
        <v>1</v>
      </c>
    </row>
    <row r="3416" spans="1:15" s="363" customFormat="1" ht="30" x14ac:dyDescent="0.25">
      <c r="A3416" s="378">
        <f t="shared" si="1077"/>
        <v>72554</v>
      </c>
      <c r="B3416" s="377">
        <v>10889</v>
      </c>
      <c r="C3416" s="104" t="s">
        <v>14526</v>
      </c>
      <c r="D3416" s="104" t="s">
        <v>14528</v>
      </c>
      <c r="E3416" s="105" t="s">
        <v>11264</v>
      </c>
      <c r="F3416" s="105" t="s">
        <v>6446</v>
      </c>
      <c r="G3416" s="140">
        <v>1</v>
      </c>
      <c r="H3416" s="107">
        <v>570</v>
      </c>
      <c r="I3416" s="107" t="s">
        <v>11266</v>
      </c>
      <c r="J3416" s="76">
        <f t="shared" si="1094"/>
        <v>570</v>
      </c>
      <c r="M3416" s="76">
        <f>VLOOKUP(B3416,'INS-SIN-SD-09-2021'!A:D,4,0)</f>
        <v>570</v>
      </c>
      <c r="N3416" s="76" t="b">
        <f t="shared" si="1095"/>
        <v>1</v>
      </c>
    </row>
    <row r="3417" spans="1:15" s="363" customFormat="1" ht="30" x14ac:dyDescent="0.25">
      <c r="A3417" s="376" t="str">
        <f t="shared" si="1077"/>
        <v>73775/1</v>
      </c>
      <c r="B3417" s="367" t="s">
        <v>11263</v>
      </c>
      <c r="C3417" s="368" t="s">
        <v>11721</v>
      </c>
      <c r="D3417" s="368" t="s">
        <v>14155</v>
      </c>
      <c r="E3417" s="369" t="s">
        <v>6446</v>
      </c>
      <c r="F3417" s="369" t="s">
        <v>11264</v>
      </c>
      <c r="G3417" s="370" t="s">
        <v>11265</v>
      </c>
      <c r="H3417" s="371" t="s">
        <v>11266</v>
      </c>
      <c r="I3417" s="375">
        <f>SUMIF(A:A,A3417,J:J)</f>
        <v>181.51</v>
      </c>
      <c r="K3417" s="363" t="e">
        <f>VLOOKUP(A3417,'CMP-SIN-SD-09-2021'!A:D,4,0)</f>
        <v>#N/A</v>
      </c>
      <c r="L3417" s="363" t="e">
        <f>K3417=I3417</f>
        <v>#N/A</v>
      </c>
      <c r="O3417" s="363" t="s">
        <v>11728</v>
      </c>
    </row>
    <row r="3418" spans="1:15" s="363" customFormat="1" x14ac:dyDescent="0.25">
      <c r="A3418" s="378" t="str">
        <f t="shared" si="1077"/>
        <v>73775/1</v>
      </c>
      <c r="B3418" s="377">
        <v>88309</v>
      </c>
      <c r="C3418" s="104" t="s">
        <v>14155</v>
      </c>
      <c r="D3418" s="104" t="s">
        <v>13351</v>
      </c>
      <c r="E3418" s="105" t="s">
        <v>11264</v>
      </c>
      <c r="F3418" s="105" t="s">
        <v>6456</v>
      </c>
      <c r="G3418" s="140">
        <v>0.5</v>
      </c>
      <c r="H3418" s="107">
        <f>VLOOKUP(B3418,'CMP-SIN-SD-09-2021'!A:D,4,0)</f>
        <v>23.9</v>
      </c>
      <c r="I3418" s="107" t="s">
        <v>11266</v>
      </c>
      <c r="J3418" s="76">
        <f t="shared" ref="J3418:J3420" si="1096">TRUNC((H3418*G3418),2)</f>
        <v>11.95</v>
      </c>
      <c r="M3418" s="76">
        <f>VLOOKUP(B3418,'CMP-SIN-SD-09-2021'!A:D,4,0)</f>
        <v>23.9</v>
      </c>
      <c r="N3418" s="76" t="b">
        <f t="shared" ref="N3418:N3420" si="1097">M3418=H3418</f>
        <v>1</v>
      </c>
    </row>
    <row r="3419" spans="1:15" s="363" customFormat="1" x14ac:dyDescent="0.25">
      <c r="A3419" s="378" t="str">
        <f t="shared" si="1077"/>
        <v>73775/1</v>
      </c>
      <c r="B3419" s="377">
        <v>88316</v>
      </c>
      <c r="C3419" s="104" t="s">
        <v>14155</v>
      </c>
      <c r="D3419" s="104" t="s">
        <v>11293</v>
      </c>
      <c r="E3419" s="105" t="s">
        <v>11264</v>
      </c>
      <c r="F3419" s="105" t="s">
        <v>6456</v>
      </c>
      <c r="G3419" s="140">
        <v>0.5</v>
      </c>
      <c r="H3419" s="107">
        <f>VLOOKUP(B3419,'CMP-SIN-SD-09-2021'!A:D,4,0)</f>
        <v>17.61</v>
      </c>
      <c r="I3419" s="107" t="s">
        <v>11266</v>
      </c>
      <c r="J3419" s="76">
        <f t="shared" si="1096"/>
        <v>8.8000000000000007</v>
      </c>
      <c r="M3419" s="76">
        <f>VLOOKUP(B3419,'CMP-SIN-SD-09-2021'!A:D,4,0)</f>
        <v>17.61</v>
      </c>
      <c r="N3419" s="76" t="b">
        <f t="shared" si="1097"/>
        <v>1</v>
      </c>
    </row>
    <row r="3420" spans="1:15" s="363" customFormat="1" ht="30" x14ac:dyDescent="0.25">
      <c r="A3420" s="378" t="str">
        <f t="shared" si="1077"/>
        <v>73775/1</v>
      </c>
      <c r="B3420" s="377">
        <v>10891</v>
      </c>
      <c r="C3420" s="104" t="s">
        <v>14155</v>
      </c>
      <c r="D3420" s="104" t="s">
        <v>13306</v>
      </c>
      <c r="E3420" s="105" t="s">
        <v>11264</v>
      </c>
      <c r="F3420" s="105" t="s">
        <v>6446</v>
      </c>
      <c r="G3420" s="140">
        <v>1</v>
      </c>
      <c r="H3420" s="107">
        <v>160.76</v>
      </c>
      <c r="I3420" s="107" t="s">
        <v>11266</v>
      </c>
      <c r="J3420" s="76">
        <f t="shared" si="1096"/>
        <v>160.76</v>
      </c>
      <c r="M3420" s="76">
        <f>VLOOKUP(B3420,'INS-SIN-SD-09-2021'!A:D,4,0)</f>
        <v>160.76</v>
      </c>
      <c r="N3420" s="76" t="b">
        <f t="shared" si="1097"/>
        <v>1</v>
      </c>
    </row>
    <row r="3421" spans="1:15" s="363" customFormat="1" ht="90" x14ac:dyDescent="0.25">
      <c r="A3421" s="376" t="str">
        <f t="shared" si="1077"/>
        <v>01.001.0150-0/EMOP</v>
      </c>
      <c r="B3421" s="367" t="s">
        <v>11263</v>
      </c>
      <c r="C3421" s="368" t="s">
        <v>14529</v>
      </c>
      <c r="D3421" s="368" t="s">
        <v>14530</v>
      </c>
      <c r="E3421" s="369" t="s">
        <v>6624</v>
      </c>
      <c r="F3421" s="369" t="s">
        <v>11264</v>
      </c>
      <c r="G3421" s="370" t="s">
        <v>11265</v>
      </c>
      <c r="H3421" s="371" t="s">
        <v>11266</v>
      </c>
      <c r="I3421" s="375">
        <f>SUMIF(A:A,A3421,J:J)</f>
        <v>17.990000000000002</v>
      </c>
      <c r="K3421" s="363" t="e">
        <f>VLOOKUP(A3421,'CMP-SIN-SD-09-2021'!A:D,4,0)</f>
        <v>#N/A</v>
      </c>
      <c r="L3421" s="363" t="e">
        <f>K3421=I3421</f>
        <v>#N/A</v>
      </c>
      <c r="O3421" s="363" t="s">
        <v>14580</v>
      </c>
    </row>
    <row r="3422" spans="1:15" s="363" customFormat="1" x14ac:dyDescent="0.25">
      <c r="A3422" s="378" t="str">
        <f t="shared" si="1077"/>
        <v>01.001.0150-0/EMOP</v>
      </c>
      <c r="B3422" s="377" t="s">
        <v>14531</v>
      </c>
      <c r="C3422" s="104" t="s">
        <v>14530</v>
      </c>
      <c r="D3422" s="104" t="s">
        <v>14532</v>
      </c>
      <c r="E3422" s="105" t="s">
        <v>11264</v>
      </c>
      <c r="F3422" s="105" t="s">
        <v>6446</v>
      </c>
      <c r="G3422" s="140">
        <v>0.1</v>
      </c>
      <c r="H3422" s="107">
        <v>123.4</v>
      </c>
      <c r="I3422" s="107" t="s">
        <v>11266</v>
      </c>
      <c r="J3422" s="76">
        <f t="shared" ref="J3422:J3423" si="1098">TRUNC((H3422*G3422),2)</f>
        <v>12.34</v>
      </c>
      <c r="M3422" s="76" t="e">
        <f>VLOOKUP(B3422,'INS-SIN-SD-09-2021'!A:D,4,0)</f>
        <v>#N/A</v>
      </c>
      <c r="N3422" s="76" t="e">
        <f t="shared" ref="N3422:N3423" si="1099">M3422=H3422</f>
        <v>#N/A</v>
      </c>
    </row>
    <row r="3423" spans="1:15" s="363" customFormat="1" ht="30" x14ac:dyDescent="0.25">
      <c r="A3423" s="378" t="str">
        <f t="shared" si="1077"/>
        <v>01.001.0150-0/EMOP</v>
      </c>
      <c r="B3423" s="377" t="s">
        <v>14533</v>
      </c>
      <c r="C3423" s="104" t="s">
        <v>14530</v>
      </c>
      <c r="D3423" s="104" t="s">
        <v>14534</v>
      </c>
      <c r="E3423" s="105" t="s">
        <v>11264</v>
      </c>
      <c r="F3423" s="105" t="s">
        <v>6446</v>
      </c>
      <c r="G3423" s="140">
        <v>0.12</v>
      </c>
      <c r="H3423" s="107">
        <v>47.12</v>
      </c>
      <c r="I3423" s="107" t="s">
        <v>11266</v>
      </c>
      <c r="J3423" s="76">
        <f t="shared" si="1098"/>
        <v>5.65</v>
      </c>
      <c r="M3423" s="76" t="e">
        <f>VLOOKUP(B3423,'INS-SIN-SD-09-2021'!A:D,4,0)</f>
        <v>#N/A</v>
      </c>
      <c r="N3423" s="76" t="e">
        <f t="shared" si="1099"/>
        <v>#N/A</v>
      </c>
    </row>
    <row r="3424" spans="1:15" s="363" customFormat="1" x14ac:dyDescent="0.25">
      <c r="A3424" s="376" t="str">
        <f t="shared" si="1077"/>
        <v>CCU.09.0001</v>
      </c>
      <c r="B3424" s="367" t="s">
        <v>11263</v>
      </c>
      <c r="C3424" s="368" t="s">
        <v>14535</v>
      </c>
      <c r="D3424" s="368" t="s">
        <v>14130</v>
      </c>
      <c r="E3424" s="369" t="s">
        <v>6446</v>
      </c>
      <c r="F3424" s="369" t="s">
        <v>11264</v>
      </c>
      <c r="G3424" s="370" t="s">
        <v>11265</v>
      </c>
      <c r="H3424" s="371" t="s">
        <v>11266</v>
      </c>
      <c r="I3424" s="375">
        <f>SUMIF(A:A,A3424,J:J)</f>
        <v>1000</v>
      </c>
      <c r="K3424" s="363" t="e">
        <f>VLOOKUP(A3424,'CMP-SIN-SD-09-2021'!A:D,4,0)</f>
        <v>#N/A</v>
      </c>
      <c r="L3424" s="363" t="e">
        <f>K3424=I3424</f>
        <v>#N/A</v>
      </c>
      <c r="O3424" s="363" t="s">
        <v>785</v>
      </c>
    </row>
    <row r="3425" spans="1:15" s="363" customFormat="1" x14ac:dyDescent="0.25">
      <c r="A3425" s="378" t="str">
        <f t="shared" si="1077"/>
        <v>CCU.09.0001</v>
      </c>
      <c r="B3425" s="377" t="s">
        <v>14536</v>
      </c>
      <c r="C3425" s="104" t="s">
        <v>14130</v>
      </c>
      <c r="D3425" s="104" t="s">
        <v>14535</v>
      </c>
      <c r="E3425" s="105" t="s">
        <v>11264</v>
      </c>
      <c r="F3425" s="105" t="s">
        <v>6446</v>
      </c>
      <c r="G3425" s="140">
        <v>1</v>
      </c>
      <c r="H3425" s="107">
        <v>1000</v>
      </c>
      <c r="I3425" s="107" t="s">
        <v>11266</v>
      </c>
      <c r="J3425" s="76">
        <f>TRUNC((H3425*G3425),2)</f>
        <v>1000</v>
      </c>
      <c r="M3425" s="76" t="e">
        <f>VLOOKUP(B3425,'INS-SIN-SD-09-2021'!A:D,4,0)</f>
        <v>#N/A</v>
      </c>
      <c r="N3425" s="76" t="e">
        <f>M3425=H3425</f>
        <v>#N/A</v>
      </c>
    </row>
    <row r="3426" spans="1:15" s="363" customFormat="1" x14ac:dyDescent="0.25">
      <c r="A3426" s="376" t="str">
        <f t="shared" si="1077"/>
        <v>CCU.09.0002</v>
      </c>
      <c r="B3426" s="367" t="s">
        <v>11263</v>
      </c>
      <c r="C3426" s="368" t="s">
        <v>14537</v>
      </c>
      <c r="D3426" s="368" t="s">
        <v>13929</v>
      </c>
      <c r="E3426" s="369" t="s">
        <v>6446</v>
      </c>
      <c r="F3426" s="369" t="s">
        <v>11264</v>
      </c>
      <c r="G3426" s="370" t="s">
        <v>11265</v>
      </c>
      <c r="H3426" s="371" t="s">
        <v>11266</v>
      </c>
      <c r="I3426" s="375">
        <f>SUMIF(A:A,A3426,J:J)</f>
        <v>1000</v>
      </c>
      <c r="K3426" s="363" t="e">
        <f>VLOOKUP(A3426,'CMP-SIN-SD-09-2021'!A:D,4,0)</f>
        <v>#N/A</v>
      </c>
      <c r="L3426" s="363" t="e">
        <f>K3426=I3426</f>
        <v>#N/A</v>
      </c>
      <c r="O3426" s="363" t="s">
        <v>788</v>
      </c>
    </row>
    <row r="3427" spans="1:15" s="363" customFormat="1" x14ac:dyDescent="0.25">
      <c r="A3427" s="378" t="str">
        <f t="shared" si="1077"/>
        <v>CCU.09.0002</v>
      </c>
      <c r="B3427" s="377" t="s">
        <v>14538</v>
      </c>
      <c r="C3427" s="104" t="s">
        <v>13929</v>
      </c>
      <c r="D3427" s="104" t="s">
        <v>14537</v>
      </c>
      <c r="E3427" s="105" t="s">
        <v>11264</v>
      </c>
      <c r="F3427" s="105" t="s">
        <v>6446</v>
      </c>
      <c r="G3427" s="140">
        <v>1</v>
      </c>
      <c r="H3427" s="107">
        <v>1000</v>
      </c>
      <c r="I3427" s="107" t="s">
        <v>11266</v>
      </c>
      <c r="J3427" s="76">
        <f>TRUNC((H3427*G3427),2)</f>
        <v>1000</v>
      </c>
      <c r="M3427" s="76" t="e">
        <f>VLOOKUP(B3427,'INS-SIN-SD-09-2021'!A:D,4,0)</f>
        <v>#N/A</v>
      </c>
      <c r="N3427" s="76" t="e">
        <f>M3427=H3427</f>
        <v>#N/A</v>
      </c>
    </row>
    <row r="3428" spans="1:15" s="363" customFormat="1" x14ac:dyDescent="0.25">
      <c r="A3428" s="376" t="str">
        <f t="shared" si="1077"/>
        <v>02450/ORSE</v>
      </c>
      <c r="B3428" s="367" t="s">
        <v>11263</v>
      </c>
      <c r="C3428" s="368" t="s">
        <v>14539</v>
      </c>
      <c r="D3428" s="368" t="s">
        <v>13389</v>
      </c>
      <c r="E3428" s="369" t="s">
        <v>6447</v>
      </c>
      <c r="F3428" s="369" t="s">
        <v>11264</v>
      </c>
      <c r="G3428" s="370" t="s">
        <v>11265</v>
      </c>
      <c r="H3428" s="371" t="s">
        <v>11266</v>
      </c>
      <c r="I3428" s="375">
        <f>SUMIF(A:A,A3428,J:J)</f>
        <v>2.1800000000000002</v>
      </c>
      <c r="K3428" s="363" t="e">
        <f>VLOOKUP(A3428,'CMP-SIN-SD-09-2021'!A:D,4,0)</f>
        <v>#N/A</v>
      </c>
      <c r="L3428" s="363" t="e">
        <f>K3428=I3428</f>
        <v>#N/A</v>
      </c>
      <c r="O3428" s="363" t="s">
        <v>793</v>
      </c>
    </row>
    <row r="3429" spans="1:15" s="363" customFormat="1" x14ac:dyDescent="0.25">
      <c r="A3429" s="378" t="str">
        <f t="shared" si="1077"/>
        <v>02450/ORSE</v>
      </c>
      <c r="B3429" s="377">
        <v>88316</v>
      </c>
      <c r="C3429" s="104" t="s">
        <v>13390</v>
      </c>
      <c r="D3429" s="104" t="s">
        <v>11293</v>
      </c>
      <c r="E3429" s="105" t="s">
        <v>11264</v>
      </c>
      <c r="F3429" s="105" t="s">
        <v>6456</v>
      </c>
      <c r="G3429" s="140">
        <v>0.1</v>
      </c>
      <c r="H3429" s="107">
        <f>VLOOKUP(B3429,'CMP-SIN-SD-09-2021'!A:D,4,0)</f>
        <v>17.61</v>
      </c>
      <c r="I3429" s="107" t="s">
        <v>11266</v>
      </c>
      <c r="J3429" s="76">
        <f t="shared" ref="J3429:J3431" si="1100">TRUNC((H3429*G3429),2)</f>
        <v>1.76</v>
      </c>
      <c r="M3429" s="76">
        <f>VLOOKUP(B3429,'CMP-SIN-SD-09-2021'!A:D,4,0)</f>
        <v>17.61</v>
      </c>
      <c r="N3429" s="76" t="b">
        <f t="shared" ref="N3429:N3431" si="1101">M3429=H3429</f>
        <v>1</v>
      </c>
    </row>
    <row r="3430" spans="1:15" s="363" customFormat="1" x14ac:dyDescent="0.25">
      <c r="A3430" s="378" t="str">
        <f t="shared" si="1077"/>
        <v>02450/ORSE</v>
      </c>
      <c r="B3430" s="377" t="s">
        <v>14540</v>
      </c>
      <c r="C3430" s="104" t="s">
        <v>13390</v>
      </c>
      <c r="D3430" s="104" t="s">
        <v>14541</v>
      </c>
      <c r="E3430" s="105" t="s">
        <v>11264</v>
      </c>
      <c r="F3430" s="105" t="s">
        <v>6462</v>
      </c>
      <c r="G3430" s="140">
        <v>5.0000000000000001E-3</v>
      </c>
      <c r="H3430" s="107">
        <v>7</v>
      </c>
      <c r="I3430" s="107" t="s">
        <v>11266</v>
      </c>
      <c r="J3430" s="76">
        <f t="shared" si="1100"/>
        <v>0.03</v>
      </c>
      <c r="M3430" s="76" t="e">
        <f>VLOOKUP(B3430,'INS-SIN-SD-09-2021'!A:D,4,0)</f>
        <v>#N/A</v>
      </c>
      <c r="N3430" s="76" t="e">
        <f t="shared" si="1101"/>
        <v>#N/A</v>
      </c>
    </row>
    <row r="3431" spans="1:15" s="363" customFormat="1" x14ac:dyDescent="0.25">
      <c r="A3431" s="378" t="str">
        <f t="shared" si="1077"/>
        <v>02450/ORSE</v>
      </c>
      <c r="B3431" s="377" t="s">
        <v>14542</v>
      </c>
      <c r="C3431" s="104" t="s">
        <v>13390</v>
      </c>
      <c r="D3431" s="104" t="s">
        <v>14543</v>
      </c>
      <c r="E3431" s="105" t="s">
        <v>11264</v>
      </c>
      <c r="F3431" s="105" t="s">
        <v>6446</v>
      </c>
      <c r="G3431" s="140">
        <v>0.05</v>
      </c>
      <c r="H3431" s="107">
        <v>7.9</v>
      </c>
      <c r="I3431" s="107" t="s">
        <v>11266</v>
      </c>
      <c r="J3431" s="76">
        <f t="shared" si="1100"/>
        <v>0.39</v>
      </c>
      <c r="M3431" s="76" t="e">
        <f>VLOOKUP(B3431,'INS-SIN-SD-09-2021'!A:D,4,0)</f>
        <v>#N/A</v>
      </c>
      <c r="N3431" s="76" t="e">
        <f t="shared" si="1101"/>
        <v>#N/A</v>
      </c>
    </row>
    <row r="3432" spans="1:15" s="363" customFormat="1" x14ac:dyDescent="0.25">
      <c r="A3432" s="376">
        <f t="shared" si="1077"/>
        <v>94295</v>
      </c>
      <c r="B3432" s="367" t="s">
        <v>11263</v>
      </c>
      <c r="C3432" s="368" t="s">
        <v>14544</v>
      </c>
      <c r="D3432" s="368" t="s">
        <v>13929</v>
      </c>
      <c r="E3432" s="369" t="s">
        <v>6627</v>
      </c>
      <c r="F3432" s="369" t="s">
        <v>11264</v>
      </c>
      <c r="G3432" s="370" t="s">
        <v>11265</v>
      </c>
      <c r="H3432" s="371" t="s">
        <v>11266</v>
      </c>
      <c r="I3432" s="375">
        <f>SUMIF(A:A,A3432,J:J)</f>
        <v>5100.3999999999996</v>
      </c>
      <c r="K3432" s="363">
        <f>VLOOKUP(A3432,'CMP-SIN-SD-09-2021'!A:D,4,0)</f>
        <v>5100.3999999999996</v>
      </c>
      <c r="L3432" s="363" t="b">
        <f>K3432=I3432</f>
        <v>1</v>
      </c>
      <c r="O3432" s="6">
        <v>94295</v>
      </c>
    </row>
    <row r="3433" spans="1:15" s="363" customFormat="1" ht="30" x14ac:dyDescent="0.25">
      <c r="A3433" s="378">
        <f t="shared" si="1077"/>
        <v>94295</v>
      </c>
      <c r="B3433" s="377">
        <v>95423</v>
      </c>
      <c r="C3433" s="104" t="s">
        <v>13929</v>
      </c>
      <c r="D3433" s="104" t="s">
        <v>14545</v>
      </c>
      <c r="E3433" s="105" t="s">
        <v>11264</v>
      </c>
      <c r="F3433" s="105" t="s">
        <v>6627</v>
      </c>
      <c r="G3433" s="140">
        <v>1</v>
      </c>
      <c r="H3433" s="107">
        <f>VLOOKUP(B3433,'CMP-SIN-SD-09-2021'!A:D,4,0)</f>
        <v>54.96</v>
      </c>
      <c r="I3433" s="107" t="s">
        <v>11266</v>
      </c>
      <c r="J3433" s="76">
        <f t="shared" ref="J3433:J3438" si="1102">TRUNC((H3433*G3433),2)</f>
        <v>54.96</v>
      </c>
      <c r="M3433" s="76">
        <f>VLOOKUP(B3433,'CMP-SIN-SD-09-2021'!A:D,4,0)</f>
        <v>54.96</v>
      </c>
      <c r="N3433" s="76" t="b">
        <f t="shared" ref="N3433:N3438" si="1103">M3433=H3433</f>
        <v>1</v>
      </c>
    </row>
    <row r="3434" spans="1:15" s="363" customFormat="1" x14ac:dyDescent="0.25">
      <c r="A3434" s="378">
        <f t="shared" si="1077"/>
        <v>94295</v>
      </c>
      <c r="B3434" s="377">
        <v>40819</v>
      </c>
      <c r="C3434" s="104" t="s">
        <v>13929</v>
      </c>
      <c r="D3434" s="104" t="s">
        <v>14546</v>
      </c>
      <c r="E3434" s="105" t="s">
        <v>11264</v>
      </c>
      <c r="F3434" s="105" t="s">
        <v>6627</v>
      </c>
      <c r="G3434" s="140">
        <v>1</v>
      </c>
      <c r="H3434" s="107">
        <f>VLOOKUP(B3434,'INS-SIN-SD-09-2021'!A:D,4,0)</f>
        <v>4738.3999999999996</v>
      </c>
      <c r="I3434" s="107" t="s">
        <v>11266</v>
      </c>
      <c r="J3434" s="76">
        <f t="shared" si="1102"/>
        <v>4738.3999999999996</v>
      </c>
      <c r="M3434" s="76">
        <f>VLOOKUP(B3434,'INS-SIN-SD-09-2021'!A:D,4,0)</f>
        <v>4738.3999999999996</v>
      </c>
      <c r="N3434" s="76" t="b">
        <f t="shared" si="1103"/>
        <v>1</v>
      </c>
    </row>
    <row r="3435" spans="1:15" s="363" customFormat="1" ht="30" x14ac:dyDescent="0.25">
      <c r="A3435" s="378">
        <f t="shared" si="1077"/>
        <v>94295</v>
      </c>
      <c r="B3435" s="377">
        <v>40863</v>
      </c>
      <c r="C3435" s="104" t="s">
        <v>13929</v>
      </c>
      <c r="D3435" s="104" t="s">
        <v>14547</v>
      </c>
      <c r="E3435" s="105" t="s">
        <v>11264</v>
      </c>
      <c r="F3435" s="105" t="s">
        <v>6627</v>
      </c>
      <c r="G3435" s="140">
        <v>1</v>
      </c>
      <c r="H3435" s="107">
        <v>103.7</v>
      </c>
      <c r="I3435" s="107" t="s">
        <v>11266</v>
      </c>
      <c r="J3435" s="76">
        <f t="shared" si="1102"/>
        <v>103.7</v>
      </c>
      <c r="M3435" s="76">
        <f>VLOOKUP(B3435,'INS-SIN-SD-09-2021'!A:D,4,0)</f>
        <v>103.7</v>
      </c>
      <c r="N3435" s="76" t="b">
        <f t="shared" si="1103"/>
        <v>1</v>
      </c>
    </row>
    <row r="3436" spans="1:15" s="363" customFormat="1" ht="30" x14ac:dyDescent="0.25">
      <c r="A3436" s="378">
        <f t="shared" si="1077"/>
        <v>94295</v>
      </c>
      <c r="B3436" s="377">
        <v>40864</v>
      </c>
      <c r="C3436" s="104" t="s">
        <v>13929</v>
      </c>
      <c r="D3436" s="104" t="s">
        <v>14548</v>
      </c>
      <c r="E3436" s="105" t="s">
        <v>11264</v>
      </c>
      <c r="F3436" s="105" t="s">
        <v>6627</v>
      </c>
      <c r="G3436" s="140">
        <v>1</v>
      </c>
      <c r="H3436" s="107">
        <v>11.13</v>
      </c>
      <c r="I3436" s="107" t="s">
        <v>11266</v>
      </c>
      <c r="J3436" s="76">
        <f t="shared" si="1102"/>
        <v>11.13</v>
      </c>
      <c r="M3436" s="76">
        <f>VLOOKUP(B3436,'INS-SIN-SD-09-2021'!A:D,4,0)</f>
        <v>11.13</v>
      </c>
      <c r="N3436" s="76" t="b">
        <f t="shared" si="1103"/>
        <v>1</v>
      </c>
    </row>
    <row r="3437" spans="1:15" s="363" customFormat="1" ht="30" x14ac:dyDescent="0.25">
      <c r="A3437" s="378">
        <f t="shared" si="1077"/>
        <v>94295</v>
      </c>
      <c r="B3437" s="377">
        <v>43499</v>
      </c>
      <c r="C3437" s="104" t="s">
        <v>13929</v>
      </c>
      <c r="D3437" s="104" t="s">
        <v>14549</v>
      </c>
      <c r="E3437" s="105" t="s">
        <v>11264</v>
      </c>
      <c r="F3437" s="105" t="s">
        <v>6627</v>
      </c>
      <c r="G3437" s="140">
        <v>1</v>
      </c>
      <c r="H3437" s="107">
        <v>177.24</v>
      </c>
      <c r="I3437" s="107" t="s">
        <v>11266</v>
      </c>
      <c r="J3437" s="76">
        <f t="shared" si="1102"/>
        <v>177.24</v>
      </c>
      <c r="M3437" s="76">
        <f>VLOOKUP(B3437,'INS-SIN-SD-09-2021'!A:D,4,0)</f>
        <v>177.24</v>
      </c>
      <c r="N3437" s="76" t="b">
        <f t="shared" si="1103"/>
        <v>1</v>
      </c>
    </row>
    <row r="3438" spans="1:15" s="363" customFormat="1" ht="30" x14ac:dyDescent="0.25">
      <c r="A3438" s="378">
        <f t="shared" si="1077"/>
        <v>94295</v>
      </c>
      <c r="B3438" s="377">
        <v>43475</v>
      </c>
      <c r="C3438" s="104" t="s">
        <v>13929</v>
      </c>
      <c r="D3438" s="104" t="s">
        <v>14550</v>
      </c>
      <c r="E3438" s="105" t="s">
        <v>11264</v>
      </c>
      <c r="F3438" s="105" t="s">
        <v>6627</v>
      </c>
      <c r="G3438" s="140">
        <v>1</v>
      </c>
      <c r="H3438" s="107">
        <v>14.97</v>
      </c>
      <c r="I3438" s="107" t="s">
        <v>11266</v>
      </c>
      <c r="J3438" s="76">
        <f t="shared" si="1102"/>
        <v>14.97</v>
      </c>
      <c r="M3438" s="76">
        <f>VLOOKUP(B3438,'INS-SIN-SD-09-2021'!A:D,4,0)</f>
        <v>14.97</v>
      </c>
      <c r="N3438" s="76" t="b">
        <f t="shared" si="1103"/>
        <v>1</v>
      </c>
    </row>
    <row r="3439" spans="1:15" s="363" customFormat="1" ht="30" x14ac:dyDescent="0.25">
      <c r="A3439" s="376">
        <f t="shared" si="1077"/>
        <v>93565</v>
      </c>
      <c r="B3439" s="367" t="s">
        <v>11263</v>
      </c>
      <c r="C3439" s="368" t="s">
        <v>14551</v>
      </c>
      <c r="D3439" s="368" t="s">
        <v>13390</v>
      </c>
      <c r="E3439" s="369" t="s">
        <v>6627</v>
      </c>
      <c r="F3439" s="369" t="s">
        <v>11264</v>
      </c>
      <c r="G3439" s="370" t="s">
        <v>11265</v>
      </c>
      <c r="H3439" s="371" t="s">
        <v>11266</v>
      </c>
      <c r="I3439" s="375">
        <f>SUMIF(A:A,A3439,J:J)</f>
        <v>16531.82</v>
      </c>
      <c r="K3439" s="363">
        <f>VLOOKUP(A3439,'CMP-SIN-SD-09-2021'!A:D,4,0)</f>
        <v>16531.82</v>
      </c>
      <c r="L3439" s="363" t="b">
        <f>K3439=I3439</f>
        <v>1</v>
      </c>
      <c r="O3439" s="6">
        <v>93565</v>
      </c>
    </row>
    <row r="3440" spans="1:15" s="363" customFormat="1" ht="30" x14ac:dyDescent="0.25">
      <c r="A3440" s="378">
        <f t="shared" si="1077"/>
        <v>93565</v>
      </c>
      <c r="B3440" s="377">
        <v>95415</v>
      </c>
      <c r="C3440" s="104" t="s">
        <v>13390</v>
      </c>
      <c r="D3440" s="104" t="s">
        <v>14552</v>
      </c>
      <c r="E3440" s="105" t="s">
        <v>11264</v>
      </c>
      <c r="F3440" s="105" t="s">
        <v>6627</v>
      </c>
      <c r="G3440" s="140">
        <v>1</v>
      </c>
      <c r="H3440" s="107">
        <f>VLOOKUP(B3440,'CMP-SIN-SD-09-2021'!A:D,4,0)</f>
        <v>131.06</v>
      </c>
      <c r="I3440" s="107" t="s">
        <v>11266</v>
      </c>
      <c r="J3440" s="76">
        <f t="shared" ref="J3440:J3445" si="1104">TRUNC((H3440*G3440),2)</f>
        <v>131.06</v>
      </c>
      <c r="M3440" s="76">
        <f>VLOOKUP(B3440,'CMP-SIN-SD-09-2021'!A:D,4,0)</f>
        <v>131.06</v>
      </c>
      <c r="N3440" s="76" t="b">
        <f t="shared" ref="N3440:N3445" si="1105">M3440=H3440</f>
        <v>1</v>
      </c>
    </row>
    <row r="3441" spans="1:15" s="363" customFormat="1" x14ac:dyDescent="0.25">
      <c r="A3441" s="378">
        <f t="shared" si="1077"/>
        <v>93565</v>
      </c>
      <c r="B3441" s="377">
        <v>40811</v>
      </c>
      <c r="C3441" s="104" t="s">
        <v>13390</v>
      </c>
      <c r="D3441" s="104" t="s">
        <v>14553</v>
      </c>
      <c r="E3441" s="105" t="s">
        <v>11264</v>
      </c>
      <c r="F3441" s="105" t="s">
        <v>6627</v>
      </c>
      <c r="G3441" s="140">
        <v>1</v>
      </c>
      <c r="H3441" s="107">
        <f>VLOOKUP(B3441,'INS-SIN-SD-09-2021'!A:D,4,0)</f>
        <v>16181.11</v>
      </c>
      <c r="I3441" s="107" t="s">
        <v>11266</v>
      </c>
      <c r="J3441" s="76">
        <f t="shared" si="1104"/>
        <v>16181.11</v>
      </c>
      <c r="M3441" s="76">
        <f>VLOOKUP(B3441,'INS-SIN-SD-09-2021'!A:D,4,0)</f>
        <v>16181.11</v>
      </c>
      <c r="N3441" s="76" t="b">
        <f t="shared" si="1105"/>
        <v>1</v>
      </c>
    </row>
    <row r="3442" spans="1:15" s="363" customFormat="1" ht="30" x14ac:dyDescent="0.25">
      <c r="A3442" s="378">
        <f t="shared" si="1077"/>
        <v>93565</v>
      </c>
      <c r="B3442" s="377">
        <v>40863</v>
      </c>
      <c r="C3442" s="104" t="s">
        <v>13390</v>
      </c>
      <c r="D3442" s="104" t="s">
        <v>14547</v>
      </c>
      <c r="E3442" s="105" t="s">
        <v>11264</v>
      </c>
      <c r="F3442" s="105" t="s">
        <v>6627</v>
      </c>
      <c r="G3442" s="140">
        <v>1</v>
      </c>
      <c r="H3442" s="107">
        <v>103.7</v>
      </c>
      <c r="I3442" s="107" t="s">
        <v>11266</v>
      </c>
      <c r="J3442" s="76">
        <f t="shared" si="1104"/>
        <v>103.7</v>
      </c>
      <c r="M3442" s="76">
        <f>VLOOKUP(B3442,'INS-SIN-SD-09-2021'!A:D,4,0)</f>
        <v>103.7</v>
      </c>
      <c r="N3442" s="76" t="b">
        <f t="shared" si="1105"/>
        <v>1</v>
      </c>
    </row>
    <row r="3443" spans="1:15" s="363" customFormat="1" ht="30" x14ac:dyDescent="0.25">
      <c r="A3443" s="378">
        <f t="shared" si="1077"/>
        <v>93565</v>
      </c>
      <c r="B3443" s="377">
        <v>40864</v>
      </c>
      <c r="C3443" s="104" t="s">
        <v>13390</v>
      </c>
      <c r="D3443" s="104" t="s">
        <v>14548</v>
      </c>
      <c r="E3443" s="105" t="s">
        <v>11264</v>
      </c>
      <c r="F3443" s="105" t="s">
        <v>6627</v>
      </c>
      <c r="G3443" s="140">
        <v>1</v>
      </c>
      <c r="H3443" s="107">
        <v>11.13</v>
      </c>
      <c r="I3443" s="107" t="s">
        <v>11266</v>
      </c>
      <c r="J3443" s="76">
        <f t="shared" si="1104"/>
        <v>11.13</v>
      </c>
      <c r="M3443" s="76">
        <f>VLOOKUP(B3443,'INS-SIN-SD-09-2021'!A:D,4,0)</f>
        <v>11.13</v>
      </c>
      <c r="N3443" s="76" t="b">
        <f t="shared" si="1105"/>
        <v>1</v>
      </c>
    </row>
    <row r="3444" spans="1:15" s="363" customFormat="1" ht="30" x14ac:dyDescent="0.25">
      <c r="A3444" s="378">
        <f t="shared" si="1077"/>
        <v>93565</v>
      </c>
      <c r="B3444" s="377">
        <v>43498</v>
      </c>
      <c r="C3444" s="104" t="s">
        <v>13390</v>
      </c>
      <c r="D3444" s="104" t="s">
        <v>14554</v>
      </c>
      <c r="E3444" s="105" t="s">
        <v>11264</v>
      </c>
      <c r="F3444" s="105" t="s">
        <v>6627</v>
      </c>
      <c r="G3444" s="140">
        <v>1</v>
      </c>
      <c r="H3444" s="107">
        <v>103.22</v>
      </c>
      <c r="I3444" s="107" t="s">
        <v>11266</v>
      </c>
      <c r="J3444" s="76">
        <f t="shared" si="1104"/>
        <v>103.22</v>
      </c>
      <c r="M3444" s="76">
        <f>VLOOKUP(B3444,'INS-SIN-SD-09-2021'!A:D,4,0)</f>
        <v>103.22</v>
      </c>
      <c r="N3444" s="76" t="b">
        <f t="shared" si="1105"/>
        <v>1</v>
      </c>
    </row>
    <row r="3445" spans="1:15" s="363" customFormat="1" ht="30" x14ac:dyDescent="0.25">
      <c r="A3445" s="378">
        <f t="shared" ref="A3445:A3452" si="1106">IF(O3445&lt;&gt;0,O3445,A3444)</f>
        <v>93565</v>
      </c>
      <c r="B3445" s="377">
        <v>43474</v>
      </c>
      <c r="C3445" s="104" t="s">
        <v>13390</v>
      </c>
      <c r="D3445" s="104" t="s">
        <v>14555</v>
      </c>
      <c r="E3445" s="105" t="s">
        <v>11264</v>
      </c>
      <c r="F3445" s="105" t="s">
        <v>6627</v>
      </c>
      <c r="G3445" s="140">
        <v>1</v>
      </c>
      <c r="H3445" s="107">
        <v>1.6</v>
      </c>
      <c r="I3445" s="107" t="s">
        <v>11266</v>
      </c>
      <c r="J3445" s="76">
        <f t="shared" si="1104"/>
        <v>1.6</v>
      </c>
      <c r="M3445" s="76">
        <f>VLOOKUP(B3445,'INS-SIN-SD-09-2021'!A:D,4,0)</f>
        <v>1.6</v>
      </c>
      <c r="N3445" s="76" t="b">
        <f t="shared" si="1105"/>
        <v>1</v>
      </c>
    </row>
    <row r="3446" spans="1:15" s="363" customFormat="1" ht="30" x14ac:dyDescent="0.25">
      <c r="A3446" s="376">
        <f t="shared" si="1106"/>
        <v>100321</v>
      </c>
      <c r="B3446" s="367" t="s">
        <v>11263</v>
      </c>
      <c r="C3446" s="368" t="s">
        <v>14556</v>
      </c>
      <c r="D3446" s="368" t="s">
        <v>14155</v>
      </c>
      <c r="E3446" s="369" t="s">
        <v>6627</v>
      </c>
      <c r="F3446" s="369" t="s">
        <v>11264</v>
      </c>
      <c r="G3446" s="370" t="s">
        <v>11265</v>
      </c>
      <c r="H3446" s="371" t="s">
        <v>11266</v>
      </c>
      <c r="I3446" s="375">
        <f>SUMIF(A:A,A3446,J:J)</f>
        <v>7342.71</v>
      </c>
      <c r="K3446" s="363">
        <f>VLOOKUP(A3446,'CMP-SIN-SD-09-2021'!A:D,4,0)</f>
        <v>7342.71</v>
      </c>
      <c r="L3446" s="363" t="b">
        <f>K3446=I3446</f>
        <v>1</v>
      </c>
      <c r="O3446" s="6">
        <v>100321</v>
      </c>
    </row>
    <row r="3447" spans="1:15" s="363" customFormat="1" ht="30" x14ac:dyDescent="0.25">
      <c r="A3447" s="378">
        <f t="shared" si="1106"/>
        <v>100321</v>
      </c>
      <c r="B3447" s="377">
        <v>100315</v>
      </c>
      <c r="C3447" s="104" t="s">
        <v>14155</v>
      </c>
      <c r="D3447" s="104" t="s">
        <v>14557</v>
      </c>
      <c r="E3447" s="105" t="s">
        <v>11264</v>
      </c>
      <c r="F3447" s="105" t="s">
        <v>6627</v>
      </c>
      <c r="G3447" s="140">
        <v>1</v>
      </c>
      <c r="H3447" s="107">
        <f>VLOOKUP(B3447,'CMP-SIN-SD-09-2021'!A:D,4,0)</f>
        <v>69.010000000000005</v>
      </c>
      <c r="I3447" s="107" t="s">
        <v>11266</v>
      </c>
      <c r="J3447" s="76">
        <f t="shared" ref="J3447:J3452" si="1107">TRUNC((H3447*G3447),2)</f>
        <v>69.010000000000005</v>
      </c>
      <c r="M3447" s="76">
        <f>VLOOKUP(B3447,'CMP-SIN-SD-09-2021'!A:D,4,0)</f>
        <v>69.010000000000005</v>
      </c>
      <c r="N3447" s="76" t="b">
        <f t="shared" ref="N3447:N3452" si="1108">M3447=H3447</f>
        <v>1</v>
      </c>
    </row>
    <row r="3448" spans="1:15" s="363" customFormat="1" ht="30" x14ac:dyDescent="0.25">
      <c r="A3448" s="378">
        <f t="shared" si="1106"/>
        <v>100321</v>
      </c>
      <c r="B3448" s="377">
        <v>40863</v>
      </c>
      <c r="C3448" s="104" t="s">
        <v>14155</v>
      </c>
      <c r="D3448" s="104" t="s">
        <v>14547</v>
      </c>
      <c r="E3448" s="105" t="s">
        <v>11264</v>
      </c>
      <c r="F3448" s="105" t="s">
        <v>6627</v>
      </c>
      <c r="G3448" s="140">
        <v>1</v>
      </c>
      <c r="H3448" s="107">
        <v>103.7</v>
      </c>
      <c r="I3448" s="107" t="s">
        <v>11266</v>
      </c>
      <c r="J3448" s="76">
        <f t="shared" si="1107"/>
        <v>103.7</v>
      </c>
      <c r="M3448" s="76">
        <f>VLOOKUP(B3448,'INS-SIN-SD-09-2021'!A:D,4,0)</f>
        <v>103.7</v>
      </c>
      <c r="N3448" s="76" t="b">
        <f t="shared" si="1108"/>
        <v>1</v>
      </c>
    </row>
    <row r="3449" spans="1:15" s="363" customFormat="1" ht="30" x14ac:dyDescent="0.25">
      <c r="A3449" s="378">
        <f t="shared" si="1106"/>
        <v>100321</v>
      </c>
      <c r="B3449" s="377">
        <v>40864</v>
      </c>
      <c r="C3449" s="104" t="s">
        <v>14155</v>
      </c>
      <c r="D3449" s="104" t="s">
        <v>14548</v>
      </c>
      <c r="E3449" s="105" t="s">
        <v>11264</v>
      </c>
      <c r="F3449" s="105" t="s">
        <v>6627</v>
      </c>
      <c r="G3449" s="140">
        <v>1</v>
      </c>
      <c r="H3449" s="107">
        <v>11.13</v>
      </c>
      <c r="I3449" s="107" t="s">
        <v>11266</v>
      </c>
      <c r="J3449" s="76">
        <f t="shared" si="1107"/>
        <v>11.13</v>
      </c>
      <c r="M3449" s="76">
        <f>VLOOKUP(B3449,'INS-SIN-SD-09-2021'!A:D,4,0)</f>
        <v>11.13</v>
      </c>
      <c r="N3449" s="76" t="b">
        <f t="shared" si="1108"/>
        <v>1</v>
      </c>
    </row>
    <row r="3450" spans="1:15" s="363" customFormat="1" x14ac:dyDescent="0.25">
      <c r="A3450" s="378">
        <f t="shared" si="1106"/>
        <v>100321</v>
      </c>
      <c r="B3450" s="377">
        <v>40944</v>
      </c>
      <c r="C3450" s="104" t="s">
        <v>14155</v>
      </c>
      <c r="D3450" s="104" t="s">
        <v>14558</v>
      </c>
      <c r="E3450" s="105" t="s">
        <v>11264</v>
      </c>
      <c r="F3450" s="105" t="s">
        <v>6627</v>
      </c>
      <c r="G3450" s="140">
        <v>1</v>
      </c>
      <c r="H3450" s="107">
        <f>VLOOKUP(B3450,'INS-SIN-SD-09-2021'!A:D,4,0)</f>
        <v>7042.17</v>
      </c>
      <c r="I3450" s="107" t="s">
        <v>11266</v>
      </c>
      <c r="J3450" s="76">
        <f t="shared" si="1107"/>
        <v>7042.17</v>
      </c>
      <c r="M3450" s="76">
        <f>VLOOKUP(B3450,'INS-SIN-SD-09-2021'!A:D,4,0)</f>
        <v>7042.17</v>
      </c>
      <c r="N3450" s="76" t="b">
        <f t="shared" si="1108"/>
        <v>1</v>
      </c>
    </row>
    <row r="3451" spans="1:15" s="363" customFormat="1" ht="30" x14ac:dyDescent="0.25">
      <c r="A3451" s="378">
        <f t="shared" si="1106"/>
        <v>100321</v>
      </c>
      <c r="B3451" s="377">
        <v>43494</v>
      </c>
      <c r="C3451" s="104" t="s">
        <v>14155</v>
      </c>
      <c r="D3451" s="104" t="s">
        <v>14559</v>
      </c>
      <c r="E3451" s="105" t="s">
        <v>11264</v>
      </c>
      <c r="F3451" s="105" t="s">
        <v>6627</v>
      </c>
      <c r="G3451" s="140">
        <v>1</v>
      </c>
      <c r="H3451" s="107">
        <v>108.8</v>
      </c>
      <c r="I3451" s="107" t="s">
        <v>11266</v>
      </c>
      <c r="J3451" s="76">
        <f t="shared" si="1107"/>
        <v>108.8</v>
      </c>
      <c r="M3451" s="76">
        <f>VLOOKUP(B3451,'INS-SIN-SD-09-2021'!A:D,4,0)</f>
        <v>108.8</v>
      </c>
      <c r="N3451" s="76" t="b">
        <f t="shared" si="1108"/>
        <v>1</v>
      </c>
    </row>
    <row r="3452" spans="1:15" s="363" customFormat="1" ht="30" x14ac:dyDescent="0.25">
      <c r="A3452" s="378">
        <f t="shared" si="1106"/>
        <v>100321</v>
      </c>
      <c r="B3452" s="377">
        <v>43470</v>
      </c>
      <c r="C3452" s="104" t="s">
        <v>14155</v>
      </c>
      <c r="D3452" s="104" t="s">
        <v>14560</v>
      </c>
      <c r="E3452" s="105" t="s">
        <v>11264</v>
      </c>
      <c r="F3452" s="105" t="s">
        <v>6627</v>
      </c>
      <c r="G3452" s="140">
        <v>1</v>
      </c>
      <c r="H3452" s="107">
        <v>7.9</v>
      </c>
      <c r="I3452" s="107" t="s">
        <v>11266</v>
      </c>
      <c r="J3452" s="76">
        <f t="shared" si="1107"/>
        <v>7.9</v>
      </c>
      <c r="M3452" s="76">
        <f>VLOOKUP(B3452,'INS-SIN-SD-09-2021'!A:D,4,0)</f>
        <v>7.9</v>
      </c>
      <c r="N3452" s="76" t="b">
        <f t="shared" si="1108"/>
        <v>1</v>
      </c>
    </row>
    <row r="3453" spans="1:15" x14ac:dyDescent="0.25">
      <c r="A3453"/>
      <c r="B3453"/>
      <c r="C3453"/>
      <c r="D3453"/>
      <c r="E3453"/>
      <c r="F3453"/>
      <c r="G3453"/>
      <c r="H3453"/>
      <c r="I3453"/>
      <c r="J3453"/>
      <c r="L3453"/>
      <c r="M3453"/>
      <c r="O3453"/>
    </row>
    <row r="3454" spans="1:15" x14ac:dyDescent="0.25">
      <c r="A3454"/>
      <c r="B3454"/>
      <c r="C3454"/>
      <c r="D3454"/>
      <c r="E3454"/>
      <c r="F3454"/>
      <c r="G3454"/>
      <c r="H3454"/>
      <c r="I3454"/>
      <c r="J3454"/>
      <c r="L3454"/>
      <c r="M3454"/>
      <c r="O3454"/>
    </row>
    <row r="3455" spans="1:15" x14ac:dyDescent="0.25">
      <c r="A3455"/>
      <c r="B3455"/>
      <c r="C3455"/>
      <c r="D3455"/>
      <c r="E3455"/>
      <c r="F3455"/>
      <c r="G3455"/>
      <c r="H3455"/>
      <c r="I3455"/>
      <c r="J3455"/>
      <c r="L3455"/>
      <c r="M3455"/>
      <c r="O3455"/>
    </row>
    <row r="3456" spans="1:15" x14ac:dyDescent="0.25">
      <c r="A3456"/>
      <c r="B3456"/>
      <c r="C3456"/>
      <c r="D3456"/>
      <c r="E3456"/>
      <c r="F3456"/>
      <c r="G3456"/>
      <c r="H3456"/>
      <c r="I3456"/>
      <c r="J3456"/>
      <c r="L3456"/>
      <c r="M3456"/>
      <c r="O3456"/>
    </row>
    <row r="3457" customFormat="1" x14ac:dyDescent="0.25"/>
    <row r="3458" customFormat="1" x14ac:dyDescent="0.25"/>
    <row r="3459" customFormat="1" x14ac:dyDescent="0.25"/>
    <row r="3460" customFormat="1" x14ac:dyDescent="0.25"/>
    <row r="3461" customFormat="1" x14ac:dyDescent="0.25"/>
    <row r="3462" customFormat="1" x14ac:dyDescent="0.25"/>
    <row r="3463" customFormat="1" x14ac:dyDescent="0.25"/>
    <row r="3464" customFormat="1" x14ac:dyDescent="0.25"/>
    <row r="3465" customFormat="1" x14ac:dyDescent="0.25"/>
    <row r="3466" customFormat="1" x14ac:dyDescent="0.25"/>
    <row r="3467" customFormat="1" x14ac:dyDescent="0.25"/>
    <row r="3468" customFormat="1" x14ac:dyDescent="0.25"/>
    <row r="3469" customFormat="1" x14ac:dyDescent="0.25"/>
    <row r="3470" customFormat="1" x14ac:dyDescent="0.25"/>
    <row r="3471" customFormat="1" x14ac:dyDescent="0.25"/>
    <row r="3472" customFormat="1" x14ac:dyDescent="0.25"/>
    <row r="3473" customFormat="1" x14ac:dyDescent="0.25"/>
    <row r="3474" customFormat="1" x14ac:dyDescent="0.25"/>
    <row r="3475" customFormat="1" x14ac:dyDescent="0.25"/>
    <row r="3476" customFormat="1" x14ac:dyDescent="0.25"/>
    <row r="3477" customFormat="1" x14ac:dyDescent="0.25"/>
    <row r="3478" customFormat="1" x14ac:dyDescent="0.25"/>
    <row r="3479" customFormat="1" x14ac:dyDescent="0.25"/>
    <row r="3480" customFormat="1" x14ac:dyDescent="0.25"/>
    <row r="3481" customFormat="1" x14ac:dyDescent="0.25"/>
    <row r="3482" customFormat="1" x14ac:dyDescent="0.25"/>
    <row r="3483" customFormat="1" x14ac:dyDescent="0.25"/>
    <row r="3484" customFormat="1" x14ac:dyDescent="0.25"/>
    <row r="3485" customFormat="1" x14ac:dyDescent="0.25"/>
    <row r="3486" customFormat="1" x14ac:dyDescent="0.25"/>
    <row r="3487" customFormat="1" x14ac:dyDescent="0.25"/>
    <row r="3488" customFormat="1" x14ac:dyDescent="0.25"/>
    <row r="3489" customFormat="1" x14ac:dyDescent="0.25"/>
    <row r="3490" customFormat="1" x14ac:dyDescent="0.25"/>
    <row r="3491" customFormat="1" x14ac:dyDescent="0.25"/>
    <row r="3492" customFormat="1" x14ac:dyDescent="0.25"/>
    <row r="3493" customFormat="1" x14ac:dyDescent="0.25"/>
    <row r="3494" customFormat="1" x14ac:dyDescent="0.25"/>
    <row r="3495" customFormat="1" x14ac:dyDescent="0.25"/>
    <row r="3496" customFormat="1" x14ac:dyDescent="0.25"/>
    <row r="3497" customFormat="1" x14ac:dyDescent="0.25"/>
    <row r="3498" customFormat="1" x14ac:dyDescent="0.25"/>
    <row r="3499" customFormat="1" x14ac:dyDescent="0.25"/>
    <row r="3500" customFormat="1" x14ac:dyDescent="0.25"/>
    <row r="3501" customFormat="1" x14ac:dyDescent="0.25"/>
    <row r="3502" customFormat="1" x14ac:dyDescent="0.25"/>
    <row r="3503" customFormat="1" x14ac:dyDescent="0.25"/>
    <row r="3504" customFormat="1" x14ac:dyDescent="0.25"/>
    <row r="3505" customFormat="1" x14ac:dyDescent="0.25"/>
    <row r="3506" customFormat="1" x14ac:dyDescent="0.25"/>
    <row r="3507" customFormat="1" x14ac:dyDescent="0.25"/>
    <row r="3508" customFormat="1" x14ac:dyDescent="0.25"/>
    <row r="3509" customFormat="1" x14ac:dyDescent="0.25"/>
    <row r="3510" customFormat="1" x14ac:dyDescent="0.25"/>
    <row r="3511" customFormat="1" x14ac:dyDescent="0.25"/>
    <row r="3512" customFormat="1" x14ac:dyDescent="0.25"/>
    <row r="3513" customFormat="1" x14ac:dyDescent="0.25"/>
    <row r="3514" customFormat="1" x14ac:dyDescent="0.25"/>
    <row r="3515" customFormat="1" x14ac:dyDescent="0.25"/>
    <row r="3516" customFormat="1" x14ac:dyDescent="0.25"/>
    <row r="3517" customFormat="1" x14ac:dyDescent="0.25"/>
    <row r="3518" customFormat="1" x14ac:dyDescent="0.25"/>
    <row r="3519" customFormat="1" x14ac:dyDescent="0.25"/>
    <row r="3520" customFormat="1" x14ac:dyDescent="0.25"/>
    <row r="3521" customFormat="1" x14ac:dyDescent="0.25"/>
    <row r="3522" customFormat="1" x14ac:dyDescent="0.25"/>
    <row r="3523" customFormat="1" x14ac:dyDescent="0.25"/>
    <row r="3524" customFormat="1" x14ac:dyDescent="0.25"/>
    <row r="3525" customFormat="1" x14ac:dyDescent="0.25"/>
    <row r="3526" customFormat="1" x14ac:dyDescent="0.25"/>
    <row r="3527" customFormat="1" x14ac:dyDescent="0.25"/>
    <row r="3528" customFormat="1" x14ac:dyDescent="0.25"/>
    <row r="3529" customFormat="1" x14ac:dyDescent="0.25"/>
    <row r="3530" customFormat="1" x14ac:dyDescent="0.25"/>
    <row r="3531" customFormat="1" x14ac:dyDescent="0.25"/>
    <row r="3532" customFormat="1" x14ac:dyDescent="0.25"/>
    <row r="3533" customFormat="1" x14ac:dyDescent="0.25"/>
    <row r="3534" customFormat="1" x14ac:dyDescent="0.25"/>
    <row r="3535" customFormat="1" x14ac:dyDescent="0.25"/>
    <row r="3536" customFormat="1" x14ac:dyDescent="0.25"/>
    <row r="3537" customFormat="1" x14ac:dyDescent="0.25"/>
    <row r="3538" customFormat="1" x14ac:dyDescent="0.25"/>
    <row r="3539" customFormat="1" x14ac:dyDescent="0.25"/>
    <row r="3540" customFormat="1" x14ac:dyDescent="0.25"/>
    <row r="3541" customFormat="1" x14ac:dyDescent="0.25"/>
    <row r="3542" customFormat="1" x14ac:dyDescent="0.25"/>
    <row r="3543" customFormat="1" x14ac:dyDescent="0.25"/>
    <row r="3544" customFormat="1" x14ac:dyDescent="0.25"/>
    <row r="3545" customFormat="1" x14ac:dyDescent="0.25"/>
    <row r="3546" customFormat="1" x14ac:dyDescent="0.25"/>
    <row r="3547" customFormat="1" x14ac:dyDescent="0.25"/>
    <row r="3548" customFormat="1" x14ac:dyDescent="0.25"/>
    <row r="3549" customFormat="1" x14ac:dyDescent="0.25"/>
    <row r="3550" customFormat="1" x14ac:dyDescent="0.25"/>
    <row r="3551" customFormat="1" x14ac:dyDescent="0.25"/>
    <row r="3552" customFormat="1" x14ac:dyDescent="0.25"/>
    <row r="3553" customFormat="1" x14ac:dyDescent="0.25"/>
    <row r="3554" customFormat="1" x14ac:dyDescent="0.25"/>
    <row r="3555" customFormat="1" x14ac:dyDescent="0.25"/>
    <row r="3556" customFormat="1" x14ac:dyDescent="0.25"/>
    <row r="3557" customFormat="1" x14ac:dyDescent="0.25"/>
    <row r="3558" customFormat="1" x14ac:dyDescent="0.25"/>
    <row r="3559" customFormat="1" x14ac:dyDescent="0.25"/>
    <row r="3560" customFormat="1" x14ac:dyDescent="0.25"/>
    <row r="3561" customFormat="1" x14ac:dyDescent="0.25"/>
    <row r="3562" customFormat="1" x14ac:dyDescent="0.25"/>
    <row r="3563" customFormat="1" x14ac:dyDescent="0.25"/>
    <row r="3564" customFormat="1" x14ac:dyDescent="0.25"/>
    <row r="3565" customFormat="1" x14ac:dyDescent="0.25"/>
    <row r="3566" customFormat="1" x14ac:dyDescent="0.25"/>
    <row r="3567" customFormat="1" x14ac:dyDescent="0.25"/>
    <row r="3568" customFormat="1" x14ac:dyDescent="0.25"/>
    <row r="3569" customFormat="1" x14ac:dyDescent="0.25"/>
    <row r="3570" customFormat="1" x14ac:dyDescent="0.25"/>
    <row r="3571" customFormat="1" x14ac:dyDescent="0.25"/>
    <row r="3572" customFormat="1" x14ac:dyDescent="0.25"/>
    <row r="3573" customFormat="1" x14ac:dyDescent="0.25"/>
    <row r="3574" customFormat="1" x14ac:dyDescent="0.25"/>
    <row r="3575" customFormat="1" x14ac:dyDescent="0.25"/>
    <row r="3576" customFormat="1" x14ac:dyDescent="0.25"/>
    <row r="3577" customFormat="1" x14ac:dyDescent="0.25"/>
    <row r="3578" customFormat="1" x14ac:dyDescent="0.25"/>
    <row r="3579" customFormat="1" x14ac:dyDescent="0.25"/>
    <row r="3580" customFormat="1" x14ac:dyDescent="0.25"/>
    <row r="3581" customFormat="1" x14ac:dyDescent="0.25"/>
    <row r="3582" customFormat="1" x14ac:dyDescent="0.25"/>
    <row r="3583" customFormat="1" x14ac:dyDescent="0.25"/>
    <row r="3584" customFormat="1" x14ac:dyDescent="0.25"/>
    <row r="3585" customFormat="1" x14ac:dyDescent="0.25"/>
    <row r="3586" customFormat="1" x14ac:dyDescent="0.25"/>
    <row r="3587" customFormat="1" x14ac:dyDescent="0.25"/>
    <row r="3588" customFormat="1" x14ac:dyDescent="0.25"/>
    <row r="3589" customFormat="1" x14ac:dyDescent="0.25"/>
    <row r="3590" customFormat="1" x14ac:dyDescent="0.25"/>
    <row r="3591" customFormat="1" x14ac:dyDescent="0.25"/>
    <row r="3592" customFormat="1" x14ac:dyDescent="0.25"/>
    <row r="3593" customFormat="1" x14ac:dyDescent="0.25"/>
    <row r="3594" customFormat="1" x14ac:dyDescent="0.25"/>
    <row r="3595" customFormat="1" x14ac:dyDescent="0.25"/>
    <row r="3596" customFormat="1" x14ac:dyDescent="0.25"/>
    <row r="3597" customFormat="1" x14ac:dyDescent="0.25"/>
    <row r="3598" customFormat="1" x14ac:dyDescent="0.25"/>
    <row r="3599" customFormat="1" x14ac:dyDescent="0.25"/>
    <row r="3600" customFormat="1" x14ac:dyDescent="0.25"/>
    <row r="3601" customFormat="1" x14ac:dyDescent="0.25"/>
    <row r="3602" customFormat="1" x14ac:dyDescent="0.25"/>
    <row r="3603" customFormat="1" x14ac:dyDescent="0.25"/>
    <row r="3604" customFormat="1" x14ac:dyDescent="0.25"/>
    <row r="3605" customFormat="1" x14ac:dyDescent="0.25"/>
    <row r="3606" customFormat="1" x14ac:dyDescent="0.25"/>
    <row r="3607" customFormat="1" x14ac:dyDescent="0.25"/>
    <row r="3608" customFormat="1" x14ac:dyDescent="0.25"/>
    <row r="3609" customFormat="1" x14ac:dyDescent="0.25"/>
    <row r="3610" customFormat="1" x14ac:dyDescent="0.25"/>
    <row r="3611" customFormat="1" x14ac:dyDescent="0.25"/>
    <row r="3612" customFormat="1" x14ac:dyDescent="0.25"/>
    <row r="3613" customFormat="1" x14ac:dyDescent="0.25"/>
    <row r="3614" customFormat="1" x14ac:dyDescent="0.25"/>
    <row r="3615" customFormat="1" x14ac:dyDescent="0.25"/>
    <row r="3616" customFormat="1" x14ac:dyDescent="0.25"/>
    <row r="3617" spans="1:17" x14ac:dyDescent="0.25">
      <c r="A3617"/>
      <c r="B3617"/>
      <c r="C3617"/>
      <c r="D3617"/>
      <c r="E3617"/>
      <c r="F3617"/>
      <c r="G3617"/>
      <c r="H3617"/>
      <c r="I3617"/>
      <c r="J3617"/>
      <c r="L3617"/>
      <c r="M3617"/>
      <c r="O3617"/>
    </row>
    <row r="3618" spans="1:17" x14ac:dyDescent="0.25">
      <c r="A3618"/>
      <c r="B3618"/>
      <c r="C3618"/>
      <c r="D3618"/>
      <c r="E3618"/>
      <c r="F3618"/>
      <c r="G3618"/>
      <c r="H3618"/>
      <c r="I3618"/>
      <c r="J3618"/>
      <c r="L3618"/>
      <c r="M3618"/>
      <c r="O3618"/>
    </row>
    <row r="3619" spans="1:17" x14ac:dyDescent="0.25">
      <c r="A3619"/>
      <c r="B3619"/>
      <c r="C3619"/>
      <c r="D3619"/>
      <c r="E3619"/>
      <c r="F3619"/>
      <c r="G3619"/>
      <c r="H3619"/>
      <c r="I3619"/>
      <c r="J3619"/>
      <c r="L3619"/>
      <c r="M3619"/>
      <c r="O3619"/>
    </row>
    <row r="3620" spans="1:17" x14ac:dyDescent="0.25">
      <c r="A3620"/>
      <c r="B3620"/>
      <c r="C3620"/>
      <c r="D3620"/>
      <c r="E3620"/>
      <c r="F3620"/>
      <c r="G3620"/>
      <c r="H3620"/>
      <c r="I3620"/>
      <c r="J3620"/>
      <c r="L3620"/>
      <c r="M3620"/>
      <c r="O3620"/>
    </row>
    <row r="3621" spans="1:17" x14ac:dyDescent="0.25">
      <c r="A3621"/>
      <c r="B3621"/>
      <c r="C3621"/>
      <c r="D3621"/>
      <c r="E3621"/>
      <c r="F3621"/>
      <c r="G3621"/>
      <c r="H3621"/>
      <c r="I3621"/>
      <c r="J3621"/>
      <c r="L3621"/>
      <c r="M3621"/>
      <c r="O3621"/>
    </row>
    <row r="3622" spans="1:17" x14ac:dyDescent="0.25">
      <c r="A3622"/>
      <c r="B3622"/>
      <c r="C3622"/>
      <c r="D3622"/>
      <c r="E3622"/>
      <c r="F3622"/>
      <c r="G3622"/>
      <c r="H3622"/>
      <c r="I3622"/>
      <c r="J3622"/>
      <c r="L3622"/>
      <c r="M3622"/>
      <c r="O3622"/>
    </row>
    <row r="3623" spans="1:17" x14ac:dyDescent="0.25">
      <c r="A3623"/>
      <c r="B3623"/>
      <c r="C3623"/>
      <c r="D3623"/>
      <c r="E3623"/>
      <c r="F3623"/>
      <c r="G3623"/>
      <c r="H3623"/>
      <c r="I3623"/>
      <c r="J3623"/>
      <c r="L3623"/>
      <c r="M3623"/>
      <c r="O3623"/>
    </row>
    <row r="3624" spans="1:17" x14ac:dyDescent="0.25">
      <c r="A3624"/>
      <c r="B3624"/>
      <c r="C3624"/>
      <c r="D3624"/>
      <c r="E3624"/>
      <c r="F3624"/>
      <c r="G3624"/>
      <c r="H3624"/>
      <c r="I3624"/>
      <c r="J3624"/>
      <c r="L3624"/>
      <c r="M3624"/>
      <c r="O3624"/>
    </row>
    <row r="3625" spans="1:17" x14ac:dyDescent="0.25">
      <c r="A3625"/>
      <c r="B3625"/>
      <c r="C3625"/>
      <c r="D3625"/>
      <c r="E3625"/>
      <c r="F3625"/>
      <c r="G3625"/>
      <c r="H3625"/>
      <c r="I3625"/>
      <c r="J3625"/>
      <c r="L3625"/>
      <c r="M3625"/>
      <c r="O3625"/>
    </row>
    <row r="3626" spans="1:17" x14ac:dyDescent="0.25">
      <c r="A3626"/>
      <c r="B3626"/>
      <c r="C3626"/>
      <c r="D3626"/>
      <c r="E3626"/>
      <c r="F3626"/>
      <c r="G3626"/>
      <c r="H3626"/>
      <c r="I3626"/>
      <c r="J3626"/>
      <c r="L3626"/>
      <c r="M3626"/>
      <c r="O3626"/>
    </row>
    <row r="3627" spans="1:17" x14ac:dyDescent="0.25">
      <c r="K3627" s="1"/>
      <c r="N3627" s="1"/>
      <c r="O3627" s="151"/>
      <c r="P3627" s="1"/>
      <c r="Q3627" s="1"/>
    </row>
    <row r="3628" spans="1:17" x14ac:dyDescent="0.25">
      <c r="K3628" s="1"/>
      <c r="N3628" s="1"/>
      <c r="O3628" s="151"/>
      <c r="P3628" s="1"/>
      <c r="Q3628" s="1"/>
    </row>
    <row r="3629" spans="1:17" x14ac:dyDescent="0.25">
      <c r="K3629" s="1"/>
      <c r="N3629" s="1"/>
      <c r="O3629" s="151"/>
      <c r="P3629" s="1"/>
      <c r="Q3629" s="1"/>
    </row>
    <row r="3630" spans="1:17" x14ac:dyDescent="0.25">
      <c r="K3630" s="1"/>
      <c r="N3630" s="1"/>
      <c r="O3630" s="151"/>
      <c r="P3630" s="1"/>
      <c r="Q3630" s="1"/>
    </row>
    <row r="3631" spans="1:17" x14ac:dyDescent="0.25">
      <c r="K3631" s="1"/>
      <c r="N3631" s="1"/>
      <c r="O3631" s="151"/>
      <c r="P3631" s="1"/>
      <c r="Q3631" s="1"/>
    </row>
    <row r="3632" spans="1:17" x14ac:dyDescent="0.25">
      <c r="K3632" s="1"/>
      <c r="N3632" s="1"/>
      <c r="O3632" s="151"/>
      <c r="P3632" s="1"/>
      <c r="Q3632" s="1"/>
    </row>
    <row r="3633" spans="11:17" x14ac:dyDescent="0.25">
      <c r="K3633" s="1"/>
      <c r="N3633" s="1"/>
      <c r="O3633" s="151"/>
      <c r="P3633" s="1"/>
      <c r="Q3633" s="1"/>
    </row>
    <row r="3634" spans="11:17" x14ac:dyDescent="0.25">
      <c r="K3634" s="1"/>
      <c r="N3634" s="1"/>
      <c r="O3634" s="151"/>
      <c r="P3634" s="1"/>
      <c r="Q3634" s="1"/>
    </row>
    <row r="3635" spans="11:17" x14ac:dyDescent="0.25">
      <c r="K3635" s="1"/>
      <c r="N3635" s="1"/>
      <c r="O3635" s="151"/>
      <c r="P3635" s="1"/>
      <c r="Q3635" s="1"/>
    </row>
    <row r="3636" spans="11:17" x14ac:dyDescent="0.25">
      <c r="K3636" s="1"/>
      <c r="N3636" s="1"/>
      <c r="O3636" s="151"/>
      <c r="P3636" s="1"/>
      <c r="Q3636" s="1"/>
    </row>
    <row r="3637" spans="11:17" x14ac:dyDescent="0.25">
      <c r="K3637" s="1"/>
      <c r="N3637" s="1"/>
      <c r="O3637" s="151"/>
      <c r="P3637" s="1"/>
      <c r="Q3637" s="1"/>
    </row>
    <row r="3638" spans="11:17" x14ac:dyDescent="0.25">
      <c r="K3638" s="1"/>
      <c r="N3638" s="1"/>
      <c r="O3638" s="151"/>
      <c r="P3638" s="1"/>
      <c r="Q3638" s="1"/>
    </row>
    <row r="3639" spans="11:17" x14ac:dyDescent="0.25">
      <c r="K3639" s="1"/>
      <c r="N3639" s="1"/>
      <c r="O3639" s="151"/>
      <c r="P3639" s="1"/>
      <c r="Q3639" s="1"/>
    </row>
    <row r="3640" spans="11:17" x14ac:dyDescent="0.25">
      <c r="K3640" s="1"/>
      <c r="N3640" s="1"/>
      <c r="O3640" s="151"/>
      <c r="P3640" s="1"/>
      <c r="Q3640" s="1"/>
    </row>
    <row r="3641" spans="11:17" x14ac:dyDescent="0.25">
      <c r="K3641" s="1"/>
      <c r="N3641" s="1"/>
      <c r="O3641" s="151"/>
      <c r="P3641" s="1"/>
      <c r="Q3641" s="1"/>
    </row>
    <row r="3642" spans="11:17" x14ac:dyDescent="0.25">
      <c r="K3642" s="1"/>
      <c r="N3642" s="1"/>
      <c r="O3642" s="151"/>
      <c r="P3642" s="1"/>
      <c r="Q3642" s="1"/>
    </row>
    <row r="3643" spans="11:17" x14ac:dyDescent="0.25">
      <c r="K3643" s="1"/>
      <c r="N3643" s="1"/>
      <c r="O3643" s="151"/>
      <c r="P3643" s="1"/>
      <c r="Q3643" s="1"/>
    </row>
    <row r="3644" spans="11:17" x14ac:dyDescent="0.25">
      <c r="K3644" s="1"/>
      <c r="N3644" s="1"/>
      <c r="O3644" s="151"/>
      <c r="P3644" s="1"/>
      <c r="Q3644" s="1"/>
    </row>
    <row r="3645" spans="11:17" x14ac:dyDescent="0.25">
      <c r="K3645" s="1"/>
      <c r="N3645" s="1"/>
      <c r="O3645" s="151"/>
      <c r="P3645" s="1"/>
      <c r="Q3645" s="1"/>
    </row>
    <row r="3646" spans="11:17" x14ac:dyDescent="0.25">
      <c r="N3646" s="1"/>
      <c r="P3646" s="1"/>
    </row>
    <row r="3647" spans="11:17" x14ac:dyDescent="0.25">
      <c r="K3647" s="1"/>
      <c r="N3647" s="1"/>
      <c r="O3647" s="151"/>
      <c r="P3647" s="1"/>
      <c r="Q3647" s="1"/>
    </row>
    <row r="3648" spans="11:17" x14ac:dyDescent="0.25">
      <c r="K3648" s="1"/>
      <c r="N3648" s="1"/>
      <c r="O3648" s="151"/>
      <c r="P3648" s="1"/>
      <c r="Q3648" s="1"/>
    </row>
    <row r="3649" spans="11:17" x14ac:dyDescent="0.25">
      <c r="K3649" s="1"/>
      <c r="N3649" s="1"/>
      <c r="O3649" s="151"/>
      <c r="P3649" s="1"/>
      <c r="Q3649" s="1"/>
    </row>
    <row r="3650" spans="11:17" x14ac:dyDescent="0.25">
      <c r="K3650" s="1"/>
      <c r="N3650" s="1"/>
      <c r="O3650" s="151"/>
      <c r="P3650" s="1"/>
      <c r="Q3650" s="1"/>
    </row>
    <row r="3651" spans="11:17" x14ac:dyDescent="0.25">
      <c r="N3651" s="1"/>
      <c r="P3651" s="1"/>
    </row>
    <row r="3652" spans="11:17" x14ac:dyDescent="0.25">
      <c r="K3652" s="1"/>
      <c r="N3652" s="1"/>
      <c r="O3652" s="151"/>
      <c r="P3652" s="1"/>
      <c r="Q3652" s="1"/>
    </row>
    <row r="3653" spans="11:17" x14ac:dyDescent="0.25">
      <c r="K3653" s="1"/>
      <c r="N3653" s="1"/>
      <c r="O3653" s="151"/>
      <c r="P3653" s="1"/>
      <c r="Q3653" s="1"/>
    </row>
    <row r="3654" spans="11:17" x14ac:dyDescent="0.25">
      <c r="K3654" s="1"/>
      <c r="N3654" s="1"/>
      <c r="O3654" s="151"/>
      <c r="P3654" s="1"/>
      <c r="Q3654" s="1"/>
    </row>
    <row r="3655" spans="11:17" x14ac:dyDescent="0.25">
      <c r="K3655" s="1"/>
      <c r="N3655" s="1"/>
      <c r="O3655" s="151"/>
      <c r="P3655" s="1"/>
      <c r="Q3655" s="1"/>
    </row>
    <row r="3656" spans="11:17" x14ac:dyDescent="0.25">
      <c r="N3656" s="1"/>
      <c r="P3656" s="1"/>
    </row>
    <row r="3657" spans="11:17" x14ac:dyDescent="0.25">
      <c r="K3657" s="1"/>
      <c r="N3657" s="1"/>
      <c r="O3657" s="151"/>
      <c r="P3657" s="1"/>
      <c r="Q3657" s="1"/>
    </row>
    <row r="3658" spans="11:17" x14ac:dyDescent="0.25">
      <c r="K3658" s="1"/>
      <c r="N3658" s="1"/>
      <c r="O3658" s="151"/>
      <c r="P3658" s="1"/>
      <c r="Q3658" s="1"/>
    </row>
    <row r="3659" spans="11:17" x14ac:dyDescent="0.25">
      <c r="K3659" s="1"/>
      <c r="N3659" s="1"/>
      <c r="O3659" s="151"/>
      <c r="P3659" s="1"/>
      <c r="Q3659" s="1"/>
    </row>
    <row r="3660" spans="11:17" x14ac:dyDescent="0.25">
      <c r="N3660" s="1"/>
      <c r="P3660" s="1"/>
    </row>
    <row r="3661" spans="11:17" x14ac:dyDescent="0.25">
      <c r="K3661" s="1"/>
      <c r="N3661" s="1"/>
      <c r="O3661" s="151"/>
      <c r="P3661" s="1"/>
      <c r="Q3661" s="1"/>
    </row>
    <row r="3662" spans="11:17" x14ac:dyDescent="0.25">
      <c r="K3662" s="1"/>
      <c r="N3662" s="1"/>
      <c r="O3662" s="151"/>
      <c r="P3662" s="1"/>
      <c r="Q3662" s="1"/>
    </row>
    <row r="3663" spans="11:17" x14ac:dyDescent="0.25">
      <c r="K3663" s="1"/>
      <c r="N3663" s="1"/>
      <c r="O3663" s="151"/>
      <c r="P3663" s="1"/>
      <c r="Q3663" s="1"/>
    </row>
    <row r="3664" spans="11:17" x14ac:dyDescent="0.25">
      <c r="K3664" s="1"/>
      <c r="N3664" s="1"/>
      <c r="O3664" s="151"/>
      <c r="P3664" s="1"/>
      <c r="Q3664" s="1"/>
    </row>
    <row r="3665" spans="11:17" x14ac:dyDescent="0.25">
      <c r="K3665" s="1"/>
      <c r="N3665" s="1"/>
      <c r="O3665" s="151"/>
      <c r="P3665" s="1"/>
      <c r="Q3665" s="1"/>
    </row>
    <row r="3666" spans="11:17" x14ac:dyDescent="0.25">
      <c r="K3666" s="1"/>
      <c r="N3666" s="1"/>
      <c r="O3666" s="151"/>
      <c r="P3666" s="1"/>
      <c r="Q3666" s="1"/>
    </row>
    <row r="3667" spans="11:17" x14ac:dyDescent="0.25">
      <c r="K3667" s="1"/>
      <c r="N3667" s="1"/>
      <c r="O3667" s="151"/>
      <c r="P3667" s="1"/>
      <c r="Q3667" s="1"/>
    </row>
    <row r="3668" spans="11:17" x14ac:dyDescent="0.25">
      <c r="K3668" s="1"/>
      <c r="N3668" s="1"/>
      <c r="O3668" s="151"/>
      <c r="P3668" s="1"/>
      <c r="Q3668" s="1"/>
    </row>
    <row r="3669" spans="11:17" x14ac:dyDescent="0.25">
      <c r="K3669" s="1"/>
      <c r="N3669" s="1"/>
      <c r="O3669" s="151"/>
      <c r="P3669" s="1"/>
      <c r="Q3669" s="1"/>
    </row>
    <row r="3670" spans="11:17" x14ac:dyDescent="0.25">
      <c r="K3670" s="1"/>
      <c r="N3670" s="1"/>
      <c r="O3670" s="151"/>
      <c r="P3670" s="1"/>
      <c r="Q3670" s="1"/>
    </row>
    <row r="3671" spans="11:17" x14ac:dyDescent="0.25">
      <c r="N3671" s="1"/>
      <c r="P3671" s="1"/>
    </row>
    <row r="3672" spans="11:17" x14ac:dyDescent="0.25">
      <c r="K3672" s="1"/>
      <c r="N3672" s="1"/>
      <c r="O3672" s="151"/>
      <c r="P3672" s="1"/>
      <c r="Q3672" s="1"/>
    </row>
    <row r="3673" spans="11:17" x14ac:dyDescent="0.25">
      <c r="K3673" s="1"/>
      <c r="N3673" s="1"/>
      <c r="O3673" s="151"/>
      <c r="P3673" s="1"/>
      <c r="Q3673" s="1"/>
    </row>
    <row r="3674" spans="11:17" x14ac:dyDescent="0.25">
      <c r="K3674" s="1"/>
      <c r="N3674" s="1"/>
      <c r="O3674" s="151"/>
      <c r="P3674" s="1"/>
      <c r="Q3674" s="1"/>
    </row>
    <row r="3675" spans="11:17" x14ac:dyDescent="0.25">
      <c r="N3675" s="1"/>
      <c r="P3675" s="1"/>
    </row>
    <row r="3676" spans="11:17" x14ac:dyDescent="0.25">
      <c r="K3676" s="1"/>
      <c r="N3676" s="1"/>
      <c r="O3676" s="151"/>
      <c r="P3676" s="1"/>
      <c r="Q3676" s="1"/>
    </row>
    <row r="3677" spans="11:17" x14ac:dyDescent="0.25">
      <c r="K3677" s="1"/>
      <c r="N3677" s="1"/>
      <c r="O3677" s="151"/>
      <c r="P3677" s="1"/>
      <c r="Q3677" s="1"/>
    </row>
    <row r="3678" spans="11:17" x14ac:dyDescent="0.25">
      <c r="K3678" s="1"/>
      <c r="N3678" s="1"/>
      <c r="O3678" s="151"/>
      <c r="P3678" s="1"/>
      <c r="Q3678" s="1"/>
    </row>
    <row r="3679" spans="11:17" x14ac:dyDescent="0.25">
      <c r="N3679" s="1"/>
      <c r="P3679" s="1"/>
    </row>
    <row r="3680" spans="11:17" x14ac:dyDescent="0.25">
      <c r="K3680" s="1"/>
      <c r="N3680" s="1"/>
      <c r="O3680" s="151"/>
      <c r="P3680" s="1"/>
      <c r="Q3680" s="1"/>
    </row>
    <row r="3681" spans="11:17" x14ac:dyDescent="0.25">
      <c r="K3681" s="1"/>
      <c r="N3681" s="1"/>
      <c r="O3681" s="151"/>
      <c r="P3681" s="1"/>
      <c r="Q3681" s="1"/>
    </row>
    <row r="3682" spans="11:17" x14ac:dyDescent="0.25">
      <c r="K3682" s="1"/>
      <c r="N3682" s="1"/>
      <c r="O3682" s="151"/>
      <c r="P3682" s="1"/>
      <c r="Q3682" s="1"/>
    </row>
    <row r="3683" spans="11:17" x14ac:dyDescent="0.25">
      <c r="N3683" s="1"/>
      <c r="P3683" s="1"/>
    </row>
    <row r="3684" spans="11:17" x14ac:dyDescent="0.25">
      <c r="K3684" s="1"/>
      <c r="N3684" s="1"/>
      <c r="O3684" s="151"/>
      <c r="P3684" s="1"/>
      <c r="Q3684" s="1"/>
    </row>
    <row r="3685" spans="11:17" x14ac:dyDescent="0.25">
      <c r="K3685" s="1"/>
      <c r="N3685" s="1"/>
      <c r="O3685" s="151"/>
      <c r="P3685" s="1"/>
      <c r="Q3685" s="1"/>
    </row>
    <row r="3686" spans="11:17" x14ac:dyDescent="0.25">
      <c r="K3686" s="1"/>
      <c r="N3686" s="1"/>
      <c r="O3686" s="151"/>
      <c r="P3686" s="1"/>
      <c r="Q3686" s="1"/>
    </row>
    <row r="3687" spans="11:17" x14ac:dyDescent="0.25">
      <c r="N3687" s="1"/>
      <c r="P3687" s="1"/>
    </row>
    <row r="3688" spans="11:17" x14ac:dyDescent="0.25">
      <c r="K3688" s="1"/>
      <c r="N3688" s="1"/>
      <c r="O3688" s="151"/>
      <c r="P3688" s="1"/>
      <c r="Q3688" s="1"/>
    </row>
    <row r="3689" spans="11:17" x14ac:dyDescent="0.25">
      <c r="K3689" s="1"/>
      <c r="N3689" s="1"/>
      <c r="O3689" s="151"/>
      <c r="P3689" s="1"/>
      <c r="Q3689" s="1"/>
    </row>
    <row r="3690" spans="11:17" x14ac:dyDescent="0.25">
      <c r="K3690" s="1"/>
      <c r="N3690" s="1"/>
      <c r="O3690" s="151"/>
      <c r="P3690" s="1"/>
      <c r="Q3690" s="1"/>
    </row>
    <row r="3691" spans="11:17" x14ac:dyDescent="0.25">
      <c r="N3691" s="1"/>
      <c r="P3691" s="1"/>
    </row>
    <row r="3692" spans="11:17" x14ac:dyDescent="0.25">
      <c r="K3692" s="1"/>
      <c r="N3692" s="1"/>
      <c r="O3692" s="151"/>
      <c r="P3692" s="1"/>
      <c r="Q3692" s="1"/>
    </row>
    <row r="3693" spans="11:17" x14ac:dyDescent="0.25">
      <c r="K3693" s="1"/>
      <c r="N3693" s="1"/>
      <c r="O3693" s="151"/>
      <c r="P3693" s="1"/>
      <c r="Q3693" s="1"/>
    </row>
    <row r="3694" spans="11:17" x14ac:dyDescent="0.25">
      <c r="K3694" s="1"/>
      <c r="N3694" s="1"/>
      <c r="O3694" s="151"/>
      <c r="P3694" s="1"/>
      <c r="Q3694" s="1"/>
    </row>
    <row r="3695" spans="11:17" x14ac:dyDescent="0.25">
      <c r="N3695" s="1"/>
      <c r="P3695" s="1"/>
    </row>
    <row r="3696" spans="11:17" x14ac:dyDescent="0.25">
      <c r="K3696" s="1"/>
      <c r="N3696" s="1"/>
      <c r="O3696" s="151"/>
      <c r="P3696" s="1"/>
      <c r="Q3696" s="1"/>
    </row>
    <row r="3697" spans="11:17" x14ac:dyDescent="0.25">
      <c r="K3697" s="1"/>
      <c r="N3697" s="1"/>
      <c r="O3697" s="151"/>
      <c r="P3697" s="1"/>
      <c r="Q3697" s="1"/>
    </row>
    <row r="3698" spans="11:17" x14ac:dyDescent="0.25">
      <c r="N3698" s="1"/>
      <c r="P3698" s="1"/>
    </row>
    <row r="3699" spans="11:17" x14ac:dyDescent="0.25">
      <c r="K3699" s="1"/>
      <c r="N3699" s="1"/>
      <c r="O3699" s="151"/>
      <c r="P3699" s="1"/>
      <c r="Q3699" s="1"/>
    </row>
    <row r="3700" spans="11:17" x14ac:dyDescent="0.25">
      <c r="K3700" s="1"/>
      <c r="N3700" s="1"/>
      <c r="O3700" s="151"/>
      <c r="P3700" s="1"/>
      <c r="Q3700" s="1"/>
    </row>
    <row r="3701" spans="11:17" x14ac:dyDescent="0.25">
      <c r="K3701" s="1"/>
      <c r="N3701" s="1"/>
      <c r="O3701" s="151"/>
      <c r="P3701" s="1"/>
      <c r="Q3701" s="1"/>
    </row>
    <row r="3702" spans="11:17" x14ac:dyDescent="0.25">
      <c r="K3702" s="1"/>
      <c r="N3702" s="1"/>
      <c r="O3702" s="151"/>
      <c r="P3702" s="1"/>
      <c r="Q3702" s="1"/>
    </row>
    <row r="3703" spans="11:17" x14ac:dyDescent="0.25">
      <c r="K3703" s="1"/>
      <c r="N3703" s="1"/>
      <c r="O3703" s="151"/>
      <c r="P3703" s="1"/>
      <c r="Q3703" s="1"/>
    </row>
    <row r="3704" spans="11:17" x14ac:dyDescent="0.25">
      <c r="K3704" s="1"/>
      <c r="N3704" s="1"/>
      <c r="O3704" s="151"/>
      <c r="P3704" s="1"/>
      <c r="Q3704" s="1"/>
    </row>
    <row r="3705" spans="11:17" x14ac:dyDescent="0.25">
      <c r="K3705" s="1"/>
      <c r="N3705" s="1"/>
      <c r="O3705" s="151"/>
      <c r="P3705" s="1"/>
      <c r="Q3705" s="1"/>
    </row>
    <row r="3706" spans="11:17" x14ac:dyDescent="0.25">
      <c r="K3706" s="1"/>
      <c r="N3706" s="1"/>
      <c r="O3706" s="151"/>
      <c r="P3706" s="1"/>
      <c r="Q3706" s="1"/>
    </row>
    <row r="3707" spans="11:17" x14ac:dyDescent="0.25">
      <c r="K3707" s="1"/>
      <c r="N3707" s="1"/>
      <c r="O3707" s="151"/>
      <c r="P3707" s="1"/>
      <c r="Q3707" s="1"/>
    </row>
    <row r="3708" spans="11:17" x14ac:dyDescent="0.25">
      <c r="K3708" s="1"/>
      <c r="N3708" s="1"/>
      <c r="O3708" s="151"/>
      <c r="P3708" s="1"/>
      <c r="Q3708" s="1"/>
    </row>
    <row r="3709" spans="11:17" x14ac:dyDescent="0.25">
      <c r="K3709" s="1"/>
      <c r="N3709" s="1"/>
      <c r="O3709" s="151"/>
      <c r="P3709" s="1"/>
      <c r="Q3709" s="1"/>
    </row>
    <row r="3710" spans="11:17" x14ac:dyDescent="0.25">
      <c r="K3710" s="1"/>
      <c r="N3710" s="1"/>
      <c r="O3710" s="151"/>
      <c r="P3710" s="1"/>
      <c r="Q3710" s="1"/>
    </row>
    <row r="3711" spans="11:17" x14ac:dyDescent="0.25">
      <c r="K3711" s="1"/>
      <c r="N3711" s="1"/>
      <c r="O3711" s="151"/>
      <c r="P3711" s="1"/>
      <c r="Q3711" s="1"/>
    </row>
    <row r="3712" spans="11:17" x14ac:dyDescent="0.25">
      <c r="K3712" s="1"/>
      <c r="N3712" s="1"/>
      <c r="O3712" s="151"/>
      <c r="P3712" s="1"/>
      <c r="Q3712" s="1"/>
    </row>
    <row r="3713" spans="11:17" x14ac:dyDescent="0.25">
      <c r="K3713" s="1"/>
      <c r="N3713" s="1"/>
      <c r="O3713" s="151"/>
      <c r="P3713" s="1"/>
      <c r="Q3713" s="1"/>
    </row>
    <row r="3714" spans="11:17" x14ac:dyDescent="0.25">
      <c r="K3714" s="1"/>
      <c r="N3714" s="1"/>
      <c r="O3714" s="151"/>
      <c r="P3714" s="1"/>
      <c r="Q3714" s="1"/>
    </row>
    <row r="3715" spans="11:17" x14ac:dyDescent="0.25">
      <c r="K3715" s="1"/>
      <c r="N3715" s="1"/>
      <c r="O3715" s="151"/>
      <c r="P3715" s="1"/>
      <c r="Q3715" s="1"/>
    </row>
    <row r="3716" spans="11:17" x14ac:dyDescent="0.25">
      <c r="K3716" s="1"/>
      <c r="N3716" s="1"/>
      <c r="O3716" s="151"/>
      <c r="P3716" s="1"/>
      <c r="Q3716" s="1"/>
    </row>
    <row r="3717" spans="11:17" x14ac:dyDescent="0.25">
      <c r="K3717" s="1"/>
      <c r="N3717" s="1"/>
      <c r="O3717" s="151"/>
      <c r="P3717" s="1"/>
      <c r="Q3717" s="1"/>
    </row>
    <row r="3718" spans="11:17" x14ac:dyDescent="0.25">
      <c r="K3718" s="1"/>
      <c r="N3718" s="1"/>
      <c r="O3718" s="151"/>
      <c r="P3718" s="1"/>
      <c r="Q3718" s="1"/>
    </row>
    <row r="3719" spans="11:17" x14ac:dyDescent="0.25">
      <c r="K3719" s="1"/>
      <c r="N3719" s="1"/>
      <c r="O3719" s="151"/>
      <c r="P3719" s="1"/>
      <c r="Q3719" s="1"/>
    </row>
    <row r="3720" spans="11:17" x14ac:dyDescent="0.25">
      <c r="K3720" s="1"/>
      <c r="N3720" s="1"/>
      <c r="O3720" s="151"/>
      <c r="P3720" s="1"/>
      <c r="Q3720" s="1"/>
    </row>
    <row r="3721" spans="11:17" x14ac:dyDescent="0.25">
      <c r="K3721" s="1"/>
      <c r="N3721" s="1"/>
      <c r="O3721" s="151"/>
      <c r="P3721" s="1"/>
      <c r="Q3721" s="1"/>
    </row>
    <row r="3722" spans="11:17" x14ac:dyDescent="0.25">
      <c r="K3722" s="1"/>
      <c r="N3722" s="1"/>
      <c r="O3722" s="151"/>
      <c r="P3722" s="1"/>
      <c r="Q3722" s="1"/>
    </row>
    <row r="3723" spans="11:17" x14ac:dyDescent="0.25">
      <c r="K3723" s="1"/>
      <c r="N3723" s="1"/>
      <c r="O3723" s="151"/>
      <c r="P3723" s="1"/>
      <c r="Q3723" s="1"/>
    </row>
    <row r="3724" spans="11:17" x14ac:dyDescent="0.25">
      <c r="N3724" s="1"/>
      <c r="P3724" s="1"/>
    </row>
    <row r="3725" spans="11:17" x14ac:dyDescent="0.25">
      <c r="K3725" s="1"/>
      <c r="N3725" s="1"/>
      <c r="O3725" s="151"/>
      <c r="P3725" s="1"/>
      <c r="Q3725" s="1"/>
    </row>
    <row r="3726" spans="11:17" x14ac:dyDescent="0.25">
      <c r="K3726" s="1"/>
      <c r="N3726" s="1"/>
      <c r="O3726" s="151"/>
      <c r="P3726" s="1"/>
      <c r="Q3726" s="1"/>
    </row>
    <row r="3727" spans="11:17" x14ac:dyDescent="0.25">
      <c r="K3727" s="1"/>
      <c r="N3727" s="1"/>
      <c r="O3727" s="151"/>
      <c r="P3727" s="1"/>
      <c r="Q3727" s="1"/>
    </row>
    <row r="3728" spans="11:17" x14ac:dyDescent="0.25">
      <c r="N3728" s="1"/>
      <c r="P3728" s="1"/>
    </row>
    <row r="3729" spans="11:17" x14ac:dyDescent="0.25">
      <c r="K3729" s="1"/>
      <c r="N3729" s="1"/>
      <c r="O3729" s="151"/>
      <c r="P3729" s="1"/>
      <c r="Q3729" s="1"/>
    </row>
    <row r="3730" spans="11:17" x14ac:dyDescent="0.25">
      <c r="K3730" s="1"/>
      <c r="N3730" s="1"/>
      <c r="O3730" s="151"/>
      <c r="P3730" s="1"/>
      <c r="Q3730" s="1"/>
    </row>
    <row r="3731" spans="11:17" x14ac:dyDescent="0.25">
      <c r="K3731" s="1"/>
      <c r="N3731" s="1"/>
      <c r="O3731" s="151"/>
      <c r="P3731" s="1"/>
      <c r="Q3731" s="1"/>
    </row>
    <row r="3732" spans="11:17" x14ac:dyDescent="0.25">
      <c r="K3732" s="1"/>
      <c r="N3732" s="1"/>
      <c r="O3732" s="151"/>
      <c r="P3732" s="1"/>
      <c r="Q3732" s="1"/>
    </row>
    <row r="3733" spans="11:17" x14ac:dyDescent="0.25">
      <c r="K3733" s="1"/>
      <c r="N3733" s="1"/>
      <c r="O3733" s="151"/>
      <c r="P3733" s="1"/>
      <c r="Q3733" s="1"/>
    </row>
    <row r="3734" spans="11:17" x14ac:dyDescent="0.25">
      <c r="K3734" s="1"/>
      <c r="N3734" s="1"/>
      <c r="O3734" s="151"/>
      <c r="P3734" s="1"/>
      <c r="Q3734" s="1"/>
    </row>
    <row r="3735" spans="11:17" x14ac:dyDescent="0.25">
      <c r="K3735" s="1"/>
      <c r="N3735" s="1"/>
      <c r="O3735" s="151"/>
      <c r="P3735" s="1"/>
      <c r="Q3735" s="1"/>
    </row>
    <row r="3736" spans="11:17" x14ac:dyDescent="0.25">
      <c r="K3736" s="1"/>
      <c r="N3736" s="1"/>
      <c r="O3736" s="151"/>
      <c r="P3736" s="1"/>
      <c r="Q3736" s="1"/>
    </row>
    <row r="3737" spans="11:17" x14ac:dyDescent="0.25">
      <c r="K3737" s="1"/>
      <c r="N3737" s="1"/>
      <c r="O3737" s="151"/>
      <c r="P3737" s="1"/>
      <c r="Q3737" s="1"/>
    </row>
    <row r="3738" spans="11:17" x14ac:dyDescent="0.25">
      <c r="K3738" s="1"/>
      <c r="N3738" s="1"/>
      <c r="O3738" s="151"/>
      <c r="P3738" s="1"/>
      <c r="Q3738" s="1"/>
    </row>
    <row r="3739" spans="11:17" x14ac:dyDescent="0.25">
      <c r="K3739" s="1"/>
      <c r="N3739" s="1"/>
      <c r="O3739" s="151"/>
      <c r="P3739" s="1"/>
      <c r="Q3739" s="1"/>
    </row>
    <row r="3740" spans="11:17" x14ac:dyDescent="0.25">
      <c r="K3740" s="1"/>
      <c r="N3740" s="1"/>
      <c r="O3740" s="151"/>
      <c r="P3740" s="1"/>
      <c r="Q3740" s="1"/>
    </row>
    <row r="3741" spans="11:17" x14ac:dyDescent="0.25">
      <c r="K3741" s="1"/>
      <c r="N3741" s="1"/>
      <c r="O3741" s="151"/>
      <c r="P3741" s="1"/>
      <c r="Q3741" s="1"/>
    </row>
    <row r="3742" spans="11:17" x14ac:dyDescent="0.25">
      <c r="K3742" s="1"/>
      <c r="N3742" s="1"/>
      <c r="O3742" s="151"/>
      <c r="P3742" s="1"/>
      <c r="Q3742" s="1"/>
    </row>
    <row r="3743" spans="11:17" x14ac:dyDescent="0.25">
      <c r="K3743" s="1"/>
      <c r="N3743" s="1"/>
      <c r="O3743" s="151"/>
      <c r="P3743" s="1"/>
      <c r="Q3743" s="1"/>
    </row>
    <row r="3744" spans="11:17" x14ac:dyDescent="0.25">
      <c r="K3744" s="1"/>
      <c r="N3744" s="1"/>
      <c r="O3744" s="151"/>
      <c r="P3744" s="1"/>
      <c r="Q3744" s="1"/>
    </row>
    <row r="3745" spans="11:17" x14ac:dyDescent="0.25">
      <c r="K3745" s="1"/>
      <c r="N3745" s="1"/>
      <c r="O3745" s="151"/>
      <c r="P3745" s="1"/>
      <c r="Q3745" s="1"/>
    </row>
    <row r="3746" spans="11:17" x14ac:dyDescent="0.25">
      <c r="K3746" s="1"/>
      <c r="N3746" s="1"/>
      <c r="O3746" s="151"/>
      <c r="P3746" s="1"/>
      <c r="Q3746" s="1"/>
    </row>
    <row r="3747" spans="11:17" x14ac:dyDescent="0.25">
      <c r="K3747" s="1"/>
      <c r="N3747" s="1"/>
      <c r="O3747" s="151"/>
      <c r="P3747" s="1"/>
      <c r="Q3747" s="1"/>
    </row>
    <row r="3748" spans="11:17" x14ac:dyDescent="0.25">
      <c r="K3748" s="1"/>
      <c r="N3748" s="1"/>
      <c r="O3748" s="151"/>
      <c r="P3748" s="1"/>
      <c r="Q3748" s="1"/>
    </row>
    <row r="3749" spans="11:17" x14ac:dyDescent="0.25">
      <c r="N3749" s="1"/>
      <c r="P3749" s="1"/>
    </row>
    <row r="3750" spans="11:17" x14ac:dyDescent="0.25">
      <c r="K3750" s="1"/>
      <c r="N3750" s="1"/>
      <c r="O3750" s="151"/>
      <c r="P3750" s="1"/>
      <c r="Q3750" s="1"/>
    </row>
    <row r="3751" spans="11:17" x14ac:dyDescent="0.25">
      <c r="K3751" s="1"/>
      <c r="N3751" s="1"/>
      <c r="O3751" s="151"/>
      <c r="P3751" s="1"/>
      <c r="Q3751" s="1"/>
    </row>
    <row r="3752" spans="11:17" x14ac:dyDescent="0.25">
      <c r="K3752" s="1"/>
      <c r="N3752" s="1"/>
      <c r="O3752" s="151"/>
      <c r="P3752" s="1"/>
      <c r="Q3752" s="1"/>
    </row>
    <row r="3753" spans="11:17" x14ac:dyDescent="0.25">
      <c r="K3753" s="1"/>
      <c r="N3753" s="1"/>
      <c r="O3753" s="151"/>
      <c r="P3753" s="1"/>
      <c r="Q3753" s="1"/>
    </row>
    <row r="3754" spans="11:17" x14ac:dyDescent="0.25">
      <c r="K3754" s="1"/>
      <c r="N3754" s="1"/>
      <c r="O3754" s="151"/>
      <c r="P3754" s="1"/>
      <c r="Q3754" s="1"/>
    </row>
    <row r="3755" spans="11:17" x14ac:dyDescent="0.25">
      <c r="K3755" s="1"/>
      <c r="N3755" s="1"/>
      <c r="O3755" s="151"/>
      <c r="P3755" s="1"/>
      <c r="Q3755" s="1"/>
    </row>
    <row r="3756" spans="11:17" x14ac:dyDescent="0.25">
      <c r="K3756" s="1"/>
      <c r="N3756" s="1"/>
      <c r="O3756" s="151"/>
      <c r="P3756" s="1"/>
      <c r="Q3756" s="1"/>
    </row>
    <row r="3757" spans="11:17" x14ac:dyDescent="0.25">
      <c r="K3757" s="1"/>
      <c r="N3757" s="1"/>
      <c r="O3757" s="151"/>
      <c r="P3757" s="1"/>
      <c r="Q3757" s="1"/>
    </row>
    <row r="3758" spans="11:17" x14ac:dyDescent="0.25">
      <c r="K3758" s="1"/>
      <c r="N3758" s="1"/>
      <c r="O3758" s="151"/>
      <c r="P3758" s="1"/>
      <c r="Q3758" s="1"/>
    </row>
    <row r="3759" spans="11:17" x14ac:dyDescent="0.25">
      <c r="K3759" s="1"/>
      <c r="N3759" s="1"/>
      <c r="O3759" s="151"/>
      <c r="P3759" s="1"/>
      <c r="Q3759" s="1"/>
    </row>
    <row r="3760" spans="11:17" x14ac:dyDescent="0.25">
      <c r="K3760" s="1"/>
      <c r="N3760" s="1"/>
      <c r="O3760" s="151"/>
      <c r="P3760" s="1"/>
      <c r="Q3760" s="1"/>
    </row>
    <row r="3761" spans="11:17" x14ac:dyDescent="0.25">
      <c r="K3761" s="1"/>
      <c r="N3761" s="1"/>
      <c r="O3761" s="151"/>
      <c r="P3761" s="1"/>
      <c r="Q3761" s="1"/>
    </row>
    <row r="3762" spans="11:17" x14ac:dyDescent="0.25">
      <c r="K3762" s="1"/>
      <c r="N3762" s="1"/>
      <c r="O3762" s="151"/>
      <c r="P3762" s="1"/>
      <c r="Q3762" s="1"/>
    </row>
    <row r="3763" spans="11:17" x14ac:dyDescent="0.25">
      <c r="K3763" s="1"/>
      <c r="N3763" s="1"/>
      <c r="O3763" s="151"/>
      <c r="P3763" s="1"/>
      <c r="Q3763" s="1"/>
    </row>
    <row r="3764" spans="11:17" x14ac:dyDescent="0.25">
      <c r="K3764" s="1"/>
      <c r="N3764" s="1"/>
      <c r="O3764" s="151"/>
      <c r="P3764" s="1"/>
      <c r="Q3764" s="1"/>
    </row>
    <row r="3765" spans="11:17" x14ac:dyDescent="0.25">
      <c r="K3765" s="1"/>
      <c r="N3765" s="1"/>
      <c r="O3765" s="151"/>
      <c r="P3765" s="1"/>
      <c r="Q3765" s="1"/>
    </row>
    <row r="3766" spans="11:17" x14ac:dyDescent="0.25">
      <c r="K3766" s="1"/>
      <c r="N3766" s="1"/>
      <c r="O3766" s="151"/>
      <c r="P3766" s="1"/>
      <c r="Q3766" s="1"/>
    </row>
    <row r="3767" spans="11:17" x14ac:dyDescent="0.25">
      <c r="K3767" s="1"/>
      <c r="N3767" s="1"/>
      <c r="O3767" s="151"/>
      <c r="P3767" s="1"/>
      <c r="Q3767" s="1"/>
    </row>
    <row r="3768" spans="11:17" x14ac:dyDescent="0.25">
      <c r="K3768" s="1"/>
      <c r="N3768" s="1"/>
      <c r="O3768" s="151"/>
      <c r="P3768" s="1"/>
      <c r="Q3768" s="1"/>
    </row>
    <row r="3769" spans="11:17" x14ac:dyDescent="0.25">
      <c r="K3769" s="1"/>
      <c r="N3769" s="1"/>
      <c r="O3769" s="151"/>
      <c r="P3769" s="1"/>
      <c r="Q3769" s="1"/>
    </row>
    <row r="3770" spans="11:17" x14ac:dyDescent="0.25">
      <c r="K3770" s="1"/>
      <c r="N3770" s="1"/>
      <c r="O3770" s="151"/>
      <c r="P3770" s="1"/>
      <c r="Q3770" s="1"/>
    </row>
    <row r="3771" spans="11:17" x14ac:dyDescent="0.25">
      <c r="K3771" s="1"/>
      <c r="N3771" s="1"/>
      <c r="O3771" s="151"/>
      <c r="P3771" s="1"/>
      <c r="Q3771" s="1"/>
    </row>
    <row r="3772" spans="11:17" x14ac:dyDescent="0.25">
      <c r="K3772" s="1"/>
      <c r="N3772" s="1"/>
      <c r="O3772" s="151"/>
      <c r="P3772" s="1"/>
      <c r="Q3772" s="1"/>
    </row>
    <row r="3773" spans="11:17" x14ac:dyDescent="0.25">
      <c r="K3773" s="1"/>
      <c r="N3773" s="1"/>
      <c r="O3773" s="151"/>
      <c r="P3773" s="1"/>
      <c r="Q3773" s="1"/>
    </row>
    <row r="3774" spans="11:17" x14ac:dyDescent="0.25">
      <c r="K3774" s="1"/>
      <c r="N3774" s="1"/>
      <c r="O3774" s="151"/>
      <c r="P3774" s="1"/>
      <c r="Q3774" s="1"/>
    </row>
    <row r="3775" spans="11:17" x14ac:dyDescent="0.25">
      <c r="N3775" s="1"/>
      <c r="P3775" s="1"/>
    </row>
    <row r="3776" spans="11:17" x14ac:dyDescent="0.25">
      <c r="K3776" s="1"/>
      <c r="N3776" s="1"/>
      <c r="O3776" s="151"/>
      <c r="P3776" s="1"/>
      <c r="Q3776" s="1"/>
    </row>
    <row r="3777" spans="11:17" x14ac:dyDescent="0.25">
      <c r="K3777" s="1"/>
      <c r="N3777" s="1"/>
      <c r="O3777" s="151"/>
      <c r="P3777" s="1"/>
      <c r="Q3777" s="1"/>
    </row>
    <row r="3778" spans="11:17" x14ac:dyDescent="0.25">
      <c r="K3778" s="1"/>
      <c r="N3778" s="1"/>
      <c r="O3778" s="151"/>
      <c r="P3778" s="1"/>
      <c r="Q3778" s="1"/>
    </row>
    <row r="3779" spans="11:17" x14ac:dyDescent="0.25">
      <c r="K3779" s="1"/>
      <c r="N3779" s="1"/>
      <c r="O3779" s="151"/>
      <c r="P3779" s="1"/>
      <c r="Q3779" s="1"/>
    </row>
    <row r="3780" spans="11:17" x14ac:dyDescent="0.25">
      <c r="N3780" s="1"/>
      <c r="P3780" s="1"/>
    </row>
    <row r="3781" spans="11:17" x14ac:dyDescent="0.25">
      <c r="K3781" s="1"/>
      <c r="N3781" s="1"/>
      <c r="O3781" s="151"/>
      <c r="P3781" s="1"/>
      <c r="Q3781" s="1"/>
    </row>
    <row r="3782" spans="11:17" x14ac:dyDescent="0.25">
      <c r="K3782" s="1"/>
      <c r="N3782" s="1"/>
      <c r="O3782" s="151"/>
      <c r="P3782" s="1"/>
      <c r="Q3782" s="1"/>
    </row>
    <row r="3783" spans="11:17" x14ac:dyDescent="0.25">
      <c r="K3783" s="1"/>
      <c r="N3783" s="1"/>
      <c r="O3783" s="151"/>
      <c r="P3783" s="1"/>
      <c r="Q3783" s="1"/>
    </row>
    <row r="3784" spans="11:17" x14ac:dyDescent="0.25">
      <c r="K3784" s="1"/>
      <c r="N3784" s="1"/>
      <c r="O3784" s="151"/>
      <c r="P3784" s="1"/>
      <c r="Q3784" s="1"/>
    </row>
    <row r="3785" spans="11:17" x14ac:dyDescent="0.25">
      <c r="N3785" s="1"/>
      <c r="P3785" s="1"/>
    </row>
    <row r="3786" spans="11:17" x14ac:dyDescent="0.25">
      <c r="K3786" s="1"/>
      <c r="N3786" s="1"/>
      <c r="O3786" s="151"/>
      <c r="P3786" s="1"/>
      <c r="Q3786" s="1"/>
    </row>
    <row r="3787" spans="11:17" x14ac:dyDescent="0.25">
      <c r="K3787" s="1"/>
      <c r="N3787" s="1"/>
      <c r="O3787" s="151"/>
      <c r="P3787" s="1"/>
      <c r="Q3787" s="1"/>
    </row>
    <row r="3788" spans="11:17" x14ac:dyDescent="0.25">
      <c r="K3788" s="1"/>
      <c r="N3788" s="1"/>
      <c r="O3788" s="151"/>
      <c r="P3788" s="1"/>
      <c r="Q3788" s="1"/>
    </row>
    <row r="3789" spans="11:17" x14ac:dyDescent="0.25">
      <c r="K3789" s="1"/>
      <c r="N3789" s="1"/>
      <c r="O3789" s="151"/>
      <c r="P3789" s="1"/>
      <c r="Q3789" s="1"/>
    </row>
    <row r="3790" spans="11:17" x14ac:dyDescent="0.25">
      <c r="N3790" s="1"/>
      <c r="P3790" s="1"/>
    </row>
    <row r="3791" spans="11:17" x14ac:dyDescent="0.25">
      <c r="K3791" s="1"/>
      <c r="N3791" s="1"/>
      <c r="O3791" s="151"/>
      <c r="P3791" s="1"/>
      <c r="Q3791" s="1"/>
    </row>
    <row r="3792" spans="11:17" x14ac:dyDescent="0.25">
      <c r="N3792" s="1"/>
      <c r="P3792" s="1"/>
    </row>
    <row r="3793" spans="11:17" x14ac:dyDescent="0.25">
      <c r="K3793" s="1"/>
      <c r="N3793" s="1"/>
      <c r="O3793" s="151"/>
      <c r="P3793" s="1"/>
      <c r="Q3793" s="1"/>
    </row>
    <row r="3794" spans="11:17" x14ac:dyDescent="0.25">
      <c r="N3794" s="1"/>
      <c r="P3794" s="1"/>
    </row>
    <row r="3795" spans="11:17" x14ac:dyDescent="0.25">
      <c r="K3795" s="1"/>
      <c r="N3795" s="1"/>
      <c r="O3795" s="151"/>
      <c r="P3795" s="1"/>
      <c r="Q3795" s="1"/>
    </row>
    <row r="3796" spans="11:17" x14ac:dyDescent="0.25">
      <c r="N3796" s="1"/>
      <c r="P3796" s="1"/>
    </row>
    <row r="3797" spans="11:17" x14ac:dyDescent="0.25">
      <c r="K3797" s="1"/>
      <c r="N3797" s="1"/>
      <c r="O3797" s="151"/>
      <c r="P3797" s="1"/>
      <c r="Q3797" s="1"/>
    </row>
    <row r="3798" spans="11:17" x14ac:dyDescent="0.25">
      <c r="N3798" s="1"/>
      <c r="P3798" s="1"/>
    </row>
    <row r="3799" spans="11:17" x14ac:dyDescent="0.25">
      <c r="K3799" s="1"/>
      <c r="N3799" s="1"/>
      <c r="O3799" s="151"/>
      <c r="P3799" s="1"/>
      <c r="Q3799" s="1"/>
    </row>
    <row r="3800" spans="11:17" x14ac:dyDescent="0.25">
      <c r="N3800" s="1"/>
      <c r="P3800" s="1"/>
    </row>
    <row r="3801" spans="11:17" x14ac:dyDescent="0.25">
      <c r="K3801" s="1"/>
      <c r="N3801" s="1"/>
      <c r="O3801" s="151"/>
      <c r="P3801" s="1"/>
      <c r="Q3801" s="1"/>
    </row>
    <row r="3802" spans="11:17" x14ac:dyDescent="0.25">
      <c r="N3802" s="1"/>
      <c r="P3802" s="1"/>
    </row>
    <row r="3803" spans="11:17" x14ac:dyDescent="0.25">
      <c r="K3803" s="1"/>
      <c r="N3803" s="1"/>
      <c r="O3803" s="151"/>
      <c r="P3803" s="1"/>
      <c r="Q3803" s="1"/>
    </row>
    <row r="3804" spans="11:17" x14ac:dyDescent="0.25">
      <c r="K3804" s="1"/>
      <c r="N3804" s="1"/>
      <c r="O3804" s="151"/>
      <c r="P3804" s="1"/>
      <c r="Q3804" s="1"/>
    </row>
    <row r="3805" spans="11:17" x14ac:dyDescent="0.25">
      <c r="K3805" s="1"/>
      <c r="N3805" s="1"/>
      <c r="O3805" s="151"/>
      <c r="P3805" s="1"/>
      <c r="Q3805" s="1"/>
    </row>
    <row r="3806" spans="11:17" x14ac:dyDescent="0.25">
      <c r="N3806" s="1"/>
      <c r="P3806" s="1"/>
    </row>
    <row r="3807" spans="11:17" x14ac:dyDescent="0.25">
      <c r="K3807" s="1"/>
      <c r="N3807" s="1"/>
      <c r="O3807" s="151"/>
      <c r="P3807" s="1"/>
      <c r="Q3807" s="1"/>
    </row>
    <row r="3808" spans="11:17" x14ac:dyDescent="0.25">
      <c r="K3808" s="1"/>
      <c r="N3808" s="1"/>
      <c r="O3808" s="151"/>
      <c r="P3808" s="1"/>
      <c r="Q3808" s="1"/>
    </row>
    <row r="3809" spans="11:17" x14ac:dyDescent="0.25">
      <c r="K3809" s="1"/>
      <c r="N3809" s="1"/>
      <c r="O3809" s="151"/>
      <c r="P3809" s="1"/>
      <c r="Q3809" s="1"/>
    </row>
    <row r="3810" spans="11:17" x14ac:dyDescent="0.25">
      <c r="K3810" s="1"/>
      <c r="N3810" s="1"/>
      <c r="O3810" s="151"/>
      <c r="P3810" s="1"/>
      <c r="Q3810" s="1"/>
    </row>
    <row r="3811" spans="11:17" x14ac:dyDescent="0.25">
      <c r="K3811" s="1"/>
      <c r="N3811" s="1"/>
      <c r="O3811" s="151"/>
      <c r="P3811" s="1"/>
      <c r="Q3811" s="1"/>
    </row>
    <row r="3812" spans="11:17" x14ac:dyDescent="0.25">
      <c r="K3812" s="1"/>
      <c r="N3812" s="1"/>
      <c r="O3812" s="151"/>
      <c r="P3812" s="1"/>
      <c r="Q3812" s="1"/>
    </row>
    <row r="3813" spans="11:17" x14ac:dyDescent="0.25">
      <c r="K3813" s="1"/>
      <c r="N3813" s="1"/>
      <c r="O3813" s="151"/>
      <c r="P3813" s="1"/>
      <c r="Q3813" s="1"/>
    </row>
    <row r="3814" spans="11:17" x14ac:dyDescent="0.25">
      <c r="K3814" s="1"/>
      <c r="N3814" s="1"/>
      <c r="O3814" s="151"/>
      <c r="P3814" s="1"/>
      <c r="Q3814" s="1"/>
    </row>
    <row r="3815" spans="11:17" x14ac:dyDescent="0.25">
      <c r="K3815" s="1"/>
      <c r="N3815" s="1"/>
      <c r="O3815" s="151"/>
      <c r="P3815" s="1"/>
      <c r="Q3815" s="1"/>
    </row>
    <row r="3816" spans="11:17" x14ac:dyDescent="0.25">
      <c r="K3816" s="1"/>
      <c r="N3816" s="1"/>
      <c r="O3816" s="151"/>
      <c r="P3816" s="1"/>
      <c r="Q3816" s="1"/>
    </row>
    <row r="3817" spans="11:17" x14ac:dyDescent="0.25">
      <c r="K3817" s="1"/>
      <c r="N3817" s="1"/>
      <c r="O3817" s="151"/>
      <c r="P3817" s="1"/>
      <c r="Q3817" s="1"/>
    </row>
    <row r="3818" spans="11:17" x14ac:dyDescent="0.25">
      <c r="K3818" s="1"/>
      <c r="N3818" s="1"/>
      <c r="O3818" s="151"/>
      <c r="P3818" s="1"/>
      <c r="Q3818" s="1"/>
    </row>
    <row r="3819" spans="11:17" x14ac:dyDescent="0.25">
      <c r="K3819" s="1"/>
      <c r="N3819" s="1"/>
      <c r="O3819" s="151"/>
      <c r="P3819" s="1"/>
      <c r="Q3819" s="1"/>
    </row>
    <row r="3820" spans="11:17" x14ac:dyDescent="0.25">
      <c r="K3820" s="1"/>
      <c r="N3820" s="1"/>
      <c r="O3820" s="151"/>
      <c r="P3820" s="1"/>
      <c r="Q3820" s="1"/>
    </row>
    <row r="3821" spans="11:17" x14ac:dyDescent="0.25">
      <c r="K3821" s="1"/>
      <c r="N3821" s="1"/>
      <c r="O3821" s="151"/>
      <c r="P3821" s="1"/>
      <c r="Q3821" s="1"/>
    </row>
    <row r="3822" spans="11:17" x14ac:dyDescent="0.25">
      <c r="K3822" s="1"/>
      <c r="N3822" s="1"/>
      <c r="O3822" s="151"/>
      <c r="P3822" s="1"/>
      <c r="Q3822" s="1"/>
    </row>
    <row r="3823" spans="11:17" x14ac:dyDescent="0.25">
      <c r="K3823" s="1"/>
      <c r="N3823" s="1"/>
      <c r="O3823" s="151"/>
      <c r="P3823" s="1"/>
      <c r="Q3823" s="1"/>
    </row>
    <row r="3824" spans="11:17" x14ac:dyDescent="0.25">
      <c r="K3824" s="1"/>
      <c r="N3824" s="1"/>
      <c r="O3824" s="151"/>
      <c r="P3824" s="1"/>
      <c r="Q3824" s="1"/>
    </row>
    <row r="3825" spans="11:17" x14ac:dyDescent="0.25">
      <c r="K3825" s="1"/>
      <c r="N3825" s="1"/>
      <c r="O3825" s="151"/>
      <c r="P3825" s="1"/>
      <c r="Q3825" s="1"/>
    </row>
    <row r="3826" spans="11:17" x14ac:dyDescent="0.25">
      <c r="K3826" s="1"/>
      <c r="N3826" s="1"/>
      <c r="O3826" s="151"/>
      <c r="P3826" s="1"/>
      <c r="Q3826" s="1"/>
    </row>
    <row r="3827" spans="11:17" x14ac:dyDescent="0.25">
      <c r="K3827" s="1"/>
      <c r="N3827" s="1"/>
      <c r="O3827" s="151"/>
      <c r="P3827" s="1"/>
      <c r="Q3827" s="1"/>
    </row>
    <row r="3828" spans="11:17" x14ac:dyDescent="0.25">
      <c r="K3828" s="1"/>
      <c r="N3828" s="1"/>
      <c r="O3828" s="151"/>
      <c r="P3828" s="1"/>
      <c r="Q3828" s="1"/>
    </row>
    <row r="3829" spans="11:17" x14ac:dyDescent="0.25">
      <c r="K3829" s="1"/>
      <c r="N3829" s="1"/>
      <c r="O3829" s="151"/>
      <c r="P3829" s="1"/>
      <c r="Q3829" s="1"/>
    </row>
    <row r="3830" spans="11:17" x14ac:dyDescent="0.25">
      <c r="N3830" s="1"/>
      <c r="P3830" s="1"/>
    </row>
    <row r="3831" spans="11:17" x14ac:dyDescent="0.25">
      <c r="K3831" s="1"/>
      <c r="N3831" s="1"/>
      <c r="O3831" s="151"/>
      <c r="P3831" s="1"/>
      <c r="Q3831" s="1"/>
    </row>
    <row r="3832" spans="11:17" x14ac:dyDescent="0.25">
      <c r="K3832" s="1"/>
      <c r="N3832" s="1"/>
      <c r="O3832" s="151"/>
      <c r="P3832" s="1"/>
      <c r="Q3832" s="1"/>
    </row>
    <row r="3833" spans="11:17" x14ac:dyDescent="0.25">
      <c r="K3833" s="1"/>
      <c r="N3833" s="1"/>
      <c r="O3833" s="151"/>
      <c r="P3833" s="1"/>
      <c r="Q3833" s="1"/>
    </row>
    <row r="3834" spans="11:17" x14ac:dyDescent="0.25">
      <c r="K3834" s="1"/>
      <c r="N3834" s="1"/>
      <c r="O3834" s="151"/>
      <c r="P3834" s="1"/>
      <c r="Q3834" s="1"/>
    </row>
    <row r="3835" spans="11:17" x14ac:dyDescent="0.25">
      <c r="K3835" s="1"/>
      <c r="N3835" s="1"/>
      <c r="O3835" s="151"/>
      <c r="P3835" s="1"/>
      <c r="Q3835" s="1"/>
    </row>
    <row r="3836" spans="11:17" x14ac:dyDescent="0.25">
      <c r="N3836" s="1"/>
      <c r="P3836" s="1"/>
    </row>
    <row r="3837" spans="11:17" x14ac:dyDescent="0.25">
      <c r="K3837" s="1"/>
      <c r="N3837" s="1"/>
      <c r="O3837" s="151"/>
      <c r="P3837" s="1"/>
      <c r="Q3837" s="1"/>
    </row>
    <row r="3838" spans="11:17" x14ac:dyDescent="0.25">
      <c r="K3838" s="1"/>
      <c r="N3838" s="1"/>
      <c r="O3838" s="151"/>
      <c r="P3838" s="1"/>
      <c r="Q3838" s="1"/>
    </row>
    <row r="3839" spans="11:17" x14ac:dyDescent="0.25">
      <c r="K3839" s="1"/>
      <c r="N3839" s="1"/>
      <c r="O3839" s="151"/>
      <c r="P3839" s="1"/>
      <c r="Q3839" s="1"/>
    </row>
    <row r="3840" spans="11:17" x14ac:dyDescent="0.25">
      <c r="K3840" s="1"/>
      <c r="N3840" s="1"/>
      <c r="O3840" s="151"/>
      <c r="P3840" s="1"/>
      <c r="Q3840" s="1"/>
    </row>
    <row r="3841" spans="11:17" x14ac:dyDescent="0.25">
      <c r="K3841" s="1"/>
      <c r="N3841" s="1"/>
      <c r="O3841" s="151"/>
      <c r="P3841" s="1"/>
      <c r="Q3841" s="1"/>
    </row>
    <row r="3842" spans="11:17" x14ac:dyDescent="0.25">
      <c r="N3842" s="1"/>
      <c r="P3842" s="1"/>
    </row>
    <row r="3843" spans="11:17" x14ac:dyDescent="0.25">
      <c r="K3843" s="1"/>
      <c r="N3843" s="1"/>
      <c r="O3843" s="151"/>
      <c r="P3843" s="1"/>
      <c r="Q3843" s="1"/>
    </row>
    <row r="3844" spans="11:17" x14ac:dyDescent="0.25">
      <c r="K3844" s="1"/>
      <c r="N3844" s="1"/>
      <c r="O3844" s="151"/>
      <c r="P3844" s="1"/>
      <c r="Q3844" s="1"/>
    </row>
    <row r="3845" spans="11:17" x14ac:dyDescent="0.25">
      <c r="K3845" s="1"/>
      <c r="N3845" s="1"/>
      <c r="O3845" s="151"/>
      <c r="P3845" s="1"/>
      <c r="Q3845" s="1"/>
    </row>
    <row r="3846" spans="11:17" x14ac:dyDescent="0.25">
      <c r="K3846" s="1"/>
      <c r="N3846" s="1"/>
      <c r="O3846" s="151"/>
      <c r="P3846" s="1"/>
      <c r="Q3846" s="1"/>
    </row>
    <row r="3847" spans="11:17" x14ac:dyDescent="0.25">
      <c r="K3847" s="1"/>
      <c r="N3847" s="1"/>
      <c r="O3847" s="151"/>
      <c r="P3847" s="1"/>
      <c r="Q3847" s="1"/>
    </row>
    <row r="3848" spans="11:17" x14ac:dyDescent="0.25">
      <c r="N3848" s="1"/>
      <c r="P3848" s="1"/>
    </row>
    <row r="3849" spans="11:17" x14ac:dyDescent="0.25">
      <c r="K3849" s="1"/>
      <c r="N3849" s="1"/>
      <c r="O3849" s="151"/>
      <c r="P3849" s="1"/>
      <c r="Q3849" s="1"/>
    </row>
    <row r="3850" spans="11:17" x14ac:dyDescent="0.25">
      <c r="K3850" s="1"/>
      <c r="N3850" s="1"/>
      <c r="O3850" s="151"/>
      <c r="P3850" s="1"/>
      <c r="Q3850" s="1"/>
    </row>
    <row r="3851" spans="11:17" x14ac:dyDescent="0.25">
      <c r="K3851" s="1"/>
      <c r="N3851" s="1"/>
      <c r="O3851" s="151"/>
      <c r="P3851" s="1"/>
      <c r="Q3851" s="1"/>
    </row>
    <row r="3852" spans="11:17" x14ac:dyDescent="0.25">
      <c r="K3852" s="1"/>
      <c r="N3852" s="1"/>
      <c r="O3852" s="151"/>
      <c r="P3852" s="1"/>
      <c r="Q3852" s="1"/>
    </row>
    <row r="3853" spans="11:17" x14ac:dyDescent="0.25">
      <c r="K3853" s="1"/>
      <c r="N3853" s="1"/>
      <c r="O3853" s="151"/>
      <c r="P3853" s="1"/>
      <c r="Q3853" s="1"/>
    </row>
    <row r="3854" spans="11:17" x14ac:dyDescent="0.25">
      <c r="N3854" s="1"/>
      <c r="P3854" s="1"/>
    </row>
    <row r="3855" spans="11:17" x14ac:dyDescent="0.25">
      <c r="K3855" s="1"/>
      <c r="N3855" s="1"/>
      <c r="O3855" s="151"/>
      <c r="P3855" s="1"/>
      <c r="Q3855" s="1"/>
    </row>
    <row r="3856" spans="11:17" x14ac:dyDescent="0.25">
      <c r="K3856" s="1"/>
      <c r="N3856" s="1"/>
      <c r="O3856" s="151"/>
      <c r="P3856" s="1"/>
      <c r="Q3856" s="1"/>
    </row>
    <row r="3857" spans="11:17" x14ac:dyDescent="0.25">
      <c r="K3857" s="1"/>
      <c r="N3857" s="1"/>
      <c r="O3857" s="151"/>
      <c r="P3857" s="1"/>
      <c r="Q3857" s="1"/>
    </row>
    <row r="3858" spans="11:17" x14ac:dyDescent="0.25">
      <c r="K3858" s="1"/>
      <c r="N3858" s="1"/>
      <c r="O3858" s="151"/>
      <c r="P3858" s="1"/>
      <c r="Q3858" s="1"/>
    </row>
    <row r="3859" spans="11:17" x14ac:dyDescent="0.25">
      <c r="K3859" s="1"/>
      <c r="N3859" s="1"/>
      <c r="O3859" s="151"/>
      <c r="P3859" s="1"/>
      <c r="Q3859" s="1"/>
    </row>
    <row r="3860" spans="11:17" x14ac:dyDescent="0.25">
      <c r="N3860" s="1"/>
      <c r="P3860" s="1"/>
    </row>
    <row r="3861" spans="11:17" x14ac:dyDescent="0.25">
      <c r="K3861" s="1"/>
      <c r="N3861" s="1"/>
      <c r="O3861" s="151"/>
      <c r="P3861" s="1"/>
      <c r="Q3861" s="1"/>
    </row>
    <row r="3862" spans="11:17" x14ac:dyDescent="0.25">
      <c r="K3862" s="1"/>
      <c r="N3862" s="1"/>
      <c r="O3862" s="151"/>
      <c r="P3862" s="1"/>
      <c r="Q3862" s="1"/>
    </row>
    <row r="3863" spans="11:17" x14ac:dyDescent="0.25">
      <c r="K3863" s="1"/>
      <c r="N3863" s="1"/>
      <c r="O3863" s="151"/>
      <c r="P3863" s="1"/>
      <c r="Q3863" s="1"/>
    </row>
    <row r="3864" spans="11:17" x14ac:dyDescent="0.25">
      <c r="K3864" s="1"/>
      <c r="N3864" s="1"/>
      <c r="O3864" s="151"/>
      <c r="P3864" s="1"/>
      <c r="Q3864" s="1"/>
    </row>
    <row r="3865" spans="11:17" x14ac:dyDescent="0.25">
      <c r="K3865" s="1"/>
      <c r="N3865" s="1"/>
      <c r="O3865" s="151"/>
      <c r="P3865" s="1"/>
      <c r="Q3865" s="1"/>
    </row>
    <row r="3866" spans="11:17" x14ac:dyDescent="0.25">
      <c r="K3866" s="1"/>
      <c r="N3866" s="1"/>
      <c r="O3866" s="151"/>
      <c r="P3866" s="1"/>
      <c r="Q3866" s="1"/>
    </row>
    <row r="3867" spans="11:17" x14ac:dyDescent="0.25">
      <c r="K3867" s="1"/>
      <c r="N3867" s="1"/>
      <c r="O3867" s="151"/>
      <c r="P3867" s="1"/>
      <c r="Q3867" s="1"/>
    </row>
    <row r="3868" spans="11:17" x14ac:dyDescent="0.25">
      <c r="K3868" s="1"/>
      <c r="N3868" s="1"/>
      <c r="O3868" s="151"/>
      <c r="P3868" s="1"/>
      <c r="Q3868" s="1"/>
    </row>
    <row r="3869" spans="11:17" x14ac:dyDescent="0.25">
      <c r="K3869" s="1"/>
      <c r="N3869" s="1"/>
      <c r="O3869" s="151"/>
      <c r="P3869" s="1"/>
      <c r="Q3869" s="1"/>
    </row>
    <row r="3870" spans="11:17" x14ac:dyDescent="0.25">
      <c r="K3870" s="1"/>
      <c r="N3870" s="1"/>
      <c r="O3870" s="151"/>
      <c r="P3870" s="1"/>
      <c r="Q3870" s="1"/>
    </row>
    <row r="3871" spans="11:17" x14ac:dyDescent="0.25">
      <c r="K3871" s="1"/>
      <c r="N3871" s="1"/>
      <c r="O3871" s="151"/>
      <c r="P3871" s="1"/>
      <c r="Q3871" s="1"/>
    </row>
    <row r="3872" spans="11:17" x14ac:dyDescent="0.25">
      <c r="K3872" s="1"/>
      <c r="N3872" s="1"/>
      <c r="O3872" s="151"/>
      <c r="P3872" s="1"/>
      <c r="Q3872" s="1"/>
    </row>
    <row r="3873" spans="11:17" x14ac:dyDescent="0.25">
      <c r="K3873" s="1"/>
      <c r="N3873" s="1"/>
      <c r="O3873" s="151"/>
      <c r="P3873" s="1"/>
      <c r="Q3873" s="1"/>
    </row>
    <row r="3874" spans="11:17" x14ac:dyDescent="0.25">
      <c r="K3874" s="1"/>
      <c r="N3874" s="1"/>
      <c r="O3874" s="151"/>
      <c r="P3874" s="1"/>
      <c r="Q3874" s="1"/>
    </row>
    <row r="3875" spans="11:17" x14ac:dyDescent="0.25">
      <c r="K3875" s="1"/>
      <c r="N3875" s="1"/>
      <c r="O3875" s="151"/>
      <c r="P3875" s="1"/>
      <c r="Q3875" s="1"/>
    </row>
    <row r="3876" spans="11:17" x14ac:dyDescent="0.25">
      <c r="K3876" s="1"/>
      <c r="N3876" s="1"/>
      <c r="O3876" s="151"/>
      <c r="P3876" s="1"/>
      <c r="Q3876" s="1"/>
    </row>
    <row r="3877" spans="11:17" x14ac:dyDescent="0.25">
      <c r="K3877" s="1"/>
      <c r="N3877" s="1"/>
      <c r="O3877" s="151"/>
      <c r="P3877" s="1"/>
      <c r="Q3877" s="1"/>
    </row>
    <row r="3878" spans="11:17" x14ac:dyDescent="0.25">
      <c r="K3878" s="1"/>
      <c r="N3878" s="1"/>
      <c r="O3878" s="151"/>
      <c r="P3878" s="1"/>
      <c r="Q3878" s="1"/>
    </row>
    <row r="3879" spans="11:17" x14ac:dyDescent="0.25">
      <c r="K3879" s="1"/>
      <c r="N3879" s="1"/>
      <c r="O3879" s="151"/>
      <c r="P3879" s="1"/>
      <c r="Q3879" s="1"/>
    </row>
    <row r="3880" spans="11:17" x14ac:dyDescent="0.25">
      <c r="K3880" s="1"/>
      <c r="N3880" s="1"/>
      <c r="O3880" s="151"/>
      <c r="P3880" s="1"/>
      <c r="Q3880" s="1"/>
    </row>
    <row r="3881" spans="11:17" x14ac:dyDescent="0.25">
      <c r="K3881" s="1"/>
      <c r="N3881" s="1"/>
      <c r="O3881" s="151"/>
      <c r="P3881" s="1"/>
      <c r="Q3881" s="1"/>
    </row>
    <row r="3882" spans="11:17" x14ac:dyDescent="0.25">
      <c r="K3882" s="1"/>
      <c r="N3882" s="1"/>
      <c r="O3882" s="151"/>
      <c r="P3882" s="1"/>
      <c r="Q3882" s="1"/>
    </row>
    <row r="3883" spans="11:17" x14ac:dyDescent="0.25">
      <c r="K3883" s="1"/>
      <c r="N3883" s="1"/>
      <c r="O3883" s="151"/>
      <c r="P3883" s="1"/>
      <c r="Q3883" s="1"/>
    </row>
    <row r="3884" spans="11:17" x14ac:dyDescent="0.25">
      <c r="K3884" s="1"/>
      <c r="N3884" s="1"/>
      <c r="O3884" s="151"/>
      <c r="P3884" s="1"/>
      <c r="Q3884" s="1"/>
    </row>
    <row r="3885" spans="11:17" x14ac:dyDescent="0.25">
      <c r="K3885" s="1"/>
      <c r="N3885" s="1"/>
      <c r="O3885" s="151"/>
      <c r="P3885" s="1"/>
      <c r="Q3885" s="1"/>
    </row>
    <row r="3886" spans="11:17" x14ac:dyDescent="0.25">
      <c r="K3886" s="1"/>
      <c r="N3886" s="1"/>
      <c r="O3886" s="151"/>
      <c r="P3886" s="1"/>
      <c r="Q3886" s="1"/>
    </row>
    <row r="3887" spans="11:17" x14ac:dyDescent="0.25">
      <c r="K3887" s="1"/>
      <c r="N3887" s="1"/>
      <c r="O3887" s="151"/>
      <c r="P3887" s="1"/>
      <c r="Q3887" s="1"/>
    </row>
    <row r="3888" spans="11:17" x14ac:dyDescent="0.25">
      <c r="K3888" s="1"/>
      <c r="N3888" s="1"/>
      <c r="O3888" s="151"/>
      <c r="P3888" s="1"/>
      <c r="Q3888" s="1"/>
    </row>
    <row r="3889" spans="11:17" x14ac:dyDescent="0.25">
      <c r="N3889" s="1"/>
      <c r="P3889" s="1"/>
    </row>
    <row r="3890" spans="11:17" x14ac:dyDescent="0.25">
      <c r="K3890" s="1"/>
      <c r="N3890" s="1"/>
      <c r="O3890" s="151"/>
      <c r="P3890" s="1"/>
      <c r="Q3890" s="1"/>
    </row>
    <row r="3891" spans="11:17" x14ac:dyDescent="0.25">
      <c r="K3891" s="1"/>
      <c r="N3891" s="1"/>
      <c r="O3891" s="151"/>
      <c r="P3891" s="1"/>
      <c r="Q3891" s="1"/>
    </row>
    <row r="3892" spans="11:17" x14ac:dyDescent="0.25">
      <c r="K3892" s="1"/>
      <c r="N3892" s="1"/>
      <c r="O3892" s="151"/>
      <c r="P3892" s="1"/>
      <c r="Q3892" s="1"/>
    </row>
    <row r="3893" spans="11:17" x14ac:dyDescent="0.25">
      <c r="K3893" s="1"/>
      <c r="N3893" s="1"/>
      <c r="O3893" s="151"/>
      <c r="P3893" s="1"/>
      <c r="Q3893" s="1"/>
    </row>
    <row r="3894" spans="11:17" x14ac:dyDescent="0.25">
      <c r="K3894" s="1"/>
      <c r="N3894" s="1"/>
      <c r="O3894" s="151"/>
      <c r="P3894" s="1"/>
      <c r="Q3894" s="1"/>
    </row>
    <row r="3895" spans="11:17" x14ac:dyDescent="0.25">
      <c r="N3895" s="1"/>
      <c r="P3895" s="1"/>
    </row>
    <row r="3896" spans="11:17" x14ac:dyDescent="0.25">
      <c r="K3896" s="1"/>
      <c r="N3896" s="1"/>
      <c r="O3896" s="151"/>
      <c r="P3896" s="1"/>
      <c r="Q3896" s="1"/>
    </row>
    <row r="3897" spans="11:17" x14ac:dyDescent="0.25">
      <c r="K3897" s="1"/>
      <c r="N3897" s="1"/>
      <c r="O3897" s="151"/>
      <c r="P3897" s="1"/>
      <c r="Q3897" s="1"/>
    </row>
    <row r="3898" spans="11:17" x14ac:dyDescent="0.25">
      <c r="K3898" s="1"/>
      <c r="N3898" s="1"/>
      <c r="O3898" s="151"/>
      <c r="P3898" s="1"/>
      <c r="Q3898" s="1"/>
    </row>
    <row r="3899" spans="11:17" x14ac:dyDescent="0.25">
      <c r="K3899" s="1"/>
      <c r="N3899" s="1"/>
      <c r="O3899" s="151"/>
      <c r="P3899" s="1"/>
      <c r="Q3899" s="1"/>
    </row>
    <row r="3900" spans="11:17" x14ac:dyDescent="0.25">
      <c r="K3900" s="1"/>
      <c r="N3900" s="1"/>
      <c r="O3900" s="151"/>
      <c r="P3900" s="1"/>
      <c r="Q3900" s="1"/>
    </row>
    <row r="3901" spans="11:17" x14ac:dyDescent="0.25">
      <c r="N3901" s="1"/>
      <c r="P3901" s="1"/>
    </row>
    <row r="3902" spans="11:17" x14ac:dyDescent="0.25">
      <c r="K3902" s="1"/>
      <c r="N3902" s="1"/>
      <c r="O3902" s="151"/>
      <c r="P3902" s="1"/>
      <c r="Q3902" s="1"/>
    </row>
    <row r="3903" spans="11:17" x14ac:dyDescent="0.25">
      <c r="K3903" s="1"/>
      <c r="N3903" s="1"/>
      <c r="O3903" s="151"/>
      <c r="P3903" s="1"/>
      <c r="Q3903" s="1"/>
    </row>
    <row r="3904" spans="11:17" x14ac:dyDescent="0.25">
      <c r="K3904" s="1"/>
      <c r="N3904" s="1"/>
      <c r="O3904" s="151"/>
      <c r="P3904" s="1"/>
      <c r="Q3904" s="1"/>
    </row>
    <row r="3905" spans="11:17" x14ac:dyDescent="0.25">
      <c r="K3905" s="1"/>
      <c r="N3905" s="1"/>
      <c r="O3905" s="151"/>
      <c r="P3905" s="1"/>
      <c r="Q3905" s="1"/>
    </row>
    <row r="3906" spans="11:17" x14ac:dyDescent="0.25">
      <c r="K3906" s="1"/>
      <c r="N3906" s="1"/>
      <c r="O3906" s="151"/>
      <c r="P3906" s="1"/>
      <c r="Q3906" s="1"/>
    </row>
    <row r="3907" spans="11:17" x14ac:dyDescent="0.25">
      <c r="N3907" s="1"/>
      <c r="P3907" s="1"/>
    </row>
    <row r="3908" spans="11:17" x14ac:dyDescent="0.25">
      <c r="K3908" s="1"/>
      <c r="N3908" s="1"/>
      <c r="O3908" s="151"/>
      <c r="P3908" s="1"/>
      <c r="Q3908" s="1"/>
    </row>
    <row r="3909" spans="11:17" x14ac:dyDescent="0.25">
      <c r="K3909" s="1"/>
      <c r="N3909" s="1"/>
      <c r="O3909" s="151"/>
      <c r="P3909" s="1"/>
      <c r="Q3909" s="1"/>
    </row>
    <row r="3910" spans="11:17" x14ac:dyDescent="0.25">
      <c r="K3910" s="1"/>
      <c r="N3910" s="1"/>
      <c r="O3910" s="151"/>
      <c r="P3910" s="1"/>
      <c r="Q3910" s="1"/>
    </row>
    <row r="3911" spans="11:17" x14ac:dyDescent="0.25">
      <c r="K3911" s="1"/>
      <c r="N3911" s="1"/>
      <c r="O3911" s="151"/>
      <c r="P3911" s="1"/>
      <c r="Q3911" s="1"/>
    </row>
    <row r="3912" spans="11:17" x14ac:dyDescent="0.25">
      <c r="K3912" s="1"/>
      <c r="N3912" s="1"/>
      <c r="O3912" s="151"/>
      <c r="P3912" s="1"/>
      <c r="Q3912" s="1"/>
    </row>
    <row r="3913" spans="11:17" x14ac:dyDescent="0.25">
      <c r="K3913" s="1"/>
      <c r="N3913" s="1"/>
      <c r="O3913" s="151"/>
      <c r="P3913" s="1"/>
      <c r="Q3913" s="1"/>
    </row>
    <row r="3914" spans="11:17" x14ac:dyDescent="0.25">
      <c r="K3914" s="1"/>
      <c r="N3914" s="1"/>
      <c r="O3914" s="151"/>
      <c r="P3914" s="1"/>
      <c r="Q3914" s="1"/>
    </row>
    <row r="3915" spans="11:17" x14ac:dyDescent="0.25">
      <c r="K3915" s="1"/>
      <c r="N3915" s="1"/>
      <c r="O3915" s="151"/>
      <c r="P3915" s="1"/>
      <c r="Q3915" s="1"/>
    </row>
    <row r="3916" spans="11:17" x14ac:dyDescent="0.25">
      <c r="K3916" s="1"/>
      <c r="N3916" s="1"/>
      <c r="O3916" s="151"/>
      <c r="P3916" s="1"/>
      <c r="Q3916" s="1"/>
    </row>
    <row r="3917" spans="11:17" x14ac:dyDescent="0.25">
      <c r="K3917" s="1"/>
      <c r="N3917" s="1"/>
      <c r="O3917" s="151"/>
      <c r="P3917" s="1"/>
      <c r="Q3917" s="1"/>
    </row>
    <row r="3918" spans="11:17" x14ac:dyDescent="0.25">
      <c r="K3918" s="1"/>
      <c r="N3918" s="1"/>
      <c r="O3918" s="151"/>
      <c r="P3918" s="1"/>
      <c r="Q3918" s="1"/>
    </row>
    <row r="3919" spans="11:17" x14ac:dyDescent="0.25">
      <c r="K3919" s="1"/>
      <c r="N3919" s="1"/>
      <c r="O3919" s="151"/>
      <c r="P3919" s="1"/>
      <c r="Q3919" s="1"/>
    </row>
    <row r="3920" spans="11:17" x14ac:dyDescent="0.25">
      <c r="K3920" s="1"/>
      <c r="N3920" s="1"/>
      <c r="O3920" s="151"/>
      <c r="P3920" s="1"/>
      <c r="Q3920" s="1"/>
    </row>
    <row r="3921" spans="11:17" x14ac:dyDescent="0.25">
      <c r="K3921" s="1"/>
      <c r="N3921" s="1"/>
      <c r="O3921" s="151"/>
      <c r="P3921" s="1"/>
      <c r="Q3921" s="1"/>
    </row>
    <row r="3922" spans="11:17" x14ac:dyDescent="0.25">
      <c r="K3922" s="1"/>
      <c r="N3922" s="1"/>
      <c r="O3922" s="151"/>
      <c r="P3922" s="1"/>
      <c r="Q3922" s="1"/>
    </row>
    <row r="3923" spans="11:17" x14ac:dyDescent="0.25">
      <c r="K3923" s="1"/>
      <c r="N3923" s="1"/>
      <c r="O3923" s="151"/>
      <c r="P3923" s="1"/>
      <c r="Q3923" s="1"/>
    </row>
    <row r="3924" spans="11:17" x14ac:dyDescent="0.25">
      <c r="K3924" s="1"/>
      <c r="N3924" s="1"/>
      <c r="O3924" s="151"/>
      <c r="P3924" s="1"/>
      <c r="Q3924" s="1"/>
    </row>
    <row r="3925" spans="11:17" x14ac:dyDescent="0.25">
      <c r="K3925" s="1"/>
      <c r="N3925" s="1"/>
      <c r="O3925" s="151"/>
      <c r="P3925" s="1"/>
      <c r="Q3925" s="1"/>
    </row>
    <row r="3926" spans="11:17" x14ac:dyDescent="0.25">
      <c r="K3926" s="1"/>
      <c r="N3926" s="1"/>
      <c r="O3926" s="151"/>
      <c r="P3926" s="1"/>
      <c r="Q3926" s="1"/>
    </row>
    <row r="3927" spans="11:17" x14ac:dyDescent="0.25">
      <c r="K3927" s="1"/>
      <c r="N3927" s="1"/>
      <c r="O3927" s="151"/>
      <c r="P3927" s="1"/>
      <c r="Q3927" s="1"/>
    </row>
    <row r="3928" spans="11:17" x14ac:dyDescent="0.25">
      <c r="K3928" s="1"/>
      <c r="N3928" s="1"/>
      <c r="O3928" s="151"/>
      <c r="P3928" s="1"/>
      <c r="Q3928" s="1"/>
    </row>
    <row r="3929" spans="11:17" x14ac:dyDescent="0.25">
      <c r="K3929" s="1"/>
      <c r="N3929" s="1"/>
      <c r="O3929" s="151"/>
      <c r="P3929" s="1"/>
      <c r="Q3929" s="1"/>
    </row>
    <row r="3930" spans="11:17" x14ac:dyDescent="0.25">
      <c r="K3930" s="1"/>
      <c r="N3930" s="1"/>
      <c r="O3930" s="151"/>
      <c r="P3930" s="1"/>
      <c r="Q3930" s="1"/>
    </row>
    <row r="3931" spans="11:17" x14ac:dyDescent="0.25">
      <c r="K3931" s="1"/>
      <c r="N3931" s="1"/>
      <c r="O3931" s="151"/>
      <c r="P3931" s="1"/>
      <c r="Q3931" s="1"/>
    </row>
    <row r="3932" spans="11:17" x14ac:dyDescent="0.25">
      <c r="K3932" s="1"/>
      <c r="N3932" s="1"/>
      <c r="O3932" s="151"/>
      <c r="P3932" s="1"/>
      <c r="Q3932" s="1"/>
    </row>
    <row r="3933" spans="11:17" x14ac:dyDescent="0.25">
      <c r="K3933" s="1"/>
      <c r="N3933" s="1"/>
      <c r="O3933" s="151"/>
      <c r="P3933" s="1"/>
      <c r="Q3933" s="1"/>
    </row>
    <row r="3934" spans="11:17" x14ac:dyDescent="0.25">
      <c r="K3934" s="1"/>
      <c r="N3934" s="1"/>
      <c r="O3934" s="151"/>
      <c r="P3934" s="1"/>
      <c r="Q3934" s="1"/>
    </row>
    <row r="3935" spans="11:17" x14ac:dyDescent="0.25">
      <c r="K3935" s="1"/>
      <c r="N3935" s="1"/>
      <c r="O3935" s="151"/>
      <c r="P3935" s="1"/>
      <c r="Q3935" s="1"/>
    </row>
    <row r="3936" spans="11:17" x14ac:dyDescent="0.25">
      <c r="N3936" s="1"/>
      <c r="P3936" s="1"/>
    </row>
    <row r="3937" spans="11:17" x14ac:dyDescent="0.25">
      <c r="K3937" s="1"/>
      <c r="N3937" s="1"/>
      <c r="O3937" s="151"/>
      <c r="P3937" s="1"/>
      <c r="Q3937" s="1"/>
    </row>
    <row r="3938" spans="11:17" x14ac:dyDescent="0.25">
      <c r="K3938" s="1"/>
      <c r="N3938" s="1"/>
      <c r="O3938" s="151"/>
      <c r="P3938" s="1"/>
      <c r="Q3938" s="1"/>
    </row>
    <row r="3939" spans="11:17" x14ac:dyDescent="0.25">
      <c r="K3939" s="1"/>
      <c r="N3939" s="1"/>
      <c r="O3939" s="151"/>
      <c r="P3939" s="1"/>
      <c r="Q3939" s="1"/>
    </row>
    <row r="3940" spans="11:17" x14ac:dyDescent="0.25">
      <c r="K3940" s="1"/>
      <c r="N3940" s="1"/>
      <c r="O3940" s="151"/>
      <c r="P3940" s="1"/>
      <c r="Q3940" s="1"/>
    </row>
    <row r="3941" spans="11:17" x14ac:dyDescent="0.25">
      <c r="N3941" s="1"/>
      <c r="P3941" s="1"/>
    </row>
    <row r="3942" spans="11:17" x14ac:dyDescent="0.25">
      <c r="K3942" s="1"/>
      <c r="N3942" s="1"/>
      <c r="O3942" s="151"/>
      <c r="P3942" s="1"/>
      <c r="Q3942" s="1"/>
    </row>
    <row r="3943" spans="11:17" x14ac:dyDescent="0.25">
      <c r="K3943" s="1"/>
      <c r="N3943" s="1"/>
      <c r="O3943" s="151"/>
      <c r="P3943" s="1"/>
      <c r="Q3943" s="1"/>
    </row>
    <row r="3944" spans="11:17" x14ac:dyDescent="0.25">
      <c r="K3944" s="1"/>
      <c r="N3944" s="1"/>
      <c r="O3944" s="151"/>
      <c r="P3944" s="1"/>
      <c r="Q3944" s="1"/>
    </row>
    <row r="3945" spans="11:17" x14ac:dyDescent="0.25">
      <c r="K3945" s="1"/>
      <c r="N3945" s="1"/>
      <c r="O3945" s="151"/>
      <c r="P3945" s="1"/>
      <c r="Q3945" s="1"/>
    </row>
    <row r="3946" spans="11:17" x14ac:dyDescent="0.25">
      <c r="K3946" s="1"/>
      <c r="N3946" s="1"/>
      <c r="O3946" s="151"/>
      <c r="P3946" s="1"/>
      <c r="Q3946" s="1"/>
    </row>
    <row r="3947" spans="11:17" x14ac:dyDescent="0.25">
      <c r="K3947" s="1"/>
      <c r="N3947" s="1"/>
      <c r="O3947" s="151"/>
      <c r="P3947" s="1"/>
      <c r="Q3947" s="1"/>
    </row>
    <row r="3948" spans="11:17" x14ac:dyDescent="0.25">
      <c r="K3948" s="1"/>
      <c r="N3948" s="1"/>
      <c r="O3948" s="151"/>
      <c r="P3948" s="1"/>
      <c r="Q3948" s="1"/>
    </row>
    <row r="3949" spans="11:17" x14ac:dyDescent="0.25">
      <c r="K3949" s="1"/>
      <c r="N3949" s="1"/>
      <c r="O3949" s="151"/>
      <c r="P3949" s="1"/>
      <c r="Q3949" s="1"/>
    </row>
    <row r="3950" spans="11:17" x14ac:dyDescent="0.25">
      <c r="K3950" s="1"/>
      <c r="N3950" s="1"/>
      <c r="O3950" s="151"/>
      <c r="P3950" s="1"/>
      <c r="Q3950" s="1"/>
    </row>
    <row r="3951" spans="11:17" x14ac:dyDescent="0.25">
      <c r="K3951" s="1"/>
      <c r="N3951" s="1"/>
      <c r="O3951" s="151"/>
      <c r="P3951" s="1"/>
      <c r="Q3951" s="1"/>
    </row>
    <row r="3952" spans="11:17" x14ac:dyDescent="0.25">
      <c r="K3952" s="1"/>
      <c r="N3952" s="1"/>
      <c r="O3952" s="151"/>
      <c r="P3952" s="1"/>
      <c r="Q3952" s="1"/>
    </row>
    <row r="3953" spans="11:17" x14ac:dyDescent="0.25">
      <c r="K3953" s="1"/>
      <c r="N3953" s="1"/>
      <c r="O3953" s="151"/>
      <c r="P3953" s="1"/>
      <c r="Q3953" s="1"/>
    </row>
    <row r="3954" spans="11:17" x14ac:dyDescent="0.25">
      <c r="K3954" s="1"/>
      <c r="N3954" s="1"/>
      <c r="O3954" s="151"/>
      <c r="P3954" s="1"/>
      <c r="Q3954" s="1"/>
    </row>
    <row r="3955" spans="11:17" x14ac:dyDescent="0.25">
      <c r="K3955" s="1"/>
      <c r="N3955" s="1"/>
      <c r="O3955" s="151"/>
      <c r="P3955" s="1"/>
      <c r="Q3955" s="1"/>
    </row>
    <row r="3956" spans="11:17" x14ac:dyDescent="0.25">
      <c r="K3956" s="1"/>
      <c r="N3956" s="1"/>
      <c r="O3956" s="151"/>
      <c r="P3956" s="1"/>
      <c r="Q3956" s="1"/>
    </row>
    <row r="3957" spans="11:17" x14ac:dyDescent="0.25">
      <c r="K3957" s="1"/>
      <c r="N3957" s="1"/>
      <c r="O3957" s="151"/>
      <c r="P3957" s="1"/>
      <c r="Q3957" s="1"/>
    </row>
    <row r="3958" spans="11:17" x14ac:dyDescent="0.25">
      <c r="K3958" s="1"/>
      <c r="N3958" s="1"/>
      <c r="O3958" s="151"/>
      <c r="P3958" s="1"/>
      <c r="Q3958" s="1"/>
    </row>
    <row r="3959" spans="11:17" x14ac:dyDescent="0.25">
      <c r="K3959" s="1"/>
      <c r="N3959" s="1"/>
      <c r="O3959" s="151"/>
      <c r="P3959" s="1"/>
      <c r="Q3959" s="1"/>
    </row>
    <row r="3960" spans="11:17" x14ac:dyDescent="0.25">
      <c r="K3960" s="1"/>
      <c r="N3960" s="1"/>
      <c r="O3960" s="151"/>
      <c r="P3960" s="1"/>
      <c r="Q3960" s="1"/>
    </row>
    <row r="3961" spans="11:17" x14ac:dyDescent="0.25">
      <c r="K3961" s="1"/>
      <c r="N3961" s="1"/>
      <c r="O3961" s="151"/>
      <c r="P3961" s="1"/>
      <c r="Q3961" s="1"/>
    </row>
    <row r="3962" spans="11:17" x14ac:dyDescent="0.25">
      <c r="K3962" s="1"/>
      <c r="N3962" s="1"/>
      <c r="O3962" s="151"/>
      <c r="P3962" s="1"/>
      <c r="Q3962" s="1"/>
    </row>
    <row r="3963" spans="11:17" x14ac:dyDescent="0.25">
      <c r="K3963" s="1"/>
      <c r="N3963" s="1"/>
      <c r="O3963" s="151"/>
      <c r="P3963" s="1"/>
      <c r="Q3963" s="1"/>
    </row>
    <row r="3964" spans="11:17" x14ac:dyDescent="0.25">
      <c r="K3964" s="1"/>
      <c r="N3964" s="1"/>
      <c r="O3964" s="151"/>
      <c r="P3964" s="1"/>
      <c r="Q3964" s="1"/>
    </row>
    <row r="3965" spans="11:17" x14ac:dyDescent="0.25">
      <c r="N3965" s="1"/>
      <c r="P3965" s="1"/>
    </row>
    <row r="3966" spans="11:17" x14ac:dyDescent="0.25">
      <c r="K3966" s="1"/>
      <c r="N3966" s="1"/>
      <c r="O3966" s="151"/>
      <c r="P3966" s="1"/>
      <c r="Q3966" s="1"/>
    </row>
    <row r="3967" spans="11:17" x14ac:dyDescent="0.25">
      <c r="K3967" s="1"/>
      <c r="N3967" s="1"/>
      <c r="O3967" s="151"/>
      <c r="P3967" s="1"/>
      <c r="Q3967" s="1"/>
    </row>
    <row r="3968" spans="11:17" x14ac:dyDescent="0.25">
      <c r="K3968" s="1"/>
      <c r="N3968" s="1"/>
      <c r="O3968" s="151"/>
      <c r="P3968" s="1"/>
      <c r="Q3968" s="1"/>
    </row>
    <row r="3969" spans="11:17" x14ac:dyDescent="0.25">
      <c r="K3969" s="1"/>
      <c r="N3969" s="1"/>
      <c r="O3969" s="151"/>
      <c r="P3969" s="1"/>
      <c r="Q3969" s="1"/>
    </row>
    <row r="3970" spans="11:17" x14ac:dyDescent="0.25">
      <c r="K3970" s="1"/>
      <c r="N3970" s="1"/>
      <c r="O3970" s="151"/>
      <c r="P3970" s="1"/>
      <c r="Q3970" s="1"/>
    </row>
    <row r="3971" spans="11:17" x14ac:dyDescent="0.25">
      <c r="K3971" s="1"/>
      <c r="N3971" s="1"/>
      <c r="O3971" s="151"/>
      <c r="P3971" s="1"/>
      <c r="Q3971" s="1"/>
    </row>
    <row r="3972" spans="11:17" x14ac:dyDescent="0.25">
      <c r="K3972" s="1"/>
      <c r="N3972" s="1"/>
      <c r="O3972" s="151"/>
      <c r="P3972" s="1"/>
      <c r="Q3972" s="1"/>
    </row>
    <row r="3973" spans="11:17" x14ac:dyDescent="0.25">
      <c r="K3973" s="1"/>
      <c r="N3973" s="1"/>
      <c r="O3973" s="151"/>
      <c r="P3973" s="1"/>
      <c r="Q3973" s="1"/>
    </row>
    <row r="3974" spans="11:17" x14ac:dyDescent="0.25">
      <c r="K3974" s="1"/>
      <c r="N3974" s="1"/>
      <c r="O3974" s="151"/>
      <c r="P3974" s="1"/>
      <c r="Q3974" s="1"/>
    </row>
    <row r="3975" spans="11:17" x14ac:dyDescent="0.25">
      <c r="K3975" s="1"/>
      <c r="N3975" s="1"/>
      <c r="O3975" s="151"/>
      <c r="P3975" s="1"/>
      <c r="Q3975" s="1"/>
    </row>
    <row r="3976" spans="11:17" x14ac:dyDescent="0.25">
      <c r="K3976" s="1"/>
      <c r="N3976" s="1"/>
      <c r="O3976" s="151"/>
      <c r="P3976" s="1"/>
      <c r="Q3976" s="1"/>
    </row>
    <row r="3977" spans="11:17" x14ac:dyDescent="0.25">
      <c r="K3977" s="1"/>
      <c r="N3977" s="1"/>
      <c r="O3977" s="151"/>
      <c r="P3977" s="1"/>
      <c r="Q3977" s="1"/>
    </row>
    <row r="3978" spans="11:17" x14ac:dyDescent="0.25">
      <c r="K3978" s="1"/>
      <c r="N3978" s="1"/>
      <c r="O3978" s="151"/>
      <c r="P3978" s="1"/>
      <c r="Q3978" s="1"/>
    </row>
    <row r="3979" spans="11:17" x14ac:dyDescent="0.25">
      <c r="K3979" s="1"/>
      <c r="N3979" s="1"/>
      <c r="O3979" s="151"/>
      <c r="P3979" s="1"/>
      <c r="Q3979" s="1"/>
    </row>
    <row r="3980" spans="11:17" x14ac:dyDescent="0.25">
      <c r="K3980" s="1"/>
      <c r="N3980" s="1"/>
      <c r="O3980" s="151"/>
      <c r="P3980" s="1"/>
      <c r="Q3980" s="1"/>
    </row>
    <row r="3981" spans="11:17" x14ac:dyDescent="0.25">
      <c r="K3981" s="1"/>
      <c r="N3981" s="1"/>
      <c r="O3981" s="151"/>
      <c r="P3981" s="1"/>
      <c r="Q3981" s="1"/>
    </row>
    <row r="3982" spans="11:17" x14ac:dyDescent="0.25">
      <c r="K3982" s="1"/>
      <c r="N3982" s="1"/>
      <c r="O3982" s="151"/>
      <c r="P3982" s="1"/>
      <c r="Q3982" s="1"/>
    </row>
    <row r="3983" spans="11:17" x14ac:dyDescent="0.25">
      <c r="K3983" s="1"/>
      <c r="N3983" s="1"/>
      <c r="O3983" s="151"/>
      <c r="P3983" s="1"/>
      <c r="Q3983" s="1"/>
    </row>
    <row r="3984" spans="11:17" x14ac:dyDescent="0.25">
      <c r="K3984" s="1"/>
      <c r="N3984" s="1"/>
      <c r="O3984" s="151"/>
      <c r="P3984" s="1"/>
      <c r="Q3984" s="1"/>
    </row>
    <row r="3985" spans="11:17" x14ac:dyDescent="0.25">
      <c r="K3985" s="1"/>
      <c r="N3985" s="1"/>
      <c r="O3985" s="151"/>
      <c r="P3985" s="1"/>
      <c r="Q3985" s="1"/>
    </row>
    <row r="3986" spans="11:17" x14ac:dyDescent="0.25">
      <c r="K3986" s="1"/>
      <c r="N3986" s="1"/>
      <c r="O3986" s="151"/>
      <c r="P3986" s="1"/>
      <c r="Q3986" s="1"/>
    </row>
    <row r="3987" spans="11:17" x14ac:dyDescent="0.25">
      <c r="K3987" s="1"/>
      <c r="N3987" s="1"/>
      <c r="O3987" s="151"/>
      <c r="P3987" s="1"/>
      <c r="Q3987" s="1"/>
    </row>
    <row r="3988" spans="11:17" x14ac:dyDescent="0.25">
      <c r="K3988" s="1"/>
      <c r="N3988" s="1"/>
      <c r="O3988" s="151"/>
      <c r="P3988" s="1"/>
      <c r="Q3988" s="1"/>
    </row>
    <row r="3989" spans="11:17" x14ac:dyDescent="0.25">
      <c r="K3989" s="1"/>
      <c r="N3989" s="1"/>
      <c r="O3989" s="151"/>
      <c r="P3989" s="1"/>
      <c r="Q3989" s="1"/>
    </row>
    <row r="3990" spans="11:17" x14ac:dyDescent="0.25">
      <c r="K3990" s="1"/>
      <c r="N3990" s="1"/>
      <c r="O3990" s="151"/>
      <c r="P3990" s="1"/>
      <c r="Q3990" s="1"/>
    </row>
    <row r="3991" spans="11:17" x14ac:dyDescent="0.25">
      <c r="K3991" s="1"/>
      <c r="N3991" s="1"/>
      <c r="O3991" s="151"/>
      <c r="P3991" s="1"/>
      <c r="Q3991" s="1"/>
    </row>
    <row r="3992" spans="11:17" x14ac:dyDescent="0.25">
      <c r="K3992" s="1"/>
      <c r="N3992" s="1"/>
      <c r="O3992" s="151"/>
      <c r="P3992" s="1"/>
      <c r="Q3992" s="1"/>
    </row>
    <row r="3993" spans="11:17" x14ac:dyDescent="0.25">
      <c r="K3993" s="1"/>
      <c r="N3993" s="1"/>
      <c r="O3993" s="151"/>
      <c r="P3993" s="1"/>
      <c r="Q3993" s="1"/>
    </row>
    <row r="3994" spans="11:17" x14ac:dyDescent="0.25">
      <c r="N3994" s="1"/>
      <c r="P3994" s="1"/>
    </row>
    <row r="3995" spans="11:17" x14ac:dyDescent="0.25">
      <c r="K3995" s="1"/>
      <c r="N3995" s="1"/>
      <c r="O3995" s="151"/>
      <c r="P3995" s="1"/>
      <c r="Q3995" s="1"/>
    </row>
    <row r="3996" spans="11:17" x14ac:dyDescent="0.25">
      <c r="K3996" s="1"/>
      <c r="N3996" s="1"/>
      <c r="O3996" s="151"/>
      <c r="P3996" s="1"/>
      <c r="Q3996" s="1"/>
    </row>
    <row r="3997" spans="11:17" x14ac:dyDescent="0.25">
      <c r="K3997" s="1"/>
      <c r="N3997" s="1"/>
      <c r="O3997" s="151"/>
      <c r="P3997" s="1"/>
      <c r="Q3997" s="1"/>
    </row>
    <row r="3998" spans="11:17" x14ac:dyDescent="0.25">
      <c r="K3998" s="1"/>
      <c r="N3998" s="1"/>
      <c r="O3998" s="151"/>
      <c r="P3998" s="1"/>
      <c r="Q3998" s="1"/>
    </row>
    <row r="3999" spans="11:17" x14ac:dyDescent="0.25">
      <c r="K3999" s="1"/>
      <c r="N3999" s="1"/>
      <c r="O3999" s="151"/>
      <c r="P3999" s="1"/>
      <c r="Q3999" s="1"/>
    </row>
    <row r="4000" spans="11:17" x14ac:dyDescent="0.25">
      <c r="K4000" s="1"/>
      <c r="N4000" s="1"/>
      <c r="O4000" s="151"/>
      <c r="P4000" s="1"/>
      <c r="Q4000" s="1"/>
    </row>
    <row r="4001" spans="11:17" x14ac:dyDescent="0.25">
      <c r="K4001" s="1"/>
      <c r="N4001" s="1"/>
      <c r="O4001" s="151"/>
      <c r="P4001" s="1"/>
      <c r="Q4001" s="1"/>
    </row>
    <row r="4002" spans="11:17" x14ac:dyDescent="0.25">
      <c r="K4002" s="1"/>
      <c r="N4002" s="1"/>
      <c r="O4002" s="151"/>
      <c r="P4002" s="1"/>
      <c r="Q4002" s="1"/>
    </row>
    <row r="4003" spans="11:17" x14ac:dyDescent="0.25">
      <c r="K4003" s="1"/>
      <c r="N4003" s="1"/>
      <c r="O4003" s="151"/>
      <c r="P4003" s="1"/>
      <c r="Q4003" s="1"/>
    </row>
    <row r="4004" spans="11:17" x14ac:dyDescent="0.25">
      <c r="K4004" s="1"/>
      <c r="N4004" s="1"/>
      <c r="O4004" s="151"/>
      <c r="P4004" s="1"/>
      <c r="Q4004" s="1"/>
    </row>
    <row r="4005" spans="11:17" x14ac:dyDescent="0.25">
      <c r="K4005" s="1"/>
      <c r="N4005" s="1"/>
      <c r="O4005" s="151"/>
      <c r="P4005" s="1"/>
      <c r="Q4005" s="1"/>
    </row>
    <row r="4006" spans="11:17" x14ac:dyDescent="0.25">
      <c r="K4006" s="1"/>
      <c r="N4006" s="1"/>
      <c r="O4006" s="151"/>
      <c r="P4006" s="1"/>
      <c r="Q4006" s="1"/>
    </row>
    <row r="4007" spans="11:17" x14ac:dyDescent="0.25">
      <c r="K4007" s="1"/>
      <c r="N4007" s="1"/>
      <c r="O4007" s="151"/>
      <c r="P4007" s="1"/>
      <c r="Q4007" s="1"/>
    </row>
    <row r="4008" spans="11:17" x14ac:dyDescent="0.25">
      <c r="K4008" s="1"/>
      <c r="N4008" s="1"/>
      <c r="O4008" s="151"/>
      <c r="P4008" s="1"/>
      <c r="Q4008" s="1"/>
    </row>
    <row r="4009" spans="11:17" x14ac:dyDescent="0.25">
      <c r="K4009" s="1"/>
      <c r="N4009" s="1"/>
      <c r="O4009" s="151"/>
      <c r="P4009" s="1"/>
      <c r="Q4009" s="1"/>
    </row>
    <row r="4010" spans="11:17" x14ac:dyDescent="0.25">
      <c r="K4010" s="1"/>
      <c r="N4010" s="1"/>
      <c r="O4010" s="151"/>
      <c r="P4010" s="1"/>
      <c r="Q4010" s="1"/>
    </row>
    <row r="4011" spans="11:17" x14ac:dyDescent="0.25">
      <c r="K4011" s="1"/>
      <c r="N4011" s="1"/>
      <c r="O4011" s="151"/>
      <c r="P4011" s="1"/>
      <c r="Q4011" s="1"/>
    </row>
    <row r="4012" spans="11:17" x14ac:dyDescent="0.25">
      <c r="K4012" s="1"/>
      <c r="N4012" s="1"/>
      <c r="O4012" s="151"/>
      <c r="P4012" s="1"/>
      <c r="Q4012" s="1"/>
    </row>
    <row r="4013" spans="11:17" x14ac:dyDescent="0.25">
      <c r="K4013" s="1"/>
      <c r="N4013" s="1"/>
      <c r="O4013" s="151"/>
      <c r="P4013" s="1"/>
      <c r="Q4013" s="1"/>
    </row>
    <row r="4014" spans="11:17" x14ac:dyDescent="0.25">
      <c r="K4014" s="1"/>
      <c r="N4014" s="1"/>
      <c r="O4014" s="151"/>
      <c r="P4014" s="1"/>
      <c r="Q4014" s="1"/>
    </row>
    <row r="4015" spans="11:17" x14ac:dyDescent="0.25">
      <c r="K4015" s="1"/>
      <c r="N4015" s="1"/>
      <c r="O4015" s="151"/>
      <c r="P4015" s="1"/>
      <c r="Q4015" s="1"/>
    </row>
    <row r="4016" spans="11:17" x14ac:dyDescent="0.25">
      <c r="K4016" s="1"/>
      <c r="N4016" s="1"/>
      <c r="O4016" s="151"/>
      <c r="P4016" s="1"/>
      <c r="Q4016" s="1"/>
    </row>
    <row r="4017" spans="11:17" x14ac:dyDescent="0.25">
      <c r="K4017" s="1"/>
      <c r="N4017" s="1"/>
      <c r="O4017" s="151"/>
      <c r="P4017" s="1"/>
      <c r="Q4017" s="1"/>
    </row>
    <row r="4018" spans="11:17" x14ac:dyDescent="0.25">
      <c r="K4018" s="1"/>
      <c r="N4018" s="1"/>
      <c r="O4018" s="151"/>
      <c r="P4018" s="1"/>
      <c r="Q4018" s="1"/>
    </row>
    <row r="4019" spans="11:17" x14ac:dyDescent="0.25">
      <c r="K4019" s="1"/>
      <c r="N4019" s="1"/>
      <c r="O4019" s="151"/>
      <c r="P4019" s="1"/>
      <c r="Q4019" s="1"/>
    </row>
    <row r="4020" spans="11:17" x14ac:dyDescent="0.25">
      <c r="K4020" s="1"/>
      <c r="N4020" s="1"/>
      <c r="O4020" s="151"/>
      <c r="P4020" s="1"/>
      <c r="Q4020" s="1"/>
    </row>
    <row r="4021" spans="11:17" x14ac:dyDescent="0.25">
      <c r="K4021" s="1"/>
      <c r="N4021" s="1"/>
      <c r="O4021" s="151"/>
      <c r="P4021" s="1"/>
      <c r="Q4021" s="1"/>
    </row>
    <row r="4022" spans="11:17" x14ac:dyDescent="0.25">
      <c r="K4022" s="1"/>
      <c r="N4022" s="1"/>
      <c r="O4022" s="151"/>
      <c r="P4022" s="1"/>
      <c r="Q4022" s="1"/>
    </row>
    <row r="4023" spans="11:17" x14ac:dyDescent="0.25">
      <c r="N4023" s="1"/>
      <c r="P4023" s="1"/>
    </row>
    <row r="4024" spans="11:17" x14ac:dyDescent="0.25">
      <c r="K4024" s="1"/>
      <c r="N4024" s="1"/>
      <c r="O4024" s="151"/>
      <c r="P4024" s="1"/>
      <c r="Q4024" s="1"/>
    </row>
    <row r="4025" spans="11:17" x14ac:dyDescent="0.25">
      <c r="K4025" s="1"/>
      <c r="N4025" s="1"/>
      <c r="O4025" s="151"/>
      <c r="P4025" s="1"/>
      <c r="Q4025" s="1"/>
    </row>
    <row r="4026" spans="11:17" x14ac:dyDescent="0.25">
      <c r="K4026" s="1"/>
      <c r="N4026" s="1"/>
      <c r="O4026" s="151"/>
      <c r="P4026" s="1"/>
      <c r="Q4026" s="1"/>
    </row>
    <row r="4027" spans="11:17" x14ac:dyDescent="0.25">
      <c r="K4027" s="1"/>
      <c r="N4027" s="1"/>
      <c r="O4027" s="151"/>
      <c r="P4027" s="1"/>
      <c r="Q4027" s="1"/>
    </row>
    <row r="4028" spans="11:17" x14ac:dyDescent="0.25">
      <c r="N4028" s="1"/>
      <c r="P4028" s="1"/>
    </row>
    <row r="4029" spans="11:17" x14ac:dyDescent="0.25">
      <c r="K4029" s="1"/>
      <c r="N4029" s="1"/>
      <c r="O4029" s="151"/>
      <c r="P4029" s="1"/>
      <c r="Q4029" s="1"/>
    </row>
    <row r="4030" spans="11:17" x14ac:dyDescent="0.25">
      <c r="K4030" s="1"/>
      <c r="N4030" s="1"/>
      <c r="O4030" s="151"/>
      <c r="P4030" s="1"/>
      <c r="Q4030" s="1"/>
    </row>
    <row r="4031" spans="11:17" x14ac:dyDescent="0.25">
      <c r="K4031" s="1"/>
      <c r="N4031" s="1"/>
      <c r="O4031" s="151"/>
      <c r="P4031" s="1"/>
      <c r="Q4031" s="1"/>
    </row>
    <row r="4032" spans="11:17" x14ac:dyDescent="0.25">
      <c r="K4032" s="1"/>
      <c r="N4032" s="1"/>
      <c r="O4032" s="151"/>
      <c r="P4032" s="1"/>
      <c r="Q4032" s="1"/>
    </row>
    <row r="4033" spans="11:17" x14ac:dyDescent="0.25">
      <c r="N4033" s="1"/>
      <c r="P4033" s="1"/>
    </row>
    <row r="4034" spans="11:17" x14ac:dyDescent="0.25">
      <c r="K4034" s="1"/>
      <c r="N4034" s="1"/>
      <c r="O4034" s="151"/>
      <c r="P4034" s="1"/>
      <c r="Q4034" s="1"/>
    </row>
    <row r="4035" spans="11:17" x14ac:dyDescent="0.25">
      <c r="K4035" s="1"/>
      <c r="N4035" s="1"/>
      <c r="O4035" s="151"/>
      <c r="P4035" s="1"/>
      <c r="Q4035" s="1"/>
    </row>
    <row r="4036" spans="11:17" x14ac:dyDescent="0.25">
      <c r="K4036" s="1"/>
      <c r="N4036" s="1"/>
      <c r="O4036" s="151"/>
      <c r="P4036" s="1"/>
      <c r="Q4036" s="1"/>
    </row>
    <row r="4037" spans="11:17" x14ac:dyDescent="0.25">
      <c r="K4037" s="1"/>
      <c r="N4037" s="1"/>
      <c r="O4037" s="151"/>
      <c r="P4037" s="1"/>
      <c r="Q4037" s="1"/>
    </row>
    <row r="4038" spans="11:17" x14ac:dyDescent="0.25">
      <c r="N4038" s="1"/>
      <c r="P4038" s="1"/>
    </row>
    <row r="4039" spans="11:17" x14ac:dyDescent="0.25">
      <c r="K4039" s="1"/>
      <c r="N4039" s="1"/>
      <c r="O4039" s="151"/>
      <c r="P4039" s="1"/>
      <c r="Q4039" s="1"/>
    </row>
    <row r="4040" spans="11:17" x14ac:dyDescent="0.25">
      <c r="N4040" s="1"/>
      <c r="P4040" s="1"/>
    </row>
    <row r="4041" spans="11:17" x14ac:dyDescent="0.25">
      <c r="K4041" s="1"/>
      <c r="N4041" s="1"/>
      <c r="O4041" s="151"/>
      <c r="P4041" s="1"/>
      <c r="Q4041" s="1"/>
    </row>
    <row r="4042" spans="11:17" x14ac:dyDescent="0.25">
      <c r="K4042" s="1"/>
      <c r="N4042" s="1"/>
      <c r="O4042" s="151"/>
      <c r="P4042" s="1"/>
      <c r="Q4042" s="1"/>
    </row>
    <row r="4043" spans="11:17" x14ac:dyDescent="0.25">
      <c r="K4043" s="1"/>
      <c r="N4043" s="1"/>
      <c r="O4043" s="151"/>
      <c r="P4043" s="1"/>
      <c r="Q4043" s="1"/>
    </row>
    <row r="4044" spans="11:17" x14ac:dyDescent="0.25">
      <c r="N4044" s="1"/>
      <c r="P4044" s="1"/>
    </row>
    <row r="4045" spans="11:17" x14ac:dyDescent="0.25">
      <c r="K4045" s="1"/>
      <c r="N4045" s="1"/>
      <c r="O4045" s="151"/>
      <c r="P4045" s="1"/>
      <c r="Q4045" s="1"/>
    </row>
    <row r="4046" spans="11:17" x14ac:dyDescent="0.25">
      <c r="K4046" s="1"/>
      <c r="N4046" s="1"/>
      <c r="O4046" s="151"/>
      <c r="P4046" s="1"/>
      <c r="Q4046" s="1"/>
    </row>
    <row r="4047" spans="11:17" x14ac:dyDescent="0.25">
      <c r="K4047" s="1"/>
      <c r="N4047" s="1"/>
      <c r="O4047" s="151"/>
      <c r="P4047" s="1"/>
      <c r="Q4047" s="1"/>
    </row>
    <row r="4048" spans="11:17" x14ac:dyDescent="0.25">
      <c r="K4048" s="1"/>
      <c r="N4048" s="1"/>
      <c r="O4048" s="151"/>
      <c r="P4048" s="1"/>
      <c r="Q4048" s="1"/>
    </row>
    <row r="4049" spans="11:17" x14ac:dyDescent="0.25">
      <c r="K4049" s="1"/>
      <c r="N4049" s="1"/>
      <c r="O4049" s="151"/>
      <c r="P4049" s="1"/>
      <c r="Q4049" s="1"/>
    </row>
    <row r="4050" spans="11:17" x14ac:dyDescent="0.25">
      <c r="N4050" s="1"/>
      <c r="P4050" s="1"/>
    </row>
    <row r="4051" spans="11:17" x14ac:dyDescent="0.25">
      <c r="K4051" s="1"/>
      <c r="N4051" s="1"/>
      <c r="O4051" s="151"/>
      <c r="P4051" s="1"/>
      <c r="Q4051" s="1"/>
    </row>
    <row r="4052" spans="11:17" x14ac:dyDescent="0.25">
      <c r="K4052" s="1"/>
      <c r="N4052" s="1"/>
      <c r="O4052" s="151"/>
      <c r="P4052" s="1"/>
      <c r="Q4052" s="1"/>
    </row>
    <row r="4053" spans="11:17" x14ac:dyDescent="0.25">
      <c r="K4053" s="1"/>
      <c r="N4053" s="1"/>
      <c r="O4053" s="151"/>
      <c r="P4053" s="1"/>
      <c r="Q4053" s="1"/>
    </row>
    <row r="4054" spans="11:17" x14ac:dyDescent="0.25">
      <c r="K4054" s="1"/>
      <c r="N4054" s="1"/>
      <c r="O4054" s="151"/>
      <c r="P4054" s="1"/>
      <c r="Q4054" s="1"/>
    </row>
    <row r="4055" spans="11:17" x14ac:dyDescent="0.25">
      <c r="K4055" s="1"/>
      <c r="N4055" s="1"/>
      <c r="O4055" s="151"/>
      <c r="P4055" s="1"/>
      <c r="Q4055" s="1"/>
    </row>
    <row r="4056" spans="11:17" x14ac:dyDescent="0.25">
      <c r="N4056" s="1"/>
      <c r="P4056" s="1"/>
    </row>
    <row r="4057" spans="11:17" x14ac:dyDescent="0.25">
      <c r="K4057" s="1"/>
      <c r="N4057" s="1"/>
      <c r="O4057" s="151"/>
      <c r="P4057" s="1"/>
      <c r="Q4057" s="1"/>
    </row>
    <row r="4058" spans="11:17" x14ac:dyDescent="0.25">
      <c r="K4058" s="1"/>
      <c r="N4058" s="1"/>
      <c r="O4058" s="151"/>
      <c r="P4058" s="1"/>
      <c r="Q4058" s="1"/>
    </row>
    <row r="4059" spans="11:17" x14ac:dyDescent="0.25">
      <c r="K4059" s="1"/>
      <c r="N4059" s="1"/>
      <c r="O4059" s="151"/>
      <c r="P4059" s="1"/>
      <c r="Q4059" s="1"/>
    </row>
    <row r="4060" spans="11:17" x14ac:dyDescent="0.25">
      <c r="K4060" s="1"/>
      <c r="N4060" s="1"/>
      <c r="O4060" s="151"/>
      <c r="P4060" s="1"/>
      <c r="Q4060" s="1"/>
    </row>
    <row r="4061" spans="11:17" x14ac:dyDescent="0.25">
      <c r="K4061" s="1"/>
      <c r="N4061" s="1"/>
      <c r="O4061" s="151"/>
      <c r="P4061" s="1"/>
      <c r="Q4061" s="1"/>
    </row>
    <row r="4062" spans="11:17" x14ac:dyDescent="0.25">
      <c r="N4062" s="1"/>
      <c r="P4062" s="1"/>
    </row>
    <row r="4063" spans="11:17" x14ac:dyDescent="0.25">
      <c r="K4063" s="1"/>
      <c r="N4063" s="1"/>
      <c r="O4063" s="151"/>
      <c r="P4063" s="1"/>
      <c r="Q4063" s="1"/>
    </row>
    <row r="4064" spans="11:17" x14ac:dyDescent="0.25">
      <c r="K4064" s="1"/>
      <c r="N4064" s="1"/>
      <c r="O4064" s="151"/>
      <c r="P4064" s="1"/>
      <c r="Q4064" s="1"/>
    </row>
    <row r="4065" spans="11:17" x14ac:dyDescent="0.25">
      <c r="K4065" s="1"/>
      <c r="N4065" s="1"/>
      <c r="O4065" s="151"/>
      <c r="P4065" s="1"/>
      <c r="Q4065" s="1"/>
    </row>
    <row r="4066" spans="11:17" x14ac:dyDescent="0.25">
      <c r="K4066" s="1"/>
      <c r="N4066" s="1"/>
      <c r="O4066" s="151"/>
      <c r="P4066" s="1"/>
      <c r="Q4066" s="1"/>
    </row>
    <row r="4067" spans="11:17" x14ac:dyDescent="0.25">
      <c r="K4067" s="1"/>
      <c r="N4067" s="1"/>
      <c r="O4067" s="151"/>
      <c r="P4067" s="1"/>
      <c r="Q4067" s="1"/>
    </row>
    <row r="4068" spans="11:17" x14ac:dyDescent="0.25">
      <c r="N4068" s="1"/>
      <c r="P4068" s="1"/>
    </row>
    <row r="4069" spans="11:17" x14ac:dyDescent="0.25">
      <c r="K4069" s="1"/>
      <c r="N4069" s="1"/>
      <c r="O4069" s="151"/>
      <c r="P4069" s="1"/>
      <c r="Q4069" s="1"/>
    </row>
    <row r="4070" spans="11:17" x14ac:dyDescent="0.25">
      <c r="K4070" s="1"/>
      <c r="N4070" s="1"/>
      <c r="O4070" s="151"/>
      <c r="P4070" s="1"/>
      <c r="Q4070" s="1"/>
    </row>
    <row r="4071" spans="11:17" x14ac:dyDescent="0.25">
      <c r="K4071" s="1"/>
      <c r="N4071" s="1"/>
      <c r="O4071" s="151"/>
      <c r="P4071" s="1"/>
      <c r="Q4071" s="1"/>
    </row>
    <row r="4072" spans="11:17" x14ac:dyDescent="0.25">
      <c r="K4072" s="1"/>
      <c r="N4072" s="1"/>
      <c r="O4072" s="151"/>
      <c r="P4072" s="1"/>
      <c r="Q4072" s="1"/>
    </row>
    <row r="4073" spans="11:17" x14ac:dyDescent="0.25">
      <c r="K4073" s="1"/>
      <c r="N4073" s="1"/>
      <c r="O4073" s="151"/>
      <c r="P4073" s="1"/>
      <c r="Q4073" s="1"/>
    </row>
    <row r="4074" spans="11:17" x14ac:dyDescent="0.25">
      <c r="N4074" s="1"/>
      <c r="P4074" s="1"/>
    </row>
    <row r="4075" spans="11:17" x14ac:dyDescent="0.25">
      <c r="K4075" s="1"/>
      <c r="N4075" s="1"/>
      <c r="O4075" s="151"/>
      <c r="P4075" s="1"/>
      <c r="Q4075" s="1"/>
    </row>
    <row r="4076" spans="11:17" x14ac:dyDescent="0.25">
      <c r="K4076" s="1"/>
      <c r="N4076" s="1"/>
      <c r="O4076" s="151"/>
      <c r="P4076" s="1"/>
      <c r="Q4076" s="1"/>
    </row>
    <row r="4077" spans="11:17" x14ac:dyDescent="0.25">
      <c r="K4077" s="1"/>
      <c r="N4077" s="1"/>
      <c r="O4077" s="151"/>
      <c r="P4077" s="1"/>
      <c r="Q4077" s="1"/>
    </row>
    <row r="4078" spans="11:17" x14ac:dyDescent="0.25">
      <c r="K4078" s="1"/>
      <c r="N4078" s="1"/>
      <c r="O4078" s="151"/>
      <c r="P4078" s="1"/>
      <c r="Q4078" s="1"/>
    </row>
    <row r="4079" spans="11:17" x14ac:dyDescent="0.25">
      <c r="K4079" s="1"/>
      <c r="N4079" s="1"/>
      <c r="O4079" s="151"/>
      <c r="P4079" s="1"/>
      <c r="Q4079" s="1"/>
    </row>
    <row r="4080" spans="11:17" x14ac:dyDescent="0.25">
      <c r="K4080" s="1"/>
      <c r="N4080" s="1"/>
      <c r="O4080" s="151"/>
      <c r="P4080" s="1"/>
      <c r="Q4080" s="1"/>
    </row>
    <row r="4081" spans="11:17" x14ac:dyDescent="0.25">
      <c r="K4081" s="1"/>
      <c r="N4081" s="1"/>
      <c r="O4081" s="151"/>
      <c r="P4081" s="1"/>
      <c r="Q4081" s="1"/>
    </row>
    <row r="4082" spans="11:17" x14ac:dyDescent="0.25">
      <c r="K4082" s="1"/>
      <c r="N4082" s="1"/>
      <c r="O4082" s="151"/>
      <c r="P4082" s="1"/>
      <c r="Q4082" s="1"/>
    </row>
    <row r="4083" spans="11:17" x14ac:dyDescent="0.25">
      <c r="N4083" s="1"/>
      <c r="P4083" s="1"/>
    </row>
    <row r="4084" spans="11:17" x14ac:dyDescent="0.25">
      <c r="K4084" s="1"/>
      <c r="N4084" s="1"/>
      <c r="O4084" s="151"/>
      <c r="P4084" s="1"/>
      <c r="Q4084" s="1"/>
    </row>
    <row r="4085" spans="11:17" x14ac:dyDescent="0.25">
      <c r="K4085" s="1"/>
      <c r="N4085" s="1"/>
      <c r="O4085" s="151"/>
      <c r="P4085" s="1"/>
      <c r="Q4085" s="1"/>
    </row>
    <row r="4086" spans="11:17" x14ac:dyDescent="0.25">
      <c r="K4086" s="1"/>
      <c r="N4086" s="1"/>
      <c r="O4086" s="151"/>
      <c r="P4086" s="1"/>
      <c r="Q4086" s="1"/>
    </row>
    <row r="4087" spans="11:17" x14ac:dyDescent="0.25">
      <c r="K4087" s="1"/>
      <c r="N4087" s="1"/>
      <c r="O4087" s="151"/>
      <c r="P4087" s="1"/>
      <c r="Q4087" s="1"/>
    </row>
    <row r="4088" spans="11:17" x14ac:dyDescent="0.25">
      <c r="N4088" s="1"/>
      <c r="P4088" s="1"/>
    </row>
    <row r="4089" spans="11:17" x14ac:dyDescent="0.25">
      <c r="K4089" s="1"/>
      <c r="N4089" s="1"/>
      <c r="O4089" s="151"/>
      <c r="P4089" s="1"/>
      <c r="Q4089" s="1"/>
    </row>
    <row r="4090" spans="11:17" x14ac:dyDescent="0.25">
      <c r="K4090" s="1"/>
      <c r="N4090" s="1"/>
      <c r="O4090" s="151"/>
      <c r="P4090" s="1"/>
      <c r="Q4090" s="1"/>
    </row>
    <row r="4091" spans="11:17" x14ac:dyDescent="0.25">
      <c r="K4091" s="1"/>
      <c r="N4091" s="1"/>
      <c r="O4091" s="151"/>
      <c r="P4091" s="1"/>
      <c r="Q4091" s="1"/>
    </row>
    <row r="4092" spans="11:17" x14ac:dyDescent="0.25">
      <c r="N4092" s="1"/>
      <c r="P4092" s="1"/>
    </row>
    <row r="4093" spans="11:17" x14ac:dyDescent="0.25">
      <c r="K4093" s="1"/>
      <c r="N4093" s="1"/>
      <c r="O4093" s="151"/>
      <c r="P4093" s="1"/>
      <c r="Q4093" s="1"/>
    </row>
    <row r="4094" spans="11:17" x14ac:dyDescent="0.25">
      <c r="K4094" s="1"/>
      <c r="N4094" s="1"/>
      <c r="O4094" s="151"/>
      <c r="P4094" s="1"/>
      <c r="Q4094" s="1"/>
    </row>
    <row r="4095" spans="11:17" x14ac:dyDescent="0.25">
      <c r="K4095" s="1"/>
      <c r="N4095" s="1"/>
      <c r="O4095" s="151"/>
      <c r="P4095" s="1"/>
      <c r="Q4095" s="1"/>
    </row>
    <row r="4096" spans="11:17" x14ac:dyDescent="0.25">
      <c r="N4096" s="1"/>
      <c r="P4096" s="1"/>
    </row>
    <row r="4097" spans="11:17" x14ac:dyDescent="0.25">
      <c r="K4097" s="1"/>
      <c r="N4097" s="1"/>
      <c r="O4097" s="151"/>
      <c r="P4097" s="1"/>
      <c r="Q4097" s="1"/>
    </row>
    <row r="4098" spans="11:17" x14ac:dyDescent="0.25">
      <c r="K4098" s="1"/>
      <c r="N4098" s="1"/>
      <c r="O4098" s="151"/>
      <c r="P4098" s="1"/>
      <c r="Q4098" s="1"/>
    </row>
    <row r="4099" spans="11:17" x14ac:dyDescent="0.25">
      <c r="K4099" s="1"/>
      <c r="N4099" s="1"/>
      <c r="O4099" s="151"/>
      <c r="P4099" s="1"/>
      <c r="Q4099" s="1"/>
    </row>
    <row r="4100" spans="11:17" x14ac:dyDescent="0.25">
      <c r="N4100" s="1"/>
      <c r="P4100" s="1"/>
    </row>
    <row r="4101" spans="11:17" x14ac:dyDescent="0.25">
      <c r="K4101" s="1"/>
      <c r="N4101" s="1"/>
      <c r="O4101" s="151"/>
      <c r="P4101" s="1"/>
      <c r="Q4101" s="1"/>
    </row>
    <row r="4102" spans="11:17" x14ac:dyDescent="0.25">
      <c r="K4102" s="1"/>
      <c r="N4102" s="1"/>
      <c r="O4102" s="151"/>
      <c r="P4102" s="1"/>
      <c r="Q4102" s="1"/>
    </row>
    <row r="4103" spans="11:17" x14ac:dyDescent="0.25">
      <c r="K4103" s="1"/>
      <c r="N4103" s="1"/>
      <c r="O4103" s="151"/>
      <c r="P4103" s="1"/>
      <c r="Q4103" s="1"/>
    </row>
    <row r="4104" spans="11:17" x14ac:dyDescent="0.25">
      <c r="N4104" s="1"/>
      <c r="P4104" s="1"/>
    </row>
    <row r="4105" spans="11:17" x14ac:dyDescent="0.25">
      <c r="K4105" s="1"/>
      <c r="N4105" s="1"/>
      <c r="O4105" s="151"/>
      <c r="P4105" s="1"/>
      <c r="Q4105" s="1"/>
    </row>
    <row r="4106" spans="11:17" x14ac:dyDescent="0.25">
      <c r="K4106" s="1"/>
      <c r="N4106" s="1"/>
      <c r="O4106" s="151"/>
      <c r="P4106" s="1"/>
      <c r="Q4106" s="1"/>
    </row>
    <row r="4107" spans="11:17" x14ac:dyDescent="0.25">
      <c r="K4107" s="1"/>
      <c r="N4107" s="1"/>
      <c r="O4107" s="151"/>
      <c r="P4107" s="1"/>
      <c r="Q4107" s="1"/>
    </row>
    <row r="4108" spans="11:17" x14ac:dyDescent="0.25">
      <c r="K4108" s="1"/>
      <c r="N4108" s="1"/>
      <c r="O4108" s="151"/>
      <c r="P4108" s="1"/>
      <c r="Q4108" s="1"/>
    </row>
    <row r="4109" spans="11:17" x14ac:dyDescent="0.25">
      <c r="K4109" s="1"/>
      <c r="N4109" s="1"/>
      <c r="O4109" s="151"/>
      <c r="P4109" s="1"/>
      <c r="Q4109" s="1"/>
    </row>
    <row r="4110" spans="11:17" x14ac:dyDescent="0.25">
      <c r="N4110" s="1"/>
      <c r="P4110" s="1"/>
    </row>
    <row r="4111" spans="11:17" x14ac:dyDescent="0.25">
      <c r="K4111" s="1"/>
      <c r="N4111" s="1"/>
      <c r="O4111" s="151"/>
      <c r="P4111" s="1"/>
      <c r="Q4111" s="1"/>
    </row>
    <row r="4112" spans="11:17" x14ac:dyDescent="0.25">
      <c r="K4112" s="1"/>
      <c r="N4112" s="1"/>
      <c r="O4112" s="151"/>
      <c r="P4112" s="1"/>
      <c r="Q4112" s="1"/>
    </row>
    <row r="4113" spans="11:17" x14ac:dyDescent="0.25">
      <c r="K4113" s="1"/>
      <c r="N4113" s="1"/>
      <c r="O4113" s="151"/>
      <c r="P4113" s="1"/>
      <c r="Q4113" s="1"/>
    </row>
    <row r="4114" spans="11:17" x14ac:dyDescent="0.25">
      <c r="K4114" s="1"/>
      <c r="N4114" s="1"/>
      <c r="O4114" s="151"/>
      <c r="P4114" s="1"/>
      <c r="Q4114" s="1"/>
    </row>
    <row r="4115" spans="11:17" x14ac:dyDescent="0.25">
      <c r="K4115" s="1"/>
      <c r="N4115" s="1"/>
      <c r="O4115" s="151"/>
      <c r="P4115" s="1"/>
      <c r="Q4115" s="1"/>
    </row>
    <row r="4116" spans="11:17" x14ac:dyDescent="0.25">
      <c r="N4116" s="1"/>
      <c r="P4116" s="1"/>
    </row>
    <row r="4117" spans="11:17" x14ac:dyDescent="0.25">
      <c r="K4117" s="1"/>
      <c r="N4117" s="1"/>
      <c r="O4117" s="151"/>
      <c r="P4117" s="1"/>
      <c r="Q4117" s="1"/>
    </row>
    <row r="4118" spans="11:17" x14ac:dyDescent="0.25">
      <c r="K4118" s="1"/>
      <c r="N4118" s="1"/>
      <c r="O4118" s="151"/>
      <c r="P4118" s="1"/>
      <c r="Q4118" s="1"/>
    </row>
    <row r="4119" spans="11:17" x14ac:dyDescent="0.25">
      <c r="K4119" s="1"/>
      <c r="N4119" s="1"/>
      <c r="O4119" s="151"/>
      <c r="P4119" s="1"/>
      <c r="Q4119" s="1"/>
    </row>
    <row r="4120" spans="11:17" x14ac:dyDescent="0.25">
      <c r="K4120" s="1"/>
      <c r="N4120" s="1"/>
      <c r="O4120" s="151"/>
      <c r="P4120" s="1"/>
      <c r="Q4120" s="1"/>
    </row>
    <row r="4121" spans="11:17" x14ac:dyDescent="0.25">
      <c r="K4121" s="1"/>
      <c r="N4121" s="1"/>
      <c r="O4121" s="151"/>
      <c r="P4121" s="1"/>
      <c r="Q4121" s="1"/>
    </row>
    <row r="4122" spans="11:17" x14ac:dyDescent="0.25">
      <c r="N4122" s="1"/>
      <c r="P4122" s="1"/>
    </row>
    <row r="4123" spans="11:17" x14ac:dyDescent="0.25">
      <c r="K4123" s="1"/>
      <c r="N4123" s="1"/>
      <c r="O4123" s="151"/>
      <c r="P4123" s="1"/>
      <c r="Q4123" s="1"/>
    </row>
    <row r="4124" spans="11:17" x14ac:dyDescent="0.25">
      <c r="K4124" s="1"/>
      <c r="N4124" s="1"/>
      <c r="O4124" s="151"/>
      <c r="P4124" s="1"/>
      <c r="Q4124" s="1"/>
    </row>
    <row r="4125" spans="11:17" x14ac:dyDescent="0.25">
      <c r="K4125" s="1"/>
      <c r="N4125" s="1"/>
      <c r="O4125" s="151"/>
      <c r="P4125" s="1"/>
      <c r="Q4125" s="1"/>
    </row>
    <row r="4126" spans="11:17" x14ac:dyDescent="0.25">
      <c r="K4126" s="1"/>
      <c r="N4126" s="1"/>
      <c r="O4126" s="151"/>
      <c r="P4126" s="1"/>
      <c r="Q4126" s="1"/>
    </row>
    <row r="4127" spans="11:17" x14ac:dyDescent="0.25">
      <c r="K4127" s="1"/>
      <c r="N4127" s="1"/>
      <c r="O4127" s="151"/>
      <c r="P4127" s="1"/>
      <c r="Q4127" s="1"/>
    </row>
    <row r="4128" spans="11:17" x14ac:dyDescent="0.25">
      <c r="N4128" s="1"/>
      <c r="P4128" s="1"/>
    </row>
    <row r="4129" spans="11:17" x14ac:dyDescent="0.25">
      <c r="K4129" s="1"/>
      <c r="N4129" s="1"/>
      <c r="O4129" s="151"/>
      <c r="P4129" s="1"/>
      <c r="Q4129" s="1"/>
    </row>
    <row r="4130" spans="11:17" x14ac:dyDescent="0.25">
      <c r="K4130" s="1"/>
      <c r="N4130" s="1"/>
      <c r="O4130" s="151"/>
      <c r="P4130" s="1"/>
      <c r="Q4130" s="1"/>
    </row>
    <row r="4131" spans="11:17" x14ac:dyDescent="0.25">
      <c r="K4131" s="1"/>
      <c r="N4131" s="1"/>
      <c r="O4131" s="151"/>
      <c r="P4131" s="1"/>
      <c r="Q4131" s="1"/>
    </row>
    <row r="4132" spans="11:17" x14ac:dyDescent="0.25">
      <c r="K4132" s="1"/>
      <c r="N4132" s="1"/>
      <c r="O4132" s="151"/>
      <c r="P4132" s="1"/>
      <c r="Q4132" s="1"/>
    </row>
    <row r="4133" spans="11:17" x14ac:dyDescent="0.25">
      <c r="K4133" s="1"/>
      <c r="N4133" s="1"/>
      <c r="O4133" s="151"/>
      <c r="P4133" s="1"/>
      <c r="Q4133" s="1"/>
    </row>
    <row r="4134" spans="11:17" x14ac:dyDescent="0.25">
      <c r="N4134" s="1"/>
      <c r="P4134" s="1"/>
    </row>
    <row r="4135" spans="11:17" x14ac:dyDescent="0.25">
      <c r="K4135" s="1"/>
      <c r="N4135" s="1"/>
      <c r="O4135" s="151"/>
      <c r="P4135" s="1"/>
      <c r="Q4135" s="1"/>
    </row>
    <row r="4136" spans="11:17" x14ac:dyDescent="0.25">
      <c r="K4136" s="1"/>
      <c r="N4136" s="1"/>
      <c r="O4136" s="151"/>
      <c r="P4136" s="1"/>
      <c r="Q4136" s="1"/>
    </row>
    <row r="4137" spans="11:17" x14ac:dyDescent="0.25">
      <c r="K4137" s="1"/>
      <c r="N4137" s="1"/>
      <c r="O4137" s="151"/>
      <c r="P4137" s="1"/>
      <c r="Q4137" s="1"/>
    </row>
    <row r="4138" spans="11:17" x14ac:dyDescent="0.25">
      <c r="K4138" s="1"/>
      <c r="N4138" s="1"/>
      <c r="O4138" s="151"/>
      <c r="P4138" s="1"/>
      <c r="Q4138" s="1"/>
    </row>
    <row r="4139" spans="11:17" x14ac:dyDescent="0.25">
      <c r="K4139" s="1"/>
      <c r="N4139" s="1"/>
      <c r="O4139" s="151"/>
      <c r="P4139" s="1"/>
      <c r="Q4139" s="1"/>
    </row>
    <row r="4140" spans="11:17" x14ac:dyDescent="0.25">
      <c r="N4140" s="1"/>
      <c r="P4140" s="1"/>
    </row>
    <row r="4141" spans="11:17" x14ac:dyDescent="0.25">
      <c r="K4141" s="1"/>
      <c r="N4141" s="1"/>
      <c r="O4141" s="151"/>
      <c r="P4141" s="1"/>
      <c r="Q4141" s="1"/>
    </row>
    <row r="4142" spans="11:17" x14ac:dyDescent="0.25">
      <c r="K4142" s="1"/>
      <c r="N4142" s="1"/>
      <c r="O4142" s="151"/>
      <c r="P4142" s="1"/>
      <c r="Q4142" s="1"/>
    </row>
    <row r="4143" spans="11:17" x14ac:dyDescent="0.25">
      <c r="K4143" s="1"/>
      <c r="N4143" s="1"/>
      <c r="O4143" s="151"/>
      <c r="P4143" s="1"/>
      <c r="Q4143" s="1"/>
    </row>
    <row r="4144" spans="11:17" x14ac:dyDescent="0.25">
      <c r="K4144" s="1"/>
      <c r="N4144" s="1"/>
      <c r="O4144" s="151"/>
      <c r="P4144" s="1"/>
      <c r="Q4144" s="1"/>
    </row>
    <row r="4145" spans="11:17" x14ac:dyDescent="0.25">
      <c r="K4145" s="1"/>
      <c r="N4145" s="1"/>
      <c r="O4145" s="151"/>
      <c r="P4145" s="1"/>
      <c r="Q4145" s="1"/>
    </row>
    <row r="4146" spans="11:17" x14ac:dyDescent="0.25">
      <c r="N4146" s="1"/>
      <c r="P4146" s="1"/>
    </row>
    <row r="4147" spans="11:17" x14ac:dyDescent="0.25">
      <c r="K4147" s="1"/>
      <c r="N4147" s="1"/>
      <c r="O4147" s="151"/>
      <c r="P4147" s="1"/>
      <c r="Q4147" s="1"/>
    </row>
    <row r="4148" spans="11:17" x14ac:dyDescent="0.25">
      <c r="K4148" s="1"/>
      <c r="N4148" s="1"/>
      <c r="O4148" s="151"/>
      <c r="P4148" s="1"/>
      <c r="Q4148" s="1"/>
    </row>
    <row r="4149" spans="11:17" x14ac:dyDescent="0.25">
      <c r="K4149" s="1"/>
      <c r="N4149" s="1"/>
      <c r="O4149" s="151"/>
      <c r="P4149" s="1"/>
      <c r="Q4149" s="1"/>
    </row>
    <row r="4150" spans="11:17" x14ac:dyDescent="0.25">
      <c r="K4150" s="1"/>
      <c r="N4150" s="1"/>
      <c r="O4150" s="151"/>
      <c r="P4150" s="1"/>
      <c r="Q4150" s="1"/>
    </row>
    <row r="4151" spans="11:17" x14ac:dyDescent="0.25">
      <c r="K4151" s="1"/>
      <c r="N4151" s="1"/>
      <c r="O4151" s="151"/>
      <c r="P4151" s="1"/>
      <c r="Q4151" s="1"/>
    </row>
    <row r="4152" spans="11:17" x14ac:dyDescent="0.25">
      <c r="K4152" s="1"/>
      <c r="N4152" s="1"/>
      <c r="O4152" s="151"/>
      <c r="P4152" s="1"/>
      <c r="Q4152" s="1"/>
    </row>
    <row r="4153" spans="11:17" x14ac:dyDescent="0.25">
      <c r="K4153" s="1"/>
      <c r="N4153" s="1"/>
      <c r="O4153" s="151"/>
      <c r="P4153" s="1"/>
      <c r="Q4153" s="1"/>
    </row>
    <row r="4154" spans="11:17" x14ac:dyDescent="0.25">
      <c r="K4154" s="1"/>
      <c r="N4154" s="1"/>
      <c r="O4154" s="151"/>
      <c r="P4154" s="1"/>
      <c r="Q4154" s="1"/>
    </row>
    <row r="4155" spans="11:17" x14ac:dyDescent="0.25">
      <c r="K4155" s="1"/>
      <c r="N4155" s="1"/>
      <c r="O4155" s="151"/>
      <c r="P4155" s="1"/>
      <c r="Q4155" s="1"/>
    </row>
    <row r="4156" spans="11:17" x14ac:dyDescent="0.25">
      <c r="K4156" s="1"/>
      <c r="N4156" s="1"/>
      <c r="O4156" s="151"/>
      <c r="P4156" s="1"/>
      <c r="Q4156" s="1"/>
    </row>
    <row r="4157" spans="11:17" x14ac:dyDescent="0.25">
      <c r="K4157" s="1"/>
      <c r="N4157" s="1"/>
      <c r="O4157" s="151"/>
      <c r="P4157" s="1"/>
      <c r="Q4157" s="1"/>
    </row>
    <row r="4158" spans="11:17" x14ac:dyDescent="0.25">
      <c r="K4158" s="1"/>
      <c r="N4158" s="1"/>
      <c r="O4158" s="151"/>
      <c r="P4158" s="1"/>
      <c r="Q4158" s="1"/>
    </row>
    <row r="4159" spans="11:17" x14ac:dyDescent="0.25">
      <c r="K4159" s="1"/>
      <c r="N4159" s="1"/>
      <c r="O4159" s="151"/>
      <c r="P4159" s="1"/>
      <c r="Q4159" s="1"/>
    </row>
    <row r="4160" spans="11:17" x14ac:dyDescent="0.25">
      <c r="K4160" s="1"/>
      <c r="N4160" s="1"/>
      <c r="O4160" s="151"/>
      <c r="P4160" s="1"/>
      <c r="Q4160" s="1"/>
    </row>
    <row r="4161" spans="11:17" x14ac:dyDescent="0.25">
      <c r="K4161" s="1"/>
      <c r="N4161" s="1"/>
      <c r="O4161" s="151"/>
      <c r="P4161" s="1"/>
      <c r="Q4161" s="1"/>
    </row>
    <row r="4162" spans="11:17" x14ac:dyDescent="0.25">
      <c r="K4162" s="1"/>
      <c r="N4162" s="1"/>
      <c r="O4162" s="151"/>
      <c r="P4162" s="1"/>
      <c r="Q4162" s="1"/>
    </row>
    <row r="4163" spans="11:17" x14ac:dyDescent="0.25">
      <c r="K4163" s="1"/>
      <c r="N4163" s="1"/>
      <c r="O4163" s="151"/>
      <c r="P4163" s="1"/>
      <c r="Q4163" s="1"/>
    </row>
    <row r="4164" spans="11:17" x14ac:dyDescent="0.25">
      <c r="K4164" s="1"/>
      <c r="N4164" s="1"/>
      <c r="O4164" s="151"/>
      <c r="P4164" s="1"/>
      <c r="Q4164" s="1"/>
    </row>
    <row r="4165" spans="11:17" x14ac:dyDescent="0.25">
      <c r="K4165" s="1"/>
      <c r="N4165" s="1"/>
      <c r="O4165" s="151"/>
      <c r="P4165" s="1"/>
      <c r="Q4165" s="1"/>
    </row>
    <row r="4166" spans="11:17" x14ac:dyDescent="0.25">
      <c r="K4166" s="1"/>
      <c r="N4166" s="1"/>
      <c r="O4166" s="151"/>
      <c r="P4166" s="1"/>
      <c r="Q4166" s="1"/>
    </row>
    <row r="4167" spans="11:17" x14ac:dyDescent="0.25">
      <c r="K4167" s="1"/>
      <c r="N4167" s="1"/>
      <c r="O4167" s="151"/>
      <c r="P4167" s="1"/>
      <c r="Q4167" s="1"/>
    </row>
    <row r="4168" spans="11:17" x14ac:dyDescent="0.25">
      <c r="K4168" s="1"/>
      <c r="N4168" s="1"/>
      <c r="O4168" s="151"/>
      <c r="P4168" s="1"/>
      <c r="Q4168" s="1"/>
    </row>
    <row r="4169" spans="11:17" x14ac:dyDescent="0.25">
      <c r="K4169" s="1"/>
      <c r="N4169" s="1"/>
      <c r="O4169" s="151"/>
      <c r="P4169" s="1"/>
      <c r="Q4169" s="1"/>
    </row>
    <row r="4170" spans="11:17" x14ac:dyDescent="0.25">
      <c r="K4170" s="1"/>
      <c r="N4170" s="1"/>
      <c r="O4170" s="151"/>
      <c r="P4170" s="1"/>
      <c r="Q4170" s="1"/>
    </row>
    <row r="4171" spans="11:17" x14ac:dyDescent="0.25">
      <c r="K4171" s="1"/>
      <c r="N4171" s="1"/>
      <c r="O4171" s="151"/>
      <c r="P4171" s="1"/>
      <c r="Q4171" s="1"/>
    </row>
    <row r="4172" spans="11:17" x14ac:dyDescent="0.25">
      <c r="K4172" s="1"/>
      <c r="N4172" s="1"/>
      <c r="O4172" s="151"/>
      <c r="P4172" s="1"/>
      <c r="Q4172" s="1"/>
    </row>
    <row r="4173" spans="11:17" x14ac:dyDescent="0.25">
      <c r="K4173" s="1"/>
      <c r="N4173" s="1"/>
      <c r="O4173" s="151"/>
      <c r="P4173" s="1"/>
      <c r="Q4173" s="1"/>
    </row>
    <row r="4174" spans="11:17" x14ac:dyDescent="0.25">
      <c r="K4174" s="1"/>
      <c r="N4174" s="1"/>
      <c r="O4174" s="151"/>
      <c r="P4174" s="1"/>
      <c r="Q4174" s="1"/>
    </row>
    <row r="4175" spans="11:17" x14ac:dyDescent="0.25">
      <c r="N4175" s="1"/>
      <c r="P4175" s="1"/>
    </row>
    <row r="4176" spans="11:17" x14ac:dyDescent="0.25">
      <c r="K4176" s="1"/>
      <c r="N4176" s="1"/>
      <c r="O4176" s="151"/>
      <c r="P4176" s="1"/>
      <c r="Q4176" s="1"/>
    </row>
    <row r="4177" spans="11:17" x14ac:dyDescent="0.25">
      <c r="K4177" s="1"/>
      <c r="N4177" s="1"/>
      <c r="O4177" s="151"/>
      <c r="P4177" s="1"/>
      <c r="Q4177" s="1"/>
    </row>
    <row r="4178" spans="11:17" x14ac:dyDescent="0.25">
      <c r="K4178" s="1"/>
      <c r="N4178" s="1"/>
      <c r="O4178" s="151"/>
      <c r="P4178" s="1"/>
      <c r="Q4178" s="1"/>
    </row>
    <row r="4179" spans="11:17" x14ac:dyDescent="0.25">
      <c r="K4179" s="1"/>
      <c r="N4179" s="1"/>
      <c r="O4179" s="151"/>
      <c r="P4179" s="1"/>
      <c r="Q4179" s="1"/>
    </row>
    <row r="4180" spans="11:17" x14ac:dyDescent="0.25">
      <c r="K4180" s="1"/>
      <c r="N4180" s="1"/>
      <c r="O4180" s="151"/>
      <c r="P4180" s="1"/>
      <c r="Q4180" s="1"/>
    </row>
    <row r="4181" spans="11:17" x14ac:dyDescent="0.25">
      <c r="K4181" s="1"/>
      <c r="N4181" s="1"/>
      <c r="O4181" s="151"/>
      <c r="P4181" s="1"/>
      <c r="Q4181" s="1"/>
    </row>
    <row r="4182" spans="11:17" x14ac:dyDescent="0.25">
      <c r="K4182" s="1"/>
      <c r="N4182" s="1"/>
      <c r="O4182" s="151"/>
      <c r="P4182" s="1"/>
      <c r="Q4182" s="1"/>
    </row>
    <row r="4183" spans="11:17" x14ac:dyDescent="0.25">
      <c r="K4183" s="1"/>
      <c r="N4183" s="1"/>
      <c r="O4183" s="151"/>
      <c r="P4183" s="1"/>
      <c r="Q4183" s="1"/>
    </row>
    <row r="4184" spans="11:17" x14ac:dyDescent="0.25">
      <c r="K4184" s="1"/>
      <c r="N4184" s="1"/>
      <c r="O4184" s="151"/>
      <c r="P4184" s="1"/>
      <c r="Q4184" s="1"/>
    </row>
    <row r="4185" spans="11:17" x14ac:dyDescent="0.25">
      <c r="K4185" s="1"/>
      <c r="N4185" s="1"/>
      <c r="O4185" s="151"/>
      <c r="P4185" s="1"/>
      <c r="Q4185" s="1"/>
    </row>
    <row r="4186" spans="11:17" x14ac:dyDescent="0.25">
      <c r="K4186" s="1"/>
      <c r="N4186" s="1"/>
      <c r="O4186" s="151"/>
      <c r="P4186" s="1"/>
      <c r="Q4186" s="1"/>
    </row>
    <row r="4187" spans="11:17" x14ac:dyDescent="0.25">
      <c r="K4187" s="1"/>
      <c r="N4187" s="1"/>
      <c r="O4187" s="151"/>
      <c r="P4187" s="1"/>
      <c r="Q4187" s="1"/>
    </row>
    <row r="4188" spans="11:17" x14ac:dyDescent="0.25">
      <c r="K4188" s="1"/>
      <c r="N4188" s="1"/>
      <c r="O4188" s="151"/>
      <c r="P4188" s="1"/>
      <c r="Q4188" s="1"/>
    </row>
    <row r="4189" spans="11:17" x14ac:dyDescent="0.25">
      <c r="K4189" s="1"/>
      <c r="N4189" s="1"/>
      <c r="O4189" s="151"/>
      <c r="P4189" s="1"/>
      <c r="Q4189" s="1"/>
    </row>
    <row r="4190" spans="11:17" x14ac:dyDescent="0.25">
      <c r="K4190" s="1"/>
      <c r="N4190" s="1"/>
      <c r="O4190" s="151"/>
      <c r="P4190" s="1"/>
      <c r="Q4190" s="1"/>
    </row>
    <row r="4191" spans="11:17" x14ac:dyDescent="0.25">
      <c r="K4191" s="1"/>
      <c r="N4191" s="1"/>
      <c r="O4191" s="151"/>
      <c r="P4191" s="1"/>
      <c r="Q4191" s="1"/>
    </row>
    <row r="4192" spans="11:17" x14ac:dyDescent="0.25">
      <c r="K4192" s="1"/>
      <c r="N4192" s="1"/>
      <c r="O4192" s="151"/>
      <c r="P4192" s="1"/>
      <c r="Q4192" s="1"/>
    </row>
    <row r="4193" spans="11:17" x14ac:dyDescent="0.25">
      <c r="K4193" s="1"/>
      <c r="N4193" s="1"/>
      <c r="O4193" s="151"/>
      <c r="P4193" s="1"/>
      <c r="Q4193" s="1"/>
    </row>
    <row r="4194" spans="11:17" x14ac:dyDescent="0.25">
      <c r="K4194" s="1"/>
      <c r="N4194" s="1"/>
      <c r="O4194" s="151"/>
      <c r="P4194" s="1"/>
      <c r="Q4194" s="1"/>
    </row>
    <row r="4195" spans="11:17" x14ac:dyDescent="0.25">
      <c r="K4195" s="1"/>
      <c r="N4195" s="1"/>
      <c r="O4195" s="151"/>
      <c r="P4195" s="1"/>
      <c r="Q4195" s="1"/>
    </row>
    <row r="4196" spans="11:17" x14ac:dyDescent="0.25">
      <c r="K4196" s="1"/>
      <c r="N4196" s="1"/>
      <c r="O4196" s="151"/>
      <c r="P4196" s="1"/>
      <c r="Q4196" s="1"/>
    </row>
    <row r="4197" spans="11:17" x14ac:dyDescent="0.25">
      <c r="K4197" s="1"/>
      <c r="N4197" s="1"/>
      <c r="O4197" s="151"/>
      <c r="P4197" s="1"/>
      <c r="Q4197" s="1"/>
    </row>
    <row r="4198" spans="11:17" x14ac:dyDescent="0.25">
      <c r="K4198" s="1"/>
      <c r="N4198" s="1"/>
      <c r="O4198" s="151"/>
      <c r="P4198" s="1"/>
      <c r="Q4198" s="1"/>
    </row>
    <row r="4199" spans="11:17" x14ac:dyDescent="0.25">
      <c r="K4199" s="1"/>
      <c r="N4199" s="1"/>
      <c r="O4199" s="151"/>
      <c r="P4199" s="1"/>
      <c r="Q4199" s="1"/>
    </row>
    <row r="4200" spans="11:17" x14ac:dyDescent="0.25">
      <c r="K4200" s="1"/>
      <c r="N4200" s="1"/>
      <c r="O4200" s="151"/>
      <c r="P4200" s="1"/>
      <c r="Q4200" s="1"/>
    </row>
    <row r="4201" spans="11:17" x14ac:dyDescent="0.25">
      <c r="K4201" s="1"/>
      <c r="N4201" s="1"/>
      <c r="O4201" s="151"/>
      <c r="P4201" s="1"/>
      <c r="Q4201" s="1"/>
    </row>
    <row r="4202" spans="11:17" x14ac:dyDescent="0.25">
      <c r="K4202" s="1"/>
      <c r="N4202" s="1"/>
      <c r="O4202" s="151"/>
      <c r="P4202" s="1"/>
      <c r="Q4202" s="1"/>
    </row>
    <row r="4203" spans="11:17" x14ac:dyDescent="0.25">
      <c r="K4203" s="1"/>
      <c r="N4203" s="1"/>
      <c r="O4203" s="151"/>
      <c r="P4203" s="1"/>
      <c r="Q4203" s="1"/>
    </row>
    <row r="4204" spans="11:17" x14ac:dyDescent="0.25">
      <c r="N4204" s="1"/>
      <c r="P4204" s="1"/>
    </row>
    <row r="4205" spans="11:17" x14ac:dyDescent="0.25">
      <c r="K4205" s="1"/>
      <c r="N4205" s="1"/>
      <c r="O4205" s="151"/>
      <c r="P4205" s="1"/>
      <c r="Q4205" s="1"/>
    </row>
    <row r="4206" spans="11:17" x14ac:dyDescent="0.25">
      <c r="K4206" s="1"/>
      <c r="N4206" s="1"/>
      <c r="O4206" s="151"/>
      <c r="P4206" s="1"/>
      <c r="Q4206" s="1"/>
    </row>
    <row r="4207" spans="11:17" x14ac:dyDescent="0.25">
      <c r="K4207" s="1"/>
      <c r="N4207" s="1"/>
      <c r="O4207" s="151"/>
      <c r="P4207" s="1"/>
      <c r="Q4207" s="1"/>
    </row>
    <row r="4208" spans="11:17" x14ac:dyDescent="0.25">
      <c r="K4208" s="1"/>
      <c r="N4208" s="1"/>
      <c r="O4208" s="151"/>
      <c r="P4208" s="1"/>
      <c r="Q4208" s="1"/>
    </row>
    <row r="4209" spans="11:17" x14ac:dyDescent="0.25">
      <c r="K4209" s="1"/>
      <c r="N4209" s="1"/>
      <c r="O4209" s="151"/>
      <c r="P4209" s="1"/>
      <c r="Q4209" s="1"/>
    </row>
    <row r="4210" spans="11:17" x14ac:dyDescent="0.25">
      <c r="N4210" s="1"/>
      <c r="P4210" s="1"/>
    </row>
    <row r="4211" spans="11:17" x14ac:dyDescent="0.25">
      <c r="K4211" s="1"/>
      <c r="N4211" s="1"/>
      <c r="O4211" s="151"/>
      <c r="P4211" s="1"/>
      <c r="Q4211" s="1"/>
    </row>
    <row r="4212" spans="11:17" x14ac:dyDescent="0.25">
      <c r="K4212" s="1"/>
      <c r="N4212" s="1"/>
      <c r="O4212" s="151"/>
      <c r="P4212" s="1"/>
      <c r="Q4212" s="1"/>
    </row>
    <row r="4213" spans="11:17" x14ac:dyDescent="0.25">
      <c r="K4213" s="1"/>
      <c r="N4213" s="1"/>
      <c r="O4213" s="151"/>
      <c r="P4213" s="1"/>
      <c r="Q4213" s="1"/>
    </row>
    <row r="4214" spans="11:17" x14ac:dyDescent="0.25">
      <c r="K4214" s="1"/>
      <c r="N4214" s="1"/>
      <c r="O4214" s="151"/>
      <c r="P4214" s="1"/>
      <c r="Q4214" s="1"/>
    </row>
    <row r="4215" spans="11:17" x14ac:dyDescent="0.25">
      <c r="K4215" s="1"/>
      <c r="N4215" s="1"/>
      <c r="O4215" s="151"/>
      <c r="P4215" s="1"/>
      <c r="Q4215" s="1"/>
    </row>
    <row r="4216" spans="11:17" x14ac:dyDescent="0.25">
      <c r="N4216" s="1"/>
      <c r="P4216" s="1"/>
    </row>
    <row r="4217" spans="11:17" x14ac:dyDescent="0.25">
      <c r="K4217" s="1"/>
      <c r="N4217" s="1"/>
      <c r="O4217" s="151"/>
      <c r="P4217" s="1"/>
      <c r="Q4217" s="1"/>
    </row>
    <row r="4218" spans="11:17" x14ac:dyDescent="0.25">
      <c r="K4218" s="1"/>
      <c r="N4218" s="1"/>
      <c r="O4218" s="151"/>
      <c r="P4218" s="1"/>
      <c r="Q4218" s="1"/>
    </row>
    <row r="4219" spans="11:17" x14ac:dyDescent="0.25">
      <c r="K4219" s="1"/>
      <c r="N4219" s="1"/>
      <c r="O4219" s="151"/>
      <c r="P4219" s="1"/>
      <c r="Q4219" s="1"/>
    </row>
    <row r="4220" spans="11:17" x14ac:dyDescent="0.25">
      <c r="K4220" s="1"/>
      <c r="N4220" s="1"/>
      <c r="O4220" s="151"/>
      <c r="P4220" s="1"/>
      <c r="Q4220" s="1"/>
    </row>
    <row r="4221" spans="11:17" x14ac:dyDescent="0.25">
      <c r="K4221" s="1"/>
      <c r="N4221" s="1"/>
      <c r="O4221" s="151"/>
      <c r="P4221" s="1"/>
      <c r="Q4221" s="1"/>
    </row>
    <row r="4222" spans="11:17" x14ac:dyDescent="0.25">
      <c r="N4222" s="1"/>
      <c r="P4222" s="1"/>
    </row>
    <row r="4223" spans="11:17" x14ac:dyDescent="0.25">
      <c r="K4223" s="1"/>
      <c r="N4223" s="1"/>
      <c r="O4223" s="151"/>
      <c r="P4223" s="1"/>
      <c r="Q4223" s="1"/>
    </row>
    <row r="4224" spans="11:17" x14ac:dyDescent="0.25">
      <c r="K4224" s="1"/>
      <c r="N4224" s="1"/>
      <c r="O4224" s="151"/>
      <c r="P4224" s="1"/>
      <c r="Q4224" s="1"/>
    </row>
    <row r="4225" spans="11:17" x14ac:dyDescent="0.25">
      <c r="K4225" s="1"/>
      <c r="N4225" s="1"/>
      <c r="O4225" s="151"/>
      <c r="P4225" s="1"/>
      <c r="Q4225" s="1"/>
    </row>
    <row r="4226" spans="11:17" x14ac:dyDescent="0.25">
      <c r="K4226" s="1"/>
      <c r="N4226" s="1"/>
      <c r="O4226" s="151"/>
      <c r="P4226" s="1"/>
      <c r="Q4226" s="1"/>
    </row>
    <row r="4227" spans="11:17" x14ac:dyDescent="0.25">
      <c r="K4227" s="1"/>
      <c r="N4227" s="1"/>
      <c r="O4227" s="151"/>
      <c r="P4227" s="1"/>
      <c r="Q4227" s="1"/>
    </row>
    <row r="4228" spans="11:17" x14ac:dyDescent="0.25">
      <c r="N4228" s="1"/>
      <c r="P4228" s="1"/>
    </row>
    <row r="4229" spans="11:17" x14ac:dyDescent="0.25">
      <c r="K4229" s="1"/>
      <c r="N4229" s="1"/>
      <c r="O4229" s="151"/>
      <c r="P4229" s="1"/>
      <c r="Q4229" s="1"/>
    </row>
    <row r="4230" spans="11:17" x14ac:dyDescent="0.25">
      <c r="K4230" s="1"/>
      <c r="N4230" s="1"/>
      <c r="O4230" s="151"/>
      <c r="P4230" s="1"/>
      <c r="Q4230" s="1"/>
    </row>
    <row r="4231" spans="11:17" x14ac:dyDescent="0.25">
      <c r="K4231" s="1"/>
      <c r="N4231" s="1"/>
      <c r="O4231" s="151"/>
      <c r="P4231" s="1"/>
      <c r="Q4231" s="1"/>
    </row>
    <row r="4232" spans="11:17" x14ac:dyDescent="0.25">
      <c r="K4232" s="1"/>
      <c r="N4232" s="1"/>
      <c r="O4232" s="151"/>
      <c r="P4232" s="1"/>
      <c r="Q4232" s="1"/>
    </row>
    <row r="4233" spans="11:17" x14ac:dyDescent="0.25">
      <c r="K4233" s="1"/>
      <c r="N4233" s="1"/>
      <c r="O4233" s="151"/>
      <c r="P4233" s="1"/>
      <c r="Q4233" s="1"/>
    </row>
    <row r="4234" spans="11:17" x14ac:dyDescent="0.25">
      <c r="N4234" s="1"/>
      <c r="P4234" s="1"/>
    </row>
    <row r="4235" spans="11:17" x14ac:dyDescent="0.25">
      <c r="K4235" s="1"/>
      <c r="N4235" s="1"/>
      <c r="O4235" s="151"/>
      <c r="P4235" s="1"/>
      <c r="Q4235" s="1"/>
    </row>
    <row r="4236" spans="11:17" x14ac:dyDescent="0.25">
      <c r="K4236" s="1"/>
      <c r="N4236" s="1"/>
      <c r="O4236" s="151"/>
      <c r="P4236" s="1"/>
      <c r="Q4236" s="1"/>
    </row>
    <row r="4237" spans="11:17" x14ac:dyDescent="0.25">
      <c r="K4237" s="1"/>
      <c r="N4237" s="1"/>
      <c r="O4237" s="151"/>
      <c r="P4237" s="1"/>
      <c r="Q4237" s="1"/>
    </row>
    <row r="4238" spans="11:17" x14ac:dyDescent="0.25">
      <c r="K4238" s="1"/>
      <c r="N4238" s="1"/>
      <c r="O4238" s="151"/>
      <c r="P4238" s="1"/>
      <c r="Q4238" s="1"/>
    </row>
    <row r="4239" spans="11:17" x14ac:dyDescent="0.25">
      <c r="K4239" s="1"/>
      <c r="N4239" s="1"/>
      <c r="O4239" s="151"/>
      <c r="P4239" s="1"/>
      <c r="Q4239" s="1"/>
    </row>
    <row r="4240" spans="11:17" x14ac:dyDescent="0.25">
      <c r="N4240" s="1"/>
      <c r="P4240" s="1"/>
    </row>
    <row r="4241" spans="11:17" x14ac:dyDescent="0.25">
      <c r="K4241" s="1"/>
      <c r="N4241" s="1"/>
      <c r="O4241" s="151"/>
      <c r="P4241" s="1"/>
      <c r="Q4241" s="1"/>
    </row>
    <row r="4242" spans="11:17" x14ac:dyDescent="0.25">
      <c r="K4242" s="1"/>
      <c r="N4242" s="1"/>
      <c r="O4242" s="151"/>
      <c r="P4242" s="1"/>
      <c r="Q4242" s="1"/>
    </row>
    <row r="4243" spans="11:17" x14ac:dyDescent="0.25">
      <c r="K4243" s="1"/>
      <c r="N4243" s="1"/>
      <c r="O4243" s="151"/>
      <c r="P4243" s="1"/>
      <c r="Q4243" s="1"/>
    </row>
    <row r="4244" spans="11:17" x14ac:dyDescent="0.25">
      <c r="K4244" s="1"/>
      <c r="N4244" s="1"/>
      <c r="O4244" s="151"/>
      <c r="P4244" s="1"/>
      <c r="Q4244" s="1"/>
    </row>
    <row r="4245" spans="11:17" x14ac:dyDescent="0.25">
      <c r="K4245" s="1"/>
      <c r="N4245" s="1"/>
      <c r="O4245" s="151"/>
      <c r="P4245" s="1"/>
      <c r="Q4245" s="1"/>
    </row>
    <row r="4246" spans="11:17" x14ac:dyDescent="0.25">
      <c r="N4246" s="1"/>
      <c r="P4246" s="1"/>
    </row>
    <row r="4247" spans="11:17" x14ac:dyDescent="0.25">
      <c r="K4247" s="1"/>
      <c r="N4247" s="1"/>
      <c r="O4247" s="151"/>
      <c r="P4247" s="1"/>
      <c r="Q4247" s="1"/>
    </row>
    <row r="4248" spans="11:17" x14ac:dyDescent="0.25">
      <c r="K4248" s="1"/>
      <c r="N4248" s="1"/>
      <c r="O4248" s="151"/>
      <c r="P4248" s="1"/>
      <c r="Q4248" s="1"/>
    </row>
    <row r="4249" spans="11:17" x14ac:dyDescent="0.25">
      <c r="K4249" s="1"/>
      <c r="N4249" s="1"/>
      <c r="O4249" s="151"/>
      <c r="P4249" s="1"/>
      <c r="Q4249" s="1"/>
    </row>
    <row r="4250" spans="11:17" x14ac:dyDescent="0.25">
      <c r="K4250" s="1"/>
      <c r="N4250" s="1"/>
      <c r="O4250" s="151"/>
      <c r="P4250" s="1"/>
      <c r="Q4250" s="1"/>
    </row>
    <row r="4251" spans="11:17" x14ac:dyDescent="0.25">
      <c r="K4251" s="1"/>
      <c r="N4251" s="1"/>
      <c r="O4251" s="151"/>
      <c r="P4251" s="1"/>
      <c r="Q4251" s="1"/>
    </row>
    <row r="4252" spans="11:17" x14ac:dyDescent="0.25">
      <c r="N4252" s="1"/>
      <c r="P4252" s="1"/>
    </row>
    <row r="4253" spans="11:17" x14ac:dyDescent="0.25">
      <c r="K4253" s="1"/>
      <c r="N4253" s="1"/>
      <c r="O4253" s="151"/>
      <c r="P4253" s="1"/>
      <c r="Q4253" s="1"/>
    </row>
    <row r="4254" spans="11:17" x14ac:dyDescent="0.25">
      <c r="K4254" s="1"/>
      <c r="N4254" s="1"/>
      <c r="O4254" s="151"/>
      <c r="P4254" s="1"/>
      <c r="Q4254" s="1"/>
    </row>
    <row r="4255" spans="11:17" x14ac:dyDescent="0.25">
      <c r="K4255" s="1"/>
      <c r="N4255" s="1"/>
      <c r="O4255" s="151"/>
      <c r="P4255" s="1"/>
      <c r="Q4255" s="1"/>
    </row>
    <row r="4256" spans="11:17" x14ac:dyDescent="0.25">
      <c r="K4256" s="1"/>
      <c r="N4256" s="1"/>
      <c r="O4256" s="151"/>
      <c r="P4256" s="1"/>
      <c r="Q4256" s="1"/>
    </row>
    <row r="4257" spans="11:17" x14ac:dyDescent="0.25">
      <c r="K4257" s="1"/>
      <c r="N4257" s="1"/>
      <c r="O4257" s="151"/>
      <c r="P4257" s="1"/>
      <c r="Q4257" s="1"/>
    </row>
    <row r="4258" spans="11:17" x14ac:dyDescent="0.25">
      <c r="N4258" s="1"/>
      <c r="P4258" s="1"/>
    </row>
    <row r="4259" spans="11:17" x14ac:dyDescent="0.25">
      <c r="K4259" s="1"/>
      <c r="N4259" s="1"/>
      <c r="O4259" s="151"/>
      <c r="P4259" s="1"/>
      <c r="Q4259" s="1"/>
    </row>
    <row r="4260" spans="11:17" x14ac:dyDescent="0.25">
      <c r="K4260" s="1"/>
      <c r="N4260" s="1"/>
      <c r="O4260" s="151"/>
      <c r="P4260" s="1"/>
      <c r="Q4260" s="1"/>
    </row>
    <row r="4261" spans="11:17" x14ac:dyDescent="0.25">
      <c r="K4261" s="1"/>
      <c r="N4261" s="1"/>
      <c r="O4261" s="151"/>
      <c r="P4261" s="1"/>
      <c r="Q4261" s="1"/>
    </row>
    <row r="4262" spans="11:17" x14ac:dyDescent="0.25">
      <c r="K4262" s="1"/>
      <c r="N4262" s="1"/>
      <c r="O4262" s="151"/>
      <c r="P4262" s="1"/>
      <c r="Q4262" s="1"/>
    </row>
    <row r="4263" spans="11:17" x14ac:dyDescent="0.25">
      <c r="K4263" s="1"/>
      <c r="N4263" s="1"/>
      <c r="O4263" s="151"/>
      <c r="P4263" s="1"/>
      <c r="Q4263" s="1"/>
    </row>
    <row r="4264" spans="11:17" x14ac:dyDescent="0.25">
      <c r="N4264" s="1"/>
      <c r="P4264" s="1"/>
    </row>
    <row r="4265" spans="11:17" x14ac:dyDescent="0.25">
      <c r="K4265" s="1"/>
      <c r="N4265" s="1"/>
      <c r="O4265" s="151"/>
      <c r="P4265" s="1"/>
      <c r="Q4265" s="1"/>
    </row>
    <row r="4266" spans="11:17" x14ac:dyDescent="0.25">
      <c r="K4266" s="1"/>
      <c r="N4266" s="1"/>
      <c r="O4266" s="151"/>
      <c r="P4266" s="1"/>
      <c r="Q4266" s="1"/>
    </row>
    <row r="4267" spans="11:17" x14ac:dyDescent="0.25">
      <c r="K4267" s="1"/>
      <c r="N4267" s="1"/>
      <c r="O4267" s="151"/>
      <c r="P4267" s="1"/>
      <c r="Q4267" s="1"/>
    </row>
    <row r="4268" spans="11:17" x14ac:dyDescent="0.25">
      <c r="K4268" s="1"/>
      <c r="N4268" s="1"/>
      <c r="O4268" s="151"/>
      <c r="P4268" s="1"/>
      <c r="Q4268" s="1"/>
    </row>
    <row r="4269" spans="11:17" x14ac:dyDescent="0.25">
      <c r="K4269" s="1"/>
      <c r="N4269" s="1"/>
      <c r="O4269" s="151"/>
      <c r="P4269" s="1"/>
      <c r="Q4269" s="1"/>
    </row>
    <row r="4270" spans="11:17" x14ac:dyDescent="0.25">
      <c r="N4270" s="1"/>
      <c r="P4270" s="1"/>
    </row>
    <row r="4271" spans="11:17" x14ac:dyDescent="0.25">
      <c r="K4271" s="1"/>
      <c r="N4271" s="1"/>
      <c r="O4271" s="151"/>
      <c r="P4271" s="1"/>
      <c r="Q4271" s="1"/>
    </row>
    <row r="4272" spans="11:17" x14ac:dyDescent="0.25">
      <c r="K4272" s="1"/>
      <c r="N4272" s="1"/>
      <c r="O4272" s="151"/>
      <c r="P4272" s="1"/>
      <c r="Q4272" s="1"/>
    </row>
    <row r="4273" spans="11:17" x14ac:dyDescent="0.25">
      <c r="K4273" s="1"/>
      <c r="N4273" s="1"/>
      <c r="O4273" s="151"/>
      <c r="P4273" s="1"/>
      <c r="Q4273" s="1"/>
    </row>
    <row r="4274" spans="11:17" x14ac:dyDescent="0.25">
      <c r="K4274" s="1"/>
      <c r="N4274" s="1"/>
      <c r="O4274" s="151"/>
      <c r="P4274" s="1"/>
      <c r="Q4274" s="1"/>
    </row>
    <row r="4275" spans="11:17" x14ac:dyDescent="0.25">
      <c r="K4275" s="1"/>
      <c r="N4275" s="1"/>
      <c r="O4275" s="151"/>
      <c r="P4275" s="1"/>
      <c r="Q4275" s="1"/>
    </row>
    <row r="4276" spans="11:17" x14ac:dyDescent="0.25">
      <c r="N4276" s="1"/>
      <c r="P4276" s="1"/>
    </row>
    <row r="4277" spans="11:17" x14ac:dyDescent="0.25">
      <c r="K4277" s="1"/>
      <c r="N4277" s="1"/>
      <c r="O4277" s="151"/>
      <c r="P4277" s="1"/>
      <c r="Q4277" s="1"/>
    </row>
    <row r="4278" spans="11:17" x14ac:dyDescent="0.25">
      <c r="K4278" s="1"/>
      <c r="N4278" s="1"/>
      <c r="O4278" s="151"/>
      <c r="P4278" s="1"/>
      <c r="Q4278" s="1"/>
    </row>
    <row r="4279" spans="11:17" x14ac:dyDescent="0.25">
      <c r="K4279" s="1"/>
      <c r="N4279" s="1"/>
      <c r="O4279" s="151"/>
      <c r="P4279" s="1"/>
      <c r="Q4279" s="1"/>
    </row>
    <row r="4280" spans="11:17" x14ac:dyDescent="0.25">
      <c r="K4280" s="1"/>
      <c r="N4280" s="1"/>
      <c r="O4280" s="151"/>
      <c r="P4280" s="1"/>
      <c r="Q4280" s="1"/>
    </row>
    <row r="4281" spans="11:17" x14ac:dyDescent="0.25">
      <c r="K4281" s="1"/>
      <c r="N4281" s="1"/>
      <c r="O4281" s="151"/>
      <c r="P4281" s="1"/>
      <c r="Q4281" s="1"/>
    </row>
    <row r="4282" spans="11:17" x14ac:dyDescent="0.25">
      <c r="N4282" s="1"/>
      <c r="P4282" s="1"/>
    </row>
    <row r="4283" spans="11:17" x14ac:dyDescent="0.25">
      <c r="K4283" s="1"/>
      <c r="N4283" s="1"/>
      <c r="O4283" s="151"/>
      <c r="P4283" s="1"/>
      <c r="Q4283" s="1"/>
    </row>
    <row r="4284" spans="11:17" x14ac:dyDescent="0.25">
      <c r="K4284" s="1"/>
      <c r="N4284" s="1"/>
      <c r="O4284" s="151"/>
      <c r="P4284" s="1"/>
      <c r="Q4284" s="1"/>
    </row>
    <row r="4285" spans="11:17" x14ac:dyDescent="0.25">
      <c r="K4285" s="1"/>
      <c r="N4285" s="1"/>
      <c r="O4285" s="151"/>
      <c r="P4285" s="1"/>
      <c r="Q4285" s="1"/>
    </row>
    <row r="4286" spans="11:17" x14ac:dyDescent="0.25">
      <c r="K4286" s="1"/>
      <c r="N4286" s="1"/>
      <c r="O4286" s="151"/>
      <c r="P4286" s="1"/>
      <c r="Q4286" s="1"/>
    </row>
    <row r="4287" spans="11:17" x14ac:dyDescent="0.25">
      <c r="K4287" s="1"/>
      <c r="N4287" s="1"/>
      <c r="O4287" s="151"/>
      <c r="P4287" s="1"/>
      <c r="Q4287" s="1"/>
    </row>
    <row r="4288" spans="11:17" x14ac:dyDescent="0.25">
      <c r="N4288" s="1"/>
      <c r="P4288" s="1"/>
    </row>
    <row r="4289" spans="11:17" x14ac:dyDescent="0.25">
      <c r="K4289" s="1"/>
      <c r="N4289" s="1"/>
      <c r="O4289" s="151"/>
      <c r="P4289" s="1"/>
      <c r="Q4289" s="1"/>
    </row>
    <row r="4290" spans="11:17" x14ac:dyDescent="0.25">
      <c r="K4290" s="1"/>
      <c r="N4290" s="1"/>
      <c r="O4290" s="151"/>
      <c r="P4290" s="1"/>
      <c r="Q4290" s="1"/>
    </row>
    <row r="4291" spans="11:17" x14ac:dyDescent="0.25">
      <c r="K4291" s="1"/>
      <c r="N4291" s="1"/>
      <c r="O4291" s="151"/>
      <c r="P4291" s="1"/>
      <c r="Q4291" s="1"/>
    </row>
    <row r="4292" spans="11:17" x14ac:dyDescent="0.25">
      <c r="K4292" s="1"/>
      <c r="N4292" s="1"/>
      <c r="O4292" s="151"/>
      <c r="P4292" s="1"/>
      <c r="Q4292" s="1"/>
    </row>
    <row r="4293" spans="11:17" x14ac:dyDescent="0.25">
      <c r="K4293" s="1"/>
      <c r="N4293" s="1"/>
      <c r="O4293" s="151"/>
      <c r="P4293" s="1"/>
      <c r="Q4293" s="1"/>
    </row>
    <row r="4294" spans="11:17" x14ac:dyDescent="0.25">
      <c r="K4294" s="1"/>
      <c r="N4294" s="1"/>
      <c r="O4294" s="151"/>
      <c r="P4294" s="1"/>
      <c r="Q4294" s="1"/>
    </row>
    <row r="4295" spans="11:17" x14ac:dyDescent="0.25">
      <c r="K4295" s="1"/>
      <c r="N4295" s="1"/>
      <c r="O4295" s="151"/>
      <c r="P4295" s="1"/>
      <c r="Q4295" s="1"/>
    </row>
    <row r="4296" spans="11:17" x14ac:dyDescent="0.25">
      <c r="K4296" s="1"/>
      <c r="N4296" s="1"/>
      <c r="O4296" s="151"/>
      <c r="P4296" s="1"/>
      <c r="Q4296" s="1"/>
    </row>
    <row r="4297" spans="11:17" x14ac:dyDescent="0.25">
      <c r="K4297" s="1"/>
      <c r="N4297" s="1"/>
      <c r="O4297" s="151"/>
      <c r="P4297" s="1"/>
      <c r="Q4297" s="1"/>
    </row>
    <row r="4298" spans="11:17" x14ac:dyDescent="0.25">
      <c r="K4298" s="1"/>
      <c r="N4298" s="1"/>
      <c r="O4298" s="151"/>
      <c r="P4298" s="1"/>
      <c r="Q4298" s="1"/>
    </row>
    <row r="4299" spans="11:17" x14ac:dyDescent="0.25">
      <c r="K4299" s="1"/>
      <c r="N4299" s="1"/>
      <c r="O4299" s="151"/>
      <c r="P4299" s="1"/>
      <c r="Q4299" s="1"/>
    </row>
    <row r="4300" spans="11:17" x14ac:dyDescent="0.25">
      <c r="K4300" s="1"/>
      <c r="N4300" s="1"/>
      <c r="O4300" s="151"/>
      <c r="P4300" s="1"/>
      <c r="Q4300" s="1"/>
    </row>
    <row r="4301" spans="11:17" x14ac:dyDescent="0.25">
      <c r="K4301" s="1"/>
      <c r="N4301" s="1"/>
      <c r="O4301" s="151"/>
      <c r="P4301" s="1"/>
      <c r="Q4301" s="1"/>
    </row>
    <row r="4302" spans="11:17" x14ac:dyDescent="0.25">
      <c r="K4302" s="1"/>
      <c r="N4302" s="1"/>
      <c r="O4302" s="151"/>
      <c r="P4302" s="1"/>
      <c r="Q4302" s="1"/>
    </row>
    <row r="4303" spans="11:17" x14ac:dyDescent="0.25">
      <c r="K4303" s="1"/>
      <c r="N4303" s="1"/>
      <c r="O4303" s="151"/>
      <c r="P4303" s="1"/>
      <c r="Q4303" s="1"/>
    </row>
    <row r="4304" spans="11:17" x14ac:dyDescent="0.25">
      <c r="K4304" s="1"/>
      <c r="N4304" s="1"/>
      <c r="O4304" s="151"/>
      <c r="P4304" s="1"/>
      <c r="Q4304" s="1"/>
    </row>
    <row r="4305" spans="11:17" x14ac:dyDescent="0.25">
      <c r="K4305" s="1"/>
      <c r="N4305" s="1"/>
      <c r="O4305" s="151"/>
      <c r="P4305" s="1"/>
      <c r="Q4305" s="1"/>
    </row>
    <row r="4306" spans="11:17" x14ac:dyDescent="0.25">
      <c r="K4306" s="1"/>
      <c r="N4306" s="1"/>
      <c r="O4306" s="151"/>
      <c r="P4306" s="1"/>
      <c r="Q4306" s="1"/>
    </row>
    <row r="4307" spans="11:17" x14ac:dyDescent="0.25">
      <c r="K4307" s="1"/>
      <c r="N4307" s="1"/>
      <c r="O4307" s="151"/>
      <c r="P4307" s="1"/>
      <c r="Q4307" s="1"/>
    </row>
    <row r="4308" spans="11:17" x14ac:dyDescent="0.25">
      <c r="K4308" s="1"/>
      <c r="N4308" s="1"/>
      <c r="O4308" s="151"/>
      <c r="P4308" s="1"/>
      <c r="Q4308" s="1"/>
    </row>
    <row r="4309" spans="11:17" x14ac:dyDescent="0.25">
      <c r="K4309" s="1"/>
      <c r="N4309" s="1"/>
      <c r="O4309" s="151"/>
      <c r="P4309" s="1"/>
      <c r="Q4309" s="1"/>
    </row>
    <row r="4310" spans="11:17" x14ac:dyDescent="0.25">
      <c r="K4310" s="1"/>
      <c r="N4310" s="1"/>
      <c r="O4310" s="151"/>
      <c r="P4310" s="1"/>
      <c r="Q4310" s="1"/>
    </row>
    <row r="4311" spans="11:17" x14ac:dyDescent="0.25">
      <c r="K4311" s="1"/>
      <c r="N4311" s="1"/>
      <c r="O4311" s="151"/>
      <c r="P4311" s="1"/>
      <c r="Q4311" s="1"/>
    </row>
    <row r="4312" spans="11:17" x14ac:dyDescent="0.25">
      <c r="K4312" s="1"/>
      <c r="N4312" s="1"/>
      <c r="O4312" s="151"/>
      <c r="P4312" s="1"/>
      <c r="Q4312" s="1"/>
    </row>
    <row r="4313" spans="11:17" x14ac:dyDescent="0.25">
      <c r="K4313" s="1"/>
      <c r="N4313" s="1"/>
      <c r="O4313" s="151"/>
      <c r="P4313" s="1"/>
      <c r="Q4313" s="1"/>
    </row>
    <row r="4314" spans="11:17" x14ac:dyDescent="0.25">
      <c r="K4314" s="1"/>
      <c r="N4314" s="1"/>
      <c r="O4314" s="151"/>
      <c r="P4314" s="1"/>
      <c r="Q4314" s="1"/>
    </row>
    <row r="4315" spans="11:17" x14ac:dyDescent="0.25">
      <c r="K4315" s="1"/>
      <c r="N4315" s="1"/>
      <c r="O4315" s="151"/>
      <c r="P4315" s="1"/>
      <c r="Q4315" s="1"/>
    </row>
    <row r="4316" spans="11:17" x14ac:dyDescent="0.25">
      <c r="K4316" s="1"/>
      <c r="N4316" s="1"/>
      <c r="O4316" s="151"/>
      <c r="P4316" s="1"/>
      <c r="Q4316" s="1"/>
    </row>
    <row r="4317" spans="11:17" x14ac:dyDescent="0.25">
      <c r="N4317" s="1"/>
      <c r="P4317" s="1"/>
    </row>
    <row r="4318" spans="11:17" x14ac:dyDescent="0.25">
      <c r="K4318" s="1"/>
      <c r="N4318" s="1"/>
      <c r="O4318" s="151"/>
      <c r="P4318" s="1"/>
      <c r="Q4318" s="1"/>
    </row>
    <row r="4319" spans="11:17" x14ac:dyDescent="0.25">
      <c r="K4319" s="1"/>
      <c r="N4319" s="1"/>
      <c r="O4319" s="151"/>
      <c r="P4319" s="1"/>
      <c r="Q4319" s="1"/>
    </row>
    <row r="4320" spans="11:17" x14ac:dyDescent="0.25">
      <c r="K4320" s="1"/>
      <c r="N4320" s="1"/>
      <c r="O4320" s="151"/>
      <c r="P4320" s="1"/>
      <c r="Q4320" s="1"/>
    </row>
    <row r="4321" spans="11:17" x14ac:dyDescent="0.25">
      <c r="K4321" s="1"/>
      <c r="N4321" s="1"/>
      <c r="O4321" s="151"/>
      <c r="P4321" s="1"/>
      <c r="Q4321" s="1"/>
    </row>
    <row r="4322" spans="11:17" x14ac:dyDescent="0.25">
      <c r="N4322" s="1"/>
      <c r="P4322" s="1"/>
    </row>
    <row r="4323" spans="11:17" x14ac:dyDescent="0.25">
      <c r="K4323" s="1"/>
      <c r="N4323" s="1"/>
      <c r="O4323" s="151"/>
      <c r="P4323" s="1"/>
      <c r="Q4323" s="1"/>
    </row>
    <row r="4324" spans="11:17" x14ac:dyDescent="0.25">
      <c r="K4324" s="1"/>
      <c r="N4324" s="1"/>
      <c r="O4324" s="151"/>
      <c r="P4324" s="1"/>
      <c r="Q4324" s="1"/>
    </row>
    <row r="4325" spans="11:17" x14ac:dyDescent="0.25">
      <c r="K4325" s="1"/>
      <c r="N4325" s="1"/>
      <c r="O4325" s="151"/>
      <c r="P4325" s="1"/>
      <c r="Q4325" s="1"/>
    </row>
    <row r="4326" spans="11:17" x14ac:dyDescent="0.25">
      <c r="K4326" s="1"/>
      <c r="N4326" s="1"/>
      <c r="O4326" s="151"/>
      <c r="P4326" s="1"/>
      <c r="Q4326" s="1"/>
    </row>
    <row r="4327" spans="11:17" x14ac:dyDescent="0.25">
      <c r="K4327" s="1"/>
      <c r="N4327" s="1"/>
      <c r="O4327" s="151"/>
      <c r="P4327" s="1"/>
      <c r="Q4327" s="1"/>
    </row>
    <row r="4328" spans="11:17" x14ac:dyDescent="0.25">
      <c r="K4328" s="1"/>
      <c r="N4328" s="1"/>
      <c r="O4328" s="151"/>
      <c r="P4328" s="1"/>
      <c r="Q4328" s="1"/>
    </row>
    <row r="4329" spans="11:17" x14ac:dyDescent="0.25">
      <c r="K4329" s="1"/>
      <c r="N4329" s="1"/>
      <c r="O4329" s="151"/>
      <c r="P4329" s="1"/>
      <c r="Q4329" s="1"/>
    </row>
    <row r="4330" spans="11:17" x14ac:dyDescent="0.25">
      <c r="K4330" s="1"/>
      <c r="N4330" s="1"/>
      <c r="O4330" s="151"/>
      <c r="P4330" s="1"/>
      <c r="Q4330" s="1"/>
    </row>
    <row r="4331" spans="11:17" x14ac:dyDescent="0.25">
      <c r="K4331" s="1"/>
      <c r="N4331" s="1"/>
      <c r="O4331" s="151"/>
      <c r="P4331" s="1"/>
      <c r="Q4331" s="1"/>
    </row>
    <row r="4332" spans="11:17" x14ac:dyDescent="0.25">
      <c r="K4332" s="1"/>
      <c r="N4332" s="1"/>
      <c r="O4332" s="151"/>
      <c r="P4332" s="1"/>
      <c r="Q4332" s="1"/>
    </row>
    <row r="4333" spans="11:17" x14ac:dyDescent="0.25">
      <c r="K4333" s="1"/>
      <c r="N4333" s="1"/>
      <c r="O4333" s="151"/>
      <c r="P4333" s="1"/>
      <c r="Q4333" s="1"/>
    </row>
    <row r="4334" spans="11:17" x14ac:dyDescent="0.25">
      <c r="K4334" s="1"/>
      <c r="N4334" s="1"/>
      <c r="O4334" s="151"/>
      <c r="P4334" s="1"/>
      <c r="Q4334" s="1"/>
    </row>
    <row r="4335" spans="11:17" x14ac:dyDescent="0.25">
      <c r="K4335" s="1"/>
      <c r="N4335" s="1"/>
      <c r="O4335" s="151"/>
      <c r="P4335" s="1"/>
      <c r="Q4335" s="1"/>
    </row>
    <row r="4336" spans="11:17" x14ac:dyDescent="0.25">
      <c r="K4336" s="1"/>
      <c r="N4336" s="1"/>
      <c r="O4336" s="151"/>
      <c r="P4336" s="1"/>
      <c r="Q4336" s="1"/>
    </row>
    <row r="4337" spans="11:17" x14ac:dyDescent="0.25">
      <c r="K4337" s="1"/>
      <c r="N4337" s="1"/>
      <c r="O4337" s="151"/>
      <c r="P4337" s="1"/>
      <c r="Q4337" s="1"/>
    </row>
    <row r="4338" spans="11:17" x14ac:dyDescent="0.25">
      <c r="K4338" s="1"/>
      <c r="N4338" s="1"/>
      <c r="O4338" s="151"/>
      <c r="P4338" s="1"/>
      <c r="Q4338" s="1"/>
    </row>
    <row r="4339" spans="11:17" x14ac:dyDescent="0.25">
      <c r="K4339" s="1"/>
      <c r="N4339" s="1"/>
      <c r="O4339" s="151"/>
      <c r="P4339" s="1"/>
      <c r="Q4339" s="1"/>
    </row>
    <row r="4340" spans="11:17" x14ac:dyDescent="0.25">
      <c r="K4340" s="1"/>
      <c r="N4340" s="1"/>
      <c r="O4340" s="151"/>
      <c r="P4340" s="1"/>
      <c r="Q4340" s="1"/>
    </row>
    <row r="4341" spans="11:17" x14ac:dyDescent="0.25">
      <c r="K4341" s="1"/>
      <c r="N4341" s="1"/>
      <c r="O4341" s="151"/>
      <c r="P4341" s="1"/>
      <c r="Q4341" s="1"/>
    </row>
    <row r="4342" spans="11:17" x14ac:dyDescent="0.25">
      <c r="K4342" s="1"/>
      <c r="N4342" s="1"/>
      <c r="O4342" s="151"/>
      <c r="P4342" s="1"/>
      <c r="Q4342" s="1"/>
    </row>
    <row r="4343" spans="11:17" x14ac:dyDescent="0.25">
      <c r="K4343" s="1"/>
      <c r="N4343" s="1"/>
      <c r="O4343" s="151"/>
      <c r="P4343" s="1"/>
      <c r="Q4343" s="1"/>
    </row>
    <row r="4344" spans="11:17" x14ac:dyDescent="0.25">
      <c r="K4344" s="1"/>
      <c r="N4344" s="1"/>
      <c r="O4344" s="151"/>
      <c r="P4344" s="1"/>
      <c r="Q4344" s="1"/>
    </row>
    <row r="4345" spans="11:17" x14ac:dyDescent="0.25">
      <c r="K4345" s="1"/>
      <c r="N4345" s="1"/>
      <c r="O4345" s="151"/>
      <c r="P4345" s="1"/>
      <c r="Q4345" s="1"/>
    </row>
    <row r="4346" spans="11:17" x14ac:dyDescent="0.25">
      <c r="N4346" s="1"/>
      <c r="P4346" s="1"/>
    </row>
    <row r="4347" spans="11:17" x14ac:dyDescent="0.25">
      <c r="K4347" s="1"/>
      <c r="N4347" s="1"/>
      <c r="O4347" s="151"/>
      <c r="P4347" s="1"/>
      <c r="Q4347" s="1"/>
    </row>
    <row r="4348" spans="11:17" x14ac:dyDescent="0.25">
      <c r="K4348" s="1"/>
      <c r="N4348" s="1"/>
      <c r="O4348" s="151"/>
      <c r="P4348" s="1"/>
      <c r="Q4348" s="1"/>
    </row>
    <row r="4349" spans="11:17" x14ac:dyDescent="0.25">
      <c r="K4349" s="1"/>
      <c r="N4349" s="1"/>
      <c r="O4349" s="151"/>
      <c r="P4349" s="1"/>
      <c r="Q4349" s="1"/>
    </row>
    <row r="4350" spans="11:17" x14ac:dyDescent="0.25">
      <c r="K4350" s="1"/>
      <c r="N4350" s="1"/>
      <c r="O4350" s="151"/>
      <c r="P4350" s="1"/>
      <c r="Q4350" s="1"/>
    </row>
    <row r="4351" spans="11:17" x14ac:dyDescent="0.25">
      <c r="N4351" s="1"/>
      <c r="P4351" s="1"/>
    </row>
    <row r="4352" spans="11:17" x14ac:dyDescent="0.25">
      <c r="K4352" s="1"/>
      <c r="N4352" s="1"/>
      <c r="O4352" s="151"/>
      <c r="P4352" s="1"/>
      <c r="Q4352" s="1"/>
    </row>
    <row r="4353" spans="11:17" x14ac:dyDescent="0.25">
      <c r="K4353" s="1"/>
      <c r="N4353" s="1"/>
      <c r="O4353" s="151"/>
      <c r="P4353" s="1"/>
      <c r="Q4353" s="1"/>
    </row>
    <row r="4354" spans="11:17" x14ac:dyDescent="0.25">
      <c r="K4354" s="1"/>
      <c r="N4354" s="1"/>
      <c r="O4354" s="151"/>
      <c r="P4354" s="1"/>
      <c r="Q4354" s="1"/>
    </row>
    <row r="4355" spans="11:17" x14ac:dyDescent="0.25">
      <c r="K4355" s="1"/>
      <c r="N4355" s="1"/>
      <c r="O4355" s="151"/>
      <c r="P4355" s="1"/>
      <c r="Q4355" s="1"/>
    </row>
    <row r="4356" spans="11:17" x14ac:dyDescent="0.25">
      <c r="N4356" s="1"/>
      <c r="P4356" s="1"/>
    </row>
    <row r="4357" spans="11:17" x14ac:dyDescent="0.25">
      <c r="K4357" s="1"/>
      <c r="N4357" s="1"/>
      <c r="O4357" s="151"/>
      <c r="P4357" s="1"/>
      <c r="Q4357" s="1"/>
    </row>
    <row r="4358" spans="11:17" x14ac:dyDescent="0.25">
      <c r="K4358" s="1"/>
      <c r="N4358" s="1"/>
      <c r="O4358" s="151"/>
      <c r="P4358" s="1"/>
      <c r="Q4358" s="1"/>
    </row>
    <row r="4359" spans="11:17" x14ac:dyDescent="0.25">
      <c r="K4359" s="1"/>
      <c r="N4359" s="1"/>
      <c r="O4359" s="151"/>
      <c r="P4359" s="1"/>
      <c r="Q4359" s="1"/>
    </row>
    <row r="4360" spans="11:17" x14ac:dyDescent="0.25">
      <c r="K4360" s="1"/>
      <c r="N4360" s="1"/>
      <c r="O4360" s="151"/>
      <c r="P4360" s="1"/>
      <c r="Q4360" s="1"/>
    </row>
    <row r="4361" spans="11:17" x14ac:dyDescent="0.25">
      <c r="N4361" s="1"/>
      <c r="P4361" s="1"/>
    </row>
    <row r="4362" spans="11:17" x14ac:dyDescent="0.25">
      <c r="K4362" s="1"/>
      <c r="N4362" s="1"/>
      <c r="O4362" s="151"/>
      <c r="P4362" s="1"/>
      <c r="Q4362" s="1"/>
    </row>
    <row r="4363" spans="11:17" x14ac:dyDescent="0.25">
      <c r="K4363" s="1"/>
      <c r="N4363" s="1"/>
      <c r="O4363" s="151"/>
      <c r="P4363" s="1"/>
      <c r="Q4363" s="1"/>
    </row>
    <row r="4364" spans="11:17" x14ac:dyDescent="0.25">
      <c r="K4364" s="1"/>
      <c r="N4364" s="1"/>
      <c r="O4364" s="151"/>
      <c r="P4364" s="1"/>
      <c r="Q4364" s="1"/>
    </row>
    <row r="4365" spans="11:17" x14ac:dyDescent="0.25">
      <c r="K4365" s="1"/>
      <c r="N4365" s="1"/>
      <c r="O4365" s="151"/>
      <c r="P4365" s="1"/>
      <c r="Q4365" s="1"/>
    </row>
    <row r="4366" spans="11:17" x14ac:dyDescent="0.25">
      <c r="N4366" s="1"/>
      <c r="P4366" s="1"/>
    </row>
    <row r="4367" spans="11:17" x14ac:dyDescent="0.25">
      <c r="K4367" s="1"/>
      <c r="N4367" s="1"/>
      <c r="O4367" s="151"/>
      <c r="P4367" s="1"/>
      <c r="Q4367" s="1"/>
    </row>
    <row r="4368" spans="11:17" x14ac:dyDescent="0.25">
      <c r="K4368" s="1"/>
      <c r="N4368" s="1"/>
      <c r="O4368" s="151"/>
      <c r="P4368" s="1"/>
      <c r="Q4368" s="1"/>
    </row>
    <row r="4369" spans="11:17" x14ac:dyDescent="0.25">
      <c r="K4369" s="1"/>
      <c r="N4369" s="1"/>
      <c r="O4369" s="151"/>
      <c r="P4369" s="1"/>
      <c r="Q4369" s="1"/>
    </row>
    <row r="4370" spans="11:17" x14ac:dyDescent="0.25">
      <c r="K4370" s="1"/>
      <c r="N4370" s="1"/>
      <c r="O4370" s="151"/>
      <c r="P4370" s="1"/>
      <c r="Q4370" s="1"/>
    </row>
    <row r="4371" spans="11:17" x14ac:dyDescent="0.25">
      <c r="N4371" s="1"/>
      <c r="P4371" s="1"/>
    </row>
    <row r="4372" spans="11:17" x14ac:dyDescent="0.25">
      <c r="K4372" s="1"/>
      <c r="N4372" s="1"/>
      <c r="O4372" s="151"/>
      <c r="P4372" s="1"/>
      <c r="Q4372" s="1"/>
    </row>
    <row r="4373" spans="11:17" x14ac:dyDescent="0.25">
      <c r="K4373" s="1"/>
      <c r="N4373" s="1"/>
      <c r="O4373" s="151"/>
      <c r="P4373" s="1"/>
      <c r="Q4373" s="1"/>
    </row>
    <row r="4374" spans="11:17" x14ac:dyDescent="0.25">
      <c r="K4374" s="1"/>
      <c r="N4374" s="1"/>
      <c r="O4374" s="151"/>
      <c r="P4374" s="1"/>
      <c r="Q4374" s="1"/>
    </row>
    <row r="4375" spans="11:17" x14ac:dyDescent="0.25">
      <c r="K4375" s="1"/>
      <c r="N4375" s="1"/>
      <c r="O4375" s="151"/>
      <c r="P4375" s="1"/>
      <c r="Q4375" s="1"/>
    </row>
    <row r="4376" spans="11:17" x14ac:dyDescent="0.25">
      <c r="N4376" s="1"/>
      <c r="P4376" s="1"/>
    </row>
    <row r="4377" spans="11:17" x14ac:dyDescent="0.25">
      <c r="K4377" s="1"/>
      <c r="N4377" s="1"/>
      <c r="O4377" s="151"/>
      <c r="P4377" s="1"/>
      <c r="Q4377" s="1"/>
    </row>
    <row r="4378" spans="11:17" x14ac:dyDescent="0.25">
      <c r="K4378" s="1"/>
      <c r="N4378" s="1"/>
      <c r="O4378" s="151"/>
      <c r="P4378" s="1"/>
      <c r="Q4378" s="1"/>
    </row>
    <row r="4379" spans="11:17" x14ac:dyDescent="0.25">
      <c r="K4379" s="1"/>
      <c r="N4379" s="1"/>
      <c r="O4379" s="151"/>
      <c r="P4379" s="1"/>
      <c r="Q4379" s="1"/>
    </row>
    <row r="4380" spans="11:17" x14ac:dyDescent="0.25">
      <c r="K4380" s="1"/>
      <c r="N4380" s="1"/>
      <c r="O4380" s="151"/>
      <c r="P4380" s="1"/>
      <c r="Q4380" s="1"/>
    </row>
    <row r="4381" spans="11:17" x14ac:dyDescent="0.25">
      <c r="K4381" s="1"/>
      <c r="N4381" s="1"/>
      <c r="O4381" s="151"/>
      <c r="P4381" s="1"/>
      <c r="Q4381" s="1"/>
    </row>
    <row r="4382" spans="11:17" x14ac:dyDescent="0.25">
      <c r="K4382" s="1"/>
      <c r="N4382" s="1"/>
      <c r="O4382" s="151"/>
      <c r="P4382" s="1"/>
      <c r="Q4382" s="1"/>
    </row>
    <row r="4383" spans="11:17" x14ac:dyDescent="0.25">
      <c r="K4383" s="1"/>
      <c r="N4383" s="1"/>
      <c r="O4383" s="151"/>
      <c r="P4383" s="1"/>
      <c r="Q4383" s="1"/>
    </row>
    <row r="4384" spans="11:17" x14ac:dyDescent="0.25">
      <c r="K4384" s="1"/>
      <c r="N4384" s="1"/>
      <c r="O4384" s="151"/>
      <c r="P4384" s="1"/>
      <c r="Q4384" s="1"/>
    </row>
    <row r="4385" spans="11:17" x14ac:dyDescent="0.25">
      <c r="K4385" s="1"/>
      <c r="N4385" s="1"/>
      <c r="O4385" s="151"/>
      <c r="P4385" s="1"/>
      <c r="Q4385" s="1"/>
    </row>
    <row r="4386" spans="11:17" x14ac:dyDescent="0.25">
      <c r="K4386" s="1"/>
      <c r="N4386" s="1"/>
      <c r="O4386" s="151"/>
      <c r="P4386" s="1"/>
      <c r="Q4386" s="1"/>
    </row>
    <row r="4387" spans="11:17" x14ac:dyDescent="0.25">
      <c r="K4387" s="1"/>
      <c r="N4387" s="1"/>
      <c r="O4387" s="151"/>
      <c r="P4387" s="1"/>
      <c r="Q4387" s="1"/>
    </row>
    <row r="4388" spans="11:17" x14ac:dyDescent="0.25">
      <c r="K4388" s="1"/>
      <c r="N4388" s="1"/>
      <c r="O4388" s="151"/>
      <c r="P4388" s="1"/>
      <c r="Q4388" s="1"/>
    </row>
    <row r="4389" spans="11:17" x14ac:dyDescent="0.25">
      <c r="K4389" s="1"/>
      <c r="N4389" s="1"/>
      <c r="O4389" s="151"/>
      <c r="P4389" s="1"/>
      <c r="Q4389" s="1"/>
    </row>
    <row r="4390" spans="11:17" x14ac:dyDescent="0.25">
      <c r="K4390" s="1"/>
      <c r="N4390" s="1"/>
      <c r="O4390" s="151"/>
      <c r="P4390" s="1"/>
      <c r="Q4390" s="1"/>
    </row>
    <row r="4391" spans="11:17" x14ac:dyDescent="0.25">
      <c r="K4391" s="1"/>
      <c r="N4391" s="1"/>
      <c r="O4391" s="151"/>
      <c r="P4391" s="1"/>
      <c r="Q4391" s="1"/>
    </row>
    <row r="4392" spans="11:17" x14ac:dyDescent="0.25">
      <c r="K4392" s="1"/>
      <c r="N4392" s="1"/>
      <c r="O4392" s="151"/>
      <c r="P4392" s="1"/>
      <c r="Q4392" s="1"/>
    </row>
    <row r="4393" spans="11:17" x14ac:dyDescent="0.25">
      <c r="K4393" s="1"/>
      <c r="N4393" s="1"/>
      <c r="O4393" s="151"/>
      <c r="P4393" s="1"/>
      <c r="Q4393" s="1"/>
    </row>
    <row r="4394" spans="11:17" x14ac:dyDescent="0.25">
      <c r="K4394" s="1"/>
      <c r="N4394" s="1"/>
      <c r="O4394" s="151"/>
      <c r="P4394" s="1"/>
      <c r="Q4394" s="1"/>
    </row>
    <row r="4395" spans="11:17" x14ac:dyDescent="0.25">
      <c r="K4395" s="1"/>
      <c r="N4395" s="1"/>
      <c r="O4395" s="151"/>
      <c r="P4395" s="1"/>
      <c r="Q4395" s="1"/>
    </row>
    <row r="4396" spans="11:17" x14ac:dyDescent="0.25">
      <c r="K4396" s="1"/>
      <c r="N4396" s="1"/>
      <c r="O4396" s="151"/>
      <c r="P4396" s="1"/>
      <c r="Q4396" s="1"/>
    </row>
    <row r="4397" spans="11:17" x14ac:dyDescent="0.25">
      <c r="K4397" s="1"/>
      <c r="N4397" s="1"/>
      <c r="O4397" s="151"/>
      <c r="P4397" s="1"/>
      <c r="Q4397" s="1"/>
    </row>
    <row r="4398" spans="11:17" x14ac:dyDescent="0.25">
      <c r="K4398" s="1"/>
      <c r="N4398" s="1"/>
      <c r="O4398" s="151"/>
      <c r="P4398" s="1"/>
      <c r="Q4398" s="1"/>
    </row>
    <row r="4399" spans="11:17" x14ac:dyDescent="0.25">
      <c r="K4399" s="1"/>
      <c r="N4399" s="1"/>
      <c r="O4399" s="151"/>
      <c r="P4399" s="1"/>
      <c r="Q4399" s="1"/>
    </row>
    <row r="4400" spans="11:17" x14ac:dyDescent="0.25">
      <c r="K4400" s="1"/>
      <c r="N4400" s="1"/>
      <c r="O4400" s="151"/>
      <c r="P4400" s="1"/>
      <c r="Q4400" s="1"/>
    </row>
    <row r="4401" spans="11:17" x14ac:dyDescent="0.25">
      <c r="K4401" s="1"/>
      <c r="N4401" s="1"/>
      <c r="O4401" s="151"/>
      <c r="P4401" s="1"/>
      <c r="Q4401" s="1"/>
    </row>
    <row r="4402" spans="11:17" x14ac:dyDescent="0.25">
      <c r="N4402" s="1"/>
      <c r="P4402" s="1"/>
    </row>
    <row r="4403" spans="11:17" x14ac:dyDescent="0.25">
      <c r="K4403" s="1"/>
      <c r="N4403" s="1"/>
      <c r="O4403" s="151"/>
      <c r="P4403" s="1"/>
      <c r="Q4403" s="1"/>
    </row>
    <row r="4404" spans="11:17" x14ac:dyDescent="0.25">
      <c r="K4404" s="1"/>
      <c r="N4404" s="1"/>
      <c r="O4404" s="151"/>
      <c r="P4404" s="1"/>
      <c r="Q4404" s="1"/>
    </row>
    <row r="4405" spans="11:17" x14ac:dyDescent="0.25">
      <c r="K4405" s="1"/>
      <c r="N4405" s="1"/>
      <c r="O4405" s="151"/>
      <c r="P4405" s="1"/>
      <c r="Q4405" s="1"/>
    </row>
    <row r="4406" spans="11:17" x14ac:dyDescent="0.25">
      <c r="N4406" s="1"/>
      <c r="P4406" s="1"/>
    </row>
    <row r="4407" spans="11:17" x14ac:dyDescent="0.25">
      <c r="K4407" s="1"/>
      <c r="N4407" s="1"/>
      <c r="O4407" s="151"/>
      <c r="P4407" s="1"/>
      <c r="Q4407" s="1"/>
    </row>
    <row r="4408" spans="11:17" x14ac:dyDescent="0.25">
      <c r="K4408" s="1"/>
      <c r="N4408" s="1"/>
      <c r="O4408" s="151"/>
      <c r="P4408" s="1"/>
      <c r="Q4408" s="1"/>
    </row>
    <row r="4409" spans="11:17" x14ac:dyDescent="0.25">
      <c r="N4409" s="1"/>
      <c r="P4409" s="1"/>
    </row>
    <row r="4410" spans="11:17" x14ac:dyDescent="0.25">
      <c r="K4410" s="1"/>
      <c r="N4410" s="1"/>
      <c r="O4410" s="151"/>
      <c r="P4410" s="1"/>
      <c r="Q4410" s="1"/>
    </row>
    <row r="4411" spans="11:17" x14ac:dyDescent="0.25">
      <c r="K4411" s="1"/>
      <c r="N4411" s="1"/>
      <c r="O4411" s="151"/>
      <c r="P4411" s="1"/>
      <c r="Q4411" s="1"/>
    </row>
    <row r="4412" spans="11:17" x14ac:dyDescent="0.25">
      <c r="N4412" s="1"/>
      <c r="P4412" s="1"/>
    </row>
    <row r="4413" spans="11:17" x14ac:dyDescent="0.25">
      <c r="K4413" s="1"/>
      <c r="N4413" s="1"/>
      <c r="O4413" s="151"/>
      <c r="P4413" s="1"/>
      <c r="Q4413" s="1"/>
    </row>
    <row r="4414" spans="11:17" x14ac:dyDescent="0.25">
      <c r="K4414" s="1"/>
      <c r="N4414" s="1"/>
      <c r="O4414" s="151"/>
      <c r="P4414" s="1"/>
      <c r="Q4414" s="1"/>
    </row>
    <row r="4415" spans="11:17" x14ac:dyDescent="0.25">
      <c r="N4415" s="1"/>
      <c r="P4415" s="1"/>
    </row>
    <row r="4416" spans="11:17" x14ac:dyDescent="0.25">
      <c r="K4416" s="1"/>
      <c r="N4416" s="1"/>
      <c r="O4416" s="151"/>
      <c r="P4416" s="1"/>
      <c r="Q4416" s="1"/>
    </row>
    <row r="4417" spans="11:17" x14ac:dyDescent="0.25">
      <c r="K4417" s="1"/>
      <c r="N4417" s="1"/>
      <c r="O4417" s="151"/>
      <c r="P4417" s="1"/>
      <c r="Q4417" s="1"/>
    </row>
    <row r="4418" spans="11:17" x14ac:dyDescent="0.25">
      <c r="K4418" s="1"/>
      <c r="N4418" s="1"/>
      <c r="O4418" s="151"/>
      <c r="P4418" s="1"/>
      <c r="Q4418" s="1"/>
    </row>
    <row r="4419" spans="11:17" x14ac:dyDescent="0.25">
      <c r="K4419" s="1"/>
      <c r="N4419" s="1"/>
      <c r="O4419" s="151"/>
      <c r="P4419" s="1"/>
      <c r="Q4419" s="1"/>
    </row>
    <row r="4420" spans="11:17" x14ac:dyDescent="0.25">
      <c r="N4420" s="1"/>
      <c r="P4420" s="1"/>
    </row>
    <row r="4421" spans="11:17" x14ac:dyDescent="0.25">
      <c r="K4421" s="1"/>
      <c r="N4421" s="1"/>
      <c r="O4421" s="151"/>
      <c r="P4421" s="1"/>
      <c r="Q4421" s="1"/>
    </row>
    <row r="4422" spans="11:17" x14ac:dyDescent="0.25">
      <c r="K4422" s="1"/>
      <c r="N4422" s="1"/>
      <c r="O4422" s="151"/>
      <c r="P4422" s="1"/>
      <c r="Q4422" s="1"/>
    </row>
    <row r="4423" spans="11:17" x14ac:dyDescent="0.25">
      <c r="K4423" s="1"/>
      <c r="N4423" s="1"/>
      <c r="O4423" s="151"/>
      <c r="P4423" s="1"/>
      <c r="Q4423" s="1"/>
    </row>
    <row r="4424" spans="11:17" x14ac:dyDescent="0.25">
      <c r="N4424" s="1"/>
      <c r="P4424" s="1"/>
    </row>
    <row r="4425" spans="11:17" x14ac:dyDescent="0.25">
      <c r="K4425" s="1"/>
      <c r="N4425" s="1"/>
      <c r="O4425" s="151"/>
      <c r="P4425" s="1"/>
      <c r="Q4425" s="1"/>
    </row>
    <row r="4426" spans="11:17" x14ac:dyDescent="0.25">
      <c r="K4426" s="1"/>
      <c r="N4426" s="1"/>
      <c r="O4426" s="151"/>
      <c r="P4426" s="1"/>
      <c r="Q4426" s="1"/>
    </row>
    <row r="4427" spans="11:17" x14ac:dyDescent="0.25">
      <c r="N4427" s="1"/>
      <c r="P4427" s="1"/>
    </row>
    <row r="4428" spans="11:17" x14ac:dyDescent="0.25">
      <c r="K4428" s="1"/>
      <c r="N4428" s="1"/>
      <c r="O4428" s="151"/>
      <c r="P4428" s="1"/>
      <c r="Q4428" s="1"/>
    </row>
    <row r="4429" spans="11:17" x14ac:dyDescent="0.25">
      <c r="N4429" s="1"/>
      <c r="P4429" s="1"/>
    </row>
    <row r="4430" spans="11:17" x14ac:dyDescent="0.25">
      <c r="K4430" s="1"/>
      <c r="N4430" s="1"/>
      <c r="O4430" s="151"/>
      <c r="P4430" s="1"/>
      <c r="Q4430" s="1"/>
    </row>
    <row r="4431" spans="11:17" x14ac:dyDescent="0.25">
      <c r="N4431" s="1"/>
      <c r="P4431" s="1"/>
    </row>
    <row r="4432" spans="11:17" x14ac:dyDescent="0.25">
      <c r="K4432" s="1"/>
      <c r="N4432" s="1"/>
      <c r="O4432" s="151"/>
      <c r="P4432" s="1"/>
      <c r="Q4432" s="1"/>
    </row>
    <row r="4433" spans="11:17" x14ac:dyDescent="0.25">
      <c r="K4433" s="1"/>
      <c r="N4433" s="1"/>
      <c r="O4433" s="151"/>
      <c r="P4433" s="1"/>
      <c r="Q4433" s="1"/>
    </row>
    <row r="4434" spans="11:17" x14ac:dyDescent="0.25">
      <c r="K4434" s="1"/>
      <c r="N4434" s="1"/>
      <c r="O4434" s="151"/>
      <c r="P4434" s="1"/>
      <c r="Q4434" s="1"/>
    </row>
    <row r="4435" spans="11:17" x14ac:dyDescent="0.25">
      <c r="K4435" s="1"/>
      <c r="N4435" s="1"/>
      <c r="O4435" s="151"/>
      <c r="P4435" s="1"/>
      <c r="Q4435" s="1"/>
    </row>
    <row r="4436" spans="11:17" x14ac:dyDescent="0.25">
      <c r="K4436" s="1"/>
      <c r="N4436" s="1"/>
      <c r="O4436" s="151"/>
      <c r="P4436" s="1"/>
      <c r="Q4436" s="1"/>
    </row>
    <row r="4437" spans="11:17" x14ac:dyDescent="0.25">
      <c r="K4437" s="1"/>
      <c r="N4437" s="1"/>
      <c r="O4437" s="151"/>
      <c r="P4437" s="1"/>
      <c r="Q4437" s="1"/>
    </row>
    <row r="4438" spans="11:17" x14ac:dyDescent="0.25">
      <c r="K4438" s="1"/>
      <c r="N4438" s="1"/>
      <c r="O4438" s="151"/>
      <c r="P4438" s="1"/>
      <c r="Q4438" s="1"/>
    </row>
    <row r="4439" spans="11:17" x14ac:dyDescent="0.25">
      <c r="K4439" s="1"/>
      <c r="N4439" s="1"/>
      <c r="O4439" s="151"/>
      <c r="P4439" s="1"/>
      <c r="Q4439" s="1"/>
    </row>
    <row r="4440" spans="11:17" x14ac:dyDescent="0.25">
      <c r="K4440" s="1"/>
      <c r="N4440" s="1"/>
      <c r="O4440" s="151"/>
      <c r="P4440" s="1"/>
      <c r="Q4440" s="1"/>
    </row>
    <row r="4441" spans="11:17" x14ac:dyDescent="0.25">
      <c r="K4441" s="1"/>
      <c r="N4441" s="1"/>
      <c r="O4441" s="151"/>
      <c r="P4441" s="1"/>
      <c r="Q4441" s="1"/>
    </row>
    <row r="4442" spans="11:17" x14ac:dyDescent="0.25">
      <c r="K4442" s="1"/>
      <c r="N4442" s="1"/>
      <c r="O4442" s="151"/>
      <c r="P4442" s="1"/>
      <c r="Q4442" s="1"/>
    </row>
    <row r="4443" spans="11:17" x14ac:dyDescent="0.25">
      <c r="K4443" s="1"/>
      <c r="N4443" s="1"/>
      <c r="O4443" s="151"/>
      <c r="P4443" s="1"/>
      <c r="Q4443" s="1"/>
    </row>
    <row r="4444" spans="11:17" x14ac:dyDescent="0.25">
      <c r="K4444" s="1"/>
      <c r="N4444" s="1"/>
      <c r="O4444" s="151"/>
      <c r="P4444" s="1"/>
      <c r="Q4444" s="1"/>
    </row>
    <row r="4445" spans="11:17" x14ac:dyDescent="0.25">
      <c r="K4445" s="1"/>
      <c r="N4445" s="1"/>
      <c r="O4445" s="151"/>
      <c r="P4445" s="1"/>
      <c r="Q4445" s="1"/>
    </row>
    <row r="4446" spans="11:17" x14ac:dyDescent="0.25">
      <c r="K4446" s="1"/>
      <c r="N4446" s="1"/>
      <c r="O4446" s="151"/>
      <c r="P4446" s="1"/>
      <c r="Q4446" s="1"/>
    </row>
    <row r="4447" spans="11:17" x14ac:dyDescent="0.25">
      <c r="K4447" s="1"/>
      <c r="N4447" s="1"/>
      <c r="O4447" s="151"/>
      <c r="P4447" s="1"/>
      <c r="Q4447" s="1"/>
    </row>
    <row r="4448" spans="11:17" x14ac:dyDescent="0.25">
      <c r="K4448" s="1"/>
      <c r="N4448" s="1"/>
      <c r="O4448" s="151"/>
      <c r="P4448" s="1"/>
      <c r="Q4448" s="1"/>
    </row>
    <row r="4449" spans="11:17" x14ac:dyDescent="0.25">
      <c r="K4449" s="1"/>
      <c r="N4449" s="1"/>
      <c r="O4449" s="151"/>
      <c r="P4449" s="1"/>
      <c r="Q4449" s="1"/>
    </row>
    <row r="4450" spans="11:17" x14ac:dyDescent="0.25">
      <c r="K4450" s="1"/>
      <c r="N4450" s="1"/>
      <c r="O4450" s="151"/>
      <c r="P4450" s="1"/>
      <c r="Q4450" s="1"/>
    </row>
    <row r="4451" spans="11:17" x14ac:dyDescent="0.25">
      <c r="K4451" s="1"/>
      <c r="N4451" s="1"/>
      <c r="O4451" s="151"/>
      <c r="P4451" s="1"/>
      <c r="Q4451" s="1"/>
    </row>
    <row r="4452" spans="11:17" x14ac:dyDescent="0.25">
      <c r="K4452" s="1"/>
      <c r="N4452" s="1"/>
      <c r="O4452" s="151"/>
      <c r="P4452" s="1"/>
      <c r="Q4452" s="1"/>
    </row>
    <row r="4453" spans="11:17" x14ac:dyDescent="0.25">
      <c r="N4453" s="1"/>
      <c r="P4453" s="1"/>
    </row>
    <row r="4454" spans="11:17" x14ac:dyDescent="0.25">
      <c r="K4454" s="1"/>
      <c r="N4454" s="1"/>
      <c r="O4454" s="151"/>
      <c r="P4454" s="1"/>
      <c r="Q4454" s="1"/>
    </row>
    <row r="4455" spans="11:17" x14ac:dyDescent="0.25">
      <c r="K4455" s="1"/>
      <c r="N4455" s="1"/>
      <c r="O4455" s="151"/>
      <c r="P4455" s="1"/>
      <c r="Q4455" s="1"/>
    </row>
    <row r="4456" spans="11:17" x14ac:dyDescent="0.25">
      <c r="K4456" s="1"/>
      <c r="N4456" s="1"/>
      <c r="O4456" s="151"/>
      <c r="P4456" s="1"/>
      <c r="Q4456" s="1"/>
    </row>
    <row r="4457" spans="11:17" x14ac:dyDescent="0.25">
      <c r="K4457" s="1"/>
      <c r="N4457" s="1"/>
      <c r="O4457" s="151"/>
      <c r="P4457" s="1"/>
      <c r="Q4457" s="1"/>
    </row>
    <row r="4458" spans="11:17" x14ac:dyDescent="0.25">
      <c r="K4458" s="1"/>
      <c r="N4458" s="1"/>
      <c r="O4458" s="151"/>
      <c r="P4458" s="1"/>
      <c r="Q4458" s="1"/>
    </row>
    <row r="4459" spans="11:17" x14ac:dyDescent="0.25">
      <c r="K4459" s="1"/>
      <c r="N4459" s="1"/>
      <c r="O4459" s="151"/>
      <c r="P4459" s="1"/>
      <c r="Q4459" s="1"/>
    </row>
    <row r="4460" spans="11:17" x14ac:dyDescent="0.25">
      <c r="N4460" s="1"/>
      <c r="P4460" s="1"/>
    </row>
    <row r="4461" spans="11:17" x14ac:dyDescent="0.25">
      <c r="K4461" s="1"/>
      <c r="N4461" s="1"/>
      <c r="O4461" s="151"/>
      <c r="P4461" s="1"/>
      <c r="Q4461" s="1"/>
    </row>
    <row r="4462" spans="11:17" x14ac:dyDescent="0.25">
      <c r="K4462" s="1"/>
      <c r="N4462" s="1"/>
      <c r="O4462" s="151"/>
      <c r="P4462" s="1"/>
      <c r="Q4462" s="1"/>
    </row>
    <row r="4463" spans="11:17" x14ac:dyDescent="0.25">
      <c r="K4463" s="1"/>
      <c r="N4463" s="1"/>
      <c r="O4463" s="151"/>
      <c r="P4463" s="1"/>
      <c r="Q4463" s="1"/>
    </row>
    <row r="4464" spans="11:17" x14ac:dyDescent="0.25">
      <c r="K4464" s="1"/>
      <c r="N4464" s="1"/>
      <c r="O4464" s="151"/>
      <c r="P4464" s="1"/>
      <c r="Q4464" s="1"/>
    </row>
    <row r="4465" spans="11:17" x14ac:dyDescent="0.25">
      <c r="K4465" s="1"/>
      <c r="N4465" s="1"/>
      <c r="O4465" s="151"/>
      <c r="P4465" s="1"/>
      <c r="Q4465" s="1"/>
    </row>
    <row r="4466" spans="11:17" x14ac:dyDescent="0.25">
      <c r="K4466" s="1"/>
      <c r="N4466" s="1"/>
      <c r="O4466" s="151"/>
      <c r="P4466" s="1"/>
      <c r="Q4466" s="1"/>
    </row>
    <row r="4467" spans="11:17" x14ac:dyDescent="0.25">
      <c r="N4467" s="1"/>
      <c r="P4467" s="1"/>
    </row>
    <row r="4468" spans="11:17" x14ac:dyDescent="0.25">
      <c r="K4468" s="1"/>
      <c r="N4468" s="1"/>
      <c r="O4468" s="151"/>
      <c r="P4468" s="1"/>
      <c r="Q4468" s="1"/>
    </row>
    <row r="4469" spans="11:17" x14ac:dyDescent="0.25">
      <c r="K4469" s="1"/>
      <c r="N4469" s="1"/>
      <c r="O4469" s="151"/>
      <c r="P4469" s="1"/>
      <c r="Q4469" s="1"/>
    </row>
    <row r="4470" spans="11:17" x14ac:dyDescent="0.25">
      <c r="K4470" s="1"/>
      <c r="N4470" s="1"/>
      <c r="O4470" s="151"/>
      <c r="P4470" s="1"/>
      <c r="Q4470" s="1"/>
    </row>
    <row r="4471" spans="11:17" x14ac:dyDescent="0.25">
      <c r="K4471" s="1"/>
      <c r="N4471" s="1"/>
      <c r="O4471" s="151"/>
      <c r="P4471" s="1"/>
      <c r="Q4471" s="1"/>
    </row>
    <row r="4472" spans="11:17" x14ac:dyDescent="0.25">
      <c r="K4472" s="1"/>
      <c r="N4472" s="1"/>
      <c r="O4472" s="151"/>
      <c r="P4472" s="1"/>
      <c r="Q4472" s="1"/>
    </row>
    <row r="4473" spans="11:17" x14ac:dyDescent="0.25">
      <c r="K4473" s="1"/>
      <c r="N4473" s="1"/>
      <c r="O4473" s="151"/>
      <c r="P4473" s="1"/>
      <c r="Q4473" s="1"/>
    </row>
  </sheetData>
  <autoFilter ref="A11:O3452" xr:uid="{0A811F7C-C90A-4B4F-B5DE-1709E673EF10}"/>
  <mergeCells count="3">
    <mergeCell ref="A10:I10"/>
    <mergeCell ref="G1:H1"/>
    <mergeCell ref="G2:H2"/>
  </mergeCells>
  <conditionalFormatting sqref="A10:A11">
    <cfRule type="duplicateValues" dxfId="3" priority="14"/>
  </conditionalFormatting>
  <conditionalFormatting sqref="O10">
    <cfRule type="duplicateValues" dxfId="2" priority="13"/>
  </conditionalFormatting>
  <conditionalFormatting sqref="O3627:O1048576 O10:O11 N1:N9">
    <cfRule type="duplicateValues" dxfId="1" priority="15"/>
  </conditionalFormatting>
  <pageMargins left="0.511811024" right="0.511811024" top="0.78740157499999996" bottom="0.78740157499999996" header="0.31496062000000002" footer="0.31496062000000002"/>
  <pageSetup paperSize="9" scale="35" fitToHeight="0" orientation="portrait" horizontalDpi="300" verticalDpi="300" r:id="rId1"/>
  <rowBreaks count="1" manualBreakCount="1">
    <brk id="765" max="8" man="1"/>
  </rowBreaks>
  <colBreaks count="1" manualBreakCount="1">
    <brk id="9" min="9" max="3148"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9E1AC-618F-4E43-8AC7-B0673619015E}">
  <sheetPr>
    <tabColor theme="5" tint="-0.249977111117893"/>
    <pageSetUpPr fitToPage="1"/>
  </sheetPr>
  <dimension ref="A1:AD73"/>
  <sheetViews>
    <sheetView showGridLines="0" view="pageBreakPreview" zoomScaleNormal="100" zoomScaleSheetLayoutView="100" workbookViewId="0">
      <selection activeCell="P22" sqref="P22"/>
    </sheetView>
  </sheetViews>
  <sheetFormatPr defaultRowHeight="12.75" x14ac:dyDescent="0.2"/>
  <cols>
    <col min="1" max="1" width="9.140625" style="8"/>
    <col min="2" max="2" width="9.85546875" style="8" customWidth="1"/>
    <col min="3" max="3" width="10.85546875" style="8" customWidth="1"/>
    <col min="4" max="4" width="13.5703125" style="8" customWidth="1"/>
    <col min="5" max="10" width="9.140625" style="8"/>
    <col min="11" max="11" width="13.85546875" style="8" customWidth="1"/>
    <col min="12" max="12" width="8.85546875" style="8" bestFit="1" customWidth="1"/>
    <col min="13" max="13" width="13.5703125" style="8" customWidth="1"/>
    <col min="14" max="14" width="13.7109375" style="8" customWidth="1"/>
    <col min="15" max="16384" width="9.140625" style="8"/>
  </cols>
  <sheetData>
    <row r="1" spans="1:30" s="21" customFormat="1" ht="15" x14ac:dyDescent="0.25">
      <c r="B1" s="317"/>
      <c r="C1" s="317"/>
      <c r="D1" s="317"/>
      <c r="E1" s="317"/>
      <c r="F1" s="317"/>
      <c r="G1" s="318"/>
      <c r="H1" s="319"/>
      <c r="K1" s="549" t="s">
        <v>11729</v>
      </c>
      <c r="L1" s="550"/>
      <c r="M1" s="320">
        <f>BDI_Materiais!$H$27</f>
        <v>0.2026</v>
      </c>
      <c r="N1" s="321"/>
      <c r="O1" s="321"/>
      <c r="P1" s="321"/>
      <c r="Q1" s="321"/>
      <c r="S1" s="322"/>
      <c r="T1" s="310"/>
      <c r="U1" s="315"/>
      <c r="V1" s="315"/>
      <c r="W1" s="315"/>
      <c r="X1" s="315"/>
      <c r="Y1" s="322"/>
      <c r="Z1" s="322"/>
      <c r="AA1" s="322"/>
      <c r="AB1" s="322"/>
      <c r="AC1" s="322"/>
      <c r="AD1" s="322"/>
    </row>
    <row r="2" spans="1:30" s="21" customFormat="1" ht="15" x14ac:dyDescent="0.25">
      <c r="B2" s="317"/>
      <c r="C2" s="323"/>
      <c r="D2" s="323"/>
      <c r="E2" s="323"/>
      <c r="F2" s="323"/>
      <c r="G2" s="323"/>
      <c r="H2" s="324"/>
      <c r="J2" s="325"/>
      <c r="K2" s="549" t="s">
        <v>11770</v>
      </c>
      <c r="L2" s="550"/>
      <c r="M2" s="320">
        <f>BDI_Equipamentos!$H$27</f>
        <v>0.1326</v>
      </c>
      <c r="N2" s="321"/>
      <c r="O2" s="321"/>
      <c r="P2" s="321"/>
      <c r="Q2" s="321"/>
      <c r="S2" s="322"/>
      <c r="T2" s="310"/>
      <c r="U2" s="315"/>
      <c r="V2" s="315"/>
      <c r="W2" s="315"/>
      <c r="X2" s="315"/>
      <c r="Y2" s="322"/>
      <c r="Z2" s="322"/>
      <c r="AA2" s="322"/>
      <c r="AB2" s="322"/>
      <c r="AC2" s="322"/>
      <c r="AD2" s="322"/>
    </row>
    <row r="3" spans="1:30" s="21" customFormat="1" ht="15" x14ac:dyDescent="0.25">
      <c r="B3" s="317"/>
      <c r="C3" s="323"/>
      <c r="D3" s="323"/>
      <c r="E3" s="323"/>
      <c r="F3" s="323"/>
      <c r="G3" s="323"/>
      <c r="H3" s="324"/>
      <c r="J3" s="325"/>
      <c r="K3" s="325"/>
      <c r="L3" s="325"/>
      <c r="M3" s="325"/>
      <c r="N3" s="321"/>
      <c r="O3" s="321"/>
      <c r="P3" s="321"/>
      <c r="Q3" s="321"/>
      <c r="S3" s="322"/>
      <c r="T3" s="310"/>
      <c r="U3" s="315"/>
      <c r="V3" s="315"/>
      <c r="W3" s="315"/>
      <c r="X3" s="315"/>
      <c r="Y3" s="322"/>
      <c r="Z3" s="322"/>
      <c r="AA3" s="322"/>
      <c r="AB3" s="322"/>
      <c r="AC3" s="322"/>
      <c r="AD3" s="322"/>
    </row>
    <row r="4" spans="1:30" s="21" customFormat="1" ht="15" x14ac:dyDescent="0.25">
      <c r="B4" s="328"/>
      <c r="C4" s="328"/>
      <c r="D4" s="328"/>
      <c r="E4" s="328"/>
      <c r="F4" s="328"/>
      <c r="G4" s="328"/>
      <c r="H4" s="329"/>
      <c r="J4" s="325"/>
      <c r="K4" s="325"/>
      <c r="L4" s="325"/>
      <c r="N4" s="321"/>
      <c r="O4" s="321"/>
      <c r="P4" s="321"/>
      <c r="Q4" s="321"/>
      <c r="S4" s="322"/>
      <c r="T4" s="310"/>
      <c r="U4" s="315"/>
      <c r="V4" s="315"/>
      <c r="W4" s="315"/>
      <c r="X4" s="315"/>
      <c r="Y4" s="322"/>
      <c r="Z4" s="322"/>
      <c r="AA4" s="322"/>
      <c r="AB4" s="322"/>
      <c r="AC4" s="322"/>
      <c r="AD4" s="322"/>
    </row>
    <row r="5" spans="1:30" s="21" customFormat="1" ht="15" x14ac:dyDescent="0.25">
      <c r="B5" s="332" t="s">
        <v>12117</v>
      </c>
      <c r="C5" s="333"/>
      <c r="D5" s="333"/>
      <c r="E5" s="333"/>
      <c r="F5" s="333"/>
      <c r="G5" s="333"/>
      <c r="H5" s="334"/>
      <c r="M5" s="337" t="s">
        <v>16546</v>
      </c>
      <c r="N5" s="321"/>
      <c r="O5" s="321"/>
      <c r="P5" s="321"/>
      <c r="Q5" s="321"/>
      <c r="S5" s="322"/>
      <c r="T5" s="310"/>
      <c r="U5" s="315"/>
      <c r="V5" s="315"/>
      <c r="W5" s="315"/>
      <c r="X5" s="315"/>
      <c r="Y5" s="322"/>
      <c r="Z5" s="322"/>
      <c r="AA5" s="322"/>
      <c r="AB5" s="322"/>
      <c r="AC5" s="322"/>
      <c r="AD5" s="322"/>
    </row>
    <row r="6" spans="1:30" s="21" customFormat="1" ht="15" x14ac:dyDescent="0.25">
      <c r="B6" s="332" t="s">
        <v>12118</v>
      </c>
      <c r="C6" s="328"/>
      <c r="D6" s="328"/>
      <c r="E6" s="328"/>
      <c r="F6" s="328"/>
      <c r="G6" s="328"/>
      <c r="H6" s="329"/>
      <c r="M6" s="339" t="s">
        <v>12123</v>
      </c>
      <c r="N6" s="321"/>
      <c r="O6" s="321"/>
      <c r="P6" s="321"/>
      <c r="Q6" s="321"/>
      <c r="S6" s="322"/>
      <c r="T6" s="310"/>
      <c r="U6" s="315"/>
      <c r="V6" s="315"/>
      <c r="W6" s="315"/>
      <c r="X6" s="315"/>
      <c r="Y6" s="322"/>
      <c r="Z6" s="322"/>
      <c r="AA6" s="322"/>
      <c r="AB6" s="322"/>
      <c r="AC6" s="322"/>
      <c r="AD6" s="322"/>
    </row>
    <row r="7" spans="1:30" s="21" customFormat="1" ht="15" x14ac:dyDescent="0.25">
      <c r="B7" s="340" t="s">
        <v>11835</v>
      </c>
      <c r="C7" s="328"/>
      <c r="D7" s="328"/>
      <c r="E7" s="328"/>
      <c r="F7" s="328"/>
      <c r="G7" s="328"/>
      <c r="H7" s="329"/>
      <c r="M7" s="341" t="str">
        <f>IF('!Dados'!G3="Com Desoneração",'!Dados'!E6,'!Dados'!E7)</f>
        <v>LEIS SOCIAIS HORISTAS: 113,69%</v>
      </c>
      <c r="N7" s="341"/>
      <c r="O7" s="341"/>
      <c r="P7" s="321"/>
      <c r="Q7" s="321"/>
      <c r="S7" s="322"/>
      <c r="T7" s="310"/>
      <c r="U7" s="315"/>
      <c r="V7" s="315"/>
      <c r="W7" s="315"/>
      <c r="X7" s="315"/>
      <c r="Y7" s="322"/>
      <c r="Z7" s="322"/>
      <c r="AA7" s="322"/>
      <c r="AB7" s="322"/>
      <c r="AC7" s="322"/>
      <c r="AD7" s="322"/>
    </row>
    <row r="8" spans="1:30" s="21" customFormat="1" ht="15" x14ac:dyDescent="0.25">
      <c r="B8" s="340" t="s">
        <v>12051</v>
      </c>
      <c r="C8" s="328"/>
      <c r="D8" s="328"/>
      <c r="E8" s="328"/>
      <c r="F8" s="328"/>
      <c r="G8" s="328"/>
      <c r="H8" s="329"/>
      <c r="M8" s="339" t="str">
        <f>IF('!Dados'!G3="Com Desoneração",'!Dados'!G6,'!Dados'!G7)</f>
        <v>LEIS SOCIAIS MENSALISTAS: 73,06%</v>
      </c>
      <c r="N8" s="321"/>
      <c r="O8" s="321"/>
      <c r="P8" s="321"/>
      <c r="Q8" s="321"/>
      <c r="S8" s="322"/>
      <c r="T8" s="310"/>
      <c r="U8" s="315"/>
      <c r="V8" s="315"/>
      <c r="W8" s="315"/>
      <c r="X8" s="315"/>
      <c r="Y8" s="322"/>
      <c r="Z8" s="322"/>
      <c r="AA8" s="322"/>
      <c r="AB8" s="322"/>
      <c r="AC8" s="322"/>
      <c r="AD8" s="322"/>
    </row>
    <row r="9" spans="1:30" s="21" customFormat="1" ht="15" x14ac:dyDescent="0.25">
      <c r="B9" s="340" t="s">
        <v>12052</v>
      </c>
      <c r="C9" s="328"/>
      <c r="D9" s="328"/>
      <c r="E9" s="328"/>
      <c r="F9" s="328"/>
      <c r="G9" s="328"/>
      <c r="H9" s="319"/>
      <c r="M9" s="339" t="str">
        <f>IF('!Dados'!G3="Com Desoneração",'!Dados'!I6,'!Dados'!I7)</f>
        <v>TABELA DE REFERÊNCIA:. SINAPI - SETEMBRO DE 2021 SEM DESONERAÇÃO</v>
      </c>
      <c r="N9" s="321"/>
      <c r="O9" s="321"/>
      <c r="P9" s="321"/>
      <c r="Q9" s="321"/>
      <c r="S9" s="322"/>
      <c r="T9" s="310"/>
      <c r="U9" s="315"/>
      <c r="V9" s="315"/>
      <c r="W9" s="315"/>
      <c r="X9" s="315"/>
      <c r="Y9" s="322"/>
      <c r="Z9" s="322"/>
      <c r="AA9" s="322"/>
      <c r="AB9" s="322"/>
      <c r="AC9" s="322"/>
      <c r="AD9" s="322"/>
    </row>
    <row r="10" spans="1:30" ht="15.75" x14ac:dyDescent="0.2">
      <c r="A10" s="7"/>
      <c r="B10" s="575" t="s">
        <v>11730</v>
      </c>
      <c r="C10" s="575"/>
      <c r="D10" s="575"/>
      <c r="E10" s="575"/>
      <c r="F10" s="575"/>
      <c r="G10" s="575"/>
      <c r="H10" s="575"/>
      <c r="I10" s="575"/>
      <c r="J10" s="575"/>
      <c r="K10" s="575"/>
      <c r="L10" s="575"/>
      <c r="M10" s="575"/>
      <c r="N10" s="2"/>
      <c r="Q10" s="9"/>
      <c r="R10" s="9"/>
      <c r="S10" s="9"/>
    </row>
    <row r="11" spans="1:30" x14ac:dyDescent="0.2">
      <c r="A11" s="7"/>
      <c r="B11" s="7"/>
      <c r="C11" s="7"/>
      <c r="D11" s="7"/>
      <c r="E11" s="7"/>
      <c r="F11" s="7"/>
      <c r="G11" s="576" t="s">
        <v>11731</v>
      </c>
      <c r="H11" s="576"/>
      <c r="I11" s="576"/>
      <c r="J11" s="576"/>
      <c r="K11" s="576" t="s">
        <v>11732</v>
      </c>
      <c r="L11" s="576"/>
      <c r="M11" s="10">
        <f>IF('!Dados'!G3="Com Desoneração",'!Dados'!F6,'!Dados'!F7)</f>
        <v>1.1369</v>
      </c>
      <c r="N11" s="11">
        <f>1+M11</f>
        <v>2.1368999999999998</v>
      </c>
      <c r="Q11" s="12"/>
      <c r="R11" s="12"/>
      <c r="S11" s="12"/>
    </row>
    <row r="12" spans="1:30" x14ac:dyDescent="0.2">
      <c r="A12" s="7"/>
      <c r="B12" s="7"/>
      <c r="C12" s="7"/>
      <c r="D12" s="7"/>
      <c r="E12" s="7"/>
      <c r="F12" s="7"/>
      <c r="G12" s="577"/>
      <c r="H12" s="577"/>
      <c r="I12" s="577"/>
      <c r="J12" s="577"/>
      <c r="K12" s="578" t="s">
        <v>11733</v>
      </c>
      <c r="L12" s="578"/>
      <c r="M12" s="13">
        <f>IF('!Dados'!G3="Com Desoneração",'!Dados'!H6,'!Dados'!H7)</f>
        <v>0.73060000000000003</v>
      </c>
      <c r="N12" s="11">
        <f>1+M12</f>
        <v>1.7305999999999999</v>
      </c>
      <c r="Q12" s="12"/>
      <c r="R12" s="12"/>
      <c r="S12" s="12"/>
    </row>
    <row r="13" spans="1:30" ht="25.5" x14ac:dyDescent="0.2">
      <c r="A13" s="7"/>
      <c r="B13" s="14" t="s">
        <v>11734</v>
      </c>
      <c r="C13" s="584" t="s">
        <v>11735</v>
      </c>
      <c r="D13" s="585"/>
      <c r="E13" s="585"/>
      <c r="F13" s="585"/>
      <c r="G13" s="585"/>
      <c r="H13" s="585"/>
      <c r="I13" s="586"/>
      <c r="J13" s="14" t="s">
        <v>11736</v>
      </c>
      <c r="K13" s="14" t="s">
        <v>11737</v>
      </c>
      <c r="L13" s="14" t="s">
        <v>11738</v>
      </c>
      <c r="M13" s="14" t="s">
        <v>11739</v>
      </c>
      <c r="N13" s="2"/>
      <c r="Q13" s="9"/>
      <c r="R13" s="9"/>
      <c r="S13" s="9"/>
    </row>
    <row r="14" spans="1:30" ht="25.5" x14ac:dyDescent="0.2">
      <c r="A14" s="4"/>
      <c r="B14" s="15" t="s">
        <v>820</v>
      </c>
      <c r="C14" s="16" t="s">
        <v>11740</v>
      </c>
      <c r="D14" s="16"/>
      <c r="E14" s="16"/>
      <c r="F14" s="16"/>
      <c r="G14" s="16"/>
      <c r="H14" s="16"/>
      <c r="I14" s="16"/>
      <c r="J14" s="17" t="s">
        <v>11741</v>
      </c>
      <c r="K14" s="18">
        <f>L47</f>
        <v>3784.33268</v>
      </c>
      <c r="L14" s="19">
        <v>2</v>
      </c>
      <c r="M14" s="20">
        <f>L14*K14</f>
        <v>7568.66536</v>
      </c>
      <c r="N14" s="2"/>
      <c r="Q14" s="9"/>
      <c r="R14" s="9"/>
      <c r="S14" s="9"/>
    </row>
    <row r="15" spans="1:30" ht="12.75" customHeight="1" x14ac:dyDescent="0.2">
      <c r="A15" s="21"/>
      <c r="B15" s="22"/>
      <c r="C15" s="22"/>
      <c r="D15" s="22"/>
      <c r="E15" s="22"/>
      <c r="F15" s="22"/>
      <c r="G15" s="22"/>
      <c r="H15" s="22"/>
      <c r="I15" s="22"/>
      <c r="J15" s="22"/>
      <c r="K15" s="22"/>
      <c r="L15" s="22"/>
      <c r="M15" s="22"/>
      <c r="N15" s="2"/>
      <c r="Q15" s="9"/>
      <c r="R15" s="9"/>
      <c r="S15" s="9"/>
    </row>
    <row r="16" spans="1:30" ht="12.75" customHeight="1" x14ac:dyDescent="0.2">
      <c r="A16" s="21"/>
      <c r="B16" s="22"/>
      <c r="C16" s="22"/>
      <c r="D16" s="587"/>
      <c r="E16" s="588"/>
      <c r="F16" s="588"/>
      <c r="G16" s="589"/>
      <c r="H16" s="23" t="s">
        <v>11742</v>
      </c>
      <c r="I16" s="590" t="s">
        <v>11735</v>
      </c>
      <c r="J16" s="591"/>
      <c r="K16" s="592"/>
      <c r="L16" s="24" t="s">
        <v>11736</v>
      </c>
      <c r="M16" s="25" t="s">
        <v>11743</v>
      </c>
      <c r="N16" s="2"/>
      <c r="Q16" s="9"/>
      <c r="R16" s="9"/>
      <c r="S16" s="9"/>
    </row>
    <row r="17" spans="1:19" ht="12.75" customHeight="1" x14ac:dyDescent="0.2">
      <c r="A17" s="26"/>
      <c r="B17" s="27"/>
      <c r="C17" s="28"/>
      <c r="D17" s="593" t="s">
        <v>11744</v>
      </c>
      <c r="E17" s="594"/>
      <c r="F17" s="594"/>
      <c r="G17" s="595"/>
      <c r="H17" s="29">
        <v>41776</v>
      </c>
      <c r="I17" s="593" t="s">
        <v>11262</v>
      </c>
      <c r="J17" s="594"/>
      <c r="K17" s="595"/>
      <c r="L17" s="30" t="s">
        <v>1295</v>
      </c>
      <c r="M17" s="52">
        <f>IF('!Dados'!$G$3="Com Desoneração",VLOOKUP(H17,'INS-SIN-CD-09-2021'!A:D,4,FALSE),VLOOKUP(H17,'INS-SIN-SD-09-2021'!A:D,4,FALSE))</f>
        <v>16.32</v>
      </c>
      <c r="N17" s="2"/>
      <c r="Q17" s="9"/>
      <c r="R17" s="9"/>
      <c r="S17" s="9"/>
    </row>
    <row r="18" spans="1:19" x14ac:dyDescent="0.2">
      <c r="A18" s="26"/>
      <c r="B18" s="27"/>
      <c r="C18" s="31"/>
      <c r="D18" s="32"/>
      <c r="E18" s="32"/>
      <c r="F18" s="32"/>
      <c r="G18" s="32"/>
      <c r="H18" s="33"/>
      <c r="I18" s="32"/>
      <c r="J18" s="32"/>
      <c r="K18" s="32"/>
      <c r="L18" s="34"/>
      <c r="M18" s="35"/>
      <c r="N18" s="2"/>
    </row>
    <row r="19" spans="1:19" ht="12.75" customHeight="1" x14ac:dyDescent="0.2">
      <c r="A19" s="26"/>
      <c r="B19" s="27"/>
      <c r="C19" s="28"/>
      <c r="D19" s="593" t="s">
        <v>11745</v>
      </c>
      <c r="E19" s="594"/>
      <c r="F19" s="594"/>
      <c r="G19" s="594"/>
      <c r="H19" s="595"/>
      <c r="I19" s="596">
        <v>0</v>
      </c>
      <c r="J19" s="597"/>
      <c r="K19" s="598">
        <v>0</v>
      </c>
      <c r="L19" s="599"/>
      <c r="M19" s="36"/>
      <c r="N19" s="2"/>
    </row>
    <row r="20" spans="1:19" ht="12.75" customHeight="1" x14ac:dyDescent="0.2">
      <c r="A20" s="26"/>
      <c r="B20" s="27"/>
      <c r="C20" s="28"/>
      <c r="D20" s="600" t="s">
        <v>11746</v>
      </c>
      <c r="E20" s="601"/>
      <c r="F20" s="601"/>
      <c r="G20" s="601"/>
      <c r="H20" s="601"/>
      <c r="I20" s="601"/>
      <c r="J20" s="601"/>
      <c r="K20" s="601"/>
      <c r="L20" s="602"/>
      <c r="M20" s="37">
        <f>ROUND(M17/$N$11,2)</f>
        <v>7.64</v>
      </c>
      <c r="N20" s="2"/>
    </row>
    <row r="21" spans="1:19" ht="12.75" customHeight="1" x14ac:dyDescent="0.2">
      <c r="A21" s="26"/>
      <c r="B21" s="27"/>
      <c r="C21" s="28"/>
      <c r="D21" s="593" t="s">
        <v>11747</v>
      </c>
      <c r="E21" s="594"/>
      <c r="F21" s="594"/>
      <c r="G21" s="594"/>
      <c r="H21" s="595"/>
      <c r="I21" s="596">
        <v>0</v>
      </c>
      <c r="J21" s="597"/>
      <c r="K21" s="598">
        <v>0</v>
      </c>
      <c r="L21" s="599"/>
      <c r="M21" s="38"/>
      <c r="N21" s="2"/>
    </row>
    <row r="22" spans="1:19" ht="12.75" customHeight="1" x14ac:dyDescent="0.2">
      <c r="A22" s="26"/>
      <c r="B22" s="27"/>
      <c r="C22" s="28"/>
      <c r="D22" s="600" t="s">
        <v>11748</v>
      </c>
      <c r="E22" s="601"/>
      <c r="F22" s="601"/>
      <c r="G22" s="601"/>
      <c r="H22" s="601"/>
      <c r="I22" s="601"/>
      <c r="J22" s="601"/>
      <c r="K22" s="601"/>
      <c r="L22" s="602"/>
      <c r="M22" s="37">
        <f>ROUND(M20*$N$12,2)</f>
        <v>13.22</v>
      </c>
      <c r="N22" s="2"/>
    </row>
    <row r="23" spans="1:19" x14ac:dyDescent="0.2">
      <c r="A23" s="26"/>
      <c r="B23" s="27"/>
      <c r="C23" s="28"/>
      <c r="D23" s="39"/>
      <c r="E23" s="39"/>
      <c r="F23" s="39"/>
      <c r="G23" s="39"/>
      <c r="H23" s="39"/>
      <c r="I23" s="39"/>
      <c r="J23" s="39"/>
      <c r="K23" s="39"/>
      <c r="L23" s="39"/>
      <c r="M23" s="39"/>
      <c r="N23" s="2"/>
    </row>
    <row r="24" spans="1:19" x14ac:dyDescent="0.2">
      <c r="A24" s="26"/>
      <c r="B24" s="27"/>
      <c r="C24" s="28"/>
      <c r="D24" s="579" t="s">
        <v>11749</v>
      </c>
      <c r="E24" s="580"/>
      <c r="F24" s="580"/>
      <c r="G24" s="580"/>
      <c r="H24" s="580"/>
      <c r="I24" s="580"/>
      <c r="J24" s="580"/>
      <c r="K24" s="581"/>
      <c r="L24" s="582">
        <v>7.33</v>
      </c>
      <c r="M24" s="583"/>
      <c r="N24" s="2"/>
    </row>
    <row r="25" spans="1:19" x14ac:dyDescent="0.2">
      <c r="A25" s="26"/>
      <c r="B25" s="27"/>
      <c r="C25" s="28"/>
      <c r="D25" s="579" t="s">
        <v>11750</v>
      </c>
      <c r="E25" s="580"/>
      <c r="F25" s="580"/>
      <c r="G25" s="580"/>
      <c r="H25" s="580"/>
      <c r="I25" s="580"/>
      <c r="J25" s="580"/>
      <c r="K25" s="581"/>
      <c r="L25" s="603"/>
      <c r="M25" s="604"/>
      <c r="N25" s="2"/>
    </row>
    <row r="26" spans="1:19" ht="12.75" customHeight="1" x14ac:dyDescent="0.2">
      <c r="A26" s="26"/>
      <c r="B26" s="27"/>
      <c r="C26" s="28"/>
      <c r="D26" s="579" t="s">
        <v>11751</v>
      </c>
      <c r="E26" s="580"/>
      <c r="F26" s="580"/>
      <c r="G26" s="580"/>
      <c r="H26" s="580"/>
      <c r="I26" s="580"/>
      <c r="J26" s="580"/>
      <c r="K26" s="581"/>
      <c r="L26" s="605">
        <v>30</v>
      </c>
      <c r="M26" s="606"/>
      <c r="N26" s="2"/>
    </row>
    <row r="27" spans="1:19" x14ac:dyDescent="0.2">
      <c r="A27" s="26"/>
      <c r="B27" s="27"/>
      <c r="C27" s="28"/>
      <c r="D27" s="600" t="s">
        <v>11752</v>
      </c>
      <c r="E27" s="601"/>
      <c r="F27" s="601"/>
      <c r="G27" s="601"/>
      <c r="H27" s="601"/>
      <c r="I27" s="601"/>
      <c r="J27" s="601"/>
      <c r="K27" s="602"/>
      <c r="L27" s="603">
        <f>ROUND(L24*L26,0)</f>
        <v>220</v>
      </c>
      <c r="M27" s="604"/>
      <c r="N27" s="2"/>
    </row>
    <row r="28" spans="1:19" ht="12.75" customHeight="1" x14ac:dyDescent="0.2">
      <c r="A28" s="26"/>
      <c r="B28" s="27"/>
      <c r="C28" s="28"/>
      <c r="D28" s="579" t="s">
        <v>11753</v>
      </c>
      <c r="E28" s="580"/>
      <c r="F28" s="580"/>
      <c r="G28" s="580"/>
      <c r="H28" s="580"/>
      <c r="I28" s="580"/>
      <c r="J28" s="580"/>
      <c r="K28" s="581"/>
      <c r="L28" s="603"/>
      <c r="M28" s="604"/>
      <c r="N28" s="2"/>
    </row>
    <row r="29" spans="1:19" ht="12.75" customHeight="1" x14ac:dyDescent="0.2">
      <c r="A29" s="26"/>
      <c r="B29" s="27"/>
      <c r="C29" s="28"/>
      <c r="D29" s="579" t="s">
        <v>11754</v>
      </c>
      <c r="E29" s="580"/>
      <c r="F29" s="580"/>
      <c r="G29" s="580"/>
      <c r="H29" s="580"/>
      <c r="I29" s="580"/>
      <c r="J29" s="580"/>
      <c r="K29" s="581"/>
      <c r="L29" s="619">
        <v>1</v>
      </c>
      <c r="M29" s="620"/>
      <c r="N29" s="2"/>
    </row>
    <row r="30" spans="1:19" x14ac:dyDescent="0.2">
      <c r="A30" s="26"/>
      <c r="B30" s="27"/>
      <c r="C30" s="28"/>
      <c r="D30" s="621" t="s">
        <v>11755</v>
      </c>
      <c r="E30" s="622"/>
      <c r="F30" s="622"/>
      <c r="G30" s="622"/>
      <c r="H30" s="622"/>
      <c r="I30" s="622"/>
      <c r="J30" s="622"/>
      <c r="K30" s="623"/>
      <c r="L30" s="624">
        <f>M22*L27*L29</f>
        <v>2908.4</v>
      </c>
      <c r="M30" s="625"/>
      <c r="N30" s="2"/>
    </row>
    <row r="31" spans="1:19" x14ac:dyDescent="0.2">
      <c r="A31" s="26"/>
      <c r="B31" s="27"/>
      <c r="C31" s="28"/>
      <c r="D31" s="39"/>
      <c r="E31" s="39"/>
      <c r="F31" s="40"/>
      <c r="G31" s="40"/>
      <c r="H31" s="40"/>
      <c r="I31" s="40"/>
      <c r="J31" s="40"/>
      <c r="K31" s="40"/>
      <c r="L31" s="40"/>
      <c r="M31" s="40"/>
      <c r="N31" s="2"/>
    </row>
    <row r="32" spans="1:19" ht="25.5" customHeight="1" x14ac:dyDescent="0.2">
      <c r="A32" s="4"/>
      <c r="B32" s="41" t="s">
        <v>11756</v>
      </c>
      <c r="C32" s="613" t="s">
        <v>11757</v>
      </c>
      <c r="D32" s="614"/>
      <c r="E32" s="614"/>
      <c r="F32" s="614"/>
      <c r="G32" s="614"/>
      <c r="H32" s="614"/>
      <c r="I32" s="615"/>
      <c r="J32" s="42" t="s">
        <v>11741</v>
      </c>
      <c r="K32" s="43">
        <f>L35*M35</f>
        <v>7.8526800000000003</v>
      </c>
      <c r="L32" s="44">
        <v>1</v>
      </c>
      <c r="M32" s="45">
        <f>L32*K32</f>
        <v>7.8526800000000003</v>
      </c>
      <c r="N32" s="2"/>
    </row>
    <row r="33" spans="1:14" x14ac:dyDescent="0.2">
      <c r="A33" s="26"/>
      <c r="B33" s="40"/>
      <c r="C33" s="40"/>
      <c r="D33" s="40"/>
      <c r="E33" s="40"/>
      <c r="F33" s="40"/>
      <c r="G33" s="40"/>
      <c r="H33" s="40"/>
      <c r="I33" s="40"/>
      <c r="J33" s="40"/>
      <c r="K33" s="40"/>
      <c r="L33" s="40"/>
      <c r="M33" s="40"/>
      <c r="N33" s="2"/>
    </row>
    <row r="34" spans="1:14" ht="12.75" customHeight="1" x14ac:dyDescent="0.2">
      <c r="A34" s="26"/>
      <c r="B34" s="27"/>
      <c r="C34" s="28"/>
      <c r="D34" s="46" t="s">
        <v>11742</v>
      </c>
      <c r="E34" s="616" t="s">
        <v>11735</v>
      </c>
      <c r="F34" s="617"/>
      <c r="G34" s="617"/>
      <c r="H34" s="617"/>
      <c r="I34" s="617"/>
      <c r="J34" s="617"/>
      <c r="K34" s="618"/>
      <c r="L34" s="47" t="s">
        <v>11758</v>
      </c>
      <c r="M34" s="48" t="s">
        <v>11743</v>
      </c>
      <c r="N34" s="2"/>
    </row>
    <row r="35" spans="1:14" ht="12.75" customHeight="1" x14ac:dyDescent="0.2">
      <c r="A35" s="26"/>
      <c r="B35" s="27"/>
      <c r="C35" s="28"/>
      <c r="D35" s="29" t="s">
        <v>11759</v>
      </c>
      <c r="E35" s="593" t="s">
        <v>11262</v>
      </c>
      <c r="F35" s="594"/>
      <c r="G35" s="594"/>
      <c r="H35" s="594"/>
      <c r="I35" s="594"/>
      <c r="J35" s="594"/>
      <c r="K35" s="595"/>
      <c r="L35" s="49">
        <v>2.7000000000000001E-3</v>
      </c>
      <c r="M35" s="50">
        <f>L30</f>
        <v>2908.4</v>
      </c>
      <c r="N35" s="2"/>
    </row>
    <row r="36" spans="1:14" x14ac:dyDescent="0.2">
      <c r="A36" s="26"/>
      <c r="B36" s="27"/>
      <c r="C36" s="28"/>
      <c r="D36" s="39"/>
      <c r="E36" s="39"/>
      <c r="F36" s="40"/>
      <c r="G36" s="40"/>
      <c r="H36" s="40"/>
      <c r="I36" s="40"/>
      <c r="J36" s="40"/>
      <c r="K36" s="40"/>
      <c r="L36" s="40"/>
      <c r="M36" s="40"/>
      <c r="N36" s="2"/>
    </row>
    <row r="37" spans="1:14" x14ac:dyDescent="0.2">
      <c r="A37" s="26"/>
      <c r="B37" s="27"/>
      <c r="C37" s="28"/>
      <c r="D37" s="39"/>
      <c r="E37" s="39"/>
      <c r="F37" s="40"/>
      <c r="G37" s="40"/>
      <c r="H37" s="40"/>
      <c r="I37" s="40"/>
      <c r="J37" s="40"/>
      <c r="K37" s="40"/>
      <c r="L37" s="40"/>
      <c r="M37" s="40"/>
      <c r="N37" s="2"/>
    </row>
    <row r="38" spans="1:14" ht="12.75" customHeight="1" x14ac:dyDescent="0.2">
      <c r="A38" s="26"/>
      <c r="B38" s="27"/>
      <c r="C38" s="51"/>
      <c r="D38" s="46" t="s">
        <v>11742</v>
      </c>
      <c r="E38" s="616" t="s">
        <v>11735</v>
      </c>
      <c r="F38" s="617"/>
      <c r="G38" s="617"/>
      <c r="H38" s="617"/>
      <c r="I38" s="617"/>
      <c r="J38" s="617"/>
      <c r="K38" s="618"/>
      <c r="L38" s="47" t="s">
        <v>11736</v>
      </c>
      <c r="M38" s="48" t="s">
        <v>11743</v>
      </c>
      <c r="N38" s="2"/>
    </row>
    <row r="39" spans="1:14" ht="12.75" customHeight="1" x14ac:dyDescent="0.2">
      <c r="A39" s="26"/>
      <c r="B39" s="27"/>
      <c r="C39" s="51"/>
      <c r="D39" s="29">
        <v>40862</v>
      </c>
      <c r="E39" s="593" t="s">
        <v>11760</v>
      </c>
      <c r="F39" s="594"/>
      <c r="G39" s="594"/>
      <c r="H39" s="594"/>
      <c r="I39" s="594"/>
      <c r="J39" s="594"/>
      <c r="K39" s="595"/>
      <c r="L39" s="30" t="s">
        <v>11741</v>
      </c>
      <c r="M39" s="52">
        <f>IF('!Dados'!$G$3="Com Desoneração",VLOOKUP(D39,'INS-SIN-CD-09-2021'!A:D,4,FALSE),VLOOKUP(D39,'INS-SIN-SD-09-2021'!A:D,4,FALSE))</f>
        <v>494.57</v>
      </c>
      <c r="N39" s="2"/>
    </row>
    <row r="40" spans="1:14" ht="12.75" customHeight="1" x14ac:dyDescent="0.2">
      <c r="A40" s="26"/>
      <c r="B40" s="27"/>
      <c r="C40" s="51"/>
      <c r="D40" s="29">
        <v>40861</v>
      </c>
      <c r="E40" s="593" t="s">
        <v>11761</v>
      </c>
      <c r="F40" s="594"/>
      <c r="G40" s="594"/>
      <c r="H40" s="594"/>
      <c r="I40" s="594"/>
      <c r="J40" s="594"/>
      <c r="K40" s="595"/>
      <c r="L40" s="30" t="s">
        <v>11741</v>
      </c>
      <c r="M40" s="52">
        <f>IF('!Dados'!$G$3="Com Desoneração",VLOOKUP(D40,'INS-SIN-CD-09-2021'!A:D,4,FALSE),VLOOKUP(D40,'INS-SIN-SD-09-2021'!A:D,4,FALSE))</f>
        <v>257.26</v>
      </c>
      <c r="N40" s="2"/>
    </row>
    <row r="41" spans="1:14" ht="12.75" customHeight="1" x14ac:dyDescent="0.2">
      <c r="A41" s="26"/>
      <c r="B41" s="27"/>
      <c r="C41" s="51"/>
      <c r="D41" s="29">
        <v>40863</v>
      </c>
      <c r="E41" s="593" t="s">
        <v>11762</v>
      </c>
      <c r="F41" s="594"/>
      <c r="G41" s="594"/>
      <c r="H41" s="594"/>
      <c r="I41" s="594"/>
      <c r="J41" s="594"/>
      <c r="K41" s="595"/>
      <c r="L41" s="30" t="s">
        <v>11741</v>
      </c>
      <c r="M41" s="52">
        <f>IF('!Dados'!$G$3="Com Desoneração",VLOOKUP(D41,'INS-SIN-CD-09-2021'!A:D,4,FALSE),VLOOKUP(D41,'INS-SIN-SD-09-2021'!A:D,4,FALSE))</f>
        <v>103.7</v>
      </c>
      <c r="N41" s="2"/>
    </row>
    <row r="42" spans="1:14" ht="12.75" customHeight="1" x14ac:dyDescent="0.2">
      <c r="A42" s="26"/>
      <c r="B42" s="27"/>
      <c r="C42" s="28"/>
      <c r="D42" s="29">
        <v>40864</v>
      </c>
      <c r="E42" s="593" t="s">
        <v>11763</v>
      </c>
      <c r="F42" s="594"/>
      <c r="G42" s="594"/>
      <c r="H42" s="594"/>
      <c r="I42" s="594"/>
      <c r="J42" s="594"/>
      <c r="K42" s="595"/>
      <c r="L42" s="30" t="s">
        <v>11741</v>
      </c>
      <c r="M42" s="52">
        <f>IF('!Dados'!$G$3="Com Desoneração",VLOOKUP(D42,'INS-SIN-CD-09-2021'!A:D,4,FALSE),VLOOKUP(D42,'INS-SIN-SD-09-2021'!A:D,4,FALSE))</f>
        <v>11.13</v>
      </c>
      <c r="N42" s="2"/>
    </row>
    <row r="43" spans="1:14" ht="12.75" customHeight="1" x14ac:dyDescent="0.2">
      <c r="A43" s="26"/>
      <c r="B43" s="27"/>
      <c r="C43" s="28"/>
      <c r="D43" s="29">
        <v>43467</v>
      </c>
      <c r="E43" s="593" t="s">
        <v>8544</v>
      </c>
      <c r="F43" s="594"/>
      <c r="G43" s="594"/>
      <c r="H43" s="594"/>
      <c r="I43" s="594"/>
      <c r="J43" s="594"/>
      <c r="K43" s="595"/>
      <c r="L43" s="30" t="s">
        <v>11741</v>
      </c>
      <c r="M43" s="52">
        <f>IF('!Dados'!$G$3="Com Desoneração",VLOOKUP(D43,'INS-SIN-CD-09-2021'!A:D,4,FALSE),VLOOKUP(D43,'INS-SIN-SD-09-2021'!A:D,4,FALSE))</f>
        <v>0.41</v>
      </c>
      <c r="N43" s="2"/>
    </row>
    <row r="44" spans="1:14" ht="12.75" customHeight="1" x14ac:dyDescent="0.2">
      <c r="A44" s="26"/>
      <c r="B44" s="27"/>
      <c r="C44" s="28"/>
      <c r="D44" s="29">
        <v>43491</v>
      </c>
      <c r="E44" s="593" t="s">
        <v>8430</v>
      </c>
      <c r="F44" s="594"/>
      <c r="G44" s="594"/>
      <c r="H44" s="594"/>
      <c r="I44" s="594"/>
      <c r="J44" s="594"/>
      <c r="K44" s="595"/>
      <c r="L44" s="30" t="s">
        <v>11741</v>
      </c>
      <c r="M44" s="52">
        <f>IF('!Dados'!$G$3="Com Desoneração",VLOOKUP(D44,'INS-SIN-CD-09-2021'!A:D,4,FALSE),VLOOKUP(D44,'INS-SIN-SD-09-2021'!A:D,4,FALSE))</f>
        <v>1.01</v>
      </c>
      <c r="N44" s="2"/>
    </row>
    <row r="45" spans="1:14" ht="12.75" customHeight="1" x14ac:dyDescent="0.2">
      <c r="A45" s="26"/>
      <c r="B45" s="27"/>
      <c r="C45" s="28"/>
      <c r="D45" s="29" t="str">
        <f>B32</f>
        <v>COMP. 95388-N</v>
      </c>
      <c r="E45" s="593" t="str">
        <f>C32</f>
        <v>CURSO DE CAPACITAÇÃO PARA VIGIA NOTURNO (ENCARGOS COMPLEMENTARES) - (MENSALISTA)</v>
      </c>
      <c r="F45" s="594"/>
      <c r="G45" s="594"/>
      <c r="H45" s="594"/>
      <c r="I45" s="594"/>
      <c r="J45" s="594"/>
      <c r="K45" s="595"/>
      <c r="L45" s="30" t="str">
        <f>J32</f>
        <v>MÊS</v>
      </c>
      <c r="M45" s="52">
        <f>M32</f>
        <v>7.8526800000000003</v>
      </c>
      <c r="N45" s="2"/>
    </row>
    <row r="46" spans="1:14" ht="12.75" customHeight="1" x14ac:dyDescent="0.2">
      <c r="A46" s="26"/>
      <c r="B46" s="27"/>
      <c r="C46" s="28"/>
      <c r="D46" s="29" t="s">
        <v>11759</v>
      </c>
      <c r="E46" s="593" t="s">
        <v>11262</v>
      </c>
      <c r="F46" s="594"/>
      <c r="G46" s="594"/>
      <c r="H46" s="594"/>
      <c r="I46" s="594"/>
      <c r="J46" s="594"/>
      <c r="K46" s="595"/>
      <c r="L46" s="30" t="s">
        <v>11741</v>
      </c>
      <c r="M46" s="52">
        <f>L30</f>
        <v>2908.4</v>
      </c>
      <c r="N46" s="53"/>
    </row>
    <row r="47" spans="1:14" x14ac:dyDescent="0.2">
      <c r="A47" s="26"/>
      <c r="B47" s="27"/>
      <c r="C47" s="28"/>
      <c r="D47" s="608" t="s">
        <v>11764</v>
      </c>
      <c r="E47" s="609"/>
      <c r="F47" s="609"/>
      <c r="G47" s="609"/>
      <c r="H47" s="609"/>
      <c r="I47" s="609"/>
      <c r="J47" s="609"/>
      <c r="K47" s="610"/>
      <c r="L47" s="611">
        <f>M46+M45+M42+M41+M40+M39+M43+M44</f>
        <v>3784.33268</v>
      </c>
      <c r="M47" s="612"/>
    </row>
    <row r="48" spans="1:14" x14ac:dyDescent="0.2">
      <c r="A48" s="26"/>
      <c r="B48" s="27"/>
      <c r="C48" s="28"/>
      <c r="D48" s="39"/>
      <c r="E48" s="40"/>
      <c r="F48" s="40"/>
      <c r="G48" s="40"/>
      <c r="H48" s="40"/>
      <c r="I48" s="40"/>
      <c r="J48" s="40"/>
      <c r="K48" s="40"/>
      <c r="L48" s="40"/>
      <c r="M48" s="40"/>
      <c r="N48" s="53"/>
    </row>
    <row r="49" spans="1:14" x14ac:dyDescent="0.2">
      <c r="B49" s="54"/>
      <c r="C49" s="54"/>
      <c r="D49" s="54"/>
      <c r="E49" s="54"/>
      <c r="F49" s="54"/>
      <c r="G49" s="54"/>
      <c r="H49" s="54"/>
      <c r="I49" s="54"/>
      <c r="J49" s="54"/>
      <c r="K49" s="54"/>
      <c r="L49" s="54"/>
      <c r="M49" s="54"/>
      <c r="N49" s="2"/>
    </row>
    <row r="50" spans="1:14" x14ac:dyDescent="0.2">
      <c r="B50" s="54"/>
      <c r="C50" s="54"/>
      <c r="D50" s="54"/>
      <c r="E50" s="54"/>
      <c r="F50" s="54"/>
      <c r="G50" s="54"/>
      <c r="H50" s="54"/>
      <c r="I50" s="54"/>
      <c r="J50" s="54"/>
      <c r="K50" s="54"/>
      <c r="L50" s="54"/>
      <c r="M50" s="54"/>
      <c r="N50" s="2"/>
    </row>
    <row r="51" spans="1:14" ht="25.5" x14ac:dyDescent="0.2">
      <c r="A51" s="4"/>
      <c r="B51" s="15" t="s">
        <v>822</v>
      </c>
      <c r="C51" s="16" t="s">
        <v>11765</v>
      </c>
      <c r="D51" s="16"/>
      <c r="E51" s="16"/>
      <c r="F51" s="16"/>
      <c r="G51" s="16"/>
      <c r="H51" s="16"/>
      <c r="I51" s="16"/>
      <c r="J51" s="17" t="s">
        <v>11741</v>
      </c>
      <c r="K51" s="18">
        <f>L69</f>
        <v>2997.3936660000004</v>
      </c>
      <c r="L51" s="19">
        <v>2</v>
      </c>
      <c r="M51" s="20">
        <f>L51*K51</f>
        <v>5994.7873320000008</v>
      </c>
      <c r="N51" s="316"/>
    </row>
    <row r="52" spans="1:14" x14ac:dyDescent="0.2">
      <c r="A52" s="21"/>
      <c r="B52" s="22"/>
      <c r="C52" s="22"/>
      <c r="D52" s="22"/>
      <c r="E52" s="22"/>
      <c r="F52" s="22"/>
      <c r="G52" s="22"/>
      <c r="H52" s="22"/>
      <c r="I52" s="22"/>
      <c r="J52" s="22"/>
      <c r="K52" s="22"/>
      <c r="L52" s="22"/>
      <c r="M52" s="22"/>
      <c r="N52" s="2"/>
    </row>
    <row r="53" spans="1:14" x14ac:dyDescent="0.2">
      <c r="A53" s="26"/>
      <c r="B53" s="27"/>
      <c r="C53" s="28"/>
      <c r="D53" s="39"/>
      <c r="E53" s="39"/>
      <c r="F53" s="40"/>
      <c r="G53" s="40"/>
      <c r="H53" s="40"/>
      <c r="I53" s="40"/>
      <c r="J53" s="40"/>
      <c r="K53" s="40"/>
      <c r="L53" s="40"/>
      <c r="M53" s="40"/>
      <c r="N53" s="2"/>
    </row>
    <row r="54" spans="1:14" ht="25.5" customHeight="1" x14ac:dyDescent="0.2">
      <c r="A54" s="4"/>
      <c r="B54" s="41" t="s">
        <v>11766</v>
      </c>
      <c r="C54" s="613" t="s">
        <v>11767</v>
      </c>
      <c r="D54" s="614"/>
      <c r="E54" s="614"/>
      <c r="F54" s="614"/>
      <c r="G54" s="614"/>
      <c r="H54" s="614"/>
      <c r="I54" s="615"/>
      <c r="J54" s="42" t="s">
        <v>11741</v>
      </c>
      <c r="K54" s="43">
        <f>L57*M57</f>
        <v>5.7336660000000004</v>
      </c>
      <c r="L54" s="44">
        <v>1</v>
      </c>
      <c r="M54" s="45">
        <f>L54*K54</f>
        <v>5.7336660000000004</v>
      </c>
      <c r="N54" s="2"/>
    </row>
    <row r="55" spans="1:14" x14ac:dyDescent="0.2">
      <c r="A55" s="26"/>
      <c r="B55" s="40"/>
      <c r="C55" s="40"/>
      <c r="D55" s="40"/>
      <c r="E55" s="40"/>
      <c r="F55" s="40"/>
      <c r="G55" s="40"/>
      <c r="H55" s="40"/>
      <c r="I55" s="40"/>
      <c r="J55" s="40"/>
      <c r="K55" s="40"/>
      <c r="L55" s="40"/>
      <c r="M55" s="40"/>
      <c r="N55" s="2"/>
    </row>
    <row r="56" spans="1:14" ht="12.75" customHeight="1" x14ac:dyDescent="0.2">
      <c r="A56" s="26"/>
      <c r="B56" s="27"/>
      <c r="C56" s="28"/>
      <c r="D56" s="46" t="s">
        <v>11742</v>
      </c>
      <c r="E56" s="616" t="s">
        <v>11735</v>
      </c>
      <c r="F56" s="617"/>
      <c r="G56" s="617"/>
      <c r="H56" s="617"/>
      <c r="I56" s="617"/>
      <c r="J56" s="617"/>
      <c r="K56" s="618"/>
      <c r="L56" s="47" t="s">
        <v>11758</v>
      </c>
      <c r="M56" s="48" t="s">
        <v>11743</v>
      </c>
      <c r="N56" s="2"/>
    </row>
    <row r="57" spans="1:14" ht="12.75" customHeight="1" x14ac:dyDescent="0.2">
      <c r="A57" s="26"/>
      <c r="B57" s="27"/>
      <c r="C57" s="28"/>
      <c r="D57" s="29">
        <v>41096</v>
      </c>
      <c r="E57" s="593" t="s">
        <v>11261</v>
      </c>
      <c r="F57" s="594"/>
      <c r="G57" s="594"/>
      <c r="H57" s="594"/>
      <c r="I57" s="594"/>
      <c r="J57" s="594"/>
      <c r="K57" s="595"/>
      <c r="L57" s="49">
        <v>2.7000000000000001E-3</v>
      </c>
      <c r="M57" s="52">
        <f>IF('!Dados'!$G$3="Com Desoneração",VLOOKUP(D57,'INS-SIN-CD-09-2021'!A:D,4,FALSE),VLOOKUP(D57,'INS-SIN-SD-09-2021'!A:D,4,FALSE))</f>
        <v>2123.58</v>
      </c>
      <c r="N57" s="2"/>
    </row>
    <row r="58" spans="1:14" x14ac:dyDescent="0.2">
      <c r="A58" s="26"/>
      <c r="B58" s="27"/>
      <c r="C58" s="28"/>
      <c r="D58" s="39"/>
      <c r="E58" s="39"/>
      <c r="F58" s="40"/>
      <c r="G58" s="40"/>
      <c r="H58" s="40"/>
      <c r="I58" s="40"/>
      <c r="J58" s="40"/>
      <c r="K58" s="40"/>
      <c r="L58" s="40"/>
      <c r="M58" s="40"/>
      <c r="N58" s="2"/>
    </row>
    <row r="59" spans="1:14" x14ac:dyDescent="0.2">
      <c r="A59" s="26"/>
      <c r="B59" s="27"/>
      <c r="C59" s="28"/>
      <c r="D59" s="39"/>
      <c r="E59" s="39"/>
      <c r="F59" s="40"/>
      <c r="G59" s="40"/>
      <c r="H59" s="40"/>
      <c r="I59" s="40"/>
      <c r="J59" s="40"/>
      <c r="K59" s="40"/>
      <c r="L59" s="40"/>
      <c r="M59" s="40"/>
      <c r="N59" s="2"/>
    </row>
    <row r="60" spans="1:14" ht="12.75" customHeight="1" x14ac:dyDescent="0.2">
      <c r="A60" s="26"/>
      <c r="B60" s="27"/>
      <c r="C60" s="51"/>
      <c r="D60" s="46" t="s">
        <v>11742</v>
      </c>
      <c r="E60" s="616" t="s">
        <v>11735</v>
      </c>
      <c r="F60" s="617"/>
      <c r="G60" s="617"/>
      <c r="H60" s="617"/>
      <c r="I60" s="617"/>
      <c r="J60" s="617"/>
      <c r="K60" s="618"/>
      <c r="L60" s="47" t="s">
        <v>11736</v>
      </c>
      <c r="M60" s="48" t="s">
        <v>11743</v>
      </c>
      <c r="N60" s="2"/>
    </row>
    <row r="61" spans="1:14" ht="12.75" customHeight="1" x14ac:dyDescent="0.2">
      <c r="A61" s="26"/>
      <c r="B61" s="27"/>
      <c r="C61" s="51"/>
      <c r="D61" s="29">
        <v>40862</v>
      </c>
      <c r="E61" s="593" t="s">
        <v>11760</v>
      </c>
      <c r="F61" s="594"/>
      <c r="G61" s="594"/>
      <c r="H61" s="594"/>
      <c r="I61" s="594"/>
      <c r="J61" s="594"/>
      <c r="K61" s="595"/>
      <c r="L61" s="30" t="s">
        <v>11741</v>
      </c>
      <c r="M61" s="52">
        <f>IF('!Dados'!$G$3="Com Desoneração",VLOOKUP(D61,'INS-SIN-CD-09-2021'!A:D,4,FALSE),VLOOKUP(D61,'INS-SIN-SD-09-2021'!A:D,4,FALSE))</f>
        <v>494.57</v>
      </c>
      <c r="N61" s="55"/>
    </row>
    <row r="62" spans="1:14" ht="12.75" customHeight="1" x14ac:dyDescent="0.2">
      <c r="A62" s="26"/>
      <c r="B62" s="27"/>
      <c r="C62" s="51"/>
      <c r="D62" s="29">
        <v>40861</v>
      </c>
      <c r="E62" s="593" t="s">
        <v>11761</v>
      </c>
      <c r="F62" s="594"/>
      <c r="G62" s="594"/>
      <c r="H62" s="594"/>
      <c r="I62" s="594"/>
      <c r="J62" s="594"/>
      <c r="K62" s="595"/>
      <c r="L62" s="30" t="s">
        <v>11741</v>
      </c>
      <c r="M62" s="52">
        <f>IF('!Dados'!$G$3="Com Desoneração",VLOOKUP(D62,'INS-SIN-CD-09-2021'!A:D,4,FALSE),VLOOKUP(D62,'INS-SIN-SD-09-2021'!A:D,4,FALSE))</f>
        <v>257.26</v>
      </c>
      <c r="N62" s="55"/>
    </row>
    <row r="63" spans="1:14" ht="12.75" customHeight="1" x14ac:dyDescent="0.2">
      <c r="A63" s="26"/>
      <c r="B63" s="27"/>
      <c r="C63" s="51"/>
      <c r="D63" s="29">
        <v>40863</v>
      </c>
      <c r="E63" s="593" t="s">
        <v>11762</v>
      </c>
      <c r="F63" s="594"/>
      <c r="G63" s="594"/>
      <c r="H63" s="594"/>
      <c r="I63" s="594"/>
      <c r="J63" s="594"/>
      <c r="K63" s="595"/>
      <c r="L63" s="30" t="s">
        <v>11741</v>
      </c>
      <c r="M63" s="52">
        <f>IF('!Dados'!$G$3="Com Desoneração",VLOOKUP(D63,'INS-SIN-CD-09-2021'!A:D,4,FALSE),VLOOKUP(D63,'INS-SIN-SD-09-2021'!A:D,4,FALSE))</f>
        <v>103.7</v>
      </c>
      <c r="N63" s="55"/>
    </row>
    <row r="64" spans="1:14" ht="12.75" customHeight="1" x14ac:dyDescent="0.2">
      <c r="A64" s="26"/>
      <c r="B64" s="27"/>
      <c r="C64" s="28"/>
      <c r="D64" s="29">
        <v>40864</v>
      </c>
      <c r="E64" s="593" t="s">
        <v>11763</v>
      </c>
      <c r="F64" s="594"/>
      <c r="G64" s="594"/>
      <c r="H64" s="594"/>
      <c r="I64" s="594"/>
      <c r="J64" s="594"/>
      <c r="K64" s="595"/>
      <c r="L64" s="30" t="s">
        <v>11741</v>
      </c>
      <c r="M64" s="52">
        <f>IF('!Dados'!$G$3="Com Desoneração",VLOOKUP(D64,'INS-SIN-CD-09-2021'!A:D,4,FALSE),VLOOKUP(D64,'INS-SIN-SD-09-2021'!A:D,4,FALSE))</f>
        <v>11.13</v>
      </c>
      <c r="N64" s="55"/>
    </row>
    <row r="65" spans="1:14" ht="12.75" customHeight="1" x14ac:dyDescent="0.2">
      <c r="A65" s="26"/>
      <c r="B65" s="27"/>
      <c r="C65" s="28"/>
      <c r="D65" s="29">
        <v>43467</v>
      </c>
      <c r="E65" s="593" t="s">
        <v>8544</v>
      </c>
      <c r="F65" s="594"/>
      <c r="G65" s="594"/>
      <c r="H65" s="594"/>
      <c r="I65" s="594"/>
      <c r="J65" s="594"/>
      <c r="K65" s="595"/>
      <c r="L65" s="30" t="s">
        <v>11741</v>
      </c>
      <c r="M65" s="52">
        <f>IF('!Dados'!$G$3="Com Desoneração",VLOOKUP(D65,'INS-SIN-CD-09-2021'!A:D,4,FALSE),VLOOKUP(D65,'INS-SIN-SD-09-2021'!A:D,4,FALSE))</f>
        <v>0.41</v>
      </c>
      <c r="N65" s="2"/>
    </row>
    <row r="66" spans="1:14" ht="12.75" customHeight="1" x14ac:dyDescent="0.2">
      <c r="A66" s="26"/>
      <c r="B66" s="27"/>
      <c r="C66" s="28"/>
      <c r="D66" s="29">
        <v>43491</v>
      </c>
      <c r="E66" s="593" t="s">
        <v>8430</v>
      </c>
      <c r="F66" s="594"/>
      <c r="G66" s="594"/>
      <c r="H66" s="594"/>
      <c r="I66" s="594"/>
      <c r="J66" s="594"/>
      <c r="K66" s="595"/>
      <c r="L66" s="30" t="s">
        <v>11741</v>
      </c>
      <c r="M66" s="52">
        <f>IF('!Dados'!$G$3="Com Desoneração",VLOOKUP(D66,'INS-SIN-CD-09-2021'!A:D,4,FALSE),VLOOKUP(D66,'INS-SIN-SD-09-2021'!A:D,4,FALSE))</f>
        <v>1.01</v>
      </c>
      <c r="N66" s="2"/>
    </row>
    <row r="67" spans="1:14" ht="12.75" customHeight="1" x14ac:dyDescent="0.2">
      <c r="A67" s="26"/>
      <c r="B67" s="27"/>
      <c r="C67" s="28"/>
      <c r="D67" s="29" t="str">
        <f>B54</f>
        <v>COMP. 95388-D</v>
      </c>
      <c r="E67" s="593" t="str">
        <f>C54</f>
        <v>CURSO DE CAPACITAÇÃO PARA VIGIA DIURNO (ENCARGOS COMPLEMENTARES) - (MENSALISTA)</v>
      </c>
      <c r="F67" s="594"/>
      <c r="G67" s="594"/>
      <c r="H67" s="594"/>
      <c r="I67" s="594"/>
      <c r="J67" s="594"/>
      <c r="K67" s="595"/>
      <c r="L67" s="30" t="str">
        <f>J54</f>
        <v>MÊS</v>
      </c>
      <c r="M67" s="52">
        <f>M54</f>
        <v>5.7336660000000004</v>
      </c>
      <c r="N67" s="55"/>
    </row>
    <row r="68" spans="1:14" ht="12.75" customHeight="1" x14ac:dyDescent="0.2">
      <c r="A68" s="26"/>
      <c r="B68" s="27"/>
      <c r="C68" s="28"/>
      <c r="D68" s="29">
        <v>41096</v>
      </c>
      <c r="E68" s="593" t="s">
        <v>11261</v>
      </c>
      <c r="F68" s="594"/>
      <c r="G68" s="594"/>
      <c r="H68" s="594"/>
      <c r="I68" s="594"/>
      <c r="J68" s="594"/>
      <c r="K68" s="595"/>
      <c r="L68" s="30" t="s">
        <v>11741</v>
      </c>
      <c r="M68" s="52">
        <f>IF('!Dados'!$G$3="Com Desoneração",VLOOKUP(D68,'INS-SIN-CD-09-2021'!A:D,4,FALSE),VLOOKUP(D68,'INS-SIN-SD-09-2021'!A:D,4,FALSE))</f>
        <v>2123.58</v>
      </c>
      <c r="N68" s="55"/>
    </row>
    <row r="69" spans="1:14" x14ac:dyDescent="0.2">
      <c r="A69" s="26"/>
      <c r="B69" s="27"/>
      <c r="C69" s="28"/>
      <c r="D69" s="608" t="s">
        <v>11764</v>
      </c>
      <c r="E69" s="609"/>
      <c r="F69" s="609"/>
      <c r="G69" s="609"/>
      <c r="H69" s="609"/>
      <c r="I69" s="609"/>
      <c r="J69" s="609"/>
      <c r="K69" s="610"/>
      <c r="L69" s="611">
        <f>M68+M67+M64+M63+M62+M61+M66+M65</f>
        <v>2997.3936660000004</v>
      </c>
      <c r="M69" s="612"/>
      <c r="N69" s="55"/>
    </row>
    <row r="70" spans="1:14" x14ac:dyDescent="0.2">
      <c r="B70" s="54"/>
      <c r="C70" s="54"/>
      <c r="D70" s="54"/>
      <c r="E70" s="54"/>
      <c r="F70" s="54"/>
      <c r="G70" s="54"/>
      <c r="H70" s="54"/>
      <c r="I70" s="54"/>
      <c r="J70" s="54"/>
      <c r="K70" s="54"/>
      <c r="L70" s="54"/>
      <c r="M70" s="54"/>
    </row>
    <row r="71" spans="1:14" x14ac:dyDescent="0.2">
      <c r="B71" s="54"/>
      <c r="C71" s="54"/>
      <c r="D71" s="54"/>
      <c r="E71" s="54"/>
      <c r="F71" s="54"/>
      <c r="G71" s="54"/>
      <c r="H71" s="54"/>
      <c r="I71" s="54"/>
      <c r="J71" s="54"/>
      <c r="K71" s="54"/>
      <c r="L71" s="54"/>
      <c r="M71" s="54"/>
    </row>
    <row r="72" spans="1:14" x14ac:dyDescent="0.2">
      <c r="B72" s="54"/>
      <c r="C72" s="54"/>
      <c r="D72" s="54"/>
      <c r="E72" s="54"/>
      <c r="F72" s="54"/>
      <c r="G72" s="54"/>
      <c r="H72" s="54"/>
      <c r="I72" s="54"/>
      <c r="J72" s="54"/>
      <c r="K72" s="54"/>
      <c r="L72" s="54"/>
      <c r="M72" s="54"/>
    </row>
    <row r="73" spans="1:14" x14ac:dyDescent="0.2">
      <c r="B73" s="607"/>
      <c r="C73" s="607"/>
      <c r="D73" s="607"/>
      <c r="E73" s="607"/>
      <c r="F73" s="607"/>
      <c r="G73" s="607"/>
      <c r="H73" s="607"/>
      <c r="I73" s="607"/>
      <c r="J73" s="607"/>
      <c r="K73" s="607"/>
      <c r="L73" s="607"/>
      <c r="M73" s="607"/>
      <c r="N73" s="56"/>
    </row>
  </sheetData>
  <mergeCells count="62">
    <mergeCell ref="K1:L1"/>
    <mergeCell ref="K2:L2"/>
    <mergeCell ref="E67:K67"/>
    <mergeCell ref="E68:K68"/>
    <mergeCell ref="D69:K69"/>
    <mergeCell ref="L69:M69"/>
    <mergeCell ref="D29:K29"/>
    <mergeCell ref="L29:M29"/>
    <mergeCell ref="D30:K30"/>
    <mergeCell ref="L30:M30"/>
    <mergeCell ref="E46:K46"/>
    <mergeCell ref="C32:I32"/>
    <mergeCell ref="E34:K34"/>
    <mergeCell ref="E35:K35"/>
    <mergeCell ref="E38:K38"/>
    <mergeCell ref="E39:K39"/>
    <mergeCell ref="B73:M73"/>
    <mergeCell ref="E66:K66"/>
    <mergeCell ref="D47:K47"/>
    <mergeCell ref="L47:M47"/>
    <mergeCell ref="C54:I54"/>
    <mergeCell ref="E56:K56"/>
    <mergeCell ref="E57:K57"/>
    <mergeCell ref="E60:K60"/>
    <mergeCell ref="E61:K61"/>
    <mergeCell ref="E62:K62"/>
    <mergeCell ref="E63:K63"/>
    <mergeCell ref="E64:K64"/>
    <mergeCell ref="E65:K65"/>
    <mergeCell ref="E45:K45"/>
    <mergeCell ref="D26:K26"/>
    <mergeCell ref="L26:M26"/>
    <mergeCell ref="D27:K27"/>
    <mergeCell ref="L27:M27"/>
    <mergeCell ref="D28:K28"/>
    <mergeCell ref="L28:M28"/>
    <mergeCell ref="E40:K40"/>
    <mergeCell ref="E41:K41"/>
    <mergeCell ref="E42:K42"/>
    <mergeCell ref="E43:K43"/>
    <mergeCell ref="E44:K44"/>
    <mergeCell ref="I21:J21"/>
    <mergeCell ref="K21:L21"/>
    <mergeCell ref="D22:L22"/>
    <mergeCell ref="D25:K25"/>
    <mergeCell ref="L25:M25"/>
    <mergeCell ref="B10:M10"/>
    <mergeCell ref="G11:J12"/>
    <mergeCell ref="K11:L11"/>
    <mergeCell ref="K12:L12"/>
    <mergeCell ref="D24:K24"/>
    <mergeCell ref="L24:M24"/>
    <mergeCell ref="C13:I13"/>
    <mergeCell ref="D16:G16"/>
    <mergeCell ref="I16:K16"/>
    <mergeCell ref="D17:G17"/>
    <mergeCell ref="I17:K17"/>
    <mergeCell ref="D19:H19"/>
    <mergeCell ref="I19:J19"/>
    <mergeCell ref="K19:L19"/>
    <mergeCell ref="D20:L20"/>
    <mergeCell ref="D21:H21"/>
  </mergeCells>
  <conditionalFormatting sqref="R1:R9">
    <cfRule type="duplicateValues" dxfId="0" priority="1"/>
  </conditionalFormatting>
  <pageMargins left="0.19685039370078741" right="0.19685039370078741" top="0.59055118110236227" bottom="0.59055118110236227" header="0.39370078740157483" footer="0.39370078740157483"/>
  <pageSetup paperSize="9" scale="80" fitToHeight="0" orientation="portrait" r:id="rId1"/>
  <headerFooter>
    <oddFooter>&amp;CPágina &amp;P de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7097"/>
  <sheetViews>
    <sheetView zoomScale="80" zoomScaleNormal="80" workbookViewId="0">
      <selection activeCell="A5" sqref="A5:XFD7097"/>
    </sheetView>
  </sheetViews>
  <sheetFormatPr defaultRowHeight="15" x14ac:dyDescent="0.25"/>
  <cols>
    <col min="1" max="1" width="24.5703125" style="348" customWidth="1"/>
    <col min="2" max="2" width="48.7109375" style="348" customWidth="1"/>
    <col min="3" max="3" width="8.140625" style="348" customWidth="1"/>
    <col min="4" max="4" width="21.140625" style="348" customWidth="1"/>
  </cols>
  <sheetData>
    <row r="1" spans="1:4" x14ac:dyDescent="0.25">
      <c r="A1" s="626"/>
      <c r="B1" s="626"/>
      <c r="C1" s="626"/>
      <c r="D1" s="626"/>
    </row>
    <row r="2" spans="1:4" x14ac:dyDescent="0.25">
      <c r="A2" s="626"/>
      <c r="B2" s="626"/>
      <c r="C2" s="626"/>
      <c r="D2" s="626"/>
    </row>
    <row r="3" spans="1:4" x14ac:dyDescent="0.25">
      <c r="A3" s="626"/>
      <c r="B3" s="626"/>
      <c r="C3" s="626"/>
      <c r="D3" s="626"/>
    </row>
    <row r="5" spans="1:4" s="364" customFormat="1" x14ac:dyDescent="0.25">
      <c r="A5" s="360" t="s">
        <v>826</v>
      </c>
      <c r="B5" s="360" t="s">
        <v>827</v>
      </c>
      <c r="C5" s="360" t="s">
        <v>828</v>
      </c>
      <c r="D5" s="360" t="s">
        <v>829</v>
      </c>
    </row>
    <row r="6" spans="1:4" s="364" customFormat="1" x14ac:dyDescent="0.25"/>
    <row r="7" spans="1:4" s="364" customFormat="1" x14ac:dyDescent="0.25">
      <c r="A7" s="360">
        <v>97141</v>
      </c>
      <c r="B7" s="360" t="s">
        <v>830</v>
      </c>
      <c r="C7" s="360" t="s">
        <v>51</v>
      </c>
      <c r="D7" s="361">
        <v>6.1</v>
      </c>
    </row>
    <row r="8" spans="1:4" s="364" customFormat="1" x14ac:dyDescent="0.25">
      <c r="A8" s="360">
        <v>97142</v>
      </c>
      <c r="B8" s="360" t="s">
        <v>831</v>
      </c>
      <c r="C8" s="360" t="s">
        <v>51</v>
      </c>
      <c r="D8" s="361">
        <v>6.8</v>
      </c>
    </row>
    <row r="9" spans="1:4" s="364" customFormat="1" x14ac:dyDescent="0.25">
      <c r="A9" s="360">
        <v>97143</v>
      </c>
      <c r="B9" s="360" t="s">
        <v>832</v>
      </c>
      <c r="C9" s="360" t="s">
        <v>51</v>
      </c>
      <c r="D9" s="361">
        <v>8.5500000000000007</v>
      </c>
    </row>
    <row r="10" spans="1:4" s="364" customFormat="1" x14ac:dyDescent="0.25">
      <c r="A10" s="360">
        <v>97144</v>
      </c>
      <c r="B10" s="360" t="s">
        <v>833</v>
      </c>
      <c r="C10" s="360" t="s">
        <v>51</v>
      </c>
      <c r="D10" s="361">
        <v>10.28</v>
      </c>
    </row>
    <row r="11" spans="1:4" s="364" customFormat="1" x14ac:dyDescent="0.25">
      <c r="A11" s="360">
        <v>97145</v>
      </c>
      <c r="B11" s="360" t="s">
        <v>834</v>
      </c>
      <c r="C11" s="360" t="s">
        <v>51</v>
      </c>
      <c r="D11" s="361">
        <v>12.04</v>
      </c>
    </row>
    <row r="12" spans="1:4" s="364" customFormat="1" x14ac:dyDescent="0.25">
      <c r="A12" s="360">
        <v>97146</v>
      </c>
      <c r="B12" s="360" t="s">
        <v>835</v>
      </c>
      <c r="C12" s="360" t="s">
        <v>51</v>
      </c>
      <c r="D12" s="361">
        <v>13.78</v>
      </c>
    </row>
    <row r="13" spans="1:4" s="364" customFormat="1" x14ac:dyDescent="0.25">
      <c r="A13" s="360">
        <v>97147</v>
      </c>
      <c r="B13" s="360" t="s">
        <v>836</v>
      </c>
      <c r="C13" s="360" t="s">
        <v>51</v>
      </c>
      <c r="D13" s="361">
        <v>15.54</v>
      </c>
    </row>
    <row r="14" spans="1:4" s="364" customFormat="1" x14ac:dyDescent="0.25">
      <c r="A14" s="360">
        <v>97148</v>
      </c>
      <c r="B14" s="360" t="s">
        <v>837</v>
      </c>
      <c r="C14" s="360" t="s">
        <v>51</v>
      </c>
      <c r="D14" s="361">
        <v>17.28</v>
      </c>
    </row>
    <row r="15" spans="1:4" s="364" customFormat="1" x14ac:dyDescent="0.25">
      <c r="A15" s="360">
        <v>97149</v>
      </c>
      <c r="B15" s="360" t="s">
        <v>838</v>
      </c>
      <c r="C15" s="360" t="s">
        <v>51</v>
      </c>
      <c r="D15" s="361">
        <v>19.07</v>
      </c>
    </row>
    <row r="16" spans="1:4" s="364" customFormat="1" x14ac:dyDescent="0.25">
      <c r="A16" s="360">
        <v>97150</v>
      </c>
      <c r="B16" s="360" t="s">
        <v>839</v>
      </c>
      <c r="C16" s="360" t="s">
        <v>51</v>
      </c>
      <c r="D16" s="361">
        <v>23.95</v>
      </c>
    </row>
    <row r="17" spans="1:4" s="364" customFormat="1" x14ac:dyDescent="0.25">
      <c r="A17" s="360">
        <v>97151</v>
      </c>
      <c r="B17" s="360" t="s">
        <v>840</v>
      </c>
      <c r="C17" s="360" t="s">
        <v>51</v>
      </c>
      <c r="D17" s="361">
        <v>27.95</v>
      </c>
    </row>
    <row r="18" spans="1:4" s="364" customFormat="1" x14ac:dyDescent="0.25">
      <c r="A18" s="360">
        <v>97152</v>
      </c>
      <c r="B18" s="360" t="s">
        <v>841</v>
      </c>
      <c r="C18" s="360" t="s">
        <v>51</v>
      </c>
      <c r="D18" s="361">
        <v>31.69</v>
      </c>
    </row>
    <row r="19" spans="1:4" s="364" customFormat="1" x14ac:dyDescent="0.25">
      <c r="A19" s="360">
        <v>97153</v>
      </c>
      <c r="B19" s="360" t="s">
        <v>842</v>
      </c>
      <c r="C19" s="360" t="s">
        <v>51</v>
      </c>
      <c r="D19" s="361">
        <v>35.58</v>
      </c>
    </row>
    <row r="20" spans="1:4" s="364" customFormat="1" x14ac:dyDescent="0.25">
      <c r="A20" s="360">
        <v>97154</v>
      </c>
      <c r="B20" s="360" t="s">
        <v>843</v>
      </c>
      <c r="C20" s="360" t="s">
        <v>51</v>
      </c>
      <c r="D20" s="361">
        <v>39.51</v>
      </c>
    </row>
    <row r="21" spans="1:4" s="364" customFormat="1" x14ac:dyDescent="0.25">
      <c r="A21" s="360">
        <v>97155</v>
      </c>
      <c r="B21" s="360" t="s">
        <v>844</v>
      </c>
      <c r="C21" s="360" t="s">
        <v>51</v>
      </c>
      <c r="D21" s="361">
        <v>43.46</v>
      </c>
    </row>
    <row r="22" spans="1:4" s="364" customFormat="1" x14ac:dyDescent="0.25">
      <c r="A22" s="360">
        <v>97156</v>
      </c>
      <c r="B22" s="360" t="s">
        <v>845</v>
      </c>
      <c r="C22" s="360" t="s">
        <v>51</v>
      </c>
      <c r="D22" s="361">
        <v>51.76</v>
      </c>
    </row>
    <row r="23" spans="1:4" s="364" customFormat="1" x14ac:dyDescent="0.25">
      <c r="A23" s="360">
        <v>97157</v>
      </c>
      <c r="B23" s="360" t="s">
        <v>846</v>
      </c>
      <c r="C23" s="360" t="s">
        <v>51</v>
      </c>
      <c r="D23" s="361">
        <v>3.75</v>
      </c>
    </row>
    <row r="24" spans="1:4" s="364" customFormat="1" x14ac:dyDescent="0.25">
      <c r="A24" s="360">
        <v>97158</v>
      </c>
      <c r="B24" s="360" t="s">
        <v>847</v>
      </c>
      <c r="C24" s="360" t="s">
        <v>51</v>
      </c>
      <c r="D24" s="361">
        <v>4.18</v>
      </c>
    </row>
    <row r="25" spans="1:4" s="364" customFormat="1" x14ac:dyDescent="0.25">
      <c r="A25" s="360">
        <v>97159</v>
      </c>
      <c r="B25" s="360" t="s">
        <v>848</v>
      </c>
      <c r="C25" s="360" t="s">
        <v>51</v>
      </c>
      <c r="D25" s="361">
        <v>5.26</v>
      </c>
    </row>
    <row r="26" spans="1:4" s="364" customFormat="1" x14ac:dyDescent="0.25">
      <c r="A26" s="360">
        <v>97160</v>
      </c>
      <c r="B26" s="360" t="s">
        <v>849</v>
      </c>
      <c r="C26" s="360" t="s">
        <v>51</v>
      </c>
      <c r="D26" s="361">
        <v>6.32</v>
      </c>
    </row>
    <row r="27" spans="1:4" s="364" customFormat="1" x14ac:dyDescent="0.25">
      <c r="A27" s="360">
        <v>97161</v>
      </c>
      <c r="B27" s="360" t="s">
        <v>850</v>
      </c>
      <c r="C27" s="360" t="s">
        <v>51</v>
      </c>
      <c r="D27" s="361">
        <v>7.43</v>
      </c>
    </row>
    <row r="28" spans="1:4" s="364" customFormat="1" x14ac:dyDescent="0.25">
      <c r="A28" s="360">
        <v>97162</v>
      </c>
      <c r="B28" s="360" t="s">
        <v>851</v>
      </c>
      <c r="C28" s="360" t="s">
        <v>51</v>
      </c>
      <c r="D28" s="361">
        <v>8.49</v>
      </c>
    </row>
    <row r="29" spans="1:4" s="364" customFormat="1" x14ac:dyDescent="0.25">
      <c r="A29" s="360">
        <v>97163</v>
      </c>
      <c r="B29" s="360" t="s">
        <v>852</v>
      </c>
      <c r="C29" s="360" t="s">
        <v>51</v>
      </c>
      <c r="D29" s="361">
        <v>9.6</v>
      </c>
    </row>
    <row r="30" spans="1:4" s="364" customFormat="1" x14ac:dyDescent="0.25">
      <c r="A30" s="360">
        <v>97164</v>
      </c>
      <c r="B30" s="360" t="s">
        <v>853</v>
      </c>
      <c r="C30" s="360" t="s">
        <v>51</v>
      </c>
      <c r="D30" s="361">
        <v>10.68</v>
      </c>
    </row>
    <row r="31" spans="1:4" s="364" customFormat="1" x14ac:dyDescent="0.25">
      <c r="A31" s="360">
        <v>97165</v>
      </c>
      <c r="B31" s="360" t="s">
        <v>854</v>
      </c>
      <c r="C31" s="360" t="s">
        <v>51</v>
      </c>
      <c r="D31" s="361">
        <v>11.8</v>
      </c>
    </row>
    <row r="32" spans="1:4" s="364" customFormat="1" x14ac:dyDescent="0.25">
      <c r="A32" s="360">
        <v>97166</v>
      </c>
      <c r="B32" s="360" t="s">
        <v>855</v>
      </c>
      <c r="C32" s="360" t="s">
        <v>51</v>
      </c>
      <c r="D32" s="361">
        <v>14.8</v>
      </c>
    </row>
    <row r="33" spans="1:4" s="364" customFormat="1" x14ac:dyDescent="0.25">
      <c r="A33" s="360">
        <v>97167</v>
      </c>
      <c r="B33" s="360" t="s">
        <v>856</v>
      </c>
      <c r="C33" s="360" t="s">
        <v>51</v>
      </c>
      <c r="D33" s="361">
        <v>17.3</v>
      </c>
    </row>
    <row r="34" spans="1:4" s="364" customFormat="1" x14ac:dyDescent="0.25">
      <c r="A34" s="360">
        <v>97168</v>
      </c>
      <c r="B34" s="360" t="s">
        <v>857</v>
      </c>
      <c r="C34" s="360" t="s">
        <v>51</v>
      </c>
      <c r="D34" s="361">
        <v>19.54</v>
      </c>
    </row>
    <row r="35" spans="1:4" s="364" customFormat="1" x14ac:dyDescent="0.25">
      <c r="A35" s="360">
        <v>97169</v>
      </c>
      <c r="B35" s="360" t="s">
        <v>858</v>
      </c>
      <c r="C35" s="360" t="s">
        <v>51</v>
      </c>
      <c r="D35" s="361">
        <v>21.93</v>
      </c>
    </row>
    <row r="36" spans="1:4" s="364" customFormat="1" x14ac:dyDescent="0.25">
      <c r="A36" s="360">
        <v>97170</v>
      </c>
      <c r="B36" s="360" t="s">
        <v>859</v>
      </c>
      <c r="C36" s="360" t="s">
        <v>51</v>
      </c>
      <c r="D36" s="361">
        <v>24.36</v>
      </c>
    </row>
    <row r="37" spans="1:4" s="364" customFormat="1" x14ac:dyDescent="0.25">
      <c r="A37" s="360">
        <v>97171</v>
      </c>
      <c r="B37" s="360" t="s">
        <v>860</v>
      </c>
      <c r="C37" s="360" t="s">
        <v>51</v>
      </c>
      <c r="D37" s="361">
        <v>26.82</v>
      </c>
    </row>
    <row r="38" spans="1:4" s="364" customFormat="1" x14ac:dyDescent="0.25">
      <c r="A38" s="360">
        <v>97172</v>
      </c>
      <c r="B38" s="360" t="s">
        <v>861</v>
      </c>
      <c r="C38" s="360" t="s">
        <v>51</v>
      </c>
      <c r="D38" s="361">
        <v>32.119999999999997</v>
      </c>
    </row>
    <row r="39" spans="1:4" s="364" customFormat="1" x14ac:dyDescent="0.25">
      <c r="A39" s="360">
        <v>97173</v>
      </c>
      <c r="B39" s="360" t="s">
        <v>862</v>
      </c>
      <c r="C39" s="360" t="s">
        <v>51</v>
      </c>
      <c r="D39" s="361">
        <v>27.59</v>
      </c>
    </row>
    <row r="40" spans="1:4" s="364" customFormat="1" x14ac:dyDescent="0.25">
      <c r="A40" s="360">
        <v>97174</v>
      </c>
      <c r="B40" s="360" t="s">
        <v>863</v>
      </c>
      <c r="C40" s="360" t="s">
        <v>51</v>
      </c>
      <c r="D40" s="361">
        <v>31.94</v>
      </c>
    </row>
    <row r="41" spans="1:4" s="364" customFormat="1" x14ac:dyDescent="0.25">
      <c r="A41" s="360">
        <v>97175</v>
      </c>
      <c r="B41" s="360" t="s">
        <v>864</v>
      </c>
      <c r="C41" s="360" t="s">
        <v>51</v>
      </c>
      <c r="D41" s="361">
        <v>36.31</v>
      </c>
    </row>
    <row r="42" spans="1:4" s="364" customFormat="1" x14ac:dyDescent="0.25">
      <c r="A42" s="360">
        <v>97176</v>
      </c>
      <c r="B42" s="360" t="s">
        <v>865</v>
      </c>
      <c r="C42" s="360" t="s">
        <v>51</v>
      </c>
      <c r="D42" s="361">
        <v>40.65</v>
      </c>
    </row>
    <row r="43" spans="1:4" s="364" customFormat="1" x14ac:dyDescent="0.25">
      <c r="A43" s="360">
        <v>97177</v>
      </c>
      <c r="B43" s="360" t="s">
        <v>866</v>
      </c>
      <c r="C43" s="360" t="s">
        <v>51</v>
      </c>
      <c r="D43" s="361">
        <v>49.33</v>
      </c>
    </row>
    <row r="44" spans="1:4" s="364" customFormat="1" x14ac:dyDescent="0.25">
      <c r="A44" s="360">
        <v>97178</v>
      </c>
      <c r="B44" s="360" t="s">
        <v>867</v>
      </c>
      <c r="C44" s="360" t="s">
        <v>51</v>
      </c>
      <c r="D44" s="361">
        <v>58.05</v>
      </c>
    </row>
    <row r="45" spans="1:4" s="364" customFormat="1" x14ac:dyDescent="0.25">
      <c r="A45" s="360">
        <v>97179</v>
      </c>
      <c r="B45" s="360" t="s">
        <v>868</v>
      </c>
      <c r="C45" s="360" t="s">
        <v>51</v>
      </c>
      <c r="D45" s="361">
        <v>66.75</v>
      </c>
    </row>
    <row r="46" spans="1:4" s="364" customFormat="1" x14ac:dyDescent="0.25">
      <c r="A46" s="360">
        <v>97180</v>
      </c>
      <c r="B46" s="360" t="s">
        <v>869</v>
      </c>
      <c r="C46" s="360" t="s">
        <v>51</v>
      </c>
      <c r="D46" s="361">
        <v>75.47</v>
      </c>
    </row>
    <row r="47" spans="1:4" s="364" customFormat="1" x14ac:dyDescent="0.25">
      <c r="A47" s="360">
        <v>97181</v>
      </c>
      <c r="B47" s="360" t="s">
        <v>870</v>
      </c>
      <c r="C47" s="360" t="s">
        <v>51</v>
      </c>
      <c r="D47" s="361">
        <v>87.5</v>
      </c>
    </row>
    <row r="48" spans="1:4" s="364" customFormat="1" x14ac:dyDescent="0.25">
      <c r="A48" s="360">
        <v>97182</v>
      </c>
      <c r="B48" s="360" t="s">
        <v>871</v>
      </c>
      <c r="C48" s="360" t="s">
        <v>51</v>
      </c>
      <c r="D48" s="361">
        <v>96.56</v>
      </c>
    </row>
    <row r="49" spans="1:4" s="364" customFormat="1" x14ac:dyDescent="0.25">
      <c r="A49" s="360">
        <v>97183</v>
      </c>
      <c r="B49" s="360" t="s">
        <v>872</v>
      </c>
      <c r="C49" s="360" t="s">
        <v>51</v>
      </c>
      <c r="D49" s="361">
        <v>22.63</v>
      </c>
    </row>
    <row r="50" spans="1:4" s="364" customFormat="1" x14ac:dyDescent="0.25">
      <c r="A50" s="360">
        <v>97184</v>
      </c>
      <c r="B50" s="360" t="s">
        <v>873</v>
      </c>
      <c r="C50" s="360" t="s">
        <v>51</v>
      </c>
      <c r="D50" s="361">
        <v>26.25</v>
      </c>
    </row>
    <row r="51" spans="1:4" s="364" customFormat="1" x14ac:dyDescent="0.25">
      <c r="A51" s="360">
        <v>97185</v>
      </c>
      <c r="B51" s="360" t="s">
        <v>874</v>
      </c>
      <c r="C51" s="360" t="s">
        <v>51</v>
      </c>
      <c r="D51" s="361">
        <v>29.88</v>
      </c>
    </row>
    <row r="52" spans="1:4" s="364" customFormat="1" x14ac:dyDescent="0.25">
      <c r="A52" s="360">
        <v>97186</v>
      </c>
      <c r="B52" s="360" t="s">
        <v>875</v>
      </c>
      <c r="C52" s="360" t="s">
        <v>51</v>
      </c>
      <c r="D52" s="361">
        <v>33.49</v>
      </c>
    </row>
    <row r="53" spans="1:4" s="364" customFormat="1" x14ac:dyDescent="0.25">
      <c r="A53" s="360">
        <v>97187</v>
      </c>
      <c r="B53" s="360" t="s">
        <v>876</v>
      </c>
      <c r="C53" s="360" t="s">
        <v>51</v>
      </c>
      <c r="D53" s="361">
        <v>40.74</v>
      </c>
    </row>
    <row r="54" spans="1:4" s="364" customFormat="1" x14ac:dyDescent="0.25">
      <c r="A54" s="360">
        <v>97188</v>
      </c>
      <c r="B54" s="360" t="s">
        <v>877</v>
      </c>
      <c r="C54" s="360" t="s">
        <v>51</v>
      </c>
      <c r="D54" s="361">
        <v>47.99</v>
      </c>
    </row>
    <row r="55" spans="1:4" s="364" customFormat="1" x14ac:dyDescent="0.25">
      <c r="A55" s="360">
        <v>97189</v>
      </c>
      <c r="B55" s="360" t="s">
        <v>878</v>
      </c>
      <c r="C55" s="360" t="s">
        <v>51</v>
      </c>
      <c r="D55" s="361">
        <v>55.24</v>
      </c>
    </row>
    <row r="56" spans="1:4" s="364" customFormat="1" x14ac:dyDescent="0.25">
      <c r="A56" s="360">
        <v>97190</v>
      </c>
      <c r="B56" s="360" t="s">
        <v>879</v>
      </c>
      <c r="C56" s="360" t="s">
        <v>51</v>
      </c>
      <c r="D56" s="361">
        <v>62.49</v>
      </c>
    </row>
    <row r="57" spans="1:4" s="364" customFormat="1" x14ac:dyDescent="0.25">
      <c r="A57" s="360">
        <v>97191</v>
      </c>
      <c r="B57" s="360" t="s">
        <v>880</v>
      </c>
      <c r="C57" s="360" t="s">
        <v>51</v>
      </c>
      <c r="D57" s="361">
        <v>72.25</v>
      </c>
    </row>
    <row r="58" spans="1:4" s="364" customFormat="1" x14ac:dyDescent="0.25">
      <c r="A58" s="360">
        <v>97192</v>
      </c>
      <c r="B58" s="360" t="s">
        <v>881</v>
      </c>
      <c r="C58" s="360" t="s">
        <v>51</v>
      </c>
      <c r="D58" s="361">
        <v>79.75</v>
      </c>
    </row>
    <row r="59" spans="1:4" s="364" customFormat="1" x14ac:dyDescent="0.25">
      <c r="A59" s="360">
        <v>90694</v>
      </c>
      <c r="B59" s="360" t="s">
        <v>12200</v>
      </c>
      <c r="C59" s="360" t="s">
        <v>51</v>
      </c>
      <c r="D59" s="361">
        <v>41.41</v>
      </c>
    </row>
    <row r="60" spans="1:4" s="364" customFormat="1" x14ac:dyDescent="0.25">
      <c r="A60" s="360">
        <v>90695</v>
      </c>
      <c r="B60" s="360" t="s">
        <v>12201</v>
      </c>
      <c r="C60" s="360" t="s">
        <v>51</v>
      </c>
      <c r="D60" s="361">
        <v>86.7</v>
      </c>
    </row>
    <row r="61" spans="1:4" s="364" customFormat="1" x14ac:dyDescent="0.25">
      <c r="A61" s="360">
        <v>90696</v>
      </c>
      <c r="B61" s="360" t="s">
        <v>12202</v>
      </c>
      <c r="C61" s="360" t="s">
        <v>51</v>
      </c>
      <c r="D61" s="361">
        <v>129.01</v>
      </c>
    </row>
    <row r="62" spans="1:4" s="364" customFormat="1" x14ac:dyDescent="0.25">
      <c r="A62" s="360">
        <v>90697</v>
      </c>
      <c r="B62" s="360" t="s">
        <v>12203</v>
      </c>
      <c r="C62" s="360" t="s">
        <v>51</v>
      </c>
      <c r="D62" s="361">
        <v>217.85</v>
      </c>
    </row>
    <row r="63" spans="1:4" s="364" customFormat="1" x14ac:dyDescent="0.25">
      <c r="A63" s="360">
        <v>90698</v>
      </c>
      <c r="B63" s="360" t="s">
        <v>12204</v>
      </c>
      <c r="C63" s="360" t="s">
        <v>51</v>
      </c>
      <c r="D63" s="361">
        <v>349.75</v>
      </c>
    </row>
    <row r="64" spans="1:4" s="364" customFormat="1" x14ac:dyDescent="0.25">
      <c r="A64" s="360">
        <v>90699</v>
      </c>
      <c r="B64" s="360" t="s">
        <v>12205</v>
      </c>
      <c r="C64" s="360" t="s">
        <v>51</v>
      </c>
      <c r="D64" s="361">
        <v>432.55</v>
      </c>
    </row>
    <row r="65" spans="1:4" s="364" customFormat="1" x14ac:dyDescent="0.25">
      <c r="A65" s="360">
        <v>90700</v>
      </c>
      <c r="B65" s="360" t="s">
        <v>12206</v>
      </c>
      <c r="C65" s="360" t="s">
        <v>51</v>
      </c>
      <c r="D65" s="361">
        <v>560.61</v>
      </c>
    </row>
    <row r="66" spans="1:4" s="364" customFormat="1" x14ac:dyDescent="0.25">
      <c r="A66" s="360">
        <v>90701</v>
      </c>
      <c r="B66" s="360" t="s">
        <v>12207</v>
      </c>
      <c r="C66" s="360" t="s">
        <v>51</v>
      </c>
      <c r="D66" s="361">
        <v>70.42</v>
      </c>
    </row>
    <row r="67" spans="1:4" s="364" customFormat="1" x14ac:dyDescent="0.25">
      <c r="A67" s="360">
        <v>90702</v>
      </c>
      <c r="B67" s="360" t="s">
        <v>12208</v>
      </c>
      <c r="C67" s="360" t="s">
        <v>51</v>
      </c>
      <c r="D67" s="361">
        <v>112.53</v>
      </c>
    </row>
    <row r="68" spans="1:4" s="364" customFormat="1" x14ac:dyDescent="0.25">
      <c r="A68" s="360">
        <v>90703</v>
      </c>
      <c r="B68" s="360" t="s">
        <v>12209</v>
      </c>
      <c r="C68" s="360" t="s">
        <v>51</v>
      </c>
      <c r="D68" s="361">
        <v>184.75</v>
      </c>
    </row>
    <row r="69" spans="1:4" s="364" customFormat="1" x14ac:dyDescent="0.25">
      <c r="A69" s="360">
        <v>90704</v>
      </c>
      <c r="B69" s="360" t="s">
        <v>12210</v>
      </c>
      <c r="C69" s="360" t="s">
        <v>51</v>
      </c>
      <c r="D69" s="361">
        <v>255.83</v>
      </c>
    </row>
    <row r="70" spans="1:4" s="364" customFormat="1" x14ac:dyDescent="0.25">
      <c r="A70" s="360">
        <v>90705</v>
      </c>
      <c r="B70" s="360" t="s">
        <v>12211</v>
      </c>
      <c r="C70" s="360" t="s">
        <v>51</v>
      </c>
      <c r="D70" s="361">
        <v>360.22</v>
      </c>
    </row>
    <row r="71" spans="1:4" s="364" customFormat="1" x14ac:dyDescent="0.25">
      <c r="A71" s="360">
        <v>90706</v>
      </c>
      <c r="B71" s="360" t="s">
        <v>12212</v>
      </c>
      <c r="C71" s="360" t="s">
        <v>51</v>
      </c>
      <c r="D71" s="361">
        <v>420.27</v>
      </c>
    </row>
    <row r="72" spans="1:4" s="364" customFormat="1" x14ac:dyDescent="0.25">
      <c r="A72" s="360">
        <v>90708</v>
      </c>
      <c r="B72" s="360" t="s">
        <v>12213</v>
      </c>
      <c r="C72" s="360" t="s">
        <v>51</v>
      </c>
      <c r="D72" s="362">
        <v>1189.56</v>
      </c>
    </row>
    <row r="73" spans="1:4" s="364" customFormat="1" x14ac:dyDescent="0.25">
      <c r="A73" s="360">
        <v>90724</v>
      </c>
      <c r="B73" s="360" t="s">
        <v>12214</v>
      </c>
      <c r="C73" s="360" t="s">
        <v>8</v>
      </c>
      <c r="D73" s="361">
        <v>17.62</v>
      </c>
    </row>
    <row r="74" spans="1:4" s="364" customFormat="1" x14ac:dyDescent="0.25">
      <c r="A74" s="360">
        <v>90725</v>
      </c>
      <c r="B74" s="360" t="s">
        <v>12215</v>
      </c>
      <c r="C74" s="360" t="s">
        <v>8</v>
      </c>
      <c r="D74" s="361">
        <v>21.7</v>
      </c>
    </row>
    <row r="75" spans="1:4" s="364" customFormat="1" x14ac:dyDescent="0.25">
      <c r="A75" s="360">
        <v>90726</v>
      </c>
      <c r="B75" s="360" t="s">
        <v>12216</v>
      </c>
      <c r="C75" s="360" t="s">
        <v>8</v>
      </c>
      <c r="D75" s="361">
        <v>25.83</v>
      </c>
    </row>
    <row r="76" spans="1:4" s="364" customFormat="1" x14ac:dyDescent="0.25">
      <c r="A76" s="360">
        <v>90727</v>
      </c>
      <c r="B76" s="360" t="s">
        <v>12217</v>
      </c>
      <c r="C76" s="360" t="s">
        <v>8</v>
      </c>
      <c r="D76" s="361">
        <v>29.91</v>
      </c>
    </row>
    <row r="77" spans="1:4" s="364" customFormat="1" x14ac:dyDescent="0.25">
      <c r="A77" s="360">
        <v>90728</v>
      </c>
      <c r="B77" s="360" t="s">
        <v>12218</v>
      </c>
      <c r="C77" s="360" t="s">
        <v>8</v>
      </c>
      <c r="D77" s="361">
        <v>34</v>
      </c>
    </row>
    <row r="78" spans="1:4" s="364" customFormat="1" x14ac:dyDescent="0.25">
      <c r="A78" s="360">
        <v>90729</v>
      </c>
      <c r="B78" s="360" t="s">
        <v>12219</v>
      </c>
      <c r="C78" s="360" t="s">
        <v>8</v>
      </c>
      <c r="D78" s="361">
        <v>38.08</v>
      </c>
    </row>
    <row r="79" spans="1:4" s="364" customFormat="1" x14ac:dyDescent="0.25">
      <c r="A79" s="360">
        <v>90730</v>
      </c>
      <c r="B79" s="360" t="s">
        <v>12220</v>
      </c>
      <c r="C79" s="360" t="s">
        <v>8</v>
      </c>
      <c r="D79" s="361">
        <v>42.16</v>
      </c>
    </row>
    <row r="80" spans="1:4" s="364" customFormat="1" x14ac:dyDescent="0.25">
      <c r="A80" s="360">
        <v>90731</v>
      </c>
      <c r="B80" s="360" t="s">
        <v>12221</v>
      </c>
      <c r="C80" s="360" t="s">
        <v>8</v>
      </c>
      <c r="D80" s="361">
        <v>46.25</v>
      </c>
    </row>
    <row r="81" spans="1:4" s="364" customFormat="1" x14ac:dyDescent="0.25">
      <c r="A81" s="360">
        <v>90732</v>
      </c>
      <c r="B81" s="360" t="s">
        <v>12222</v>
      </c>
      <c r="C81" s="360" t="s">
        <v>8</v>
      </c>
      <c r="D81" s="361">
        <v>58.48</v>
      </c>
    </row>
    <row r="82" spans="1:4" s="364" customFormat="1" x14ac:dyDescent="0.25">
      <c r="A82" s="360">
        <v>90733</v>
      </c>
      <c r="B82" s="360" t="s">
        <v>12223</v>
      </c>
      <c r="C82" s="360" t="s">
        <v>51</v>
      </c>
      <c r="D82" s="361">
        <v>2.46</v>
      </c>
    </row>
    <row r="83" spans="1:4" s="364" customFormat="1" x14ac:dyDescent="0.25">
      <c r="A83" s="360">
        <v>90734</v>
      </c>
      <c r="B83" s="360" t="s">
        <v>12224</v>
      </c>
      <c r="C83" s="360" t="s">
        <v>51</v>
      </c>
      <c r="D83" s="361">
        <v>2.91</v>
      </c>
    </row>
    <row r="84" spans="1:4" s="364" customFormat="1" x14ac:dyDescent="0.25">
      <c r="A84" s="360">
        <v>90735</v>
      </c>
      <c r="B84" s="360" t="s">
        <v>12225</v>
      </c>
      <c r="C84" s="360" t="s">
        <v>51</v>
      </c>
      <c r="D84" s="361">
        <v>3.36</v>
      </c>
    </row>
    <row r="85" spans="1:4" s="364" customFormat="1" x14ac:dyDescent="0.25">
      <c r="A85" s="360">
        <v>90736</v>
      </c>
      <c r="B85" s="360" t="s">
        <v>12226</v>
      </c>
      <c r="C85" s="360" t="s">
        <v>51</v>
      </c>
      <c r="D85" s="361">
        <v>3.82</v>
      </c>
    </row>
    <row r="86" spans="1:4" s="364" customFormat="1" x14ac:dyDescent="0.25">
      <c r="A86" s="360">
        <v>90737</v>
      </c>
      <c r="B86" s="360" t="s">
        <v>12227</v>
      </c>
      <c r="C86" s="360" t="s">
        <v>51</v>
      </c>
      <c r="D86" s="361">
        <v>4.28</v>
      </c>
    </row>
    <row r="87" spans="1:4" s="364" customFormat="1" x14ac:dyDescent="0.25">
      <c r="A87" s="360">
        <v>90738</v>
      </c>
      <c r="B87" s="360" t="s">
        <v>12228</v>
      </c>
      <c r="C87" s="360" t="s">
        <v>51</v>
      </c>
      <c r="D87" s="361">
        <v>4.7300000000000004</v>
      </c>
    </row>
    <row r="88" spans="1:4" s="364" customFormat="1" x14ac:dyDescent="0.25">
      <c r="A88" s="360">
        <v>90739</v>
      </c>
      <c r="B88" s="360" t="s">
        <v>12229</v>
      </c>
      <c r="C88" s="360" t="s">
        <v>51</v>
      </c>
      <c r="D88" s="361">
        <v>6.61</v>
      </c>
    </row>
    <row r="89" spans="1:4" s="364" customFormat="1" x14ac:dyDescent="0.25">
      <c r="A89" s="360">
        <v>90740</v>
      </c>
      <c r="B89" s="360" t="s">
        <v>12230</v>
      </c>
      <c r="C89" s="360" t="s">
        <v>51</v>
      </c>
      <c r="D89" s="361">
        <v>3.24</v>
      </c>
    </row>
    <row r="90" spans="1:4" s="364" customFormat="1" x14ac:dyDescent="0.25">
      <c r="A90" s="360">
        <v>90741</v>
      </c>
      <c r="B90" s="360" t="s">
        <v>12231</v>
      </c>
      <c r="C90" s="360" t="s">
        <v>51</v>
      </c>
      <c r="D90" s="361">
        <v>3.71</v>
      </c>
    </row>
    <row r="91" spans="1:4" s="364" customFormat="1" x14ac:dyDescent="0.25">
      <c r="A91" s="360">
        <v>90742</v>
      </c>
      <c r="B91" s="360" t="s">
        <v>12232</v>
      </c>
      <c r="C91" s="360" t="s">
        <v>51</v>
      </c>
      <c r="D91" s="361">
        <v>4.16</v>
      </c>
    </row>
    <row r="92" spans="1:4" s="364" customFormat="1" x14ac:dyDescent="0.25">
      <c r="A92" s="360">
        <v>90743</v>
      </c>
      <c r="B92" s="360" t="s">
        <v>12233</v>
      </c>
      <c r="C92" s="360" t="s">
        <v>51</v>
      </c>
      <c r="D92" s="361">
        <v>4.6100000000000003</v>
      </c>
    </row>
    <row r="93" spans="1:4" s="364" customFormat="1" x14ac:dyDescent="0.25">
      <c r="A93" s="360">
        <v>90744</v>
      </c>
      <c r="B93" s="360" t="s">
        <v>12234</v>
      </c>
      <c r="C93" s="360" t="s">
        <v>51</v>
      </c>
      <c r="D93" s="361">
        <v>5.07</v>
      </c>
    </row>
    <row r="94" spans="1:4" s="364" customFormat="1" x14ac:dyDescent="0.25">
      <c r="A94" s="360">
        <v>90745</v>
      </c>
      <c r="B94" s="360" t="s">
        <v>12235</v>
      </c>
      <c r="C94" s="360" t="s">
        <v>51</v>
      </c>
      <c r="D94" s="361">
        <v>7.38</v>
      </c>
    </row>
    <row r="95" spans="1:4" s="364" customFormat="1" x14ac:dyDescent="0.25">
      <c r="A95" s="360">
        <v>90746</v>
      </c>
      <c r="B95" s="360" t="s">
        <v>12236</v>
      </c>
      <c r="C95" s="360" t="s">
        <v>51</v>
      </c>
      <c r="D95" s="361">
        <v>2.66</v>
      </c>
    </row>
    <row r="96" spans="1:4" s="364" customFormat="1" x14ac:dyDescent="0.25">
      <c r="A96" s="360">
        <v>90747</v>
      </c>
      <c r="B96" s="360" t="s">
        <v>12237</v>
      </c>
      <c r="C96" s="360" t="s">
        <v>51</v>
      </c>
      <c r="D96" s="361">
        <v>12.2</v>
      </c>
    </row>
    <row r="97" spans="1:4" s="364" customFormat="1" x14ac:dyDescent="0.25">
      <c r="A97" s="360">
        <v>94869</v>
      </c>
      <c r="B97" s="360" t="s">
        <v>12238</v>
      </c>
      <c r="C97" s="360" t="s">
        <v>51</v>
      </c>
      <c r="D97" s="361">
        <v>242.77</v>
      </c>
    </row>
    <row r="98" spans="1:4" s="364" customFormat="1" x14ac:dyDescent="0.25">
      <c r="A98" s="360">
        <v>94870</v>
      </c>
      <c r="B98" s="360" t="s">
        <v>12239</v>
      </c>
      <c r="C98" s="360" t="s">
        <v>51</v>
      </c>
      <c r="D98" s="361">
        <v>1.68</v>
      </c>
    </row>
    <row r="99" spans="1:4" s="364" customFormat="1" x14ac:dyDescent="0.25">
      <c r="A99" s="360">
        <v>94871</v>
      </c>
      <c r="B99" s="360" t="s">
        <v>12240</v>
      </c>
      <c r="C99" s="360" t="s">
        <v>51</v>
      </c>
      <c r="D99" s="361">
        <v>287.42</v>
      </c>
    </row>
    <row r="100" spans="1:4" s="364" customFormat="1" x14ac:dyDescent="0.25">
      <c r="A100" s="360">
        <v>94872</v>
      </c>
      <c r="B100" s="360" t="s">
        <v>12241</v>
      </c>
      <c r="C100" s="360" t="s">
        <v>51</v>
      </c>
      <c r="D100" s="361">
        <v>2.2799999999999998</v>
      </c>
    </row>
    <row r="101" spans="1:4" s="364" customFormat="1" x14ac:dyDescent="0.25">
      <c r="A101" s="360">
        <v>94875</v>
      </c>
      <c r="B101" s="360" t="s">
        <v>12242</v>
      </c>
      <c r="C101" s="360" t="s">
        <v>51</v>
      </c>
      <c r="D101" s="362">
        <v>1680.14</v>
      </c>
    </row>
    <row r="102" spans="1:4" s="364" customFormat="1" x14ac:dyDescent="0.25">
      <c r="A102" s="360">
        <v>94876</v>
      </c>
      <c r="B102" s="360" t="s">
        <v>12243</v>
      </c>
      <c r="C102" s="360" t="s">
        <v>51</v>
      </c>
      <c r="D102" s="361">
        <v>21.34</v>
      </c>
    </row>
    <row r="103" spans="1:4" s="364" customFormat="1" x14ac:dyDescent="0.25">
      <c r="A103" s="360">
        <v>94878</v>
      </c>
      <c r="B103" s="360" t="s">
        <v>12244</v>
      </c>
      <c r="C103" s="360" t="s">
        <v>51</v>
      </c>
      <c r="D103" s="361">
        <v>24.56</v>
      </c>
    </row>
    <row r="104" spans="1:4" s="364" customFormat="1" x14ac:dyDescent="0.25">
      <c r="A104" s="360">
        <v>94879</v>
      </c>
      <c r="B104" s="360" t="s">
        <v>12245</v>
      </c>
      <c r="C104" s="360" t="s">
        <v>51</v>
      </c>
      <c r="D104" s="362">
        <v>2237.1</v>
      </c>
    </row>
    <row r="105" spans="1:4" s="364" customFormat="1" x14ac:dyDescent="0.25">
      <c r="A105" s="360">
        <v>94880</v>
      </c>
      <c r="B105" s="360" t="s">
        <v>12246</v>
      </c>
      <c r="C105" s="360" t="s">
        <v>51</v>
      </c>
      <c r="D105" s="361">
        <v>32.29</v>
      </c>
    </row>
    <row r="106" spans="1:4" s="364" customFormat="1" x14ac:dyDescent="0.25">
      <c r="A106" s="360">
        <v>94881</v>
      </c>
      <c r="B106" s="360" t="s">
        <v>12247</v>
      </c>
      <c r="C106" s="360" t="s">
        <v>51</v>
      </c>
      <c r="D106" s="362">
        <v>3497.67</v>
      </c>
    </row>
    <row r="107" spans="1:4" s="364" customFormat="1" x14ac:dyDescent="0.25">
      <c r="A107" s="360">
        <v>94882</v>
      </c>
      <c r="B107" s="360" t="s">
        <v>12248</v>
      </c>
      <c r="C107" s="360" t="s">
        <v>51</v>
      </c>
      <c r="D107" s="361">
        <v>37.24</v>
      </c>
    </row>
    <row r="108" spans="1:4" s="364" customFormat="1" x14ac:dyDescent="0.25">
      <c r="A108" s="360">
        <v>94884</v>
      </c>
      <c r="B108" s="360" t="s">
        <v>12249</v>
      </c>
      <c r="C108" s="360" t="s">
        <v>51</v>
      </c>
      <c r="D108" s="361">
        <v>47.26</v>
      </c>
    </row>
    <row r="109" spans="1:4" s="364" customFormat="1" x14ac:dyDescent="0.25">
      <c r="A109" s="360">
        <v>97121</v>
      </c>
      <c r="B109" s="360" t="s">
        <v>882</v>
      </c>
      <c r="C109" s="360" t="s">
        <v>51</v>
      </c>
      <c r="D109" s="361">
        <v>1.5</v>
      </c>
    </row>
    <row r="110" spans="1:4" s="364" customFormat="1" x14ac:dyDescent="0.25">
      <c r="A110" s="360">
        <v>97122</v>
      </c>
      <c r="B110" s="360" t="s">
        <v>883</v>
      </c>
      <c r="C110" s="360" t="s">
        <v>51</v>
      </c>
      <c r="D110" s="361">
        <v>2.1</v>
      </c>
    </row>
    <row r="111" spans="1:4" s="364" customFormat="1" x14ac:dyDescent="0.25">
      <c r="A111" s="360">
        <v>97123</v>
      </c>
      <c r="B111" s="360" t="s">
        <v>884</v>
      </c>
      <c r="C111" s="360" t="s">
        <v>51</v>
      </c>
      <c r="D111" s="361">
        <v>2.66</v>
      </c>
    </row>
    <row r="112" spans="1:4" s="364" customFormat="1" x14ac:dyDescent="0.25">
      <c r="A112" s="360">
        <v>97124</v>
      </c>
      <c r="B112" s="360" t="s">
        <v>885</v>
      </c>
      <c r="C112" s="360" t="s">
        <v>51</v>
      </c>
      <c r="D112" s="361">
        <v>0.68</v>
      </c>
    </row>
    <row r="113" spans="1:4" s="364" customFormat="1" x14ac:dyDescent="0.25">
      <c r="A113" s="360">
        <v>97125</v>
      </c>
      <c r="B113" s="360" t="s">
        <v>886</v>
      </c>
      <c r="C113" s="360" t="s">
        <v>51</v>
      </c>
      <c r="D113" s="361">
        <v>0.98</v>
      </c>
    </row>
    <row r="114" spans="1:4" s="364" customFormat="1" x14ac:dyDescent="0.25">
      <c r="A114" s="360">
        <v>97126</v>
      </c>
      <c r="B114" s="360" t="s">
        <v>887</v>
      </c>
      <c r="C114" s="360" t="s">
        <v>51</v>
      </c>
      <c r="D114" s="361">
        <v>1.25</v>
      </c>
    </row>
    <row r="115" spans="1:4" s="364" customFormat="1" x14ac:dyDescent="0.25">
      <c r="A115" s="360">
        <v>102264</v>
      </c>
      <c r="B115" s="360" t="s">
        <v>12250</v>
      </c>
      <c r="C115" s="360" t="s">
        <v>51</v>
      </c>
      <c r="D115" s="361">
        <v>18.059999999999999</v>
      </c>
    </row>
    <row r="116" spans="1:4" s="364" customFormat="1" x14ac:dyDescent="0.25">
      <c r="A116" s="360">
        <v>102265</v>
      </c>
      <c r="B116" s="360" t="s">
        <v>12251</v>
      </c>
      <c r="C116" s="360" t="s">
        <v>8</v>
      </c>
      <c r="D116" s="361">
        <v>74.819999999999993</v>
      </c>
    </row>
    <row r="117" spans="1:4" s="364" customFormat="1" x14ac:dyDescent="0.25">
      <c r="A117" s="360">
        <v>102266</v>
      </c>
      <c r="B117" s="360" t="s">
        <v>12252</v>
      </c>
      <c r="C117" s="360" t="s">
        <v>8</v>
      </c>
      <c r="D117" s="361">
        <v>82.97</v>
      </c>
    </row>
    <row r="118" spans="1:4" s="364" customFormat="1" x14ac:dyDescent="0.25">
      <c r="A118" s="360">
        <v>102267</v>
      </c>
      <c r="B118" s="360" t="s">
        <v>12253</v>
      </c>
      <c r="C118" s="360" t="s">
        <v>8</v>
      </c>
      <c r="D118" s="361">
        <v>95.27</v>
      </c>
    </row>
    <row r="119" spans="1:4" s="364" customFormat="1" x14ac:dyDescent="0.25">
      <c r="A119" s="360">
        <v>102268</v>
      </c>
      <c r="B119" s="360" t="s">
        <v>12254</v>
      </c>
      <c r="C119" s="360" t="s">
        <v>8</v>
      </c>
      <c r="D119" s="361">
        <v>107.51</v>
      </c>
    </row>
    <row r="120" spans="1:4" s="364" customFormat="1" x14ac:dyDescent="0.25">
      <c r="A120" s="360">
        <v>102269</v>
      </c>
      <c r="B120" s="360" t="s">
        <v>12255</v>
      </c>
      <c r="C120" s="360" t="s">
        <v>8</v>
      </c>
      <c r="D120" s="361">
        <v>132</v>
      </c>
    </row>
    <row r="121" spans="1:4" s="364" customFormat="1" x14ac:dyDescent="0.25">
      <c r="A121" s="360">
        <v>92833</v>
      </c>
      <c r="B121" s="360" t="s">
        <v>888</v>
      </c>
      <c r="C121" s="360" t="s">
        <v>51</v>
      </c>
      <c r="D121" s="361">
        <v>231.34</v>
      </c>
    </row>
    <row r="122" spans="1:4" s="364" customFormat="1" x14ac:dyDescent="0.25">
      <c r="A122" s="360">
        <v>92834</v>
      </c>
      <c r="B122" s="360" t="s">
        <v>889</v>
      </c>
      <c r="C122" s="360" t="s">
        <v>51</v>
      </c>
      <c r="D122" s="361">
        <v>6.59</v>
      </c>
    </row>
    <row r="123" spans="1:4" s="364" customFormat="1" x14ac:dyDescent="0.25">
      <c r="A123" s="360">
        <v>92835</v>
      </c>
      <c r="B123" s="360" t="s">
        <v>890</v>
      </c>
      <c r="C123" s="360" t="s">
        <v>51</v>
      </c>
      <c r="D123" s="361">
        <v>246.51</v>
      </c>
    </row>
    <row r="124" spans="1:4" s="364" customFormat="1" x14ac:dyDescent="0.25">
      <c r="A124" s="360">
        <v>92836</v>
      </c>
      <c r="B124" s="360" t="s">
        <v>891</v>
      </c>
      <c r="C124" s="360" t="s">
        <v>51</v>
      </c>
      <c r="D124" s="361">
        <v>8.42</v>
      </c>
    </row>
    <row r="125" spans="1:4" s="364" customFormat="1" x14ac:dyDescent="0.25">
      <c r="A125" s="360">
        <v>92837</v>
      </c>
      <c r="B125" s="360" t="s">
        <v>892</v>
      </c>
      <c r="C125" s="360" t="s">
        <v>51</v>
      </c>
      <c r="D125" s="361">
        <v>417.69</v>
      </c>
    </row>
    <row r="126" spans="1:4" s="364" customFormat="1" x14ac:dyDescent="0.25">
      <c r="A126" s="360">
        <v>92838</v>
      </c>
      <c r="B126" s="360" t="s">
        <v>893</v>
      </c>
      <c r="C126" s="360" t="s">
        <v>51</v>
      </c>
      <c r="D126" s="361">
        <v>10.11</v>
      </c>
    </row>
    <row r="127" spans="1:4" s="364" customFormat="1" x14ac:dyDescent="0.25">
      <c r="A127" s="360">
        <v>92839</v>
      </c>
      <c r="B127" s="360" t="s">
        <v>894</v>
      </c>
      <c r="C127" s="360" t="s">
        <v>51</v>
      </c>
      <c r="D127" s="361">
        <v>512.05999999999995</v>
      </c>
    </row>
    <row r="128" spans="1:4" s="364" customFormat="1" x14ac:dyDescent="0.25">
      <c r="A128" s="360">
        <v>92840</v>
      </c>
      <c r="B128" s="360" t="s">
        <v>895</v>
      </c>
      <c r="C128" s="360" t="s">
        <v>51</v>
      </c>
      <c r="D128" s="361">
        <v>11.96</v>
      </c>
    </row>
    <row r="129" spans="1:4" s="364" customFormat="1" x14ac:dyDescent="0.25">
      <c r="A129" s="360">
        <v>92841</v>
      </c>
      <c r="B129" s="360" t="s">
        <v>896</v>
      </c>
      <c r="C129" s="360" t="s">
        <v>51</v>
      </c>
      <c r="D129" s="361">
        <v>645.04</v>
      </c>
    </row>
    <row r="130" spans="1:4" s="364" customFormat="1" x14ac:dyDescent="0.25">
      <c r="A130" s="360">
        <v>92842</v>
      </c>
      <c r="B130" s="360" t="s">
        <v>897</v>
      </c>
      <c r="C130" s="360" t="s">
        <v>51</v>
      </c>
      <c r="D130" s="361">
        <v>13.66</v>
      </c>
    </row>
    <row r="131" spans="1:4" s="364" customFormat="1" x14ac:dyDescent="0.25">
      <c r="A131" s="360">
        <v>92843</v>
      </c>
      <c r="B131" s="360" t="s">
        <v>898</v>
      </c>
      <c r="C131" s="360" t="s">
        <v>51</v>
      </c>
      <c r="D131" s="361">
        <v>681.86</v>
      </c>
    </row>
    <row r="132" spans="1:4" s="364" customFormat="1" x14ac:dyDescent="0.25">
      <c r="A132" s="360">
        <v>92844</v>
      </c>
      <c r="B132" s="360" t="s">
        <v>899</v>
      </c>
      <c r="C132" s="360" t="s">
        <v>51</v>
      </c>
      <c r="D132" s="361">
        <v>15.54</v>
      </c>
    </row>
    <row r="133" spans="1:4" s="364" customFormat="1" x14ac:dyDescent="0.25">
      <c r="A133" s="360">
        <v>92845</v>
      </c>
      <c r="B133" s="360" t="s">
        <v>900</v>
      </c>
      <c r="C133" s="360" t="s">
        <v>51</v>
      </c>
      <c r="D133" s="361">
        <v>960.84</v>
      </c>
    </row>
    <row r="134" spans="1:4" s="364" customFormat="1" x14ac:dyDescent="0.25">
      <c r="A134" s="360">
        <v>92846</v>
      </c>
      <c r="B134" s="360" t="s">
        <v>901</v>
      </c>
      <c r="C134" s="360" t="s">
        <v>51</v>
      </c>
      <c r="D134" s="361">
        <v>17.22</v>
      </c>
    </row>
    <row r="135" spans="1:4" s="364" customFormat="1" x14ac:dyDescent="0.25">
      <c r="A135" s="360">
        <v>92847</v>
      </c>
      <c r="B135" s="360" t="s">
        <v>902</v>
      </c>
      <c r="C135" s="360" t="s">
        <v>51</v>
      </c>
      <c r="D135" s="362">
        <v>1000.33</v>
      </c>
    </row>
    <row r="136" spans="1:4" s="364" customFormat="1" x14ac:dyDescent="0.25">
      <c r="A136" s="360">
        <v>92848</v>
      </c>
      <c r="B136" s="360" t="s">
        <v>903</v>
      </c>
      <c r="C136" s="360" t="s">
        <v>51</v>
      </c>
      <c r="D136" s="361">
        <v>19.100000000000001</v>
      </c>
    </row>
    <row r="137" spans="1:4" s="364" customFormat="1" x14ac:dyDescent="0.25">
      <c r="A137" s="360">
        <v>92849</v>
      </c>
      <c r="B137" s="360" t="s">
        <v>904</v>
      </c>
      <c r="C137" s="360" t="s">
        <v>51</v>
      </c>
      <c r="D137" s="361">
        <v>237.23</v>
      </c>
    </row>
    <row r="138" spans="1:4" s="364" customFormat="1" x14ac:dyDescent="0.25">
      <c r="A138" s="360">
        <v>92850</v>
      </c>
      <c r="B138" s="360" t="s">
        <v>905</v>
      </c>
      <c r="C138" s="360" t="s">
        <v>51</v>
      </c>
      <c r="D138" s="361">
        <v>12.47</v>
      </c>
    </row>
    <row r="139" spans="1:4" s="364" customFormat="1" x14ac:dyDescent="0.25">
      <c r="A139" s="360">
        <v>92851</v>
      </c>
      <c r="B139" s="360" t="s">
        <v>906</v>
      </c>
      <c r="C139" s="360" t="s">
        <v>51</v>
      </c>
      <c r="D139" s="361">
        <v>253.84</v>
      </c>
    </row>
    <row r="140" spans="1:4" s="364" customFormat="1" x14ac:dyDescent="0.25">
      <c r="A140" s="360">
        <v>92852</v>
      </c>
      <c r="B140" s="360" t="s">
        <v>907</v>
      </c>
      <c r="C140" s="360" t="s">
        <v>51</v>
      </c>
      <c r="D140" s="361">
        <v>15.74</v>
      </c>
    </row>
    <row r="141" spans="1:4" s="364" customFormat="1" x14ac:dyDescent="0.25">
      <c r="A141" s="360">
        <v>92853</v>
      </c>
      <c r="B141" s="360" t="s">
        <v>908</v>
      </c>
      <c r="C141" s="360" t="s">
        <v>51</v>
      </c>
      <c r="D141" s="361">
        <v>426.76</v>
      </c>
    </row>
    <row r="142" spans="1:4" s="364" customFormat="1" x14ac:dyDescent="0.25">
      <c r="A142" s="360">
        <v>92854</v>
      </c>
      <c r="B142" s="360" t="s">
        <v>909</v>
      </c>
      <c r="C142" s="360" t="s">
        <v>51</v>
      </c>
      <c r="D142" s="361">
        <v>19.170000000000002</v>
      </c>
    </row>
    <row r="143" spans="1:4" s="364" customFormat="1" x14ac:dyDescent="0.25">
      <c r="A143" s="360">
        <v>92855</v>
      </c>
      <c r="B143" s="360" t="s">
        <v>910</v>
      </c>
      <c r="C143" s="360" t="s">
        <v>51</v>
      </c>
      <c r="D143" s="361">
        <v>522.72</v>
      </c>
    </row>
    <row r="144" spans="1:4" s="364" customFormat="1" x14ac:dyDescent="0.25">
      <c r="A144" s="360">
        <v>92856</v>
      </c>
      <c r="B144" s="360" t="s">
        <v>911</v>
      </c>
      <c r="C144" s="360" t="s">
        <v>51</v>
      </c>
      <c r="D144" s="361">
        <v>22.61</v>
      </c>
    </row>
    <row r="145" spans="1:4" s="364" customFormat="1" x14ac:dyDescent="0.25">
      <c r="A145" s="360">
        <v>92857</v>
      </c>
      <c r="B145" s="360" t="s">
        <v>912</v>
      </c>
      <c r="C145" s="360" t="s">
        <v>51</v>
      </c>
      <c r="D145" s="361">
        <v>657.26</v>
      </c>
    </row>
    <row r="146" spans="1:4" s="364" customFormat="1" x14ac:dyDescent="0.25">
      <c r="A146" s="360">
        <v>92858</v>
      </c>
      <c r="B146" s="360" t="s">
        <v>913</v>
      </c>
      <c r="C146" s="360" t="s">
        <v>51</v>
      </c>
      <c r="D146" s="361">
        <v>25.86</v>
      </c>
    </row>
    <row r="147" spans="1:4" s="364" customFormat="1" x14ac:dyDescent="0.25">
      <c r="A147" s="360">
        <v>92859</v>
      </c>
      <c r="B147" s="360" t="s">
        <v>914</v>
      </c>
      <c r="C147" s="360" t="s">
        <v>51</v>
      </c>
      <c r="D147" s="361">
        <v>695.7</v>
      </c>
    </row>
    <row r="148" spans="1:4" s="364" customFormat="1" x14ac:dyDescent="0.25">
      <c r="A148" s="360">
        <v>92860</v>
      </c>
      <c r="B148" s="360" t="s">
        <v>915</v>
      </c>
      <c r="C148" s="360" t="s">
        <v>51</v>
      </c>
      <c r="D148" s="361">
        <v>29.38</v>
      </c>
    </row>
    <row r="149" spans="1:4" s="364" customFormat="1" x14ac:dyDescent="0.25">
      <c r="A149" s="360">
        <v>92861</v>
      </c>
      <c r="B149" s="360" t="s">
        <v>916</v>
      </c>
      <c r="C149" s="360" t="s">
        <v>51</v>
      </c>
      <c r="D149" s="361">
        <v>976.4</v>
      </c>
    </row>
    <row r="150" spans="1:4" s="364" customFormat="1" x14ac:dyDescent="0.25">
      <c r="A150" s="360">
        <v>92862</v>
      </c>
      <c r="B150" s="360" t="s">
        <v>917</v>
      </c>
      <c r="C150" s="360" t="s">
        <v>51</v>
      </c>
      <c r="D150" s="361">
        <v>32.78</v>
      </c>
    </row>
    <row r="151" spans="1:4" s="364" customFormat="1" x14ac:dyDescent="0.25">
      <c r="A151" s="360">
        <v>92863</v>
      </c>
      <c r="B151" s="360" t="s">
        <v>918</v>
      </c>
      <c r="C151" s="360" t="s">
        <v>51</v>
      </c>
      <c r="D151" s="362">
        <v>1017.46</v>
      </c>
    </row>
    <row r="152" spans="1:4" s="364" customFormat="1" x14ac:dyDescent="0.25">
      <c r="A152" s="360">
        <v>92864</v>
      </c>
      <c r="B152" s="360" t="s">
        <v>919</v>
      </c>
      <c r="C152" s="360" t="s">
        <v>51</v>
      </c>
      <c r="D152" s="361">
        <v>36.200000000000003</v>
      </c>
    </row>
    <row r="153" spans="1:4" s="364" customFormat="1" x14ac:dyDescent="0.25">
      <c r="A153" s="360">
        <v>92210</v>
      </c>
      <c r="B153" s="360" t="s">
        <v>920</v>
      </c>
      <c r="C153" s="360" t="s">
        <v>51</v>
      </c>
      <c r="D153" s="361">
        <v>149.94999999999999</v>
      </c>
    </row>
    <row r="154" spans="1:4" s="364" customFormat="1" x14ac:dyDescent="0.25">
      <c r="A154" s="360">
        <v>92211</v>
      </c>
      <c r="B154" s="360" t="s">
        <v>921</v>
      </c>
      <c r="C154" s="360" t="s">
        <v>51</v>
      </c>
      <c r="D154" s="361">
        <v>180.09</v>
      </c>
    </row>
    <row r="155" spans="1:4" s="364" customFormat="1" x14ac:dyDescent="0.25">
      <c r="A155" s="360">
        <v>92212</v>
      </c>
      <c r="B155" s="360" t="s">
        <v>922</v>
      </c>
      <c r="C155" s="360" t="s">
        <v>51</v>
      </c>
      <c r="D155" s="361">
        <v>271.74</v>
      </c>
    </row>
    <row r="156" spans="1:4" s="364" customFormat="1" x14ac:dyDescent="0.25">
      <c r="A156" s="360">
        <v>92213</v>
      </c>
      <c r="B156" s="360" t="s">
        <v>923</v>
      </c>
      <c r="C156" s="360" t="s">
        <v>51</v>
      </c>
      <c r="D156" s="361">
        <v>359.09</v>
      </c>
    </row>
    <row r="157" spans="1:4" s="364" customFormat="1" x14ac:dyDescent="0.25">
      <c r="A157" s="360">
        <v>92214</v>
      </c>
      <c r="B157" s="360" t="s">
        <v>924</v>
      </c>
      <c r="C157" s="360" t="s">
        <v>51</v>
      </c>
      <c r="D157" s="361">
        <v>434.73</v>
      </c>
    </row>
    <row r="158" spans="1:4" s="364" customFormat="1" x14ac:dyDescent="0.25">
      <c r="A158" s="360">
        <v>92215</v>
      </c>
      <c r="B158" s="360" t="s">
        <v>925</v>
      </c>
      <c r="C158" s="360" t="s">
        <v>51</v>
      </c>
      <c r="D158" s="361">
        <v>499.46</v>
      </c>
    </row>
    <row r="159" spans="1:4" s="364" customFormat="1" x14ac:dyDescent="0.25">
      <c r="A159" s="360">
        <v>92216</v>
      </c>
      <c r="B159" s="360" t="s">
        <v>926</v>
      </c>
      <c r="C159" s="360" t="s">
        <v>51</v>
      </c>
      <c r="D159" s="361">
        <v>520.72</v>
      </c>
    </row>
    <row r="160" spans="1:4" s="364" customFormat="1" x14ac:dyDescent="0.25">
      <c r="A160" s="360">
        <v>92219</v>
      </c>
      <c r="B160" s="360" t="s">
        <v>927</v>
      </c>
      <c r="C160" s="360" t="s">
        <v>51</v>
      </c>
      <c r="D160" s="361">
        <v>157.27000000000001</v>
      </c>
    </row>
    <row r="161" spans="1:4" s="364" customFormat="1" x14ac:dyDescent="0.25">
      <c r="A161" s="360">
        <v>92220</v>
      </c>
      <c r="B161" s="360" t="s">
        <v>928</v>
      </c>
      <c r="C161" s="360" t="s">
        <v>51</v>
      </c>
      <c r="D161" s="361">
        <v>189.17</v>
      </c>
    </row>
    <row r="162" spans="1:4" s="364" customFormat="1" x14ac:dyDescent="0.25">
      <c r="A162" s="360">
        <v>92221</v>
      </c>
      <c r="B162" s="360" t="s">
        <v>929</v>
      </c>
      <c r="C162" s="360" t="s">
        <v>51</v>
      </c>
      <c r="D162" s="361">
        <v>282.38</v>
      </c>
    </row>
    <row r="163" spans="1:4" s="364" customFormat="1" x14ac:dyDescent="0.25">
      <c r="A163" s="360">
        <v>92222</v>
      </c>
      <c r="B163" s="360" t="s">
        <v>930</v>
      </c>
      <c r="C163" s="360" t="s">
        <v>51</v>
      </c>
      <c r="D163" s="361">
        <v>371.46</v>
      </c>
    </row>
    <row r="164" spans="1:4" s="364" customFormat="1" x14ac:dyDescent="0.25">
      <c r="A164" s="360">
        <v>92223</v>
      </c>
      <c r="B164" s="360" t="s">
        <v>931</v>
      </c>
      <c r="C164" s="360" t="s">
        <v>51</v>
      </c>
      <c r="D164" s="361">
        <v>448.55</v>
      </c>
    </row>
    <row r="165" spans="1:4" s="364" customFormat="1" x14ac:dyDescent="0.25">
      <c r="A165" s="360">
        <v>92224</v>
      </c>
      <c r="B165" s="360" t="s">
        <v>932</v>
      </c>
      <c r="C165" s="360" t="s">
        <v>51</v>
      </c>
      <c r="D165" s="361">
        <v>514.80999999999995</v>
      </c>
    </row>
    <row r="166" spans="1:4" s="364" customFormat="1" x14ac:dyDescent="0.25">
      <c r="A166" s="360">
        <v>92226</v>
      </c>
      <c r="B166" s="360" t="s">
        <v>933</v>
      </c>
      <c r="C166" s="360" t="s">
        <v>51</v>
      </c>
      <c r="D166" s="361">
        <v>537.9</v>
      </c>
    </row>
    <row r="167" spans="1:4" s="364" customFormat="1" x14ac:dyDescent="0.25">
      <c r="A167" s="360">
        <v>92808</v>
      </c>
      <c r="B167" s="360" t="s">
        <v>934</v>
      </c>
      <c r="C167" s="360" t="s">
        <v>51</v>
      </c>
      <c r="D167" s="361">
        <v>29.78</v>
      </c>
    </row>
    <row r="168" spans="1:4" s="364" customFormat="1" x14ac:dyDescent="0.25">
      <c r="A168" s="360">
        <v>92809</v>
      </c>
      <c r="B168" s="360" t="s">
        <v>935</v>
      </c>
      <c r="C168" s="360" t="s">
        <v>51</v>
      </c>
      <c r="D168" s="361">
        <v>38.25</v>
      </c>
    </row>
    <row r="169" spans="1:4" s="364" customFormat="1" x14ac:dyDescent="0.25">
      <c r="A169" s="360">
        <v>92810</v>
      </c>
      <c r="B169" s="360" t="s">
        <v>936</v>
      </c>
      <c r="C169" s="360" t="s">
        <v>51</v>
      </c>
      <c r="D169" s="361">
        <v>46.6</v>
      </c>
    </row>
    <row r="170" spans="1:4" s="364" customFormat="1" x14ac:dyDescent="0.25">
      <c r="A170" s="360">
        <v>92811</v>
      </c>
      <c r="B170" s="360" t="s">
        <v>937</v>
      </c>
      <c r="C170" s="360" t="s">
        <v>51</v>
      </c>
      <c r="D170" s="361">
        <v>55.6</v>
      </c>
    </row>
    <row r="171" spans="1:4" s="364" customFormat="1" x14ac:dyDescent="0.25">
      <c r="A171" s="360">
        <v>92812</v>
      </c>
      <c r="B171" s="360" t="s">
        <v>938</v>
      </c>
      <c r="C171" s="360" t="s">
        <v>51</v>
      </c>
      <c r="D171" s="361">
        <v>64.48</v>
      </c>
    </row>
    <row r="172" spans="1:4" s="364" customFormat="1" x14ac:dyDescent="0.25">
      <c r="A172" s="360">
        <v>92813</v>
      </c>
      <c r="B172" s="360" t="s">
        <v>939</v>
      </c>
      <c r="C172" s="360" t="s">
        <v>51</v>
      </c>
      <c r="D172" s="361">
        <v>75.099999999999994</v>
      </c>
    </row>
    <row r="173" spans="1:4" s="364" customFormat="1" x14ac:dyDescent="0.25">
      <c r="A173" s="360">
        <v>92814</v>
      </c>
      <c r="B173" s="360" t="s">
        <v>940</v>
      </c>
      <c r="C173" s="360" t="s">
        <v>51</v>
      </c>
      <c r="D173" s="361">
        <v>86.25</v>
      </c>
    </row>
    <row r="174" spans="1:4" s="364" customFormat="1" x14ac:dyDescent="0.25">
      <c r="A174" s="360">
        <v>92815</v>
      </c>
      <c r="B174" s="360" t="s">
        <v>941</v>
      </c>
      <c r="C174" s="360" t="s">
        <v>51</v>
      </c>
      <c r="D174" s="361">
        <v>99.34</v>
      </c>
    </row>
    <row r="175" spans="1:4" s="364" customFormat="1" x14ac:dyDescent="0.25">
      <c r="A175" s="360">
        <v>92816</v>
      </c>
      <c r="B175" s="360" t="s">
        <v>942</v>
      </c>
      <c r="C175" s="360" t="s">
        <v>51</v>
      </c>
      <c r="D175" s="361">
        <v>753.66</v>
      </c>
    </row>
    <row r="176" spans="1:4" s="364" customFormat="1" x14ac:dyDescent="0.25">
      <c r="A176" s="360">
        <v>92817</v>
      </c>
      <c r="B176" s="360" t="s">
        <v>943</v>
      </c>
      <c r="C176" s="360" t="s">
        <v>51</v>
      </c>
      <c r="D176" s="361">
        <v>124.3</v>
      </c>
    </row>
    <row r="177" spans="1:4" s="364" customFormat="1" x14ac:dyDescent="0.25">
      <c r="A177" s="360">
        <v>92818</v>
      </c>
      <c r="B177" s="360" t="s">
        <v>944</v>
      </c>
      <c r="C177" s="360" t="s">
        <v>51</v>
      </c>
      <c r="D177" s="362">
        <v>1079.1199999999999</v>
      </c>
    </row>
    <row r="178" spans="1:4" s="364" customFormat="1" x14ac:dyDescent="0.25">
      <c r="A178" s="360">
        <v>92819</v>
      </c>
      <c r="B178" s="360" t="s">
        <v>945</v>
      </c>
      <c r="C178" s="360" t="s">
        <v>51</v>
      </c>
      <c r="D178" s="361">
        <v>167.33</v>
      </c>
    </row>
    <row r="179" spans="1:4" s="364" customFormat="1" x14ac:dyDescent="0.25">
      <c r="A179" s="360">
        <v>92820</v>
      </c>
      <c r="B179" s="360" t="s">
        <v>946</v>
      </c>
      <c r="C179" s="360" t="s">
        <v>51</v>
      </c>
      <c r="D179" s="361">
        <v>35.51</v>
      </c>
    </row>
    <row r="180" spans="1:4" s="364" customFormat="1" x14ac:dyDescent="0.25">
      <c r="A180" s="360">
        <v>92821</v>
      </c>
      <c r="B180" s="360" t="s">
        <v>947</v>
      </c>
      <c r="C180" s="360" t="s">
        <v>51</v>
      </c>
      <c r="D180" s="361">
        <v>45.57</v>
      </c>
    </row>
    <row r="181" spans="1:4" s="364" customFormat="1" x14ac:dyDescent="0.25">
      <c r="A181" s="360">
        <v>92822</v>
      </c>
      <c r="B181" s="360" t="s">
        <v>948</v>
      </c>
      <c r="C181" s="360" t="s">
        <v>51</v>
      </c>
      <c r="D181" s="361">
        <v>55.68</v>
      </c>
    </row>
    <row r="182" spans="1:4" s="364" customFormat="1" x14ac:dyDescent="0.25">
      <c r="A182" s="360">
        <v>92824</v>
      </c>
      <c r="B182" s="360" t="s">
        <v>949</v>
      </c>
      <c r="C182" s="360" t="s">
        <v>51</v>
      </c>
      <c r="D182" s="361">
        <v>66.239999999999995</v>
      </c>
    </row>
    <row r="183" spans="1:4" s="364" customFormat="1" x14ac:dyDescent="0.25">
      <c r="A183" s="360">
        <v>92825</v>
      </c>
      <c r="B183" s="360" t="s">
        <v>950</v>
      </c>
      <c r="C183" s="360" t="s">
        <v>51</v>
      </c>
      <c r="D183" s="361">
        <v>76.849999999999994</v>
      </c>
    </row>
    <row r="184" spans="1:4" s="364" customFormat="1" x14ac:dyDescent="0.25">
      <c r="A184" s="360">
        <v>92826</v>
      </c>
      <c r="B184" s="360" t="s">
        <v>951</v>
      </c>
      <c r="C184" s="360" t="s">
        <v>51</v>
      </c>
      <c r="D184" s="361">
        <v>88.92</v>
      </c>
    </row>
    <row r="185" spans="1:4" s="364" customFormat="1" x14ac:dyDescent="0.25">
      <c r="A185" s="360">
        <v>92827</v>
      </c>
      <c r="B185" s="360" t="s">
        <v>952</v>
      </c>
      <c r="C185" s="360" t="s">
        <v>51</v>
      </c>
      <c r="D185" s="361">
        <v>101.6</v>
      </c>
    </row>
    <row r="186" spans="1:4" s="364" customFormat="1" x14ac:dyDescent="0.25">
      <c r="A186" s="360">
        <v>92828</v>
      </c>
      <c r="B186" s="360" t="s">
        <v>953</v>
      </c>
      <c r="C186" s="360" t="s">
        <v>51</v>
      </c>
      <c r="D186" s="361">
        <v>116.52</v>
      </c>
    </row>
    <row r="187" spans="1:4" s="364" customFormat="1" x14ac:dyDescent="0.25">
      <c r="A187" s="360">
        <v>92829</v>
      </c>
      <c r="B187" s="360" t="s">
        <v>954</v>
      </c>
      <c r="C187" s="360" t="s">
        <v>51</v>
      </c>
      <c r="D187" s="361">
        <v>773.9</v>
      </c>
    </row>
    <row r="188" spans="1:4" s="364" customFormat="1" x14ac:dyDescent="0.25">
      <c r="A188" s="360">
        <v>92830</v>
      </c>
      <c r="B188" s="360" t="s">
        <v>955</v>
      </c>
      <c r="C188" s="360" t="s">
        <v>51</v>
      </c>
      <c r="D188" s="361">
        <v>144.54</v>
      </c>
    </row>
    <row r="189" spans="1:4" s="364" customFormat="1" x14ac:dyDescent="0.25">
      <c r="A189" s="360">
        <v>92831</v>
      </c>
      <c r="B189" s="360" t="s">
        <v>956</v>
      </c>
      <c r="C189" s="360" t="s">
        <v>51</v>
      </c>
      <c r="D189" s="362">
        <v>1103.93</v>
      </c>
    </row>
    <row r="190" spans="1:4" s="364" customFormat="1" x14ac:dyDescent="0.25">
      <c r="A190" s="360">
        <v>92832</v>
      </c>
      <c r="B190" s="360" t="s">
        <v>957</v>
      </c>
      <c r="C190" s="360" t="s">
        <v>51</v>
      </c>
      <c r="D190" s="361">
        <v>192.14</v>
      </c>
    </row>
    <row r="191" spans="1:4" s="364" customFormat="1" x14ac:dyDescent="0.25">
      <c r="A191" s="360">
        <v>95565</v>
      </c>
      <c r="B191" s="360" t="s">
        <v>958</v>
      </c>
      <c r="C191" s="360" t="s">
        <v>51</v>
      </c>
      <c r="D191" s="361">
        <v>128.80000000000001</v>
      </c>
    </row>
    <row r="192" spans="1:4" s="364" customFormat="1" x14ac:dyDescent="0.25">
      <c r="A192" s="360">
        <v>95566</v>
      </c>
      <c r="B192" s="360" t="s">
        <v>959</v>
      </c>
      <c r="C192" s="360" t="s">
        <v>51</v>
      </c>
      <c r="D192" s="361">
        <v>134.54</v>
      </c>
    </row>
    <row r="193" spans="1:4" s="364" customFormat="1" x14ac:dyDescent="0.25">
      <c r="A193" s="360">
        <v>95567</v>
      </c>
      <c r="B193" s="360" t="s">
        <v>960</v>
      </c>
      <c r="C193" s="360" t="s">
        <v>51</v>
      </c>
      <c r="D193" s="361">
        <v>75.510000000000005</v>
      </c>
    </row>
    <row r="194" spans="1:4" s="364" customFormat="1" x14ac:dyDescent="0.25">
      <c r="A194" s="360">
        <v>95568</v>
      </c>
      <c r="B194" s="360" t="s">
        <v>961</v>
      </c>
      <c r="C194" s="360" t="s">
        <v>51</v>
      </c>
      <c r="D194" s="361">
        <v>92.3</v>
      </c>
    </row>
    <row r="195" spans="1:4" s="364" customFormat="1" x14ac:dyDescent="0.25">
      <c r="A195" s="360">
        <v>95569</v>
      </c>
      <c r="B195" s="360" t="s">
        <v>962</v>
      </c>
      <c r="C195" s="360" t="s">
        <v>51</v>
      </c>
      <c r="D195" s="361">
        <v>127.01</v>
      </c>
    </row>
    <row r="196" spans="1:4" s="364" customFormat="1" x14ac:dyDescent="0.25">
      <c r="A196" s="360">
        <v>95570</v>
      </c>
      <c r="B196" s="360" t="s">
        <v>963</v>
      </c>
      <c r="C196" s="360" t="s">
        <v>51</v>
      </c>
      <c r="D196" s="361">
        <v>81.25</v>
      </c>
    </row>
    <row r="197" spans="1:4" s="364" customFormat="1" x14ac:dyDescent="0.25">
      <c r="A197" s="360">
        <v>95571</v>
      </c>
      <c r="B197" s="360" t="s">
        <v>964</v>
      </c>
      <c r="C197" s="360" t="s">
        <v>51</v>
      </c>
      <c r="D197" s="361">
        <v>99.63</v>
      </c>
    </row>
    <row r="198" spans="1:4" s="364" customFormat="1" x14ac:dyDescent="0.25">
      <c r="A198" s="360">
        <v>95572</v>
      </c>
      <c r="B198" s="360" t="s">
        <v>965</v>
      </c>
      <c r="C198" s="360" t="s">
        <v>51</v>
      </c>
      <c r="D198" s="361">
        <v>136.11000000000001</v>
      </c>
    </row>
    <row r="199" spans="1:4" s="364" customFormat="1" x14ac:dyDescent="0.25">
      <c r="A199" s="360">
        <v>97127</v>
      </c>
      <c r="B199" s="360" t="s">
        <v>966</v>
      </c>
      <c r="C199" s="360" t="s">
        <v>51</v>
      </c>
      <c r="D199" s="361">
        <v>3.83</v>
      </c>
    </row>
    <row r="200" spans="1:4" s="364" customFormat="1" x14ac:dyDescent="0.25">
      <c r="A200" s="360">
        <v>97128</v>
      </c>
      <c r="B200" s="360" t="s">
        <v>967</v>
      </c>
      <c r="C200" s="360" t="s">
        <v>51</v>
      </c>
      <c r="D200" s="361">
        <v>7.61</v>
      </c>
    </row>
    <row r="201" spans="1:4" s="364" customFormat="1" x14ac:dyDescent="0.25">
      <c r="A201" s="360">
        <v>97129</v>
      </c>
      <c r="B201" s="360" t="s">
        <v>968</v>
      </c>
      <c r="C201" s="360" t="s">
        <v>51</v>
      </c>
      <c r="D201" s="361">
        <v>9.3699999999999992</v>
      </c>
    </row>
    <row r="202" spans="1:4" s="364" customFormat="1" x14ac:dyDescent="0.25">
      <c r="A202" s="360">
        <v>97130</v>
      </c>
      <c r="B202" s="360" t="s">
        <v>969</v>
      </c>
      <c r="C202" s="360" t="s">
        <v>51</v>
      </c>
      <c r="D202" s="361">
        <v>11.11</v>
      </c>
    </row>
    <row r="203" spans="1:4" s="364" customFormat="1" x14ac:dyDescent="0.25">
      <c r="A203" s="360">
        <v>97131</v>
      </c>
      <c r="B203" s="360" t="s">
        <v>970</v>
      </c>
      <c r="C203" s="360" t="s">
        <v>51</v>
      </c>
      <c r="D203" s="361">
        <v>12.85</v>
      </c>
    </row>
    <row r="204" spans="1:4" s="364" customFormat="1" x14ac:dyDescent="0.25">
      <c r="A204" s="360">
        <v>97132</v>
      </c>
      <c r="B204" s="360" t="s">
        <v>971</v>
      </c>
      <c r="C204" s="360" t="s">
        <v>51</v>
      </c>
      <c r="D204" s="361">
        <v>14.6</v>
      </c>
    </row>
    <row r="205" spans="1:4" s="364" customFormat="1" x14ac:dyDescent="0.25">
      <c r="A205" s="360">
        <v>97133</v>
      </c>
      <c r="B205" s="360" t="s">
        <v>972</v>
      </c>
      <c r="C205" s="360" t="s">
        <v>51</v>
      </c>
      <c r="D205" s="361">
        <v>18.09</v>
      </c>
    </row>
    <row r="206" spans="1:4" s="364" customFormat="1" x14ac:dyDescent="0.25">
      <c r="A206" s="360">
        <v>97134</v>
      </c>
      <c r="B206" s="360" t="s">
        <v>973</v>
      </c>
      <c r="C206" s="360" t="s">
        <v>51</v>
      </c>
      <c r="D206" s="361">
        <v>1.82</v>
      </c>
    </row>
    <row r="207" spans="1:4" s="364" customFormat="1" x14ac:dyDescent="0.25">
      <c r="A207" s="360">
        <v>97135</v>
      </c>
      <c r="B207" s="360" t="s">
        <v>974</v>
      </c>
      <c r="C207" s="360" t="s">
        <v>51</v>
      </c>
      <c r="D207" s="361">
        <v>3.96</v>
      </c>
    </row>
    <row r="208" spans="1:4" s="364" customFormat="1" x14ac:dyDescent="0.25">
      <c r="A208" s="360">
        <v>97136</v>
      </c>
      <c r="B208" s="360" t="s">
        <v>975</v>
      </c>
      <c r="C208" s="360" t="s">
        <v>51</v>
      </c>
      <c r="D208" s="361">
        <v>4.88</v>
      </c>
    </row>
    <row r="209" spans="1:4" s="364" customFormat="1" x14ac:dyDescent="0.25">
      <c r="A209" s="360">
        <v>97137</v>
      </c>
      <c r="B209" s="360" t="s">
        <v>976</v>
      </c>
      <c r="C209" s="360" t="s">
        <v>51</v>
      </c>
      <c r="D209" s="361">
        <v>5.79</v>
      </c>
    </row>
    <row r="210" spans="1:4" s="364" customFormat="1" x14ac:dyDescent="0.25">
      <c r="A210" s="360">
        <v>97138</v>
      </c>
      <c r="B210" s="360" t="s">
        <v>977</v>
      </c>
      <c r="C210" s="360" t="s">
        <v>51</v>
      </c>
      <c r="D210" s="361">
        <v>6.71</v>
      </c>
    </row>
    <row r="211" spans="1:4" s="364" customFormat="1" x14ac:dyDescent="0.25">
      <c r="A211" s="360">
        <v>97139</v>
      </c>
      <c r="B211" s="360" t="s">
        <v>978</v>
      </c>
      <c r="C211" s="360" t="s">
        <v>51</v>
      </c>
      <c r="D211" s="361">
        <v>7.63</v>
      </c>
    </row>
    <row r="212" spans="1:4" s="364" customFormat="1" x14ac:dyDescent="0.25">
      <c r="A212" s="360">
        <v>97140</v>
      </c>
      <c r="B212" s="360" t="s">
        <v>979</v>
      </c>
      <c r="C212" s="360" t="s">
        <v>51</v>
      </c>
      <c r="D212" s="361">
        <v>9.44</v>
      </c>
    </row>
    <row r="213" spans="1:4" s="364" customFormat="1" x14ac:dyDescent="0.25">
      <c r="A213" s="360">
        <v>103089</v>
      </c>
      <c r="B213" s="360" t="s">
        <v>14581</v>
      </c>
      <c r="C213" s="360" t="s">
        <v>51</v>
      </c>
      <c r="D213" s="361">
        <v>7.73</v>
      </c>
    </row>
    <row r="214" spans="1:4" s="364" customFormat="1" x14ac:dyDescent="0.25">
      <c r="A214" s="360">
        <v>103090</v>
      </c>
      <c r="B214" s="360" t="s">
        <v>14582</v>
      </c>
      <c r="C214" s="360" t="s">
        <v>51</v>
      </c>
      <c r="D214" s="361">
        <v>9.26</v>
      </c>
    </row>
    <row r="215" spans="1:4" s="364" customFormat="1" x14ac:dyDescent="0.25">
      <c r="A215" s="360">
        <v>103091</v>
      </c>
      <c r="B215" s="360" t="s">
        <v>14583</v>
      </c>
      <c r="C215" s="360" t="s">
        <v>51</v>
      </c>
      <c r="D215" s="361">
        <v>13.06</v>
      </c>
    </row>
    <row r="216" spans="1:4" s="364" customFormat="1" x14ac:dyDescent="0.25">
      <c r="A216" s="360">
        <v>103092</v>
      </c>
      <c r="B216" s="360" t="s">
        <v>14584</v>
      </c>
      <c r="C216" s="360" t="s">
        <v>51</v>
      </c>
      <c r="D216" s="361">
        <v>16.87</v>
      </c>
    </row>
    <row r="217" spans="1:4" s="364" customFormat="1" x14ac:dyDescent="0.25">
      <c r="A217" s="360">
        <v>103093</v>
      </c>
      <c r="B217" s="360" t="s">
        <v>14585</v>
      </c>
      <c r="C217" s="360" t="s">
        <v>51</v>
      </c>
      <c r="D217" s="361">
        <v>25.81</v>
      </c>
    </row>
    <row r="218" spans="1:4" s="364" customFormat="1" x14ac:dyDescent="0.25">
      <c r="A218" s="360">
        <v>103094</v>
      </c>
      <c r="B218" s="360" t="s">
        <v>14586</v>
      </c>
      <c r="C218" s="360" t="s">
        <v>51</v>
      </c>
      <c r="D218" s="361">
        <v>29.64</v>
      </c>
    </row>
    <row r="219" spans="1:4" s="364" customFormat="1" x14ac:dyDescent="0.25">
      <c r="A219" s="360">
        <v>103095</v>
      </c>
      <c r="B219" s="360" t="s">
        <v>14587</v>
      </c>
      <c r="C219" s="360" t="s">
        <v>51</v>
      </c>
      <c r="D219" s="361">
        <v>38.57</v>
      </c>
    </row>
    <row r="220" spans="1:4" s="364" customFormat="1" x14ac:dyDescent="0.25">
      <c r="A220" s="360">
        <v>103096</v>
      </c>
      <c r="B220" s="360" t="s">
        <v>14588</v>
      </c>
      <c r="C220" s="360" t="s">
        <v>51</v>
      </c>
      <c r="D220" s="361">
        <v>42.39</v>
      </c>
    </row>
    <row r="221" spans="1:4" s="364" customFormat="1" x14ac:dyDescent="0.25">
      <c r="A221" s="360">
        <v>103097</v>
      </c>
      <c r="B221" s="360" t="s">
        <v>14589</v>
      </c>
      <c r="C221" s="360" t="s">
        <v>51</v>
      </c>
      <c r="D221" s="361">
        <v>51.32</v>
      </c>
    </row>
    <row r="222" spans="1:4" s="364" customFormat="1" x14ac:dyDescent="0.25">
      <c r="A222" s="360">
        <v>103098</v>
      </c>
      <c r="B222" s="360" t="s">
        <v>14590</v>
      </c>
      <c r="C222" s="360" t="s">
        <v>51</v>
      </c>
      <c r="D222" s="361">
        <v>55.15</v>
      </c>
    </row>
    <row r="223" spans="1:4" s="364" customFormat="1" x14ac:dyDescent="0.25">
      <c r="A223" s="360">
        <v>103099</v>
      </c>
      <c r="B223" s="360" t="s">
        <v>14591</v>
      </c>
      <c r="C223" s="360" t="s">
        <v>51</v>
      </c>
      <c r="D223" s="361">
        <v>62.76</v>
      </c>
    </row>
    <row r="224" spans="1:4" s="364" customFormat="1" x14ac:dyDescent="0.25">
      <c r="A224" s="360">
        <v>103100</v>
      </c>
      <c r="B224" s="360" t="s">
        <v>14592</v>
      </c>
      <c r="C224" s="360" t="s">
        <v>51</v>
      </c>
      <c r="D224" s="361">
        <v>67.03</v>
      </c>
    </row>
    <row r="225" spans="1:4" s="364" customFormat="1" x14ac:dyDescent="0.25">
      <c r="A225" s="360">
        <v>103101</v>
      </c>
      <c r="B225" s="360" t="s">
        <v>14593</v>
      </c>
      <c r="C225" s="360" t="s">
        <v>51</v>
      </c>
      <c r="D225" s="361">
        <v>73.86</v>
      </c>
    </row>
    <row r="226" spans="1:4" s="364" customFormat="1" x14ac:dyDescent="0.25">
      <c r="A226" s="360">
        <v>103102</v>
      </c>
      <c r="B226" s="360" t="s">
        <v>14594</v>
      </c>
      <c r="C226" s="360" t="s">
        <v>51</v>
      </c>
      <c r="D226" s="361">
        <v>85.06</v>
      </c>
    </row>
    <row r="227" spans="1:4" s="364" customFormat="1" x14ac:dyDescent="0.25">
      <c r="A227" s="360">
        <v>103103</v>
      </c>
      <c r="B227" s="360" t="s">
        <v>14595</v>
      </c>
      <c r="C227" s="360" t="s">
        <v>51</v>
      </c>
      <c r="D227" s="361">
        <v>91.89</v>
      </c>
    </row>
    <row r="228" spans="1:4" s="364" customFormat="1" x14ac:dyDescent="0.25">
      <c r="A228" s="360">
        <v>103104</v>
      </c>
      <c r="B228" s="360" t="s">
        <v>14596</v>
      </c>
      <c r="C228" s="360" t="s">
        <v>51</v>
      </c>
      <c r="D228" s="361">
        <v>109.92</v>
      </c>
    </row>
    <row r="229" spans="1:4" s="364" customFormat="1" x14ac:dyDescent="0.25">
      <c r="A229" s="360">
        <v>103105</v>
      </c>
      <c r="B229" s="360" t="s">
        <v>14597</v>
      </c>
      <c r="C229" s="360" t="s">
        <v>8</v>
      </c>
      <c r="D229" s="361">
        <v>31.63</v>
      </c>
    </row>
    <row r="230" spans="1:4" s="364" customFormat="1" x14ac:dyDescent="0.25">
      <c r="A230" s="360">
        <v>103106</v>
      </c>
      <c r="B230" s="360" t="s">
        <v>14598</v>
      </c>
      <c r="C230" s="360" t="s">
        <v>8</v>
      </c>
      <c r="D230" s="361">
        <v>37.950000000000003</v>
      </c>
    </row>
    <row r="231" spans="1:4" s="364" customFormat="1" x14ac:dyDescent="0.25">
      <c r="A231" s="360">
        <v>103107</v>
      </c>
      <c r="B231" s="360" t="s">
        <v>14599</v>
      </c>
      <c r="C231" s="360" t="s">
        <v>8</v>
      </c>
      <c r="D231" s="361">
        <v>53.76</v>
      </c>
    </row>
    <row r="232" spans="1:4" s="364" customFormat="1" x14ac:dyDescent="0.25">
      <c r="A232" s="360">
        <v>103108</v>
      </c>
      <c r="B232" s="360" t="s">
        <v>14600</v>
      </c>
      <c r="C232" s="360" t="s">
        <v>8</v>
      </c>
      <c r="D232" s="361">
        <v>69.58</v>
      </c>
    </row>
    <row r="233" spans="1:4" s="364" customFormat="1" x14ac:dyDescent="0.25">
      <c r="A233" s="360">
        <v>103109</v>
      </c>
      <c r="B233" s="360" t="s">
        <v>14601</v>
      </c>
      <c r="C233" s="360" t="s">
        <v>8</v>
      </c>
      <c r="D233" s="361">
        <v>115.08</v>
      </c>
    </row>
    <row r="234" spans="1:4" s="364" customFormat="1" x14ac:dyDescent="0.25">
      <c r="A234" s="360">
        <v>103110</v>
      </c>
      <c r="B234" s="360" t="s">
        <v>14602</v>
      </c>
      <c r="C234" s="360" t="s">
        <v>8</v>
      </c>
      <c r="D234" s="361">
        <v>130.91</v>
      </c>
    </row>
    <row r="235" spans="1:4" s="364" customFormat="1" x14ac:dyDescent="0.25">
      <c r="A235" s="360">
        <v>103111</v>
      </c>
      <c r="B235" s="360" t="s">
        <v>14603</v>
      </c>
      <c r="C235" s="360" t="s">
        <v>8</v>
      </c>
      <c r="D235" s="361">
        <v>176.41</v>
      </c>
    </row>
    <row r="236" spans="1:4" s="364" customFormat="1" x14ac:dyDescent="0.25">
      <c r="A236" s="360">
        <v>103112</v>
      </c>
      <c r="B236" s="360" t="s">
        <v>14604</v>
      </c>
      <c r="C236" s="360" t="s">
        <v>8</v>
      </c>
      <c r="D236" s="361">
        <v>192.23</v>
      </c>
    </row>
    <row r="237" spans="1:4" s="364" customFormat="1" x14ac:dyDescent="0.25">
      <c r="A237" s="360">
        <v>103113</v>
      </c>
      <c r="B237" s="360" t="s">
        <v>14605</v>
      </c>
      <c r="C237" s="360" t="s">
        <v>8</v>
      </c>
      <c r="D237" s="361">
        <v>237.74</v>
      </c>
    </row>
    <row r="238" spans="1:4" s="364" customFormat="1" x14ac:dyDescent="0.25">
      <c r="A238" s="360">
        <v>103114</v>
      </c>
      <c r="B238" s="360" t="s">
        <v>14606</v>
      </c>
      <c r="C238" s="360" t="s">
        <v>8</v>
      </c>
      <c r="D238" s="361">
        <v>253.55</v>
      </c>
    </row>
    <row r="239" spans="1:4" s="364" customFormat="1" x14ac:dyDescent="0.25">
      <c r="A239" s="360">
        <v>103115</v>
      </c>
      <c r="B239" s="360" t="s">
        <v>14607</v>
      </c>
      <c r="C239" s="360" t="s">
        <v>8</v>
      </c>
      <c r="D239" s="361">
        <v>285.18</v>
      </c>
    </row>
    <row r="240" spans="1:4" s="364" customFormat="1" x14ac:dyDescent="0.25">
      <c r="A240" s="360">
        <v>103116</v>
      </c>
      <c r="B240" s="360" t="s">
        <v>14608</v>
      </c>
      <c r="C240" s="360" t="s">
        <v>8</v>
      </c>
      <c r="D240" s="361">
        <v>346.5</v>
      </c>
    </row>
    <row r="241" spans="1:4" s="364" customFormat="1" x14ac:dyDescent="0.25">
      <c r="A241" s="360">
        <v>103117</v>
      </c>
      <c r="B241" s="360" t="s">
        <v>14609</v>
      </c>
      <c r="C241" s="360" t="s">
        <v>8</v>
      </c>
      <c r="D241" s="361">
        <v>378.13</v>
      </c>
    </row>
    <row r="242" spans="1:4" s="364" customFormat="1" x14ac:dyDescent="0.25">
      <c r="A242" s="360">
        <v>103118</v>
      </c>
      <c r="B242" s="360" t="s">
        <v>14610</v>
      </c>
      <c r="C242" s="360" t="s">
        <v>8</v>
      </c>
      <c r="D242" s="361">
        <v>439.44</v>
      </c>
    </row>
    <row r="243" spans="1:4" s="364" customFormat="1" x14ac:dyDescent="0.25">
      <c r="A243" s="360">
        <v>103119</v>
      </c>
      <c r="B243" s="360" t="s">
        <v>14611</v>
      </c>
      <c r="C243" s="360" t="s">
        <v>8</v>
      </c>
      <c r="D243" s="361">
        <v>471.08</v>
      </c>
    </row>
    <row r="244" spans="1:4" s="364" customFormat="1" x14ac:dyDescent="0.25">
      <c r="A244" s="360">
        <v>103120</v>
      </c>
      <c r="B244" s="360" t="s">
        <v>14612</v>
      </c>
      <c r="C244" s="360" t="s">
        <v>8</v>
      </c>
      <c r="D244" s="361">
        <v>564.02</v>
      </c>
    </row>
    <row r="245" spans="1:4" s="364" customFormat="1" x14ac:dyDescent="0.25">
      <c r="A245" s="360">
        <v>103121</v>
      </c>
      <c r="B245" s="360" t="s">
        <v>14613</v>
      </c>
      <c r="C245" s="360" t="s">
        <v>8</v>
      </c>
      <c r="D245" s="361">
        <v>41.87</v>
      </c>
    </row>
    <row r="246" spans="1:4" s="364" customFormat="1" x14ac:dyDescent="0.25">
      <c r="A246" s="360">
        <v>103122</v>
      </c>
      <c r="B246" s="360" t="s">
        <v>14614</v>
      </c>
      <c r="C246" s="360" t="s">
        <v>8</v>
      </c>
      <c r="D246" s="361">
        <v>51.35</v>
      </c>
    </row>
    <row r="247" spans="1:4" s="364" customFormat="1" x14ac:dyDescent="0.25">
      <c r="A247" s="360">
        <v>103123</v>
      </c>
      <c r="B247" s="360" t="s">
        <v>14615</v>
      </c>
      <c r="C247" s="360" t="s">
        <v>8</v>
      </c>
      <c r="D247" s="361">
        <v>75.069999999999993</v>
      </c>
    </row>
    <row r="248" spans="1:4" s="364" customFormat="1" x14ac:dyDescent="0.25">
      <c r="A248" s="360">
        <v>103124</v>
      </c>
      <c r="B248" s="360" t="s">
        <v>14616</v>
      </c>
      <c r="C248" s="360" t="s">
        <v>8</v>
      </c>
      <c r="D248" s="361">
        <v>98.78</v>
      </c>
    </row>
    <row r="249" spans="1:4" s="364" customFormat="1" x14ac:dyDescent="0.25">
      <c r="A249" s="360">
        <v>103125</v>
      </c>
      <c r="B249" s="360" t="s">
        <v>14617</v>
      </c>
      <c r="C249" s="360" t="s">
        <v>8</v>
      </c>
      <c r="D249" s="361">
        <v>167.06</v>
      </c>
    </row>
    <row r="250" spans="1:4" s="364" customFormat="1" x14ac:dyDescent="0.25">
      <c r="A250" s="360">
        <v>103126</v>
      </c>
      <c r="B250" s="360" t="s">
        <v>14618</v>
      </c>
      <c r="C250" s="360" t="s">
        <v>8</v>
      </c>
      <c r="D250" s="361">
        <v>190.78</v>
      </c>
    </row>
    <row r="251" spans="1:4" s="364" customFormat="1" x14ac:dyDescent="0.25">
      <c r="A251" s="360">
        <v>103127</v>
      </c>
      <c r="B251" s="360" t="s">
        <v>14619</v>
      </c>
      <c r="C251" s="360" t="s">
        <v>8</v>
      </c>
      <c r="D251" s="361">
        <v>259.06</v>
      </c>
    </row>
    <row r="252" spans="1:4" s="364" customFormat="1" x14ac:dyDescent="0.25">
      <c r="A252" s="360">
        <v>103128</v>
      </c>
      <c r="B252" s="360" t="s">
        <v>14620</v>
      </c>
      <c r="C252" s="360" t="s">
        <v>8</v>
      </c>
      <c r="D252" s="361">
        <v>282.76</v>
      </c>
    </row>
    <row r="253" spans="1:4" s="364" customFormat="1" x14ac:dyDescent="0.25">
      <c r="A253" s="360">
        <v>103129</v>
      </c>
      <c r="B253" s="360" t="s">
        <v>14621</v>
      </c>
      <c r="C253" s="360" t="s">
        <v>8</v>
      </c>
      <c r="D253" s="361">
        <v>351.05</v>
      </c>
    </row>
    <row r="254" spans="1:4" s="364" customFormat="1" x14ac:dyDescent="0.25">
      <c r="A254" s="360">
        <v>103130</v>
      </c>
      <c r="B254" s="360" t="s">
        <v>14622</v>
      </c>
      <c r="C254" s="360" t="s">
        <v>8</v>
      </c>
      <c r="D254" s="361">
        <v>374.75</v>
      </c>
    </row>
    <row r="255" spans="1:4" s="364" customFormat="1" x14ac:dyDescent="0.25">
      <c r="A255" s="360">
        <v>103131</v>
      </c>
      <c r="B255" s="360" t="s">
        <v>14623</v>
      </c>
      <c r="C255" s="360" t="s">
        <v>8</v>
      </c>
      <c r="D255" s="361">
        <v>422.19</v>
      </c>
    </row>
    <row r="256" spans="1:4" s="364" customFormat="1" x14ac:dyDescent="0.25">
      <c r="A256" s="360">
        <v>103132</v>
      </c>
      <c r="B256" s="360" t="s">
        <v>14624</v>
      </c>
      <c r="C256" s="360" t="s">
        <v>8</v>
      </c>
      <c r="D256" s="361">
        <v>514.16999999999996</v>
      </c>
    </row>
    <row r="257" spans="1:4" s="364" customFormat="1" x14ac:dyDescent="0.25">
      <c r="A257" s="360">
        <v>103133</v>
      </c>
      <c r="B257" s="360" t="s">
        <v>14625</v>
      </c>
      <c r="C257" s="360" t="s">
        <v>8</v>
      </c>
      <c r="D257" s="361">
        <v>561.6</v>
      </c>
    </row>
    <row r="258" spans="1:4" s="364" customFormat="1" x14ac:dyDescent="0.25">
      <c r="A258" s="360">
        <v>103134</v>
      </c>
      <c r="B258" s="360" t="s">
        <v>14626</v>
      </c>
      <c r="C258" s="360" t="s">
        <v>8</v>
      </c>
      <c r="D258" s="361">
        <v>653.6</v>
      </c>
    </row>
    <row r="259" spans="1:4" s="364" customFormat="1" x14ac:dyDescent="0.25">
      <c r="A259" s="360">
        <v>103135</v>
      </c>
      <c r="B259" s="360" t="s">
        <v>14627</v>
      </c>
      <c r="C259" s="360" t="s">
        <v>8</v>
      </c>
      <c r="D259" s="361">
        <v>701.03</v>
      </c>
    </row>
    <row r="260" spans="1:4" s="364" customFormat="1" x14ac:dyDescent="0.25">
      <c r="A260" s="360">
        <v>103136</v>
      </c>
      <c r="B260" s="360" t="s">
        <v>14628</v>
      </c>
      <c r="C260" s="360" t="s">
        <v>8</v>
      </c>
      <c r="D260" s="361">
        <v>840.45</v>
      </c>
    </row>
    <row r="261" spans="1:4" s="364" customFormat="1" x14ac:dyDescent="0.25">
      <c r="A261" s="360">
        <v>103137</v>
      </c>
      <c r="B261" s="360" t="s">
        <v>14629</v>
      </c>
      <c r="C261" s="360" t="s">
        <v>8</v>
      </c>
      <c r="D261" s="361">
        <v>21.4</v>
      </c>
    </row>
    <row r="262" spans="1:4" s="364" customFormat="1" x14ac:dyDescent="0.25">
      <c r="A262" s="360">
        <v>103138</v>
      </c>
      <c r="B262" s="360" t="s">
        <v>14630</v>
      </c>
      <c r="C262" s="360" t="s">
        <v>8</v>
      </c>
      <c r="D262" s="361">
        <v>24.57</v>
      </c>
    </row>
    <row r="263" spans="1:4" s="364" customFormat="1" x14ac:dyDescent="0.25">
      <c r="A263" s="360">
        <v>103139</v>
      </c>
      <c r="B263" s="360" t="s">
        <v>14631</v>
      </c>
      <c r="C263" s="360" t="s">
        <v>8</v>
      </c>
      <c r="D263" s="361">
        <v>32.47</v>
      </c>
    </row>
    <row r="264" spans="1:4" s="364" customFormat="1" x14ac:dyDescent="0.25">
      <c r="A264" s="360">
        <v>103140</v>
      </c>
      <c r="B264" s="360" t="s">
        <v>14632</v>
      </c>
      <c r="C264" s="360" t="s">
        <v>8</v>
      </c>
      <c r="D264" s="361">
        <v>40.369999999999997</v>
      </c>
    </row>
    <row r="265" spans="1:4" s="364" customFormat="1" x14ac:dyDescent="0.25">
      <c r="A265" s="360">
        <v>103141</v>
      </c>
      <c r="B265" s="360" t="s">
        <v>14633</v>
      </c>
      <c r="C265" s="360" t="s">
        <v>8</v>
      </c>
      <c r="D265" s="361">
        <v>63.12</v>
      </c>
    </row>
    <row r="266" spans="1:4" s="364" customFormat="1" x14ac:dyDescent="0.25">
      <c r="A266" s="360">
        <v>103142</v>
      </c>
      <c r="B266" s="360" t="s">
        <v>14634</v>
      </c>
      <c r="C266" s="360" t="s">
        <v>8</v>
      </c>
      <c r="D266" s="361">
        <v>71.03</v>
      </c>
    </row>
    <row r="267" spans="1:4" s="364" customFormat="1" x14ac:dyDescent="0.25">
      <c r="A267" s="360">
        <v>103143</v>
      </c>
      <c r="B267" s="360" t="s">
        <v>14635</v>
      </c>
      <c r="C267" s="360" t="s">
        <v>8</v>
      </c>
      <c r="D267" s="361">
        <v>93.8</v>
      </c>
    </row>
    <row r="268" spans="1:4" s="364" customFormat="1" x14ac:dyDescent="0.25">
      <c r="A268" s="360">
        <v>103144</v>
      </c>
      <c r="B268" s="360" t="s">
        <v>14636</v>
      </c>
      <c r="C268" s="360" t="s">
        <v>8</v>
      </c>
      <c r="D268" s="361">
        <v>101.69</v>
      </c>
    </row>
    <row r="269" spans="1:4" s="364" customFormat="1" x14ac:dyDescent="0.25">
      <c r="A269" s="360">
        <v>103145</v>
      </c>
      <c r="B269" s="360" t="s">
        <v>14637</v>
      </c>
      <c r="C269" s="360" t="s">
        <v>8</v>
      </c>
      <c r="D269" s="361">
        <v>124.47</v>
      </c>
    </row>
    <row r="270" spans="1:4" s="364" customFormat="1" x14ac:dyDescent="0.25">
      <c r="A270" s="360">
        <v>103146</v>
      </c>
      <c r="B270" s="360" t="s">
        <v>14638</v>
      </c>
      <c r="C270" s="360" t="s">
        <v>8</v>
      </c>
      <c r="D270" s="361">
        <v>132.35</v>
      </c>
    </row>
    <row r="271" spans="1:4" s="364" customFormat="1" x14ac:dyDescent="0.25">
      <c r="A271" s="360">
        <v>103147</v>
      </c>
      <c r="B271" s="360" t="s">
        <v>14639</v>
      </c>
      <c r="C271" s="360" t="s">
        <v>8</v>
      </c>
      <c r="D271" s="361">
        <v>148.16999999999999</v>
      </c>
    </row>
    <row r="272" spans="1:4" s="364" customFormat="1" x14ac:dyDescent="0.25">
      <c r="A272" s="360">
        <v>103148</v>
      </c>
      <c r="B272" s="360" t="s">
        <v>14640</v>
      </c>
      <c r="C272" s="360" t="s">
        <v>8</v>
      </c>
      <c r="D272" s="361">
        <v>178.84</v>
      </c>
    </row>
    <row r="273" spans="1:4" s="364" customFormat="1" x14ac:dyDescent="0.25">
      <c r="A273" s="360">
        <v>103149</v>
      </c>
      <c r="B273" s="360" t="s">
        <v>14641</v>
      </c>
      <c r="C273" s="360" t="s">
        <v>8</v>
      </c>
      <c r="D273" s="361">
        <v>194.65</v>
      </c>
    </row>
    <row r="274" spans="1:4" s="364" customFormat="1" x14ac:dyDescent="0.25">
      <c r="A274" s="360">
        <v>103150</v>
      </c>
      <c r="B274" s="360" t="s">
        <v>14642</v>
      </c>
      <c r="C274" s="360" t="s">
        <v>8</v>
      </c>
      <c r="D274" s="361">
        <v>225.26</v>
      </c>
    </row>
    <row r="275" spans="1:4" s="364" customFormat="1" x14ac:dyDescent="0.25">
      <c r="A275" s="360">
        <v>103151</v>
      </c>
      <c r="B275" s="360" t="s">
        <v>14643</v>
      </c>
      <c r="C275" s="360" t="s">
        <v>8</v>
      </c>
      <c r="D275" s="361">
        <v>241.13</v>
      </c>
    </row>
    <row r="276" spans="1:4" s="364" customFormat="1" x14ac:dyDescent="0.25">
      <c r="A276" s="360">
        <v>103152</v>
      </c>
      <c r="B276" s="360" t="s">
        <v>14644</v>
      </c>
      <c r="C276" s="360" t="s">
        <v>8</v>
      </c>
      <c r="D276" s="361">
        <v>287.60000000000002</v>
      </c>
    </row>
    <row r="277" spans="1:4" s="364" customFormat="1" x14ac:dyDescent="0.25">
      <c r="A277" s="360">
        <v>93206</v>
      </c>
      <c r="B277" s="360" t="s">
        <v>980</v>
      </c>
      <c r="C277" s="360" t="s">
        <v>4</v>
      </c>
      <c r="D277" s="362">
        <v>1043.99</v>
      </c>
    </row>
    <row r="278" spans="1:4" s="364" customFormat="1" x14ac:dyDescent="0.25">
      <c r="A278" s="360">
        <v>93207</v>
      </c>
      <c r="B278" s="360" t="s">
        <v>3</v>
      </c>
      <c r="C278" s="360" t="s">
        <v>4</v>
      </c>
      <c r="D278" s="362">
        <v>1085.06</v>
      </c>
    </row>
    <row r="279" spans="1:4" s="364" customFormat="1" x14ac:dyDescent="0.25">
      <c r="A279" s="360">
        <v>93208</v>
      </c>
      <c r="B279" s="360" t="s">
        <v>5</v>
      </c>
      <c r="C279" s="360" t="s">
        <v>4</v>
      </c>
      <c r="D279" s="361">
        <v>903.76</v>
      </c>
    </row>
    <row r="280" spans="1:4" s="364" customFormat="1" x14ac:dyDescent="0.25">
      <c r="A280" s="360">
        <v>93209</v>
      </c>
      <c r="B280" s="360" t="s">
        <v>981</v>
      </c>
      <c r="C280" s="360" t="s">
        <v>4</v>
      </c>
      <c r="D280" s="361">
        <v>883.62</v>
      </c>
    </row>
    <row r="281" spans="1:4" s="364" customFormat="1" x14ac:dyDescent="0.25">
      <c r="A281" s="360">
        <v>93210</v>
      </c>
      <c r="B281" s="360" t="s">
        <v>13</v>
      </c>
      <c r="C281" s="360" t="s">
        <v>4</v>
      </c>
      <c r="D281" s="361">
        <v>575.59</v>
      </c>
    </row>
    <row r="282" spans="1:4" s="364" customFormat="1" x14ac:dyDescent="0.25">
      <c r="A282" s="360">
        <v>93211</v>
      </c>
      <c r="B282" s="360" t="s">
        <v>982</v>
      </c>
      <c r="C282" s="360" t="s">
        <v>4</v>
      </c>
      <c r="D282" s="361">
        <v>555.12</v>
      </c>
    </row>
    <row r="283" spans="1:4" s="364" customFormat="1" x14ac:dyDescent="0.25">
      <c r="A283" s="360">
        <v>93212</v>
      </c>
      <c r="B283" s="360" t="s">
        <v>14</v>
      </c>
      <c r="C283" s="360" t="s">
        <v>4</v>
      </c>
      <c r="D283" s="361">
        <v>959.75</v>
      </c>
    </row>
    <row r="284" spans="1:4" s="364" customFormat="1" x14ac:dyDescent="0.25">
      <c r="A284" s="360">
        <v>93213</v>
      </c>
      <c r="B284" s="360" t="s">
        <v>983</v>
      </c>
      <c r="C284" s="360" t="s">
        <v>4</v>
      </c>
      <c r="D284" s="361">
        <v>930.4</v>
      </c>
    </row>
    <row r="285" spans="1:4" s="364" customFormat="1" x14ac:dyDescent="0.25">
      <c r="A285" s="360">
        <v>93214</v>
      </c>
      <c r="B285" s="360" t="s">
        <v>984</v>
      </c>
      <c r="C285" s="360" t="s">
        <v>8</v>
      </c>
      <c r="D285" s="362">
        <v>6287.87</v>
      </c>
    </row>
    <row r="286" spans="1:4" s="364" customFormat="1" x14ac:dyDescent="0.25">
      <c r="A286" s="360">
        <v>93243</v>
      </c>
      <c r="B286" s="360" t="s">
        <v>985</v>
      </c>
      <c r="C286" s="360" t="s">
        <v>8</v>
      </c>
      <c r="D286" s="362">
        <v>9705.1200000000008</v>
      </c>
    </row>
    <row r="287" spans="1:4" s="364" customFormat="1" x14ac:dyDescent="0.25">
      <c r="A287" s="360">
        <v>93582</v>
      </c>
      <c r="B287" s="360" t="s">
        <v>12</v>
      </c>
      <c r="C287" s="360" t="s">
        <v>4</v>
      </c>
      <c r="D287" s="361">
        <v>271.58999999999997</v>
      </c>
    </row>
    <row r="288" spans="1:4" s="364" customFormat="1" x14ac:dyDescent="0.25">
      <c r="A288" s="360">
        <v>93583</v>
      </c>
      <c r="B288" s="360" t="s">
        <v>986</v>
      </c>
      <c r="C288" s="360" t="s">
        <v>4</v>
      </c>
      <c r="D288" s="361">
        <v>435.3</v>
      </c>
    </row>
    <row r="289" spans="1:4" s="364" customFormat="1" x14ac:dyDescent="0.25">
      <c r="A289" s="360">
        <v>93584</v>
      </c>
      <c r="B289" s="360" t="s">
        <v>6</v>
      </c>
      <c r="C289" s="360" t="s">
        <v>4</v>
      </c>
      <c r="D289" s="361">
        <v>878.24</v>
      </c>
    </row>
    <row r="290" spans="1:4" s="364" customFormat="1" x14ac:dyDescent="0.25">
      <c r="A290" s="360">
        <v>93585</v>
      </c>
      <c r="B290" s="360" t="s">
        <v>987</v>
      </c>
      <c r="C290" s="360" t="s">
        <v>4</v>
      </c>
      <c r="D290" s="362">
        <v>1164.27</v>
      </c>
    </row>
    <row r="291" spans="1:4" s="364" customFormat="1" x14ac:dyDescent="0.25">
      <c r="A291" s="360">
        <v>98441</v>
      </c>
      <c r="B291" s="360" t="s">
        <v>988</v>
      </c>
      <c r="C291" s="360" t="s">
        <v>4</v>
      </c>
      <c r="D291" s="361">
        <v>150.97999999999999</v>
      </c>
    </row>
    <row r="292" spans="1:4" s="364" customFormat="1" x14ac:dyDescent="0.25">
      <c r="A292" s="360">
        <v>98442</v>
      </c>
      <c r="B292" s="360" t="s">
        <v>989</v>
      </c>
      <c r="C292" s="360" t="s">
        <v>4</v>
      </c>
      <c r="D292" s="361">
        <v>153.65</v>
      </c>
    </row>
    <row r="293" spans="1:4" s="364" customFormat="1" x14ac:dyDescent="0.25">
      <c r="A293" s="360">
        <v>98443</v>
      </c>
      <c r="B293" s="360" t="s">
        <v>990</v>
      </c>
      <c r="C293" s="360" t="s">
        <v>4</v>
      </c>
      <c r="D293" s="361">
        <v>133.88999999999999</v>
      </c>
    </row>
    <row r="294" spans="1:4" s="364" customFormat="1" x14ac:dyDescent="0.25">
      <c r="A294" s="360">
        <v>98444</v>
      </c>
      <c r="B294" s="360" t="s">
        <v>991</v>
      </c>
      <c r="C294" s="360" t="s">
        <v>4</v>
      </c>
      <c r="D294" s="361">
        <v>135.79</v>
      </c>
    </row>
    <row r="295" spans="1:4" s="364" customFormat="1" x14ac:dyDescent="0.25">
      <c r="A295" s="360">
        <v>98445</v>
      </c>
      <c r="B295" s="360" t="s">
        <v>992</v>
      </c>
      <c r="C295" s="360" t="s">
        <v>4</v>
      </c>
      <c r="D295" s="361">
        <v>181.48</v>
      </c>
    </row>
    <row r="296" spans="1:4" s="364" customFormat="1" x14ac:dyDescent="0.25">
      <c r="A296" s="360">
        <v>98446</v>
      </c>
      <c r="B296" s="360" t="s">
        <v>993</v>
      </c>
      <c r="C296" s="360" t="s">
        <v>4</v>
      </c>
      <c r="D296" s="361">
        <v>230.92</v>
      </c>
    </row>
    <row r="297" spans="1:4" s="364" customFormat="1" x14ac:dyDescent="0.25">
      <c r="A297" s="360">
        <v>98447</v>
      </c>
      <c r="B297" s="360" t="s">
        <v>994</v>
      </c>
      <c r="C297" s="360" t="s">
        <v>4</v>
      </c>
      <c r="D297" s="361">
        <v>157.52000000000001</v>
      </c>
    </row>
    <row r="298" spans="1:4" s="364" customFormat="1" x14ac:dyDescent="0.25">
      <c r="A298" s="360">
        <v>98448</v>
      </c>
      <c r="B298" s="360" t="s">
        <v>995</v>
      </c>
      <c r="C298" s="360" t="s">
        <v>4</v>
      </c>
      <c r="D298" s="361">
        <v>196.43</v>
      </c>
    </row>
    <row r="299" spans="1:4" s="364" customFormat="1" x14ac:dyDescent="0.25">
      <c r="A299" s="360">
        <v>98449</v>
      </c>
      <c r="B299" s="360" t="s">
        <v>996</v>
      </c>
      <c r="C299" s="360" t="s">
        <v>4</v>
      </c>
      <c r="D299" s="361">
        <v>190.24</v>
      </c>
    </row>
    <row r="300" spans="1:4" s="364" customFormat="1" x14ac:dyDescent="0.25">
      <c r="A300" s="360">
        <v>98450</v>
      </c>
      <c r="B300" s="360" t="s">
        <v>997</v>
      </c>
      <c r="C300" s="360" t="s">
        <v>4</v>
      </c>
      <c r="D300" s="361">
        <v>194.11</v>
      </c>
    </row>
    <row r="301" spans="1:4" s="364" customFormat="1" x14ac:dyDescent="0.25">
      <c r="A301" s="360">
        <v>98451</v>
      </c>
      <c r="B301" s="360" t="s">
        <v>998</v>
      </c>
      <c r="C301" s="360" t="s">
        <v>4</v>
      </c>
      <c r="D301" s="361">
        <v>170.86</v>
      </c>
    </row>
    <row r="302" spans="1:4" s="364" customFormat="1" x14ac:dyDescent="0.25">
      <c r="A302" s="360">
        <v>98452</v>
      </c>
      <c r="B302" s="360" t="s">
        <v>999</v>
      </c>
      <c r="C302" s="360" t="s">
        <v>4</v>
      </c>
      <c r="D302" s="361">
        <v>173.22</v>
      </c>
    </row>
    <row r="303" spans="1:4" s="364" customFormat="1" x14ac:dyDescent="0.25">
      <c r="A303" s="360">
        <v>98453</v>
      </c>
      <c r="B303" s="360" t="s">
        <v>1000</v>
      </c>
      <c r="C303" s="360" t="s">
        <v>4</v>
      </c>
      <c r="D303" s="361">
        <v>225.31</v>
      </c>
    </row>
    <row r="304" spans="1:4" s="364" customFormat="1" x14ac:dyDescent="0.25">
      <c r="A304" s="360">
        <v>98454</v>
      </c>
      <c r="B304" s="360" t="s">
        <v>1001</v>
      </c>
      <c r="C304" s="360" t="s">
        <v>4</v>
      </c>
      <c r="D304" s="361">
        <v>285.87</v>
      </c>
    </row>
    <row r="305" spans="1:4" s="364" customFormat="1" x14ac:dyDescent="0.25">
      <c r="A305" s="360">
        <v>98455</v>
      </c>
      <c r="B305" s="360" t="s">
        <v>1002</v>
      </c>
      <c r="C305" s="360" t="s">
        <v>4</v>
      </c>
      <c r="D305" s="361">
        <v>199.07</v>
      </c>
    </row>
    <row r="306" spans="1:4" s="364" customFormat="1" x14ac:dyDescent="0.25">
      <c r="A306" s="360">
        <v>98456</v>
      </c>
      <c r="B306" s="360" t="s">
        <v>1003</v>
      </c>
      <c r="C306" s="360" t="s">
        <v>4</v>
      </c>
      <c r="D306" s="361">
        <v>248.35</v>
      </c>
    </row>
    <row r="307" spans="1:4" s="364" customFormat="1" x14ac:dyDescent="0.25">
      <c r="A307" s="360">
        <v>98458</v>
      </c>
      <c r="B307" s="360" t="s">
        <v>1004</v>
      </c>
      <c r="C307" s="360" t="s">
        <v>4</v>
      </c>
      <c r="D307" s="361">
        <v>146.51</v>
      </c>
    </row>
    <row r="308" spans="1:4" s="364" customFormat="1" x14ac:dyDescent="0.25">
      <c r="A308" s="360">
        <v>98459</v>
      </c>
      <c r="B308" s="360" t="s">
        <v>15</v>
      </c>
      <c r="C308" s="360" t="s">
        <v>4</v>
      </c>
      <c r="D308" s="361">
        <v>128.76</v>
      </c>
    </row>
    <row r="309" spans="1:4" s="364" customFormat="1" x14ac:dyDescent="0.25">
      <c r="A309" s="360">
        <v>98460</v>
      </c>
      <c r="B309" s="360" t="s">
        <v>1005</v>
      </c>
      <c r="C309" s="360" t="s">
        <v>4</v>
      </c>
      <c r="D309" s="361">
        <v>187.28</v>
      </c>
    </row>
    <row r="310" spans="1:4" s="364" customFormat="1" x14ac:dyDescent="0.25">
      <c r="A310" s="360">
        <v>98461</v>
      </c>
      <c r="B310" s="360" t="s">
        <v>1006</v>
      </c>
      <c r="C310" s="360" t="s">
        <v>8</v>
      </c>
      <c r="D310" s="362">
        <v>5457.37</v>
      </c>
    </row>
    <row r="311" spans="1:4" s="364" customFormat="1" x14ac:dyDescent="0.25">
      <c r="A311" s="360">
        <v>98462</v>
      </c>
      <c r="B311" s="360" t="s">
        <v>1007</v>
      </c>
      <c r="C311" s="360" t="s">
        <v>8</v>
      </c>
      <c r="D311" s="362">
        <v>8263.9</v>
      </c>
    </row>
    <row r="312" spans="1:4" s="364" customFormat="1" x14ac:dyDescent="0.25">
      <c r="A312" s="360">
        <v>5631</v>
      </c>
      <c r="B312" s="360" t="s">
        <v>1008</v>
      </c>
      <c r="C312" s="360" t="s">
        <v>1009</v>
      </c>
      <c r="D312" s="361">
        <v>152.07</v>
      </c>
    </row>
    <row r="313" spans="1:4" s="364" customFormat="1" x14ac:dyDescent="0.25">
      <c r="A313" s="360">
        <v>5678</v>
      </c>
      <c r="B313" s="360" t="s">
        <v>1010</v>
      </c>
      <c r="C313" s="360" t="s">
        <v>1009</v>
      </c>
      <c r="D313" s="361">
        <v>107.29</v>
      </c>
    </row>
    <row r="314" spans="1:4" s="364" customFormat="1" x14ac:dyDescent="0.25">
      <c r="A314" s="360">
        <v>5680</v>
      </c>
      <c r="B314" s="360" t="s">
        <v>1011</v>
      </c>
      <c r="C314" s="360" t="s">
        <v>1009</v>
      </c>
      <c r="D314" s="361">
        <v>99.15</v>
      </c>
    </row>
    <row r="315" spans="1:4" s="364" customFormat="1" x14ac:dyDescent="0.25">
      <c r="A315" s="360">
        <v>5684</v>
      </c>
      <c r="B315" s="360" t="s">
        <v>1012</v>
      </c>
      <c r="C315" s="360" t="s">
        <v>1009</v>
      </c>
      <c r="D315" s="361">
        <v>118.58</v>
      </c>
    </row>
    <row r="316" spans="1:4" s="364" customFormat="1" x14ac:dyDescent="0.25">
      <c r="A316" s="360">
        <v>5689</v>
      </c>
      <c r="B316" s="360" t="s">
        <v>1013</v>
      </c>
      <c r="C316" s="360" t="s">
        <v>1009</v>
      </c>
      <c r="D316" s="361">
        <v>7.08</v>
      </c>
    </row>
    <row r="317" spans="1:4" s="364" customFormat="1" x14ac:dyDescent="0.25">
      <c r="A317" s="360">
        <v>5795</v>
      </c>
      <c r="B317" s="360" t="s">
        <v>1014</v>
      </c>
      <c r="C317" s="360" t="s">
        <v>1009</v>
      </c>
      <c r="D317" s="361">
        <v>20.32</v>
      </c>
    </row>
    <row r="318" spans="1:4" s="364" customFormat="1" x14ac:dyDescent="0.25">
      <c r="A318" s="360">
        <v>5811</v>
      </c>
      <c r="B318" s="360" t="s">
        <v>1015</v>
      </c>
      <c r="C318" s="360" t="s">
        <v>1009</v>
      </c>
      <c r="D318" s="361">
        <v>153.91</v>
      </c>
    </row>
    <row r="319" spans="1:4" s="364" customFormat="1" x14ac:dyDescent="0.25">
      <c r="A319" s="360">
        <v>5823</v>
      </c>
      <c r="B319" s="360" t="s">
        <v>1016</v>
      </c>
      <c r="C319" s="360" t="s">
        <v>1009</v>
      </c>
      <c r="D319" s="361">
        <v>172.01</v>
      </c>
    </row>
    <row r="320" spans="1:4" s="364" customFormat="1" x14ac:dyDescent="0.25">
      <c r="A320" s="360">
        <v>5824</v>
      </c>
      <c r="B320" s="360" t="s">
        <v>1017</v>
      </c>
      <c r="C320" s="360" t="s">
        <v>1009</v>
      </c>
      <c r="D320" s="361">
        <v>145.83000000000001</v>
      </c>
    </row>
    <row r="321" spans="1:4" s="364" customFormat="1" x14ac:dyDescent="0.25">
      <c r="A321" s="360">
        <v>5835</v>
      </c>
      <c r="B321" s="360" t="s">
        <v>1018</v>
      </c>
      <c r="C321" s="360" t="s">
        <v>1009</v>
      </c>
      <c r="D321" s="361">
        <v>341.88</v>
      </c>
    </row>
    <row r="322" spans="1:4" s="364" customFormat="1" x14ac:dyDescent="0.25">
      <c r="A322" s="360">
        <v>5839</v>
      </c>
      <c r="B322" s="360" t="s">
        <v>1019</v>
      </c>
      <c r="C322" s="360" t="s">
        <v>1009</v>
      </c>
      <c r="D322" s="361">
        <v>10.64</v>
      </c>
    </row>
    <row r="323" spans="1:4" s="364" customFormat="1" x14ac:dyDescent="0.25">
      <c r="A323" s="360">
        <v>5843</v>
      </c>
      <c r="B323" s="360" t="s">
        <v>1020</v>
      </c>
      <c r="C323" s="360" t="s">
        <v>1009</v>
      </c>
      <c r="D323" s="361">
        <v>188.89</v>
      </c>
    </row>
    <row r="324" spans="1:4" s="364" customFormat="1" x14ac:dyDescent="0.25">
      <c r="A324" s="360">
        <v>5847</v>
      </c>
      <c r="B324" s="360" t="s">
        <v>1021</v>
      </c>
      <c r="C324" s="360" t="s">
        <v>1009</v>
      </c>
      <c r="D324" s="361">
        <v>195.69</v>
      </c>
    </row>
    <row r="325" spans="1:4" s="364" customFormat="1" x14ac:dyDescent="0.25">
      <c r="A325" s="360">
        <v>5851</v>
      </c>
      <c r="B325" s="360" t="s">
        <v>1022</v>
      </c>
      <c r="C325" s="360" t="s">
        <v>1009</v>
      </c>
      <c r="D325" s="361">
        <v>186.29</v>
      </c>
    </row>
    <row r="326" spans="1:4" s="364" customFormat="1" x14ac:dyDescent="0.25">
      <c r="A326" s="360">
        <v>5855</v>
      </c>
      <c r="B326" s="360" t="s">
        <v>1023</v>
      </c>
      <c r="C326" s="360" t="s">
        <v>1009</v>
      </c>
      <c r="D326" s="361">
        <v>499.95</v>
      </c>
    </row>
    <row r="327" spans="1:4" s="364" customFormat="1" x14ac:dyDescent="0.25">
      <c r="A327" s="360">
        <v>5863</v>
      </c>
      <c r="B327" s="360" t="s">
        <v>1024</v>
      </c>
      <c r="C327" s="360" t="s">
        <v>1009</v>
      </c>
      <c r="D327" s="361">
        <v>16.93</v>
      </c>
    </row>
    <row r="328" spans="1:4" s="364" customFormat="1" x14ac:dyDescent="0.25">
      <c r="A328" s="360">
        <v>5867</v>
      </c>
      <c r="B328" s="360" t="s">
        <v>1025</v>
      </c>
      <c r="C328" s="360" t="s">
        <v>1009</v>
      </c>
      <c r="D328" s="361">
        <v>118.8</v>
      </c>
    </row>
    <row r="329" spans="1:4" s="364" customFormat="1" x14ac:dyDescent="0.25">
      <c r="A329" s="360">
        <v>5875</v>
      </c>
      <c r="B329" s="360" t="s">
        <v>1026</v>
      </c>
      <c r="C329" s="360" t="s">
        <v>1009</v>
      </c>
      <c r="D329" s="361">
        <v>99.23</v>
      </c>
    </row>
    <row r="330" spans="1:4" s="364" customFormat="1" x14ac:dyDescent="0.25">
      <c r="A330" s="360">
        <v>5879</v>
      </c>
      <c r="B330" s="360" t="s">
        <v>1027</v>
      </c>
      <c r="C330" s="360" t="s">
        <v>1009</v>
      </c>
      <c r="D330" s="361">
        <v>103.06</v>
      </c>
    </row>
    <row r="331" spans="1:4" s="364" customFormat="1" x14ac:dyDescent="0.25">
      <c r="A331" s="360">
        <v>5882</v>
      </c>
      <c r="B331" s="360" t="s">
        <v>1028</v>
      </c>
      <c r="C331" s="360" t="s">
        <v>1009</v>
      </c>
      <c r="D331" s="361">
        <v>104.64</v>
      </c>
    </row>
    <row r="332" spans="1:4" s="364" customFormat="1" x14ac:dyDescent="0.25">
      <c r="A332" s="360">
        <v>5890</v>
      </c>
      <c r="B332" s="360" t="s">
        <v>1029</v>
      </c>
      <c r="C332" s="360" t="s">
        <v>1009</v>
      </c>
      <c r="D332" s="361">
        <v>146.94</v>
      </c>
    </row>
    <row r="333" spans="1:4" s="364" customFormat="1" x14ac:dyDescent="0.25">
      <c r="A333" s="360">
        <v>5894</v>
      </c>
      <c r="B333" s="360" t="s">
        <v>1030</v>
      </c>
      <c r="C333" s="360" t="s">
        <v>1009</v>
      </c>
      <c r="D333" s="361">
        <v>142.88</v>
      </c>
    </row>
    <row r="334" spans="1:4" s="364" customFormat="1" x14ac:dyDescent="0.25">
      <c r="A334" s="360">
        <v>5901</v>
      </c>
      <c r="B334" s="360" t="s">
        <v>1031</v>
      </c>
      <c r="C334" s="360" t="s">
        <v>1009</v>
      </c>
      <c r="D334" s="361">
        <v>228.37</v>
      </c>
    </row>
    <row r="335" spans="1:4" s="364" customFormat="1" x14ac:dyDescent="0.25">
      <c r="A335" s="360">
        <v>5909</v>
      </c>
      <c r="B335" s="360" t="s">
        <v>1032</v>
      </c>
      <c r="C335" s="360" t="s">
        <v>1009</v>
      </c>
      <c r="D335" s="361">
        <v>27.78</v>
      </c>
    </row>
    <row r="336" spans="1:4" s="364" customFormat="1" x14ac:dyDescent="0.25">
      <c r="A336" s="360">
        <v>5921</v>
      </c>
      <c r="B336" s="360" t="s">
        <v>1033</v>
      </c>
      <c r="C336" s="360" t="s">
        <v>1009</v>
      </c>
      <c r="D336" s="361">
        <v>5.55</v>
      </c>
    </row>
    <row r="337" spans="1:4" s="364" customFormat="1" x14ac:dyDescent="0.25">
      <c r="A337" s="360">
        <v>5928</v>
      </c>
      <c r="B337" s="360" t="s">
        <v>1034</v>
      </c>
      <c r="C337" s="360" t="s">
        <v>1009</v>
      </c>
      <c r="D337" s="361">
        <v>188.05</v>
      </c>
    </row>
    <row r="338" spans="1:4" s="364" customFormat="1" x14ac:dyDescent="0.25">
      <c r="A338" s="360">
        <v>5932</v>
      </c>
      <c r="B338" s="360" t="s">
        <v>1035</v>
      </c>
      <c r="C338" s="360" t="s">
        <v>1009</v>
      </c>
      <c r="D338" s="361">
        <v>188.81</v>
      </c>
    </row>
    <row r="339" spans="1:4" s="364" customFormat="1" x14ac:dyDescent="0.25">
      <c r="A339" s="360">
        <v>5940</v>
      </c>
      <c r="B339" s="360" t="s">
        <v>1036</v>
      </c>
      <c r="C339" s="360" t="s">
        <v>1009</v>
      </c>
      <c r="D339" s="361">
        <v>152.28</v>
      </c>
    </row>
    <row r="340" spans="1:4" s="364" customFormat="1" x14ac:dyDescent="0.25">
      <c r="A340" s="360">
        <v>5944</v>
      </c>
      <c r="B340" s="360" t="s">
        <v>1037</v>
      </c>
      <c r="C340" s="360" t="s">
        <v>1009</v>
      </c>
      <c r="D340" s="361">
        <v>171.66</v>
      </c>
    </row>
    <row r="341" spans="1:4" s="364" customFormat="1" x14ac:dyDescent="0.25">
      <c r="A341" s="360">
        <v>5953</v>
      </c>
      <c r="B341" s="360" t="s">
        <v>1038</v>
      </c>
      <c r="C341" s="360" t="s">
        <v>1009</v>
      </c>
      <c r="D341" s="361">
        <v>45.9</v>
      </c>
    </row>
    <row r="342" spans="1:4" s="364" customFormat="1" x14ac:dyDescent="0.25">
      <c r="A342" s="360">
        <v>6259</v>
      </c>
      <c r="B342" s="360" t="s">
        <v>1039</v>
      </c>
      <c r="C342" s="360" t="s">
        <v>1009</v>
      </c>
      <c r="D342" s="361">
        <v>188.48</v>
      </c>
    </row>
    <row r="343" spans="1:4" s="364" customFormat="1" x14ac:dyDescent="0.25">
      <c r="A343" s="360">
        <v>6879</v>
      </c>
      <c r="B343" s="360" t="s">
        <v>1040</v>
      </c>
      <c r="C343" s="360" t="s">
        <v>1009</v>
      </c>
      <c r="D343" s="361">
        <v>156</v>
      </c>
    </row>
    <row r="344" spans="1:4" s="364" customFormat="1" x14ac:dyDescent="0.25">
      <c r="A344" s="360">
        <v>7030</v>
      </c>
      <c r="B344" s="360" t="s">
        <v>1041</v>
      </c>
      <c r="C344" s="360" t="s">
        <v>1009</v>
      </c>
      <c r="D344" s="361">
        <v>186.37</v>
      </c>
    </row>
    <row r="345" spans="1:4" s="364" customFormat="1" x14ac:dyDescent="0.25">
      <c r="A345" s="360">
        <v>7042</v>
      </c>
      <c r="B345" s="360" t="s">
        <v>1042</v>
      </c>
      <c r="C345" s="360" t="s">
        <v>1009</v>
      </c>
      <c r="D345" s="361">
        <v>11.2</v>
      </c>
    </row>
    <row r="346" spans="1:4" s="364" customFormat="1" x14ac:dyDescent="0.25">
      <c r="A346" s="360">
        <v>7049</v>
      </c>
      <c r="B346" s="360" t="s">
        <v>1043</v>
      </c>
      <c r="C346" s="360" t="s">
        <v>1009</v>
      </c>
      <c r="D346" s="361">
        <v>165.92</v>
      </c>
    </row>
    <row r="347" spans="1:4" s="364" customFormat="1" x14ac:dyDescent="0.25">
      <c r="A347" s="360">
        <v>67826</v>
      </c>
      <c r="B347" s="360" t="s">
        <v>1044</v>
      </c>
      <c r="C347" s="360" t="s">
        <v>1009</v>
      </c>
      <c r="D347" s="361">
        <v>135.59</v>
      </c>
    </row>
    <row r="348" spans="1:4" s="364" customFormat="1" x14ac:dyDescent="0.25">
      <c r="A348" s="360">
        <v>73417</v>
      </c>
      <c r="B348" s="360" t="s">
        <v>1045</v>
      </c>
      <c r="C348" s="360" t="s">
        <v>1009</v>
      </c>
      <c r="D348" s="361">
        <v>150.69999999999999</v>
      </c>
    </row>
    <row r="349" spans="1:4" s="364" customFormat="1" x14ac:dyDescent="0.25">
      <c r="A349" s="360">
        <v>73436</v>
      </c>
      <c r="B349" s="360" t="s">
        <v>1046</v>
      </c>
      <c r="C349" s="360" t="s">
        <v>1009</v>
      </c>
      <c r="D349" s="361">
        <v>154.44</v>
      </c>
    </row>
    <row r="350" spans="1:4" s="364" customFormat="1" x14ac:dyDescent="0.25">
      <c r="A350" s="360">
        <v>73467</v>
      </c>
      <c r="B350" s="360" t="s">
        <v>1047</v>
      </c>
      <c r="C350" s="360" t="s">
        <v>1009</v>
      </c>
      <c r="D350" s="361">
        <v>124.38</v>
      </c>
    </row>
    <row r="351" spans="1:4" s="364" customFormat="1" x14ac:dyDescent="0.25">
      <c r="A351" s="360">
        <v>73536</v>
      </c>
      <c r="B351" s="360" t="s">
        <v>1048</v>
      </c>
      <c r="C351" s="360" t="s">
        <v>1009</v>
      </c>
      <c r="D351" s="361">
        <v>9.5</v>
      </c>
    </row>
    <row r="352" spans="1:4" s="364" customFormat="1" x14ac:dyDescent="0.25">
      <c r="A352" s="360">
        <v>83362</v>
      </c>
      <c r="B352" s="360" t="s">
        <v>1049</v>
      </c>
      <c r="C352" s="360" t="s">
        <v>1009</v>
      </c>
      <c r="D352" s="361">
        <v>229.31</v>
      </c>
    </row>
    <row r="353" spans="1:4" s="364" customFormat="1" x14ac:dyDescent="0.25">
      <c r="A353" s="360">
        <v>83765</v>
      </c>
      <c r="B353" s="360" t="s">
        <v>1050</v>
      </c>
      <c r="C353" s="360" t="s">
        <v>1009</v>
      </c>
      <c r="D353" s="361">
        <v>84.47</v>
      </c>
    </row>
    <row r="354" spans="1:4" s="364" customFormat="1" x14ac:dyDescent="0.25">
      <c r="A354" s="360">
        <v>87445</v>
      </c>
      <c r="B354" s="360" t="s">
        <v>1051</v>
      </c>
      <c r="C354" s="360" t="s">
        <v>1009</v>
      </c>
      <c r="D354" s="361">
        <v>4.29</v>
      </c>
    </row>
    <row r="355" spans="1:4" s="364" customFormat="1" x14ac:dyDescent="0.25">
      <c r="A355" s="360">
        <v>88386</v>
      </c>
      <c r="B355" s="360" t="s">
        <v>1052</v>
      </c>
      <c r="C355" s="360" t="s">
        <v>1009</v>
      </c>
      <c r="D355" s="361">
        <v>4.43</v>
      </c>
    </row>
    <row r="356" spans="1:4" s="364" customFormat="1" x14ac:dyDescent="0.25">
      <c r="A356" s="360">
        <v>88393</v>
      </c>
      <c r="B356" s="360" t="s">
        <v>1053</v>
      </c>
      <c r="C356" s="360" t="s">
        <v>1009</v>
      </c>
      <c r="D356" s="361">
        <v>6.02</v>
      </c>
    </row>
    <row r="357" spans="1:4" s="364" customFormat="1" x14ac:dyDescent="0.25">
      <c r="A357" s="360">
        <v>88399</v>
      </c>
      <c r="B357" s="360" t="s">
        <v>1054</v>
      </c>
      <c r="C357" s="360" t="s">
        <v>1009</v>
      </c>
      <c r="D357" s="361">
        <v>3.35</v>
      </c>
    </row>
    <row r="358" spans="1:4" s="364" customFormat="1" x14ac:dyDescent="0.25">
      <c r="A358" s="360">
        <v>88418</v>
      </c>
      <c r="B358" s="360" t="s">
        <v>1055</v>
      </c>
      <c r="C358" s="360" t="s">
        <v>1009</v>
      </c>
      <c r="D358" s="361">
        <v>15.32</v>
      </c>
    </row>
    <row r="359" spans="1:4" s="364" customFormat="1" x14ac:dyDescent="0.25">
      <c r="A359" s="360">
        <v>88433</v>
      </c>
      <c r="B359" s="360" t="s">
        <v>1056</v>
      </c>
      <c r="C359" s="360" t="s">
        <v>1009</v>
      </c>
      <c r="D359" s="361">
        <v>19.13</v>
      </c>
    </row>
    <row r="360" spans="1:4" s="364" customFormat="1" x14ac:dyDescent="0.25">
      <c r="A360" s="360">
        <v>88830</v>
      </c>
      <c r="B360" s="360" t="s">
        <v>1057</v>
      </c>
      <c r="C360" s="360" t="s">
        <v>1009</v>
      </c>
      <c r="D360" s="361">
        <v>1.61</v>
      </c>
    </row>
    <row r="361" spans="1:4" s="364" customFormat="1" x14ac:dyDescent="0.25">
      <c r="A361" s="360">
        <v>88843</v>
      </c>
      <c r="B361" s="360" t="s">
        <v>1058</v>
      </c>
      <c r="C361" s="360" t="s">
        <v>1009</v>
      </c>
      <c r="D361" s="361">
        <v>155.56</v>
      </c>
    </row>
    <row r="362" spans="1:4" s="364" customFormat="1" x14ac:dyDescent="0.25">
      <c r="A362" s="360">
        <v>88907</v>
      </c>
      <c r="B362" s="360" t="s">
        <v>1059</v>
      </c>
      <c r="C362" s="360" t="s">
        <v>1009</v>
      </c>
      <c r="D362" s="361">
        <v>181.44</v>
      </c>
    </row>
    <row r="363" spans="1:4" s="364" customFormat="1" x14ac:dyDescent="0.25">
      <c r="A363" s="360">
        <v>89021</v>
      </c>
      <c r="B363" s="360" t="s">
        <v>1060</v>
      </c>
      <c r="C363" s="360" t="s">
        <v>1009</v>
      </c>
      <c r="D363" s="361">
        <v>2.1</v>
      </c>
    </row>
    <row r="364" spans="1:4" s="364" customFormat="1" x14ac:dyDescent="0.25">
      <c r="A364" s="360">
        <v>89028</v>
      </c>
      <c r="B364" s="360" t="s">
        <v>1061</v>
      </c>
      <c r="C364" s="360" t="s">
        <v>1009</v>
      </c>
      <c r="D364" s="361">
        <v>171.78</v>
      </c>
    </row>
    <row r="365" spans="1:4" s="364" customFormat="1" x14ac:dyDescent="0.25">
      <c r="A365" s="360">
        <v>89032</v>
      </c>
      <c r="B365" s="360" t="s">
        <v>1062</v>
      </c>
      <c r="C365" s="360" t="s">
        <v>1009</v>
      </c>
      <c r="D365" s="361">
        <v>139.63999999999999</v>
      </c>
    </row>
    <row r="366" spans="1:4" s="364" customFormat="1" x14ac:dyDescent="0.25">
      <c r="A366" s="360">
        <v>89035</v>
      </c>
      <c r="B366" s="360" t="s">
        <v>1063</v>
      </c>
      <c r="C366" s="360" t="s">
        <v>1009</v>
      </c>
      <c r="D366" s="361">
        <v>137.96</v>
      </c>
    </row>
    <row r="367" spans="1:4" s="364" customFormat="1" x14ac:dyDescent="0.25">
      <c r="A367" s="360">
        <v>89225</v>
      </c>
      <c r="B367" s="360" t="s">
        <v>1064</v>
      </c>
      <c r="C367" s="360" t="s">
        <v>1009</v>
      </c>
      <c r="D367" s="361">
        <v>4.6100000000000003</v>
      </c>
    </row>
    <row r="368" spans="1:4" s="364" customFormat="1" x14ac:dyDescent="0.25">
      <c r="A368" s="360">
        <v>89234</v>
      </c>
      <c r="B368" s="360" t="s">
        <v>1065</v>
      </c>
      <c r="C368" s="360" t="s">
        <v>1009</v>
      </c>
      <c r="D368" s="361">
        <v>522.82000000000005</v>
      </c>
    </row>
    <row r="369" spans="1:4" s="364" customFormat="1" x14ac:dyDescent="0.25">
      <c r="A369" s="360">
        <v>89242</v>
      </c>
      <c r="B369" s="360" t="s">
        <v>1066</v>
      </c>
      <c r="C369" s="360" t="s">
        <v>1009</v>
      </c>
      <c r="D369" s="362">
        <v>1236.1199999999999</v>
      </c>
    </row>
    <row r="370" spans="1:4" s="364" customFormat="1" x14ac:dyDescent="0.25">
      <c r="A370" s="360">
        <v>89250</v>
      </c>
      <c r="B370" s="360" t="s">
        <v>1067</v>
      </c>
      <c r="C370" s="360" t="s">
        <v>1009</v>
      </c>
      <c r="D370" s="362">
        <v>1070.8599999999999</v>
      </c>
    </row>
    <row r="371" spans="1:4" s="364" customFormat="1" x14ac:dyDescent="0.25">
      <c r="A371" s="360">
        <v>89257</v>
      </c>
      <c r="B371" s="360" t="s">
        <v>1068</v>
      </c>
      <c r="C371" s="360" t="s">
        <v>1009</v>
      </c>
      <c r="D371" s="361">
        <v>293.17</v>
      </c>
    </row>
    <row r="372" spans="1:4" s="364" customFormat="1" x14ac:dyDescent="0.25">
      <c r="A372" s="360">
        <v>89272</v>
      </c>
      <c r="B372" s="360" t="s">
        <v>1069</v>
      </c>
      <c r="C372" s="360" t="s">
        <v>1009</v>
      </c>
      <c r="D372" s="361">
        <v>161.29</v>
      </c>
    </row>
    <row r="373" spans="1:4" s="364" customFormat="1" x14ac:dyDescent="0.25">
      <c r="A373" s="360">
        <v>89278</v>
      </c>
      <c r="B373" s="360" t="s">
        <v>1070</v>
      </c>
      <c r="C373" s="360" t="s">
        <v>1009</v>
      </c>
      <c r="D373" s="361">
        <v>10.07</v>
      </c>
    </row>
    <row r="374" spans="1:4" s="364" customFormat="1" x14ac:dyDescent="0.25">
      <c r="A374" s="360">
        <v>89843</v>
      </c>
      <c r="B374" s="360" t="s">
        <v>1071</v>
      </c>
      <c r="C374" s="360" t="s">
        <v>1009</v>
      </c>
      <c r="D374" s="361">
        <v>161.63999999999999</v>
      </c>
    </row>
    <row r="375" spans="1:4" s="364" customFormat="1" x14ac:dyDescent="0.25">
      <c r="A375" s="360">
        <v>89876</v>
      </c>
      <c r="B375" s="360" t="s">
        <v>1072</v>
      </c>
      <c r="C375" s="360" t="s">
        <v>1009</v>
      </c>
      <c r="D375" s="361">
        <v>248.28</v>
      </c>
    </row>
    <row r="376" spans="1:4" s="364" customFormat="1" x14ac:dyDescent="0.25">
      <c r="A376" s="360">
        <v>89883</v>
      </c>
      <c r="B376" s="360" t="s">
        <v>1073</v>
      </c>
      <c r="C376" s="360" t="s">
        <v>1009</v>
      </c>
      <c r="D376" s="361">
        <v>275.18</v>
      </c>
    </row>
    <row r="377" spans="1:4" s="364" customFormat="1" x14ac:dyDescent="0.25">
      <c r="A377" s="360">
        <v>90586</v>
      </c>
      <c r="B377" s="360" t="s">
        <v>1074</v>
      </c>
      <c r="C377" s="360" t="s">
        <v>1009</v>
      </c>
      <c r="D377" s="361">
        <v>1.58</v>
      </c>
    </row>
    <row r="378" spans="1:4" s="364" customFormat="1" x14ac:dyDescent="0.25">
      <c r="A378" s="360">
        <v>90625</v>
      </c>
      <c r="B378" s="360" t="s">
        <v>1075</v>
      </c>
      <c r="C378" s="360" t="s">
        <v>1009</v>
      </c>
      <c r="D378" s="361">
        <v>6.76</v>
      </c>
    </row>
    <row r="379" spans="1:4" s="364" customFormat="1" x14ac:dyDescent="0.25">
      <c r="A379" s="360">
        <v>90631</v>
      </c>
      <c r="B379" s="360" t="s">
        <v>1076</v>
      </c>
      <c r="C379" s="360" t="s">
        <v>1009</v>
      </c>
      <c r="D379" s="361">
        <v>108.4</v>
      </c>
    </row>
    <row r="380" spans="1:4" s="364" customFormat="1" x14ac:dyDescent="0.25">
      <c r="A380" s="360">
        <v>90637</v>
      </c>
      <c r="B380" s="360" t="s">
        <v>1077</v>
      </c>
      <c r="C380" s="360" t="s">
        <v>1009</v>
      </c>
      <c r="D380" s="361">
        <v>13.79</v>
      </c>
    </row>
    <row r="381" spans="1:4" s="364" customFormat="1" x14ac:dyDescent="0.25">
      <c r="A381" s="360">
        <v>90643</v>
      </c>
      <c r="B381" s="360" t="s">
        <v>1078</v>
      </c>
      <c r="C381" s="360" t="s">
        <v>1009</v>
      </c>
      <c r="D381" s="361">
        <v>20.75</v>
      </c>
    </row>
    <row r="382" spans="1:4" s="364" customFormat="1" x14ac:dyDescent="0.25">
      <c r="A382" s="360">
        <v>90650</v>
      </c>
      <c r="B382" s="360" t="s">
        <v>1079</v>
      </c>
      <c r="C382" s="360" t="s">
        <v>1009</v>
      </c>
      <c r="D382" s="361">
        <v>9.3000000000000007</v>
      </c>
    </row>
    <row r="383" spans="1:4" s="364" customFormat="1" x14ac:dyDescent="0.25">
      <c r="A383" s="360">
        <v>90656</v>
      </c>
      <c r="B383" s="360" t="s">
        <v>1080</v>
      </c>
      <c r="C383" s="360" t="s">
        <v>1009</v>
      </c>
      <c r="D383" s="361">
        <v>13.65</v>
      </c>
    </row>
    <row r="384" spans="1:4" s="364" customFormat="1" x14ac:dyDescent="0.25">
      <c r="A384" s="360">
        <v>90662</v>
      </c>
      <c r="B384" s="360" t="s">
        <v>1081</v>
      </c>
      <c r="C384" s="360" t="s">
        <v>1009</v>
      </c>
      <c r="D384" s="361">
        <v>14.28</v>
      </c>
    </row>
    <row r="385" spans="1:4" s="364" customFormat="1" x14ac:dyDescent="0.25">
      <c r="A385" s="360">
        <v>90668</v>
      </c>
      <c r="B385" s="360" t="s">
        <v>1082</v>
      </c>
      <c r="C385" s="360" t="s">
        <v>1009</v>
      </c>
      <c r="D385" s="361">
        <v>24.26</v>
      </c>
    </row>
    <row r="386" spans="1:4" s="364" customFormat="1" x14ac:dyDescent="0.25">
      <c r="A386" s="360">
        <v>90674</v>
      </c>
      <c r="B386" s="360" t="s">
        <v>1083</v>
      </c>
      <c r="C386" s="360" t="s">
        <v>1009</v>
      </c>
      <c r="D386" s="361">
        <v>487.53</v>
      </c>
    </row>
    <row r="387" spans="1:4" s="364" customFormat="1" x14ac:dyDescent="0.25">
      <c r="A387" s="360">
        <v>90680</v>
      </c>
      <c r="B387" s="360" t="s">
        <v>1084</v>
      </c>
      <c r="C387" s="360" t="s">
        <v>1009</v>
      </c>
      <c r="D387" s="361">
        <v>292.18</v>
      </c>
    </row>
    <row r="388" spans="1:4" s="364" customFormat="1" x14ac:dyDescent="0.25">
      <c r="A388" s="360">
        <v>90686</v>
      </c>
      <c r="B388" s="360" t="s">
        <v>1085</v>
      </c>
      <c r="C388" s="360" t="s">
        <v>1009</v>
      </c>
      <c r="D388" s="361">
        <v>129.16</v>
      </c>
    </row>
    <row r="389" spans="1:4" s="364" customFormat="1" x14ac:dyDescent="0.25">
      <c r="A389" s="360">
        <v>90692</v>
      </c>
      <c r="B389" s="360" t="s">
        <v>1086</v>
      </c>
      <c r="C389" s="360" t="s">
        <v>1009</v>
      </c>
      <c r="D389" s="361">
        <v>95.93</v>
      </c>
    </row>
    <row r="390" spans="1:4" s="364" customFormat="1" x14ac:dyDescent="0.25">
      <c r="A390" s="360">
        <v>90964</v>
      </c>
      <c r="B390" s="360" t="s">
        <v>1087</v>
      </c>
      <c r="C390" s="360" t="s">
        <v>1009</v>
      </c>
      <c r="D390" s="361">
        <v>22.97</v>
      </c>
    </row>
    <row r="391" spans="1:4" s="364" customFormat="1" x14ac:dyDescent="0.25">
      <c r="A391" s="360">
        <v>90972</v>
      </c>
      <c r="B391" s="360" t="s">
        <v>1088</v>
      </c>
      <c r="C391" s="360" t="s">
        <v>1009</v>
      </c>
      <c r="D391" s="361">
        <v>59.47</v>
      </c>
    </row>
    <row r="392" spans="1:4" s="364" customFormat="1" x14ac:dyDescent="0.25">
      <c r="A392" s="360">
        <v>90979</v>
      </c>
      <c r="B392" s="360" t="s">
        <v>1089</v>
      </c>
      <c r="C392" s="360" t="s">
        <v>1009</v>
      </c>
      <c r="D392" s="361">
        <v>153.68</v>
      </c>
    </row>
    <row r="393" spans="1:4" s="364" customFormat="1" x14ac:dyDescent="0.25">
      <c r="A393" s="360">
        <v>90991</v>
      </c>
      <c r="B393" s="360" t="s">
        <v>1090</v>
      </c>
      <c r="C393" s="360" t="s">
        <v>1009</v>
      </c>
      <c r="D393" s="361">
        <v>147.9</v>
      </c>
    </row>
    <row r="394" spans="1:4" s="364" customFormat="1" x14ac:dyDescent="0.25">
      <c r="A394" s="360">
        <v>90999</v>
      </c>
      <c r="B394" s="360" t="s">
        <v>1091</v>
      </c>
      <c r="C394" s="360" t="s">
        <v>1009</v>
      </c>
      <c r="D394" s="361">
        <v>78.87</v>
      </c>
    </row>
    <row r="395" spans="1:4" s="364" customFormat="1" x14ac:dyDescent="0.25">
      <c r="A395" s="360">
        <v>91031</v>
      </c>
      <c r="B395" s="360" t="s">
        <v>1092</v>
      </c>
      <c r="C395" s="360" t="s">
        <v>1009</v>
      </c>
      <c r="D395" s="361">
        <v>180.91</v>
      </c>
    </row>
    <row r="396" spans="1:4" s="364" customFormat="1" x14ac:dyDescent="0.25">
      <c r="A396" s="360">
        <v>91277</v>
      </c>
      <c r="B396" s="360" t="s">
        <v>1093</v>
      </c>
      <c r="C396" s="360" t="s">
        <v>1009</v>
      </c>
      <c r="D396" s="361">
        <v>10.14</v>
      </c>
    </row>
    <row r="397" spans="1:4" s="364" customFormat="1" x14ac:dyDescent="0.25">
      <c r="A397" s="360">
        <v>91283</v>
      </c>
      <c r="B397" s="360" t="s">
        <v>1094</v>
      </c>
      <c r="C397" s="360" t="s">
        <v>1009</v>
      </c>
      <c r="D397" s="361">
        <v>23.12</v>
      </c>
    </row>
    <row r="398" spans="1:4" s="364" customFormat="1" x14ac:dyDescent="0.25">
      <c r="A398" s="360">
        <v>91386</v>
      </c>
      <c r="B398" s="360" t="s">
        <v>1095</v>
      </c>
      <c r="C398" s="360" t="s">
        <v>1009</v>
      </c>
      <c r="D398" s="361">
        <v>193.68</v>
      </c>
    </row>
    <row r="399" spans="1:4" s="364" customFormat="1" x14ac:dyDescent="0.25">
      <c r="A399" s="360">
        <v>91533</v>
      </c>
      <c r="B399" s="360" t="s">
        <v>1096</v>
      </c>
      <c r="C399" s="360" t="s">
        <v>1009</v>
      </c>
      <c r="D399" s="361">
        <v>24.98</v>
      </c>
    </row>
    <row r="400" spans="1:4" s="364" customFormat="1" x14ac:dyDescent="0.25">
      <c r="A400" s="360">
        <v>91634</v>
      </c>
      <c r="B400" s="360" t="s">
        <v>1097</v>
      </c>
      <c r="C400" s="360" t="s">
        <v>1009</v>
      </c>
      <c r="D400" s="361">
        <v>164.95</v>
      </c>
    </row>
    <row r="401" spans="1:4" s="364" customFormat="1" x14ac:dyDescent="0.25">
      <c r="A401" s="360">
        <v>91645</v>
      </c>
      <c r="B401" s="360" t="s">
        <v>1098</v>
      </c>
      <c r="C401" s="360" t="s">
        <v>1009</v>
      </c>
      <c r="D401" s="361">
        <v>358.43</v>
      </c>
    </row>
    <row r="402" spans="1:4" s="364" customFormat="1" x14ac:dyDescent="0.25">
      <c r="A402" s="360">
        <v>91692</v>
      </c>
      <c r="B402" s="360" t="s">
        <v>1099</v>
      </c>
      <c r="C402" s="360" t="s">
        <v>1009</v>
      </c>
      <c r="D402" s="361">
        <v>19.36</v>
      </c>
    </row>
    <row r="403" spans="1:4" s="364" customFormat="1" x14ac:dyDescent="0.25">
      <c r="A403" s="360">
        <v>92043</v>
      </c>
      <c r="B403" s="360" t="s">
        <v>1100</v>
      </c>
      <c r="C403" s="360" t="s">
        <v>1009</v>
      </c>
      <c r="D403" s="361">
        <v>11.88</v>
      </c>
    </row>
    <row r="404" spans="1:4" s="364" customFormat="1" x14ac:dyDescent="0.25">
      <c r="A404" s="360">
        <v>92106</v>
      </c>
      <c r="B404" s="360" t="s">
        <v>1101</v>
      </c>
      <c r="C404" s="360" t="s">
        <v>1009</v>
      </c>
      <c r="D404" s="361">
        <v>235.98</v>
      </c>
    </row>
    <row r="405" spans="1:4" s="364" customFormat="1" x14ac:dyDescent="0.25">
      <c r="A405" s="360">
        <v>92112</v>
      </c>
      <c r="B405" s="360" t="s">
        <v>1102</v>
      </c>
      <c r="C405" s="360" t="s">
        <v>1009</v>
      </c>
      <c r="D405" s="361">
        <v>2.75</v>
      </c>
    </row>
    <row r="406" spans="1:4" s="364" customFormat="1" x14ac:dyDescent="0.25">
      <c r="A406" s="360">
        <v>92118</v>
      </c>
      <c r="B406" s="360" t="s">
        <v>1103</v>
      </c>
      <c r="C406" s="360" t="s">
        <v>1009</v>
      </c>
      <c r="D406" s="361">
        <v>0.24</v>
      </c>
    </row>
    <row r="407" spans="1:4" s="364" customFormat="1" x14ac:dyDescent="0.25">
      <c r="A407" s="360">
        <v>92138</v>
      </c>
      <c r="B407" s="360" t="s">
        <v>1104</v>
      </c>
      <c r="C407" s="360" t="s">
        <v>1009</v>
      </c>
      <c r="D407" s="361">
        <v>74.16</v>
      </c>
    </row>
    <row r="408" spans="1:4" s="364" customFormat="1" x14ac:dyDescent="0.25">
      <c r="A408" s="360">
        <v>92145</v>
      </c>
      <c r="B408" s="360" t="s">
        <v>1105</v>
      </c>
      <c r="C408" s="360" t="s">
        <v>1009</v>
      </c>
      <c r="D408" s="361">
        <v>66.97</v>
      </c>
    </row>
    <row r="409" spans="1:4" s="364" customFormat="1" x14ac:dyDescent="0.25">
      <c r="A409" s="360">
        <v>92242</v>
      </c>
      <c r="B409" s="360" t="s">
        <v>1106</v>
      </c>
      <c r="C409" s="360" t="s">
        <v>1009</v>
      </c>
      <c r="D409" s="361">
        <v>312.81</v>
      </c>
    </row>
    <row r="410" spans="1:4" s="364" customFormat="1" x14ac:dyDescent="0.25">
      <c r="A410" s="360">
        <v>92716</v>
      </c>
      <c r="B410" s="360" t="s">
        <v>1107</v>
      </c>
      <c r="C410" s="360" t="s">
        <v>1009</v>
      </c>
      <c r="D410" s="361">
        <v>19.010000000000002</v>
      </c>
    </row>
    <row r="411" spans="1:4" s="364" customFormat="1" x14ac:dyDescent="0.25">
      <c r="A411" s="360">
        <v>92960</v>
      </c>
      <c r="B411" s="360" t="s">
        <v>1108</v>
      </c>
      <c r="C411" s="360" t="s">
        <v>1009</v>
      </c>
      <c r="D411" s="361">
        <v>16.260000000000002</v>
      </c>
    </row>
    <row r="412" spans="1:4" s="364" customFormat="1" x14ac:dyDescent="0.25">
      <c r="A412" s="360">
        <v>92966</v>
      </c>
      <c r="B412" s="360" t="s">
        <v>1109</v>
      </c>
      <c r="C412" s="360" t="s">
        <v>1009</v>
      </c>
      <c r="D412" s="361">
        <v>20.420000000000002</v>
      </c>
    </row>
    <row r="413" spans="1:4" s="364" customFormat="1" x14ac:dyDescent="0.25">
      <c r="A413" s="360">
        <v>93224</v>
      </c>
      <c r="B413" s="360" t="s">
        <v>1110</v>
      </c>
      <c r="C413" s="360" t="s">
        <v>1009</v>
      </c>
      <c r="D413" s="361">
        <v>724.97</v>
      </c>
    </row>
    <row r="414" spans="1:4" s="364" customFormat="1" x14ac:dyDescent="0.25">
      <c r="A414" s="360">
        <v>93233</v>
      </c>
      <c r="B414" s="360" t="s">
        <v>1111</v>
      </c>
      <c r="C414" s="360" t="s">
        <v>1009</v>
      </c>
      <c r="D414" s="361">
        <v>9.93</v>
      </c>
    </row>
    <row r="415" spans="1:4" s="364" customFormat="1" x14ac:dyDescent="0.25">
      <c r="A415" s="360">
        <v>93272</v>
      </c>
      <c r="B415" s="360" t="s">
        <v>1112</v>
      </c>
      <c r="C415" s="360" t="s">
        <v>1009</v>
      </c>
      <c r="D415" s="361">
        <v>109.94</v>
      </c>
    </row>
    <row r="416" spans="1:4" s="364" customFormat="1" x14ac:dyDescent="0.25">
      <c r="A416" s="360">
        <v>93281</v>
      </c>
      <c r="B416" s="360" t="s">
        <v>1113</v>
      </c>
      <c r="C416" s="360" t="s">
        <v>1009</v>
      </c>
      <c r="D416" s="361">
        <v>18.010000000000002</v>
      </c>
    </row>
    <row r="417" spans="1:4" s="364" customFormat="1" x14ac:dyDescent="0.25">
      <c r="A417" s="360">
        <v>93287</v>
      </c>
      <c r="B417" s="360" t="s">
        <v>1114</v>
      </c>
      <c r="C417" s="360" t="s">
        <v>1009</v>
      </c>
      <c r="D417" s="361">
        <v>421.09</v>
      </c>
    </row>
    <row r="418" spans="1:4" s="364" customFormat="1" x14ac:dyDescent="0.25">
      <c r="A418" s="360">
        <v>93402</v>
      </c>
      <c r="B418" s="360" t="s">
        <v>1115</v>
      </c>
      <c r="C418" s="360" t="s">
        <v>1009</v>
      </c>
      <c r="D418" s="361">
        <v>184.36</v>
      </c>
    </row>
    <row r="419" spans="1:4" s="364" customFormat="1" x14ac:dyDescent="0.25">
      <c r="A419" s="360">
        <v>93408</v>
      </c>
      <c r="B419" s="360" t="s">
        <v>1116</v>
      </c>
      <c r="C419" s="360" t="s">
        <v>1009</v>
      </c>
      <c r="D419" s="361">
        <v>71.78</v>
      </c>
    </row>
    <row r="420" spans="1:4" s="364" customFormat="1" x14ac:dyDescent="0.25">
      <c r="A420" s="360">
        <v>93415</v>
      </c>
      <c r="B420" s="360" t="s">
        <v>1117</v>
      </c>
      <c r="C420" s="360" t="s">
        <v>1009</v>
      </c>
      <c r="D420" s="361">
        <v>16.170000000000002</v>
      </c>
    </row>
    <row r="421" spans="1:4" s="364" customFormat="1" x14ac:dyDescent="0.25">
      <c r="A421" s="360">
        <v>93421</v>
      </c>
      <c r="B421" s="360" t="s">
        <v>1118</v>
      </c>
      <c r="C421" s="360" t="s">
        <v>1009</v>
      </c>
      <c r="D421" s="361">
        <v>59.36</v>
      </c>
    </row>
    <row r="422" spans="1:4" s="364" customFormat="1" x14ac:dyDescent="0.25">
      <c r="A422" s="360">
        <v>93427</v>
      </c>
      <c r="B422" s="360" t="s">
        <v>1119</v>
      </c>
      <c r="C422" s="360" t="s">
        <v>1009</v>
      </c>
      <c r="D422" s="361">
        <v>136.24</v>
      </c>
    </row>
    <row r="423" spans="1:4" s="364" customFormat="1" x14ac:dyDescent="0.25">
      <c r="A423" s="360">
        <v>93433</v>
      </c>
      <c r="B423" s="360" t="s">
        <v>1120</v>
      </c>
      <c r="C423" s="360" t="s">
        <v>1009</v>
      </c>
      <c r="D423" s="362">
        <v>2645.88</v>
      </c>
    </row>
    <row r="424" spans="1:4" s="364" customFormat="1" x14ac:dyDescent="0.25">
      <c r="A424" s="360">
        <v>93439</v>
      </c>
      <c r="B424" s="360" t="s">
        <v>1121</v>
      </c>
      <c r="C424" s="360" t="s">
        <v>1009</v>
      </c>
      <c r="D424" s="361">
        <v>121.53</v>
      </c>
    </row>
    <row r="425" spans="1:4" s="364" customFormat="1" x14ac:dyDescent="0.25">
      <c r="A425" s="360">
        <v>95121</v>
      </c>
      <c r="B425" s="360" t="s">
        <v>1122</v>
      </c>
      <c r="C425" s="360" t="s">
        <v>1009</v>
      </c>
      <c r="D425" s="361">
        <v>252.06</v>
      </c>
    </row>
    <row r="426" spans="1:4" s="364" customFormat="1" x14ac:dyDescent="0.25">
      <c r="A426" s="360">
        <v>95127</v>
      </c>
      <c r="B426" s="360" t="s">
        <v>1123</v>
      </c>
      <c r="C426" s="360" t="s">
        <v>1009</v>
      </c>
      <c r="D426" s="361">
        <v>172.5</v>
      </c>
    </row>
    <row r="427" spans="1:4" s="364" customFormat="1" x14ac:dyDescent="0.25">
      <c r="A427" s="360">
        <v>95133</v>
      </c>
      <c r="B427" s="360" t="s">
        <v>1124</v>
      </c>
      <c r="C427" s="360" t="s">
        <v>1009</v>
      </c>
      <c r="D427" s="361">
        <v>136.55000000000001</v>
      </c>
    </row>
    <row r="428" spans="1:4" s="364" customFormat="1" x14ac:dyDescent="0.25">
      <c r="A428" s="360">
        <v>95139</v>
      </c>
      <c r="B428" s="360" t="s">
        <v>1125</v>
      </c>
      <c r="C428" s="360" t="s">
        <v>1009</v>
      </c>
      <c r="D428" s="361">
        <v>0.06</v>
      </c>
    </row>
    <row r="429" spans="1:4" s="364" customFormat="1" x14ac:dyDescent="0.25">
      <c r="A429" s="360">
        <v>95212</v>
      </c>
      <c r="B429" s="360" t="s">
        <v>1126</v>
      </c>
      <c r="C429" s="360" t="s">
        <v>1009</v>
      </c>
      <c r="D429" s="361">
        <v>121.36</v>
      </c>
    </row>
    <row r="430" spans="1:4" s="364" customFormat="1" x14ac:dyDescent="0.25">
      <c r="A430" s="360">
        <v>95258</v>
      </c>
      <c r="B430" s="360" t="s">
        <v>1127</v>
      </c>
      <c r="C430" s="360" t="s">
        <v>1009</v>
      </c>
      <c r="D430" s="361">
        <v>19.95</v>
      </c>
    </row>
    <row r="431" spans="1:4" s="364" customFormat="1" x14ac:dyDescent="0.25">
      <c r="A431" s="360">
        <v>95264</v>
      </c>
      <c r="B431" s="360" t="s">
        <v>1128</v>
      </c>
      <c r="C431" s="360" t="s">
        <v>1009</v>
      </c>
      <c r="D431" s="361">
        <v>6.87</v>
      </c>
    </row>
    <row r="432" spans="1:4" s="364" customFormat="1" x14ac:dyDescent="0.25">
      <c r="A432" s="360">
        <v>95270</v>
      </c>
      <c r="B432" s="360" t="s">
        <v>1129</v>
      </c>
      <c r="C432" s="360" t="s">
        <v>1009</v>
      </c>
      <c r="D432" s="361">
        <v>10.029999999999999</v>
      </c>
    </row>
    <row r="433" spans="1:4" s="364" customFormat="1" x14ac:dyDescent="0.25">
      <c r="A433" s="360">
        <v>95276</v>
      </c>
      <c r="B433" s="360" t="s">
        <v>1130</v>
      </c>
      <c r="C433" s="360" t="s">
        <v>1009</v>
      </c>
      <c r="D433" s="361">
        <v>2.77</v>
      </c>
    </row>
    <row r="434" spans="1:4" s="364" customFormat="1" x14ac:dyDescent="0.25">
      <c r="A434" s="360">
        <v>95282</v>
      </c>
      <c r="B434" s="360" t="s">
        <v>1131</v>
      </c>
      <c r="C434" s="360" t="s">
        <v>1009</v>
      </c>
      <c r="D434" s="361">
        <v>10.01</v>
      </c>
    </row>
    <row r="435" spans="1:4" s="364" customFormat="1" x14ac:dyDescent="0.25">
      <c r="A435" s="360">
        <v>95620</v>
      </c>
      <c r="B435" s="360" t="s">
        <v>1132</v>
      </c>
      <c r="C435" s="360" t="s">
        <v>1009</v>
      </c>
      <c r="D435" s="361">
        <v>19.43</v>
      </c>
    </row>
    <row r="436" spans="1:4" s="364" customFormat="1" x14ac:dyDescent="0.25">
      <c r="A436" s="360">
        <v>95631</v>
      </c>
      <c r="B436" s="360" t="s">
        <v>1133</v>
      </c>
      <c r="C436" s="360" t="s">
        <v>1009</v>
      </c>
      <c r="D436" s="361">
        <v>172.07</v>
      </c>
    </row>
    <row r="437" spans="1:4" s="364" customFormat="1" x14ac:dyDescent="0.25">
      <c r="A437" s="360">
        <v>95702</v>
      </c>
      <c r="B437" s="360" t="s">
        <v>1134</v>
      </c>
      <c r="C437" s="360" t="s">
        <v>1009</v>
      </c>
      <c r="D437" s="361">
        <v>28.85</v>
      </c>
    </row>
    <row r="438" spans="1:4" s="364" customFormat="1" x14ac:dyDescent="0.25">
      <c r="A438" s="360">
        <v>95708</v>
      </c>
      <c r="B438" s="360" t="s">
        <v>1135</v>
      </c>
      <c r="C438" s="360" t="s">
        <v>1009</v>
      </c>
      <c r="D438" s="361">
        <v>122.09</v>
      </c>
    </row>
    <row r="439" spans="1:4" s="364" customFormat="1" x14ac:dyDescent="0.25">
      <c r="A439" s="360">
        <v>95714</v>
      </c>
      <c r="B439" s="360" t="s">
        <v>1136</v>
      </c>
      <c r="C439" s="360" t="s">
        <v>1009</v>
      </c>
      <c r="D439" s="361">
        <v>186.24</v>
      </c>
    </row>
    <row r="440" spans="1:4" s="364" customFormat="1" x14ac:dyDescent="0.25">
      <c r="A440" s="360">
        <v>95720</v>
      </c>
      <c r="B440" s="360" t="s">
        <v>1137</v>
      </c>
      <c r="C440" s="360" t="s">
        <v>1009</v>
      </c>
      <c r="D440" s="361">
        <v>182.73</v>
      </c>
    </row>
    <row r="441" spans="1:4" s="364" customFormat="1" x14ac:dyDescent="0.25">
      <c r="A441" s="360">
        <v>95872</v>
      </c>
      <c r="B441" s="360" t="s">
        <v>1138</v>
      </c>
      <c r="C441" s="360" t="s">
        <v>1009</v>
      </c>
      <c r="D441" s="361">
        <v>231.24</v>
      </c>
    </row>
    <row r="442" spans="1:4" s="364" customFormat="1" x14ac:dyDescent="0.25">
      <c r="A442" s="360">
        <v>96013</v>
      </c>
      <c r="B442" s="360" t="s">
        <v>1139</v>
      </c>
      <c r="C442" s="360" t="s">
        <v>1009</v>
      </c>
      <c r="D442" s="361">
        <v>198.38</v>
      </c>
    </row>
    <row r="443" spans="1:4" s="364" customFormat="1" x14ac:dyDescent="0.25">
      <c r="A443" s="360">
        <v>96020</v>
      </c>
      <c r="B443" s="360" t="s">
        <v>1140</v>
      </c>
      <c r="C443" s="360" t="s">
        <v>1009</v>
      </c>
      <c r="D443" s="361">
        <v>197.83</v>
      </c>
    </row>
    <row r="444" spans="1:4" s="364" customFormat="1" x14ac:dyDescent="0.25">
      <c r="A444" s="360">
        <v>96028</v>
      </c>
      <c r="B444" s="360" t="s">
        <v>1141</v>
      </c>
      <c r="C444" s="360" t="s">
        <v>1009</v>
      </c>
      <c r="D444" s="361">
        <v>146.9</v>
      </c>
    </row>
    <row r="445" spans="1:4" s="364" customFormat="1" x14ac:dyDescent="0.25">
      <c r="A445" s="360">
        <v>96035</v>
      </c>
      <c r="B445" s="360" t="s">
        <v>1142</v>
      </c>
      <c r="C445" s="360" t="s">
        <v>1009</v>
      </c>
      <c r="D445" s="361">
        <v>204.33</v>
      </c>
    </row>
    <row r="446" spans="1:4" s="364" customFormat="1" x14ac:dyDescent="0.25">
      <c r="A446" s="360">
        <v>96157</v>
      </c>
      <c r="B446" s="360" t="s">
        <v>1143</v>
      </c>
      <c r="C446" s="360" t="s">
        <v>1009</v>
      </c>
      <c r="D446" s="361">
        <v>147.44999999999999</v>
      </c>
    </row>
    <row r="447" spans="1:4" s="364" customFormat="1" x14ac:dyDescent="0.25">
      <c r="A447" s="360">
        <v>96158</v>
      </c>
      <c r="B447" s="360" t="s">
        <v>1144</v>
      </c>
      <c r="C447" s="360" t="s">
        <v>1009</v>
      </c>
      <c r="D447" s="361">
        <v>110.92</v>
      </c>
    </row>
    <row r="448" spans="1:4" s="364" customFormat="1" x14ac:dyDescent="0.25">
      <c r="A448" s="360">
        <v>96245</v>
      </c>
      <c r="B448" s="360" t="s">
        <v>1145</v>
      </c>
      <c r="C448" s="360" t="s">
        <v>1009</v>
      </c>
      <c r="D448" s="361">
        <v>72.8</v>
      </c>
    </row>
    <row r="449" spans="1:4" s="364" customFormat="1" x14ac:dyDescent="0.25">
      <c r="A449" s="360">
        <v>96463</v>
      </c>
      <c r="B449" s="360" t="s">
        <v>1146</v>
      </c>
      <c r="C449" s="360" t="s">
        <v>1009</v>
      </c>
      <c r="D449" s="361">
        <v>160.91999999999999</v>
      </c>
    </row>
    <row r="450" spans="1:4" s="364" customFormat="1" x14ac:dyDescent="0.25">
      <c r="A450" s="360">
        <v>98764</v>
      </c>
      <c r="B450" s="360" t="s">
        <v>1147</v>
      </c>
      <c r="C450" s="360" t="s">
        <v>1009</v>
      </c>
      <c r="D450" s="361">
        <v>3.69</v>
      </c>
    </row>
    <row r="451" spans="1:4" s="364" customFormat="1" x14ac:dyDescent="0.25">
      <c r="A451" s="360">
        <v>99833</v>
      </c>
      <c r="B451" s="360" t="s">
        <v>1148</v>
      </c>
      <c r="C451" s="360" t="s">
        <v>1009</v>
      </c>
      <c r="D451" s="361">
        <v>1.29</v>
      </c>
    </row>
    <row r="452" spans="1:4" s="364" customFormat="1" x14ac:dyDescent="0.25">
      <c r="A452" s="360">
        <v>100641</v>
      </c>
      <c r="B452" s="360" t="s">
        <v>1149</v>
      </c>
      <c r="C452" s="360" t="s">
        <v>1009</v>
      </c>
      <c r="D452" s="361">
        <v>532.39</v>
      </c>
    </row>
    <row r="453" spans="1:4" s="364" customFormat="1" x14ac:dyDescent="0.25">
      <c r="A453" s="360">
        <v>100647</v>
      </c>
      <c r="B453" s="360" t="s">
        <v>1150</v>
      </c>
      <c r="C453" s="360" t="s">
        <v>1009</v>
      </c>
      <c r="D453" s="362">
        <v>1152.1600000000001</v>
      </c>
    </row>
    <row r="454" spans="1:4" s="364" customFormat="1" x14ac:dyDescent="0.25">
      <c r="A454" s="360">
        <v>102275</v>
      </c>
      <c r="B454" s="360" t="s">
        <v>12256</v>
      </c>
      <c r="C454" s="360" t="s">
        <v>1009</v>
      </c>
      <c r="D454" s="361">
        <v>19.75</v>
      </c>
    </row>
    <row r="455" spans="1:4" s="364" customFormat="1" x14ac:dyDescent="0.25">
      <c r="A455" s="360">
        <v>5632</v>
      </c>
      <c r="B455" s="360" t="s">
        <v>1151</v>
      </c>
      <c r="C455" s="360" t="s">
        <v>1152</v>
      </c>
      <c r="D455" s="361">
        <v>58.59</v>
      </c>
    </row>
    <row r="456" spans="1:4" s="364" customFormat="1" x14ac:dyDescent="0.25">
      <c r="A456" s="360">
        <v>5679</v>
      </c>
      <c r="B456" s="360" t="s">
        <v>1153</v>
      </c>
      <c r="C456" s="360" t="s">
        <v>1152</v>
      </c>
      <c r="D456" s="361">
        <v>41.48</v>
      </c>
    </row>
    <row r="457" spans="1:4" s="364" customFormat="1" x14ac:dyDescent="0.25">
      <c r="A457" s="360">
        <v>5681</v>
      </c>
      <c r="B457" s="360" t="s">
        <v>1154</v>
      </c>
      <c r="C457" s="360" t="s">
        <v>1152</v>
      </c>
      <c r="D457" s="361">
        <v>39.15</v>
      </c>
    </row>
    <row r="458" spans="1:4" s="364" customFormat="1" x14ac:dyDescent="0.25">
      <c r="A458" s="360">
        <v>5685</v>
      </c>
      <c r="B458" s="360" t="s">
        <v>1155</v>
      </c>
      <c r="C458" s="360" t="s">
        <v>1152</v>
      </c>
      <c r="D458" s="361">
        <v>43.56</v>
      </c>
    </row>
    <row r="459" spans="1:4" s="364" customFormat="1" x14ac:dyDescent="0.25">
      <c r="A459" s="360">
        <v>5690</v>
      </c>
      <c r="B459" s="360" t="s">
        <v>1156</v>
      </c>
      <c r="C459" s="360" t="s">
        <v>1152</v>
      </c>
      <c r="D459" s="361">
        <v>4.4000000000000004</v>
      </c>
    </row>
    <row r="460" spans="1:4" s="364" customFormat="1" x14ac:dyDescent="0.25">
      <c r="A460" s="360">
        <v>5806</v>
      </c>
      <c r="B460" s="360" t="s">
        <v>1157</v>
      </c>
      <c r="C460" s="360" t="s">
        <v>1152</v>
      </c>
      <c r="D460" s="361">
        <v>0.25</v>
      </c>
    </row>
    <row r="461" spans="1:4" s="364" customFormat="1" x14ac:dyDescent="0.25">
      <c r="A461" s="360">
        <v>5826</v>
      </c>
      <c r="B461" s="360" t="s">
        <v>1158</v>
      </c>
      <c r="C461" s="360" t="s">
        <v>1152</v>
      </c>
      <c r="D461" s="361">
        <v>31.97</v>
      </c>
    </row>
    <row r="462" spans="1:4" s="364" customFormat="1" x14ac:dyDescent="0.25">
      <c r="A462" s="360">
        <v>5829</v>
      </c>
      <c r="B462" s="360" t="s">
        <v>1159</v>
      </c>
      <c r="C462" s="360" t="s">
        <v>1152</v>
      </c>
      <c r="D462" s="361">
        <v>118.69</v>
      </c>
    </row>
    <row r="463" spans="1:4" s="364" customFormat="1" x14ac:dyDescent="0.25">
      <c r="A463" s="360">
        <v>5837</v>
      </c>
      <c r="B463" s="360" t="s">
        <v>1160</v>
      </c>
      <c r="C463" s="360" t="s">
        <v>1152</v>
      </c>
      <c r="D463" s="361">
        <v>126</v>
      </c>
    </row>
    <row r="464" spans="1:4" s="364" customFormat="1" x14ac:dyDescent="0.25">
      <c r="A464" s="360">
        <v>5841</v>
      </c>
      <c r="B464" s="360" t="s">
        <v>1161</v>
      </c>
      <c r="C464" s="360" t="s">
        <v>1152</v>
      </c>
      <c r="D464" s="361">
        <v>5.0599999999999996</v>
      </c>
    </row>
    <row r="465" spans="1:4" s="364" customFormat="1" x14ac:dyDescent="0.25">
      <c r="A465" s="360">
        <v>5845</v>
      </c>
      <c r="B465" s="360" t="s">
        <v>1162</v>
      </c>
      <c r="C465" s="360" t="s">
        <v>1152</v>
      </c>
      <c r="D465" s="361">
        <v>34.51</v>
      </c>
    </row>
    <row r="466" spans="1:4" s="364" customFormat="1" x14ac:dyDescent="0.25">
      <c r="A466" s="360">
        <v>5849</v>
      </c>
      <c r="B466" s="360" t="s">
        <v>1163</v>
      </c>
      <c r="C466" s="360" t="s">
        <v>1152</v>
      </c>
      <c r="D466" s="361">
        <v>54.99</v>
      </c>
    </row>
    <row r="467" spans="1:4" s="364" customFormat="1" x14ac:dyDescent="0.25">
      <c r="A467" s="360">
        <v>5853</v>
      </c>
      <c r="B467" s="360" t="s">
        <v>1164</v>
      </c>
      <c r="C467" s="360" t="s">
        <v>1152</v>
      </c>
      <c r="D467" s="361">
        <v>55.24</v>
      </c>
    </row>
    <row r="468" spans="1:4" s="364" customFormat="1" x14ac:dyDescent="0.25">
      <c r="A468" s="360">
        <v>5857</v>
      </c>
      <c r="B468" s="360" t="s">
        <v>1165</v>
      </c>
      <c r="C468" s="360" t="s">
        <v>1152</v>
      </c>
      <c r="D468" s="361">
        <v>142.79</v>
      </c>
    </row>
    <row r="469" spans="1:4" s="364" customFormat="1" x14ac:dyDescent="0.25">
      <c r="A469" s="360">
        <v>5865</v>
      </c>
      <c r="B469" s="360" t="s">
        <v>1166</v>
      </c>
      <c r="C469" s="360" t="s">
        <v>1152</v>
      </c>
      <c r="D469" s="361">
        <v>8.06</v>
      </c>
    </row>
    <row r="470" spans="1:4" s="364" customFormat="1" x14ac:dyDescent="0.25">
      <c r="A470" s="360">
        <v>5869</v>
      </c>
      <c r="B470" s="360" t="s">
        <v>1167</v>
      </c>
      <c r="C470" s="360" t="s">
        <v>1152</v>
      </c>
      <c r="D470" s="361">
        <v>49.65</v>
      </c>
    </row>
    <row r="471" spans="1:4" s="364" customFormat="1" x14ac:dyDescent="0.25">
      <c r="A471" s="360">
        <v>5877</v>
      </c>
      <c r="B471" s="360" t="s">
        <v>1168</v>
      </c>
      <c r="C471" s="360" t="s">
        <v>1152</v>
      </c>
      <c r="D471" s="361">
        <v>40.74</v>
      </c>
    </row>
    <row r="472" spans="1:4" s="364" customFormat="1" x14ac:dyDescent="0.25">
      <c r="A472" s="360">
        <v>5881</v>
      </c>
      <c r="B472" s="360" t="s">
        <v>1169</v>
      </c>
      <c r="C472" s="360" t="s">
        <v>1152</v>
      </c>
      <c r="D472" s="361">
        <v>53.35</v>
      </c>
    </row>
    <row r="473" spans="1:4" s="364" customFormat="1" x14ac:dyDescent="0.25">
      <c r="A473" s="360">
        <v>5884</v>
      </c>
      <c r="B473" s="360" t="s">
        <v>1170</v>
      </c>
      <c r="C473" s="360" t="s">
        <v>1152</v>
      </c>
      <c r="D473" s="361">
        <v>42.12</v>
      </c>
    </row>
    <row r="474" spans="1:4" s="364" customFormat="1" x14ac:dyDescent="0.25">
      <c r="A474" s="360">
        <v>5892</v>
      </c>
      <c r="B474" s="360" t="s">
        <v>1171</v>
      </c>
      <c r="C474" s="360" t="s">
        <v>1152</v>
      </c>
      <c r="D474" s="361">
        <v>33.24</v>
      </c>
    </row>
    <row r="475" spans="1:4" s="364" customFormat="1" x14ac:dyDescent="0.25">
      <c r="A475" s="360">
        <v>5896</v>
      </c>
      <c r="B475" s="360" t="s">
        <v>1172</v>
      </c>
      <c r="C475" s="360" t="s">
        <v>1152</v>
      </c>
      <c r="D475" s="361">
        <v>30.78</v>
      </c>
    </row>
    <row r="476" spans="1:4" s="364" customFormat="1" x14ac:dyDescent="0.25">
      <c r="A476" s="360">
        <v>5903</v>
      </c>
      <c r="B476" s="360" t="s">
        <v>1173</v>
      </c>
      <c r="C476" s="360" t="s">
        <v>1152</v>
      </c>
      <c r="D476" s="361">
        <v>40.9</v>
      </c>
    </row>
    <row r="477" spans="1:4" s="364" customFormat="1" x14ac:dyDescent="0.25">
      <c r="A477" s="360">
        <v>5911</v>
      </c>
      <c r="B477" s="360" t="s">
        <v>1174</v>
      </c>
      <c r="C477" s="360" t="s">
        <v>1152</v>
      </c>
      <c r="D477" s="361">
        <v>20.43</v>
      </c>
    </row>
    <row r="478" spans="1:4" s="364" customFormat="1" x14ac:dyDescent="0.25">
      <c r="A478" s="360">
        <v>5923</v>
      </c>
      <c r="B478" s="360" t="s">
        <v>1175</v>
      </c>
      <c r="C478" s="360" t="s">
        <v>1152</v>
      </c>
      <c r="D478" s="361">
        <v>3.45</v>
      </c>
    </row>
    <row r="479" spans="1:4" s="364" customFormat="1" x14ac:dyDescent="0.25">
      <c r="A479" s="360">
        <v>5930</v>
      </c>
      <c r="B479" s="360" t="s">
        <v>1176</v>
      </c>
      <c r="C479" s="360" t="s">
        <v>1152</v>
      </c>
      <c r="D479" s="361">
        <v>35.11</v>
      </c>
    </row>
    <row r="480" spans="1:4" s="364" customFormat="1" x14ac:dyDescent="0.25">
      <c r="A480" s="360">
        <v>5934</v>
      </c>
      <c r="B480" s="360" t="s">
        <v>1177</v>
      </c>
      <c r="C480" s="360" t="s">
        <v>1152</v>
      </c>
      <c r="D480" s="361">
        <v>64.59</v>
      </c>
    </row>
    <row r="481" spans="1:4" s="364" customFormat="1" x14ac:dyDescent="0.25">
      <c r="A481" s="360">
        <v>5942</v>
      </c>
      <c r="B481" s="360" t="s">
        <v>1178</v>
      </c>
      <c r="C481" s="360" t="s">
        <v>1152</v>
      </c>
      <c r="D481" s="361">
        <v>51.7</v>
      </c>
    </row>
    <row r="482" spans="1:4" s="364" customFormat="1" x14ac:dyDescent="0.25">
      <c r="A482" s="360">
        <v>5946</v>
      </c>
      <c r="B482" s="360" t="s">
        <v>1179</v>
      </c>
      <c r="C482" s="360" t="s">
        <v>1152</v>
      </c>
      <c r="D482" s="361">
        <v>64.59</v>
      </c>
    </row>
    <row r="483" spans="1:4" s="364" customFormat="1" x14ac:dyDescent="0.25">
      <c r="A483" s="360">
        <v>5952</v>
      </c>
      <c r="B483" s="360" t="s">
        <v>1180</v>
      </c>
      <c r="C483" s="360" t="s">
        <v>1152</v>
      </c>
      <c r="D483" s="361">
        <v>18.600000000000001</v>
      </c>
    </row>
    <row r="484" spans="1:4" s="364" customFormat="1" x14ac:dyDescent="0.25">
      <c r="A484" s="360">
        <v>5954</v>
      </c>
      <c r="B484" s="360" t="s">
        <v>1181</v>
      </c>
      <c r="C484" s="360" t="s">
        <v>1152</v>
      </c>
      <c r="D484" s="361">
        <v>3.92</v>
      </c>
    </row>
    <row r="485" spans="1:4" s="364" customFormat="1" x14ac:dyDescent="0.25">
      <c r="A485" s="360">
        <v>5961</v>
      </c>
      <c r="B485" s="360" t="s">
        <v>1182</v>
      </c>
      <c r="C485" s="360" t="s">
        <v>1152</v>
      </c>
      <c r="D485" s="361">
        <v>39.450000000000003</v>
      </c>
    </row>
    <row r="486" spans="1:4" s="364" customFormat="1" x14ac:dyDescent="0.25">
      <c r="A486" s="360">
        <v>6260</v>
      </c>
      <c r="B486" s="360" t="s">
        <v>1183</v>
      </c>
      <c r="C486" s="360" t="s">
        <v>1152</v>
      </c>
      <c r="D486" s="361">
        <v>35.799999999999997</v>
      </c>
    </row>
    <row r="487" spans="1:4" s="364" customFormat="1" x14ac:dyDescent="0.25">
      <c r="A487" s="360">
        <v>6880</v>
      </c>
      <c r="B487" s="360" t="s">
        <v>1184</v>
      </c>
      <c r="C487" s="360" t="s">
        <v>1152</v>
      </c>
      <c r="D487" s="361">
        <v>58.6</v>
      </c>
    </row>
    <row r="488" spans="1:4" s="364" customFormat="1" x14ac:dyDescent="0.25">
      <c r="A488" s="360">
        <v>7031</v>
      </c>
      <c r="B488" s="360" t="s">
        <v>1185</v>
      </c>
      <c r="C488" s="360" t="s">
        <v>1152</v>
      </c>
      <c r="D488" s="361">
        <v>6</v>
      </c>
    </row>
    <row r="489" spans="1:4" s="364" customFormat="1" x14ac:dyDescent="0.25">
      <c r="A489" s="360">
        <v>7043</v>
      </c>
      <c r="B489" s="360" t="s">
        <v>1186</v>
      </c>
      <c r="C489" s="360" t="s">
        <v>1152</v>
      </c>
      <c r="D489" s="361">
        <v>0.31</v>
      </c>
    </row>
    <row r="490" spans="1:4" s="364" customFormat="1" x14ac:dyDescent="0.25">
      <c r="A490" s="360">
        <v>7050</v>
      </c>
      <c r="B490" s="360" t="s">
        <v>1187</v>
      </c>
      <c r="C490" s="360" t="s">
        <v>1152</v>
      </c>
      <c r="D490" s="361">
        <v>53.88</v>
      </c>
    </row>
    <row r="491" spans="1:4" s="364" customFormat="1" x14ac:dyDescent="0.25">
      <c r="A491" s="360">
        <v>67827</v>
      </c>
      <c r="B491" s="360" t="s">
        <v>1188</v>
      </c>
      <c r="C491" s="360" t="s">
        <v>1152</v>
      </c>
      <c r="D491" s="361">
        <v>38.44</v>
      </c>
    </row>
    <row r="492" spans="1:4" s="364" customFormat="1" x14ac:dyDescent="0.25">
      <c r="A492" s="360">
        <v>73395</v>
      </c>
      <c r="B492" s="360" t="s">
        <v>1189</v>
      </c>
      <c r="C492" s="360" t="s">
        <v>1152</v>
      </c>
      <c r="D492" s="361">
        <v>5.24</v>
      </c>
    </row>
    <row r="493" spans="1:4" s="364" customFormat="1" x14ac:dyDescent="0.25">
      <c r="A493" s="360">
        <v>83766</v>
      </c>
      <c r="B493" s="360" t="s">
        <v>1190</v>
      </c>
      <c r="C493" s="360" t="s">
        <v>1152</v>
      </c>
      <c r="D493" s="361">
        <v>32.520000000000003</v>
      </c>
    </row>
    <row r="494" spans="1:4" s="364" customFormat="1" x14ac:dyDescent="0.25">
      <c r="A494" s="360">
        <v>84013</v>
      </c>
      <c r="B494" s="360" t="s">
        <v>1191</v>
      </c>
      <c r="C494" s="360" t="s">
        <v>1152</v>
      </c>
      <c r="D494" s="361">
        <v>56.83</v>
      </c>
    </row>
    <row r="495" spans="1:4" s="364" customFormat="1" x14ac:dyDescent="0.25">
      <c r="A495" s="360">
        <v>87446</v>
      </c>
      <c r="B495" s="360" t="s">
        <v>1192</v>
      </c>
      <c r="C495" s="360" t="s">
        <v>1152</v>
      </c>
      <c r="D495" s="361">
        <v>0.49</v>
      </c>
    </row>
    <row r="496" spans="1:4" s="364" customFormat="1" x14ac:dyDescent="0.25">
      <c r="A496" s="360">
        <v>88392</v>
      </c>
      <c r="B496" s="360" t="s">
        <v>1193</v>
      </c>
      <c r="C496" s="360" t="s">
        <v>1152</v>
      </c>
      <c r="D496" s="361">
        <v>0.95</v>
      </c>
    </row>
    <row r="497" spans="1:4" s="364" customFormat="1" x14ac:dyDescent="0.25">
      <c r="A497" s="360">
        <v>88398</v>
      </c>
      <c r="B497" s="360" t="s">
        <v>1194</v>
      </c>
      <c r="C497" s="360" t="s">
        <v>1152</v>
      </c>
      <c r="D497" s="361">
        <v>1.1399999999999999</v>
      </c>
    </row>
    <row r="498" spans="1:4" s="364" customFormat="1" x14ac:dyDescent="0.25">
      <c r="A498" s="360">
        <v>88404</v>
      </c>
      <c r="B498" s="360" t="s">
        <v>1195</v>
      </c>
      <c r="C498" s="360" t="s">
        <v>1152</v>
      </c>
      <c r="D498" s="361">
        <v>0.9</v>
      </c>
    </row>
    <row r="499" spans="1:4" s="364" customFormat="1" x14ac:dyDescent="0.25">
      <c r="A499" s="360">
        <v>88430</v>
      </c>
      <c r="B499" s="360" t="s">
        <v>1196</v>
      </c>
      <c r="C499" s="360" t="s">
        <v>1152</v>
      </c>
      <c r="D499" s="361">
        <v>5.89</v>
      </c>
    </row>
    <row r="500" spans="1:4" s="364" customFormat="1" x14ac:dyDescent="0.25">
      <c r="A500" s="360">
        <v>88438</v>
      </c>
      <c r="B500" s="360" t="s">
        <v>1197</v>
      </c>
      <c r="C500" s="360" t="s">
        <v>1152</v>
      </c>
      <c r="D500" s="361">
        <v>7.82</v>
      </c>
    </row>
    <row r="501" spans="1:4" s="364" customFormat="1" x14ac:dyDescent="0.25">
      <c r="A501" s="360">
        <v>88831</v>
      </c>
      <c r="B501" s="360" t="s">
        <v>1198</v>
      </c>
      <c r="C501" s="360" t="s">
        <v>1152</v>
      </c>
      <c r="D501" s="361">
        <v>0.35</v>
      </c>
    </row>
    <row r="502" spans="1:4" s="364" customFormat="1" x14ac:dyDescent="0.25">
      <c r="A502" s="360">
        <v>88844</v>
      </c>
      <c r="B502" s="360" t="s">
        <v>1199</v>
      </c>
      <c r="C502" s="360" t="s">
        <v>1152</v>
      </c>
      <c r="D502" s="361">
        <v>47.81</v>
      </c>
    </row>
    <row r="503" spans="1:4" s="364" customFormat="1" x14ac:dyDescent="0.25">
      <c r="A503" s="360">
        <v>88908</v>
      </c>
      <c r="B503" s="360" t="s">
        <v>1200</v>
      </c>
      <c r="C503" s="360" t="s">
        <v>1152</v>
      </c>
      <c r="D503" s="361">
        <v>62.88</v>
      </c>
    </row>
    <row r="504" spans="1:4" s="364" customFormat="1" x14ac:dyDescent="0.25">
      <c r="A504" s="360">
        <v>89022</v>
      </c>
      <c r="B504" s="360" t="s">
        <v>1201</v>
      </c>
      <c r="C504" s="360" t="s">
        <v>1152</v>
      </c>
      <c r="D504" s="361">
        <v>0.31</v>
      </c>
    </row>
    <row r="505" spans="1:4" s="364" customFormat="1" x14ac:dyDescent="0.25">
      <c r="A505" s="360">
        <v>89027</v>
      </c>
      <c r="B505" s="360" t="s">
        <v>1202</v>
      </c>
      <c r="C505" s="360" t="s">
        <v>1152</v>
      </c>
      <c r="D505" s="361">
        <v>4.87</v>
      </c>
    </row>
    <row r="506" spans="1:4" s="364" customFormat="1" x14ac:dyDescent="0.25">
      <c r="A506" s="360">
        <v>89031</v>
      </c>
      <c r="B506" s="360" t="s">
        <v>1203</v>
      </c>
      <c r="C506" s="360" t="s">
        <v>1152</v>
      </c>
      <c r="D506" s="361">
        <v>46.43</v>
      </c>
    </row>
    <row r="507" spans="1:4" s="364" customFormat="1" x14ac:dyDescent="0.25">
      <c r="A507" s="360">
        <v>89036</v>
      </c>
      <c r="B507" s="360" t="s">
        <v>1204</v>
      </c>
      <c r="C507" s="360" t="s">
        <v>1152</v>
      </c>
      <c r="D507" s="361">
        <v>29.77</v>
      </c>
    </row>
    <row r="508" spans="1:4" s="364" customFormat="1" x14ac:dyDescent="0.25">
      <c r="A508" s="360">
        <v>89218</v>
      </c>
      <c r="B508" s="360" t="s">
        <v>1205</v>
      </c>
      <c r="C508" s="360" t="s">
        <v>1152</v>
      </c>
      <c r="D508" s="361">
        <v>64.569999999999993</v>
      </c>
    </row>
    <row r="509" spans="1:4" s="364" customFormat="1" x14ac:dyDescent="0.25">
      <c r="A509" s="360">
        <v>89226</v>
      </c>
      <c r="B509" s="360" t="s">
        <v>1206</v>
      </c>
      <c r="C509" s="360" t="s">
        <v>1152</v>
      </c>
      <c r="D509" s="361">
        <v>1.46</v>
      </c>
    </row>
    <row r="510" spans="1:4" s="364" customFormat="1" x14ac:dyDescent="0.25">
      <c r="A510" s="360">
        <v>89235</v>
      </c>
      <c r="B510" s="360" t="s">
        <v>1207</v>
      </c>
      <c r="C510" s="360" t="s">
        <v>1152</v>
      </c>
      <c r="D510" s="361">
        <v>165.26</v>
      </c>
    </row>
    <row r="511" spans="1:4" s="364" customFormat="1" x14ac:dyDescent="0.25">
      <c r="A511" s="360">
        <v>89243</v>
      </c>
      <c r="B511" s="360" t="s">
        <v>1208</v>
      </c>
      <c r="C511" s="360" t="s">
        <v>1152</v>
      </c>
      <c r="D511" s="361">
        <v>359.67</v>
      </c>
    </row>
    <row r="512" spans="1:4" s="364" customFormat="1" x14ac:dyDescent="0.25">
      <c r="A512" s="360">
        <v>89251</v>
      </c>
      <c r="B512" s="360" t="s">
        <v>1209</v>
      </c>
      <c r="C512" s="360" t="s">
        <v>1152</v>
      </c>
      <c r="D512" s="361">
        <v>315.12</v>
      </c>
    </row>
    <row r="513" spans="1:4" s="364" customFormat="1" x14ac:dyDescent="0.25">
      <c r="A513" s="360">
        <v>89258</v>
      </c>
      <c r="B513" s="360" t="s">
        <v>1210</v>
      </c>
      <c r="C513" s="360" t="s">
        <v>1152</v>
      </c>
      <c r="D513" s="361">
        <v>106.82</v>
      </c>
    </row>
    <row r="514" spans="1:4" s="364" customFormat="1" x14ac:dyDescent="0.25">
      <c r="A514" s="360">
        <v>89273</v>
      </c>
      <c r="B514" s="360" t="s">
        <v>1211</v>
      </c>
      <c r="C514" s="360" t="s">
        <v>1152</v>
      </c>
      <c r="D514" s="361">
        <v>69.86</v>
      </c>
    </row>
    <row r="515" spans="1:4" s="364" customFormat="1" x14ac:dyDescent="0.25">
      <c r="A515" s="360">
        <v>89279</v>
      </c>
      <c r="B515" s="360" t="s">
        <v>1212</v>
      </c>
      <c r="C515" s="360" t="s">
        <v>1152</v>
      </c>
      <c r="D515" s="361">
        <v>1.79</v>
      </c>
    </row>
    <row r="516" spans="1:4" s="364" customFormat="1" x14ac:dyDescent="0.25">
      <c r="A516" s="360">
        <v>89877</v>
      </c>
      <c r="B516" s="360" t="s">
        <v>1213</v>
      </c>
      <c r="C516" s="360" t="s">
        <v>1152</v>
      </c>
      <c r="D516" s="361">
        <v>53.26</v>
      </c>
    </row>
    <row r="517" spans="1:4" s="364" customFormat="1" x14ac:dyDescent="0.25">
      <c r="A517" s="360">
        <v>89884</v>
      </c>
      <c r="B517" s="360" t="s">
        <v>1214</v>
      </c>
      <c r="C517" s="360" t="s">
        <v>1152</v>
      </c>
      <c r="D517" s="361">
        <v>55.36</v>
      </c>
    </row>
    <row r="518" spans="1:4" s="364" customFormat="1" x14ac:dyDescent="0.25">
      <c r="A518" s="360">
        <v>90587</v>
      </c>
      <c r="B518" s="360" t="s">
        <v>1215</v>
      </c>
      <c r="C518" s="360" t="s">
        <v>1152</v>
      </c>
      <c r="D518" s="361">
        <v>0.36</v>
      </c>
    </row>
    <row r="519" spans="1:4" s="364" customFormat="1" x14ac:dyDescent="0.25">
      <c r="A519" s="360">
        <v>90626</v>
      </c>
      <c r="B519" s="360" t="s">
        <v>1216</v>
      </c>
      <c r="C519" s="360" t="s">
        <v>1152</v>
      </c>
      <c r="D519" s="361">
        <v>2.0499999999999998</v>
      </c>
    </row>
    <row r="520" spans="1:4" s="364" customFormat="1" x14ac:dyDescent="0.25">
      <c r="A520" s="360">
        <v>90632</v>
      </c>
      <c r="B520" s="360" t="s">
        <v>1217</v>
      </c>
      <c r="C520" s="360" t="s">
        <v>1152</v>
      </c>
      <c r="D520" s="361">
        <v>55.85</v>
      </c>
    </row>
    <row r="521" spans="1:4" s="364" customFormat="1" x14ac:dyDescent="0.25">
      <c r="A521" s="360">
        <v>90638</v>
      </c>
      <c r="B521" s="360" t="s">
        <v>1218</v>
      </c>
      <c r="C521" s="360" t="s">
        <v>1152</v>
      </c>
      <c r="D521" s="361">
        <v>4.53</v>
      </c>
    </row>
    <row r="522" spans="1:4" s="364" customFormat="1" x14ac:dyDescent="0.25">
      <c r="A522" s="360">
        <v>90644</v>
      </c>
      <c r="B522" s="360" t="s">
        <v>1219</v>
      </c>
      <c r="C522" s="360" t="s">
        <v>1152</v>
      </c>
      <c r="D522" s="361">
        <v>6.77</v>
      </c>
    </row>
    <row r="523" spans="1:4" s="364" customFormat="1" x14ac:dyDescent="0.25">
      <c r="A523" s="360">
        <v>90651</v>
      </c>
      <c r="B523" s="360" t="s">
        <v>1220</v>
      </c>
      <c r="C523" s="360" t="s">
        <v>1152</v>
      </c>
      <c r="D523" s="361">
        <v>0.9</v>
      </c>
    </row>
    <row r="524" spans="1:4" s="364" customFormat="1" x14ac:dyDescent="0.25">
      <c r="A524" s="360">
        <v>90657</v>
      </c>
      <c r="B524" s="360" t="s">
        <v>1221</v>
      </c>
      <c r="C524" s="360" t="s">
        <v>1152</v>
      </c>
      <c r="D524" s="361">
        <v>4.4000000000000004</v>
      </c>
    </row>
    <row r="525" spans="1:4" s="364" customFormat="1" x14ac:dyDescent="0.25">
      <c r="A525" s="360">
        <v>90663</v>
      </c>
      <c r="B525" s="360" t="s">
        <v>1222</v>
      </c>
      <c r="C525" s="360" t="s">
        <v>1152</v>
      </c>
      <c r="D525" s="361">
        <v>4.72</v>
      </c>
    </row>
    <row r="526" spans="1:4" s="364" customFormat="1" x14ac:dyDescent="0.25">
      <c r="A526" s="360">
        <v>90669</v>
      </c>
      <c r="B526" s="360" t="s">
        <v>1223</v>
      </c>
      <c r="C526" s="360" t="s">
        <v>1152</v>
      </c>
      <c r="D526" s="361">
        <v>6.22</v>
      </c>
    </row>
    <row r="527" spans="1:4" s="364" customFormat="1" x14ac:dyDescent="0.25">
      <c r="A527" s="360">
        <v>90675</v>
      </c>
      <c r="B527" s="360" t="s">
        <v>1224</v>
      </c>
      <c r="C527" s="360" t="s">
        <v>1152</v>
      </c>
      <c r="D527" s="361">
        <v>195.52</v>
      </c>
    </row>
    <row r="528" spans="1:4" s="364" customFormat="1" x14ac:dyDescent="0.25">
      <c r="A528" s="360">
        <v>90681</v>
      </c>
      <c r="B528" s="360" t="s">
        <v>1225</v>
      </c>
      <c r="C528" s="360" t="s">
        <v>1152</v>
      </c>
      <c r="D528" s="361">
        <v>115.43</v>
      </c>
    </row>
    <row r="529" spans="1:4" s="364" customFormat="1" x14ac:dyDescent="0.25">
      <c r="A529" s="360">
        <v>90687</v>
      </c>
      <c r="B529" s="360" t="s">
        <v>1226</v>
      </c>
      <c r="C529" s="360" t="s">
        <v>1152</v>
      </c>
      <c r="D529" s="361">
        <v>51.41</v>
      </c>
    </row>
    <row r="530" spans="1:4" s="364" customFormat="1" x14ac:dyDescent="0.25">
      <c r="A530" s="360">
        <v>90693</v>
      </c>
      <c r="B530" s="360" t="s">
        <v>1227</v>
      </c>
      <c r="C530" s="360" t="s">
        <v>1152</v>
      </c>
      <c r="D530" s="361">
        <v>35.090000000000003</v>
      </c>
    </row>
    <row r="531" spans="1:4" s="364" customFormat="1" x14ac:dyDescent="0.25">
      <c r="A531" s="360">
        <v>90965</v>
      </c>
      <c r="B531" s="360" t="s">
        <v>1228</v>
      </c>
      <c r="C531" s="360" t="s">
        <v>1152</v>
      </c>
      <c r="D531" s="361">
        <v>5.25</v>
      </c>
    </row>
    <row r="532" spans="1:4" s="364" customFormat="1" x14ac:dyDescent="0.25">
      <c r="A532" s="360">
        <v>90973</v>
      </c>
      <c r="B532" s="360" t="s">
        <v>1229</v>
      </c>
      <c r="C532" s="360" t="s">
        <v>1152</v>
      </c>
      <c r="D532" s="361">
        <v>5.26</v>
      </c>
    </row>
    <row r="533" spans="1:4" s="364" customFormat="1" x14ac:dyDescent="0.25">
      <c r="A533" s="360">
        <v>90982</v>
      </c>
      <c r="B533" s="360" t="s">
        <v>1230</v>
      </c>
      <c r="C533" s="360" t="s">
        <v>1152</v>
      </c>
      <c r="D533" s="361">
        <v>13.37</v>
      </c>
    </row>
    <row r="534" spans="1:4" s="364" customFormat="1" x14ac:dyDescent="0.25">
      <c r="A534" s="360">
        <v>91001</v>
      </c>
      <c r="B534" s="360" t="s">
        <v>1231</v>
      </c>
      <c r="C534" s="360" t="s">
        <v>1152</v>
      </c>
      <c r="D534" s="361">
        <v>6.24</v>
      </c>
    </row>
    <row r="535" spans="1:4" s="364" customFormat="1" x14ac:dyDescent="0.25">
      <c r="A535" s="360">
        <v>91032</v>
      </c>
      <c r="B535" s="360" t="s">
        <v>1232</v>
      </c>
      <c r="C535" s="360" t="s">
        <v>1152</v>
      </c>
      <c r="D535" s="361">
        <v>37.840000000000003</v>
      </c>
    </row>
    <row r="536" spans="1:4" s="364" customFormat="1" x14ac:dyDescent="0.25">
      <c r="A536" s="360">
        <v>91278</v>
      </c>
      <c r="B536" s="360" t="s">
        <v>1233</v>
      </c>
      <c r="C536" s="360" t="s">
        <v>1152</v>
      </c>
      <c r="D536" s="361">
        <v>0.54</v>
      </c>
    </row>
    <row r="537" spans="1:4" s="364" customFormat="1" x14ac:dyDescent="0.25">
      <c r="A537" s="360">
        <v>91285</v>
      </c>
      <c r="B537" s="360" t="s">
        <v>1234</v>
      </c>
      <c r="C537" s="360" t="s">
        <v>1152</v>
      </c>
      <c r="D537" s="361">
        <v>0.75</v>
      </c>
    </row>
    <row r="538" spans="1:4" s="364" customFormat="1" x14ac:dyDescent="0.25">
      <c r="A538" s="360">
        <v>91387</v>
      </c>
      <c r="B538" s="360" t="s">
        <v>1235</v>
      </c>
      <c r="C538" s="360" t="s">
        <v>1152</v>
      </c>
      <c r="D538" s="361">
        <v>42.42</v>
      </c>
    </row>
    <row r="539" spans="1:4" s="364" customFormat="1" x14ac:dyDescent="0.25">
      <c r="A539" s="360">
        <v>91395</v>
      </c>
      <c r="B539" s="360" t="s">
        <v>1236</v>
      </c>
      <c r="C539" s="360" t="s">
        <v>1152</v>
      </c>
      <c r="D539" s="361">
        <v>34.630000000000003</v>
      </c>
    </row>
    <row r="540" spans="1:4" s="364" customFormat="1" x14ac:dyDescent="0.25">
      <c r="A540" s="360">
        <v>91486</v>
      </c>
      <c r="B540" s="360" t="s">
        <v>1237</v>
      </c>
      <c r="C540" s="360" t="s">
        <v>1152</v>
      </c>
      <c r="D540" s="361">
        <v>42.66</v>
      </c>
    </row>
    <row r="541" spans="1:4" s="364" customFormat="1" x14ac:dyDescent="0.25">
      <c r="A541" s="360">
        <v>91534</v>
      </c>
      <c r="B541" s="360" t="s">
        <v>1238</v>
      </c>
      <c r="C541" s="360" t="s">
        <v>1152</v>
      </c>
      <c r="D541" s="361">
        <v>17.57</v>
      </c>
    </row>
    <row r="542" spans="1:4" s="364" customFormat="1" x14ac:dyDescent="0.25">
      <c r="A542" s="360">
        <v>91635</v>
      </c>
      <c r="B542" s="360" t="s">
        <v>1239</v>
      </c>
      <c r="C542" s="360" t="s">
        <v>1152</v>
      </c>
      <c r="D542" s="361">
        <v>33.61</v>
      </c>
    </row>
    <row r="543" spans="1:4" s="364" customFormat="1" x14ac:dyDescent="0.25">
      <c r="A543" s="360">
        <v>91646</v>
      </c>
      <c r="B543" s="360" t="s">
        <v>1240</v>
      </c>
      <c r="C543" s="360" t="s">
        <v>1152</v>
      </c>
      <c r="D543" s="361">
        <v>60.98</v>
      </c>
    </row>
    <row r="544" spans="1:4" s="364" customFormat="1" x14ac:dyDescent="0.25">
      <c r="A544" s="360">
        <v>91693</v>
      </c>
      <c r="B544" s="360" t="s">
        <v>1241</v>
      </c>
      <c r="C544" s="360" t="s">
        <v>1152</v>
      </c>
      <c r="D544" s="361">
        <v>16.87</v>
      </c>
    </row>
    <row r="545" spans="1:4" s="364" customFormat="1" x14ac:dyDescent="0.25">
      <c r="A545" s="360">
        <v>92044</v>
      </c>
      <c r="B545" s="360" t="s">
        <v>1242</v>
      </c>
      <c r="C545" s="360" t="s">
        <v>1152</v>
      </c>
      <c r="D545" s="361">
        <v>6.77</v>
      </c>
    </row>
    <row r="546" spans="1:4" s="364" customFormat="1" x14ac:dyDescent="0.25">
      <c r="A546" s="360">
        <v>92107</v>
      </c>
      <c r="B546" s="360" t="s">
        <v>1243</v>
      </c>
      <c r="C546" s="360" t="s">
        <v>1152</v>
      </c>
      <c r="D546" s="361">
        <v>44</v>
      </c>
    </row>
    <row r="547" spans="1:4" s="364" customFormat="1" x14ac:dyDescent="0.25">
      <c r="A547" s="360">
        <v>92113</v>
      </c>
      <c r="B547" s="360" t="s">
        <v>1244</v>
      </c>
      <c r="C547" s="360" t="s">
        <v>1152</v>
      </c>
      <c r="D547" s="361">
        <v>1.05</v>
      </c>
    </row>
    <row r="548" spans="1:4" s="364" customFormat="1" x14ac:dyDescent="0.25">
      <c r="A548" s="360">
        <v>92119</v>
      </c>
      <c r="B548" s="360" t="s">
        <v>1245</v>
      </c>
      <c r="C548" s="360" t="s">
        <v>1152</v>
      </c>
      <c r="D548" s="361">
        <v>0.11</v>
      </c>
    </row>
    <row r="549" spans="1:4" s="364" customFormat="1" x14ac:dyDescent="0.25">
      <c r="A549" s="360">
        <v>92139</v>
      </c>
      <c r="B549" s="360" t="s">
        <v>1246</v>
      </c>
      <c r="C549" s="360" t="s">
        <v>1152</v>
      </c>
      <c r="D549" s="361">
        <v>29.46</v>
      </c>
    </row>
    <row r="550" spans="1:4" s="364" customFormat="1" x14ac:dyDescent="0.25">
      <c r="A550" s="360">
        <v>92146</v>
      </c>
      <c r="B550" s="360" t="s">
        <v>1247</v>
      </c>
      <c r="C550" s="360" t="s">
        <v>1152</v>
      </c>
      <c r="D550" s="361">
        <v>20.58</v>
      </c>
    </row>
    <row r="551" spans="1:4" s="364" customFormat="1" x14ac:dyDescent="0.25">
      <c r="A551" s="360">
        <v>92243</v>
      </c>
      <c r="B551" s="360" t="s">
        <v>1248</v>
      </c>
      <c r="C551" s="360" t="s">
        <v>1152</v>
      </c>
      <c r="D551" s="361">
        <v>50.53</v>
      </c>
    </row>
    <row r="552" spans="1:4" s="364" customFormat="1" x14ac:dyDescent="0.25">
      <c r="A552" s="360">
        <v>92717</v>
      </c>
      <c r="B552" s="360" t="s">
        <v>1249</v>
      </c>
      <c r="C552" s="360" t="s">
        <v>1152</v>
      </c>
      <c r="D552" s="361">
        <v>0.2</v>
      </c>
    </row>
    <row r="553" spans="1:4" s="364" customFormat="1" x14ac:dyDescent="0.25">
      <c r="A553" s="360">
        <v>92961</v>
      </c>
      <c r="B553" s="360" t="s">
        <v>1250</v>
      </c>
      <c r="C553" s="360" t="s">
        <v>1152</v>
      </c>
      <c r="D553" s="361">
        <v>4.4800000000000004</v>
      </c>
    </row>
    <row r="554" spans="1:4" s="364" customFormat="1" x14ac:dyDescent="0.25">
      <c r="A554" s="360">
        <v>92967</v>
      </c>
      <c r="B554" s="360" t="s">
        <v>1251</v>
      </c>
      <c r="C554" s="360" t="s">
        <v>1152</v>
      </c>
      <c r="D554" s="361">
        <v>18.64</v>
      </c>
    </row>
    <row r="555" spans="1:4" s="364" customFormat="1" x14ac:dyDescent="0.25">
      <c r="A555" s="360">
        <v>93225</v>
      </c>
      <c r="B555" s="360" t="s">
        <v>1252</v>
      </c>
      <c r="C555" s="360" t="s">
        <v>1152</v>
      </c>
      <c r="D555" s="361">
        <v>294.70999999999998</v>
      </c>
    </row>
    <row r="556" spans="1:4" s="364" customFormat="1" x14ac:dyDescent="0.25">
      <c r="A556" s="360">
        <v>93234</v>
      </c>
      <c r="B556" s="360" t="s">
        <v>1253</v>
      </c>
      <c r="C556" s="360" t="s">
        <v>1152</v>
      </c>
      <c r="D556" s="361">
        <v>0.44</v>
      </c>
    </row>
    <row r="557" spans="1:4" s="364" customFormat="1" x14ac:dyDescent="0.25">
      <c r="A557" s="360">
        <v>93244</v>
      </c>
      <c r="B557" s="360" t="s">
        <v>1254</v>
      </c>
      <c r="C557" s="360" t="s">
        <v>1152</v>
      </c>
      <c r="D557" s="361">
        <v>44.61</v>
      </c>
    </row>
    <row r="558" spans="1:4" s="364" customFormat="1" x14ac:dyDescent="0.25">
      <c r="A558" s="360">
        <v>93274</v>
      </c>
      <c r="B558" s="360" t="s">
        <v>1255</v>
      </c>
      <c r="C558" s="360" t="s">
        <v>1152</v>
      </c>
      <c r="D558" s="361">
        <v>60.26</v>
      </c>
    </row>
    <row r="559" spans="1:4" s="364" customFormat="1" x14ac:dyDescent="0.25">
      <c r="A559" s="360">
        <v>93282</v>
      </c>
      <c r="B559" s="360" t="s">
        <v>1256</v>
      </c>
      <c r="C559" s="360" t="s">
        <v>1152</v>
      </c>
      <c r="D559" s="361">
        <v>17.13</v>
      </c>
    </row>
    <row r="560" spans="1:4" s="364" customFormat="1" x14ac:dyDescent="0.25">
      <c r="A560" s="360">
        <v>93288</v>
      </c>
      <c r="B560" s="360" t="s">
        <v>1257</v>
      </c>
      <c r="C560" s="360" t="s">
        <v>1152</v>
      </c>
      <c r="D560" s="361">
        <v>119.67</v>
      </c>
    </row>
    <row r="561" spans="1:4" s="364" customFormat="1" x14ac:dyDescent="0.25">
      <c r="A561" s="360">
        <v>93403</v>
      </c>
      <c r="B561" s="360" t="s">
        <v>1258</v>
      </c>
      <c r="C561" s="360" t="s">
        <v>1152</v>
      </c>
      <c r="D561" s="361">
        <v>33.61</v>
      </c>
    </row>
    <row r="562" spans="1:4" s="364" customFormat="1" x14ac:dyDescent="0.25">
      <c r="A562" s="360">
        <v>93409</v>
      </c>
      <c r="B562" s="360" t="s">
        <v>1259</v>
      </c>
      <c r="C562" s="360" t="s">
        <v>1152</v>
      </c>
      <c r="D562" s="361">
        <v>25.99</v>
      </c>
    </row>
    <row r="563" spans="1:4" s="364" customFormat="1" x14ac:dyDescent="0.25">
      <c r="A563" s="360">
        <v>93416</v>
      </c>
      <c r="B563" s="360" t="s">
        <v>1260</v>
      </c>
      <c r="C563" s="360" t="s">
        <v>1152</v>
      </c>
      <c r="D563" s="361">
        <v>0.24</v>
      </c>
    </row>
    <row r="564" spans="1:4" s="364" customFormat="1" x14ac:dyDescent="0.25">
      <c r="A564" s="360">
        <v>93422</v>
      </c>
      <c r="B564" s="360" t="s">
        <v>1261</v>
      </c>
      <c r="C564" s="360" t="s">
        <v>1152</v>
      </c>
      <c r="D564" s="361">
        <v>3.29</v>
      </c>
    </row>
    <row r="565" spans="1:4" s="364" customFormat="1" x14ac:dyDescent="0.25">
      <c r="A565" s="360">
        <v>93428</v>
      </c>
      <c r="B565" s="360" t="s">
        <v>1262</v>
      </c>
      <c r="C565" s="360" t="s">
        <v>1152</v>
      </c>
      <c r="D565" s="361">
        <v>4.66</v>
      </c>
    </row>
    <row r="566" spans="1:4" s="364" customFormat="1" x14ac:dyDescent="0.25">
      <c r="A566" s="360">
        <v>93434</v>
      </c>
      <c r="B566" s="360" t="s">
        <v>1263</v>
      </c>
      <c r="C566" s="360" t="s">
        <v>1152</v>
      </c>
      <c r="D566" s="361">
        <v>195.88</v>
      </c>
    </row>
    <row r="567" spans="1:4" s="364" customFormat="1" x14ac:dyDescent="0.25">
      <c r="A567" s="360">
        <v>93440</v>
      </c>
      <c r="B567" s="360" t="s">
        <v>1264</v>
      </c>
      <c r="C567" s="360" t="s">
        <v>1152</v>
      </c>
      <c r="D567" s="361">
        <v>88</v>
      </c>
    </row>
    <row r="568" spans="1:4" s="364" customFormat="1" x14ac:dyDescent="0.25">
      <c r="A568" s="360">
        <v>95122</v>
      </c>
      <c r="B568" s="360" t="s">
        <v>1265</v>
      </c>
      <c r="C568" s="360" t="s">
        <v>1152</v>
      </c>
      <c r="D568" s="361">
        <v>140.57</v>
      </c>
    </row>
    <row r="569" spans="1:4" s="364" customFormat="1" x14ac:dyDescent="0.25">
      <c r="A569" s="360">
        <v>95128</v>
      </c>
      <c r="B569" s="360" t="s">
        <v>1266</v>
      </c>
      <c r="C569" s="360" t="s">
        <v>1152</v>
      </c>
      <c r="D569" s="361">
        <v>36.36</v>
      </c>
    </row>
    <row r="570" spans="1:4" s="364" customFormat="1" x14ac:dyDescent="0.25">
      <c r="A570" s="360">
        <v>95140</v>
      </c>
      <c r="B570" s="360" t="s">
        <v>1267</v>
      </c>
      <c r="C570" s="360" t="s">
        <v>1152</v>
      </c>
      <c r="D570" s="361">
        <v>0.04</v>
      </c>
    </row>
    <row r="571" spans="1:4" s="364" customFormat="1" x14ac:dyDescent="0.25">
      <c r="A571" s="360">
        <v>95213</v>
      </c>
      <c r="B571" s="360" t="s">
        <v>1268</v>
      </c>
      <c r="C571" s="360" t="s">
        <v>1152</v>
      </c>
      <c r="D571" s="361">
        <v>66.03</v>
      </c>
    </row>
    <row r="572" spans="1:4" s="364" customFormat="1" x14ac:dyDescent="0.25">
      <c r="A572" s="360">
        <v>95259</v>
      </c>
      <c r="B572" s="360" t="s">
        <v>1269</v>
      </c>
      <c r="C572" s="360" t="s">
        <v>1152</v>
      </c>
      <c r="D572" s="361">
        <v>18.420000000000002</v>
      </c>
    </row>
    <row r="573" spans="1:4" s="364" customFormat="1" x14ac:dyDescent="0.25">
      <c r="A573" s="360">
        <v>95265</v>
      </c>
      <c r="B573" s="360" t="s">
        <v>1270</v>
      </c>
      <c r="C573" s="360" t="s">
        <v>1152</v>
      </c>
      <c r="D573" s="361">
        <v>0.71</v>
      </c>
    </row>
    <row r="574" spans="1:4" s="364" customFormat="1" x14ac:dyDescent="0.25">
      <c r="A574" s="360">
        <v>95271</v>
      </c>
      <c r="B574" s="360" t="s">
        <v>1271</v>
      </c>
      <c r="C574" s="360" t="s">
        <v>1152</v>
      </c>
      <c r="D574" s="361">
        <v>0.48</v>
      </c>
    </row>
    <row r="575" spans="1:4" s="364" customFormat="1" x14ac:dyDescent="0.25">
      <c r="A575" s="360">
        <v>95277</v>
      </c>
      <c r="B575" s="360" t="s">
        <v>1272</v>
      </c>
      <c r="C575" s="360" t="s">
        <v>1152</v>
      </c>
      <c r="D575" s="361">
        <v>0.48</v>
      </c>
    </row>
    <row r="576" spans="1:4" s="364" customFormat="1" x14ac:dyDescent="0.25">
      <c r="A576" s="360">
        <v>95283</v>
      </c>
      <c r="B576" s="360" t="s">
        <v>1273</v>
      </c>
      <c r="C576" s="360" t="s">
        <v>1152</v>
      </c>
      <c r="D576" s="361">
        <v>0.52</v>
      </c>
    </row>
    <row r="577" spans="1:4" s="364" customFormat="1" x14ac:dyDescent="0.25">
      <c r="A577" s="360">
        <v>95621</v>
      </c>
      <c r="B577" s="360" t="s">
        <v>1274</v>
      </c>
      <c r="C577" s="360" t="s">
        <v>1152</v>
      </c>
      <c r="D577" s="361">
        <v>18.170000000000002</v>
      </c>
    </row>
    <row r="578" spans="1:4" s="364" customFormat="1" x14ac:dyDescent="0.25">
      <c r="A578" s="360">
        <v>95632</v>
      </c>
      <c r="B578" s="360" t="s">
        <v>1275</v>
      </c>
      <c r="C578" s="360" t="s">
        <v>1152</v>
      </c>
      <c r="D578" s="361">
        <v>56.81</v>
      </c>
    </row>
    <row r="579" spans="1:4" s="364" customFormat="1" x14ac:dyDescent="0.25">
      <c r="A579" s="360">
        <v>95703</v>
      </c>
      <c r="B579" s="360" t="s">
        <v>1276</v>
      </c>
      <c r="C579" s="360" t="s">
        <v>1152</v>
      </c>
      <c r="D579" s="361">
        <v>21.34</v>
      </c>
    </row>
    <row r="580" spans="1:4" s="364" customFormat="1" x14ac:dyDescent="0.25">
      <c r="A580" s="360">
        <v>95709</v>
      </c>
      <c r="B580" s="360" t="s">
        <v>1277</v>
      </c>
      <c r="C580" s="360" t="s">
        <v>1152</v>
      </c>
      <c r="D580" s="361">
        <v>54.22</v>
      </c>
    </row>
    <row r="581" spans="1:4" s="364" customFormat="1" x14ac:dyDescent="0.25">
      <c r="A581" s="360">
        <v>95715</v>
      </c>
      <c r="B581" s="360" t="s">
        <v>1278</v>
      </c>
      <c r="C581" s="360" t="s">
        <v>1152</v>
      </c>
      <c r="D581" s="361">
        <v>65.16</v>
      </c>
    </row>
    <row r="582" spans="1:4" s="364" customFormat="1" x14ac:dyDescent="0.25">
      <c r="A582" s="360">
        <v>95721</v>
      </c>
      <c r="B582" s="360" t="s">
        <v>1279</v>
      </c>
      <c r="C582" s="360" t="s">
        <v>1152</v>
      </c>
      <c r="D582" s="361">
        <v>63.49</v>
      </c>
    </row>
    <row r="583" spans="1:4" s="364" customFormat="1" x14ac:dyDescent="0.25">
      <c r="A583" s="360">
        <v>95873</v>
      </c>
      <c r="B583" s="360" t="s">
        <v>1280</v>
      </c>
      <c r="C583" s="360" t="s">
        <v>1152</v>
      </c>
      <c r="D583" s="361">
        <v>7.45</v>
      </c>
    </row>
    <row r="584" spans="1:4" s="364" customFormat="1" x14ac:dyDescent="0.25">
      <c r="A584" s="360">
        <v>96014</v>
      </c>
      <c r="B584" s="360" t="s">
        <v>1281</v>
      </c>
      <c r="C584" s="360" t="s">
        <v>1152</v>
      </c>
      <c r="D584" s="361">
        <v>39.35</v>
      </c>
    </row>
    <row r="585" spans="1:4" s="364" customFormat="1" x14ac:dyDescent="0.25">
      <c r="A585" s="360">
        <v>96021</v>
      </c>
      <c r="B585" s="360" t="s">
        <v>1282</v>
      </c>
      <c r="C585" s="360" t="s">
        <v>1152</v>
      </c>
      <c r="D585" s="361">
        <v>39.07</v>
      </c>
    </row>
    <row r="586" spans="1:4" s="364" customFormat="1" x14ac:dyDescent="0.25">
      <c r="A586" s="360">
        <v>96029</v>
      </c>
      <c r="B586" s="360" t="s">
        <v>1283</v>
      </c>
      <c r="C586" s="360" t="s">
        <v>1152</v>
      </c>
      <c r="D586" s="361">
        <v>34.33</v>
      </c>
    </row>
    <row r="587" spans="1:4" s="364" customFormat="1" x14ac:dyDescent="0.25">
      <c r="A587" s="360">
        <v>96036</v>
      </c>
      <c r="B587" s="360" t="s">
        <v>1284</v>
      </c>
      <c r="C587" s="360" t="s">
        <v>1152</v>
      </c>
      <c r="D587" s="361">
        <v>46.69</v>
      </c>
    </row>
    <row r="588" spans="1:4" s="364" customFormat="1" x14ac:dyDescent="0.25">
      <c r="A588" s="360">
        <v>96155</v>
      </c>
      <c r="B588" s="360" t="s">
        <v>1285</v>
      </c>
      <c r="C588" s="360" t="s">
        <v>1152</v>
      </c>
      <c r="D588" s="361">
        <v>34.61</v>
      </c>
    </row>
    <row r="589" spans="1:4" s="364" customFormat="1" x14ac:dyDescent="0.25">
      <c r="A589" s="360">
        <v>96156</v>
      </c>
      <c r="B589" s="360" t="s">
        <v>1286</v>
      </c>
      <c r="C589" s="360" t="s">
        <v>1152</v>
      </c>
      <c r="D589" s="361">
        <v>42.11</v>
      </c>
    </row>
    <row r="590" spans="1:4" s="364" customFormat="1" x14ac:dyDescent="0.25">
      <c r="A590" s="360">
        <v>96159</v>
      </c>
      <c r="B590" s="360" t="s">
        <v>1287</v>
      </c>
      <c r="C590" s="360" t="s">
        <v>1152</v>
      </c>
      <c r="D590" s="361">
        <v>54.49</v>
      </c>
    </row>
    <row r="591" spans="1:4" s="364" customFormat="1" x14ac:dyDescent="0.25">
      <c r="A591" s="360">
        <v>96246</v>
      </c>
      <c r="B591" s="360" t="s">
        <v>1288</v>
      </c>
      <c r="C591" s="360" t="s">
        <v>1152</v>
      </c>
      <c r="D591" s="361">
        <v>38.74</v>
      </c>
    </row>
    <row r="592" spans="1:4" s="364" customFormat="1" x14ac:dyDescent="0.25">
      <c r="A592" s="360">
        <v>96464</v>
      </c>
      <c r="B592" s="360" t="s">
        <v>1289</v>
      </c>
      <c r="C592" s="360" t="s">
        <v>1152</v>
      </c>
      <c r="D592" s="361">
        <v>61.17</v>
      </c>
    </row>
    <row r="593" spans="1:4" s="364" customFormat="1" x14ac:dyDescent="0.25">
      <c r="A593" s="360">
        <v>98765</v>
      </c>
      <c r="B593" s="360" t="s">
        <v>1290</v>
      </c>
      <c r="C593" s="360" t="s">
        <v>1152</v>
      </c>
      <c r="D593" s="361">
        <v>0.08</v>
      </c>
    </row>
    <row r="594" spans="1:4" s="364" customFormat="1" x14ac:dyDescent="0.25">
      <c r="A594" s="360">
        <v>99834</v>
      </c>
      <c r="B594" s="360" t="s">
        <v>1291</v>
      </c>
      <c r="C594" s="360" t="s">
        <v>1152</v>
      </c>
      <c r="D594" s="361">
        <v>0.16</v>
      </c>
    </row>
    <row r="595" spans="1:4" s="364" customFormat="1" x14ac:dyDescent="0.25">
      <c r="A595" s="360">
        <v>100642</v>
      </c>
      <c r="B595" s="360" t="s">
        <v>1292</v>
      </c>
      <c r="C595" s="360" t="s">
        <v>1152</v>
      </c>
      <c r="D595" s="361">
        <v>158</v>
      </c>
    </row>
    <row r="596" spans="1:4" s="364" customFormat="1" x14ac:dyDescent="0.25">
      <c r="A596" s="360">
        <v>100648</v>
      </c>
      <c r="B596" s="360" t="s">
        <v>1293</v>
      </c>
      <c r="C596" s="360" t="s">
        <v>1152</v>
      </c>
      <c r="D596" s="361">
        <v>387.11</v>
      </c>
    </row>
    <row r="597" spans="1:4" s="364" customFormat="1" x14ac:dyDescent="0.25">
      <c r="A597" s="360">
        <v>102274</v>
      </c>
      <c r="B597" s="360" t="s">
        <v>12257</v>
      </c>
      <c r="C597" s="360" t="s">
        <v>1152</v>
      </c>
      <c r="D597" s="361">
        <v>17.98</v>
      </c>
    </row>
    <row r="598" spans="1:4" s="364" customFormat="1" x14ac:dyDescent="0.25">
      <c r="A598" s="360">
        <v>5089</v>
      </c>
      <c r="B598" s="360" t="s">
        <v>1294</v>
      </c>
      <c r="C598" s="360" t="s">
        <v>1295</v>
      </c>
      <c r="D598" s="361">
        <v>30.55</v>
      </c>
    </row>
    <row r="599" spans="1:4" s="364" customFormat="1" x14ac:dyDescent="0.25">
      <c r="A599" s="360">
        <v>5627</v>
      </c>
      <c r="B599" s="360" t="s">
        <v>1296</v>
      </c>
      <c r="C599" s="360" t="s">
        <v>1295</v>
      </c>
      <c r="D599" s="361">
        <v>33.6</v>
      </c>
    </row>
    <row r="600" spans="1:4" s="364" customFormat="1" x14ac:dyDescent="0.25">
      <c r="A600" s="360">
        <v>5628</v>
      </c>
      <c r="B600" s="360" t="s">
        <v>1297</v>
      </c>
      <c r="C600" s="360" t="s">
        <v>1295</v>
      </c>
      <c r="D600" s="361">
        <v>4.5599999999999996</v>
      </c>
    </row>
    <row r="601" spans="1:4" s="364" customFormat="1" x14ac:dyDescent="0.25">
      <c r="A601" s="360">
        <v>5629</v>
      </c>
      <c r="B601" s="360" t="s">
        <v>1298</v>
      </c>
      <c r="C601" s="360" t="s">
        <v>1295</v>
      </c>
      <c r="D601" s="361">
        <v>42</v>
      </c>
    </row>
    <row r="602" spans="1:4" s="364" customFormat="1" x14ac:dyDescent="0.25">
      <c r="A602" s="360">
        <v>5630</v>
      </c>
      <c r="B602" s="360" t="s">
        <v>1299</v>
      </c>
      <c r="C602" s="360" t="s">
        <v>1295</v>
      </c>
      <c r="D602" s="361">
        <v>51.48</v>
      </c>
    </row>
    <row r="603" spans="1:4" s="364" customFormat="1" x14ac:dyDescent="0.25">
      <c r="A603" s="360">
        <v>5658</v>
      </c>
      <c r="B603" s="360" t="s">
        <v>1300</v>
      </c>
      <c r="C603" s="360" t="s">
        <v>1295</v>
      </c>
      <c r="D603" s="361">
        <v>2.68</v>
      </c>
    </row>
    <row r="604" spans="1:4" s="364" customFormat="1" x14ac:dyDescent="0.25">
      <c r="A604" s="360">
        <v>5664</v>
      </c>
      <c r="B604" s="360" t="s">
        <v>1301</v>
      </c>
      <c r="C604" s="360" t="s">
        <v>1295</v>
      </c>
      <c r="D604" s="361">
        <v>23.18</v>
      </c>
    </row>
    <row r="605" spans="1:4" s="364" customFormat="1" x14ac:dyDescent="0.25">
      <c r="A605" s="360">
        <v>5667</v>
      </c>
      <c r="B605" s="360" t="s">
        <v>1302</v>
      </c>
      <c r="C605" s="360" t="s">
        <v>1295</v>
      </c>
      <c r="D605" s="361">
        <v>20.62</v>
      </c>
    </row>
    <row r="606" spans="1:4" s="364" customFormat="1" x14ac:dyDescent="0.25">
      <c r="A606" s="360">
        <v>5668</v>
      </c>
      <c r="B606" s="360" t="s">
        <v>1303</v>
      </c>
      <c r="C606" s="360" t="s">
        <v>1295</v>
      </c>
      <c r="D606" s="361">
        <v>39.380000000000003</v>
      </c>
    </row>
    <row r="607" spans="1:4" s="364" customFormat="1" x14ac:dyDescent="0.25">
      <c r="A607" s="360">
        <v>5674</v>
      </c>
      <c r="B607" s="360" t="s">
        <v>1304</v>
      </c>
      <c r="C607" s="360" t="s">
        <v>1295</v>
      </c>
      <c r="D607" s="361">
        <v>29.38</v>
      </c>
    </row>
    <row r="608" spans="1:4" s="364" customFormat="1" x14ac:dyDescent="0.25">
      <c r="A608" s="360">
        <v>5692</v>
      </c>
      <c r="B608" s="360" t="s">
        <v>1305</v>
      </c>
      <c r="C608" s="360" t="s">
        <v>1295</v>
      </c>
      <c r="D608" s="361">
        <v>0.25</v>
      </c>
    </row>
    <row r="609" spans="1:4" s="364" customFormat="1" x14ac:dyDescent="0.25">
      <c r="A609" s="360">
        <v>5693</v>
      </c>
      <c r="B609" s="360" t="s">
        <v>1306</v>
      </c>
      <c r="C609" s="360" t="s">
        <v>1295</v>
      </c>
      <c r="D609" s="361">
        <v>9</v>
      </c>
    </row>
    <row r="610" spans="1:4" s="364" customFormat="1" x14ac:dyDescent="0.25">
      <c r="A610" s="360">
        <v>5695</v>
      </c>
      <c r="B610" s="360" t="s">
        <v>1307</v>
      </c>
      <c r="C610" s="360" t="s">
        <v>1295</v>
      </c>
      <c r="D610" s="361">
        <v>33.54</v>
      </c>
    </row>
    <row r="611" spans="1:4" s="364" customFormat="1" x14ac:dyDescent="0.25">
      <c r="A611" s="360">
        <v>5703</v>
      </c>
      <c r="B611" s="360" t="s">
        <v>1308</v>
      </c>
      <c r="C611" s="360" t="s">
        <v>1295</v>
      </c>
      <c r="D611" s="361">
        <v>18.32</v>
      </c>
    </row>
    <row r="612" spans="1:4" s="364" customFormat="1" x14ac:dyDescent="0.25">
      <c r="A612" s="360">
        <v>5705</v>
      </c>
      <c r="B612" s="360" t="s">
        <v>1309</v>
      </c>
      <c r="C612" s="360" t="s">
        <v>1295</v>
      </c>
      <c r="D612" s="361">
        <v>20.8</v>
      </c>
    </row>
    <row r="613" spans="1:4" s="364" customFormat="1" x14ac:dyDescent="0.25">
      <c r="A613" s="360">
        <v>5707</v>
      </c>
      <c r="B613" s="360" t="s">
        <v>1310</v>
      </c>
      <c r="C613" s="360" t="s">
        <v>1295</v>
      </c>
      <c r="D613" s="361">
        <v>62.41</v>
      </c>
    </row>
    <row r="614" spans="1:4" s="364" customFormat="1" x14ac:dyDescent="0.25">
      <c r="A614" s="360">
        <v>5710</v>
      </c>
      <c r="B614" s="360" t="s">
        <v>1311</v>
      </c>
      <c r="C614" s="360" t="s">
        <v>1295</v>
      </c>
      <c r="D614" s="361">
        <v>144.76</v>
      </c>
    </row>
    <row r="615" spans="1:4" s="364" customFormat="1" x14ac:dyDescent="0.25">
      <c r="A615" s="360">
        <v>5711</v>
      </c>
      <c r="B615" s="360" t="s">
        <v>1312</v>
      </c>
      <c r="C615" s="360" t="s">
        <v>1295</v>
      </c>
      <c r="D615" s="361">
        <v>71.12</v>
      </c>
    </row>
    <row r="616" spans="1:4" s="364" customFormat="1" x14ac:dyDescent="0.25">
      <c r="A616" s="360">
        <v>5714</v>
      </c>
      <c r="B616" s="360" t="s">
        <v>1313</v>
      </c>
      <c r="C616" s="360" t="s">
        <v>1295</v>
      </c>
      <c r="D616" s="361">
        <v>12.5</v>
      </c>
    </row>
    <row r="617" spans="1:4" s="364" customFormat="1" x14ac:dyDescent="0.25">
      <c r="A617" s="360">
        <v>5715</v>
      </c>
      <c r="B617" s="360" t="s">
        <v>1314</v>
      </c>
      <c r="C617" s="360" t="s">
        <v>1295</v>
      </c>
      <c r="D617" s="361">
        <v>95.69</v>
      </c>
    </row>
    <row r="618" spans="1:4" s="364" customFormat="1" x14ac:dyDescent="0.25">
      <c r="A618" s="360">
        <v>5718</v>
      </c>
      <c r="B618" s="360" t="s">
        <v>1315</v>
      </c>
      <c r="C618" s="360" t="s">
        <v>1295</v>
      </c>
      <c r="D618" s="361">
        <v>84.89</v>
      </c>
    </row>
    <row r="619" spans="1:4" s="364" customFormat="1" x14ac:dyDescent="0.25">
      <c r="A619" s="360">
        <v>5721</v>
      </c>
      <c r="B619" s="360" t="s">
        <v>1316</v>
      </c>
      <c r="C619" s="360" t="s">
        <v>1295</v>
      </c>
      <c r="D619" s="361">
        <v>74.900000000000006</v>
      </c>
    </row>
    <row r="620" spans="1:4" s="364" customFormat="1" x14ac:dyDescent="0.25">
      <c r="A620" s="360">
        <v>5722</v>
      </c>
      <c r="B620" s="360" t="s">
        <v>1317</v>
      </c>
      <c r="C620" s="360" t="s">
        <v>1295</v>
      </c>
      <c r="D620" s="361">
        <v>173.22</v>
      </c>
    </row>
    <row r="621" spans="1:4" s="364" customFormat="1" x14ac:dyDescent="0.25">
      <c r="A621" s="360">
        <v>5724</v>
      </c>
      <c r="B621" s="360" t="s">
        <v>1318</v>
      </c>
      <c r="C621" s="360" t="s">
        <v>1295</v>
      </c>
      <c r="D621" s="361">
        <v>43.31</v>
      </c>
    </row>
    <row r="622" spans="1:4" s="364" customFormat="1" x14ac:dyDescent="0.25">
      <c r="A622" s="360">
        <v>5727</v>
      </c>
      <c r="B622" s="360" t="s">
        <v>1319</v>
      </c>
      <c r="C622" s="360" t="s">
        <v>1295</v>
      </c>
      <c r="D622" s="361">
        <v>8.8699999999999992</v>
      </c>
    </row>
    <row r="623" spans="1:4" s="364" customFormat="1" x14ac:dyDescent="0.25">
      <c r="A623" s="360">
        <v>5729</v>
      </c>
      <c r="B623" s="360" t="s">
        <v>1320</v>
      </c>
      <c r="C623" s="360" t="s">
        <v>1295</v>
      </c>
      <c r="D623" s="361">
        <v>36.08</v>
      </c>
    </row>
    <row r="624" spans="1:4" s="364" customFormat="1" x14ac:dyDescent="0.25">
      <c r="A624" s="360">
        <v>5730</v>
      </c>
      <c r="B624" s="360" t="s">
        <v>1321</v>
      </c>
      <c r="C624" s="360" t="s">
        <v>1295</v>
      </c>
      <c r="D624" s="361">
        <v>33.07</v>
      </c>
    </row>
    <row r="625" spans="1:4" s="364" customFormat="1" x14ac:dyDescent="0.25">
      <c r="A625" s="360">
        <v>5735</v>
      </c>
      <c r="B625" s="360" t="s">
        <v>1322</v>
      </c>
      <c r="C625" s="360" t="s">
        <v>1295</v>
      </c>
      <c r="D625" s="361">
        <v>22.36</v>
      </c>
    </row>
    <row r="626" spans="1:4" s="364" customFormat="1" x14ac:dyDescent="0.25">
      <c r="A626" s="360">
        <v>5736</v>
      </c>
      <c r="B626" s="360" t="s">
        <v>1323</v>
      </c>
      <c r="C626" s="360" t="s">
        <v>1295</v>
      </c>
      <c r="D626" s="361">
        <v>36.130000000000003</v>
      </c>
    </row>
    <row r="627" spans="1:4" s="364" customFormat="1" x14ac:dyDescent="0.25">
      <c r="A627" s="360">
        <v>5738</v>
      </c>
      <c r="B627" s="360" t="s">
        <v>1324</v>
      </c>
      <c r="C627" s="360" t="s">
        <v>1295</v>
      </c>
      <c r="D627" s="361">
        <v>32.08</v>
      </c>
    </row>
    <row r="628" spans="1:4" s="364" customFormat="1" x14ac:dyDescent="0.25">
      <c r="A628" s="360">
        <v>5739</v>
      </c>
      <c r="B628" s="360" t="s">
        <v>1325</v>
      </c>
      <c r="C628" s="360" t="s">
        <v>1295</v>
      </c>
      <c r="D628" s="361">
        <v>40.15</v>
      </c>
    </row>
    <row r="629" spans="1:4" s="364" customFormat="1" x14ac:dyDescent="0.25">
      <c r="A629" s="360">
        <v>5741</v>
      </c>
      <c r="B629" s="360" t="s">
        <v>1326</v>
      </c>
      <c r="C629" s="360" t="s">
        <v>1295</v>
      </c>
      <c r="D629" s="361">
        <v>40.49</v>
      </c>
    </row>
    <row r="630" spans="1:4" s="364" customFormat="1" x14ac:dyDescent="0.25">
      <c r="A630" s="360">
        <v>5742</v>
      </c>
      <c r="B630" s="360" t="s">
        <v>1327</v>
      </c>
      <c r="C630" s="360" t="s">
        <v>1295</v>
      </c>
      <c r="D630" s="361">
        <v>22.03</v>
      </c>
    </row>
    <row r="631" spans="1:4" s="364" customFormat="1" x14ac:dyDescent="0.25">
      <c r="A631" s="360">
        <v>5747</v>
      </c>
      <c r="B631" s="360" t="s">
        <v>1328</v>
      </c>
      <c r="C631" s="360" t="s">
        <v>1295</v>
      </c>
      <c r="D631" s="361">
        <v>126.33</v>
      </c>
    </row>
    <row r="632" spans="1:4" s="364" customFormat="1" x14ac:dyDescent="0.25">
      <c r="A632" s="360">
        <v>5751</v>
      </c>
      <c r="B632" s="360" t="s">
        <v>1329</v>
      </c>
      <c r="C632" s="360" t="s">
        <v>1295</v>
      </c>
      <c r="D632" s="361">
        <v>22.6</v>
      </c>
    </row>
    <row r="633" spans="1:4" s="364" customFormat="1" x14ac:dyDescent="0.25">
      <c r="A633" s="360">
        <v>5754</v>
      </c>
      <c r="B633" s="360" t="s">
        <v>1330</v>
      </c>
      <c r="C633" s="360" t="s">
        <v>1295</v>
      </c>
      <c r="D633" s="361">
        <v>19.04</v>
      </c>
    </row>
    <row r="634" spans="1:4" s="364" customFormat="1" x14ac:dyDescent="0.25">
      <c r="A634" s="360">
        <v>5763</v>
      </c>
      <c r="B634" s="360" t="s">
        <v>1331</v>
      </c>
      <c r="C634" s="360" t="s">
        <v>1295</v>
      </c>
      <c r="D634" s="361">
        <v>33.75</v>
      </c>
    </row>
    <row r="635" spans="1:4" s="364" customFormat="1" x14ac:dyDescent="0.25">
      <c r="A635" s="360">
        <v>5765</v>
      </c>
      <c r="B635" s="360" t="s">
        <v>1332</v>
      </c>
      <c r="C635" s="360" t="s">
        <v>1295</v>
      </c>
      <c r="D635" s="361">
        <v>2.85</v>
      </c>
    </row>
    <row r="636" spans="1:4" s="364" customFormat="1" x14ac:dyDescent="0.25">
      <c r="A636" s="360">
        <v>5766</v>
      </c>
      <c r="B636" s="360" t="s">
        <v>1333</v>
      </c>
      <c r="C636" s="360" t="s">
        <v>1295</v>
      </c>
      <c r="D636" s="361">
        <v>4.5</v>
      </c>
    </row>
    <row r="637" spans="1:4" s="364" customFormat="1" x14ac:dyDescent="0.25">
      <c r="A637" s="360">
        <v>5779</v>
      </c>
      <c r="B637" s="360" t="s">
        <v>1334</v>
      </c>
      <c r="C637" s="360" t="s">
        <v>1295</v>
      </c>
      <c r="D637" s="361">
        <v>57.35</v>
      </c>
    </row>
    <row r="638" spans="1:4" s="364" customFormat="1" x14ac:dyDescent="0.25">
      <c r="A638" s="360">
        <v>5787</v>
      </c>
      <c r="B638" s="360" t="s">
        <v>1335</v>
      </c>
      <c r="C638" s="360" t="s">
        <v>1295</v>
      </c>
      <c r="D638" s="361">
        <v>56.21</v>
      </c>
    </row>
    <row r="639" spans="1:4" s="364" customFormat="1" x14ac:dyDescent="0.25">
      <c r="A639" s="360">
        <v>5797</v>
      </c>
      <c r="B639" s="360" t="s">
        <v>1336</v>
      </c>
      <c r="C639" s="360" t="s">
        <v>1295</v>
      </c>
      <c r="D639" s="361">
        <v>4.32</v>
      </c>
    </row>
    <row r="640" spans="1:4" s="364" customFormat="1" x14ac:dyDescent="0.25">
      <c r="A640" s="360">
        <v>5800</v>
      </c>
      <c r="B640" s="360" t="s">
        <v>1337</v>
      </c>
      <c r="C640" s="360" t="s">
        <v>1295</v>
      </c>
      <c r="D640" s="361">
        <v>0.31</v>
      </c>
    </row>
    <row r="641" spans="1:4" s="364" customFormat="1" x14ac:dyDescent="0.25">
      <c r="A641" s="360">
        <v>7032</v>
      </c>
      <c r="B641" s="360" t="s">
        <v>1338</v>
      </c>
      <c r="C641" s="360" t="s">
        <v>1295</v>
      </c>
      <c r="D641" s="361">
        <v>5.15</v>
      </c>
    </row>
    <row r="642" spans="1:4" s="364" customFormat="1" x14ac:dyDescent="0.25">
      <c r="A642" s="360">
        <v>7033</v>
      </c>
      <c r="B642" s="360" t="s">
        <v>1339</v>
      </c>
      <c r="C642" s="360" t="s">
        <v>1295</v>
      </c>
      <c r="D642" s="361">
        <v>0.85</v>
      </c>
    </row>
    <row r="643" spans="1:4" s="364" customFormat="1" x14ac:dyDescent="0.25">
      <c r="A643" s="360">
        <v>7034</v>
      </c>
      <c r="B643" s="360" t="s">
        <v>1340</v>
      </c>
      <c r="C643" s="360" t="s">
        <v>1295</v>
      </c>
      <c r="D643" s="361">
        <v>9.65</v>
      </c>
    </row>
    <row r="644" spans="1:4" s="364" customFormat="1" x14ac:dyDescent="0.25">
      <c r="A644" s="360">
        <v>7035</v>
      </c>
      <c r="B644" s="360" t="s">
        <v>1341</v>
      </c>
      <c r="C644" s="360" t="s">
        <v>1295</v>
      </c>
      <c r="D644" s="361">
        <v>170.72</v>
      </c>
    </row>
    <row r="645" spans="1:4" s="364" customFormat="1" x14ac:dyDescent="0.25">
      <c r="A645" s="360">
        <v>7038</v>
      </c>
      <c r="B645" s="360" t="s">
        <v>1342</v>
      </c>
      <c r="C645" s="360" t="s">
        <v>1295</v>
      </c>
      <c r="D645" s="361">
        <v>36.69</v>
      </c>
    </row>
    <row r="646" spans="1:4" s="364" customFormat="1" x14ac:dyDescent="0.25">
      <c r="A646" s="360">
        <v>7039</v>
      </c>
      <c r="B646" s="360" t="s">
        <v>1343</v>
      </c>
      <c r="C646" s="360" t="s">
        <v>1295</v>
      </c>
      <c r="D646" s="361">
        <v>5.09</v>
      </c>
    </row>
    <row r="647" spans="1:4" s="364" customFormat="1" x14ac:dyDescent="0.25">
      <c r="A647" s="360">
        <v>7040</v>
      </c>
      <c r="B647" s="360" t="s">
        <v>1344</v>
      </c>
      <c r="C647" s="360" t="s">
        <v>1295</v>
      </c>
      <c r="D647" s="361">
        <v>45.92</v>
      </c>
    </row>
    <row r="648" spans="1:4" s="364" customFormat="1" x14ac:dyDescent="0.25">
      <c r="A648" s="360">
        <v>7044</v>
      </c>
      <c r="B648" s="360" t="s">
        <v>1345</v>
      </c>
      <c r="C648" s="360" t="s">
        <v>1295</v>
      </c>
      <c r="D648" s="361">
        <v>0.28000000000000003</v>
      </c>
    </row>
    <row r="649" spans="1:4" s="364" customFormat="1" x14ac:dyDescent="0.25">
      <c r="A649" s="360">
        <v>7045</v>
      </c>
      <c r="B649" s="360" t="s">
        <v>1346</v>
      </c>
      <c r="C649" s="360" t="s">
        <v>1295</v>
      </c>
      <c r="D649" s="361">
        <v>0.03</v>
      </c>
    </row>
    <row r="650" spans="1:4" s="364" customFormat="1" x14ac:dyDescent="0.25">
      <c r="A650" s="360">
        <v>7046</v>
      </c>
      <c r="B650" s="360" t="s">
        <v>1347</v>
      </c>
      <c r="C650" s="360" t="s">
        <v>1295</v>
      </c>
      <c r="D650" s="361">
        <v>0.31</v>
      </c>
    </row>
    <row r="651" spans="1:4" s="364" customFormat="1" x14ac:dyDescent="0.25">
      <c r="A651" s="360">
        <v>7047</v>
      </c>
      <c r="B651" s="360" t="s">
        <v>1348</v>
      </c>
      <c r="C651" s="360" t="s">
        <v>1295</v>
      </c>
      <c r="D651" s="361">
        <v>10.58</v>
      </c>
    </row>
    <row r="652" spans="1:4" s="364" customFormat="1" x14ac:dyDescent="0.25">
      <c r="A652" s="360">
        <v>7051</v>
      </c>
      <c r="B652" s="360" t="s">
        <v>1349</v>
      </c>
      <c r="C652" s="360" t="s">
        <v>1295</v>
      </c>
      <c r="D652" s="361">
        <v>32.549999999999997</v>
      </c>
    </row>
    <row r="653" spans="1:4" s="364" customFormat="1" x14ac:dyDescent="0.25">
      <c r="A653" s="360">
        <v>7052</v>
      </c>
      <c r="B653" s="360" t="s">
        <v>1350</v>
      </c>
      <c r="C653" s="360" t="s">
        <v>1295</v>
      </c>
      <c r="D653" s="361">
        <v>4.51</v>
      </c>
    </row>
    <row r="654" spans="1:4" s="364" customFormat="1" x14ac:dyDescent="0.25">
      <c r="A654" s="360">
        <v>7053</v>
      </c>
      <c r="B654" s="360" t="s">
        <v>1351</v>
      </c>
      <c r="C654" s="360" t="s">
        <v>1295</v>
      </c>
      <c r="D654" s="361">
        <v>40.729999999999997</v>
      </c>
    </row>
    <row r="655" spans="1:4" s="364" customFormat="1" x14ac:dyDescent="0.25">
      <c r="A655" s="360">
        <v>7054</v>
      </c>
      <c r="B655" s="360" t="s">
        <v>1352</v>
      </c>
      <c r="C655" s="360" t="s">
        <v>1295</v>
      </c>
      <c r="D655" s="361">
        <v>71.31</v>
      </c>
    </row>
    <row r="656" spans="1:4" s="364" customFormat="1" x14ac:dyDescent="0.25">
      <c r="A656" s="360">
        <v>7058</v>
      </c>
      <c r="B656" s="360" t="s">
        <v>1353</v>
      </c>
      <c r="C656" s="360" t="s">
        <v>1295</v>
      </c>
      <c r="D656" s="361">
        <v>17.09</v>
      </c>
    </row>
    <row r="657" spans="1:4" s="364" customFormat="1" x14ac:dyDescent="0.25">
      <c r="A657" s="360">
        <v>7059</v>
      </c>
      <c r="B657" s="360" t="s">
        <v>1354</v>
      </c>
      <c r="C657" s="360" t="s">
        <v>1295</v>
      </c>
      <c r="D657" s="361">
        <v>3.15</v>
      </c>
    </row>
    <row r="658" spans="1:4" s="364" customFormat="1" x14ac:dyDescent="0.25">
      <c r="A658" s="360">
        <v>7060</v>
      </c>
      <c r="B658" s="360" t="s">
        <v>1355</v>
      </c>
      <c r="C658" s="360" t="s">
        <v>1295</v>
      </c>
      <c r="D658" s="361">
        <v>32.049999999999997</v>
      </c>
    </row>
    <row r="659" spans="1:4" s="364" customFormat="1" x14ac:dyDescent="0.25">
      <c r="A659" s="360">
        <v>7061</v>
      </c>
      <c r="B659" s="360" t="s">
        <v>1356</v>
      </c>
      <c r="C659" s="360" t="s">
        <v>1295</v>
      </c>
      <c r="D659" s="361">
        <v>65.099999999999994</v>
      </c>
    </row>
    <row r="660" spans="1:4" s="364" customFormat="1" x14ac:dyDescent="0.25">
      <c r="A660" s="360">
        <v>7063</v>
      </c>
      <c r="B660" s="360" t="s">
        <v>1357</v>
      </c>
      <c r="C660" s="360" t="s">
        <v>1295</v>
      </c>
      <c r="D660" s="361">
        <v>15.59</v>
      </c>
    </row>
    <row r="661" spans="1:4" s="364" customFormat="1" x14ac:dyDescent="0.25">
      <c r="A661" s="360">
        <v>7064</v>
      </c>
      <c r="B661" s="360" t="s">
        <v>1358</v>
      </c>
      <c r="C661" s="360" t="s">
        <v>1295</v>
      </c>
      <c r="D661" s="361">
        <v>2.16</v>
      </c>
    </row>
    <row r="662" spans="1:4" s="364" customFormat="1" x14ac:dyDescent="0.25">
      <c r="A662" s="360">
        <v>7065</v>
      </c>
      <c r="B662" s="360" t="s">
        <v>1359</v>
      </c>
      <c r="C662" s="360" t="s">
        <v>1295</v>
      </c>
      <c r="D662" s="361">
        <v>17.059999999999999</v>
      </c>
    </row>
    <row r="663" spans="1:4" s="364" customFormat="1" x14ac:dyDescent="0.25">
      <c r="A663" s="360">
        <v>7066</v>
      </c>
      <c r="B663" s="360" t="s">
        <v>1360</v>
      </c>
      <c r="C663" s="360" t="s">
        <v>1295</v>
      </c>
      <c r="D663" s="361">
        <v>137.32</v>
      </c>
    </row>
    <row r="664" spans="1:4" s="364" customFormat="1" x14ac:dyDescent="0.25">
      <c r="A664" s="360">
        <v>53786</v>
      </c>
      <c r="B664" s="360" t="s">
        <v>1361</v>
      </c>
      <c r="C664" s="360" t="s">
        <v>1295</v>
      </c>
      <c r="D664" s="361">
        <v>42.63</v>
      </c>
    </row>
    <row r="665" spans="1:4" s="364" customFormat="1" x14ac:dyDescent="0.25">
      <c r="A665" s="360">
        <v>53788</v>
      </c>
      <c r="B665" s="360" t="s">
        <v>1362</v>
      </c>
      <c r="C665" s="360" t="s">
        <v>1295</v>
      </c>
      <c r="D665" s="361">
        <v>45.64</v>
      </c>
    </row>
    <row r="666" spans="1:4" s="364" customFormat="1" x14ac:dyDescent="0.25">
      <c r="A666" s="360">
        <v>53792</v>
      </c>
      <c r="B666" s="360" t="s">
        <v>1363</v>
      </c>
      <c r="C666" s="360" t="s">
        <v>1295</v>
      </c>
      <c r="D666" s="361">
        <v>80.92</v>
      </c>
    </row>
    <row r="667" spans="1:4" s="364" customFormat="1" x14ac:dyDescent="0.25">
      <c r="A667" s="360">
        <v>53794</v>
      </c>
      <c r="B667" s="360" t="s">
        <v>1364</v>
      </c>
      <c r="C667" s="360" t="s">
        <v>1295</v>
      </c>
      <c r="D667" s="361">
        <v>35</v>
      </c>
    </row>
    <row r="668" spans="1:4" s="364" customFormat="1" x14ac:dyDescent="0.25">
      <c r="A668" s="360">
        <v>53797</v>
      </c>
      <c r="B668" s="360" t="s">
        <v>1365</v>
      </c>
      <c r="C668" s="360" t="s">
        <v>1295</v>
      </c>
      <c r="D668" s="361">
        <v>93.06</v>
      </c>
    </row>
    <row r="669" spans="1:4" s="364" customFormat="1" x14ac:dyDescent="0.25">
      <c r="A669" s="360">
        <v>53804</v>
      </c>
      <c r="B669" s="360" t="s">
        <v>1366</v>
      </c>
      <c r="C669" s="360" t="s">
        <v>1295</v>
      </c>
      <c r="D669" s="361">
        <v>5.58</v>
      </c>
    </row>
    <row r="670" spans="1:4" s="364" customFormat="1" x14ac:dyDescent="0.25">
      <c r="A670" s="360">
        <v>53806</v>
      </c>
      <c r="B670" s="360" t="s">
        <v>1367</v>
      </c>
      <c r="C670" s="360" t="s">
        <v>1295</v>
      </c>
      <c r="D670" s="361">
        <v>55.81</v>
      </c>
    </row>
    <row r="671" spans="1:4" s="364" customFormat="1" x14ac:dyDescent="0.25">
      <c r="A671" s="360">
        <v>53810</v>
      </c>
      <c r="B671" s="360" t="s">
        <v>1368</v>
      </c>
      <c r="C671" s="360" t="s">
        <v>1295</v>
      </c>
      <c r="D671" s="361">
        <v>56.15</v>
      </c>
    </row>
    <row r="672" spans="1:4" s="364" customFormat="1" x14ac:dyDescent="0.25">
      <c r="A672" s="360">
        <v>53814</v>
      </c>
      <c r="B672" s="360" t="s">
        <v>1369</v>
      </c>
      <c r="C672" s="360" t="s">
        <v>1295</v>
      </c>
      <c r="D672" s="361">
        <v>183.94</v>
      </c>
    </row>
    <row r="673" spans="1:4" s="364" customFormat="1" x14ac:dyDescent="0.25">
      <c r="A673" s="360">
        <v>53817</v>
      </c>
      <c r="B673" s="360" t="s">
        <v>1370</v>
      </c>
      <c r="C673" s="360" t="s">
        <v>1295</v>
      </c>
      <c r="D673" s="361">
        <v>49.9</v>
      </c>
    </row>
    <row r="674" spans="1:4" s="364" customFormat="1" x14ac:dyDescent="0.25">
      <c r="A674" s="360">
        <v>53818</v>
      </c>
      <c r="B674" s="360" t="s">
        <v>1371</v>
      </c>
      <c r="C674" s="360" t="s">
        <v>1295</v>
      </c>
      <c r="D674" s="361">
        <v>7.08</v>
      </c>
    </row>
    <row r="675" spans="1:4" s="364" customFormat="1" x14ac:dyDescent="0.25">
      <c r="A675" s="360">
        <v>53827</v>
      </c>
      <c r="B675" s="360" t="s">
        <v>1372</v>
      </c>
      <c r="C675" s="360" t="s">
        <v>1295</v>
      </c>
      <c r="D675" s="361">
        <v>91.1</v>
      </c>
    </row>
    <row r="676" spans="1:4" s="364" customFormat="1" x14ac:dyDescent="0.25">
      <c r="A676" s="360">
        <v>53829</v>
      </c>
      <c r="B676" s="360" t="s">
        <v>1373</v>
      </c>
      <c r="C676" s="360" t="s">
        <v>1295</v>
      </c>
      <c r="D676" s="361">
        <v>93.06</v>
      </c>
    </row>
    <row r="677" spans="1:4" s="364" customFormat="1" x14ac:dyDescent="0.25">
      <c r="A677" s="360">
        <v>53831</v>
      </c>
      <c r="B677" s="360" t="s">
        <v>1374</v>
      </c>
      <c r="C677" s="360" t="s">
        <v>1295</v>
      </c>
      <c r="D677" s="361">
        <v>153.72</v>
      </c>
    </row>
    <row r="678" spans="1:4" s="364" customFormat="1" x14ac:dyDescent="0.25">
      <c r="A678" s="360">
        <v>53840</v>
      </c>
      <c r="B678" s="360" t="s">
        <v>1375</v>
      </c>
      <c r="C678" s="360" t="s">
        <v>1295</v>
      </c>
      <c r="D678" s="361">
        <v>3.03</v>
      </c>
    </row>
    <row r="679" spans="1:4" s="364" customFormat="1" x14ac:dyDescent="0.25">
      <c r="A679" s="360">
        <v>53841</v>
      </c>
      <c r="B679" s="360" t="s">
        <v>1376</v>
      </c>
      <c r="C679" s="360" t="s">
        <v>1295</v>
      </c>
      <c r="D679" s="361">
        <v>2.1</v>
      </c>
    </row>
    <row r="680" spans="1:4" s="364" customFormat="1" x14ac:dyDescent="0.25">
      <c r="A680" s="360">
        <v>53849</v>
      </c>
      <c r="B680" s="360" t="s">
        <v>1377</v>
      </c>
      <c r="C680" s="360" t="s">
        <v>1295</v>
      </c>
      <c r="D680" s="361">
        <v>66.87</v>
      </c>
    </row>
    <row r="681" spans="1:4" s="364" customFormat="1" x14ac:dyDescent="0.25">
      <c r="A681" s="360">
        <v>53857</v>
      </c>
      <c r="B681" s="360" t="s">
        <v>1378</v>
      </c>
      <c r="C681" s="360" t="s">
        <v>1295</v>
      </c>
      <c r="D681" s="361">
        <v>36.68</v>
      </c>
    </row>
    <row r="682" spans="1:4" s="364" customFormat="1" x14ac:dyDescent="0.25">
      <c r="A682" s="360">
        <v>53858</v>
      </c>
      <c r="B682" s="360" t="s">
        <v>1379</v>
      </c>
      <c r="C682" s="360" t="s">
        <v>1295</v>
      </c>
      <c r="D682" s="361">
        <v>63.9</v>
      </c>
    </row>
    <row r="683" spans="1:4" s="364" customFormat="1" x14ac:dyDescent="0.25">
      <c r="A683" s="360">
        <v>53861</v>
      </c>
      <c r="B683" s="360" t="s">
        <v>1380</v>
      </c>
      <c r="C683" s="360" t="s">
        <v>1295</v>
      </c>
      <c r="D683" s="361">
        <v>50.86</v>
      </c>
    </row>
    <row r="684" spans="1:4" s="364" customFormat="1" x14ac:dyDescent="0.25">
      <c r="A684" s="360">
        <v>53863</v>
      </c>
      <c r="B684" s="360" t="s">
        <v>1381</v>
      </c>
      <c r="C684" s="360" t="s">
        <v>1295</v>
      </c>
      <c r="D684" s="361">
        <v>1.72</v>
      </c>
    </row>
    <row r="685" spans="1:4" s="364" customFormat="1" x14ac:dyDescent="0.25">
      <c r="A685" s="360">
        <v>53865</v>
      </c>
      <c r="B685" s="360" t="s">
        <v>1382</v>
      </c>
      <c r="C685" s="360" t="s">
        <v>1295</v>
      </c>
      <c r="D685" s="361">
        <v>37.659999999999997</v>
      </c>
    </row>
    <row r="686" spans="1:4" s="364" customFormat="1" x14ac:dyDescent="0.25">
      <c r="A686" s="360">
        <v>53866</v>
      </c>
      <c r="B686" s="360" t="s">
        <v>1383</v>
      </c>
      <c r="C686" s="360" t="s">
        <v>1295</v>
      </c>
      <c r="D686" s="361">
        <v>1.48</v>
      </c>
    </row>
    <row r="687" spans="1:4" s="364" customFormat="1" x14ac:dyDescent="0.25">
      <c r="A687" s="360">
        <v>53882</v>
      </c>
      <c r="B687" s="360" t="s">
        <v>1384</v>
      </c>
      <c r="C687" s="360" t="s">
        <v>1295</v>
      </c>
      <c r="D687" s="361">
        <v>26.35</v>
      </c>
    </row>
    <row r="688" spans="1:4" s="364" customFormat="1" x14ac:dyDescent="0.25">
      <c r="A688" s="360">
        <v>55263</v>
      </c>
      <c r="B688" s="360" t="s">
        <v>1385</v>
      </c>
      <c r="C688" s="360" t="s">
        <v>1295</v>
      </c>
      <c r="D688" s="361">
        <v>51.48</v>
      </c>
    </row>
    <row r="689" spans="1:4" s="364" customFormat="1" x14ac:dyDescent="0.25">
      <c r="A689" s="360">
        <v>73303</v>
      </c>
      <c r="B689" s="360" t="s">
        <v>1386</v>
      </c>
      <c r="C689" s="360" t="s">
        <v>1295</v>
      </c>
      <c r="D689" s="361">
        <v>4.4400000000000004</v>
      </c>
    </row>
    <row r="690" spans="1:4" s="364" customFormat="1" x14ac:dyDescent="0.25">
      <c r="A690" s="360">
        <v>73307</v>
      </c>
      <c r="B690" s="360" t="s">
        <v>1387</v>
      </c>
      <c r="C690" s="360" t="s">
        <v>1295</v>
      </c>
      <c r="D690" s="361">
        <v>3.96</v>
      </c>
    </row>
    <row r="691" spans="1:4" s="364" customFormat="1" x14ac:dyDescent="0.25">
      <c r="A691" s="360">
        <v>73309</v>
      </c>
      <c r="B691" s="360" t="s">
        <v>1388</v>
      </c>
      <c r="C691" s="360" t="s">
        <v>1295</v>
      </c>
      <c r="D691" s="361">
        <v>24.41</v>
      </c>
    </row>
    <row r="692" spans="1:4" s="364" customFormat="1" x14ac:dyDescent="0.25">
      <c r="A692" s="360">
        <v>73311</v>
      </c>
      <c r="B692" s="360" t="s">
        <v>1389</v>
      </c>
      <c r="C692" s="360" t="s">
        <v>1295</v>
      </c>
      <c r="D692" s="361">
        <v>142.30000000000001</v>
      </c>
    </row>
    <row r="693" spans="1:4" s="364" customFormat="1" x14ac:dyDescent="0.25">
      <c r="A693" s="360">
        <v>73313</v>
      </c>
      <c r="B693" s="360" t="s">
        <v>1390</v>
      </c>
      <c r="C693" s="360" t="s">
        <v>1295</v>
      </c>
      <c r="D693" s="361">
        <v>3.38</v>
      </c>
    </row>
    <row r="694" spans="1:4" s="364" customFormat="1" x14ac:dyDescent="0.25">
      <c r="A694" s="360">
        <v>73315</v>
      </c>
      <c r="B694" s="360" t="s">
        <v>1391</v>
      </c>
      <c r="C694" s="360" t="s">
        <v>1295</v>
      </c>
      <c r="D694" s="361">
        <v>45.64</v>
      </c>
    </row>
    <row r="695" spans="1:4" s="364" customFormat="1" x14ac:dyDescent="0.25">
      <c r="A695" s="360">
        <v>73335</v>
      </c>
      <c r="B695" s="360" t="s">
        <v>1392</v>
      </c>
      <c r="C695" s="360" t="s">
        <v>1295</v>
      </c>
      <c r="D695" s="361">
        <v>24.65</v>
      </c>
    </row>
    <row r="696" spans="1:4" s="364" customFormat="1" x14ac:dyDescent="0.25">
      <c r="A696" s="360">
        <v>73340</v>
      </c>
      <c r="B696" s="360" t="s">
        <v>1393</v>
      </c>
      <c r="C696" s="360" t="s">
        <v>1295</v>
      </c>
      <c r="D696" s="361">
        <v>65.099999999999994</v>
      </c>
    </row>
    <row r="697" spans="1:4" s="364" customFormat="1" x14ac:dyDescent="0.25">
      <c r="A697" s="360">
        <v>83361</v>
      </c>
      <c r="B697" s="360" t="s">
        <v>1394</v>
      </c>
      <c r="C697" s="360" t="s">
        <v>1295</v>
      </c>
      <c r="D697" s="361">
        <v>15.2</v>
      </c>
    </row>
    <row r="698" spans="1:4" s="364" customFormat="1" x14ac:dyDescent="0.25">
      <c r="A698" s="360">
        <v>83761</v>
      </c>
      <c r="B698" s="360" t="s">
        <v>1395</v>
      </c>
      <c r="C698" s="360" t="s">
        <v>1295</v>
      </c>
      <c r="D698" s="361">
        <v>9.48</v>
      </c>
    </row>
    <row r="699" spans="1:4" s="364" customFormat="1" x14ac:dyDescent="0.25">
      <c r="A699" s="360">
        <v>83762</v>
      </c>
      <c r="B699" s="360" t="s">
        <v>1396</v>
      </c>
      <c r="C699" s="360" t="s">
        <v>1295</v>
      </c>
      <c r="D699" s="361">
        <v>11.85</v>
      </c>
    </row>
    <row r="700" spans="1:4" s="364" customFormat="1" x14ac:dyDescent="0.25">
      <c r="A700" s="360">
        <v>83763</v>
      </c>
      <c r="B700" s="360" t="s">
        <v>1397</v>
      </c>
      <c r="C700" s="360" t="s">
        <v>1295</v>
      </c>
      <c r="D700" s="361">
        <v>40.1</v>
      </c>
    </row>
    <row r="701" spans="1:4" s="364" customFormat="1" x14ac:dyDescent="0.25">
      <c r="A701" s="360">
        <v>83764</v>
      </c>
      <c r="B701" s="360" t="s">
        <v>1398</v>
      </c>
      <c r="C701" s="360" t="s">
        <v>1295</v>
      </c>
      <c r="D701" s="361">
        <v>1.06</v>
      </c>
    </row>
    <row r="702" spans="1:4" s="364" customFormat="1" x14ac:dyDescent="0.25">
      <c r="A702" s="360">
        <v>87026</v>
      </c>
      <c r="B702" s="360" t="s">
        <v>1399</v>
      </c>
      <c r="C702" s="360" t="s">
        <v>1295</v>
      </c>
      <c r="D702" s="361">
        <v>0.42</v>
      </c>
    </row>
    <row r="703" spans="1:4" s="364" customFormat="1" x14ac:dyDescent="0.25">
      <c r="A703" s="360">
        <v>87441</v>
      </c>
      <c r="B703" s="360" t="s">
        <v>1400</v>
      </c>
      <c r="C703" s="360" t="s">
        <v>1295</v>
      </c>
      <c r="D703" s="361">
        <v>0.44</v>
      </c>
    </row>
    <row r="704" spans="1:4" s="364" customFormat="1" x14ac:dyDescent="0.25">
      <c r="A704" s="360">
        <v>87442</v>
      </c>
      <c r="B704" s="360" t="s">
        <v>1401</v>
      </c>
      <c r="C704" s="360" t="s">
        <v>1295</v>
      </c>
      <c r="D704" s="361">
        <v>0.05</v>
      </c>
    </row>
    <row r="705" spans="1:4" s="364" customFormat="1" x14ac:dyDescent="0.25">
      <c r="A705" s="360">
        <v>87443</v>
      </c>
      <c r="B705" s="360" t="s">
        <v>1402</v>
      </c>
      <c r="C705" s="360" t="s">
        <v>1295</v>
      </c>
      <c r="D705" s="361">
        <v>0.41</v>
      </c>
    </row>
    <row r="706" spans="1:4" s="364" customFormat="1" x14ac:dyDescent="0.25">
      <c r="A706" s="360">
        <v>87444</v>
      </c>
      <c r="B706" s="360" t="s">
        <v>1403</v>
      </c>
      <c r="C706" s="360" t="s">
        <v>1295</v>
      </c>
      <c r="D706" s="361">
        <v>3.39</v>
      </c>
    </row>
    <row r="707" spans="1:4" s="364" customFormat="1" x14ac:dyDescent="0.25">
      <c r="A707" s="360">
        <v>88387</v>
      </c>
      <c r="B707" s="360" t="s">
        <v>1404</v>
      </c>
      <c r="C707" s="360" t="s">
        <v>1295</v>
      </c>
      <c r="D707" s="361">
        <v>0.85</v>
      </c>
    </row>
    <row r="708" spans="1:4" s="364" customFormat="1" x14ac:dyDescent="0.25">
      <c r="A708" s="360">
        <v>88389</v>
      </c>
      <c r="B708" s="360" t="s">
        <v>1405</v>
      </c>
      <c r="C708" s="360" t="s">
        <v>1295</v>
      </c>
      <c r="D708" s="361">
        <v>0.1</v>
      </c>
    </row>
    <row r="709" spans="1:4" s="364" customFormat="1" x14ac:dyDescent="0.25">
      <c r="A709" s="360">
        <v>88390</v>
      </c>
      <c r="B709" s="360" t="s">
        <v>1406</v>
      </c>
      <c r="C709" s="360" t="s">
        <v>1295</v>
      </c>
      <c r="D709" s="361">
        <v>1.07</v>
      </c>
    </row>
    <row r="710" spans="1:4" s="364" customFormat="1" x14ac:dyDescent="0.25">
      <c r="A710" s="360">
        <v>88391</v>
      </c>
      <c r="B710" s="360" t="s">
        <v>1407</v>
      </c>
      <c r="C710" s="360" t="s">
        <v>1295</v>
      </c>
      <c r="D710" s="361">
        <v>2.41</v>
      </c>
    </row>
    <row r="711" spans="1:4" s="364" customFormat="1" x14ac:dyDescent="0.25">
      <c r="A711" s="360">
        <v>88394</v>
      </c>
      <c r="B711" s="360" t="s">
        <v>1408</v>
      </c>
      <c r="C711" s="360" t="s">
        <v>1295</v>
      </c>
      <c r="D711" s="361">
        <v>1.02</v>
      </c>
    </row>
    <row r="712" spans="1:4" s="364" customFormat="1" x14ac:dyDescent="0.25">
      <c r="A712" s="360">
        <v>88395</v>
      </c>
      <c r="B712" s="360" t="s">
        <v>1409</v>
      </c>
      <c r="C712" s="360" t="s">
        <v>1295</v>
      </c>
      <c r="D712" s="361">
        <v>0.12</v>
      </c>
    </row>
    <row r="713" spans="1:4" s="364" customFormat="1" x14ac:dyDescent="0.25">
      <c r="A713" s="360">
        <v>88396</v>
      </c>
      <c r="B713" s="360" t="s">
        <v>1410</v>
      </c>
      <c r="C713" s="360" t="s">
        <v>1295</v>
      </c>
      <c r="D713" s="361">
        <v>1.27</v>
      </c>
    </row>
    <row r="714" spans="1:4" s="364" customFormat="1" x14ac:dyDescent="0.25">
      <c r="A714" s="360">
        <v>88397</v>
      </c>
      <c r="B714" s="360" t="s">
        <v>1411</v>
      </c>
      <c r="C714" s="360" t="s">
        <v>1295</v>
      </c>
      <c r="D714" s="361">
        <v>3.61</v>
      </c>
    </row>
    <row r="715" spans="1:4" s="364" customFormat="1" x14ac:dyDescent="0.25">
      <c r="A715" s="360">
        <v>88400</v>
      </c>
      <c r="B715" s="360" t="s">
        <v>1412</v>
      </c>
      <c r="C715" s="360" t="s">
        <v>1295</v>
      </c>
      <c r="D715" s="361">
        <v>0.81</v>
      </c>
    </row>
    <row r="716" spans="1:4" s="364" customFormat="1" x14ac:dyDescent="0.25">
      <c r="A716" s="360">
        <v>88401</v>
      </c>
      <c r="B716" s="360" t="s">
        <v>1413</v>
      </c>
      <c r="C716" s="360" t="s">
        <v>1295</v>
      </c>
      <c r="D716" s="361">
        <v>0.09</v>
      </c>
    </row>
    <row r="717" spans="1:4" s="364" customFormat="1" x14ac:dyDescent="0.25">
      <c r="A717" s="360">
        <v>88402</v>
      </c>
      <c r="B717" s="360" t="s">
        <v>1414</v>
      </c>
      <c r="C717" s="360" t="s">
        <v>1295</v>
      </c>
      <c r="D717" s="361">
        <v>1.01</v>
      </c>
    </row>
    <row r="718" spans="1:4" s="364" customFormat="1" x14ac:dyDescent="0.25">
      <c r="A718" s="360">
        <v>88403</v>
      </c>
      <c r="B718" s="360" t="s">
        <v>1415</v>
      </c>
      <c r="C718" s="360" t="s">
        <v>1295</v>
      </c>
      <c r="D718" s="361">
        <v>1.44</v>
      </c>
    </row>
    <row r="719" spans="1:4" s="364" customFormat="1" x14ac:dyDescent="0.25">
      <c r="A719" s="360">
        <v>88419</v>
      </c>
      <c r="B719" s="360" t="s">
        <v>1416</v>
      </c>
      <c r="C719" s="360" t="s">
        <v>1295</v>
      </c>
      <c r="D719" s="361">
        <v>5.27</v>
      </c>
    </row>
    <row r="720" spans="1:4" s="364" customFormat="1" x14ac:dyDescent="0.25">
      <c r="A720" s="360">
        <v>88422</v>
      </c>
      <c r="B720" s="360" t="s">
        <v>1417</v>
      </c>
      <c r="C720" s="360" t="s">
        <v>1295</v>
      </c>
      <c r="D720" s="361">
        <v>0.62</v>
      </c>
    </row>
    <row r="721" spans="1:4" s="364" customFormat="1" x14ac:dyDescent="0.25">
      <c r="A721" s="360">
        <v>88425</v>
      </c>
      <c r="B721" s="360" t="s">
        <v>1418</v>
      </c>
      <c r="C721" s="360" t="s">
        <v>1295</v>
      </c>
      <c r="D721" s="361">
        <v>5.77</v>
      </c>
    </row>
    <row r="722" spans="1:4" s="364" customFormat="1" x14ac:dyDescent="0.25">
      <c r="A722" s="360">
        <v>88427</v>
      </c>
      <c r="B722" s="360" t="s">
        <v>1419</v>
      </c>
      <c r="C722" s="360" t="s">
        <v>1295</v>
      </c>
      <c r="D722" s="361">
        <v>3.66</v>
      </c>
    </row>
    <row r="723" spans="1:4" s="364" customFormat="1" x14ac:dyDescent="0.25">
      <c r="A723" s="360">
        <v>88434</v>
      </c>
      <c r="B723" s="360" t="s">
        <v>1420</v>
      </c>
      <c r="C723" s="360" t="s">
        <v>1295</v>
      </c>
      <c r="D723" s="361">
        <v>6.99</v>
      </c>
    </row>
    <row r="724" spans="1:4" s="364" customFormat="1" x14ac:dyDescent="0.25">
      <c r="A724" s="360">
        <v>88435</v>
      </c>
      <c r="B724" s="360" t="s">
        <v>1421</v>
      </c>
      <c r="C724" s="360" t="s">
        <v>1295</v>
      </c>
      <c r="D724" s="361">
        <v>0.83</v>
      </c>
    </row>
    <row r="725" spans="1:4" s="364" customFormat="1" x14ac:dyDescent="0.25">
      <c r="A725" s="360">
        <v>88436</v>
      </c>
      <c r="B725" s="360" t="s">
        <v>1422</v>
      </c>
      <c r="C725" s="360" t="s">
        <v>1295</v>
      </c>
      <c r="D725" s="361">
        <v>7.65</v>
      </c>
    </row>
    <row r="726" spans="1:4" s="364" customFormat="1" x14ac:dyDescent="0.25">
      <c r="A726" s="360">
        <v>88437</v>
      </c>
      <c r="B726" s="360" t="s">
        <v>1423</v>
      </c>
      <c r="C726" s="360" t="s">
        <v>1295</v>
      </c>
      <c r="D726" s="361">
        <v>3.66</v>
      </c>
    </row>
    <row r="727" spans="1:4" s="364" customFormat="1" x14ac:dyDescent="0.25">
      <c r="A727" s="360">
        <v>88569</v>
      </c>
      <c r="B727" s="360" t="s">
        <v>1424</v>
      </c>
      <c r="C727" s="360" t="s">
        <v>1295</v>
      </c>
      <c r="D727" s="361">
        <v>3.65</v>
      </c>
    </row>
    <row r="728" spans="1:4" s="364" customFormat="1" x14ac:dyDescent="0.25">
      <c r="A728" s="360">
        <v>88570</v>
      </c>
      <c r="B728" s="360" t="s">
        <v>1425</v>
      </c>
      <c r="C728" s="360" t="s">
        <v>1295</v>
      </c>
      <c r="D728" s="361">
        <v>0.79</v>
      </c>
    </row>
    <row r="729" spans="1:4" s="364" customFormat="1" x14ac:dyDescent="0.25">
      <c r="A729" s="360">
        <v>88826</v>
      </c>
      <c r="B729" s="360" t="s">
        <v>1426</v>
      </c>
      <c r="C729" s="360" t="s">
        <v>1295</v>
      </c>
      <c r="D729" s="361">
        <v>0.32</v>
      </c>
    </row>
    <row r="730" spans="1:4" s="364" customFormat="1" x14ac:dyDescent="0.25">
      <c r="A730" s="360">
        <v>88827</v>
      </c>
      <c r="B730" s="360" t="s">
        <v>1427</v>
      </c>
      <c r="C730" s="360" t="s">
        <v>1295</v>
      </c>
      <c r="D730" s="361">
        <v>0.03</v>
      </c>
    </row>
    <row r="731" spans="1:4" s="364" customFormat="1" x14ac:dyDescent="0.25">
      <c r="A731" s="360">
        <v>88828</v>
      </c>
      <c r="B731" s="360" t="s">
        <v>1428</v>
      </c>
      <c r="C731" s="360" t="s">
        <v>1295</v>
      </c>
      <c r="D731" s="361">
        <v>0.3</v>
      </c>
    </row>
    <row r="732" spans="1:4" s="364" customFormat="1" x14ac:dyDescent="0.25">
      <c r="A732" s="360">
        <v>88829</v>
      </c>
      <c r="B732" s="360" t="s">
        <v>1429</v>
      </c>
      <c r="C732" s="360" t="s">
        <v>1295</v>
      </c>
      <c r="D732" s="361">
        <v>0.96</v>
      </c>
    </row>
    <row r="733" spans="1:4" s="364" customFormat="1" x14ac:dyDescent="0.25">
      <c r="A733" s="360">
        <v>88832</v>
      </c>
      <c r="B733" s="360" t="s">
        <v>1430</v>
      </c>
      <c r="C733" s="360" t="s">
        <v>1295</v>
      </c>
      <c r="D733" s="361">
        <v>32.049999999999997</v>
      </c>
    </row>
    <row r="734" spans="1:4" s="364" customFormat="1" x14ac:dyDescent="0.25">
      <c r="A734" s="360">
        <v>88834</v>
      </c>
      <c r="B734" s="360" t="s">
        <v>1431</v>
      </c>
      <c r="C734" s="360" t="s">
        <v>1295</v>
      </c>
      <c r="D734" s="361">
        <v>4.3499999999999996</v>
      </c>
    </row>
    <row r="735" spans="1:4" s="364" customFormat="1" x14ac:dyDescent="0.25">
      <c r="A735" s="360">
        <v>88835</v>
      </c>
      <c r="B735" s="360" t="s">
        <v>1432</v>
      </c>
      <c r="C735" s="360" t="s">
        <v>1295</v>
      </c>
      <c r="D735" s="361">
        <v>40.07</v>
      </c>
    </row>
    <row r="736" spans="1:4" s="364" customFormat="1" x14ac:dyDescent="0.25">
      <c r="A736" s="360">
        <v>88836</v>
      </c>
      <c r="B736" s="360" t="s">
        <v>1433</v>
      </c>
      <c r="C736" s="360" t="s">
        <v>1295</v>
      </c>
      <c r="D736" s="361">
        <v>51</v>
      </c>
    </row>
    <row r="737" spans="1:4" s="364" customFormat="1" x14ac:dyDescent="0.25">
      <c r="A737" s="360">
        <v>88839</v>
      </c>
      <c r="B737" s="360" t="s">
        <v>1434</v>
      </c>
      <c r="C737" s="360" t="s">
        <v>1295</v>
      </c>
      <c r="D737" s="361">
        <v>25.35</v>
      </c>
    </row>
    <row r="738" spans="1:4" s="364" customFormat="1" x14ac:dyDescent="0.25">
      <c r="A738" s="360">
        <v>88840</v>
      </c>
      <c r="B738" s="360" t="s">
        <v>1435</v>
      </c>
      <c r="C738" s="360" t="s">
        <v>1295</v>
      </c>
      <c r="D738" s="361">
        <v>5.7</v>
      </c>
    </row>
    <row r="739" spans="1:4" s="364" customFormat="1" x14ac:dyDescent="0.25">
      <c r="A739" s="360">
        <v>88841</v>
      </c>
      <c r="B739" s="360" t="s">
        <v>1436</v>
      </c>
      <c r="C739" s="360" t="s">
        <v>1295</v>
      </c>
      <c r="D739" s="361">
        <v>45.33</v>
      </c>
    </row>
    <row r="740" spans="1:4" s="364" customFormat="1" x14ac:dyDescent="0.25">
      <c r="A740" s="360">
        <v>88842</v>
      </c>
      <c r="B740" s="360" t="s">
        <v>1437</v>
      </c>
      <c r="C740" s="360" t="s">
        <v>1295</v>
      </c>
      <c r="D740" s="361">
        <v>62.42</v>
      </c>
    </row>
    <row r="741" spans="1:4" s="364" customFormat="1" x14ac:dyDescent="0.25">
      <c r="A741" s="360">
        <v>88847</v>
      </c>
      <c r="B741" s="360" t="s">
        <v>1438</v>
      </c>
      <c r="C741" s="360" t="s">
        <v>1295</v>
      </c>
      <c r="D741" s="361">
        <v>21.6</v>
      </c>
    </row>
    <row r="742" spans="1:4" s="364" customFormat="1" x14ac:dyDescent="0.25">
      <c r="A742" s="360">
        <v>88848</v>
      </c>
      <c r="B742" s="360" t="s">
        <v>1439</v>
      </c>
      <c r="C742" s="360" t="s">
        <v>1295</v>
      </c>
      <c r="D742" s="361">
        <v>4.53</v>
      </c>
    </row>
    <row r="743" spans="1:4" s="364" customFormat="1" x14ac:dyDescent="0.25">
      <c r="A743" s="360">
        <v>88853</v>
      </c>
      <c r="B743" s="360" t="s">
        <v>1440</v>
      </c>
      <c r="C743" s="360" t="s">
        <v>1295</v>
      </c>
      <c r="D743" s="361">
        <v>0.23</v>
      </c>
    </row>
    <row r="744" spans="1:4" s="364" customFormat="1" x14ac:dyDescent="0.25">
      <c r="A744" s="360">
        <v>88854</v>
      </c>
      <c r="B744" s="360" t="s">
        <v>1441</v>
      </c>
      <c r="C744" s="360" t="s">
        <v>1295</v>
      </c>
      <c r="D744" s="361">
        <v>0.02</v>
      </c>
    </row>
    <row r="745" spans="1:4" s="364" customFormat="1" x14ac:dyDescent="0.25">
      <c r="A745" s="360">
        <v>88855</v>
      </c>
      <c r="B745" s="360" t="s">
        <v>1442</v>
      </c>
      <c r="C745" s="360" t="s">
        <v>1295</v>
      </c>
      <c r="D745" s="361">
        <v>3.86</v>
      </c>
    </row>
    <row r="746" spans="1:4" s="364" customFormat="1" x14ac:dyDescent="0.25">
      <c r="A746" s="360">
        <v>88856</v>
      </c>
      <c r="B746" s="360" t="s">
        <v>1443</v>
      </c>
      <c r="C746" s="360" t="s">
        <v>1295</v>
      </c>
      <c r="D746" s="361">
        <v>0.54</v>
      </c>
    </row>
    <row r="747" spans="1:4" s="364" customFormat="1" x14ac:dyDescent="0.25">
      <c r="A747" s="360">
        <v>88857</v>
      </c>
      <c r="B747" s="360" t="s">
        <v>1444</v>
      </c>
      <c r="C747" s="360" t="s">
        <v>1295</v>
      </c>
      <c r="D747" s="361">
        <v>18.54</v>
      </c>
    </row>
    <row r="748" spans="1:4" s="364" customFormat="1" x14ac:dyDescent="0.25">
      <c r="A748" s="360">
        <v>88858</v>
      </c>
      <c r="B748" s="360" t="s">
        <v>1445</v>
      </c>
      <c r="C748" s="360" t="s">
        <v>1295</v>
      </c>
      <c r="D748" s="361">
        <v>2.5099999999999998</v>
      </c>
    </row>
    <row r="749" spans="1:4" s="364" customFormat="1" x14ac:dyDescent="0.25">
      <c r="A749" s="360">
        <v>88859</v>
      </c>
      <c r="B749" s="360" t="s">
        <v>1446</v>
      </c>
      <c r="C749" s="360" t="s">
        <v>1295</v>
      </c>
      <c r="D749" s="361">
        <v>16.489999999999998</v>
      </c>
    </row>
    <row r="750" spans="1:4" s="364" customFormat="1" x14ac:dyDescent="0.25">
      <c r="A750" s="360">
        <v>88860</v>
      </c>
      <c r="B750" s="360" t="s">
        <v>1447</v>
      </c>
      <c r="C750" s="360" t="s">
        <v>1295</v>
      </c>
      <c r="D750" s="361">
        <v>2.23</v>
      </c>
    </row>
    <row r="751" spans="1:4" s="364" customFormat="1" x14ac:dyDescent="0.25">
      <c r="A751" s="360">
        <v>88900</v>
      </c>
      <c r="B751" s="360" t="s">
        <v>1448</v>
      </c>
      <c r="C751" s="360" t="s">
        <v>1295</v>
      </c>
      <c r="D751" s="361">
        <v>37.380000000000003</v>
      </c>
    </row>
    <row r="752" spans="1:4" s="364" customFormat="1" x14ac:dyDescent="0.25">
      <c r="A752" s="360">
        <v>88902</v>
      </c>
      <c r="B752" s="360" t="s">
        <v>1449</v>
      </c>
      <c r="C752" s="360" t="s">
        <v>1295</v>
      </c>
      <c r="D752" s="361">
        <v>5.07</v>
      </c>
    </row>
    <row r="753" spans="1:4" s="364" customFormat="1" x14ac:dyDescent="0.25">
      <c r="A753" s="360">
        <v>88903</v>
      </c>
      <c r="B753" s="360" t="s">
        <v>1450</v>
      </c>
      <c r="C753" s="360" t="s">
        <v>1295</v>
      </c>
      <c r="D753" s="361">
        <v>46.72</v>
      </c>
    </row>
    <row r="754" spans="1:4" s="364" customFormat="1" x14ac:dyDescent="0.25">
      <c r="A754" s="360">
        <v>88904</v>
      </c>
      <c r="B754" s="360" t="s">
        <v>1451</v>
      </c>
      <c r="C754" s="360" t="s">
        <v>1295</v>
      </c>
      <c r="D754" s="361">
        <v>71.84</v>
      </c>
    </row>
    <row r="755" spans="1:4" s="364" customFormat="1" x14ac:dyDescent="0.25">
      <c r="A755" s="360">
        <v>89009</v>
      </c>
      <c r="B755" s="360" t="s">
        <v>1452</v>
      </c>
      <c r="C755" s="360" t="s">
        <v>1295</v>
      </c>
      <c r="D755" s="361">
        <v>31.41</v>
      </c>
    </row>
    <row r="756" spans="1:4" s="364" customFormat="1" x14ac:dyDescent="0.25">
      <c r="A756" s="360">
        <v>89010</v>
      </c>
      <c r="B756" s="360" t="s">
        <v>1453</v>
      </c>
      <c r="C756" s="360" t="s">
        <v>1295</v>
      </c>
      <c r="D756" s="361">
        <v>7.07</v>
      </c>
    </row>
    <row r="757" spans="1:4" s="364" customFormat="1" x14ac:dyDescent="0.25">
      <c r="A757" s="360">
        <v>89011</v>
      </c>
      <c r="B757" s="360" t="s">
        <v>1454</v>
      </c>
      <c r="C757" s="360" t="s">
        <v>1295</v>
      </c>
      <c r="D757" s="361">
        <v>17.89</v>
      </c>
    </row>
    <row r="758" spans="1:4" s="364" customFormat="1" x14ac:dyDescent="0.25">
      <c r="A758" s="360">
        <v>89012</v>
      </c>
      <c r="B758" s="360" t="s">
        <v>1455</v>
      </c>
      <c r="C758" s="360" t="s">
        <v>1295</v>
      </c>
      <c r="D758" s="361">
        <v>2.42</v>
      </c>
    </row>
    <row r="759" spans="1:4" s="364" customFormat="1" x14ac:dyDescent="0.25">
      <c r="A759" s="360">
        <v>89013</v>
      </c>
      <c r="B759" s="360" t="s">
        <v>1456</v>
      </c>
      <c r="C759" s="360" t="s">
        <v>1295</v>
      </c>
      <c r="D759" s="361">
        <v>102.88</v>
      </c>
    </row>
    <row r="760" spans="1:4" s="364" customFormat="1" x14ac:dyDescent="0.25">
      <c r="A760" s="360">
        <v>89014</v>
      </c>
      <c r="B760" s="360" t="s">
        <v>1457</v>
      </c>
      <c r="C760" s="360" t="s">
        <v>1295</v>
      </c>
      <c r="D760" s="361">
        <v>23.15</v>
      </c>
    </row>
    <row r="761" spans="1:4" s="364" customFormat="1" x14ac:dyDescent="0.25">
      <c r="A761" s="360">
        <v>89015</v>
      </c>
      <c r="B761" s="360" t="s">
        <v>1458</v>
      </c>
      <c r="C761" s="360" t="s">
        <v>1295</v>
      </c>
      <c r="D761" s="361">
        <v>4.46</v>
      </c>
    </row>
    <row r="762" spans="1:4" s="364" customFormat="1" x14ac:dyDescent="0.25">
      <c r="A762" s="360">
        <v>89016</v>
      </c>
      <c r="B762" s="360" t="s">
        <v>1459</v>
      </c>
      <c r="C762" s="360" t="s">
        <v>1295</v>
      </c>
      <c r="D762" s="361">
        <v>0.6</v>
      </c>
    </row>
    <row r="763" spans="1:4" s="364" customFormat="1" x14ac:dyDescent="0.25">
      <c r="A763" s="360">
        <v>89017</v>
      </c>
      <c r="B763" s="360" t="s">
        <v>1460</v>
      </c>
      <c r="C763" s="360" t="s">
        <v>1295</v>
      </c>
      <c r="D763" s="361">
        <v>31.21</v>
      </c>
    </row>
    <row r="764" spans="1:4" s="364" customFormat="1" x14ac:dyDescent="0.25">
      <c r="A764" s="360">
        <v>89018</v>
      </c>
      <c r="B764" s="360" t="s">
        <v>1461</v>
      </c>
      <c r="C764" s="360" t="s">
        <v>1295</v>
      </c>
      <c r="D764" s="361">
        <v>7.02</v>
      </c>
    </row>
    <row r="765" spans="1:4" s="364" customFormat="1" x14ac:dyDescent="0.25">
      <c r="A765" s="360">
        <v>89019</v>
      </c>
      <c r="B765" s="360" t="s">
        <v>1462</v>
      </c>
      <c r="C765" s="360" t="s">
        <v>1295</v>
      </c>
      <c r="D765" s="361">
        <v>0.28000000000000003</v>
      </c>
    </row>
    <row r="766" spans="1:4" s="364" customFormat="1" x14ac:dyDescent="0.25">
      <c r="A766" s="360">
        <v>89020</v>
      </c>
      <c r="B766" s="360" t="s">
        <v>1463</v>
      </c>
      <c r="C766" s="360" t="s">
        <v>1295</v>
      </c>
      <c r="D766" s="361">
        <v>0.03</v>
      </c>
    </row>
    <row r="767" spans="1:4" s="364" customFormat="1" x14ac:dyDescent="0.25">
      <c r="A767" s="360">
        <v>89023</v>
      </c>
      <c r="B767" s="360" t="s">
        <v>1464</v>
      </c>
      <c r="C767" s="360" t="s">
        <v>1295</v>
      </c>
      <c r="D767" s="361">
        <v>4.18</v>
      </c>
    </row>
    <row r="768" spans="1:4" s="364" customFormat="1" x14ac:dyDescent="0.25">
      <c r="A768" s="360">
        <v>89024</v>
      </c>
      <c r="B768" s="360" t="s">
        <v>1465</v>
      </c>
      <c r="C768" s="360" t="s">
        <v>1295</v>
      </c>
      <c r="D768" s="361">
        <v>0.69</v>
      </c>
    </row>
    <row r="769" spans="1:4" s="364" customFormat="1" x14ac:dyDescent="0.25">
      <c r="A769" s="360">
        <v>89025</v>
      </c>
      <c r="B769" s="360" t="s">
        <v>1466</v>
      </c>
      <c r="C769" s="360" t="s">
        <v>1295</v>
      </c>
      <c r="D769" s="361">
        <v>7.84</v>
      </c>
    </row>
    <row r="770" spans="1:4" s="364" customFormat="1" x14ac:dyDescent="0.25">
      <c r="A770" s="360">
        <v>89026</v>
      </c>
      <c r="B770" s="360" t="s">
        <v>1467</v>
      </c>
      <c r="C770" s="360" t="s">
        <v>1295</v>
      </c>
      <c r="D770" s="361">
        <v>159.07</v>
      </c>
    </row>
    <row r="771" spans="1:4" s="364" customFormat="1" x14ac:dyDescent="0.25">
      <c r="A771" s="360">
        <v>89029</v>
      </c>
      <c r="B771" s="360" t="s">
        <v>1468</v>
      </c>
      <c r="C771" s="360" t="s">
        <v>1295</v>
      </c>
      <c r="D771" s="361">
        <v>24.22</v>
      </c>
    </row>
    <row r="772" spans="1:4" s="364" customFormat="1" x14ac:dyDescent="0.25">
      <c r="A772" s="360">
        <v>89030</v>
      </c>
      <c r="B772" s="360" t="s">
        <v>1469</v>
      </c>
      <c r="C772" s="360" t="s">
        <v>1295</v>
      </c>
      <c r="D772" s="361">
        <v>5.45</v>
      </c>
    </row>
    <row r="773" spans="1:4" s="364" customFormat="1" x14ac:dyDescent="0.25">
      <c r="A773" s="360">
        <v>89033</v>
      </c>
      <c r="B773" s="360" t="s">
        <v>1470</v>
      </c>
      <c r="C773" s="360" t="s">
        <v>1295</v>
      </c>
      <c r="D773" s="361">
        <v>11.43</v>
      </c>
    </row>
    <row r="774" spans="1:4" s="364" customFormat="1" x14ac:dyDescent="0.25">
      <c r="A774" s="360">
        <v>89034</v>
      </c>
      <c r="B774" s="360" t="s">
        <v>1471</v>
      </c>
      <c r="C774" s="360" t="s">
        <v>1295</v>
      </c>
      <c r="D774" s="361">
        <v>1.58</v>
      </c>
    </row>
    <row r="775" spans="1:4" s="364" customFormat="1" x14ac:dyDescent="0.25">
      <c r="A775" s="360">
        <v>89128</v>
      </c>
      <c r="B775" s="360" t="s">
        <v>1472</v>
      </c>
      <c r="C775" s="360" t="s">
        <v>1295</v>
      </c>
      <c r="D775" s="361">
        <v>29.34</v>
      </c>
    </row>
    <row r="776" spans="1:4" s="364" customFormat="1" x14ac:dyDescent="0.25">
      <c r="A776" s="360">
        <v>89129</v>
      </c>
      <c r="B776" s="360" t="s">
        <v>1473</v>
      </c>
      <c r="C776" s="360" t="s">
        <v>1295</v>
      </c>
      <c r="D776" s="361">
        <v>3.98</v>
      </c>
    </row>
    <row r="777" spans="1:4" s="364" customFormat="1" x14ac:dyDescent="0.25">
      <c r="A777" s="360">
        <v>89130</v>
      </c>
      <c r="B777" s="360" t="s">
        <v>1474</v>
      </c>
      <c r="C777" s="360" t="s">
        <v>1295</v>
      </c>
      <c r="D777" s="361">
        <v>40.69</v>
      </c>
    </row>
    <row r="778" spans="1:4" s="364" customFormat="1" x14ac:dyDescent="0.25">
      <c r="A778" s="360">
        <v>89131</v>
      </c>
      <c r="B778" s="360" t="s">
        <v>1475</v>
      </c>
      <c r="C778" s="360" t="s">
        <v>1295</v>
      </c>
      <c r="D778" s="361">
        <v>5.52</v>
      </c>
    </row>
    <row r="779" spans="1:4" s="364" customFormat="1" x14ac:dyDescent="0.25">
      <c r="A779" s="360">
        <v>89210</v>
      </c>
      <c r="B779" s="360" t="s">
        <v>1476</v>
      </c>
      <c r="C779" s="360" t="s">
        <v>1295</v>
      </c>
      <c r="D779" s="361">
        <v>23.48</v>
      </c>
    </row>
    <row r="780" spans="1:4" s="364" customFormat="1" x14ac:dyDescent="0.25">
      <c r="A780" s="360">
        <v>89211</v>
      </c>
      <c r="B780" s="360" t="s">
        <v>1477</v>
      </c>
      <c r="C780" s="360" t="s">
        <v>1295</v>
      </c>
      <c r="D780" s="361">
        <v>3.26</v>
      </c>
    </row>
    <row r="781" spans="1:4" s="364" customFormat="1" x14ac:dyDescent="0.25">
      <c r="A781" s="360">
        <v>89212</v>
      </c>
      <c r="B781" s="360" t="s">
        <v>1478</v>
      </c>
      <c r="C781" s="360" t="s">
        <v>1295</v>
      </c>
      <c r="D781" s="361">
        <v>24.39</v>
      </c>
    </row>
    <row r="782" spans="1:4" s="364" customFormat="1" x14ac:dyDescent="0.25">
      <c r="A782" s="360">
        <v>89213</v>
      </c>
      <c r="B782" s="360" t="s">
        <v>1479</v>
      </c>
      <c r="C782" s="360" t="s">
        <v>1295</v>
      </c>
      <c r="D782" s="361">
        <v>3.84</v>
      </c>
    </row>
    <row r="783" spans="1:4" s="364" customFormat="1" x14ac:dyDescent="0.25">
      <c r="A783" s="360">
        <v>89214</v>
      </c>
      <c r="B783" s="360" t="s">
        <v>1480</v>
      </c>
      <c r="C783" s="360" t="s">
        <v>1295</v>
      </c>
      <c r="D783" s="361">
        <v>22.89</v>
      </c>
    </row>
    <row r="784" spans="1:4" s="364" customFormat="1" x14ac:dyDescent="0.25">
      <c r="A784" s="360">
        <v>89215</v>
      </c>
      <c r="B784" s="360" t="s">
        <v>1481</v>
      </c>
      <c r="C784" s="360" t="s">
        <v>1295</v>
      </c>
      <c r="D784" s="361">
        <v>74.180000000000007</v>
      </c>
    </row>
    <row r="785" spans="1:4" s="364" customFormat="1" x14ac:dyDescent="0.25">
      <c r="A785" s="360">
        <v>89221</v>
      </c>
      <c r="B785" s="360" t="s">
        <v>1482</v>
      </c>
      <c r="C785" s="360" t="s">
        <v>1295</v>
      </c>
      <c r="D785" s="361">
        <v>1.31</v>
      </c>
    </row>
    <row r="786" spans="1:4" s="364" customFormat="1" x14ac:dyDescent="0.25">
      <c r="A786" s="360">
        <v>89222</v>
      </c>
      <c r="B786" s="360" t="s">
        <v>1483</v>
      </c>
      <c r="C786" s="360" t="s">
        <v>1295</v>
      </c>
      <c r="D786" s="361">
        <v>0.15</v>
      </c>
    </row>
    <row r="787" spans="1:4" s="364" customFormat="1" x14ac:dyDescent="0.25">
      <c r="A787" s="360">
        <v>89223</v>
      </c>
      <c r="B787" s="360" t="s">
        <v>1484</v>
      </c>
      <c r="C787" s="360" t="s">
        <v>1295</v>
      </c>
      <c r="D787" s="361">
        <v>1.23</v>
      </c>
    </row>
    <row r="788" spans="1:4" s="364" customFormat="1" x14ac:dyDescent="0.25">
      <c r="A788" s="360">
        <v>89224</v>
      </c>
      <c r="B788" s="360" t="s">
        <v>1485</v>
      </c>
      <c r="C788" s="360" t="s">
        <v>1295</v>
      </c>
      <c r="D788" s="361">
        <v>1.92</v>
      </c>
    </row>
    <row r="789" spans="1:4" s="364" customFormat="1" x14ac:dyDescent="0.25">
      <c r="A789" s="360">
        <v>89228</v>
      </c>
      <c r="B789" s="360" t="s">
        <v>1486</v>
      </c>
      <c r="C789" s="360" t="s">
        <v>1295</v>
      </c>
      <c r="D789" s="361">
        <v>35.68</v>
      </c>
    </row>
    <row r="790" spans="1:4" s="364" customFormat="1" x14ac:dyDescent="0.25">
      <c r="A790" s="360">
        <v>89229</v>
      </c>
      <c r="B790" s="360" t="s">
        <v>1487</v>
      </c>
      <c r="C790" s="360" t="s">
        <v>1295</v>
      </c>
      <c r="D790" s="361">
        <v>6.42</v>
      </c>
    </row>
    <row r="791" spans="1:4" s="364" customFormat="1" x14ac:dyDescent="0.25">
      <c r="A791" s="360">
        <v>89230</v>
      </c>
      <c r="B791" s="360" t="s">
        <v>1488</v>
      </c>
      <c r="C791" s="360" t="s">
        <v>1295</v>
      </c>
      <c r="D791" s="361">
        <v>125.61</v>
      </c>
    </row>
    <row r="792" spans="1:4" s="364" customFormat="1" x14ac:dyDescent="0.25">
      <c r="A792" s="360">
        <v>89231</v>
      </c>
      <c r="B792" s="360" t="s">
        <v>1489</v>
      </c>
      <c r="C792" s="360" t="s">
        <v>1295</v>
      </c>
      <c r="D792" s="361">
        <v>19.899999999999999</v>
      </c>
    </row>
    <row r="793" spans="1:4" s="364" customFormat="1" x14ac:dyDescent="0.25">
      <c r="A793" s="360">
        <v>89232</v>
      </c>
      <c r="B793" s="360" t="s">
        <v>1490</v>
      </c>
      <c r="C793" s="360" t="s">
        <v>1295</v>
      </c>
      <c r="D793" s="361">
        <v>224.06</v>
      </c>
    </row>
    <row r="794" spans="1:4" s="364" customFormat="1" x14ac:dyDescent="0.25">
      <c r="A794" s="360">
        <v>89233</v>
      </c>
      <c r="B794" s="360" t="s">
        <v>1491</v>
      </c>
      <c r="C794" s="360" t="s">
        <v>1295</v>
      </c>
      <c r="D794" s="361">
        <v>133.5</v>
      </c>
    </row>
    <row r="795" spans="1:4" s="364" customFormat="1" x14ac:dyDescent="0.25">
      <c r="A795" s="360">
        <v>89236</v>
      </c>
      <c r="B795" s="360" t="s">
        <v>1492</v>
      </c>
      <c r="C795" s="360" t="s">
        <v>1295</v>
      </c>
      <c r="D795" s="361">
        <v>293.43</v>
      </c>
    </row>
    <row r="796" spans="1:4" s="364" customFormat="1" x14ac:dyDescent="0.25">
      <c r="A796" s="360">
        <v>89237</v>
      </c>
      <c r="B796" s="360" t="s">
        <v>1493</v>
      </c>
      <c r="C796" s="360" t="s">
        <v>1295</v>
      </c>
      <c r="D796" s="361">
        <v>46.49</v>
      </c>
    </row>
    <row r="797" spans="1:4" s="364" customFormat="1" x14ac:dyDescent="0.25">
      <c r="A797" s="360">
        <v>89238</v>
      </c>
      <c r="B797" s="360" t="s">
        <v>1494</v>
      </c>
      <c r="C797" s="360" t="s">
        <v>1295</v>
      </c>
      <c r="D797" s="361">
        <v>523.4</v>
      </c>
    </row>
    <row r="798" spans="1:4" s="364" customFormat="1" x14ac:dyDescent="0.25">
      <c r="A798" s="360">
        <v>89239</v>
      </c>
      <c r="B798" s="360" t="s">
        <v>1495</v>
      </c>
      <c r="C798" s="360" t="s">
        <v>1295</v>
      </c>
      <c r="D798" s="361">
        <v>353.05</v>
      </c>
    </row>
    <row r="799" spans="1:4" s="364" customFormat="1" x14ac:dyDescent="0.25">
      <c r="A799" s="360">
        <v>89240</v>
      </c>
      <c r="B799" s="360" t="s">
        <v>1496</v>
      </c>
      <c r="C799" s="360" t="s">
        <v>1295</v>
      </c>
      <c r="D799" s="361">
        <v>90.05</v>
      </c>
    </row>
    <row r="800" spans="1:4" s="364" customFormat="1" x14ac:dyDescent="0.25">
      <c r="A800" s="360">
        <v>89241</v>
      </c>
      <c r="B800" s="360" t="s">
        <v>1497</v>
      </c>
      <c r="C800" s="360" t="s">
        <v>1295</v>
      </c>
      <c r="D800" s="361">
        <v>16.2</v>
      </c>
    </row>
    <row r="801" spans="1:4" s="364" customFormat="1" x14ac:dyDescent="0.25">
      <c r="A801" s="360">
        <v>89246</v>
      </c>
      <c r="B801" s="360" t="s">
        <v>1498</v>
      </c>
      <c r="C801" s="360" t="s">
        <v>1295</v>
      </c>
      <c r="D801" s="361">
        <v>254.97</v>
      </c>
    </row>
    <row r="802" spans="1:4" s="364" customFormat="1" x14ac:dyDescent="0.25">
      <c r="A802" s="360">
        <v>89247</v>
      </c>
      <c r="B802" s="360" t="s">
        <v>1499</v>
      </c>
      <c r="C802" s="360" t="s">
        <v>1295</v>
      </c>
      <c r="D802" s="361">
        <v>40.4</v>
      </c>
    </row>
    <row r="803" spans="1:4" s="364" customFormat="1" x14ac:dyDescent="0.25">
      <c r="A803" s="360">
        <v>89248</v>
      </c>
      <c r="B803" s="360" t="s">
        <v>1500</v>
      </c>
      <c r="C803" s="360" t="s">
        <v>1295</v>
      </c>
      <c r="D803" s="361">
        <v>454.8</v>
      </c>
    </row>
    <row r="804" spans="1:4" s="364" customFormat="1" x14ac:dyDescent="0.25">
      <c r="A804" s="360">
        <v>89249</v>
      </c>
      <c r="B804" s="360" t="s">
        <v>1501</v>
      </c>
      <c r="C804" s="360" t="s">
        <v>1295</v>
      </c>
      <c r="D804" s="361">
        <v>300.94</v>
      </c>
    </row>
    <row r="805" spans="1:4" s="364" customFormat="1" x14ac:dyDescent="0.25">
      <c r="A805" s="360">
        <v>89253</v>
      </c>
      <c r="B805" s="360" t="s">
        <v>1502</v>
      </c>
      <c r="C805" s="360" t="s">
        <v>1295</v>
      </c>
      <c r="D805" s="361">
        <v>73.790000000000006</v>
      </c>
    </row>
    <row r="806" spans="1:4" s="364" customFormat="1" x14ac:dyDescent="0.25">
      <c r="A806" s="360">
        <v>89254</v>
      </c>
      <c r="B806" s="360" t="s">
        <v>1503</v>
      </c>
      <c r="C806" s="360" t="s">
        <v>1295</v>
      </c>
      <c r="D806" s="361">
        <v>13.28</v>
      </c>
    </row>
    <row r="807" spans="1:4" s="364" customFormat="1" x14ac:dyDescent="0.25">
      <c r="A807" s="360">
        <v>89255</v>
      </c>
      <c r="B807" s="360" t="s">
        <v>1504</v>
      </c>
      <c r="C807" s="360" t="s">
        <v>1295</v>
      </c>
      <c r="D807" s="361">
        <v>118.62</v>
      </c>
    </row>
    <row r="808" spans="1:4" s="364" customFormat="1" x14ac:dyDescent="0.25">
      <c r="A808" s="360">
        <v>89256</v>
      </c>
      <c r="B808" s="360" t="s">
        <v>1505</v>
      </c>
      <c r="C808" s="360" t="s">
        <v>1295</v>
      </c>
      <c r="D808" s="361">
        <v>67.73</v>
      </c>
    </row>
    <row r="809" spans="1:4" s="364" customFormat="1" x14ac:dyDescent="0.25">
      <c r="A809" s="360">
        <v>89259</v>
      </c>
      <c r="B809" s="360" t="s">
        <v>1506</v>
      </c>
      <c r="C809" s="360" t="s">
        <v>1295</v>
      </c>
      <c r="D809" s="361">
        <v>14.2</v>
      </c>
    </row>
    <row r="810" spans="1:4" s="364" customFormat="1" x14ac:dyDescent="0.25">
      <c r="A810" s="360">
        <v>89260</v>
      </c>
      <c r="B810" s="360" t="s">
        <v>1507</v>
      </c>
      <c r="C810" s="360" t="s">
        <v>1295</v>
      </c>
      <c r="D810" s="361">
        <v>2.97</v>
      </c>
    </row>
    <row r="811" spans="1:4" s="364" customFormat="1" x14ac:dyDescent="0.25">
      <c r="A811" s="360">
        <v>89262</v>
      </c>
      <c r="B811" s="360" t="s">
        <v>1508</v>
      </c>
      <c r="C811" s="360" t="s">
        <v>1295</v>
      </c>
      <c r="D811" s="361">
        <v>26.61</v>
      </c>
    </row>
    <row r="812" spans="1:4" s="364" customFormat="1" x14ac:dyDescent="0.25">
      <c r="A812" s="360">
        <v>89264</v>
      </c>
      <c r="B812" s="360" t="s">
        <v>1509</v>
      </c>
      <c r="C812" s="360" t="s">
        <v>1295</v>
      </c>
      <c r="D812" s="361">
        <v>11.09</v>
      </c>
    </row>
    <row r="813" spans="1:4" s="364" customFormat="1" x14ac:dyDescent="0.25">
      <c r="A813" s="360">
        <v>89265</v>
      </c>
      <c r="B813" s="360" t="s">
        <v>1510</v>
      </c>
      <c r="C813" s="360" t="s">
        <v>1295</v>
      </c>
      <c r="D813" s="361">
        <v>2.3199999999999998</v>
      </c>
    </row>
    <row r="814" spans="1:4" s="364" customFormat="1" x14ac:dyDescent="0.25">
      <c r="A814" s="360">
        <v>89266</v>
      </c>
      <c r="B814" s="360" t="s">
        <v>1511</v>
      </c>
      <c r="C814" s="360" t="s">
        <v>1295</v>
      </c>
      <c r="D814" s="361">
        <v>0.89</v>
      </c>
    </row>
    <row r="815" spans="1:4" s="364" customFormat="1" x14ac:dyDescent="0.25">
      <c r="A815" s="360">
        <v>89267</v>
      </c>
      <c r="B815" s="360" t="s">
        <v>1512</v>
      </c>
      <c r="C815" s="360" t="s">
        <v>1295</v>
      </c>
      <c r="D815" s="361">
        <v>42.45</v>
      </c>
    </row>
    <row r="816" spans="1:4" s="364" customFormat="1" x14ac:dyDescent="0.25">
      <c r="A816" s="360">
        <v>89268</v>
      </c>
      <c r="B816" s="360" t="s">
        <v>1513</v>
      </c>
      <c r="C816" s="360" t="s">
        <v>1295</v>
      </c>
      <c r="D816" s="361">
        <v>7.64</v>
      </c>
    </row>
    <row r="817" spans="1:4" s="364" customFormat="1" x14ac:dyDescent="0.25">
      <c r="A817" s="360">
        <v>89269</v>
      </c>
      <c r="B817" s="360" t="s">
        <v>1514</v>
      </c>
      <c r="C817" s="360" t="s">
        <v>1295</v>
      </c>
      <c r="D817" s="361">
        <v>2.97</v>
      </c>
    </row>
    <row r="818" spans="1:4" s="364" customFormat="1" x14ac:dyDescent="0.25">
      <c r="A818" s="360">
        <v>89270</v>
      </c>
      <c r="B818" s="360" t="s">
        <v>1515</v>
      </c>
      <c r="C818" s="360" t="s">
        <v>1295</v>
      </c>
      <c r="D818" s="361">
        <v>68.25</v>
      </c>
    </row>
    <row r="819" spans="1:4" s="364" customFormat="1" x14ac:dyDescent="0.25">
      <c r="A819" s="360">
        <v>89271</v>
      </c>
      <c r="B819" s="360" t="s">
        <v>1516</v>
      </c>
      <c r="C819" s="360" t="s">
        <v>1295</v>
      </c>
      <c r="D819" s="361">
        <v>23.18</v>
      </c>
    </row>
    <row r="820" spans="1:4" s="364" customFormat="1" x14ac:dyDescent="0.25">
      <c r="A820" s="360">
        <v>89274</v>
      </c>
      <c r="B820" s="360" t="s">
        <v>1517</v>
      </c>
      <c r="C820" s="360" t="s">
        <v>1295</v>
      </c>
      <c r="D820" s="361">
        <v>1.6</v>
      </c>
    </row>
    <row r="821" spans="1:4" s="364" customFormat="1" x14ac:dyDescent="0.25">
      <c r="A821" s="360">
        <v>89275</v>
      </c>
      <c r="B821" s="360" t="s">
        <v>1518</v>
      </c>
      <c r="C821" s="360" t="s">
        <v>1295</v>
      </c>
      <c r="D821" s="361">
        <v>0.19</v>
      </c>
    </row>
    <row r="822" spans="1:4" s="364" customFormat="1" x14ac:dyDescent="0.25">
      <c r="A822" s="360">
        <v>89276</v>
      </c>
      <c r="B822" s="360" t="s">
        <v>1519</v>
      </c>
      <c r="C822" s="360" t="s">
        <v>1295</v>
      </c>
      <c r="D822" s="361">
        <v>1.5</v>
      </c>
    </row>
    <row r="823" spans="1:4" s="364" customFormat="1" x14ac:dyDescent="0.25">
      <c r="A823" s="360">
        <v>89277</v>
      </c>
      <c r="B823" s="360" t="s">
        <v>1520</v>
      </c>
      <c r="C823" s="360" t="s">
        <v>1295</v>
      </c>
      <c r="D823" s="361">
        <v>6.78</v>
      </c>
    </row>
    <row r="824" spans="1:4" s="364" customFormat="1" x14ac:dyDescent="0.25">
      <c r="A824" s="360">
        <v>89280</v>
      </c>
      <c r="B824" s="360" t="s">
        <v>1521</v>
      </c>
      <c r="C824" s="360" t="s">
        <v>1295</v>
      </c>
      <c r="D824" s="361">
        <v>28.83</v>
      </c>
    </row>
    <row r="825" spans="1:4" s="364" customFormat="1" x14ac:dyDescent="0.25">
      <c r="A825" s="360">
        <v>89281</v>
      </c>
      <c r="B825" s="360" t="s">
        <v>1522</v>
      </c>
      <c r="C825" s="360" t="s">
        <v>1295</v>
      </c>
      <c r="D825" s="361">
        <v>4</v>
      </c>
    </row>
    <row r="826" spans="1:4" s="364" customFormat="1" x14ac:dyDescent="0.25">
      <c r="A826" s="360">
        <v>89870</v>
      </c>
      <c r="B826" s="360" t="s">
        <v>1523</v>
      </c>
      <c r="C826" s="360" t="s">
        <v>1295</v>
      </c>
      <c r="D826" s="361">
        <v>28.88</v>
      </c>
    </row>
    <row r="827" spans="1:4" s="364" customFormat="1" x14ac:dyDescent="0.25">
      <c r="A827" s="360">
        <v>89871</v>
      </c>
      <c r="B827" s="360" t="s">
        <v>1524</v>
      </c>
      <c r="C827" s="360" t="s">
        <v>1295</v>
      </c>
      <c r="D827" s="361">
        <v>5.33</v>
      </c>
    </row>
    <row r="828" spans="1:4" s="364" customFormat="1" x14ac:dyDescent="0.25">
      <c r="A828" s="360">
        <v>89872</v>
      </c>
      <c r="B828" s="360" t="s">
        <v>1525</v>
      </c>
      <c r="C828" s="360" t="s">
        <v>1295</v>
      </c>
      <c r="D828" s="361">
        <v>2.08</v>
      </c>
    </row>
    <row r="829" spans="1:4" s="364" customFormat="1" x14ac:dyDescent="0.25">
      <c r="A829" s="360">
        <v>89873</v>
      </c>
      <c r="B829" s="360" t="s">
        <v>1526</v>
      </c>
      <c r="C829" s="360" t="s">
        <v>1295</v>
      </c>
      <c r="D829" s="361">
        <v>54.16</v>
      </c>
    </row>
    <row r="830" spans="1:4" s="364" customFormat="1" x14ac:dyDescent="0.25">
      <c r="A830" s="360">
        <v>89874</v>
      </c>
      <c r="B830" s="360" t="s">
        <v>1527</v>
      </c>
      <c r="C830" s="360" t="s">
        <v>1295</v>
      </c>
      <c r="D830" s="361">
        <v>140.86000000000001</v>
      </c>
    </row>
    <row r="831" spans="1:4" s="364" customFormat="1" x14ac:dyDescent="0.25">
      <c r="A831" s="360">
        <v>89878</v>
      </c>
      <c r="B831" s="360" t="s">
        <v>1528</v>
      </c>
      <c r="C831" s="360" t="s">
        <v>1295</v>
      </c>
      <c r="D831" s="361">
        <v>30.55</v>
      </c>
    </row>
    <row r="832" spans="1:4" s="364" customFormat="1" x14ac:dyDescent="0.25">
      <c r="A832" s="360">
        <v>89879</v>
      </c>
      <c r="B832" s="360" t="s">
        <v>1529</v>
      </c>
      <c r="C832" s="360" t="s">
        <v>1295</v>
      </c>
      <c r="D832" s="361">
        <v>5.64</v>
      </c>
    </row>
    <row r="833" spans="1:4" s="364" customFormat="1" x14ac:dyDescent="0.25">
      <c r="A833" s="360">
        <v>89880</v>
      </c>
      <c r="B833" s="360" t="s">
        <v>1530</v>
      </c>
      <c r="C833" s="360" t="s">
        <v>1295</v>
      </c>
      <c r="D833" s="361">
        <v>2.2000000000000002</v>
      </c>
    </row>
    <row r="834" spans="1:4" s="364" customFormat="1" x14ac:dyDescent="0.25">
      <c r="A834" s="360">
        <v>89881</v>
      </c>
      <c r="B834" s="360" t="s">
        <v>1531</v>
      </c>
      <c r="C834" s="360" t="s">
        <v>1295</v>
      </c>
      <c r="D834" s="361">
        <v>57.3</v>
      </c>
    </row>
    <row r="835" spans="1:4" s="364" customFormat="1" x14ac:dyDescent="0.25">
      <c r="A835" s="360">
        <v>89882</v>
      </c>
      <c r="B835" s="360" t="s">
        <v>1532</v>
      </c>
      <c r="C835" s="360" t="s">
        <v>1295</v>
      </c>
      <c r="D835" s="361">
        <v>162.52000000000001</v>
      </c>
    </row>
    <row r="836" spans="1:4" s="364" customFormat="1" x14ac:dyDescent="0.25">
      <c r="A836" s="360">
        <v>90582</v>
      </c>
      <c r="B836" s="360" t="s">
        <v>1533</v>
      </c>
      <c r="C836" s="360" t="s">
        <v>1295</v>
      </c>
      <c r="D836" s="361">
        <v>0.33</v>
      </c>
    </row>
    <row r="837" spans="1:4" s="364" customFormat="1" x14ac:dyDescent="0.25">
      <c r="A837" s="360">
        <v>90583</v>
      </c>
      <c r="B837" s="360" t="s">
        <v>1534</v>
      </c>
      <c r="C837" s="360" t="s">
        <v>1295</v>
      </c>
      <c r="D837" s="361">
        <v>0.03</v>
      </c>
    </row>
    <row r="838" spans="1:4" s="364" customFormat="1" x14ac:dyDescent="0.25">
      <c r="A838" s="360">
        <v>90584</v>
      </c>
      <c r="B838" s="360" t="s">
        <v>1535</v>
      </c>
      <c r="C838" s="360" t="s">
        <v>1295</v>
      </c>
      <c r="D838" s="361">
        <v>0.26</v>
      </c>
    </row>
    <row r="839" spans="1:4" s="364" customFormat="1" x14ac:dyDescent="0.25">
      <c r="A839" s="360">
        <v>90585</v>
      </c>
      <c r="B839" s="360" t="s">
        <v>1536</v>
      </c>
      <c r="C839" s="360" t="s">
        <v>1295</v>
      </c>
      <c r="D839" s="361">
        <v>0.96</v>
      </c>
    </row>
    <row r="840" spans="1:4" s="364" customFormat="1" x14ac:dyDescent="0.25">
      <c r="A840" s="360">
        <v>90621</v>
      </c>
      <c r="B840" s="360" t="s">
        <v>1537</v>
      </c>
      <c r="C840" s="360" t="s">
        <v>1295</v>
      </c>
      <c r="D840" s="361">
        <v>1.84</v>
      </c>
    </row>
    <row r="841" spans="1:4" s="364" customFormat="1" x14ac:dyDescent="0.25">
      <c r="A841" s="360">
        <v>90622</v>
      </c>
      <c r="B841" s="360" t="s">
        <v>1538</v>
      </c>
      <c r="C841" s="360" t="s">
        <v>1295</v>
      </c>
      <c r="D841" s="361">
        <v>0.21</v>
      </c>
    </row>
    <row r="842" spans="1:4" s="364" customFormat="1" x14ac:dyDescent="0.25">
      <c r="A842" s="360">
        <v>90623</v>
      </c>
      <c r="B842" s="360" t="s">
        <v>1539</v>
      </c>
      <c r="C842" s="360" t="s">
        <v>1295</v>
      </c>
      <c r="D842" s="361">
        <v>2.2999999999999998</v>
      </c>
    </row>
    <row r="843" spans="1:4" s="364" customFormat="1" x14ac:dyDescent="0.25">
      <c r="A843" s="360">
        <v>90624</v>
      </c>
      <c r="B843" s="360" t="s">
        <v>1540</v>
      </c>
      <c r="C843" s="360" t="s">
        <v>1295</v>
      </c>
      <c r="D843" s="361">
        <v>2.41</v>
      </c>
    </row>
    <row r="844" spans="1:4" s="364" customFormat="1" x14ac:dyDescent="0.25">
      <c r="A844" s="360">
        <v>90627</v>
      </c>
      <c r="B844" s="360" t="s">
        <v>1541</v>
      </c>
      <c r="C844" s="360" t="s">
        <v>1295</v>
      </c>
      <c r="D844" s="361">
        <v>34.200000000000003</v>
      </c>
    </row>
    <row r="845" spans="1:4" s="364" customFormat="1" x14ac:dyDescent="0.25">
      <c r="A845" s="360">
        <v>90628</v>
      </c>
      <c r="B845" s="360" t="s">
        <v>1542</v>
      </c>
      <c r="C845" s="360" t="s">
        <v>1295</v>
      </c>
      <c r="D845" s="361">
        <v>4.87</v>
      </c>
    </row>
    <row r="846" spans="1:4" s="364" customFormat="1" x14ac:dyDescent="0.25">
      <c r="A846" s="360">
        <v>90629</v>
      </c>
      <c r="B846" s="360" t="s">
        <v>1543</v>
      </c>
      <c r="C846" s="360" t="s">
        <v>1295</v>
      </c>
      <c r="D846" s="361">
        <v>42.79</v>
      </c>
    </row>
    <row r="847" spans="1:4" s="364" customFormat="1" x14ac:dyDescent="0.25">
      <c r="A847" s="360">
        <v>90630</v>
      </c>
      <c r="B847" s="360" t="s">
        <v>1544</v>
      </c>
      <c r="C847" s="360" t="s">
        <v>1295</v>
      </c>
      <c r="D847" s="361">
        <v>9.76</v>
      </c>
    </row>
    <row r="848" spans="1:4" s="364" customFormat="1" x14ac:dyDescent="0.25">
      <c r="A848" s="360">
        <v>90633</v>
      </c>
      <c r="B848" s="360" t="s">
        <v>1545</v>
      </c>
      <c r="C848" s="360" t="s">
        <v>1295</v>
      </c>
      <c r="D848" s="361">
        <v>4.05</v>
      </c>
    </row>
    <row r="849" spans="1:4" s="364" customFormat="1" x14ac:dyDescent="0.25">
      <c r="A849" s="360">
        <v>90634</v>
      </c>
      <c r="B849" s="360" t="s">
        <v>1546</v>
      </c>
      <c r="C849" s="360" t="s">
        <v>1295</v>
      </c>
      <c r="D849" s="361">
        <v>0.48</v>
      </c>
    </row>
    <row r="850" spans="1:4" s="364" customFormat="1" x14ac:dyDescent="0.25">
      <c r="A850" s="360">
        <v>90635</v>
      </c>
      <c r="B850" s="360" t="s">
        <v>1547</v>
      </c>
      <c r="C850" s="360" t="s">
        <v>1295</v>
      </c>
      <c r="D850" s="361">
        <v>4.4400000000000004</v>
      </c>
    </row>
    <row r="851" spans="1:4" s="364" customFormat="1" x14ac:dyDescent="0.25">
      <c r="A851" s="360">
        <v>90636</v>
      </c>
      <c r="B851" s="360" t="s">
        <v>1548</v>
      </c>
      <c r="C851" s="360" t="s">
        <v>1295</v>
      </c>
      <c r="D851" s="361">
        <v>4.82</v>
      </c>
    </row>
    <row r="852" spans="1:4" s="364" customFormat="1" x14ac:dyDescent="0.25">
      <c r="A852" s="360">
        <v>90639</v>
      </c>
      <c r="B852" s="360" t="s">
        <v>1549</v>
      </c>
      <c r="C852" s="360" t="s">
        <v>1295</v>
      </c>
      <c r="D852" s="361">
        <v>6.06</v>
      </c>
    </row>
    <row r="853" spans="1:4" s="364" customFormat="1" x14ac:dyDescent="0.25">
      <c r="A853" s="360">
        <v>90640</v>
      </c>
      <c r="B853" s="360" t="s">
        <v>1550</v>
      </c>
      <c r="C853" s="360" t="s">
        <v>1295</v>
      </c>
      <c r="D853" s="361">
        <v>0.71</v>
      </c>
    </row>
    <row r="854" spans="1:4" s="364" customFormat="1" x14ac:dyDescent="0.25">
      <c r="A854" s="360">
        <v>90641</v>
      </c>
      <c r="B854" s="360" t="s">
        <v>1551</v>
      </c>
      <c r="C854" s="360" t="s">
        <v>1295</v>
      </c>
      <c r="D854" s="361">
        <v>6.62</v>
      </c>
    </row>
    <row r="855" spans="1:4" s="364" customFormat="1" x14ac:dyDescent="0.25">
      <c r="A855" s="360">
        <v>90642</v>
      </c>
      <c r="B855" s="360" t="s">
        <v>1552</v>
      </c>
      <c r="C855" s="360" t="s">
        <v>1295</v>
      </c>
      <c r="D855" s="361">
        <v>7.36</v>
      </c>
    </row>
    <row r="856" spans="1:4" s="364" customFormat="1" x14ac:dyDescent="0.25">
      <c r="A856" s="360">
        <v>90646</v>
      </c>
      <c r="B856" s="360" t="s">
        <v>1553</v>
      </c>
      <c r="C856" s="360" t="s">
        <v>1295</v>
      </c>
      <c r="D856" s="361">
        <v>0.81</v>
      </c>
    </row>
    <row r="857" spans="1:4" s="364" customFormat="1" x14ac:dyDescent="0.25">
      <c r="A857" s="360">
        <v>90647</v>
      </c>
      <c r="B857" s="360" t="s">
        <v>1554</v>
      </c>
      <c r="C857" s="360" t="s">
        <v>1295</v>
      </c>
      <c r="D857" s="361">
        <v>0.09</v>
      </c>
    </row>
    <row r="858" spans="1:4" s="364" customFormat="1" x14ac:dyDescent="0.25">
      <c r="A858" s="360">
        <v>90648</v>
      </c>
      <c r="B858" s="360" t="s">
        <v>1555</v>
      </c>
      <c r="C858" s="360" t="s">
        <v>1295</v>
      </c>
      <c r="D858" s="361">
        <v>0.89</v>
      </c>
    </row>
    <row r="859" spans="1:4" s="364" customFormat="1" x14ac:dyDescent="0.25">
      <c r="A859" s="360">
        <v>90649</v>
      </c>
      <c r="B859" s="360" t="s">
        <v>1556</v>
      </c>
      <c r="C859" s="360" t="s">
        <v>1295</v>
      </c>
      <c r="D859" s="361">
        <v>7.51</v>
      </c>
    </row>
    <row r="860" spans="1:4" s="364" customFormat="1" x14ac:dyDescent="0.25">
      <c r="A860" s="360">
        <v>90652</v>
      </c>
      <c r="B860" s="360" t="s">
        <v>1557</v>
      </c>
      <c r="C860" s="360" t="s">
        <v>1295</v>
      </c>
      <c r="D860" s="361">
        <v>3.94</v>
      </c>
    </row>
    <row r="861" spans="1:4" s="364" customFormat="1" x14ac:dyDescent="0.25">
      <c r="A861" s="360">
        <v>90653</v>
      </c>
      <c r="B861" s="360" t="s">
        <v>1558</v>
      </c>
      <c r="C861" s="360" t="s">
        <v>1295</v>
      </c>
      <c r="D861" s="361">
        <v>0.46</v>
      </c>
    </row>
    <row r="862" spans="1:4" s="364" customFormat="1" x14ac:dyDescent="0.25">
      <c r="A862" s="360">
        <v>90654</v>
      </c>
      <c r="B862" s="360" t="s">
        <v>1559</v>
      </c>
      <c r="C862" s="360" t="s">
        <v>1295</v>
      </c>
      <c r="D862" s="361">
        <v>4.3099999999999996</v>
      </c>
    </row>
    <row r="863" spans="1:4" s="364" customFormat="1" x14ac:dyDescent="0.25">
      <c r="A863" s="360">
        <v>90655</v>
      </c>
      <c r="B863" s="360" t="s">
        <v>1560</v>
      </c>
      <c r="C863" s="360" t="s">
        <v>1295</v>
      </c>
      <c r="D863" s="361">
        <v>4.9400000000000004</v>
      </c>
    </row>
    <row r="864" spans="1:4" s="364" customFormat="1" x14ac:dyDescent="0.25">
      <c r="A864" s="360">
        <v>90658</v>
      </c>
      <c r="B864" s="360" t="s">
        <v>1561</v>
      </c>
      <c r="C864" s="360" t="s">
        <v>1295</v>
      </c>
      <c r="D864" s="361">
        <v>4.22</v>
      </c>
    </row>
    <row r="865" spans="1:4" s="364" customFormat="1" x14ac:dyDescent="0.25">
      <c r="A865" s="360">
        <v>90659</v>
      </c>
      <c r="B865" s="360" t="s">
        <v>1562</v>
      </c>
      <c r="C865" s="360" t="s">
        <v>1295</v>
      </c>
      <c r="D865" s="361">
        <v>0.5</v>
      </c>
    </row>
    <row r="866" spans="1:4" s="364" customFormat="1" x14ac:dyDescent="0.25">
      <c r="A866" s="360">
        <v>90660</v>
      </c>
      <c r="B866" s="360" t="s">
        <v>1563</v>
      </c>
      <c r="C866" s="360" t="s">
        <v>1295</v>
      </c>
      <c r="D866" s="361">
        <v>4.62</v>
      </c>
    </row>
    <row r="867" spans="1:4" s="364" customFormat="1" x14ac:dyDescent="0.25">
      <c r="A867" s="360">
        <v>90661</v>
      </c>
      <c r="B867" s="360" t="s">
        <v>1564</v>
      </c>
      <c r="C867" s="360" t="s">
        <v>1295</v>
      </c>
      <c r="D867" s="361">
        <v>4.9400000000000004</v>
      </c>
    </row>
    <row r="868" spans="1:4" s="364" customFormat="1" x14ac:dyDescent="0.25">
      <c r="A868" s="360">
        <v>90664</v>
      </c>
      <c r="B868" s="360" t="s">
        <v>1565</v>
      </c>
      <c r="C868" s="360" t="s">
        <v>1295</v>
      </c>
      <c r="D868" s="361">
        <v>5.58</v>
      </c>
    </row>
    <row r="869" spans="1:4" s="364" customFormat="1" x14ac:dyDescent="0.25">
      <c r="A869" s="360">
        <v>90665</v>
      </c>
      <c r="B869" s="360" t="s">
        <v>1566</v>
      </c>
      <c r="C869" s="360" t="s">
        <v>1295</v>
      </c>
      <c r="D869" s="361">
        <v>0.64</v>
      </c>
    </row>
    <row r="870" spans="1:4" s="364" customFormat="1" x14ac:dyDescent="0.25">
      <c r="A870" s="360">
        <v>90666</v>
      </c>
      <c r="B870" s="360" t="s">
        <v>1567</v>
      </c>
      <c r="C870" s="360" t="s">
        <v>1295</v>
      </c>
      <c r="D870" s="361">
        <v>6.09</v>
      </c>
    </row>
    <row r="871" spans="1:4" s="364" customFormat="1" x14ac:dyDescent="0.25">
      <c r="A871" s="360">
        <v>90667</v>
      </c>
      <c r="B871" s="360" t="s">
        <v>1568</v>
      </c>
      <c r="C871" s="360" t="s">
        <v>1295</v>
      </c>
      <c r="D871" s="361">
        <v>11.95</v>
      </c>
    </row>
    <row r="872" spans="1:4" s="364" customFormat="1" x14ac:dyDescent="0.25">
      <c r="A872" s="360">
        <v>90670</v>
      </c>
      <c r="B872" s="360" t="s">
        <v>1569</v>
      </c>
      <c r="C872" s="360" t="s">
        <v>1295</v>
      </c>
      <c r="D872" s="361">
        <v>156.94999999999999</v>
      </c>
    </row>
    <row r="873" spans="1:4" s="364" customFormat="1" x14ac:dyDescent="0.25">
      <c r="A873" s="360">
        <v>90671</v>
      </c>
      <c r="B873" s="360" t="s">
        <v>1570</v>
      </c>
      <c r="C873" s="360" t="s">
        <v>1295</v>
      </c>
      <c r="D873" s="361">
        <v>21.79</v>
      </c>
    </row>
    <row r="874" spans="1:4" s="364" customFormat="1" x14ac:dyDescent="0.25">
      <c r="A874" s="360">
        <v>90672</v>
      </c>
      <c r="B874" s="360" t="s">
        <v>1571</v>
      </c>
      <c r="C874" s="360" t="s">
        <v>1295</v>
      </c>
      <c r="D874" s="361">
        <v>196.41</v>
      </c>
    </row>
    <row r="875" spans="1:4" s="364" customFormat="1" x14ac:dyDescent="0.25">
      <c r="A875" s="360">
        <v>90673</v>
      </c>
      <c r="B875" s="360" t="s">
        <v>1572</v>
      </c>
      <c r="C875" s="360" t="s">
        <v>1295</v>
      </c>
      <c r="D875" s="361">
        <v>95.6</v>
      </c>
    </row>
    <row r="876" spans="1:4" s="364" customFormat="1" x14ac:dyDescent="0.25">
      <c r="A876" s="360">
        <v>90676</v>
      </c>
      <c r="B876" s="360" t="s">
        <v>1573</v>
      </c>
      <c r="C876" s="360" t="s">
        <v>1295</v>
      </c>
      <c r="D876" s="361">
        <v>82.69</v>
      </c>
    </row>
    <row r="877" spans="1:4" s="364" customFormat="1" x14ac:dyDescent="0.25">
      <c r="A877" s="360">
        <v>90677</v>
      </c>
      <c r="B877" s="360" t="s">
        <v>1574</v>
      </c>
      <c r="C877" s="360" t="s">
        <v>1295</v>
      </c>
      <c r="D877" s="361">
        <v>11.47</v>
      </c>
    </row>
    <row r="878" spans="1:4" s="364" customFormat="1" x14ac:dyDescent="0.25">
      <c r="A878" s="360">
        <v>90678</v>
      </c>
      <c r="B878" s="360" t="s">
        <v>1575</v>
      </c>
      <c r="C878" s="360" t="s">
        <v>1295</v>
      </c>
      <c r="D878" s="361">
        <v>103.48</v>
      </c>
    </row>
    <row r="879" spans="1:4" s="364" customFormat="1" x14ac:dyDescent="0.25">
      <c r="A879" s="360">
        <v>90679</v>
      </c>
      <c r="B879" s="360" t="s">
        <v>1576</v>
      </c>
      <c r="C879" s="360" t="s">
        <v>1295</v>
      </c>
      <c r="D879" s="361">
        <v>73.27</v>
      </c>
    </row>
    <row r="880" spans="1:4" s="364" customFormat="1" x14ac:dyDescent="0.25">
      <c r="A880" s="360">
        <v>90682</v>
      </c>
      <c r="B880" s="360" t="s">
        <v>1577</v>
      </c>
      <c r="C880" s="360" t="s">
        <v>1295</v>
      </c>
      <c r="D880" s="361">
        <v>29.53</v>
      </c>
    </row>
    <row r="881" spans="1:4" s="364" customFormat="1" x14ac:dyDescent="0.25">
      <c r="A881" s="360">
        <v>90683</v>
      </c>
      <c r="B881" s="360" t="s">
        <v>1578</v>
      </c>
      <c r="C881" s="360" t="s">
        <v>1295</v>
      </c>
      <c r="D881" s="361">
        <v>3.5</v>
      </c>
    </row>
    <row r="882" spans="1:4" s="364" customFormat="1" x14ac:dyDescent="0.25">
      <c r="A882" s="360">
        <v>90684</v>
      </c>
      <c r="B882" s="360" t="s">
        <v>1579</v>
      </c>
      <c r="C882" s="360" t="s">
        <v>1295</v>
      </c>
      <c r="D882" s="361">
        <v>32.299999999999997</v>
      </c>
    </row>
    <row r="883" spans="1:4" s="364" customFormat="1" x14ac:dyDescent="0.25">
      <c r="A883" s="360">
        <v>90685</v>
      </c>
      <c r="B883" s="360" t="s">
        <v>1580</v>
      </c>
      <c r="C883" s="360" t="s">
        <v>1295</v>
      </c>
      <c r="D883" s="361">
        <v>45.45</v>
      </c>
    </row>
    <row r="884" spans="1:4" s="364" customFormat="1" x14ac:dyDescent="0.25">
      <c r="A884" s="360">
        <v>90688</v>
      </c>
      <c r="B884" s="360" t="s">
        <v>1581</v>
      </c>
      <c r="C884" s="360" t="s">
        <v>1295</v>
      </c>
      <c r="D884" s="361">
        <v>15.18</v>
      </c>
    </row>
    <row r="885" spans="1:4" s="364" customFormat="1" x14ac:dyDescent="0.25">
      <c r="A885" s="360">
        <v>90689</v>
      </c>
      <c r="B885" s="360" t="s">
        <v>1582</v>
      </c>
      <c r="C885" s="360" t="s">
        <v>1295</v>
      </c>
      <c r="D885" s="361">
        <v>1.53</v>
      </c>
    </row>
    <row r="886" spans="1:4" s="364" customFormat="1" x14ac:dyDescent="0.25">
      <c r="A886" s="360">
        <v>90690</v>
      </c>
      <c r="B886" s="360" t="s">
        <v>1583</v>
      </c>
      <c r="C886" s="360" t="s">
        <v>1295</v>
      </c>
      <c r="D886" s="361">
        <v>18.97</v>
      </c>
    </row>
    <row r="887" spans="1:4" s="364" customFormat="1" x14ac:dyDescent="0.25">
      <c r="A887" s="360">
        <v>90691</v>
      </c>
      <c r="B887" s="360" t="s">
        <v>1584</v>
      </c>
      <c r="C887" s="360" t="s">
        <v>1295</v>
      </c>
      <c r="D887" s="361">
        <v>41.87</v>
      </c>
    </row>
    <row r="888" spans="1:4" s="364" customFormat="1" x14ac:dyDescent="0.25">
      <c r="A888" s="360">
        <v>90957</v>
      </c>
      <c r="B888" s="360" t="s">
        <v>1585</v>
      </c>
      <c r="C888" s="360" t="s">
        <v>1295</v>
      </c>
      <c r="D888" s="361">
        <v>3.45</v>
      </c>
    </row>
    <row r="889" spans="1:4" s="364" customFormat="1" x14ac:dyDescent="0.25">
      <c r="A889" s="360">
        <v>90958</v>
      </c>
      <c r="B889" s="360" t="s">
        <v>1586</v>
      </c>
      <c r="C889" s="360" t="s">
        <v>1295</v>
      </c>
      <c r="D889" s="361">
        <v>0.47</v>
      </c>
    </row>
    <row r="890" spans="1:4" s="364" customFormat="1" x14ac:dyDescent="0.25">
      <c r="A890" s="360">
        <v>90960</v>
      </c>
      <c r="B890" s="360" t="s">
        <v>1587</v>
      </c>
      <c r="C890" s="360" t="s">
        <v>1295</v>
      </c>
      <c r="D890" s="361">
        <v>4.6100000000000003</v>
      </c>
    </row>
    <row r="891" spans="1:4" s="364" customFormat="1" x14ac:dyDescent="0.25">
      <c r="A891" s="360">
        <v>90961</v>
      </c>
      <c r="B891" s="360" t="s">
        <v>1588</v>
      </c>
      <c r="C891" s="360" t="s">
        <v>1295</v>
      </c>
      <c r="D891" s="361">
        <v>0.64</v>
      </c>
    </row>
    <row r="892" spans="1:4" s="364" customFormat="1" x14ac:dyDescent="0.25">
      <c r="A892" s="360">
        <v>90962</v>
      </c>
      <c r="B892" s="360" t="s">
        <v>1589</v>
      </c>
      <c r="C892" s="360" t="s">
        <v>1295</v>
      </c>
      <c r="D892" s="361">
        <v>5.77</v>
      </c>
    </row>
    <row r="893" spans="1:4" s="364" customFormat="1" x14ac:dyDescent="0.25">
      <c r="A893" s="360">
        <v>90963</v>
      </c>
      <c r="B893" s="360" t="s">
        <v>1590</v>
      </c>
      <c r="C893" s="360" t="s">
        <v>1295</v>
      </c>
      <c r="D893" s="361">
        <v>11.95</v>
      </c>
    </row>
    <row r="894" spans="1:4" s="364" customFormat="1" x14ac:dyDescent="0.25">
      <c r="A894" s="360">
        <v>90968</v>
      </c>
      <c r="B894" s="360" t="s">
        <v>1591</v>
      </c>
      <c r="C894" s="360" t="s">
        <v>1295</v>
      </c>
      <c r="D894" s="361">
        <v>4.62</v>
      </c>
    </row>
    <row r="895" spans="1:4" s="364" customFormat="1" x14ac:dyDescent="0.25">
      <c r="A895" s="360">
        <v>90969</v>
      </c>
      <c r="B895" s="360" t="s">
        <v>1592</v>
      </c>
      <c r="C895" s="360" t="s">
        <v>1295</v>
      </c>
      <c r="D895" s="361">
        <v>0.64</v>
      </c>
    </row>
    <row r="896" spans="1:4" s="364" customFormat="1" x14ac:dyDescent="0.25">
      <c r="A896" s="360">
        <v>90970</v>
      </c>
      <c r="B896" s="360" t="s">
        <v>1593</v>
      </c>
      <c r="C896" s="360" t="s">
        <v>1295</v>
      </c>
      <c r="D896" s="361">
        <v>5.79</v>
      </c>
    </row>
    <row r="897" spans="1:4" s="364" customFormat="1" x14ac:dyDescent="0.25">
      <c r="A897" s="360">
        <v>90971</v>
      </c>
      <c r="B897" s="360" t="s">
        <v>1594</v>
      </c>
      <c r="C897" s="360" t="s">
        <v>1295</v>
      </c>
      <c r="D897" s="361">
        <v>48.42</v>
      </c>
    </row>
    <row r="898" spans="1:4" s="364" customFormat="1" x14ac:dyDescent="0.25">
      <c r="A898" s="360">
        <v>90975</v>
      </c>
      <c r="B898" s="360" t="s">
        <v>1595</v>
      </c>
      <c r="C898" s="360" t="s">
        <v>1295</v>
      </c>
      <c r="D898" s="361">
        <v>11.74</v>
      </c>
    </row>
    <row r="899" spans="1:4" s="364" customFormat="1" x14ac:dyDescent="0.25">
      <c r="A899" s="360">
        <v>90976</v>
      </c>
      <c r="B899" s="360" t="s">
        <v>1596</v>
      </c>
      <c r="C899" s="360" t="s">
        <v>1295</v>
      </c>
      <c r="D899" s="361">
        <v>1.63</v>
      </c>
    </row>
    <row r="900" spans="1:4" s="364" customFormat="1" x14ac:dyDescent="0.25">
      <c r="A900" s="360">
        <v>90977</v>
      </c>
      <c r="B900" s="360" t="s">
        <v>1597</v>
      </c>
      <c r="C900" s="360" t="s">
        <v>1295</v>
      </c>
      <c r="D900" s="361">
        <v>14.7</v>
      </c>
    </row>
    <row r="901" spans="1:4" s="364" customFormat="1" x14ac:dyDescent="0.25">
      <c r="A901" s="360">
        <v>90978</v>
      </c>
      <c r="B901" s="360" t="s">
        <v>1598</v>
      </c>
      <c r="C901" s="360" t="s">
        <v>1295</v>
      </c>
      <c r="D901" s="361">
        <v>125.61</v>
      </c>
    </row>
    <row r="902" spans="1:4" s="364" customFormat="1" x14ac:dyDescent="0.25">
      <c r="A902" s="360">
        <v>90992</v>
      </c>
      <c r="B902" s="360" t="s">
        <v>1599</v>
      </c>
      <c r="C902" s="360" t="s">
        <v>1295</v>
      </c>
      <c r="D902" s="361">
        <v>5.48</v>
      </c>
    </row>
    <row r="903" spans="1:4" s="364" customFormat="1" x14ac:dyDescent="0.25">
      <c r="A903" s="360">
        <v>90993</v>
      </c>
      <c r="B903" s="360" t="s">
        <v>1600</v>
      </c>
      <c r="C903" s="360" t="s">
        <v>1295</v>
      </c>
      <c r="D903" s="361">
        <v>0.76</v>
      </c>
    </row>
    <row r="904" spans="1:4" s="364" customFormat="1" x14ac:dyDescent="0.25">
      <c r="A904" s="360">
        <v>90994</v>
      </c>
      <c r="B904" s="360" t="s">
        <v>1601</v>
      </c>
      <c r="C904" s="360" t="s">
        <v>1295</v>
      </c>
      <c r="D904" s="361">
        <v>6.86</v>
      </c>
    </row>
    <row r="905" spans="1:4" s="364" customFormat="1" x14ac:dyDescent="0.25">
      <c r="A905" s="360">
        <v>90995</v>
      </c>
      <c r="B905" s="360" t="s">
        <v>1602</v>
      </c>
      <c r="C905" s="360" t="s">
        <v>1295</v>
      </c>
      <c r="D905" s="361">
        <v>65.77</v>
      </c>
    </row>
    <row r="906" spans="1:4" s="364" customFormat="1" x14ac:dyDescent="0.25">
      <c r="A906" s="360">
        <v>91021</v>
      </c>
      <c r="B906" s="360" t="s">
        <v>1603</v>
      </c>
      <c r="C906" s="360" t="s">
        <v>1295</v>
      </c>
      <c r="D906" s="361">
        <v>4.49</v>
      </c>
    </row>
    <row r="907" spans="1:4" s="364" customFormat="1" x14ac:dyDescent="0.25">
      <c r="A907" s="360">
        <v>91026</v>
      </c>
      <c r="B907" s="360" t="s">
        <v>1604</v>
      </c>
      <c r="C907" s="360" t="s">
        <v>1295</v>
      </c>
      <c r="D907" s="361">
        <v>15.63</v>
      </c>
    </row>
    <row r="908" spans="1:4" s="364" customFormat="1" x14ac:dyDescent="0.25">
      <c r="A908" s="360">
        <v>91027</v>
      </c>
      <c r="B908" s="360" t="s">
        <v>1605</v>
      </c>
      <c r="C908" s="360" t="s">
        <v>1295</v>
      </c>
      <c r="D908" s="361">
        <v>3.27</v>
      </c>
    </row>
    <row r="909" spans="1:4" s="364" customFormat="1" x14ac:dyDescent="0.25">
      <c r="A909" s="360">
        <v>91028</v>
      </c>
      <c r="B909" s="360" t="s">
        <v>1606</v>
      </c>
      <c r="C909" s="360" t="s">
        <v>1295</v>
      </c>
      <c r="D909" s="361">
        <v>1.27</v>
      </c>
    </row>
    <row r="910" spans="1:4" s="364" customFormat="1" x14ac:dyDescent="0.25">
      <c r="A910" s="360">
        <v>91029</v>
      </c>
      <c r="B910" s="360" t="s">
        <v>1607</v>
      </c>
      <c r="C910" s="360" t="s">
        <v>1295</v>
      </c>
      <c r="D910" s="361">
        <v>29.31</v>
      </c>
    </row>
    <row r="911" spans="1:4" s="364" customFormat="1" x14ac:dyDescent="0.25">
      <c r="A911" s="360">
        <v>91030</v>
      </c>
      <c r="B911" s="360" t="s">
        <v>1608</v>
      </c>
      <c r="C911" s="360" t="s">
        <v>1295</v>
      </c>
      <c r="D911" s="361">
        <v>113.76</v>
      </c>
    </row>
    <row r="912" spans="1:4" s="364" customFormat="1" x14ac:dyDescent="0.25">
      <c r="A912" s="360">
        <v>91273</v>
      </c>
      <c r="B912" s="360" t="s">
        <v>1609</v>
      </c>
      <c r="C912" s="360" t="s">
        <v>1295</v>
      </c>
      <c r="D912" s="361">
        <v>0.48</v>
      </c>
    </row>
    <row r="913" spans="1:4" s="364" customFormat="1" x14ac:dyDescent="0.25">
      <c r="A913" s="360">
        <v>91274</v>
      </c>
      <c r="B913" s="360" t="s">
        <v>1610</v>
      </c>
      <c r="C913" s="360" t="s">
        <v>1295</v>
      </c>
      <c r="D913" s="361">
        <v>0.06</v>
      </c>
    </row>
    <row r="914" spans="1:4" s="364" customFormat="1" x14ac:dyDescent="0.25">
      <c r="A914" s="360">
        <v>91275</v>
      </c>
      <c r="B914" s="360" t="s">
        <v>1611</v>
      </c>
      <c r="C914" s="360" t="s">
        <v>1295</v>
      </c>
      <c r="D914" s="361">
        <v>0.6</v>
      </c>
    </row>
    <row r="915" spans="1:4" s="364" customFormat="1" x14ac:dyDescent="0.25">
      <c r="A915" s="360">
        <v>91276</v>
      </c>
      <c r="B915" s="360" t="s">
        <v>1612</v>
      </c>
      <c r="C915" s="360" t="s">
        <v>1295</v>
      </c>
      <c r="D915" s="361">
        <v>9</v>
      </c>
    </row>
    <row r="916" spans="1:4" s="364" customFormat="1" x14ac:dyDescent="0.25">
      <c r="A916" s="360">
        <v>91279</v>
      </c>
      <c r="B916" s="360" t="s">
        <v>1613</v>
      </c>
      <c r="C916" s="360" t="s">
        <v>1295</v>
      </c>
      <c r="D916" s="361">
        <v>0.68</v>
      </c>
    </row>
    <row r="917" spans="1:4" s="364" customFormat="1" x14ac:dyDescent="0.25">
      <c r="A917" s="360">
        <v>91280</v>
      </c>
      <c r="B917" s="360" t="s">
        <v>1614</v>
      </c>
      <c r="C917" s="360" t="s">
        <v>1295</v>
      </c>
      <c r="D917" s="361">
        <v>7.0000000000000007E-2</v>
      </c>
    </row>
    <row r="918" spans="1:4" s="364" customFormat="1" x14ac:dyDescent="0.25">
      <c r="A918" s="360">
        <v>91281</v>
      </c>
      <c r="B918" s="360" t="s">
        <v>1615</v>
      </c>
      <c r="C918" s="360" t="s">
        <v>1295</v>
      </c>
      <c r="D918" s="361">
        <v>0.85</v>
      </c>
    </row>
    <row r="919" spans="1:4" s="364" customFormat="1" x14ac:dyDescent="0.25">
      <c r="A919" s="360">
        <v>91282</v>
      </c>
      <c r="B919" s="360" t="s">
        <v>1616</v>
      </c>
      <c r="C919" s="360" t="s">
        <v>1295</v>
      </c>
      <c r="D919" s="361">
        <v>21.52</v>
      </c>
    </row>
    <row r="920" spans="1:4" s="364" customFormat="1" x14ac:dyDescent="0.25">
      <c r="A920" s="360">
        <v>91354</v>
      </c>
      <c r="B920" s="360" t="s">
        <v>1617</v>
      </c>
      <c r="C920" s="360" t="s">
        <v>1295</v>
      </c>
      <c r="D920" s="361">
        <v>12.06</v>
      </c>
    </row>
    <row r="921" spans="1:4" s="364" customFormat="1" x14ac:dyDescent="0.25">
      <c r="A921" s="360">
        <v>91355</v>
      </c>
      <c r="B921" s="360" t="s">
        <v>1618</v>
      </c>
      <c r="C921" s="360" t="s">
        <v>1295</v>
      </c>
      <c r="D921" s="361">
        <v>2.5299999999999998</v>
      </c>
    </row>
    <row r="922" spans="1:4" s="364" customFormat="1" x14ac:dyDescent="0.25">
      <c r="A922" s="360">
        <v>91356</v>
      </c>
      <c r="B922" s="360" t="s">
        <v>1619</v>
      </c>
      <c r="C922" s="360" t="s">
        <v>1295</v>
      </c>
      <c r="D922" s="361">
        <v>0.98</v>
      </c>
    </row>
    <row r="923" spans="1:4" s="364" customFormat="1" x14ac:dyDescent="0.25">
      <c r="A923" s="360">
        <v>91359</v>
      </c>
      <c r="B923" s="360" t="s">
        <v>1620</v>
      </c>
      <c r="C923" s="360" t="s">
        <v>1295</v>
      </c>
      <c r="D923" s="361">
        <v>14.05</v>
      </c>
    </row>
    <row r="924" spans="1:4" s="364" customFormat="1" x14ac:dyDescent="0.25">
      <c r="A924" s="360">
        <v>91360</v>
      </c>
      <c r="B924" s="360" t="s">
        <v>1621</v>
      </c>
      <c r="C924" s="360" t="s">
        <v>1295</v>
      </c>
      <c r="D924" s="361">
        <v>2.94</v>
      </c>
    </row>
    <row r="925" spans="1:4" s="364" customFormat="1" x14ac:dyDescent="0.25">
      <c r="A925" s="360">
        <v>91361</v>
      </c>
      <c r="B925" s="360" t="s">
        <v>1622</v>
      </c>
      <c r="C925" s="360" t="s">
        <v>1295</v>
      </c>
      <c r="D925" s="361">
        <v>1.1399999999999999</v>
      </c>
    </row>
    <row r="926" spans="1:4" s="364" customFormat="1" x14ac:dyDescent="0.25">
      <c r="A926" s="360">
        <v>91367</v>
      </c>
      <c r="B926" s="360" t="s">
        <v>1623</v>
      </c>
      <c r="C926" s="360" t="s">
        <v>1295</v>
      </c>
      <c r="D926" s="361">
        <v>17.89</v>
      </c>
    </row>
    <row r="927" spans="1:4" s="364" customFormat="1" x14ac:dyDescent="0.25">
      <c r="A927" s="360">
        <v>91368</v>
      </c>
      <c r="B927" s="360" t="s">
        <v>1624</v>
      </c>
      <c r="C927" s="360" t="s">
        <v>1295</v>
      </c>
      <c r="D927" s="361">
        <v>3.3</v>
      </c>
    </row>
    <row r="928" spans="1:4" s="364" customFormat="1" x14ac:dyDescent="0.25">
      <c r="A928" s="360">
        <v>91369</v>
      </c>
      <c r="B928" s="360" t="s">
        <v>1625</v>
      </c>
      <c r="C928" s="360" t="s">
        <v>1295</v>
      </c>
      <c r="D928" s="361">
        <v>1.29</v>
      </c>
    </row>
    <row r="929" spans="1:4" s="364" customFormat="1" x14ac:dyDescent="0.25">
      <c r="A929" s="360">
        <v>91375</v>
      </c>
      <c r="B929" s="360" t="s">
        <v>1626</v>
      </c>
      <c r="C929" s="360" t="s">
        <v>1295</v>
      </c>
      <c r="D929" s="361">
        <v>10.16</v>
      </c>
    </row>
    <row r="930" spans="1:4" s="364" customFormat="1" x14ac:dyDescent="0.25">
      <c r="A930" s="360">
        <v>91376</v>
      </c>
      <c r="B930" s="360" t="s">
        <v>1627</v>
      </c>
      <c r="C930" s="360" t="s">
        <v>1295</v>
      </c>
      <c r="D930" s="361">
        <v>2.13</v>
      </c>
    </row>
    <row r="931" spans="1:4" s="364" customFormat="1" x14ac:dyDescent="0.25">
      <c r="A931" s="360">
        <v>91377</v>
      </c>
      <c r="B931" s="360" t="s">
        <v>1628</v>
      </c>
      <c r="C931" s="360" t="s">
        <v>1295</v>
      </c>
      <c r="D931" s="361">
        <v>0.82</v>
      </c>
    </row>
    <row r="932" spans="1:4" s="364" customFormat="1" x14ac:dyDescent="0.25">
      <c r="A932" s="360">
        <v>91380</v>
      </c>
      <c r="B932" s="360" t="s">
        <v>1629</v>
      </c>
      <c r="C932" s="360" t="s">
        <v>1295</v>
      </c>
      <c r="D932" s="361">
        <v>20.25</v>
      </c>
    </row>
    <row r="933" spans="1:4" s="364" customFormat="1" x14ac:dyDescent="0.25">
      <c r="A933" s="360">
        <v>91381</v>
      </c>
      <c r="B933" s="360" t="s">
        <v>1630</v>
      </c>
      <c r="C933" s="360" t="s">
        <v>1295</v>
      </c>
      <c r="D933" s="361">
        <v>3.74</v>
      </c>
    </row>
    <row r="934" spans="1:4" s="364" customFormat="1" x14ac:dyDescent="0.25">
      <c r="A934" s="360">
        <v>91382</v>
      </c>
      <c r="B934" s="360" t="s">
        <v>1631</v>
      </c>
      <c r="C934" s="360" t="s">
        <v>1295</v>
      </c>
      <c r="D934" s="361">
        <v>1.46</v>
      </c>
    </row>
    <row r="935" spans="1:4" s="364" customFormat="1" x14ac:dyDescent="0.25">
      <c r="A935" s="360">
        <v>91383</v>
      </c>
      <c r="B935" s="360" t="s">
        <v>1632</v>
      </c>
      <c r="C935" s="360" t="s">
        <v>1295</v>
      </c>
      <c r="D935" s="361">
        <v>37.979999999999997</v>
      </c>
    </row>
    <row r="936" spans="1:4" s="364" customFormat="1" x14ac:dyDescent="0.25">
      <c r="A936" s="360">
        <v>91384</v>
      </c>
      <c r="B936" s="360" t="s">
        <v>1633</v>
      </c>
      <c r="C936" s="360" t="s">
        <v>1295</v>
      </c>
      <c r="D936" s="361">
        <v>113.28</v>
      </c>
    </row>
    <row r="937" spans="1:4" s="364" customFormat="1" x14ac:dyDescent="0.25">
      <c r="A937" s="360">
        <v>91390</v>
      </c>
      <c r="B937" s="360" t="s">
        <v>1634</v>
      </c>
      <c r="C937" s="360" t="s">
        <v>1295</v>
      </c>
      <c r="D937" s="361">
        <v>13.14</v>
      </c>
    </row>
    <row r="938" spans="1:4" s="364" customFormat="1" x14ac:dyDescent="0.25">
      <c r="A938" s="360">
        <v>91391</v>
      </c>
      <c r="B938" s="360" t="s">
        <v>1635</v>
      </c>
      <c r="C938" s="360" t="s">
        <v>1295</v>
      </c>
      <c r="D938" s="361">
        <v>2.75</v>
      </c>
    </row>
    <row r="939" spans="1:4" s="364" customFormat="1" x14ac:dyDescent="0.25">
      <c r="A939" s="360">
        <v>91392</v>
      </c>
      <c r="B939" s="360" t="s">
        <v>1636</v>
      </c>
      <c r="C939" s="360" t="s">
        <v>1295</v>
      </c>
      <c r="D939" s="361">
        <v>1.07</v>
      </c>
    </row>
    <row r="940" spans="1:4" s="364" customFormat="1" x14ac:dyDescent="0.25">
      <c r="A940" s="360">
        <v>91396</v>
      </c>
      <c r="B940" s="360" t="s">
        <v>1637</v>
      </c>
      <c r="C940" s="360" t="s">
        <v>1295</v>
      </c>
      <c r="D940" s="361">
        <v>18</v>
      </c>
    </row>
    <row r="941" spans="1:4" s="364" customFormat="1" x14ac:dyDescent="0.25">
      <c r="A941" s="360">
        <v>91397</v>
      </c>
      <c r="B941" s="360" t="s">
        <v>1638</v>
      </c>
      <c r="C941" s="360" t="s">
        <v>1295</v>
      </c>
      <c r="D941" s="361">
        <v>3.77</v>
      </c>
    </row>
    <row r="942" spans="1:4" s="364" customFormat="1" x14ac:dyDescent="0.25">
      <c r="A942" s="360">
        <v>91398</v>
      </c>
      <c r="B942" s="360" t="s">
        <v>1639</v>
      </c>
      <c r="C942" s="360" t="s">
        <v>1295</v>
      </c>
      <c r="D942" s="361">
        <v>1.46</v>
      </c>
    </row>
    <row r="943" spans="1:4" s="364" customFormat="1" x14ac:dyDescent="0.25">
      <c r="A943" s="360">
        <v>91402</v>
      </c>
      <c r="B943" s="360" t="s">
        <v>1640</v>
      </c>
      <c r="C943" s="360" t="s">
        <v>1295</v>
      </c>
      <c r="D943" s="361">
        <v>1.23</v>
      </c>
    </row>
    <row r="944" spans="1:4" s="364" customFormat="1" x14ac:dyDescent="0.25">
      <c r="A944" s="360">
        <v>91466</v>
      </c>
      <c r="B944" s="360" t="s">
        <v>1641</v>
      </c>
      <c r="C944" s="360" t="s">
        <v>1295</v>
      </c>
      <c r="D944" s="361">
        <v>1.1399999999999999</v>
      </c>
    </row>
    <row r="945" spans="1:4" s="364" customFormat="1" x14ac:dyDescent="0.25">
      <c r="A945" s="360">
        <v>91467</v>
      </c>
      <c r="B945" s="360" t="s">
        <v>1642</v>
      </c>
      <c r="C945" s="360" t="s">
        <v>1295</v>
      </c>
      <c r="D945" s="361">
        <v>126.33</v>
      </c>
    </row>
    <row r="946" spans="1:4" s="364" customFormat="1" x14ac:dyDescent="0.25">
      <c r="A946" s="360">
        <v>91468</v>
      </c>
      <c r="B946" s="360" t="s">
        <v>1643</v>
      </c>
      <c r="C946" s="360" t="s">
        <v>1295</v>
      </c>
      <c r="D946" s="361">
        <v>19.46</v>
      </c>
    </row>
    <row r="947" spans="1:4" s="364" customFormat="1" x14ac:dyDescent="0.25">
      <c r="A947" s="360">
        <v>91469</v>
      </c>
      <c r="B947" s="360" t="s">
        <v>1644</v>
      </c>
      <c r="C947" s="360" t="s">
        <v>1295</v>
      </c>
      <c r="D947" s="361">
        <v>4.2</v>
      </c>
    </row>
    <row r="948" spans="1:4" s="364" customFormat="1" x14ac:dyDescent="0.25">
      <c r="A948" s="360">
        <v>91484</v>
      </c>
      <c r="B948" s="360" t="s">
        <v>1645</v>
      </c>
      <c r="C948" s="360" t="s">
        <v>1295</v>
      </c>
      <c r="D948" s="361">
        <v>1.33</v>
      </c>
    </row>
    <row r="949" spans="1:4" s="364" customFormat="1" x14ac:dyDescent="0.25">
      <c r="A949" s="360">
        <v>91485</v>
      </c>
      <c r="B949" s="360" t="s">
        <v>1646</v>
      </c>
      <c r="C949" s="360" t="s">
        <v>1295</v>
      </c>
      <c r="D949" s="361">
        <v>171.45</v>
      </c>
    </row>
    <row r="950" spans="1:4" s="364" customFormat="1" x14ac:dyDescent="0.25">
      <c r="A950" s="360">
        <v>91529</v>
      </c>
      <c r="B950" s="360" t="s">
        <v>1647</v>
      </c>
      <c r="C950" s="360" t="s">
        <v>1295</v>
      </c>
      <c r="D950" s="361">
        <v>0.7</v>
      </c>
    </row>
    <row r="951" spans="1:4" s="364" customFormat="1" x14ac:dyDescent="0.25">
      <c r="A951" s="360">
        <v>91530</v>
      </c>
      <c r="B951" s="360" t="s">
        <v>1648</v>
      </c>
      <c r="C951" s="360" t="s">
        <v>1295</v>
      </c>
      <c r="D951" s="361">
        <v>0.09</v>
      </c>
    </row>
    <row r="952" spans="1:4" s="364" customFormat="1" x14ac:dyDescent="0.25">
      <c r="A952" s="360">
        <v>91531</v>
      </c>
      <c r="B952" s="360" t="s">
        <v>1649</v>
      </c>
      <c r="C952" s="360" t="s">
        <v>1295</v>
      </c>
      <c r="D952" s="361">
        <v>0.88</v>
      </c>
    </row>
    <row r="953" spans="1:4" s="364" customFormat="1" x14ac:dyDescent="0.25">
      <c r="A953" s="360">
        <v>91532</v>
      </c>
      <c r="B953" s="360" t="s">
        <v>1650</v>
      </c>
      <c r="C953" s="360" t="s">
        <v>1295</v>
      </c>
      <c r="D953" s="361">
        <v>6.53</v>
      </c>
    </row>
    <row r="954" spans="1:4" s="364" customFormat="1" x14ac:dyDescent="0.25">
      <c r="A954" s="360">
        <v>91629</v>
      </c>
      <c r="B954" s="360" t="s">
        <v>1651</v>
      </c>
      <c r="C954" s="360" t="s">
        <v>1295</v>
      </c>
      <c r="D954" s="361">
        <v>13.03</v>
      </c>
    </row>
    <row r="955" spans="1:4" s="364" customFormat="1" x14ac:dyDescent="0.25">
      <c r="A955" s="360">
        <v>91630</v>
      </c>
      <c r="B955" s="360" t="s">
        <v>1652</v>
      </c>
      <c r="C955" s="360" t="s">
        <v>1295</v>
      </c>
      <c r="D955" s="361">
        <v>2.73</v>
      </c>
    </row>
    <row r="956" spans="1:4" s="364" customFormat="1" x14ac:dyDescent="0.25">
      <c r="A956" s="360">
        <v>91631</v>
      </c>
      <c r="B956" s="360" t="s">
        <v>1653</v>
      </c>
      <c r="C956" s="360" t="s">
        <v>1295</v>
      </c>
      <c r="D956" s="361">
        <v>1.05</v>
      </c>
    </row>
    <row r="957" spans="1:4" s="364" customFormat="1" x14ac:dyDescent="0.25">
      <c r="A957" s="360">
        <v>91632</v>
      </c>
      <c r="B957" s="360" t="s">
        <v>1654</v>
      </c>
      <c r="C957" s="360" t="s">
        <v>1295</v>
      </c>
      <c r="D957" s="361">
        <v>24.42</v>
      </c>
    </row>
    <row r="958" spans="1:4" s="364" customFormat="1" x14ac:dyDescent="0.25">
      <c r="A958" s="360">
        <v>91633</v>
      </c>
      <c r="B958" s="360" t="s">
        <v>1655</v>
      </c>
      <c r="C958" s="360" t="s">
        <v>1295</v>
      </c>
      <c r="D958" s="361">
        <v>106.92</v>
      </c>
    </row>
    <row r="959" spans="1:4" s="364" customFormat="1" x14ac:dyDescent="0.25">
      <c r="A959" s="360">
        <v>91640</v>
      </c>
      <c r="B959" s="360" t="s">
        <v>1656</v>
      </c>
      <c r="C959" s="360" t="s">
        <v>1295</v>
      </c>
      <c r="D959" s="361">
        <v>30.32</v>
      </c>
    </row>
    <row r="960" spans="1:4" s="364" customFormat="1" x14ac:dyDescent="0.25">
      <c r="A960" s="360">
        <v>91641</v>
      </c>
      <c r="B960" s="360" t="s">
        <v>1657</v>
      </c>
      <c r="C960" s="360" t="s">
        <v>1295</v>
      </c>
      <c r="D960" s="361">
        <v>6.36</v>
      </c>
    </row>
    <row r="961" spans="1:4" s="364" customFormat="1" x14ac:dyDescent="0.25">
      <c r="A961" s="360">
        <v>91642</v>
      </c>
      <c r="B961" s="360" t="s">
        <v>1658</v>
      </c>
      <c r="C961" s="360" t="s">
        <v>1295</v>
      </c>
      <c r="D961" s="361">
        <v>2.4700000000000002</v>
      </c>
    </row>
    <row r="962" spans="1:4" s="364" customFormat="1" x14ac:dyDescent="0.25">
      <c r="A962" s="360">
        <v>91643</v>
      </c>
      <c r="B962" s="360" t="s">
        <v>1659</v>
      </c>
      <c r="C962" s="360" t="s">
        <v>1295</v>
      </c>
      <c r="D962" s="361">
        <v>56.83</v>
      </c>
    </row>
    <row r="963" spans="1:4" s="364" customFormat="1" x14ac:dyDescent="0.25">
      <c r="A963" s="360">
        <v>91644</v>
      </c>
      <c r="B963" s="360" t="s">
        <v>1660</v>
      </c>
      <c r="C963" s="360" t="s">
        <v>1295</v>
      </c>
      <c r="D963" s="361">
        <v>240.62</v>
      </c>
    </row>
    <row r="964" spans="1:4" s="364" customFormat="1" x14ac:dyDescent="0.25">
      <c r="A964" s="360">
        <v>91688</v>
      </c>
      <c r="B964" s="360" t="s">
        <v>1661</v>
      </c>
      <c r="C964" s="360" t="s">
        <v>1295</v>
      </c>
      <c r="D964" s="361">
        <v>0.08</v>
      </c>
    </row>
    <row r="965" spans="1:4" s="364" customFormat="1" x14ac:dyDescent="0.25">
      <c r="A965" s="360">
        <v>91689</v>
      </c>
      <c r="B965" s="360" t="s">
        <v>1662</v>
      </c>
      <c r="C965" s="360" t="s">
        <v>1295</v>
      </c>
      <c r="D965" s="361">
        <v>0.01</v>
      </c>
    </row>
    <row r="966" spans="1:4" s="364" customFormat="1" x14ac:dyDescent="0.25">
      <c r="A966" s="360">
        <v>91690</v>
      </c>
      <c r="B966" s="360" t="s">
        <v>1663</v>
      </c>
      <c r="C966" s="360" t="s">
        <v>1295</v>
      </c>
      <c r="D966" s="361">
        <v>0.05</v>
      </c>
    </row>
    <row r="967" spans="1:4" s="364" customFormat="1" x14ac:dyDescent="0.25">
      <c r="A967" s="360">
        <v>91691</v>
      </c>
      <c r="B967" s="360" t="s">
        <v>1664</v>
      </c>
      <c r="C967" s="360" t="s">
        <v>1295</v>
      </c>
      <c r="D967" s="361">
        <v>2.44</v>
      </c>
    </row>
    <row r="968" spans="1:4" s="364" customFormat="1" x14ac:dyDescent="0.25">
      <c r="A968" s="360">
        <v>92040</v>
      </c>
      <c r="B968" s="360" t="s">
        <v>1665</v>
      </c>
      <c r="C968" s="360" t="s">
        <v>1295</v>
      </c>
      <c r="D968" s="361">
        <v>6.13</v>
      </c>
    </row>
    <row r="969" spans="1:4" s="364" customFormat="1" x14ac:dyDescent="0.25">
      <c r="A969" s="360">
        <v>92041</v>
      </c>
      <c r="B969" s="360" t="s">
        <v>1666</v>
      </c>
      <c r="C969" s="360" t="s">
        <v>1295</v>
      </c>
      <c r="D969" s="361">
        <v>0.64</v>
      </c>
    </row>
    <row r="970" spans="1:4" s="364" customFormat="1" x14ac:dyDescent="0.25">
      <c r="A970" s="360">
        <v>92042</v>
      </c>
      <c r="B970" s="360" t="s">
        <v>1667</v>
      </c>
      <c r="C970" s="360" t="s">
        <v>1295</v>
      </c>
      <c r="D970" s="361">
        <v>5.1100000000000003</v>
      </c>
    </row>
    <row r="971" spans="1:4" s="364" customFormat="1" x14ac:dyDescent="0.25">
      <c r="A971" s="360">
        <v>92101</v>
      </c>
      <c r="B971" s="360" t="s">
        <v>1668</v>
      </c>
      <c r="C971" s="360" t="s">
        <v>1295</v>
      </c>
      <c r="D971" s="361">
        <v>20.399999999999999</v>
      </c>
    </row>
    <row r="972" spans="1:4" s="364" customFormat="1" x14ac:dyDescent="0.25">
      <c r="A972" s="360">
        <v>92102</v>
      </c>
      <c r="B972" s="360" t="s">
        <v>1669</v>
      </c>
      <c r="C972" s="360" t="s">
        <v>1295</v>
      </c>
      <c r="D972" s="361">
        <v>4.2699999999999996</v>
      </c>
    </row>
    <row r="973" spans="1:4" s="364" customFormat="1" x14ac:dyDescent="0.25">
      <c r="A973" s="360">
        <v>92103</v>
      </c>
      <c r="B973" s="360" t="s">
        <v>1670</v>
      </c>
      <c r="C973" s="360" t="s">
        <v>1295</v>
      </c>
      <c r="D973" s="361">
        <v>1.66</v>
      </c>
    </row>
    <row r="974" spans="1:4" s="364" customFormat="1" x14ac:dyDescent="0.25">
      <c r="A974" s="360">
        <v>92104</v>
      </c>
      <c r="B974" s="360" t="s">
        <v>1671</v>
      </c>
      <c r="C974" s="360" t="s">
        <v>1295</v>
      </c>
      <c r="D974" s="361">
        <v>38.26</v>
      </c>
    </row>
    <row r="975" spans="1:4" s="364" customFormat="1" x14ac:dyDescent="0.25">
      <c r="A975" s="360">
        <v>92105</v>
      </c>
      <c r="B975" s="360" t="s">
        <v>1672</v>
      </c>
      <c r="C975" s="360" t="s">
        <v>1295</v>
      </c>
      <c r="D975" s="361">
        <v>153.72</v>
      </c>
    </row>
    <row r="976" spans="1:4" s="364" customFormat="1" x14ac:dyDescent="0.25">
      <c r="A976" s="360">
        <v>92108</v>
      </c>
      <c r="B976" s="360" t="s">
        <v>1673</v>
      </c>
      <c r="C976" s="360" t="s">
        <v>1295</v>
      </c>
      <c r="D976" s="361">
        <v>0.94</v>
      </c>
    </row>
    <row r="977" spans="1:4" s="364" customFormat="1" x14ac:dyDescent="0.25">
      <c r="A977" s="360">
        <v>92109</v>
      </c>
      <c r="B977" s="360" t="s">
        <v>1674</v>
      </c>
      <c r="C977" s="360" t="s">
        <v>1295</v>
      </c>
      <c r="D977" s="361">
        <v>0.11</v>
      </c>
    </row>
    <row r="978" spans="1:4" s="364" customFormat="1" x14ac:dyDescent="0.25">
      <c r="A978" s="360">
        <v>92110</v>
      </c>
      <c r="B978" s="360" t="s">
        <v>1675</v>
      </c>
      <c r="C978" s="360" t="s">
        <v>1295</v>
      </c>
      <c r="D978" s="361">
        <v>0.74</v>
      </c>
    </row>
    <row r="979" spans="1:4" s="364" customFormat="1" x14ac:dyDescent="0.25">
      <c r="A979" s="360">
        <v>92111</v>
      </c>
      <c r="B979" s="360" t="s">
        <v>1676</v>
      </c>
      <c r="C979" s="360" t="s">
        <v>1295</v>
      </c>
      <c r="D979" s="361">
        <v>0.96</v>
      </c>
    </row>
    <row r="980" spans="1:4" s="364" customFormat="1" x14ac:dyDescent="0.25">
      <c r="A980" s="360">
        <v>92114</v>
      </c>
      <c r="B980" s="360" t="s">
        <v>1677</v>
      </c>
      <c r="C980" s="360" t="s">
        <v>1295</v>
      </c>
      <c r="D980" s="361">
        <v>0.1</v>
      </c>
    </row>
    <row r="981" spans="1:4" s="364" customFormat="1" x14ac:dyDescent="0.25">
      <c r="A981" s="360">
        <v>92115</v>
      </c>
      <c r="B981" s="360" t="s">
        <v>1678</v>
      </c>
      <c r="C981" s="360" t="s">
        <v>1295</v>
      </c>
      <c r="D981" s="361">
        <v>0.01</v>
      </c>
    </row>
    <row r="982" spans="1:4" s="364" customFormat="1" x14ac:dyDescent="0.25">
      <c r="A982" s="360">
        <v>92116</v>
      </c>
      <c r="B982" s="360" t="s">
        <v>1679</v>
      </c>
      <c r="C982" s="360" t="s">
        <v>1295</v>
      </c>
      <c r="D982" s="361">
        <v>0.13</v>
      </c>
    </row>
    <row r="983" spans="1:4" s="364" customFormat="1" x14ac:dyDescent="0.25">
      <c r="A983" s="360">
        <v>92133</v>
      </c>
      <c r="B983" s="360" t="s">
        <v>1680</v>
      </c>
      <c r="C983" s="360" t="s">
        <v>1295</v>
      </c>
      <c r="D983" s="361">
        <v>10.45</v>
      </c>
    </row>
    <row r="984" spans="1:4" s="364" customFormat="1" x14ac:dyDescent="0.25">
      <c r="A984" s="360">
        <v>92134</v>
      </c>
      <c r="B984" s="360" t="s">
        <v>1681</v>
      </c>
      <c r="C984" s="360" t="s">
        <v>1295</v>
      </c>
      <c r="D984" s="361">
        <v>1.65</v>
      </c>
    </row>
    <row r="985" spans="1:4" s="364" customFormat="1" x14ac:dyDescent="0.25">
      <c r="A985" s="360">
        <v>92135</v>
      </c>
      <c r="B985" s="360" t="s">
        <v>1682</v>
      </c>
      <c r="C985" s="360" t="s">
        <v>1295</v>
      </c>
      <c r="D985" s="361">
        <v>0.65</v>
      </c>
    </row>
    <row r="986" spans="1:4" s="364" customFormat="1" x14ac:dyDescent="0.25">
      <c r="A986" s="360">
        <v>92136</v>
      </c>
      <c r="B986" s="360" t="s">
        <v>1683</v>
      </c>
      <c r="C986" s="360" t="s">
        <v>1295</v>
      </c>
      <c r="D986" s="361">
        <v>13.06</v>
      </c>
    </row>
    <row r="987" spans="1:4" s="364" customFormat="1" x14ac:dyDescent="0.25">
      <c r="A987" s="360">
        <v>92137</v>
      </c>
      <c r="B987" s="360" t="s">
        <v>1684</v>
      </c>
      <c r="C987" s="360" t="s">
        <v>1295</v>
      </c>
      <c r="D987" s="361">
        <v>31.64</v>
      </c>
    </row>
    <row r="988" spans="1:4" s="364" customFormat="1" x14ac:dyDescent="0.25">
      <c r="A988" s="360">
        <v>92140</v>
      </c>
      <c r="B988" s="360" t="s">
        <v>1685</v>
      </c>
      <c r="C988" s="360" t="s">
        <v>1295</v>
      </c>
      <c r="D988" s="361">
        <v>3.18</v>
      </c>
    </row>
    <row r="989" spans="1:4" s="364" customFormat="1" x14ac:dyDescent="0.25">
      <c r="A989" s="360">
        <v>92141</v>
      </c>
      <c r="B989" s="360" t="s">
        <v>1686</v>
      </c>
      <c r="C989" s="360" t="s">
        <v>1295</v>
      </c>
      <c r="D989" s="361">
        <v>0.5</v>
      </c>
    </row>
    <row r="990" spans="1:4" s="364" customFormat="1" x14ac:dyDescent="0.25">
      <c r="A990" s="360">
        <v>92142</v>
      </c>
      <c r="B990" s="360" t="s">
        <v>1687</v>
      </c>
      <c r="C990" s="360" t="s">
        <v>1295</v>
      </c>
      <c r="D990" s="361">
        <v>0.19</v>
      </c>
    </row>
    <row r="991" spans="1:4" s="364" customFormat="1" x14ac:dyDescent="0.25">
      <c r="A991" s="360">
        <v>92143</v>
      </c>
      <c r="B991" s="360" t="s">
        <v>1688</v>
      </c>
      <c r="C991" s="360" t="s">
        <v>1295</v>
      </c>
      <c r="D991" s="361">
        <v>3.98</v>
      </c>
    </row>
    <row r="992" spans="1:4" s="364" customFormat="1" x14ac:dyDescent="0.25">
      <c r="A992" s="360">
        <v>92144</v>
      </c>
      <c r="B992" s="360" t="s">
        <v>1689</v>
      </c>
      <c r="C992" s="360" t="s">
        <v>1295</v>
      </c>
      <c r="D992" s="361">
        <v>42.41</v>
      </c>
    </row>
    <row r="993" spans="1:4" s="364" customFormat="1" x14ac:dyDescent="0.25">
      <c r="A993" s="360">
        <v>92237</v>
      </c>
      <c r="B993" s="360" t="s">
        <v>1690</v>
      </c>
      <c r="C993" s="360" t="s">
        <v>1295</v>
      </c>
      <c r="D993" s="361">
        <v>22.23</v>
      </c>
    </row>
    <row r="994" spans="1:4" s="364" customFormat="1" x14ac:dyDescent="0.25">
      <c r="A994" s="360">
        <v>92238</v>
      </c>
      <c r="B994" s="360" t="s">
        <v>1691</v>
      </c>
      <c r="C994" s="360" t="s">
        <v>1295</v>
      </c>
      <c r="D994" s="361">
        <v>4.66</v>
      </c>
    </row>
    <row r="995" spans="1:4" s="364" customFormat="1" x14ac:dyDescent="0.25">
      <c r="A995" s="360">
        <v>92239</v>
      </c>
      <c r="B995" s="360" t="s">
        <v>1692</v>
      </c>
      <c r="C995" s="360" t="s">
        <v>1295</v>
      </c>
      <c r="D995" s="361">
        <v>1.81</v>
      </c>
    </row>
    <row r="996" spans="1:4" s="364" customFormat="1" x14ac:dyDescent="0.25">
      <c r="A996" s="360">
        <v>92240</v>
      </c>
      <c r="B996" s="360" t="s">
        <v>1693</v>
      </c>
      <c r="C996" s="360" t="s">
        <v>1295</v>
      </c>
      <c r="D996" s="361">
        <v>41.69</v>
      </c>
    </row>
    <row r="997" spans="1:4" s="364" customFormat="1" x14ac:dyDescent="0.25">
      <c r="A997" s="360">
        <v>92241</v>
      </c>
      <c r="B997" s="360" t="s">
        <v>1694</v>
      </c>
      <c r="C997" s="360" t="s">
        <v>1295</v>
      </c>
      <c r="D997" s="361">
        <v>220.59</v>
      </c>
    </row>
    <row r="998" spans="1:4" s="364" customFormat="1" x14ac:dyDescent="0.25">
      <c r="A998" s="360">
        <v>92712</v>
      </c>
      <c r="B998" s="360" t="s">
        <v>1695</v>
      </c>
      <c r="C998" s="360" t="s">
        <v>1295</v>
      </c>
      <c r="D998" s="361">
        <v>0.18</v>
      </c>
    </row>
    <row r="999" spans="1:4" s="364" customFormat="1" x14ac:dyDescent="0.25">
      <c r="A999" s="360">
        <v>92713</v>
      </c>
      <c r="B999" s="360" t="s">
        <v>1696</v>
      </c>
      <c r="C999" s="360" t="s">
        <v>1295</v>
      </c>
      <c r="D999" s="361">
        <v>0.02</v>
      </c>
    </row>
    <row r="1000" spans="1:4" s="364" customFormat="1" x14ac:dyDescent="0.25">
      <c r="A1000" s="360">
        <v>92714</v>
      </c>
      <c r="B1000" s="360" t="s">
        <v>1697</v>
      </c>
      <c r="C1000" s="360" t="s">
        <v>1295</v>
      </c>
      <c r="D1000" s="361">
        <v>0.23</v>
      </c>
    </row>
    <row r="1001" spans="1:4" s="364" customFormat="1" x14ac:dyDescent="0.25">
      <c r="A1001" s="360">
        <v>92715</v>
      </c>
      <c r="B1001" s="360" t="s">
        <v>1698</v>
      </c>
      <c r="C1001" s="360" t="s">
        <v>1295</v>
      </c>
      <c r="D1001" s="361">
        <v>18.579999999999998</v>
      </c>
    </row>
    <row r="1002" spans="1:4" s="364" customFormat="1" x14ac:dyDescent="0.25">
      <c r="A1002" s="360">
        <v>92956</v>
      </c>
      <c r="B1002" s="360" t="s">
        <v>1699</v>
      </c>
      <c r="C1002" s="360" t="s">
        <v>1295</v>
      </c>
      <c r="D1002" s="361">
        <v>4.01</v>
      </c>
    </row>
    <row r="1003" spans="1:4" s="364" customFormat="1" x14ac:dyDescent="0.25">
      <c r="A1003" s="360">
        <v>92957</v>
      </c>
      <c r="B1003" s="360" t="s">
        <v>1700</v>
      </c>
      <c r="C1003" s="360" t="s">
        <v>1295</v>
      </c>
      <c r="D1003" s="361">
        <v>0.47</v>
      </c>
    </row>
    <row r="1004" spans="1:4" s="364" customFormat="1" x14ac:dyDescent="0.25">
      <c r="A1004" s="360">
        <v>92958</v>
      </c>
      <c r="B1004" s="360" t="s">
        <v>1701</v>
      </c>
      <c r="C1004" s="360" t="s">
        <v>1295</v>
      </c>
      <c r="D1004" s="361">
        <v>4.38</v>
      </c>
    </row>
    <row r="1005" spans="1:4" s="364" customFormat="1" x14ac:dyDescent="0.25">
      <c r="A1005" s="360">
        <v>92959</v>
      </c>
      <c r="B1005" s="360" t="s">
        <v>1702</v>
      </c>
      <c r="C1005" s="360" t="s">
        <v>1295</v>
      </c>
      <c r="D1005" s="361">
        <v>7.4</v>
      </c>
    </row>
    <row r="1006" spans="1:4" s="364" customFormat="1" x14ac:dyDescent="0.25">
      <c r="A1006" s="360">
        <v>92963</v>
      </c>
      <c r="B1006" s="360" t="s">
        <v>1703</v>
      </c>
      <c r="C1006" s="360" t="s">
        <v>1295</v>
      </c>
      <c r="D1006" s="361">
        <v>1.42</v>
      </c>
    </row>
    <row r="1007" spans="1:4" s="364" customFormat="1" x14ac:dyDescent="0.25">
      <c r="A1007" s="360">
        <v>92964</v>
      </c>
      <c r="B1007" s="360" t="s">
        <v>1704</v>
      </c>
      <c r="C1007" s="360" t="s">
        <v>1295</v>
      </c>
      <c r="D1007" s="361">
        <v>0.16</v>
      </c>
    </row>
    <row r="1008" spans="1:4" s="364" customFormat="1" x14ac:dyDescent="0.25">
      <c r="A1008" s="360">
        <v>92965</v>
      </c>
      <c r="B1008" s="360" t="s">
        <v>1705</v>
      </c>
      <c r="C1008" s="360" t="s">
        <v>1295</v>
      </c>
      <c r="D1008" s="361">
        <v>1.78</v>
      </c>
    </row>
    <row r="1009" spans="1:4" s="364" customFormat="1" x14ac:dyDescent="0.25">
      <c r="A1009" s="360">
        <v>93220</v>
      </c>
      <c r="B1009" s="360" t="s">
        <v>1706</v>
      </c>
      <c r="C1009" s="360" t="s">
        <v>1295</v>
      </c>
      <c r="D1009" s="361">
        <v>244.05</v>
      </c>
    </row>
    <row r="1010" spans="1:4" s="364" customFormat="1" x14ac:dyDescent="0.25">
      <c r="A1010" s="360">
        <v>93221</v>
      </c>
      <c r="B1010" s="360" t="s">
        <v>1707</v>
      </c>
      <c r="C1010" s="360" t="s">
        <v>1295</v>
      </c>
      <c r="D1010" s="361">
        <v>33.880000000000003</v>
      </c>
    </row>
    <row r="1011" spans="1:4" s="364" customFormat="1" x14ac:dyDescent="0.25">
      <c r="A1011" s="360">
        <v>93222</v>
      </c>
      <c r="B1011" s="360" t="s">
        <v>1708</v>
      </c>
      <c r="C1011" s="360" t="s">
        <v>1295</v>
      </c>
      <c r="D1011" s="361">
        <v>305.41000000000003</v>
      </c>
    </row>
    <row r="1012" spans="1:4" s="364" customFormat="1" x14ac:dyDescent="0.25">
      <c r="A1012" s="360">
        <v>93223</v>
      </c>
      <c r="B1012" s="360" t="s">
        <v>1709</v>
      </c>
      <c r="C1012" s="360" t="s">
        <v>1295</v>
      </c>
      <c r="D1012" s="361">
        <v>124.85</v>
      </c>
    </row>
    <row r="1013" spans="1:4" s="364" customFormat="1" x14ac:dyDescent="0.25">
      <c r="A1013" s="360">
        <v>93229</v>
      </c>
      <c r="B1013" s="360" t="s">
        <v>1710</v>
      </c>
      <c r="C1013" s="360" t="s">
        <v>1295</v>
      </c>
      <c r="D1013" s="361">
        <v>0.4</v>
      </c>
    </row>
    <row r="1014" spans="1:4" s="364" customFormat="1" x14ac:dyDescent="0.25">
      <c r="A1014" s="360">
        <v>93230</v>
      </c>
      <c r="B1014" s="360" t="s">
        <v>1711</v>
      </c>
      <c r="C1014" s="360" t="s">
        <v>1295</v>
      </c>
      <c r="D1014" s="361">
        <v>0.04</v>
      </c>
    </row>
    <row r="1015" spans="1:4" s="364" customFormat="1" x14ac:dyDescent="0.25">
      <c r="A1015" s="360">
        <v>93231</v>
      </c>
      <c r="B1015" s="360" t="s">
        <v>1712</v>
      </c>
      <c r="C1015" s="360" t="s">
        <v>1295</v>
      </c>
      <c r="D1015" s="361">
        <v>0.37</v>
      </c>
    </row>
    <row r="1016" spans="1:4" s="364" customFormat="1" x14ac:dyDescent="0.25">
      <c r="A1016" s="360">
        <v>93232</v>
      </c>
      <c r="B1016" s="360" t="s">
        <v>1713</v>
      </c>
      <c r="C1016" s="360" t="s">
        <v>1295</v>
      </c>
      <c r="D1016" s="361">
        <v>9.1199999999999992</v>
      </c>
    </row>
    <row r="1017" spans="1:4" s="364" customFormat="1" x14ac:dyDescent="0.25">
      <c r="A1017" s="360">
        <v>93235</v>
      </c>
      <c r="B1017" s="360" t="s">
        <v>1714</v>
      </c>
      <c r="C1017" s="360" t="s">
        <v>1295</v>
      </c>
      <c r="D1017" s="361">
        <v>0.8</v>
      </c>
    </row>
    <row r="1018" spans="1:4" s="364" customFormat="1" x14ac:dyDescent="0.25">
      <c r="A1018" s="360">
        <v>93238</v>
      </c>
      <c r="B1018" s="360" t="s">
        <v>1715</v>
      </c>
      <c r="C1018" s="360" t="s">
        <v>1295</v>
      </c>
      <c r="D1018" s="361">
        <v>0.98</v>
      </c>
    </row>
    <row r="1019" spans="1:4" s="364" customFormat="1" x14ac:dyDescent="0.25">
      <c r="A1019" s="360">
        <v>93239</v>
      </c>
      <c r="B1019" s="360" t="s">
        <v>1716</v>
      </c>
      <c r="C1019" s="360" t="s">
        <v>1295</v>
      </c>
      <c r="D1019" s="361">
        <v>4.45</v>
      </c>
    </row>
    <row r="1020" spans="1:4" s="364" customFormat="1" x14ac:dyDescent="0.25">
      <c r="A1020" s="360">
        <v>93240</v>
      </c>
      <c r="B1020" s="360" t="s">
        <v>1717</v>
      </c>
      <c r="C1020" s="360" t="s">
        <v>1295</v>
      </c>
      <c r="D1020" s="361">
        <v>9.56</v>
      </c>
    </row>
    <row r="1021" spans="1:4" s="364" customFormat="1" x14ac:dyDescent="0.25">
      <c r="A1021" s="360">
        <v>93267</v>
      </c>
      <c r="B1021" s="360" t="s">
        <v>1718</v>
      </c>
      <c r="C1021" s="360" t="s">
        <v>1295</v>
      </c>
      <c r="D1021" s="361">
        <v>38.85</v>
      </c>
    </row>
    <row r="1022" spans="1:4" s="364" customFormat="1" x14ac:dyDescent="0.25">
      <c r="A1022" s="360">
        <v>93269</v>
      </c>
      <c r="B1022" s="360" t="s">
        <v>1719</v>
      </c>
      <c r="C1022" s="360" t="s">
        <v>1295</v>
      </c>
      <c r="D1022" s="361">
        <v>4.6100000000000003</v>
      </c>
    </row>
    <row r="1023" spans="1:4" s="364" customFormat="1" x14ac:dyDescent="0.25">
      <c r="A1023" s="360">
        <v>93270</v>
      </c>
      <c r="B1023" s="360" t="s">
        <v>1720</v>
      </c>
      <c r="C1023" s="360" t="s">
        <v>1295</v>
      </c>
      <c r="D1023" s="361">
        <v>42.49</v>
      </c>
    </row>
    <row r="1024" spans="1:4" s="364" customFormat="1" x14ac:dyDescent="0.25">
      <c r="A1024" s="360">
        <v>93271</v>
      </c>
      <c r="B1024" s="360" t="s">
        <v>1721</v>
      </c>
      <c r="C1024" s="360" t="s">
        <v>1295</v>
      </c>
      <c r="D1024" s="361">
        <v>7.19</v>
      </c>
    </row>
    <row r="1025" spans="1:4" s="364" customFormat="1" x14ac:dyDescent="0.25">
      <c r="A1025" s="360">
        <v>93277</v>
      </c>
      <c r="B1025" s="360" t="s">
        <v>1722</v>
      </c>
      <c r="C1025" s="360" t="s">
        <v>1295</v>
      </c>
      <c r="D1025" s="361">
        <v>0.3</v>
      </c>
    </row>
    <row r="1026" spans="1:4" s="364" customFormat="1" x14ac:dyDescent="0.25">
      <c r="A1026" s="360">
        <v>93278</v>
      </c>
      <c r="B1026" s="360" t="s">
        <v>1723</v>
      </c>
      <c r="C1026" s="360" t="s">
        <v>1295</v>
      </c>
      <c r="D1026" s="361">
        <v>0.03</v>
      </c>
    </row>
    <row r="1027" spans="1:4" s="364" customFormat="1" x14ac:dyDescent="0.25">
      <c r="A1027" s="360">
        <v>93279</v>
      </c>
      <c r="B1027" s="360" t="s">
        <v>1724</v>
      </c>
      <c r="C1027" s="360" t="s">
        <v>1295</v>
      </c>
      <c r="D1027" s="361">
        <v>0.28000000000000003</v>
      </c>
    </row>
    <row r="1028" spans="1:4" s="364" customFormat="1" x14ac:dyDescent="0.25">
      <c r="A1028" s="360">
        <v>93280</v>
      </c>
      <c r="B1028" s="360" t="s">
        <v>1725</v>
      </c>
      <c r="C1028" s="360" t="s">
        <v>1295</v>
      </c>
      <c r="D1028" s="361">
        <v>0.6</v>
      </c>
    </row>
    <row r="1029" spans="1:4" s="364" customFormat="1" x14ac:dyDescent="0.25">
      <c r="A1029" s="360">
        <v>93283</v>
      </c>
      <c r="B1029" s="360" t="s">
        <v>1726</v>
      </c>
      <c r="C1029" s="360" t="s">
        <v>1295</v>
      </c>
      <c r="D1029" s="361">
        <v>81.650000000000006</v>
      </c>
    </row>
    <row r="1030" spans="1:4" s="364" customFormat="1" x14ac:dyDescent="0.25">
      <c r="A1030" s="360">
        <v>93284</v>
      </c>
      <c r="B1030" s="360" t="s">
        <v>1727</v>
      </c>
      <c r="C1030" s="360" t="s">
        <v>1295</v>
      </c>
      <c r="D1030" s="361">
        <v>15.51</v>
      </c>
    </row>
    <row r="1031" spans="1:4" s="364" customFormat="1" x14ac:dyDescent="0.25">
      <c r="A1031" s="360">
        <v>93285</v>
      </c>
      <c r="B1031" s="360" t="s">
        <v>1728</v>
      </c>
      <c r="C1031" s="360" t="s">
        <v>1295</v>
      </c>
      <c r="D1031" s="361">
        <v>131.25</v>
      </c>
    </row>
    <row r="1032" spans="1:4" s="364" customFormat="1" x14ac:dyDescent="0.25">
      <c r="A1032" s="360">
        <v>93286</v>
      </c>
      <c r="B1032" s="360" t="s">
        <v>1729</v>
      </c>
      <c r="C1032" s="360" t="s">
        <v>1295</v>
      </c>
      <c r="D1032" s="361">
        <v>170.17</v>
      </c>
    </row>
    <row r="1033" spans="1:4" s="364" customFormat="1" x14ac:dyDescent="0.25">
      <c r="A1033" s="360">
        <v>93296</v>
      </c>
      <c r="B1033" s="360" t="s">
        <v>1730</v>
      </c>
      <c r="C1033" s="360" t="s">
        <v>1295</v>
      </c>
      <c r="D1033" s="361">
        <v>5.71</v>
      </c>
    </row>
    <row r="1034" spans="1:4" s="364" customFormat="1" x14ac:dyDescent="0.25">
      <c r="A1034" s="360">
        <v>93397</v>
      </c>
      <c r="B1034" s="360" t="s">
        <v>1731</v>
      </c>
      <c r="C1034" s="360" t="s">
        <v>1295</v>
      </c>
      <c r="D1034" s="361">
        <v>13.03</v>
      </c>
    </row>
    <row r="1035" spans="1:4" s="364" customFormat="1" x14ac:dyDescent="0.25">
      <c r="A1035" s="360">
        <v>93398</v>
      </c>
      <c r="B1035" s="360" t="s">
        <v>1732</v>
      </c>
      <c r="C1035" s="360" t="s">
        <v>1295</v>
      </c>
      <c r="D1035" s="361">
        <v>2.73</v>
      </c>
    </row>
    <row r="1036" spans="1:4" s="364" customFormat="1" x14ac:dyDescent="0.25">
      <c r="A1036" s="360">
        <v>93399</v>
      </c>
      <c r="B1036" s="360" t="s">
        <v>1733</v>
      </c>
      <c r="C1036" s="360" t="s">
        <v>1295</v>
      </c>
      <c r="D1036" s="361">
        <v>1.05</v>
      </c>
    </row>
    <row r="1037" spans="1:4" s="364" customFormat="1" x14ac:dyDescent="0.25">
      <c r="A1037" s="360">
        <v>93400</v>
      </c>
      <c r="B1037" s="360" t="s">
        <v>1734</v>
      </c>
      <c r="C1037" s="360" t="s">
        <v>1295</v>
      </c>
      <c r="D1037" s="361">
        <v>24.42</v>
      </c>
    </row>
    <row r="1038" spans="1:4" s="364" customFormat="1" x14ac:dyDescent="0.25">
      <c r="A1038" s="360">
        <v>93401</v>
      </c>
      <c r="B1038" s="360" t="s">
        <v>1735</v>
      </c>
      <c r="C1038" s="360" t="s">
        <v>1295</v>
      </c>
      <c r="D1038" s="361">
        <v>126.33</v>
      </c>
    </row>
    <row r="1039" spans="1:4" s="364" customFormat="1" x14ac:dyDescent="0.25">
      <c r="A1039" s="360">
        <v>93404</v>
      </c>
      <c r="B1039" s="360" t="s">
        <v>1736</v>
      </c>
      <c r="C1039" s="360" t="s">
        <v>1295</v>
      </c>
      <c r="D1039" s="361">
        <v>6.5</v>
      </c>
    </row>
    <row r="1040" spans="1:4" s="364" customFormat="1" x14ac:dyDescent="0.25">
      <c r="A1040" s="360">
        <v>93405</v>
      </c>
      <c r="B1040" s="360" t="s">
        <v>1737</v>
      </c>
      <c r="C1040" s="360" t="s">
        <v>1295</v>
      </c>
      <c r="D1040" s="361">
        <v>0.65</v>
      </c>
    </row>
    <row r="1041" spans="1:4" s="364" customFormat="1" x14ac:dyDescent="0.25">
      <c r="A1041" s="360">
        <v>93406</v>
      </c>
      <c r="B1041" s="360" t="s">
        <v>1738</v>
      </c>
      <c r="C1041" s="360" t="s">
        <v>1295</v>
      </c>
      <c r="D1041" s="361">
        <v>8.1300000000000008</v>
      </c>
    </row>
    <row r="1042" spans="1:4" s="364" customFormat="1" x14ac:dyDescent="0.25">
      <c r="A1042" s="360">
        <v>93407</v>
      </c>
      <c r="B1042" s="360" t="s">
        <v>1739</v>
      </c>
      <c r="C1042" s="360" t="s">
        <v>1295</v>
      </c>
      <c r="D1042" s="361">
        <v>37.659999999999997</v>
      </c>
    </row>
    <row r="1043" spans="1:4" s="364" customFormat="1" x14ac:dyDescent="0.25">
      <c r="A1043" s="360">
        <v>93411</v>
      </c>
      <c r="B1043" s="360" t="s">
        <v>1740</v>
      </c>
      <c r="C1043" s="360" t="s">
        <v>1295</v>
      </c>
      <c r="D1043" s="361">
        <v>0.21</v>
      </c>
    </row>
    <row r="1044" spans="1:4" s="364" customFormat="1" x14ac:dyDescent="0.25">
      <c r="A1044" s="360">
        <v>93412</v>
      </c>
      <c r="B1044" s="360" t="s">
        <v>1741</v>
      </c>
      <c r="C1044" s="360" t="s">
        <v>1295</v>
      </c>
      <c r="D1044" s="361">
        <v>0.03</v>
      </c>
    </row>
    <row r="1045" spans="1:4" s="364" customFormat="1" x14ac:dyDescent="0.25">
      <c r="A1045" s="360">
        <v>93413</v>
      </c>
      <c r="B1045" s="360" t="s">
        <v>1742</v>
      </c>
      <c r="C1045" s="360" t="s">
        <v>1295</v>
      </c>
      <c r="D1045" s="361">
        <v>0.19</v>
      </c>
    </row>
    <row r="1046" spans="1:4" s="364" customFormat="1" x14ac:dyDescent="0.25">
      <c r="A1046" s="360">
        <v>93414</v>
      </c>
      <c r="B1046" s="360" t="s">
        <v>1743</v>
      </c>
      <c r="C1046" s="360" t="s">
        <v>1295</v>
      </c>
      <c r="D1046" s="361">
        <v>15.74</v>
      </c>
    </row>
    <row r="1047" spans="1:4" s="364" customFormat="1" x14ac:dyDescent="0.25">
      <c r="A1047" s="360">
        <v>93417</v>
      </c>
      <c r="B1047" s="360" t="s">
        <v>1744</v>
      </c>
      <c r="C1047" s="360" t="s">
        <v>1295</v>
      </c>
      <c r="D1047" s="361">
        <v>2.79</v>
      </c>
    </row>
    <row r="1048" spans="1:4" s="364" customFormat="1" x14ac:dyDescent="0.25">
      <c r="A1048" s="360">
        <v>93418</v>
      </c>
      <c r="B1048" s="360" t="s">
        <v>1745</v>
      </c>
      <c r="C1048" s="360" t="s">
        <v>1295</v>
      </c>
      <c r="D1048" s="361">
        <v>0.5</v>
      </c>
    </row>
    <row r="1049" spans="1:4" s="364" customFormat="1" x14ac:dyDescent="0.25">
      <c r="A1049" s="360">
        <v>93419</v>
      </c>
      <c r="B1049" s="360" t="s">
        <v>1746</v>
      </c>
      <c r="C1049" s="360" t="s">
        <v>1295</v>
      </c>
      <c r="D1049" s="361">
        <v>2.4900000000000002</v>
      </c>
    </row>
    <row r="1050" spans="1:4" s="364" customFormat="1" x14ac:dyDescent="0.25">
      <c r="A1050" s="360">
        <v>93420</v>
      </c>
      <c r="B1050" s="360" t="s">
        <v>1747</v>
      </c>
      <c r="C1050" s="360" t="s">
        <v>1295</v>
      </c>
      <c r="D1050" s="361">
        <v>53.58</v>
      </c>
    </row>
    <row r="1051" spans="1:4" s="364" customFormat="1" x14ac:dyDescent="0.25">
      <c r="A1051" s="360">
        <v>93423</v>
      </c>
      <c r="B1051" s="360" t="s">
        <v>1748</v>
      </c>
      <c r="C1051" s="360" t="s">
        <v>1295</v>
      </c>
      <c r="D1051" s="361">
        <v>3.95</v>
      </c>
    </row>
    <row r="1052" spans="1:4" s="364" customFormat="1" x14ac:dyDescent="0.25">
      <c r="A1052" s="360">
        <v>93424</v>
      </c>
      <c r="B1052" s="360" t="s">
        <v>1749</v>
      </c>
      <c r="C1052" s="360" t="s">
        <v>1295</v>
      </c>
      <c r="D1052" s="361">
        <v>0.71</v>
      </c>
    </row>
    <row r="1053" spans="1:4" s="364" customFormat="1" x14ac:dyDescent="0.25">
      <c r="A1053" s="360">
        <v>93425</v>
      </c>
      <c r="B1053" s="360" t="s">
        <v>1750</v>
      </c>
      <c r="C1053" s="360" t="s">
        <v>1295</v>
      </c>
      <c r="D1053" s="361">
        <v>3.53</v>
      </c>
    </row>
    <row r="1054" spans="1:4" s="364" customFormat="1" x14ac:dyDescent="0.25">
      <c r="A1054" s="360">
        <v>93426</v>
      </c>
      <c r="B1054" s="360" t="s">
        <v>1751</v>
      </c>
      <c r="C1054" s="360" t="s">
        <v>1295</v>
      </c>
      <c r="D1054" s="361">
        <v>128.05000000000001</v>
      </c>
    </row>
    <row r="1055" spans="1:4" s="364" customFormat="1" x14ac:dyDescent="0.25">
      <c r="A1055" s="360">
        <v>93429</v>
      </c>
      <c r="B1055" s="360" t="s">
        <v>1752</v>
      </c>
      <c r="C1055" s="360" t="s">
        <v>1295</v>
      </c>
      <c r="D1055" s="361">
        <v>96.8</v>
      </c>
    </row>
    <row r="1056" spans="1:4" s="364" customFormat="1" x14ac:dyDescent="0.25">
      <c r="A1056" s="360">
        <v>93430</v>
      </c>
      <c r="B1056" s="360" t="s">
        <v>1753</v>
      </c>
      <c r="C1056" s="360" t="s">
        <v>1295</v>
      </c>
      <c r="D1056" s="361">
        <v>17.420000000000002</v>
      </c>
    </row>
    <row r="1057" spans="1:4" s="364" customFormat="1" x14ac:dyDescent="0.25">
      <c r="A1057" s="360">
        <v>93431</v>
      </c>
      <c r="B1057" s="360" t="s">
        <v>1754</v>
      </c>
      <c r="C1057" s="360" t="s">
        <v>1295</v>
      </c>
      <c r="D1057" s="361">
        <v>155.6</v>
      </c>
    </row>
    <row r="1058" spans="1:4" s="364" customFormat="1" x14ac:dyDescent="0.25">
      <c r="A1058" s="360">
        <v>93432</v>
      </c>
      <c r="B1058" s="360" t="s">
        <v>1755</v>
      </c>
      <c r="C1058" s="360" t="s">
        <v>1295</v>
      </c>
      <c r="D1058" s="362">
        <v>2294.4</v>
      </c>
    </row>
    <row r="1059" spans="1:4" s="364" customFormat="1" x14ac:dyDescent="0.25">
      <c r="A1059" s="360">
        <v>93435</v>
      </c>
      <c r="B1059" s="360" t="s">
        <v>1756</v>
      </c>
      <c r="C1059" s="360" t="s">
        <v>1295</v>
      </c>
      <c r="D1059" s="361">
        <v>5.24</v>
      </c>
    </row>
    <row r="1060" spans="1:4" s="364" customFormat="1" x14ac:dyDescent="0.25">
      <c r="A1060" s="360">
        <v>93436</v>
      </c>
      <c r="B1060" s="360" t="s">
        <v>1757</v>
      </c>
      <c r="C1060" s="360" t="s">
        <v>1295</v>
      </c>
      <c r="D1060" s="361">
        <v>1.1000000000000001</v>
      </c>
    </row>
    <row r="1061" spans="1:4" s="364" customFormat="1" x14ac:dyDescent="0.25">
      <c r="A1061" s="360">
        <v>93437</v>
      </c>
      <c r="B1061" s="360" t="s">
        <v>1758</v>
      </c>
      <c r="C1061" s="360" t="s">
        <v>1295</v>
      </c>
      <c r="D1061" s="361">
        <v>9.82</v>
      </c>
    </row>
    <row r="1062" spans="1:4" s="364" customFormat="1" x14ac:dyDescent="0.25">
      <c r="A1062" s="360">
        <v>93438</v>
      </c>
      <c r="B1062" s="360" t="s">
        <v>1759</v>
      </c>
      <c r="C1062" s="360" t="s">
        <v>1295</v>
      </c>
      <c r="D1062" s="361">
        <v>23.71</v>
      </c>
    </row>
    <row r="1063" spans="1:4" s="364" customFormat="1" x14ac:dyDescent="0.25">
      <c r="A1063" s="360">
        <v>95114</v>
      </c>
      <c r="B1063" s="360" t="s">
        <v>1760</v>
      </c>
      <c r="C1063" s="360" t="s">
        <v>1295</v>
      </c>
      <c r="D1063" s="361">
        <v>1.38</v>
      </c>
    </row>
    <row r="1064" spans="1:4" s="364" customFormat="1" x14ac:dyDescent="0.25">
      <c r="A1064" s="360">
        <v>95115</v>
      </c>
      <c r="B1064" s="360" t="s">
        <v>1761</v>
      </c>
      <c r="C1064" s="360" t="s">
        <v>1295</v>
      </c>
      <c r="D1064" s="361">
        <v>0.16</v>
      </c>
    </row>
    <row r="1065" spans="1:4" s="364" customFormat="1" x14ac:dyDescent="0.25">
      <c r="A1065" s="360">
        <v>95116</v>
      </c>
      <c r="B1065" s="360" t="s">
        <v>1762</v>
      </c>
      <c r="C1065" s="360" t="s">
        <v>1295</v>
      </c>
      <c r="D1065" s="361">
        <v>31.99</v>
      </c>
    </row>
    <row r="1066" spans="1:4" s="364" customFormat="1" x14ac:dyDescent="0.25">
      <c r="A1066" s="360">
        <v>95117</v>
      </c>
      <c r="B1066" s="360" t="s">
        <v>1763</v>
      </c>
      <c r="C1066" s="360" t="s">
        <v>1295</v>
      </c>
      <c r="D1066" s="361">
        <v>5.04</v>
      </c>
    </row>
    <row r="1067" spans="1:4" s="364" customFormat="1" x14ac:dyDescent="0.25">
      <c r="A1067" s="360">
        <v>95118</v>
      </c>
      <c r="B1067" s="360" t="s">
        <v>1764</v>
      </c>
      <c r="C1067" s="360" t="s">
        <v>1295</v>
      </c>
      <c r="D1067" s="361">
        <v>49.93</v>
      </c>
    </row>
    <row r="1068" spans="1:4" s="364" customFormat="1" x14ac:dyDescent="0.25">
      <c r="A1068" s="360">
        <v>95119</v>
      </c>
      <c r="B1068" s="360" t="s">
        <v>1765</v>
      </c>
      <c r="C1068" s="360" t="s">
        <v>1295</v>
      </c>
      <c r="D1068" s="361">
        <v>8.98</v>
      </c>
    </row>
    <row r="1069" spans="1:4" s="364" customFormat="1" x14ac:dyDescent="0.25">
      <c r="A1069" s="360">
        <v>95120</v>
      </c>
      <c r="B1069" s="360" t="s">
        <v>1766</v>
      </c>
      <c r="C1069" s="360" t="s">
        <v>1295</v>
      </c>
      <c r="D1069" s="361">
        <v>49.08</v>
      </c>
    </row>
    <row r="1070" spans="1:4" s="364" customFormat="1" x14ac:dyDescent="0.25">
      <c r="A1070" s="360">
        <v>95123</v>
      </c>
      <c r="B1070" s="360" t="s">
        <v>1767</v>
      </c>
      <c r="C1070" s="360" t="s">
        <v>1295</v>
      </c>
      <c r="D1070" s="361">
        <v>16.920000000000002</v>
      </c>
    </row>
    <row r="1071" spans="1:4" s="364" customFormat="1" x14ac:dyDescent="0.25">
      <c r="A1071" s="360">
        <v>95124</v>
      </c>
      <c r="B1071" s="360" t="s">
        <v>1768</v>
      </c>
      <c r="C1071" s="360" t="s">
        <v>1295</v>
      </c>
      <c r="D1071" s="361">
        <v>2.66</v>
      </c>
    </row>
    <row r="1072" spans="1:4" s="364" customFormat="1" x14ac:dyDescent="0.25">
      <c r="A1072" s="360">
        <v>95125</v>
      </c>
      <c r="B1072" s="360" t="s">
        <v>1769</v>
      </c>
      <c r="C1072" s="360" t="s">
        <v>1295</v>
      </c>
      <c r="D1072" s="361">
        <v>18.510000000000002</v>
      </c>
    </row>
    <row r="1073" spans="1:4" s="364" customFormat="1" x14ac:dyDescent="0.25">
      <c r="A1073" s="360">
        <v>95126</v>
      </c>
      <c r="B1073" s="360" t="s">
        <v>1770</v>
      </c>
      <c r="C1073" s="360" t="s">
        <v>1295</v>
      </c>
      <c r="D1073" s="361">
        <v>117.63</v>
      </c>
    </row>
    <row r="1074" spans="1:4" s="364" customFormat="1" x14ac:dyDescent="0.25">
      <c r="A1074" s="360">
        <v>95129</v>
      </c>
      <c r="B1074" s="360" t="s">
        <v>1771</v>
      </c>
      <c r="C1074" s="360" t="s">
        <v>1295</v>
      </c>
      <c r="D1074" s="361">
        <v>30.02</v>
      </c>
    </row>
    <row r="1075" spans="1:4" s="364" customFormat="1" x14ac:dyDescent="0.25">
      <c r="A1075" s="360">
        <v>95130</v>
      </c>
      <c r="B1075" s="360" t="s">
        <v>1772</v>
      </c>
      <c r="C1075" s="360" t="s">
        <v>1295</v>
      </c>
      <c r="D1075" s="361">
        <v>5.4</v>
      </c>
    </row>
    <row r="1076" spans="1:4" s="364" customFormat="1" x14ac:dyDescent="0.25">
      <c r="A1076" s="360">
        <v>95131</v>
      </c>
      <c r="B1076" s="360" t="s">
        <v>1773</v>
      </c>
      <c r="C1076" s="360" t="s">
        <v>1295</v>
      </c>
      <c r="D1076" s="361">
        <v>56.3</v>
      </c>
    </row>
    <row r="1077" spans="1:4" s="364" customFormat="1" x14ac:dyDescent="0.25">
      <c r="A1077" s="360">
        <v>95132</v>
      </c>
      <c r="B1077" s="360" t="s">
        <v>1774</v>
      </c>
      <c r="C1077" s="360" t="s">
        <v>1295</v>
      </c>
      <c r="D1077" s="361">
        <v>25.76</v>
      </c>
    </row>
    <row r="1078" spans="1:4" s="364" customFormat="1" x14ac:dyDescent="0.25">
      <c r="A1078" s="360">
        <v>95136</v>
      </c>
      <c r="B1078" s="360" t="s">
        <v>1775</v>
      </c>
      <c r="C1078" s="360" t="s">
        <v>1295</v>
      </c>
      <c r="D1078" s="361">
        <v>0.03</v>
      </c>
    </row>
    <row r="1079" spans="1:4" s="364" customFormat="1" x14ac:dyDescent="0.25">
      <c r="A1079" s="360">
        <v>95137</v>
      </c>
      <c r="B1079" s="360" t="s">
        <v>1776</v>
      </c>
      <c r="C1079" s="360" t="s">
        <v>1295</v>
      </c>
      <c r="D1079" s="361">
        <v>0.01</v>
      </c>
    </row>
    <row r="1080" spans="1:4" s="364" customFormat="1" x14ac:dyDescent="0.25">
      <c r="A1080" s="360">
        <v>95138</v>
      </c>
      <c r="B1080" s="360" t="s">
        <v>1777</v>
      </c>
      <c r="C1080" s="360" t="s">
        <v>1295</v>
      </c>
      <c r="D1080" s="361">
        <v>0.02</v>
      </c>
    </row>
    <row r="1081" spans="1:4" s="364" customFormat="1" x14ac:dyDescent="0.25">
      <c r="A1081" s="360">
        <v>95208</v>
      </c>
      <c r="B1081" s="360" t="s">
        <v>1778</v>
      </c>
      <c r="C1081" s="360" t="s">
        <v>1295</v>
      </c>
      <c r="D1081" s="361">
        <v>44.01</v>
      </c>
    </row>
    <row r="1082" spans="1:4" s="364" customFormat="1" x14ac:dyDescent="0.25">
      <c r="A1082" s="360">
        <v>95209</v>
      </c>
      <c r="B1082" s="360" t="s">
        <v>1779</v>
      </c>
      <c r="C1082" s="360" t="s">
        <v>1295</v>
      </c>
      <c r="D1082" s="361">
        <v>5.22</v>
      </c>
    </row>
    <row r="1083" spans="1:4" s="364" customFormat="1" x14ac:dyDescent="0.25">
      <c r="A1083" s="360">
        <v>95210</v>
      </c>
      <c r="B1083" s="360" t="s">
        <v>1780</v>
      </c>
      <c r="C1083" s="360" t="s">
        <v>1295</v>
      </c>
      <c r="D1083" s="361">
        <v>48.14</v>
      </c>
    </row>
    <row r="1084" spans="1:4" s="364" customFormat="1" x14ac:dyDescent="0.25">
      <c r="A1084" s="360">
        <v>95211</v>
      </c>
      <c r="B1084" s="360" t="s">
        <v>1781</v>
      </c>
      <c r="C1084" s="360" t="s">
        <v>1295</v>
      </c>
      <c r="D1084" s="361">
        <v>7.19</v>
      </c>
    </row>
    <row r="1085" spans="1:4" s="364" customFormat="1" x14ac:dyDescent="0.25">
      <c r="A1085" s="360">
        <v>95217</v>
      </c>
      <c r="B1085" s="360" t="s">
        <v>1782</v>
      </c>
      <c r="C1085" s="360" t="s">
        <v>1295</v>
      </c>
      <c r="D1085" s="361">
        <v>0.48</v>
      </c>
    </row>
    <row r="1086" spans="1:4" s="364" customFormat="1" x14ac:dyDescent="0.25">
      <c r="A1086" s="360">
        <v>95255</v>
      </c>
      <c r="B1086" s="360" t="s">
        <v>1783</v>
      </c>
      <c r="C1086" s="360" t="s">
        <v>1295</v>
      </c>
      <c r="D1086" s="361">
        <v>1.22</v>
      </c>
    </row>
    <row r="1087" spans="1:4" s="364" customFormat="1" x14ac:dyDescent="0.25">
      <c r="A1087" s="360">
        <v>95256</v>
      </c>
      <c r="B1087" s="360" t="s">
        <v>1784</v>
      </c>
      <c r="C1087" s="360" t="s">
        <v>1295</v>
      </c>
      <c r="D1087" s="361">
        <v>0.14000000000000001</v>
      </c>
    </row>
    <row r="1088" spans="1:4" s="364" customFormat="1" x14ac:dyDescent="0.25">
      <c r="A1088" s="360">
        <v>95257</v>
      </c>
      <c r="B1088" s="360" t="s">
        <v>1785</v>
      </c>
      <c r="C1088" s="360" t="s">
        <v>1295</v>
      </c>
      <c r="D1088" s="361">
        <v>1.53</v>
      </c>
    </row>
    <row r="1089" spans="1:4" s="364" customFormat="1" x14ac:dyDescent="0.25">
      <c r="A1089" s="360">
        <v>95260</v>
      </c>
      <c r="B1089" s="360" t="s">
        <v>1786</v>
      </c>
      <c r="C1089" s="360" t="s">
        <v>1295</v>
      </c>
      <c r="D1089" s="361">
        <v>0.56999999999999995</v>
      </c>
    </row>
    <row r="1090" spans="1:4" s="364" customFormat="1" x14ac:dyDescent="0.25">
      <c r="A1090" s="360">
        <v>95261</v>
      </c>
      <c r="B1090" s="360" t="s">
        <v>1787</v>
      </c>
      <c r="C1090" s="360" t="s">
        <v>1295</v>
      </c>
      <c r="D1090" s="361">
        <v>0.14000000000000001</v>
      </c>
    </row>
    <row r="1091" spans="1:4" s="364" customFormat="1" x14ac:dyDescent="0.25">
      <c r="A1091" s="360">
        <v>95262</v>
      </c>
      <c r="B1091" s="360" t="s">
        <v>1788</v>
      </c>
      <c r="C1091" s="360" t="s">
        <v>1295</v>
      </c>
      <c r="D1091" s="361">
        <v>1.28</v>
      </c>
    </row>
    <row r="1092" spans="1:4" s="364" customFormat="1" x14ac:dyDescent="0.25">
      <c r="A1092" s="360">
        <v>95263</v>
      </c>
      <c r="B1092" s="360" t="s">
        <v>1789</v>
      </c>
      <c r="C1092" s="360" t="s">
        <v>1295</v>
      </c>
      <c r="D1092" s="361">
        <v>4.88</v>
      </c>
    </row>
    <row r="1093" spans="1:4" s="364" customFormat="1" x14ac:dyDescent="0.25">
      <c r="A1093" s="360">
        <v>95266</v>
      </c>
      <c r="B1093" s="360" t="s">
        <v>1790</v>
      </c>
      <c r="C1093" s="360" t="s">
        <v>1295</v>
      </c>
      <c r="D1093" s="361">
        <v>0.44</v>
      </c>
    </row>
    <row r="1094" spans="1:4" s="364" customFormat="1" x14ac:dyDescent="0.25">
      <c r="A1094" s="360">
        <v>95267</v>
      </c>
      <c r="B1094" s="360" t="s">
        <v>1791</v>
      </c>
      <c r="C1094" s="360" t="s">
        <v>1295</v>
      </c>
      <c r="D1094" s="361">
        <v>0.04</v>
      </c>
    </row>
    <row r="1095" spans="1:4" s="364" customFormat="1" x14ac:dyDescent="0.25">
      <c r="A1095" s="360">
        <v>95268</v>
      </c>
      <c r="B1095" s="360" t="s">
        <v>1792</v>
      </c>
      <c r="C1095" s="360" t="s">
        <v>1295</v>
      </c>
      <c r="D1095" s="361">
        <v>0.43</v>
      </c>
    </row>
    <row r="1096" spans="1:4" s="364" customFormat="1" x14ac:dyDescent="0.25">
      <c r="A1096" s="360">
        <v>95269</v>
      </c>
      <c r="B1096" s="360" t="s">
        <v>1793</v>
      </c>
      <c r="C1096" s="360" t="s">
        <v>1295</v>
      </c>
      <c r="D1096" s="361">
        <v>9.1199999999999992</v>
      </c>
    </row>
    <row r="1097" spans="1:4" s="364" customFormat="1" x14ac:dyDescent="0.25">
      <c r="A1097" s="360">
        <v>95272</v>
      </c>
      <c r="B1097" s="360" t="s">
        <v>1794</v>
      </c>
      <c r="C1097" s="360" t="s">
        <v>1295</v>
      </c>
      <c r="D1097" s="361">
        <v>0.43</v>
      </c>
    </row>
    <row r="1098" spans="1:4" s="364" customFormat="1" x14ac:dyDescent="0.25">
      <c r="A1098" s="360">
        <v>95273</v>
      </c>
      <c r="B1098" s="360" t="s">
        <v>1795</v>
      </c>
      <c r="C1098" s="360" t="s">
        <v>1295</v>
      </c>
      <c r="D1098" s="361">
        <v>0.05</v>
      </c>
    </row>
    <row r="1099" spans="1:4" s="364" customFormat="1" x14ac:dyDescent="0.25">
      <c r="A1099" s="360">
        <v>95274</v>
      </c>
      <c r="B1099" s="360" t="s">
        <v>1796</v>
      </c>
      <c r="C1099" s="360" t="s">
        <v>1295</v>
      </c>
      <c r="D1099" s="361">
        <v>0.34</v>
      </c>
    </row>
    <row r="1100" spans="1:4" s="364" customFormat="1" x14ac:dyDescent="0.25">
      <c r="A1100" s="360">
        <v>95275</v>
      </c>
      <c r="B1100" s="360" t="s">
        <v>1797</v>
      </c>
      <c r="C1100" s="360" t="s">
        <v>1295</v>
      </c>
      <c r="D1100" s="361">
        <v>1.95</v>
      </c>
    </row>
    <row r="1101" spans="1:4" s="364" customFormat="1" x14ac:dyDescent="0.25">
      <c r="A1101" s="360">
        <v>95278</v>
      </c>
      <c r="B1101" s="360" t="s">
        <v>1798</v>
      </c>
      <c r="C1101" s="360" t="s">
        <v>1295</v>
      </c>
      <c r="D1101" s="361">
        <v>0.47</v>
      </c>
    </row>
    <row r="1102" spans="1:4" s="364" customFormat="1" x14ac:dyDescent="0.25">
      <c r="A1102" s="360">
        <v>95279</v>
      </c>
      <c r="B1102" s="360" t="s">
        <v>1799</v>
      </c>
      <c r="C1102" s="360" t="s">
        <v>1295</v>
      </c>
      <c r="D1102" s="361">
        <v>0.05</v>
      </c>
    </row>
    <row r="1103" spans="1:4" s="364" customFormat="1" x14ac:dyDescent="0.25">
      <c r="A1103" s="360">
        <v>95280</v>
      </c>
      <c r="B1103" s="360" t="s">
        <v>1800</v>
      </c>
      <c r="C1103" s="360" t="s">
        <v>1295</v>
      </c>
      <c r="D1103" s="361">
        <v>0.37</v>
      </c>
    </row>
    <row r="1104" spans="1:4" s="364" customFormat="1" x14ac:dyDescent="0.25">
      <c r="A1104" s="360">
        <v>95281</v>
      </c>
      <c r="B1104" s="360" t="s">
        <v>1801</v>
      </c>
      <c r="C1104" s="360" t="s">
        <v>1295</v>
      </c>
      <c r="D1104" s="361">
        <v>9.1199999999999992</v>
      </c>
    </row>
    <row r="1105" spans="1:4" s="364" customFormat="1" x14ac:dyDescent="0.25">
      <c r="A1105" s="360">
        <v>95617</v>
      </c>
      <c r="B1105" s="360" t="s">
        <v>1802</v>
      </c>
      <c r="C1105" s="360" t="s">
        <v>1295</v>
      </c>
      <c r="D1105" s="361">
        <v>1</v>
      </c>
    </row>
    <row r="1106" spans="1:4" s="364" customFormat="1" x14ac:dyDescent="0.25">
      <c r="A1106" s="360">
        <v>95618</v>
      </c>
      <c r="B1106" s="360" t="s">
        <v>1803</v>
      </c>
      <c r="C1106" s="360" t="s">
        <v>1295</v>
      </c>
      <c r="D1106" s="361">
        <v>0.11</v>
      </c>
    </row>
    <row r="1107" spans="1:4" s="364" customFormat="1" x14ac:dyDescent="0.25">
      <c r="A1107" s="360">
        <v>95619</v>
      </c>
      <c r="B1107" s="360" t="s">
        <v>1804</v>
      </c>
      <c r="C1107" s="360" t="s">
        <v>1295</v>
      </c>
      <c r="D1107" s="361">
        <v>1.26</v>
      </c>
    </row>
    <row r="1108" spans="1:4" s="364" customFormat="1" x14ac:dyDescent="0.25">
      <c r="A1108" s="360">
        <v>95627</v>
      </c>
      <c r="B1108" s="360" t="s">
        <v>1805</v>
      </c>
      <c r="C1108" s="360" t="s">
        <v>1295</v>
      </c>
      <c r="D1108" s="361">
        <v>35.119999999999997</v>
      </c>
    </row>
    <row r="1109" spans="1:4" s="364" customFormat="1" x14ac:dyDescent="0.25">
      <c r="A1109" s="360">
        <v>95628</v>
      </c>
      <c r="B1109" s="360" t="s">
        <v>1806</v>
      </c>
      <c r="C1109" s="360" t="s">
        <v>1295</v>
      </c>
      <c r="D1109" s="361">
        <v>4.87</v>
      </c>
    </row>
    <row r="1110" spans="1:4" s="364" customFormat="1" x14ac:dyDescent="0.25">
      <c r="A1110" s="360">
        <v>95629</v>
      </c>
      <c r="B1110" s="360" t="s">
        <v>1807</v>
      </c>
      <c r="C1110" s="360" t="s">
        <v>1295</v>
      </c>
      <c r="D1110" s="361">
        <v>43.95</v>
      </c>
    </row>
    <row r="1111" spans="1:4" s="364" customFormat="1" x14ac:dyDescent="0.25">
      <c r="A1111" s="360">
        <v>95630</v>
      </c>
      <c r="B1111" s="360" t="s">
        <v>1808</v>
      </c>
      <c r="C1111" s="360" t="s">
        <v>1295</v>
      </c>
      <c r="D1111" s="361">
        <v>71.31</v>
      </c>
    </row>
    <row r="1112" spans="1:4" s="364" customFormat="1" x14ac:dyDescent="0.25">
      <c r="A1112" s="360">
        <v>95698</v>
      </c>
      <c r="B1112" s="360" t="s">
        <v>1809</v>
      </c>
      <c r="C1112" s="360" t="s">
        <v>1295</v>
      </c>
      <c r="D1112" s="361">
        <v>4.08</v>
      </c>
    </row>
    <row r="1113" spans="1:4" s="364" customFormat="1" x14ac:dyDescent="0.25">
      <c r="A1113" s="360">
        <v>95699</v>
      </c>
      <c r="B1113" s="360" t="s">
        <v>1810</v>
      </c>
      <c r="C1113" s="360" t="s">
        <v>1295</v>
      </c>
      <c r="D1113" s="361">
        <v>0.48</v>
      </c>
    </row>
    <row r="1114" spans="1:4" s="364" customFormat="1" x14ac:dyDescent="0.25">
      <c r="A1114" s="360">
        <v>95700</v>
      </c>
      <c r="B1114" s="360" t="s">
        <v>1811</v>
      </c>
      <c r="C1114" s="360" t="s">
        <v>1295</v>
      </c>
      <c r="D1114" s="361">
        <v>5.0999999999999996</v>
      </c>
    </row>
    <row r="1115" spans="1:4" s="364" customFormat="1" x14ac:dyDescent="0.25">
      <c r="A1115" s="360">
        <v>95701</v>
      </c>
      <c r="B1115" s="360" t="s">
        <v>1812</v>
      </c>
      <c r="C1115" s="360" t="s">
        <v>1295</v>
      </c>
      <c r="D1115" s="361">
        <v>2.41</v>
      </c>
    </row>
    <row r="1116" spans="1:4" s="364" customFormat="1" x14ac:dyDescent="0.25">
      <c r="A1116" s="360">
        <v>95704</v>
      </c>
      <c r="B1116" s="360" t="s">
        <v>1813</v>
      </c>
      <c r="C1116" s="360" t="s">
        <v>1295</v>
      </c>
      <c r="D1116" s="361">
        <v>32.770000000000003</v>
      </c>
    </row>
    <row r="1117" spans="1:4" s="364" customFormat="1" x14ac:dyDescent="0.25">
      <c r="A1117" s="360">
        <v>95705</v>
      </c>
      <c r="B1117" s="360" t="s">
        <v>1814</v>
      </c>
      <c r="C1117" s="360" t="s">
        <v>1295</v>
      </c>
      <c r="D1117" s="361">
        <v>4.67</v>
      </c>
    </row>
    <row r="1118" spans="1:4" s="364" customFormat="1" x14ac:dyDescent="0.25">
      <c r="A1118" s="360">
        <v>95706</v>
      </c>
      <c r="B1118" s="360" t="s">
        <v>1815</v>
      </c>
      <c r="C1118" s="360" t="s">
        <v>1295</v>
      </c>
      <c r="D1118" s="361">
        <v>41.02</v>
      </c>
    </row>
    <row r="1119" spans="1:4" s="364" customFormat="1" x14ac:dyDescent="0.25">
      <c r="A1119" s="360">
        <v>95707</v>
      </c>
      <c r="B1119" s="360" t="s">
        <v>1816</v>
      </c>
      <c r="C1119" s="360" t="s">
        <v>1295</v>
      </c>
      <c r="D1119" s="361">
        <v>26.85</v>
      </c>
    </row>
    <row r="1120" spans="1:4" s="364" customFormat="1" x14ac:dyDescent="0.25">
      <c r="A1120" s="360">
        <v>95710</v>
      </c>
      <c r="B1120" s="360" t="s">
        <v>1817</v>
      </c>
      <c r="C1120" s="360" t="s">
        <v>1295</v>
      </c>
      <c r="D1120" s="361">
        <v>39.39</v>
      </c>
    </row>
    <row r="1121" spans="1:4" s="364" customFormat="1" x14ac:dyDescent="0.25">
      <c r="A1121" s="360">
        <v>95711</v>
      </c>
      <c r="B1121" s="360" t="s">
        <v>1818</v>
      </c>
      <c r="C1121" s="360" t="s">
        <v>1295</v>
      </c>
      <c r="D1121" s="361">
        <v>5.34</v>
      </c>
    </row>
    <row r="1122" spans="1:4" s="364" customFormat="1" x14ac:dyDescent="0.25">
      <c r="A1122" s="360">
        <v>95712</v>
      </c>
      <c r="B1122" s="360" t="s">
        <v>1819</v>
      </c>
      <c r="C1122" s="360" t="s">
        <v>1295</v>
      </c>
      <c r="D1122" s="361">
        <v>49.24</v>
      </c>
    </row>
    <row r="1123" spans="1:4" s="364" customFormat="1" x14ac:dyDescent="0.25">
      <c r="A1123" s="360">
        <v>95713</v>
      </c>
      <c r="B1123" s="360" t="s">
        <v>1820</v>
      </c>
      <c r="C1123" s="360" t="s">
        <v>1295</v>
      </c>
      <c r="D1123" s="361">
        <v>71.84</v>
      </c>
    </row>
    <row r="1124" spans="1:4" s="364" customFormat="1" x14ac:dyDescent="0.25">
      <c r="A1124" s="360">
        <v>95716</v>
      </c>
      <c r="B1124" s="360" t="s">
        <v>1821</v>
      </c>
      <c r="C1124" s="360" t="s">
        <v>1295</v>
      </c>
      <c r="D1124" s="361">
        <v>37.92</v>
      </c>
    </row>
    <row r="1125" spans="1:4" s="364" customFormat="1" x14ac:dyDescent="0.25">
      <c r="A1125" s="360">
        <v>95717</v>
      </c>
      <c r="B1125" s="360" t="s">
        <v>1822</v>
      </c>
      <c r="C1125" s="360" t="s">
        <v>1295</v>
      </c>
      <c r="D1125" s="361">
        <v>5.14</v>
      </c>
    </row>
    <row r="1126" spans="1:4" s="364" customFormat="1" x14ac:dyDescent="0.25">
      <c r="A1126" s="360">
        <v>95718</v>
      </c>
      <c r="B1126" s="360" t="s">
        <v>1823</v>
      </c>
      <c r="C1126" s="360" t="s">
        <v>1295</v>
      </c>
      <c r="D1126" s="361">
        <v>47.4</v>
      </c>
    </row>
    <row r="1127" spans="1:4" s="364" customFormat="1" x14ac:dyDescent="0.25">
      <c r="A1127" s="360">
        <v>95719</v>
      </c>
      <c r="B1127" s="360" t="s">
        <v>1824</v>
      </c>
      <c r="C1127" s="360" t="s">
        <v>1295</v>
      </c>
      <c r="D1127" s="361">
        <v>71.84</v>
      </c>
    </row>
    <row r="1128" spans="1:4" s="364" customFormat="1" x14ac:dyDescent="0.25">
      <c r="A1128" s="360">
        <v>95869</v>
      </c>
      <c r="B1128" s="360" t="s">
        <v>1825</v>
      </c>
      <c r="C1128" s="360" t="s">
        <v>1295</v>
      </c>
      <c r="D1128" s="361">
        <v>1.1299999999999999</v>
      </c>
    </row>
    <row r="1129" spans="1:4" s="364" customFormat="1" x14ac:dyDescent="0.25">
      <c r="A1129" s="360">
        <v>95870</v>
      </c>
      <c r="B1129" s="360" t="s">
        <v>1826</v>
      </c>
      <c r="C1129" s="360" t="s">
        <v>1295</v>
      </c>
      <c r="D1129" s="361">
        <v>5.64</v>
      </c>
    </row>
    <row r="1130" spans="1:4" s="364" customFormat="1" x14ac:dyDescent="0.25">
      <c r="A1130" s="360">
        <v>95871</v>
      </c>
      <c r="B1130" s="360" t="s">
        <v>1827</v>
      </c>
      <c r="C1130" s="360" t="s">
        <v>1295</v>
      </c>
      <c r="D1130" s="361">
        <v>218.15</v>
      </c>
    </row>
    <row r="1131" spans="1:4" s="364" customFormat="1" x14ac:dyDescent="0.25">
      <c r="A1131" s="360">
        <v>95874</v>
      </c>
      <c r="B1131" s="360" t="s">
        <v>1828</v>
      </c>
      <c r="C1131" s="360" t="s">
        <v>1295</v>
      </c>
      <c r="D1131" s="361">
        <v>6.32</v>
      </c>
    </row>
    <row r="1132" spans="1:4" s="364" customFormat="1" x14ac:dyDescent="0.25">
      <c r="A1132" s="360">
        <v>96008</v>
      </c>
      <c r="B1132" s="360" t="s">
        <v>1829</v>
      </c>
      <c r="C1132" s="360" t="s">
        <v>1295</v>
      </c>
      <c r="D1132" s="361">
        <v>19.84</v>
      </c>
    </row>
    <row r="1133" spans="1:4" s="364" customFormat="1" x14ac:dyDescent="0.25">
      <c r="A1133" s="360">
        <v>96009</v>
      </c>
      <c r="B1133" s="360" t="s">
        <v>1830</v>
      </c>
      <c r="C1133" s="360" t="s">
        <v>1295</v>
      </c>
      <c r="D1133" s="361">
        <v>2.75</v>
      </c>
    </row>
    <row r="1134" spans="1:4" s="364" customFormat="1" x14ac:dyDescent="0.25">
      <c r="A1134" s="360">
        <v>96011</v>
      </c>
      <c r="B1134" s="360" t="s">
        <v>1831</v>
      </c>
      <c r="C1134" s="360" t="s">
        <v>1295</v>
      </c>
      <c r="D1134" s="361">
        <v>21.71</v>
      </c>
    </row>
    <row r="1135" spans="1:4" s="364" customFormat="1" x14ac:dyDescent="0.25">
      <c r="A1135" s="360">
        <v>96012</v>
      </c>
      <c r="B1135" s="360" t="s">
        <v>1832</v>
      </c>
      <c r="C1135" s="360" t="s">
        <v>1295</v>
      </c>
      <c r="D1135" s="361">
        <v>137.32</v>
      </c>
    </row>
    <row r="1136" spans="1:4" s="364" customFormat="1" x14ac:dyDescent="0.25">
      <c r="A1136" s="360">
        <v>96015</v>
      </c>
      <c r="B1136" s="360" t="s">
        <v>1833</v>
      </c>
      <c r="C1136" s="360" t="s">
        <v>1295</v>
      </c>
      <c r="D1136" s="361">
        <v>19.600000000000001</v>
      </c>
    </row>
    <row r="1137" spans="1:4" s="364" customFormat="1" x14ac:dyDescent="0.25">
      <c r="A1137" s="360">
        <v>96016</v>
      </c>
      <c r="B1137" s="360" t="s">
        <v>1834</v>
      </c>
      <c r="C1137" s="360" t="s">
        <v>1295</v>
      </c>
      <c r="D1137" s="361">
        <v>2.71</v>
      </c>
    </row>
    <row r="1138" spans="1:4" s="364" customFormat="1" x14ac:dyDescent="0.25">
      <c r="A1138" s="360">
        <v>96018</v>
      </c>
      <c r="B1138" s="360" t="s">
        <v>1835</v>
      </c>
      <c r="C1138" s="360" t="s">
        <v>1295</v>
      </c>
      <c r="D1138" s="361">
        <v>21.44</v>
      </c>
    </row>
    <row r="1139" spans="1:4" s="364" customFormat="1" x14ac:dyDescent="0.25">
      <c r="A1139" s="360">
        <v>96019</v>
      </c>
      <c r="B1139" s="360" t="s">
        <v>1836</v>
      </c>
      <c r="C1139" s="360" t="s">
        <v>1295</v>
      </c>
      <c r="D1139" s="361">
        <v>137.32</v>
      </c>
    </row>
    <row r="1140" spans="1:4" s="364" customFormat="1" x14ac:dyDescent="0.25">
      <c r="A1140" s="360">
        <v>96023</v>
      </c>
      <c r="B1140" s="360" t="s">
        <v>1837</v>
      </c>
      <c r="C1140" s="360" t="s">
        <v>1295</v>
      </c>
      <c r="D1140" s="361">
        <v>15.44</v>
      </c>
    </row>
    <row r="1141" spans="1:4" s="364" customFormat="1" x14ac:dyDescent="0.25">
      <c r="A1141" s="360">
        <v>96024</v>
      </c>
      <c r="B1141" s="360" t="s">
        <v>1838</v>
      </c>
      <c r="C1141" s="360" t="s">
        <v>1295</v>
      </c>
      <c r="D1141" s="361">
        <v>2.13</v>
      </c>
    </row>
    <row r="1142" spans="1:4" s="364" customFormat="1" x14ac:dyDescent="0.25">
      <c r="A1142" s="360">
        <v>96026</v>
      </c>
      <c r="B1142" s="360" t="s">
        <v>1839</v>
      </c>
      <c r="C1142" s="360" t="s">
        <v>1295</v>
      </c>
      <c r="D1142" s="361">
        <v>16.88</v>
      </c>
    </row>
    <row r="1143" spans="1:4" s="364" customFormat="1" x14ac:dyDescent="0.25">
      <c r="A1143" s="360">
        <v>96027</v>
      </c>
      <c r="B1143" s="360" t="s">
        <v>1840</v>
      </c>
      <c r="C1143" s="360" t="s">
        <v>1295</v>
      </c>
      <c r="D1143" s="361">
        <v>95.69</v>
      </c>
    </row>
    <row r="1144" spans="1:4" s="364" customFormat="1" x14ac:dyDescent="0.25">
      <c r="A1144" s="360">
        <v>96030</v>
      </c>
      <c r="B1144" s="360" t="s">
        <v>1841</v>
      </c>
      <c r="C1144" s="360" t="s">
        <v>1295</v>
      </c>
      <c r="D1144" s="361">
        <v>23.65</v>
      </c>
    </row>
    <row r="1145" spans="1:4" s="364" customFormat="1" x14ac:dyDescent="0.25">
      <c r="A1145" s="360">
        <v>96031</v>
      </c>
      <c r="B1145" s="360" t="s">
        <v>1842</v>
      </c>
      <c r="C1145" s="360" t="s">
        <v>1295</v>
      </c>
      <c r="D1145" s="361">
        <v>4.37</v>
      </c>
    </row>
    <row r="1146" spans="1:4" s="364" customFormat="1" x14ac:dyDescent="0.25">
      <c r="A1146" s="360">
        <v>96032</v>
      </c>
      <c r="B1146" s="360" t="s">
        <v>1843</v>
      </c>
      <c r="C1146" s="360" t="s">
        <v>1295</v>
      </c>
      <c r="D1146" s="361">
        <v>1.7</v>
      </c>
    </row>
    <row r="1147" spans="1:4" s="364" customFormat="1" x14ac:dyDescent="0.25">
      <c r="A1147" s="360">
        <v>96033</v>
      </c>
      <c r="B1147" s="360" t="s">
        <v>1844</v>
      </c>
      <c r="C1147" s="360" t="s">
        <v>1295</v>
      </c>
      <c r="D1147" s="361">
        <v>44.36</v>
      </c>
    </row>
    <row r="1148" spans="1:4" s="364" customFormat="1" x14ac:dyDescent="0.25">
      <c r="A1148" s="360">
        <v>96034</v>
      </c>
      <c r="B1148" s="360" t="s">
        <v>1845</v>
      </c>
      <c r="C1148" s="360" t="s">
        <v>1295</v>
      </c>
      <c r="D1148" s="361">
        <v>113.28</v>
      </c>
    </row>
    <row r="1149" spans="1:4" s="364" customFormat="1" x14ac:dyDescent="0.25">
      <c r="A1149" s="360">
        <v>96053</v>
      </c>
      <c r="B1149" s="360" t="s">
        <v>1846</v>
      </c>
      <c r="C1149" s="360" t="s">
        <v>1295</v>
      </c>
      <c r="D1149" s="361">
        <v>15.68</v>
      </c>
    </row>
    <row r="1150" spans="1:4" s="364" customFormat="1" x14ac:dyDescent="0.25">
      <c r="A1150" s="360">
        <v>96054</v>
      </c>
      <c r="B1150" s="360" t="s">
        <v>1847</v>
      </c>
      <c r="C1150" s="360" t="s">
        <v>1295</v>
      </c>
      <c r="D1150" s="361">
        <v>21.56</v>
      </c>
    </row>
    <row r="1151" spans="1:4" s="364" customFormat="1" x14ac:dyDescent="0.25">
      <c r="A1151" s="360">
        <v>96055</v>
      </c>
      <c r="B1151" s="360" t="s">
        <v>1848</v>
      </c>
      <c r="C1151" s="360" t="s">
        <v>1295</v>
      </c>
      <c r="D1151" s="361">
        <v>2.17</v>
      </c>
    </row>
    <row r="1152" spans="1:4" s="364" customFormat="1" x14ac:dyDescent="0.25">
      <c r="A1152" s="360">
        <v>96056</v>
      </c>
      <c r="B1152" s="360" t="s">
        <v>1849</v>
      </c>
      <c r="C1152" s="360" t="s">
        <v>1295</v>
      </c>
      <c r="D1152" s="361">
        <v>17.149999999999999</v>
      </c>
    </row>
    <row r="1153" spans="1:4" s="364" customFormat="1" x14ac:dyDescent="0.25">
      <c r="A1153" s="360">
        <v>96057</v>
      </c>
      <c r="B1153" s="360" t="s">
        <v>1850</v>
      </c>
      <c r="C1153" s="360" t="s">
        <v>1295</v>
      </c>
      <c r="D1153" s="361">
        <v>95.69</v>
      </c>
    </row>
    <row r="1154" spans="1:4" s="364" customFormat="1" x14ac:dyDescent="0.25">
      <c r="A1154" s="360">
        <v>96060</v>
      </c>
      <c r="B1154" s="360" t="s">
        <v>1851</v>
      </c>
      <c r="C1154" s="360" t="s">
        <v>1295</v>
      </c>
      <c r="D1154" s="361">
        <v>2.17</v>
      </c>
    </row>
    <row r="1155" spans="1:4" s="364" customFormat="1" x14ac:dyDescent="0.25">
      <c r="A1155" s="360">
        <v>96061</v>
      </c>
      <c r="B1155" s="360" t="s">
        <v>1852</v>
      </c>
      <c r="C1155" s="360" t="s">
        <v>1295</v>
      </c>
      <c r="D1155" s="361">
        <v>26.94</v>
      </c>
    </row>
    <row r="1156" spans="1:4" s="364" customFormat="1" x14ac:dyDescent="0.25">
      <c r="A1156" s="360">
        <v>96062</v>
      </c>
      <c r="B1156" s="360" t="s">
        <v>1853</v>
      </c>
      <c r="C1156" s="360" t="s">
        <v>1295</v>
      </c>
      <c r="D1156" s="361">
        <v>41.87</v>
      </c>
    </row>
    <row r="1157" spans="1:4" s="364" customFormat="1" x14ac:dyDescent="0.25">
      <c r="A1157" s="360">
        <v>96241</v>
      </c>
      <c r="B1157" s="360" t="s">
        <v>1854</v>
      </c>
      <c r="C1157" s="360" t="s">
        <v>1295</v>
      </c>
      <c r="D1157" s="361">
        <v>16.13</v>
      </c>
    </row>
    <row r="1158" spans="1:4" s="364" customFormat="1" x14ac:dyDescent="0.25">
      <c r="A1158" s="360">
        <v>96242</v>
      </c>
      <c r="B1158" s="360" t="s">
        <v>1855</v>
      </c>
      <c r="C1158" s="360" t="s">
        <v>1295</v>
      </c>
      <c r="D1158" s="361">
        <v>2.1800000000000002</v>
      </c>
    </row>
    <row r="1159" spans="1:4" s="364" customFormat="1" x14ac:dyDescent="0.25">
      <c r="A1159" s="360">
        <v>96243</v>
      </c>
      <c r="B1159" s="360" t="s">
        <v>1856</v>
      </c>
      <c r="C1159" s="360" t="s">
        <v>1295</v>
      </c>
      <c r="D1159" s="361">
        <v>20.16</v>
      </c>
    </row>
    <row r="1160" spans="1:4" s="364" customFormat="1" x14ac:dyDescent="0.25">
      <c r="A1160" s="360">
        <v>96244</v>
      </c>
      <c r="B1160" s="360" t="s">
        <v>1857</v>
      </c>
      <c r="C1160" s="360" t="s">
        <v>1295</v>
      </c>
      <c r="D1160" s="361">
        <v>13.9</v>
      </c>
    </row>
    <row r="1161" spans="1:4" s="364" customFormat="1" x14ac:dyDescent="0.25">
      <c r="A1161" s="360">
        <v>96301</v>
      </c>
      <c r="B1161" s="360" t="s">
        <v>1858</v>
      </c>
      <c r="C1161" s="360" t="s">
        <v>1295</v>
      </c>
      <c r="D1161" s="361">
        <v>39.24</v>
      </c>
    </row>
    <row r="1162" spans="1:4" s="364" customFormat="1" x14ac:dyDescent="0.25">
      <c r="A1162" s="360">
        <v>96457</v>
      </c>
      <c r="B1162" s="360" t="s">
        <v>1859</v>
      </c>
      <c r="C1162" s="360" t="s">
        <v>1295</v>
      </c>
      <c r="D1162" s="361">
        <v>51</v>
      </c>
    </row>
    <row r="1163" spans="1:4" s="364" customFormat="1" x14ac:dyDescent="0.25">
      <c r="A1163" s="360">
        <v>96458</v>
      </c>
      <c r="B1163" s="360" t="s">
        <v>1860</v>
      </c>
      <c r="C1163" s="360" t="s">
        <v>1295</v>
      </c>
      <c r="D1163" s="361">
        <v>48.75</v>
      </c>
    </row>
    <row r="1164" spans="1:4" s="364" customFormat="1" x14ac:dyDescent="0.25">
      <c r="A1164" s="360">
        <v>96459</v>
      </c>
      <c r="B1164" s="360" t="s">
        <v>1861</v>
      </c>
      <c r="C1164" s="360" t="s">
        <v>1295</v>
      </c>
      <c r="D1164" s="361">
        <v>5.4</v>
      </c>
    </row>
    <row r="1165" spans="1:4" s="364" customFormat="1" x14ac:dyDescent="0.25">
      <c r="A1165" s="360">
        <v>96460</v>
      </c>
      <c r="B1165" s="360" t="s">
        <v>1862</v>
      </c>
      <c r="C1165" s="360" t="s">
        <v>1295</v>
      </c>
      <c r="D1165" s="361">
        <v>38.950000000000003</v>
      </c>
    </row>
    <row r="1166" spans="1:4" s="364" customFormat="1" x14ac:dyDescent="0.25">
      <c r="A1166" s="360">
        <v>98760</v>
      </c>
      <c r="B1166" s="360" t="s">
        <v>1863</v>
      </c>
      <c r="C1166" s="360" t="s">
        <v>1295</v>
      </c>
      <c r="D1166" s="361">
        <v>7.0000000000000007E-2</v>
      </c>
    </row>
    <row r="1167" spans="1:4" s="364" customFormat="1" x14ac:dyDescent="0.25">
      <c r="A1167" s="360">
        <v>98761</v>
      </c>
      <c r="B1167" s="360" t="s">
        <v>1864</v>
      </c>
      <c r="C1167" s="360" t="s">
        <v>1295</v>
      </c>
      <c r="D1167" s="361">
        <v>0.01</v>
      </c>
    </row>
    <row r="1168" spans="1:4" s="364" customFormat="1" x14ac:dyDescent="0.25">
      <c r="A1168" s="360">
        <v>98762</v>
      </c>
      <c r="B1168" s="360" t="s">
        <v>1865</v>
      </c>
      <c r="C1168" s="360" t="s">
        <v>1295</v>
      </c>
      <c r="D1168" s="361">
        <v>0.08</v>
      </c>
    </row>
    <row r="1169" spans="1:4" s="364" customFormat="1" x14ac:dyDescent="0.25">
      <c r="A1169" s="360">
        <v>98763</v>
      </c>
      <c r="B1169" s="360" t="s">
        <v>1866</v>
      </c>
      <c r="C1169" s="360" t="s">
        <v>1295</v>
      </c>
      <c r="D1169" s="361">
        <v>3.53</v>
      </c>
    </row>
    <row r="1170" spans="1:4" s="364" customFormat="1" x14ac:dyDescent="0.25">
      <c r="A1170" s="360">
        <v>99829</v>
      </c>
      <c r="B1170" s="360" t="s">
        <v>1867</v>
      </c>
      <c r="C1170" s="360" t="s">
        <v>1295</v>
      </c>
      <c r="D1170" s="361">
        <v>0.15</v>
      </c>
    </row>
    <row r="1171" spans="1:4" s="364" customFormat="1" x14ac:dyDescent="0.25">
      <c r="A1171" s="360">
        <v>99830</v>
      </c>
      <c r="B1171" s="360" t="s">
        <v>1868</v>
      </c>
      <c r="C1171" s="360" t="s">
        <v>1295</v>
      </c>
      <c r="D1171" s="361">
        <v>0.01</v>
      </c>
    </row>
    <row r="1172" spans="1:4" s="364" customFormat="1" x14ac:dyDescent="0.25">
      <c r="A1172" s="360">
        <v>99831</v>
      </c>
      <c r="B1172" s="360" t="s">
        <v>1869</v>
      </c>
      <c r="C1172" s="360" t="s">
        <v>1295</v>
      </c>
      <c r="D1172" s="361">
        <v>0.22</v>
      </c>
    </row>
    <row r="1173" spans="1:4" s="364" customFormat="1" x14ac:dyDescent="0.25">
      <c r="A1173" s="360">
        <v>99832</v>
      </c>
      <c r="B1173" s="360" t="s">
        <v>1870</v>
      </c>
      <c r="C1173" s="360" t="s">
        <v>1295</v>
      </c>
      <c r="D1173" s="361">
        <v>0.91</v>
      </c>
    </row>
    <row r="1174" spans="1:4" s="364" customFormat="1" x14ac:dyDescent="0.25">
      <c r="A1174" s="360">
        <v>100637</v>
      </c>
      <c r="B1174" s="360" t="s">
        <v>1871</v>
      </c>
      <c r="C1174" s="360" t="s">
        <v>1295</v>
      </c>
      <c r="D1174" s="361">
        <v>118.9</v>
      </c>
    </row>
    <row r="1175" spans="1:4" s="364" customFormat="1" x14ac:dyDescent="0.25">
      <c r="A1175" s="360">
        <v>100638</v>
      </c>
      <c r="B1175" s="360" t="s">
        <v>1872</v>
      </c>
      <c r="C1175" s="360" t="s">
        <v>1295</v>
      </c>
      <c r="D1175" s="361">
        <v>21.4</v>
      </c>
    </row>
    <row r="1176" spans="1:4" s="364" customFormat="1" x14ac:dyDescent="0.25">
      <c r="A1176" s="360">
        <v>100639</v>
      </c>
      <c r="B1176" s="360" t="s">
        <v>1873</v>
      </c>
      <c r="C1176" s="360" t="s">
        <v>1295</v>
      </c>
      <c r="D1176" s="361">
        <v>191.13</v>
      </c>
    </row>
    <row r="1177" spans="1:4" s="364" customFormat="1" x14ac:dyDescent="0.25">
      <c r="A1177" s="360">
        <v>100640</v>
      </c>
      <c r="B1177" s="360" t="s">
        <v>1874</v>
      </c>
      <c r="C1177" s="360" t="s">
        <v>1295</v>
      </c>
      <c r="D1177" s="361">
        <v>183.26</v>
      </c>
    </row>
    <row r="1178" spans="1:4" s="364" customFormat="1" x14ac:dyDescent="0.25">
      <c r="A1178" s="360">
        <v>100643</v>
      </c>
      <c r="B1178" s="360" t="s">
        <v>1875</v>
      </c>
      <c r="C1178" s="360" t="s">
        <v>1295</v>
      </c>
      <c r="D1178" s="361">
        <v>313.06</v>
      </c>
    </row>
    <row r="1179" spans="1:4" s="364" customFormat="1" x14ac:dyDescent="0.25">
      <c r="A1179" s="360">
        <v>100644</v>
      </c>
      <c r="B1179" s="360" t="s">
        <v>1876</v>
      </c>
      <c r="C1179" s="360" t="s">
        <v>1295</v>
      </c>
      <c r="D1179" s="361">
        <v>56.35</v>
      </c>
    </row>
    <row r="1180" spans="1:4" s="364" customFormat="1" x14ac:dyDescent="0.25">
      <c r="A1180" s="360">
        <v>100645</v>
      </c>
      <c r="B1180" s="360" t="s">
        <v>1877</v>
      </c>
      <c r="C1180" s="360" t="s">
        <v>1295</v>
      </c>
      <c r="D1180" s="361">
        <v>503.25</v>
      </c>
    </row>
    <row r="1181" spans="1:4" s="364" customFormat="1" x14ac:dyDescent="0.25">
      <c r="A1181" s="360">
        <v>100646</v>
      </c>
      <c r="B1181" s="360" t="s">
        <v>1878</v>
      </c>
      <c r="C1181" s="360" t="s">
        <v>1295</v>
      </c>
      <c r="D1181" s="361">
        <v>261.8</v>
      </c>
    </row>
    <row r="1182" spans="1:4" s="364" customFormat="1" x14ac:dyDescent="0.25">
      <c r="A1182" s="360">
        <v>102270</v>
      </c>
      <c r="B1182" s="360" t="s">
        <v>12258</v>
      </c>
      <c r="C1182" s="360" t="s">
        <v>1295</v>
      </c>
      <c r="D1182" s="361">
        <v>0.72</v>
      </c>
    </row>
    <row r="1183" spans="1:4" s="364" customFormat="1" x14ac:dyDescent="0.25">
      <c r="A1183" s="360">
        <v>102271</v>
      </c>
      <c r="B1183" s="360" t="s">
        <v>12259</v>
      </c>
      <c r="C1183" s="360" t="s">
        <v>1295</v>
      </c>
      <c r="D1183" s="361">
        <v>0.2</v>
      </c>
    </row>
    <row r="1184" spans="1:4" s="364" customFormat="1" x14ac:dyDescent="0.25">
      <c r="A1184" s="360">
        <v>102272</v>
      </c>
      <c r="B1184" s="360" t="s">
        <v>12260</v>
      </c>
      <c r="C1184" s="360" t="s">
        <v>1295</v>
      </c>
      <c r="D1184" s="361">
        <v>0.47</v>
      </c>
    </row>
    <row r="1185" spans="1:4" s="364" customFormat="1" x14ac:dyDescent="0.25">
      <c r="A1185" s="360">
        <v>102273</v>
      </c>
      <c r="B1185" s="360" t="s">
        <v>12261</v>
      </c>
      <c r="C1185" s="360" t="s">
        <v>1295</v>
      </c>
      <c r="D1185" s="361">
        <v>1.3</v>
      </c>
    </row>
    <row r="1186" spans="1:4" s="364" customFormat="1" x14ac:dyDescent="0.25">
      <c r="A1186" s="360">
        <v>92259</v>
      </c>
      <c r="B1186" s="360" t="s">
        <v>1879</v>
      </c>
      <c r="C1186" s="360" t="s">
        <v>8</v>
      </c>
      <c r="D1186" s="361">
        <v>474.41</v>
      </c>
    </row>
    <row r="1187" spans="1:4" s="364" customFormat="1" x14ac:dyDescent="0.25">
      <c r="A1187" s="360">
        <v>92260</v>
      </c>
      <c r="B1187" s="360" t="s">
        <v>1880</v>
      </c>
      <c r="C1187" s="360" t="s">
        <v>8</v>
      </c>
      <c r="D1187" s="361">
        <v>525.14</v>
      </c>
    </row>
    <row r="1188" spans="1:4" s="364" customFormat="1" x14ac:dyDescent="0.25">
      <c r="A1188" s="360">
        <v>92261</v>
      </c>
      <c r="B1188" s="360" t="s">
        <v>1881</v>
      </c>
      <c r="C1188" s="360" t="s">
        <v>8</v>
      </c>
      <c r="D1188" s="361">
        <v>574.32000000000005</v>
      </c>
    </row>
    <row r="1189" spans="1:4" s="364" customFormat="1" x14ac:dyDescent="0.25">
      <c r="A1189" s="360">
        <v>92262</v>
      </c>
      <c r="B1189" s="360" t="s">
        <v>1882</v>
      </c>
      <c r="C1189" s="360" t="s">
        <v>8</v>
      </c>
      <c r="D1189" s="361">
        <v>653.5</v>
      </c>
    </row>
    <row r="1190" spans="1:4" s="364" customFormat="1" x14ac:dyDescent="0.25">
      <c r="A1190" s="360">
        <v>92539</v>
      </c>
      <c r="B1190" s="360" t="s">
        <v>1883</v>
      </c>
      <c r="C1190" s="360" t="s">
        <v>4</v>
      </c>
      <c r="D1190" s="361">
        <v>79.260000000000005</v>
      </c>
    </row>
    <row r="1191" spans="1:4" s="364" customFormat="1" x14ac:dyDescent="0.25">
      <c r="A1191" s="360">
        <v>92540</v>
      </c>
      <c r="B1191" s="360" t="s">
        <v>1884</v>
      </c>
      <c r="C1191" s="360" t="s">
        <v>4</v>
      </c>
      <c r="D1191" s="361">
        <v>87.01</v>
      </c>
    </row>
    <row r="1192" spans="1:4" s="364" customFormat="1" x14ac:dyDescent="0.25">
      <c r="A1192" s="360">
        <v>92541</v>
      </c>
      <c r="B1192" s="360" t="s">
        <v>1885</v>
      </c>
      <c r="C1192" s="360" t="s">
        <v>4</v>
      </c>
      <c r="D1192" s="361">
        <v>85.8</v>
      </c>
    </row>
    <row r="1193" spans="1:4" s="364" customFormat="1" x14ac:dyDescent="0.25">
      <c r="A1193" s="360">
        <v>92542</v>
      </c>
      <c r="B1193" s="360" t="s">
        <v>1886</v>
      </c>
      <c r="C1193" s="360" t="s">
        <v>4</v>
      </c>
      <c r="D1193" s="361">
        <v>102.65</v>
      </c>
    </row>
    <row r="1194" spans="1:4" s="364" customFormat="1" x14ac:dyDescent="0.25">
      <c r="A1194" s="360">
        <v>92543</v>
      </c>
      <c r="B1194" s="360" t="s">
        <v>1887</v>
      </c>
      <c r="C1194" s="360" t="s">
        <v>4</v>
      </c>
      <c r="D1194" s="361">
        <v>24.37</v>
      </c>
    </row>
    <row r="1195" spans="1:4" s="364" customFormat="1" x14ac:dyDescent="0.25">
      <c r="A1195" s="360">
        <v>92544</v>
      </c>
      <c r="B1195" s="360" t="s">
        <v>1888</v>
      </c>
      <c r="C1195" s="360" t="s">
        <v>4</v>
      </c>
      <c r="D1195" s="361">
        <v>19.399999999999999</v>
      </c>
    </row>
    <row r="1196" spans="1:4" s="364" customFormat="1" x14ac:dyDescent="0.25">
      <c r="A1196" s="360">
        <v>92545</v>
      </c>
      <c r="B1196" s="360" t="s">
        <v>1889</v>
      </c>
      <c r="C1196" s="360" t="s">
        <v>8</v>
      </c>
      <c r="D1196" s="362">
        <v>1015.8</v>
      </c>
    </row>
    <row r="1197" spans="1:4" s="364" customFormat="1" x14ac:dyDescent="0.25">
      <c r="A1197" s="360">
        <v>92546</v>
      </c>
      <c r="B1197" s="360" t="s">
        <v>1890</v>
      </c>
      <c r="C1197" s="360" t="s">
        <v>8</v>
      </c>
      <c r="D1197" s="362">
        <v>1238.58</v>
      </c>
    </row>
    <row r="1198" spans="1:4" s="364" customFormat="1" x14ac:dyDescent="0.25">
      <c r="A1198" s="360">
        <v>92547</v>
      </c>
      <c r="B1198" s="360" t="s">
        <v>1891</v>
      </c>
      <c r="C1198" s="360" t="s">
        <v>8</v>
      </c>
      <c r="D1198" s="362">
        <v>1319.17</v>
      </c>
    </row>
    <row r="1199" spans="1:4" s="364" customFormat="1" x14ac:dyDescent="0.25">
      <c r="A1199" s="360">
        <v>92548</v>
      </c>
      <c r="B1199" s="360" t="s">
        <v>1892</v>
      </c>
      <c r="C1199" s="360" t="s">
        <v>8</v>
      </c>
      <c r="D1199" s="362">
        <v>1466.13</v>
      </c>
    </row>
    <row r="1200" spans="1:4" s="364" customFormat="1" x14ac:dyDescent="0.25">
      <c r="A1200" s="360">
        <v>92549</v>
      </c>
      <c r="B1200" s="360" t="s">
        <v>1893</v>
      </c>
      <c r="C1200" s="360" t="s">
        <v>8</v>
      </c>
      <c r="D1200" s="362">
        <v>1803.56</v>
      </c>
    </row>
    <row r="1201" spans="1:4" s="364" customFormat="1" x14ac:dyDescent="0.25">
      <c r="A1201" s="360">
        <v>92550</v>
      </c>
      <c r="B1201" s="360" t="s">
        <v>1894</v>
      </c>
      <c r="C1201" s="360" t="s">
        <v>8</v>
      </c>
      <c r="D1201" s="362">
        <v>2276.2399999999998</v>
      </c>
    </row>
    <row r="1202" spans="1:4" s="364" customFormat="1" x14ac:dyDescent="0.25">
      <c r="A1202" s="360">
        <v>92551</v>
      </c>
      <c r="B1202" s="360" t="s">
        <v>1895</v>
      </c>
      <c r="C1202" s="360" t="s">
        <v>8</v>
      </c>
      <c r="D1202" s="362">
        <v>2379.75</v>
      </c>
    </row>
    <row r="1203" spans="1:4" s="364" customFormat="1" x14ac:dyDescent="0.25">
      <c r="A1203" s="360">
        <v>92552</v>
      </c>
      <c r="B1203" s="360" t="s">
        <v>1896</v>
      </c>
      <c r="C1203" s="360" t="s">
        <v>8</v>
      </c>
      <c r="D1203" s="362">
        <v>2578.11</v>
      </c>
    </row>
    <row r="1204" spans="1:4" s="364" customFormat="1" x14ac:dyDescent="0.25">
      <c r="A1204" s="360">
        <v>92553</v>
      </c>
      <c r="B1204" s="360" t="s">
        <v>1897</v>
      </c>
      <c r="C1204" s="360" t="s">
        <v>8</v>
      </c>
      <c r="D1204" s="362">
        <v>2926.73</v>
      </c>
    </row>
    <row r="1205" spans="1:4" s="364" customFormat="1" x14ac:dyDescent="0.25">
      <c r="A1205" s="360">
        <v>92554</v>
      </c>
      <c r="B1205" s="360" t="s">
        <v>1898</v>
      </c>
      <c r="C1205" s="360" t="s">
        <v>8</v>
      </c>
      <c r="D1205" s="362">
        <v>3045.38</v>
      </c>
    </row>
    <row r="1206" spans="1:4" s="364" customFormat="1" x14ac:dyDescent="0.25">
      <c r="A1206" s="360">
        <v>92555</v>
      </c>
      <c r="B1206" s="360" t="s">
        <v>1899</v>
      </c>
      <c r="C1206" s="360" t="s">
        <v>8</v>
      </c>
      <c r="D1206" s="362">
        <v>1000.15</v>
      </c>
    </row>
    <row r="1207" spans="1:4" s="364" customFormat="1" x14ac:dyDescent="0.25">
      <c r="A1207" s="360">
        <v>92556</v>
      </c>
      <c r="B1207" s="360" t="s">
        <v>1900</v>
      </c>
      <c r="C1207" s="360" t="s">
        <v>8</v>
      </c>
      <c r="D1207" s="362">
        <v>1211.1600000000001</v>
      </c>
    </row>
    <row r="1208" spans="1:4" s="364" customFormat="1" x14ac:dyDescent="0.25">
      <c r="A1208" s="360">
        <v>92557</v>
      </c>
      <c r="B1208" s="360" t="s">
        <v>1901</v>
      </c>
      <c r="C1208" s="360" t="s">
        <v>8</v>
      </c>
      <c r="D1208" s="362">
        <v>1291.74</v>
      </c>
    </row>
    <row r="1209" spans="1:4" s="364" customFormat="1" x14ac:dyDescent="0.25">
      <c r="A1209" s="360">
        <v>92558</v>
      </c>
      <c r="B1209" s="360" t="s">
        <v>1902</v>
      </c>
      <c r="C1209" s="360" t="s">
        <v>8</v>
      </c>
      <c r="D1209" s="362">
        <v>1450.48</v>
      </c>
    </row>
    <row r="1210" spans="1:4" s="364" customFormat="1" x14ac:dyDescent="0.25">
      <c r="A1210" s="360">
        <v>92559</v>
      </c>
      <c r="B1210" s="360" t="s">
        <v>1903</v>
      </c>
      <c r="C1210" s="360" t="s">
        <v>8</v>
      </c>
      <c r="D1210" s="362">
        <v>1774.42</v>
      </c>
    </row>
    <row r="1211" spans="1:4" s="364" customFormat="1" x14ac:dyDescent="0.25">
      <c r="A1211" s="360">
        <v>92560</v>
      </c>
      <c r="B1211" s="360" t="s">
        <v>1904</v>
      </c>
      <c r="C1211" s="360" t="s">
        <v>8</v>
      </c>
      <c r="D1211" s="362">
        <v>2236.5500000000002</v>
      </c>
    </row>
    <row r="1212" spans="1:4" s="364" customFormat="1" x14ac:dyDescent="0.25">
      <c r="A1212" s="360">
        <v>92561</v>
      </c>
      <c r="B1212" s="360" t="s">
        <v>1905</v>
      </c>
      <c r="C1212" s="360" t="s">
        <v>8</v>
      </c>
      <c r="D1212" s="362">
        <v>2341.14</v>
      </c>
    </row>
    <row r="1213" spans="1:4" s="364" customFormat="1" x14ac:dyDescent="0.25">
      <c r="A1213" s="360">
        <v>92562</v>
      </c>
      <c r="B1213" s="360" t="s">
        <v>1906</v>
      </c>
      <c r="C1213" s="360" t="s">
        <v>8</v>
      </c>
      <c r="D1213" s="362">
        <v>2512.08</v>
      </c>
    </row>
    <row r="1214" spans="1:4" s="364" customFormat="1" x14ac:dyDescent="0.25">
      <c r="A1214" s="360">
        <v>92563</v>
      </c>
      <c r="B1214" s="360" t="s">
        <v>1907</v>
      </c>
      <c r="C1214" s="360" t="s">
        <v>8</v>
      </c>
      <c r="D1214" s="362">
        <v>2849.52</v>
      </c>
    </row>
    <row r="1215" spans="1:4" s="364" customFormat="1" x14ac:dyDescent="0.25">
      <c r="A1215" s="360">
        <v>92564</v>
      </c>
      <c r="B1215" s="360" t="s">
        <v>1908</v>
      </c>
      <c r="C1215" s="360" t="s">
        <v>8</v>
      </c>
      <c r="D1215" s="362">
        <v>2950.81</v>
      </c>
    </row>
    <row r="1216" spans="1:4" s="364" customFormat="1" x14ac:dyDescent="0.25">
      <c r="A1216" s="360">
        <v>92565</v>
      </c>
      <c r="B1216" s="360" t="s">
        <v>1909</v>
      </c>
      <c r="C1216" s="360" t="s">
        <v>4</v>
      </c>
      <c r="D1216" s="361">
        <v>38.49</v>
      </c>
    </row>
    <row r="1217" spans="1:4" s="364" customFormat="1" x14ac:dyDescent="0.25">
      <c r="A1217" s="360">
        <v>92566</v>
      </c>
      <c r="B1217" s="360" t="s">
        <v>1910</v>
      </c>
      <c r="C1217" s="360" t="s">
        <v>4</v>
      </c>
      <c r="D1217" s="361">
        <v>24.79</v>
      </c>
    </row>
    <row r="1218" spans="1:4" s="364" customFormat="1" x14ac:dyDescent="0.25">
      <c r="A1218" s="360">
        <v>92567</v>
      </c>
      <c r="B1218" s="360" t="s">
        <v>1911</v>
      </c>
      <c r="C1218" s="360" t="s">
        <v>4</v>
      </c>
      <c r="D1218" s="361">
        <v>35.21</v>
      </c>
    </row>
    <row r="1219" spans="1:4" s="364" customFormat="1" x14ac:dyDescent="0.25">
      <c r="A1219" s="360">
        <v>100379</v>
      </c>
      <c r="B1219" s="360" t="s">
        <v>1912</v>
      </c>
      <c r="C1219" s="360" t="s">
        <v>4</v>
      </c>
      <c r="D1219" s="361">
        <v>38.49</v>
      </c>
    </row>
    <row r="1220" spans="1:4" s="364" customFormat="1" x14ac:dyDescent="0.25">
      <c r="A1220" s="360">
        <v>100380</v>
      </c>
      <c r="B1220" s="360" t="s">
        <v>1913</v>
      </c>
      <c r="C1220" s="360" t="s">
        <v>4</v>
      </c>
      <c r="D1220" s="361">
        <v>49.65</v>
      </c>
    </row>
    <row r="1221" spans="1:4" s="364" customFormat="1" x14ac:dyDescent="0.25">
      <c r="A1221" s="360">
        <v>100381</v>
      </c>
      <c r="B1221" s="360" t="s">
        <v>1914</v>
      </c>
      <c r="C1221" s="360" t="s">
        <v>4</v>
      </c>
      <c r="D1221" s="361">
        <v>54.75</v>
      </c>
    </row>
    <row r="1222" spans="1:4" s="364" customFormat="1" x14ac:dyDescent="0.25">
      <c r="A1222" s="360">
        <v>100383</v>
      </c>
      <c r="B1222" s="360" t="s">
        <v>1915</v>
      </c>
      <c r="C1222" s="360" t="s">
        <v>4</v>
      </c>
      <c r="D1222" s="361">
        <v>26.76</v>
      </c>
    </row>
    <row r="1223" spans="1:4" s="364" customFormat="1" x14ac:dyDescent="0.25">
      <c r="A1223" s="360">
        <v>100384</v>
      </c>
      <c r="B1223" s="360" t="s">
        <v>1916</v>
      </c>
      <c r="C1223" s="360" t="s">
        <v>4</v>
      </c>
      <c r="D1223" s="361">
        <v>27.73</v>
      </c>
    </row>
    <row r="1224" spans="1:4" s="364" customFormat="1" x14ac:dyDescent="0.25">
      <c r="A1224" s="360">
        <v>100385</v>
      </c>
      <c r="B1224" s="360" t="s">
        <v>1917</v>
      </c>
      <c r="C1224" s="360" t="s">
        <v>4</v>
      </c>
      <c r="D1224" s="361">
        <v>35.21</v>
      </c>
    </row>
    <row r="1225" spans="1:4" s="364" customFormat="1" x14ac:dyDescent="0.25">
      <c r="A1225" s="360">
        <v>100386</v>
      </c>
      <c r="B1225" s="360" t="s">
        <v>1918</v>
      </c>
      <c r="C1225" s="360" t="s">
        <v>4</v>
      </c>
      <c r="D1225" s="361">
        <v>44.37</v>
      </c>
    </row>
    <row r="1226" spans="1:4" s="364" customFormat="1" x14ac:dyDescent="0.25">
      <c r="A1226" s="360">
        <v>100387</v>
      </c>
      <c r="B1226" s="360" t="s">
        <v>1919</v>
      </c>
      <c r="C1226" s="360" t="s">
        <v>4</v>
      </c>
      <c r="D1226" s="361">
        <v>53.91</v>
      </c>
    </row>
    <row r="1227" spans="1:4" s="364" customFormat="1" x14ac:dyDescent="0.25">
      <c r="A1227" s="360">
        <v>100388</v>
      </c>
      <c r="B1227" s="360" t="s">
        <v>1920</v>
      </c>
      <c r="C1227" s="360" t="s">
        <v>4</v>
      </c>
      <c r="D1227" s="361">
        <v>18.29</v>
      </c>
    </row>
    <row r="1228" spans="1:4" s="364" customFormat="1" x14ac:dyDescent="0.25">
      <c r="A1228" s="360">
        <v>100389</v>
      </c>
      <c r="B1228" s="360" t="s">
        <v>1921</v>
      </c>
      <c r="C1228" s="360" t="s">
        <v>4</v>
      </c>
      <c r="D1228" s="361">
        <v>15.76</v>
      </c>
    </row>
    <row r="1229" spans="1:4" s="364" customFormat="1" x14ac:dyDescent="0.25">
      <c r="A1229" s="360">
        <v>100390</v>
      </c>
      <c r="B1229" s="360" t="s">
        <v>1922</v>
      </c>
      <c r="C1229" s="360" t="s">
        <v>4</v>
      </c>
      <c r="D1229" s="361">
        <v>21.31</v>
      </c>
    </row>
    <row r="1230" spans="1:4" s="364" customFormat="1" x14ac:dyDescent="0.25">
      <c r="A1230" s="360">
        <v>100391</v>
      </c>
      <c r="B1230" s="360" t="s">
        <v>1923</v>
      </c>
      <c r="C1230" s="360" t="s">
        <v>4</v>
      </c>
      <c r="D1230" s="361">
        <v>17.84</v>
      </c>
    </row>
    <row r="1231" spans="1:4" s="364" customFormat="1" x14ac:dyDescent="0.25">
      <c r="A1231" s="360">
        <v>100392</v>
      </c>
      <c r="B1231" s="360" t="s">
        <v>1924</v>
      </c>
      <c r="C1231" s="360" t="s">
        <v>4</v>
      </c>
      <c r="D1231" s="361">
        <v>14.45</v>
      </c>
    </row>
    <row r="1232" spans="1:4" s="364" customFormat="1" x14ac:dyDescent="0.25">
      <c r="A1232" s="360">
        <v>100393</v>
      </c>
      <c r="B1232" s="360" t="s">
        <v>1925</v>
      </c>
      <c r="C1232" s="360" t="s">
        <v>4</v>
      </c>
      <c r="D1232" s="361">
        <v>18.18</v>
      </c>
    </row>
    <row r="1233" spans="1:4" s="364" customFormat="1" x14ac:dyDescent="0.25">
      <c r="A1233" s="360">
        <v>100394</v>
      </c>
      <c r="B1233" s="360" t="s">
        <v>1926</v>
      </c>
      <c r="C1233" s="360" t="s">
        <v>4</v>
      </c>
      <c r="D1233" s="361">
        <v>16.809999999999999</v>
      </c>
    </row>
    <row r="1234" spans="1:4" s="364" customFormat="1" x14ac:dyDescent="0.25">
      <c r="A1234" s="360">
        <v>100395</v>
      </c>
      <c r="B1234" s="360" t="s">
        <v>1927</v>
      </c>
      <c r="C1234" s="360" t="s">
        <v>4</v>
      </c>
      <c r="D1234" s="361">
        <v>21.21</v>
      </c>
    </row>
    <row r="1235" spans="1:4" s="364" customFormat="1" x14ac:dyDescent="0.25">
      <c r="A1235" s="360">
        <v>94189</v>
      </c>
      <c r="B1235" s="360" t="s">
        <v>1928</v>
      </c>
      <c r="C1235" s="360" t="s">
        <v>4</v>
      </c>
      <c r="D1235" s="361">
        <v>35.130000000000003</v>
      </c>
    </row>
    <row r="1236" spans="1:4" s="364" customFormat="1" x14ac:dyDescent="0.25">
      <c r="A1236" s="360">
        <v>94192</v>
      </c>
      <c r="B1236" s="360" t="s">
        <v>1929</v>
      </c>
      <c r="C1236" s="360" t="s">
        <v>4</v>
      </c>
      <c r="D1236" s="361">
        <v>37.22</v>
      </c>
    </row>
    <row r="1237" spans="1:4" s="364" customFormat="1" x14ac:dyDescent="0.25">
      <c r="A1237" s="360">
        <v>94195</v>
      </c>
      <c r="B1237" s="360" t="s">
        <v>1930</v>
      </c>
      <c r="C1237" s="360" t="s">
        <v>4</v>
      </c>
      <c r="D1237" s="361">
        <v>32.799999999999997</v>
      </c>
    </row>
    <row r="1238" spans="1:4" s="364" customFormat="1" x14ac:dyDescent="0.25">
      <c r="A1238" s="360">
        <v>94198</v>
      </c>
      <c r="B1238" s="360" t="s">
        <v>1931</v>
      </c>
      <c r="C1238" s="360" t="s">
        <v>4</v>
      </c>
      <c r="D1238" s="361">
        <v>35.549999999999997</v>
      </c>
    </row>
    <row r="1239" spans="1:4" s="364" customFormat="1" x14ac:dyDescent="0.25">
      <c r="A1239" s="360">
        <v>94201</v>
      </c>
      <c r="B1239" s="360" t="s">
        <v>1932</v>
      </c>
      <c r="C1239" s="360" t="s">
        <v>4</v>
      </c>
      <c r="D1239" s="361">
        <v>46.53</v>
      </c>
    </row>
    <row r="1240" spans="1:4" s="364" customFormat="1" x14ac:dyDescent="0.25">
      <c r="A1240" s="360">
        <v>94204</v>
      </c>
      <c r="B1240" s="360" t="s">
        <v>1933</v>
      </c>
      <c r="C1240" s="360" t="s">
        <v>4</v>
      </c>
      <c r="D1240" s="361">
        <v>51.22</v>
      </c>
    </row>
    <row r="1241" spans="1:4" s="364" customFormat="1" x14ac:dyDescent="0.25">
      <c r="A1241" s="360">
        <v>94224</v>
      </c>
      <c r="B1241" s="360" t="s">
        <v>1934</v>
      </c>
      <c r="C1241" s="360" t="s">
        <v>51</v>
      </c>
      <c r="D1241" s="361">
        <v>21.07</v>
      </c>
    </row>
    <row r="1242" spans="1:4" s="364" customFormat="1" x14ac:dyDescent="0.25">
      <c r="A1242" s="360">
        <v>94226</v>
      </c>
      <c r="B1242" s="360" t="s">
        <v>1935</v>
      </c>
      <c r="C1242" s="360" t="s">
        <v>4</v>
      </c>
      <c r="D1242" s="361">
        <v>15.74</v>
      </c>
    </row>
    <row r="1243" spans="1:4" s="364" customFormat="1" x14ac:dyDescent="0.25">
      <c r="A1243" s="360">
        <v>94232</v>
      </c>
      <c r="B1243" s="360" t="s">
        <v>1936</v>
      </c>
      <c r="C1243" s="360" t="s">
        <v>8</v>
      </c>
      <c r="D1243" s="361">
        <v>2.4500000000000002</v>
      </c>
    </row>
    <row r="1244" spans="1:4" s="364" customFormat="1" x14ac:dyDescent="0.25">
      <c r="A1244" s="360">
        <v>94440</v>
      </c>
      <c r="B1244" s="360" t="s">
        <v>1937</v>
      </c>
      <c r="C1244" s="360" t="s">
        <v>4</v>
      </c>
      <c r="D1244" s="361">
        <v>32.799999999999997</v>
      </c>
    </row>
    <row r="1245" spans="1:4" s="364" customFormat="1" x14ac:dyDescent="0.25">
      <c r="A1245" s="360">
        <v>94441</v>
      </c>
      <c r="B1245" s="360" t="s">
        <v>1938</v>
      </c>
      <c r="C1245" s="360" t="s">
        <v>4</v>
      </c>
      <c r="D1245" s="361">
        <v>35.549999999999997</v>
      </c>
    </row>
    <row r="1246" spans="1:4" s="364" customFormat="1" x14ac:dyDescent="0.25">
      <c r="A1246" s="360">
        <v>94442</v>
      </c>
      <c r="B1246" s="360" t="s">
        <v>1939</v>
      </c>
      <c r="C1246" s="360" t="s">
        <v>4</v>
      </c>
      <c r="D1246" s="361">
        <v>32.799999999999997</v>
      </c>
    </row>
    <row r="1247" spans="1:4" s="364" customFormat="1" x14ac:dyDescent="0.25">
      <c r="A1247" s="360">
        <v>94443</v>
      </c>
      <c r="B1247" s="360" t="s">
        <v>1940</v>
      </c>
      <c r="C1247" s="360" t="s">
        <v>4</v>
      </c>
      <c r="D1247" s="361">
        <v>35.549999999999997</v>
      </c>
    </row>
    <row r="1248" spans="1:4" s="364" customFormat="1" x14ac:dyDescent="0.25">
      <c r="A1248" s="360">
        <v>94445</v>
      </c>
      <c r="B1248" s="360" t="s">
        <v>1941</v>
      </c>
      <c r="C1248" s="360" t="s">
        <v>4</v>
      </c>
      <c r="D1248" s="361">
        <v>46.53</v>
      </c>
    </row>
    <row r="1249" spans="1:4" s="364" customFormat="1" x14ac:dyDescent="0.25">
      <c r="A1249" s="360">
        <v>94446</v>
      </c>
      <c r="B1249" s="360" t="s">
        <v>1942</v>
      </c>
      <c r="C1249" s="360" t="s">
        <v>4</v>
      </c>
      <c r="D1249" s="361">
        <v>51.22</v>
      </c>
    </row>
    <row r="1250" spans="1:4" s="364" customFormat="1" x14ac:dyDescent="0.25">
      <c r="A1250" s="360">
        <v>94447</v>
      </c>
      <c r="B1250" s="360" t="s">
        <v>1943</v>
      </c>
      <c r="C1250" s="360" t="s">
        <v>4</v>
      </c>
      <c r="D1250" s="361">
        <v>46.53</v>
      </c>
    </row>
    <row r="1251" spans="1:4" s="364" customFormat="1" x14ac:dyDescent="0.25">
      <c r="A1251" s="360">
        <v>94448</v>
      </c>
      <c r="B1251" s="360" t="s">
        <v>1944</v>
      </c>
      <c r="C1251" s="360" t="s">
        <v>4</v>
      </c>
      <c r="D1251" s="361">
        <v>51.22</v>
      </c>
    </row>
    <row r="1252" spans="1:4" s="364" customFormat="1" x14ac:dyDescent="0.25">
      <c r="A1252" s="360">
        <v>94207</v>
      </c>
      <c r="B1252" s="360" t="s">
        <v>1945</v>
      </c>
      <c r="C1252" s="360" t="s">
        <v>4</v>
      </c>
      <c r="D1252" s="361">
        <v>48.79</v>
      </c>
    </row>
    <row r="1253" spans="1:4" s="364" customFormat="1" x14ac:dyDescent="0.25">
      <c r="A1253" s="360">
        <v>94210</v>
      </c>
      <c r="B1253" s="360" t="s">
        <v>1946</v>
      </c>
      <c r="C1253" s="360" t="s">
        <v>4</v>
      </c>
      <c r="D1253" s="361">
        <v>51.75</v>
      </c>
    </row>
    <row r="1254" spans="1:4" s="364" customFormat="1" x14ac:dyDescent="0.25">
      <c r="A1254" s="360">
        <v>94218</v>
      </c>
      <c r="B1254" s="360" t="s">
        <v>12262</v>
      </c>
      <c r="C1254" s="360" t="s">
        <v>4</v>
      </c>
      <c r="D1254" s="361">
        <v>106.98</v>
      </c>
    </row>
    <row r="1255" spans="1:4" s="364" customFormat="1" x14ac:dyDescent="0.25">
      <c r="A1255" s="360">
        <v>94213</v>
      </c>
      <c r="B1255" s="360" t="s">
        <v>1947</v>
      </c>
      <c r="C1255" s="360" t="s">
        <v>4</v>
      </c>
      <c r="D1255" s="361">
        <v>95.21</v>
      </c>
    </row>
    <row r="1256" spans="1:4" s="364" customFormat="1" x14ac:dyDescent="0.25">
      <c r="A1256" s="360">
        <v>94216</v>
      </c>
      <c r="B1256" s="360" t="s">
        <v>274</v>
      </c>
      <c r="C1256" s="360" t="s">
        <v>4</v>
      </c>
      <c r="D1256" s="361">
        <v>283.39999999999998</v>
      </c>
    </row>
    <row r="1257" spans="1:4" s="364" customFormat="1" x14ac:dyDescent="0.25">
      <c r="A1257" s="360">
        <v>94219</v>
      </c>
      <c r="B1257" s="360" t="s">
        <v>1948</v>
      </c>
      <c r="C1257" s="360" t="s">
        <v>51</v>
      </c>
      <c r="D1257" s="361">
        <v>28.15</v>
      </c>
    </row>
    <row r="1258" spans="1:4" s="364" customFormat="1" x14ac:dyDescent="0.25">
      <c r="A1258" s="360">
        <v>94220</v>
      </c>
      <c r="B1258" s="360" t="s">
        <v>1949</v>
      </c>
      <c r="C1258" s="360" t="s">
        <v>51</v>
      </c>
      <c r="D1258" s="361">
        <v>47.5</v>
      </c>
    </row>
    <row r="1259" spans="1:4" s="364" customFormat="1" x14ac:dyDescent="0.25">
      <c r="A1259" s="360">
        <v>94221</v>
      </c>
      <c r="B1259" s="360" t="s">
        <v>1950</v>
      </c>
      <c r="C1259" s="360" t="s">
        <v>51</v>
      </c>
      <c r="D1259" s="361">
        <v>22.71</v>
      </c>
    </row>
    <row r="1260" spans="1:4" s="364" customFormat="1" x14ac:dyDescent="0.25">
      <c r="A1260" s="360">
        <v>94222</v>
      </c>
      <c r="B1260" s="360" t="s">
        <v>1951</v>
      </c>
      <c r="C1260" s="360" t="s">
        <v>51</v>
      </c>
      <c r="D1260" s="361">
        <v>42.06</v>
      </c>
    </row>
    <row r="1261" spans="1:4" s="364" customFormat="1" x14ac:dyDescent="0.25">
      <c r="A1261" s="360">
        <v>94223</v>
      </c>
      <c r="B1261" s="360" t="s">
        <v>1952</v>
      </c>
      <c r="C1261" s="360" t="s">
        <v>51</v>
      </c>
      <c r="D1261" s="361">
        <v>65.02</v>
      </c>
    </row>
    <row r="1262" spans="1:4" s="364" customFormat="1" x14ac:dyDescent="0.25">
      <c r="A1262" s="360">
        <v>94451</v>
      </c>
      <c r="B1262" s="360" t="s">
        <v>1953</v>
      </c>
      <c r="C1262" s="360" t="s">
        <v>51</v>
      </c>
      <c r="D1262" s="361">
        <v>144.1</v>
      </c>
    </row>
    <row r="1263" spans="1:4" s="364" customFormat="1" x14ac:dyDescent="0.25">
      <c r="A1263" s="360">
        <v>100325</v>
      </c>
      <c r="B1263" s="360" t="s">
        <v>1954</v>
      </c>
      <c r="C1263" s="360" t="s">
        <v>51</v>
      </c>
      <c r="D1263" s="361">
        <v>62.83</v>
      </c>
    </row>
    <row r="1264" spans="1:4" s="364" customFormat="1" x14ac:dyDescent="0.25">
      <c r="A1264" s="360">
        <v>100327</v>
      </c>
      <c r="B1264" s="360" t="s">
        <v>1955</v>
      </c>
      <c r="C1264" s="360" t="s">
        <v>51</v>
      </c>
      <c r="D1264" s="361">
        <v>76.209999999999994</v>
      </c>
    </row>
    <row r="1265" spans="1:4" s="364" customFormat="1" x14ac:dyDescent="0.25">
      <c r="A1265" s="360">
        <v>100328</v>
      </c>
      <c r="B1265" s="360" t="s">
        <v>1956</v>
      </c>
      <c r="C1265" s="360" t="s">
        <v>4</v>
      </c>
      <c r="D1265" s="361">
        <v>11.85</v>
      </c>
    </row>
    <row r="1266" spans="1:4" s="364" customFormat="1" x14ac:dyDescent="0.25">
      <c r="A1266" s="360">
        <v>100329</v>
      </c>
      <c r="B1266" s="360" t="s">
        <v>1957</v>
      </c>
      <c r="C1266" s="360" t="s">
        <v>4</v>
      </c>
      <c r="D1266" s="361">
        <v>14.62</v>
      </c>
    </row>
    <row r="1267" spans="1:4" s="364" customFormat="1" x14ac:dyDescent="0.25">
      <c r="A1267" s="360">
        <v>100330</v>
      </c>
      <c r="B1267" s="360" t="s">
        <v>1958</v>
      </c>
      <c r="C1267" s="360" t="s">
        <v>4</v>
      </c>
      <c r="D1267" s="361">
        <v>16.100000000000001</v>
      </c>
    </row>
    <row r="1268" spans="1:4" s="364" customFormat="1" x14ac:dyDescent="0.25">
      <c r="A1268" s="360">
        <v>100331</v>
      </c>
      <c r="B1268" s="360" t="s">
        <v>1959</v>
      </c>
      <c r="C1268" s="360" t="s">
        <v>4</v>
      </c>
      <c r="D1268" s="361">
        <v>20.81</v>
      </c>
    </row>
    <row r="1269" spans="1:4" s="364" customFormat="1" x14ac:dyDescent="0.25">
      <c r="A1269" s="360">
        <v>100434</v>
      </c>
      <c r="B1269" s="360" t="s">
        <v>1960</v>
      </c>
      <c r="C1269" s="360" t="s">
        <v>51</v>
      </c>
      <c r="D1269" s="361">
        <v>66.680000000000007</v>
      </c>
    </row>
    <row r="1270" spans="1:4" s="364" customFormat="1" x14ac:dyDescent="0.25">
      <c r="A1270" s="360">
        <v>100435</v>
      </c>
      <c r="B1270" s="360" t="s">
        <v>1961</v>
      </c>
      <c r="C1270" s="360" t="s">
        <v>51</v>
      </c>
      <c r="D1270" s="361">
        <v>31.45</v>
      </c>
    </row>
    <row r="1271" spans="1:4" s="364" customFormat="1" x14ac:dyDescent="0.25">
      <c r="A1271" s="360">
        <v>94227</v>
      </c>
      <c r="B1271" s="360" t="s">
        <v>305</v>
      </c>
      <c r="C1271" s="360" t="s">
        <v>51</v>
      </c>
      <c r="D1271" s="361">
        <v>87.99</v>
      </c>
    </row>
    <row r="1272" spans="1:4" s="364" customFormat="1" x14ac:dyDescent="0.25">
      <c r="A1272" s="360">
        <v>94228</v>
      </c>
      <c r="B1272" s="360" t="s">
        <v>1962</v>
      </c>
      <c r="C1272" s="360" t="s">
        <v>51</v>
      </c>
      <c r="D1272" s="361">
        <v>117.26</v>
      </c>
    </row>
    <row r="1273" spans="1:4" s="364" customFormat="1" x14ac:dyDescent="0.25">
      <c r="A1273" s="360">
        <v>94229</v>
      </c>
      <c r="B1273" s="360" t="s">
        <v>1963</v>
      </c>
      <c r="C1273" s="360" t="s">
        <v>51</v>
      </c>
      <c r="D1273" s="361">
        <v>227.9</v>
      </c>
    </row>
    <row r="1274" spans="1:4" s="364" customFormat="1" x14ac:dyDescent="0.25">
      <c r="A1274" s="360">
        <v>94231</v>
      </c>
      <c r="B1274" s="360" t="s">
        <v>303</v>
      </c>
      <c r="C1274" s="360" t="s">
        <v>51</v>
      </c>
      <c r="D1274" s="361">
        <v>69.16</v>
      </c>
    </row>
    <row r="1275" spans="1:4" s="364" customFormat="1" x14ac:dyDescent="0.25">
      <c r="A1275" s="360">
        <v>94449</v>
      </c>
      <c r="B1275" s="360" t="s">
        <v>1964</v>
      </c>
      <c r="C1275" s="360" t="s">
        <v>4</v>
      </c>
      <c r="D1275" s="361">
        <v>57.96</v>
      </c>
    </row>
    <row r="1276" spans="1:4" s="364" customFormat="1" x14ac:dyDescent="0.25">
      <c r="A1276" s="360">
        <v>92255</v>
      </c>
      <c r="B1276" s="360" t="s">
        <v>1965</v>
      </c>
      <c r="C1276" s="360" t="s">
        <v>8</v>
      </c>
      <c r="D1276" s="361">
        <v>151.91</v>
      </c>
    </row>
    <row r="1277" spans="1:4" s="364" customFormat="1" x14ac:dyDescent="0.25">
      <c r="A1277" s="360">
        <v>92256</v>
      </c>
      <c r="B1277" s="360" t="s">
        <v>1966</v>
      </c>
      <c r="C1277" s="360" t="s">
        <v>8</v>
      </c>
      <c r="D1277" s="361">
        <v>181.94</v>
      </c>
    </row>
    <row r="1278" spans="1:4" s="364" customFormat="1" x14ac:dyDescent="0.25">
      <c r="A1278" s="360">
        <v>92257</v>
      </c>
      <c r="B1278" s="360" t="s">
        <v>1967</v>
      </c>
      <c r="C1278" s="360" t="s">
        <v>8</v>
      </c>
      <c r="D1278" s="361">
        <v>211.7</v>
      </c>
    </row>
    <row r="1279" spans="1:4" s="364" customFormat="1" x14ac:dyDescent="0.25">
      <c r="A1279" s="360">
        <v>92258</v>
      </c>
      <c r="B1279" s="360" t="s">
        <v>1968</v>
      </c>
      <c r="C1279" s="360" t="s">
        <v>8</v>
      </c>
      <c r="D1279" s="361">
        <v>259.55</v>
      </c>
    </row>
    <row r="1280" spans="1:4" s="364" customFormat="1" x14ac:dyDescent="0.25">
      <c r="A1280" s="360">
        <v>92568</v>
      </c>
      <c r="B1280" s="360" t="s">
        <v>1969</v>
      </c>
      <c r="C1280" s="360" t="s">
        <v>4</v>
      </c>
      <c r="D1280" s="361">
        <v>152.91999999999999</v>
      </c>
    </row>
    <row r="1281" spans="1:4" s="364" customFormat="1" x14ac:dyDescent="0.25">
      <c r="A1281" s="360">
        <v>92569</v>
      </c>
      <c r="B1281" s="360" t="s">
        <v>1970</v>
      </c>
      <c r="C1281" s="360" t="s">
        <v>4</v>
      </c>
      <c r="D1281" s="361">
        <v>85.12</v>
      </c>
    </row>
    <row r="1282" spans="1:4" s="364" customFormat="1" x14ac:dyDescent="0.25">
      <c r="A1282" s="360">
        <v>92570</v>
      </c>
      <c r="B1282" s="360" t="s">
        <v>1971</v>
      </c>
      <c r="C1282" s="360" t="s">
        <v>4</v>
      </c>
      <c r="D1282" s="361">
        <v>53.68</v>
      </c>
    </row>
    <row r="1283" spans="1:4" s="364" customFormat="1" x14ac:dyDescent="0.25">
      <c r="A1283" s="360">
        <v>92571</v>
      </c>
      <c r="B1283" s="360" t="s">
        <v>1972</v>
      </c>
      <c r="C1283" s="360" t="s">
        <v>4</v>
      </c>
      <c r="D1283" s="361">
        <v>159.28</v>
      </c>
    </row>
    <row r="1284" spans="1:4" s="364" customFormat="1" x14ac:dyDescent="0.25">
      <c r="A1284" s="360">
        <v>92572</v>
      </c>
      <c r="B1284" s="360" t="s">
        <v>1973</v>
      </c>
      <c r="C1284" s="360" t="s">
        <v>4</v>
      </c>
      <c r="D1284" s="361">
        <v>95.57</v>
      </c>
    </row>
    <row r="1285" spans="1:4" s="364" customFormat="1" x14ac:dyDescent="0.25">
      <c r="A1285" s="360">
        <v>92573</v>
      </c>
      <c r="B1285" s="360" t="s">
        <v>1974</v>
      </c>
      <c r="C1285" s="360" t="s">
        <v>4</v>
      </c>
      <c r="D1285" s="361">
        <v>56.3</v>
      </c>
    </row>
    <row r="1286" spans="1:4" s="364" customFormat="1" x14ac:dyDescent="0.25">
      <c r="A1286" s="360">
        <v>92574</v>
      </c>
      <c r="B1286" s="360" t="s">
        <v>1975</v>
      </c>
      <c r="C1286" s="360" t="s">
        <v>4</v>
      </c>
      <c r="D1286" s="361">
        <v>154.94</v>
      </c>
    </row>
    <row r="1287" spans="1:4" s="364" customFormat="1" x14ac:dyDescent="0.25">
      <c r="A1287" s="360">
        <v>92575</v>
      </c>
      <c r="B1287" s="360" t="s">
        <v>1976</v>
      </c>
      <c r="C1287" s="360" t="s">
        <v>4</v>
      </c>
      <c r="D1287" s="361">
        <v>77.69</v>
      </c>
    </row>
    <row r="1288" spans="1:4" s="364" customFormat="1" x14ac:dyDescent="0.25">
      <c r="A1288" s="360">
        <v>92576</v>
      </c>
      <c r="B1288" s="360" t="s">
        <v>1977</v>
      </c>
      <c r="C1288" s="360" t="s">
        <v>4</v>
      </c>
      <c r="D1288" s="361">
        <v>42.21</v>
      </c>
    </row>
    <row r="1289" spans="1:4" s="364" customFormat="1" x14ac:dyDescent="0.25">
      <c r="A1289" s="360">
        <v>92577</v>
      </c>
      <c r="B1289" s="360" t="s">
        <v>1978</v>
      </c>
      <c r="C1289" s="360" t="s">
        <v>4</v>
      </c>
      <c r="D1289" s="361">
        <v>161.91999999999999</v>
      </c>
    </row>
    <row r="1290" spans="1:4" s="364" customFormat="1" x14ac:dyDescent="0.25">
      <c r="A1290" s="360">
        <v>92578</v>
      </c>
      <c r="B1290" s="360" t="s">
        <v>1979</v>
      </c>
      <c r="C1290" s="360" t="s">
        <v>4</v>
      </c>
      <c r="D1290" s="361">
        <v>81.5</v>
      </c>
    </row>
    <row r="1291" spans="1:4" s="364" customFormat="1" x14ac:dyDescent="0.25">
      <c r="A1291" s="360">
        <v>92579</v>
      </c>
      <c r="B1291" s="360" t="s">
        <v>1980</v>
      </c>
      <c r="C1291" s="360" t="s">
        <v>4</v>
      </c>
      <c r="D1291" s="361">
        <v>44.3</v>
      </c>
    </row>
    <row r="1292" spans="1:4" s="364" customFormat="1" x14ac:dyDescent="0.25">
      <c r="A1292" s="360">
        <v>92580</v>
      </c>
      <c r="B1292" s="360" t="s">
        <v>1981</v>
      </c>
      <c r="C1292" s="360" t="s">
        <v>4</v>
      </c>
      <c r="D1292" s="361">
        <v>54.9</v>
      </c>
    </row>
    <row r="1293" spans="1:4" s="364" customFormat="1" x14ac:dyDescent="0.25">
      <c r="A1293" s="360">
        <v>92581</v>
      </c>
      <c r="B1293" s="360" t="s">
        <v>1982</v>
      </c>
      <c r="C1293" s="360" t="s">
        <v>4</v>
      </c>
      <c r="D1293" s="361">
        <v>57.78</v>
      </c>
    </row>
    <row r="1294" spans="1:4" s="364" customFormat="1" x14ac:dyDescent="0.25">
      <c r="A1294" s="360">
        <v>92582</v>
      </c>
      <c r="B1294" s="360" t="s">
        <v>1983</v>
      </c>
      <c r="C1294" s="360" t="s">
        <v>8</v>
      </c>
      <c r="D1294" s="361">
        <v>768.72</v>
      </c>
    </row>
    <row r="1295" spans="1:4" s="364" customFormat="1" x14ac:dyDescent="0.25">
      <c r="A1295" s="360">
        <v>92584</v>
      </c>
      <c r="B1295" s="360" t="s">
        <v>1984</v>
      </c>
      <c r="C1295" s="360" t="s">
        <v>8</v>
      </c>
      <c r="D1295" s="361">
        <v>918.71</v>
      </c>
    </row>
    <row r="1296" spans="1:4" s="364" customFormat="1" x14ac:dyDescent="0.25">
      <c r="A1296" s="360">
        <v>92586</v>
      </c>
      <c r="B1296" s="360" t="s">
        <v>1985</v>
      </c>
      <c r="C1296" s="360" t="s">
        <v>8</v>
      </c>
      <c r="D1296" s="362">
        <v>1068.71</v>
      </c>
    </row>
    <row r="1297" spans="1:4" s="364" customFormat="1" x14ac:dyDescent="0.25">
      <c r="A1297" s="360">
        <v>92588</v>
      </c>
      <c r="B1297" s="360" t="s">
        <v>1986</v>
      </c>
      <c r="C1297" s="360" t="s">
        <v>8</v>
      </c>
      <c r="D1297" s="362">
        <v>1342.31</v>
      </c>
    </row>
    <row r="1298" spans="1:4" s="364" customFormat="1" x14ac:dyDescent="0.25">
      <c r="A1298" s="360">
        <v>92590</v>
      </c>
      <c r="B1298" s="360" t="s">
        <v>1987</v>
      </c>
      <c r="C1298" s="360" t="s">
        <v>8</v>
      </c>
      <c r="D1298" s="362">
        <v>1492.3</v>
      </c>
    </row>
    <row r="1299" spans="1:4" s="364" customFormat="1" x14ac:dyDescent="0.25">
      <c r="A1299" s="360">
        <v>92592</v>
      </c>
      <c r="B1299" s="360" t="s">
        <v>1988</v>
      </c>
      <c r="C1299" s="360" t="s">
        <v>8</v>
      </c>
      <c r="D1299" s="362">
        <v>1672.06</v>
      </c>
    </row>
    <row r="1300" spans="1:4" s="364" customFormat="1" x14ac:dyDescent="0.25">
      <c r="A1300" s="360">
        <v>92593</v>
      </c>
      <c r="B1300" s="360" t="s">
        <v>1989</v>
      </c>
      <c r="C1300" s="360" t="s">
        <v>55</v>
      </c>
      <c r="D1300" s="361">
        <v>12.69</v>
      </c>
    </row>
    <row r="1301" spans="1:4" s="364" customFormat="1" x14ac:dyDescent="0.25">
      <c r="A1301" s="360">
        <v>92594</v>
      </c>
      <c r="B1301" s="360" t="s">
        <v>1990</v>
      </c>
      <c r="C1301" s="360" t="s">
        <v>8</v>
      </c>
      <c r="D1301" s="362">
        <v>1953.59</v>
      </c>
    </row>
    <row r="1302" spans="1:4" s="364" customFormat="1" x14ac:dyDescent="0.25">
      <c r="A1302" s="360">
        <v>92596</v>
      </c>
      <c r="B1302" s="360" t="s">
        <v>1991</v>
      </c>
      <c r="C1302" s="360" t="s">
        <v>8</v>
      </c>
      <c r="D1302" s="362">
        <v>2157.87</v>
      </c>
    </row>
    <row r="1303" spans="1:4" s="364" customFormat="1" x14ac:dyDescent="0.25">
      <c r="A1303" s="360">
        <v>92598</v>
      </c>
      <c r="B1303" s="360" t="s">
        <v>1992</v>
      </c>
      <c r="C1303" s="360" t="s">
        <v>8</v>
      </c>
      <c r="D1303" s="362">
        <v>2307.86</v>
      </c>
    </row>
    <row r="1304" spans="1:4" s="364" customFormat="1" x14ac:dyDescent="0.25">
      <c r="A1304" s="360">
        <v>92600</v>
      </c>
      <c r="B1304" s="360" t="s">
        <v>1993</v>
      </c>
      <c r="C1304" s="360" t="s">
        <v>8</v>
      </c>
      <c r="D1304" s="362">
        <v>2495.8000000000002</v>
      </c>
    </row>
    <row r="1305" spans="1:4" s="364" customFormat="1" x14ac:dyDescent="0.25">
      <c r="A1305" s="360">
        <v>92602</v>
      </c>
      <c r="B1305" s="360" t="s">
        <v>1994</v>
      </c>
      <c r="C1305" s="360" t="s">
        <v>8</v>
      </c>
      <c r="D1305" s="361">
        <v>768.72</v>
      </c>
    </row>
    <row r="1306" spans="1:4" s="364" customFormat="1" x14ac:dyDescent="0.25">
      <c r="A1306" s="360">
        <v>92604</v>
      </c>
      <c r="B1306" s="360" t="s">
        <v>1995</v>
      </c>
      <c r="C1306" s="360" t="s">
        <v>8</v>
      </c>
      <c r="D1306" s="361">
        <v>880.76</v>
      </c>
    </row>
    <row r="1307" spans="1:4" s="364" customFormat="1" x14ac:dyDescent="0.25">
      <c r="A1307" s="360">
        <v>92606</v>
      </c>
      <c r="B1307" s="360" t="s">
        <v>1996</v>
      </c>
      <c r="C1307" s="360" t="s">
        <v>8</v>
      </c>
      <c r="D1307" s="362">
        <v>1030.75</v>
      </c>
    </row>
    <row r="1308" spans="1:4" s="364" customFormat="1" x14ac:dyDescent="0.25">
      <c r="A1308" s="360">
        <v>92608</v>
      </c>
      <c r="B1308" s="360" t="s">
        <v>1997</v>
      </c>
      <c r="C1308" s="360" t="s">
        <v>8</v>
      </c>
      <c r="D1308" s="362">
        <v>1266.4000000000001</v>
      </c>
    </row>
    <row r="1309" spans="1:4" s="364" customFormat="1" x14ac:dyDescent="0.25">
      <c r="A1309" s="360">
        <v>92610</v>
      </c>
      <c r="B1309" s="360" t="s">
        <v>1998</v>
      </c>
      <c r="C1309" s="360" t="s">
        <v>8</v>
      </c>
      <c r="D1309" s="362">
        <v>1416.39</v>
      </c>
    </row>
    <row r="1310" spans="1:4" s="364" customFormat="1" x14ac:dyDescent="0.25">
      <c r="A1310" s="360">
        <v>92612</v>
      </c>
      <c r="B1310" s="360" t="s">
        <v>1999</v>
      </c>
      <c r="C1310" s="360" t="s">
        <v>8</v>
      </c>
      <c r="D1310" s="362">
        <v>1596.15</v>
      </c>
    </row>
    <row r="1311" spans="1:4" s="364" customFormat="1" x14ac:dyDescent="0.25">
      <c r="A1311" s="360">
        <v>92614</v>
      </c>
      <c r="B1311" s="360" t="s">
        <v>2000</v>
      </c>
      <c r="C1311" s="360" t="s">
        <v>8</v>
      </c>
      <c r="D1311" s="362">
        <v>1801.78</v>
      </c>
    </row>
    <row r="1312" spans="1:4" s="364" customFormat="1" x14ac:dyDescent="0.25">
      <c r="A1312" s="360">
        <v>92616</v>
      </c>
      <c r="B1312" s="360" t="s">
        <v>2001</v>
      </c>
      <c r="C1312" s="360" t="s">
        <v>8</v>
      </c>
      <c r="D1312" s="362">
        <v>2044</v>
      </c>
    </row>
    <row r="1313" spans="1:4" s="364" customFormat="1" x14ac:dyDescent="0.25">
      <c r="A1313" s="360">
        <v>92618</v>
      </c>
      <c r="B1313" s="360" t="s">
        <v>2002</v>
      </c>
      <c r="C1313" s="360" t="s">
        <v>8</v>
      </c>
      <c r="D1313" s="362">
        <v>2194</v>
      </c>
    </row>
    <row r="1314" spans="1:4" s="364" customFormat="1" x14ac:dyDescent="0.25">
      <c r="A1314" s="360">
        <v>92620</v>
      </c>
      <c r="B1314" s="360" t="s">
        <v>2003</v>
      </c>
      <c r="C1314" s="360" t="s">
        <v>8</v>
      </c>
      <c r="D1314" s="362">
        <v>2343.98</v>
      </c>
    </row>
    <row r="1315" spans="1:4" s="364" customFormat="1" x14ac:dyDescent="0.25">
      <c r="A1315" s="360">
        <v>100357</v>
      </c>
      <c r="B1315" s="360" t="s">
        <v>2004</v>
      </c>
      <c r="C1315" s="360" t="s">
        <v>8</v>
      </c>
      <c r="D1315" s="362">
        <v>1059.52</v>
      </c>
    </row>
    <row r="1316" spans="1:4" s="364" customFormat="1" x14ac:dyDescent="0.25">
      <c r="A1316" s="360">
        <v>100358</v>
      </c>
      <c r="B1316" s="360" t="s">
        <v>2005</v>
      </c>
      <c r="C1316" s="360" t="s">
        <v>8</v>
      </c>
      <c r="D1316" s="362">
        <v>1402.51</v>
      </c>
    </row>
    <row r="1317" spans="1:4" s="364" customFormat="1" x14ac:dyDescent="0.25">
      <c r="A1317" s="360">
        <v>100359</v>
      </c>
      <c r="B1317" s="360" t="s">
        <v>2006</v>
      </c>
      <c r="C1317" s="360" t="s">
        <v>8</v>
      </c>
      <c r="D1317" s="362">
        <v>1484.75</v>
      </c>
    </row>
    <row r="1318" spans="1:4" s="364" customFormat="1" x14ac:dyDescent="0.25">
      <c r="A1318" s="360">
        <v>100360</v>
      </c>
      <c r="B1318" s="360" t="s">
        <v>2007</v>
      </c>
      <c r="C1318" s="360" t="s">
        <v>8</v>
      </c>
      <c r="D1318" s="362">
        <v>1647.95</v>
      </c>
    </row>
    <row r="1319" spans="1:4" s="364" customFormat="1" x14ac:dyDescent="0.25">
      <c r="A1319" s="360">
        <v>100361</v>
      </c>
      <c r="B1319" s="360" t="s">
        <v>2008</v>
      </c>
      <c r="C1319" s="360" t="s">
        <v>8</v>
      </c>
      <c r="D1319" s="362">
        <v>2025.64</v>
      </c>
    </row>
    <row r="1320" spans="1:4" s="364" customFormat="1" x14ac:dyDescent="0.25">
      <c r="A1320" s="360">
        <v>100362</v>
      </c>
      <c r="B1320" s="360" t="s">
        <v>2009</v>
      </c>
      <c r="C1320" s="360" t="s">
        <v>8</v>
      </c>
      <c r="D1320" s="362">
        <v>2811.53</v>
      </c>
    </row>
    <row r="1321" spans="1:4" s="364" customFormat="1" x14ac:dyDescent="0.25">
      <c r="A1321" s="360">
        <v>100363</v>
      </c>
      <c r="B1321" s="360" t="s">
        <v>2010</v>
      </c>
      <c r="C1321" s="360" t="s">
        <v>8</v>
      </c>
      <c r="D1321" s="362">
        <v>2912.66</v>
      </c>
    </row>
    <row r="1322" spans="1:4" s="364" customFormat="1" x14ac:dyDescent="0.25">
      <c r="A1322" s="360">
        <v>100364</v>
      </c>
      <c r="B1322" s="360" t="s">
        <v>2011</v>
      </c>
      <c r="C1322" s="360" t="s">
        <v>8</v>
      </c>
      <c r="D1322" s="362">
        <v>3154.02</v>
      </c>
    </row>
    <row r="1323" spans="1:4" s="364" customFormat="1" x14ac:dyDescent="0.25">
      <c r="A1323" s="360">
        <v>100365</v>
      </c>
      <c r="B1323" s="360" t="s">
        <v>2012</v>
      </c>
      <c r="C1323" s="360" t="s">
        <v>8</v>
      </c>
      <c r="D1323" s="362">
        <v>3593.06</v>
      </c>
    </row>
    <row r="1324" spans="1:4" s="364" customFormat="1" x14ac:dyDescent="0.25">
      <c r="A1324" s="360">
        <v>100366</v>
      </c>
      <c r="B1324" s="360" t="s">
        <v>2013</v>
      </c>
      <c r="C1324" s="360" t="s">
        <v>8</v>
      </c>
      <c r="D1324" s="362">
        <v>3862.6</v>
      </c>
    </row>
    <row r="1325" spans="1:4" s="364" customFormat="1" x14ac:dyDescent="0.25">
      <c r="A1325" s="360">
        <v>100367</v>
      </c>
      <c r="B1325" s="360" t="s">
        <v>2014</v>
      </c>
      <c r="C1325" s="360" t="s">
        <v>8</v>
      </c>
      <c r="D1325" s="362">
        <v>1028.22</v>
      </c>
    </row>
    <row r="1326" spans="1:4" s="364" customFormat="1" x14ac:dyDescent="0.25">
      <c r="A1326" s="360">
        <v>100368</v>
      </c>
      <c r="B1326" s="360" t="s">
        <v>2015</v>
      </c>
      <c r="C1326" s="360" t="s">
        <v>8</v>
      </c>
      <c r="D1326" s="362">
        <v>1363.9</v>
      </c>
    </row>
    <row r="1327" spans="1:4" s="364" customFormat="1" x14ac:dyDescent="0.25">
      <c r="A1327" s="360">
        <v>100369</v>
      </c>
      <c r="B1327" s="360" t="s">
        <v>2016</v>
      </c>
      <c r="C1327" s="360" t="s">
        <v>8</v>
      </c>
      <c r="D1327" s="362">
        <v>1446.15</v>
      </c>
    </row>
    <row r="1328" spans="1:4" s="364" customFormat="1" x14ac:dyDescent="0.25">
      <c r="A1328" s="360">
        <v>100370</v>
      </c>
      <c r="B1328" s="360" t="s">
        <v>2017</v>
      </c>
      <c r="C1328" s="360" t="s">
        <v>8</v>
      </c>
      <c r="D1328" s="362">
        <v>1728.96</v>
      </c>
    </row>
    <row r="1329" spans="1:4" s="364" customFormat="1" x14ac:dyDescent="0.25">
      <c r="A1329" s="360">
        <v>100371</v>
      </c>
      <c r="B1329" s="360" t="s">
        <v>2018</v>
      </c>
      <c r="C1329" s="360" t="s">
        <v>8</v>
      </c>
      <c r="D1329" s="362">
        <v>1922.69</v>
      </c>
    </row>
    <row r="1330" spans="1:4" s="364" customFormat="1" x14ac:dyDescent="0.25">
      <c r="A1330" s="360">
        <v>100372</v>
      </c>
      <c r="B1330" s="360" t="s">
        <v>2019</v>
      </c>
      <c r="C1330" s="360" t="s">
        <v>8</v>
      </c>
      <c r="D1330" s="362">
        <v>2635.12</v>
      </c>
    </row>
    <row r="1331" spans="1:4" s="364" customFormat="1" x14ac:dyDescent="0.25">
      <c r="A1331" s="360">
        <v>100373</v>
      </c>
      <c r="B1331" s="360" t="s">
        <v>2020</v>
      </c>
      <c r="C1331" s="360" t="s">
        <v>8</v>
      </c>
      <c r="D1331" s="362">
        <v>2734.71</v>
      </c>
    </row>
    <row r="1332" spans="1:4" s="364" customFormat="1" x14ac:dyDescent="0.25">
      <c r="A1332" s="360">
        <v>100374</v>
      </c>
      <c r="B1332" s="360" t="s">
        <v>2021</v>
      </c>
      <c r="C1332" s="360" t="s">
        <v>8</v>
      </c>
      <c r="D1332" s="362">
        <v>2919.08</v>
      </c>
    </row>
    <row r="1333" spans="1:4" s="364" customFormat="1" x14ac:dyDescent="0.25">
      <c r="A1333" s="360">
        <v>100375</v>
      </c>
      <c r="B1333" s="360" t="s">
        <v>2022</v>
      </c>
      <c r="C1333" s="360" t="s">
        <v>8</v>
      </c>
      <c r="D1333" s="362">
        <v>3243.64</v>
      </c>
    </row>
    <row r="1334" spans="1:4" s="364" customFormat="1" x14ac:dyDescent="0.25">
      <c r="A1334" s="360">
        <v>100376</v>
      </c>
      <c r="B1334" s="360" t="s">
        <v>2023</v>
      </c>
      <c r="C1334" s="360" t="s">
        <v>8</v>
      </c>
      <c r="D1334" s="362">
        <v>3168.48</v>
      </c>
    </row>
    <row r="1335" spans="1:4" s="364" customFormat="1" x14ac:dyDescent="0.25">
      <c r="A1335" s="360">
        <v>100377</v>
      </c>
      <c r="B1335" s="360" t="s">
        <v>2024</v>
      </c>
      <c r="C1335" s="360" t="s">
        <v>55</v>
      </c>
      <c r="D1335" s="361">
        <v>13.18</v>
      </c>
    </row>
    <row r="1336" spans="1:4" s="364" customFormat="1" x14ac:dyDescent="0.25">
      <c r="A1336" s="360">
        <v>100378</v>
      </c>
      <c r="B1336" s="360" t="s">
        <v>2025</v>
      </c>
      <c r="C1336" s="360" t="s">
        <v>55</v>
      </c>
      <c r="D1336" s="361">
        <v>12.43</v>
      </c>
    </row>
    <row r="1337" spans="1:4" s="364" customFormat="1" x14ac:dyDescent="0.25">
      <c r="A1337" s="360">
        <v>100382</v>
      </c>
      <c r="B1337" s="360" t="s">
        <v>2026</v>
      </c>
      <c r="C1337" s="360" t="s">
        <v>4</v>
      </c>
      <c r="D1337" s="361">
        <v>24.79</v>
      </c>
    </row>
    <row r="1338" spans="1:4" s="364" customFormat="1" x14ac:dyDescent="0.25">
      <c r="A1338" s="360">
        <v>94444</v>
      </c>
      <c r="B1338" s="360" t="s">
        <v>2027</v>
      </c>
      <c r="C1338" s="360" t="s">
        <v>4</v>
      </c>
      <c r="D1338" s="361">
        <v>602.72</v>
      </c>
    </row>
    <row r="1339" spans="1:4" s="364" customFormat="1" x14ac:dyDescent="0.25">
      <c r="A1339" s="360">
        <v>102661</v>
      </c>
      <c r="B1339" s="360" t="s">
        <v>14645</v>
      </c>
      <c r="C1339" s="360" t="s">
        <v>51</v>
      </c>
      <c r="D1339" s="361">
        <v>37.049999999999997</v>
      </c>
    </row>
    <row r="1340" spans="1:4" s="364" customFormat="1" x14ac:dyDescent="0.25">
      <c r="A1340" s="360">
        <v>102663</v>
      </c>
      <c r="B1340" s="360" t="s">
        <v>14646</v>
      </c>
      <c r="C1340" s="360" t="s">
        <v>51</v>
      </c>
      <c r="D1340" s="361">
        <v>54.14</v>
      </c>
    </row>
    <row r="1341" spans="1:4" s="364" customFormat="1" x14ac:dyDescent="0.25">
      <c r="A1341" s="360">
        <v>102664</v>
      </c>
      <c r="B1341" s="360" t="s">
        <v>14647</v>
      </c>
      <c r="C1341" s="360" t="s">
        <v>51</v>
      </c>
      <c r="D1341" s="361">
        <v>46.08</v>
      </c>
    </row>
    <row r="1342" spans="1:4" s="364" customFormat="1" x14ac:dyDescent="0.25">
      <c r="A1342" s="360">
        <v>102665</v>
      </c>
      <c r="B1342" s="360" t="s">
        <v>14648</v>
      </c>
      <c r="C1342" s="360" t="s">
        <v>51</v>
      </c>
      <c r="D1342" s="361">
        <v>28.91</v>
      </c>
    </row>
    <row r="1343" spans="1:4" s="364" customFormat="1" x14ac:dyDescent="0.25">
      <c r="A1343" s="360">
        <v>102666</v>
      </c>
      <c r="B1343" s="360" t="s">
        <v>14649</v>
      </c>
      <c r="C1343" s="360" t="s">
        <v>51</v>
      </c>
      <c r="D1343" s="361">
        <v>56.38</v>
      </c>
    </row>
    <row r="1344" spans="1:4" s="364" customFormat="1" x14ac:dyDescent="0.25">
      <c r="A1344" s="360">
        <v>102669</v>
      </c>
      <c r="B1344" s="360" t="s">
        <v>14650</v>
      </c>
      <c r="C1344" s="360" t="s">
        <v>51</v>
      </c>
      <c r="D1344" s="361">
        <v>73.13</v>
      </c>
    </row>
    <row r="1345" spans="1:4" s="364" customFormat="1" x14ac:dyDescent="0.25">
      <c r="A1345" s="360">
        <v>102670</v>
      </c>
      <c r="B1345" s="360" t="s">
        <v>14651</v>
      </c>
      <c r="C1345" s="360" t="s">
        <v>51</v>
      </c>
      <c r="D1345" s="361">
        <v>115.87</v>
      </c>
    </row>
    <row r="1346" spans="1:4" s="364" customFormat="1" x14ac:dyDescent="0.25">
      <c r="A1346" s="360">
        <v>102673</v>
      </c>
      <c r="B1346" s="360" t="s">
        <v>14652</v>
      </c>
      <c r="C1346" s="360" t="s">
        <v>51</v>
      </c>
      <c r="D1346" s="361">
        <v>151.88</v>
      </c>
    </row>
    <row r="1347" spans="1:4" s="364" customFormat="1" x14ac:dyDescent="0.25">
      <c r="A1347" s="360">
        <v>102674</v>
      </c>
      <c r="B1347" s="360" t="s">
        <v>14653</v>
      </c>
      <c r="C1347" s="360" t="s">
        <v>51</v>
      </c>
      <c r="D1347" s="361">
        <v>126.93</v>
      </c>
    </row>
    <row r="1348" spans="1:4" s="364" customFormat="1" x14ac:dyDescent="0.25">
      <c r="A1348" s="360">
        <v>102677</v>
      </c>
      <c r="B1348" s="360" t="s">
        <v>14654</v>
      </c>
      <c r="C1348" s="360" t="s">
        <v>51</v>
      </c>
      <c r="D1348" s="361">
        <v>148.07</v>
      </c>
    </row>
    <row r="1349" spans="1:4" s="364" customFormat="1" x14ac:dyDescent="0.25">
      <c r="A1349" s="360">
        <v>102678</v>
      </c>
      <c r="B1349" s="360" t="s">
        <v>14655</v>
      </c>
      <c r="C1349" s="360" t="s">
        <v>51</v>
      </c>
      <c r="D1349" s="361">
        <v>145.1</v>
      </c>
    </row>
    <row r="1350" spans="1:4" s="364" customFormat="1" x14ac:dyDescent="0.25">
      <c r="A1350" s="360">
        <v>102679</v>
      </c>
      <c r="B1350" s="360" t="s">
        <v>14656</v>
      </c>
      <c r="C1350" s="360" t="s">
        <v>51</v>
      </c>
      <c r="D1350" s="361">
        <v>160.69</v>
      </c>
    </row>
    <row r="1351" spans="1:4" s="364" customFormat="1" x14ac:dyDescent="0.25">
      <c r="A1351" s="360">
        <v>102680</v>
      </c>
      <c r="B1351" s="360" t="s">
        <v>14657</v>
      </c>
      <c r="C1351" s="360" t="s">
        <v>51</v>
      </c>
      <c r="D1351" s="361">
        <v>156.22</v>
      </c>
    </row>
    <row r="1352" spans="1:4" s="364" customFormat="1" x14ac:dyDescent="0.25">
      <c r="A1352" s="360">
        <v>102683</v>
      </c>
      <c r="B1352" s="360" t="s">
        <v>14658</v>
      </c>
      <c r="C1352" s="360" t="s">
        <v>51</v>
      </c>
      <c r="D1352" s="361">
        <v>180.88</v>
      </c>
    </row>
    <row r="1353" spans="1:4" s="364" customFormat="1" x14ac:dyDescent="0.25">
      <c r="A1353" s="360">
        <v>102684</v>
      </c>
      <c r="B1353" s="360" t="s">
        <v>14659</v>
      </c>
      <c r="C1353" s="360" t="s">
        <v>51</v>
      </c>
      <c r="D1353" s="361">
        <v>171.83</v>
      </c>
    </row>
    <row r="1354" spans="1:4" s="364" customFormat="1" x14ac:dyDescent="0.25">
      <c r="A1354" s="360">
        <v>102687</v>
      </c>
      <c r="B1354" s="360" t="s">
        <v>14660</v>
      </c>
      <c r="C1354" s="360" t="s">
        <v>51</v>
      </c>
      <c r="D1354" s="361">
        <v>192.64</v>
      </c>
    </row>
    <row r="1355" spans="1:4" s="364" customFormat="1" x14ac:dyDescent="0.25">
      <c r="A1355" s="360">
        <v>102688</v>
      </c>
      <c r="B1355" s="360" t="s">
        <v>14661</v>
      </c>
      <c r="C1355" s="360" t="s">
        <v>51</v>
      </c>
      <c r="D1355" s="361">
        <v>41.82</v>
      </c>
    </row>
    <row r="1356" spans="1:4" s="364" customFormat="1" x14ac:dyDescent="0.25">
      <c r="A1356" s="360">
        <v>102690</v>
      </c>
      <c r="B1356" s="360" t="s">
        <v>14662</v>
      </c>
      <c r="C1356" s="360" t="s">
        <v>51</v>
      </c>
      <c r="D1356" s="361">
        <v>61.13</v>
      </c>
    </row>
    <row r="1357" spans="1:4" s="364" customFormat="1" x14ac:dyDescent="0.25">
      <c r="A1357" s="360">
        <v>102694</v>
      </c>
      <c r="B1357" s="360" t="s">
        <v>14663</v>
      </c>
      <c r="C1357" s="360" t="s">
        <v>51</v>
      </c>
      <c r="D1357" s="361">
        <v>80.77</v>
      </c>
    </row>
    <row r="1358" spans="1:4" s="364" customFormat="1" x14ac:dyDescent="0.25">
      <c r="A1358" s="360">
        <v>102697</v>
      </c>
      <c r="B1358" s="360" t="s">
        <v>14664</v>
      </c>
      <c r="C1358" s="360" t="s">
        <v>51</v>
      </c>
      <c r="D1358" s="361">
        <v>109.8</v>
      </c>
    </row>
    <row r="1359" spans="1:4" s="364" customFormat="1" x14ac:dyDescent="0.25">
      <c r="A1359" s="360">
        <v>102704</v>
      </c>
      <c r="B1359" s="360" t="s">
        <v>14665</v>
      </c>
      <c r="C1359" s="360" t="s">
        <v>51</v>
      </c>
      <c r="D1359" s="361">
        <v>11.39</v>
      </c>
    </row>
    <row r="1360" spans="1:4" s="364" customFormat="1" x14ac:dyDescent="0.25">
      <c r="A1360" s="360">
        <v>102706</v>
      </c>
      <c r="B1360" s="360" t="s">
        <v>14666</v>
      </c>
      <c r="C1360" s="360" t="s">
        <v>51</v>
      </c>
      <c r="D1360" s="361">
        <v>13.16</v>
      </c>
    </row>
    <row r="1361" spans="1:4" s="364" customFormat="1" x14ac:dyDescent="0.25">
      <c r="A1361" s="360">
        <v>102707</v>
      </c>
      <c r="B1361" s="360" t="s">
        <v>14667</v>
      </c>
      <c r="C1361" s="360" t="s">
        <v>51</v>
      </c>
      <c r="D1361" s="361">
        <v>32.56</v>
      </c>
    </row>
    <row r="1362" spans="1:4" s="364" customFormat="1" x14ac:dyDescent="0.25">
      <c r="A1362" s="360">
        <v>102708</v>
      </c>
      <c r="B1362" s="360" t="s">
        <v>14668</v>
      </c>
      <c r="C1362" s="360" t="s">
        <v>8</v>
      </c>
      <c r="D1362" s="361">
        <v>19.239999999999998</v>
      </c>
    </row>
    <row r="1363" spans="1:4" s="364" customFormat="1" x14ac:dyDescent="0.25">
      <c r="A1363" s="360">
        <v>102710</v>
      </c>
      <c r="B1363" s="360" t="s">
        <v>14669</v>
      </c>
      <c r="C1363" s="360" t="s">
        <v>8</v>
      </c>
      <c r="D1363" s="361">
        <v>46.95</v>
      </c>
    </row>
    <row r="1364" spans="1:4" s="364" customFormat="1" x14ac:dyDescent="0.25">
      <c r="A1364" s="360">
        <v>102711</v>
      </c>
      <c r="B1364" s="360" t="s">
        <v>14670</v>
      </c>
      <c r="C1364" s="360" t="s">
        <v>8</v>
      </c>
      <c r="D1364" s="361">
        <v>63.75</v>
      </c>
    </row>
    <row r="1365" spans="1:4" s="364" customFormat="1" x14ac:dyDescent="0.25">
      <c r="A1365" s="360">
        <v>102712</v>
      </c>
      <c r="B1365" s="360" t="s">
        <v>14671</v>
      </c>
      <c r="C1365" s="360" t="s">
        <v>4</v>
      </c>
      <c r="D1365" s="361">
        <v>6.68</v>
      </c>
    </row>
    <row r="1366" spans="1:4" s="364" customFormat="1" x14ac:dyDescent="0.25">
      <c r="A1366" s="360">
        <v>102713</v>
      </c>
      <c r="B1366" s="360" t="s">
        <v>14672</v>
      </c>
      <c r="C1366" s="360" t="s">
        <v>4</v>
      </c>
      <c r="D1366" s="361">
        <v>9.19</v>
      </c>
    </row>
    <row r="1367" spans="1:4" s="364" customFormat="1" x14ac:dyDescent="0.25">
      <c r="A1367" s="360">
        <v>102715</v>
      </c>
      <c r="B1367" s="360" t="s">
        <v>14673</v>
      </c>
      <c r="C1367" s="360" t="s">
        <v>4</v>
      </c>
      <c r="D1367" s="361">
        <v>21.7</v>
      </c>
    </row>
    <row r="1368" spans="1:4" s="364" customFormat="1" x14ac:dyDescent="0.25">
      <c r="A1368" s="360">
        <v>102716</v>
      </c>
      <c r="B1368" s="360" t="s">
        <v>14674</v>
      </c>
      <c r="C1368" s="360" t="s">
        <v>24</v>
      </c>
      <c r="D1368" s="361">
        <v>152.97999999999999</v>
      </c>
    </row>
    <row r="1369" spans="1:4" s="364" customFormat="1" x14ac:dyDescent="0.25">
      <c r="A1369" s="360">
        <v>102717</v>
      </c>
      <c r="B1369" s="360" t="s">
        <v>14675</v>
      </c>
      <c r="C1369" s="360" t="s">
        <v>24</v>
      </c>
      <c r="D1369" s="361">
        <v>167.08</v>
      </c>
    </row>
    <row r="1370" spans="1:4" s="364" customFormat="1" x14ac:dyDescent="0.25">
      <c r="A1370" s="360">
        <v>102718</v>
      </c>
      <c r="B1370" s="360" t="s">
        <v>14676</v>
      </c>
      <c r="C1370" s="360" t="s">
        <v>24</v>
      </c>
      <c r="D1370" s="361">
        <v>161.4</v>
      </c>
    </row>
    <row r="1371" spans="1:4" s="364" customFormat="1" x14ac:dyDescent="0.25">
      <c r="A1371" s="360">
        <v>102719</v>
      </c>
      <c r="B1371" s="360" t="s">
        <v>14677</v>
      </c>
      <c r="C1371" s="360" t="s">
        <v>24</v>
      </c>
      <c r="D1371" s="361">
        <v>175.5</v>
      </c>
    </row>
    <row r="1372" spans="1:4" s="364" customFormat="1" x14ac:dyDescent="0.25">
      <c r="A1372" s="360">
        <v>102722</v>
      </c>
      <c r="B1372" s="360" t="s">
        <v>14678</v>
      </c>
      <c r="C1372" s="360" t="s">
        <v>51</v>
      </c>
      <c r="D1372" s="361">
        <v>47.54</v>
      </c>
    </row>
    <row r="1373" spans="1:4" s="364" customFormat="1" x14ac:dyDescent="0.25">
      <c r="A1373" s="360">
        <v>102723</v>
      </c>
      <c r="B1373" s="360" t="s">
        <v>14679</v>
      </c>
      <c r="C1373" s="360" t="s">
        <v>51</v>
      </c>
      <c r="D1373" s="361">
        <v>48.06</v>
      </c>
    </row>
    <row r="1374" spans="1:4" s="364" customFormat="1" x14ac:dyDescent="0.25">
      <c r="A1374" s="360">
        <v>102724</v>
      </c>
      <c r="B1374" s="360" t="s">
        <v>14680</v>
      </c>
      <c r="C1374" s="360" t="s">
        <v>8</v>
      </c>
      <c r="D1374" s="361">
        <v>25.17</v>
      </c>
    </row>
    <row r="1375" spans="1:4" s="364" customFormat="1" x14ac:dyDescent="0.25">
      <c r="A1375" s="360">
        <v>102725</v>
      </c>
      <c r="B1375" s="360" t="s">
        <v>14681</v>
      </c>
      <c r="C1375" s="360" t="s">
        <v>8</v>
      </c>
      <c r="D1375" s="361">
        <v>24.22</v>
      </c>
    </row>
    <row r="1376" spans="1:4" s="364" customFormat="1" x14ac:dyDescent="0.25">
      <c r="A1376" s="360">
        <v>102726</v>
      </c>
      <c r="B1376" s="360" t="s">
        <v>14682</v>
      </c>
      <c r="C1376" s="360" t="s">
        <v>8</v>
      </c>
      <c r="D1376" s="361">
        <v>22.15</v>
      </c>
    </row>
    <row r="1377" spans="1:4" s="364" customFormat="1" x14ac:dyDescent="0.25">
      <c r="A1377" s="360">
        <v>92743</v>
      </c>
      <c r="B1377" s="360" t="s">
        <v>2028</v>
      </c>
      <c r="C1377" s="360" t="s">
        <v>24</v>
      </c>
      <c r="D1377" s="361">
        <v>587.73</v>
      </c>
    </row>
    <row r="1378" spans="1:4" s="364" customFormat="1" x14ac:dyDescent="0.25">
      <c r="A1378" s="360">
        <v>92744</v>
      </c>
      <c r="B1378" s="360" t="s">
        <v>2029</v>
      </c>
      <c r="C1378" s="360" t="s">
        <v>24</v>
      </c>
      <c r="D1378" s="361">
        <v>565.97</v>
      </c>
    </row>
    <row r="1379" spans="1:4" s="364" customFormat="1" x14ac:dyDescent="0.25">
      <c r="A1379" s="360">
        <v>92745</v>
      </c>
      <c r="B1379" s="360" t="s">
        <v>2030</v>
      </c>
      <c r="C1379" s="360" t="s">
        <v>24</v>
      </c>
      <c r="D1379" s="361">
        <v>710.97</v>
      </c>
    </row>
    <row r="1380" spans="1:4" s="364" customFormat="1" x14ac:dyDescent="0.25">
      <c r="A1380" s="360">
        <v>92746</v>
      </c>
      <c r="B1380" s="360" t="s">
        <v>2031</v>
      </c>
      <c r="C1380" s="360" t="s">
        <v>24</v>
      </c>
      <c r="D1380" s="361">
        <v>657.14</v>
      </c>
    </row>
    <row r="1381" spans="1:4" s="364" customFormat="1" x14ac:dyDescent="0.25">
      <c r="A1381" s="360">
        <v>92747</v>
      </c>
      <c r="B1381" s="360" t="s">
        <v>2032</v>
      </c>
      <c r="C1381" s="360" t="s">
        <v>24</v>
      </c>
      <c r="D1381" s="361">
        <v>780.76</v>
      </c>
    </row>
    <row r="1382" spans="1:4" s="364" customFormat="1" x14ac:dyDescent="0.25">
      <c r="A1382" s="360">
        <v>92748</v>
      </c>
      <c r="B1382" s="360" t="s">
        <v>2033</v>
      </c>
      <c r="C1382" s="360" t="s">
        <v>24</v>
      </c>
      <c r="D1382" s="361">
        <v>709.02</v>
      </c>
    </row>
    <row r="1383" spans="1:4" s="364" customFormat="1" x14ac:dyDescent="0.25">
      <c r="A1383" s="360">
        <v>92749</v>
      </c>
      <c r="B1383" s="360" t="s">
        <v>2034</v>
      </c>
      <c r="C1383" s="360" t="s">
        <v>24</v>
      </c>
      <c r="D1383" s="361">
        <v>810.67</v>
      </c>
    </row>
    <row r="1384" spans="1:4" s="364" customFormat="1" x14ac:dyDescent="0.25">
      <c r="A1384" s="360">
        <v>92750</v>
      </c>
      <c r="B1384" s="360" t="s">
        <v>2035</v>
      </c>
      <c r="C1384" s="360" t="s">
        <v>24</v>
      </c>
      <c r="D1384" s="362">
        <v>1339.85</v>
      </c>
    </row>
    <row r="1385" spans="1:4" s="364" customFormat="1" x14ac:dyDescent="0.25">
      <c r="A1385" s="360">
        <v>92751</v>
      </c>
      <c r="B1385" s="360" t="s">
        <v>2036</v>
      </c>
      <c r="C1385" s="360" t="s">
        <v>24</v>
      </c>
      <c r="D1385" s="362">
        <v>1646.95</v>
      </c>
    </row>
    <row r="1386" spans="1:4" s="364" customFormat="1" x14ac:dyDescent="0.25">
      <c r="A1386" s="360">
        <v>92752</v>
      </c>
      <c r="B1386" s="360" t="s">
        <v>2037</v>
      </c>
      <c r="C1386" s="360" t="s">
        <v>24</v>
      </c>
      <c r="D1386" s="362">
        <v>1952.83</v>
      </c>
    </row>
    <row r="1387" spans="1:4" s="364" customFormat="1" x14ac:dyDescent="0.25">
      <c r="A1387" s="360">
        <v>92753</v>
      </c>
      <c r="B1387" s="360" t="s">
        <v>2038</v>
      </c>
      <c r="C1387" s="360" t="s">
        <v>24</v>
      </c>
      <c r="D1387" s="361">
        <v>489.48</v>
      </c>
    </row>
    <row r="1388" spans="1:4" s="364" customFormat="1" x14ac:dyDescent="0.25">
      <c r="A1388" s="360">
        <v>92754</v>
      </c>
      <c r="B1388" s="360" t="s">
        <v>2039</v>
      </c>
      <c r="C1388" s="360" t="s">
        <v>24</v>
      </c>
      <c r="D1388" s="361">
        <v>446.08</v>
      </c>
    </row>
    <row r="1389" spans="1:4" s="364" customFormat="1" x14ac:dyDescent="0.25">
      <c r="A1389" s="360">
        <v>92755</v>
      </c>
      <c r="B1389" s="360" t="s">
        <v>2040</v>
      </c>
      <c r="C1389" s="360" t="s">
        <v>4</v>
      </c>
      <c r="D1389" s="361">
        <v>200.17</v>
      </c>
    </row>
    <row r="1390" spans="1:4" s="364" customFormat="1" x14ac:dyDescent="0.25">
      <c r="A1390" s="360">
        <v>92756</v>
      </c>
      <c r="B1390" s="360" t="s">
        <v>2041</v>
      </c>
      <c r="C1390" s="360" t="s">
        <v>4</v>
      </c>
      <c r="D1390" s="361">
        <v>229.92</v>
      </c>
    </row>
    <row r="1391" spans="1:4" s="364" customFormat="1" x14ac:dyDescent="0.25">
      <c r="A1391" s="360">
        <v>92757</v>
      </c>
      <c r="B1391" s="360" t="s">
        <v>2042</v>
      </c>
      <c r="C1391" s="360" t="s">
        <v>4</v>
      </c>
      <c r="D1391" s="361">
        <v>265.83</v>
      </c>
    </row>
    <row r="1392" spans="1:4" s="364" customFormat="1" x14ac:dyDescent="0.25">
      <c r="A1392" s="360">
        <v>92758</v>
      </c>
      <c r="B1392" s="360" t="s">
        <v>2043</v>
      </c>
      <c r="C1392" s="360" t="s">
        <v>24</v>
      </c>
      <c r="D1392" s="361">
        <v>654.53</v>
      </c>
    </row>
    <row r="1393" spans="1:4" s="364" customFormat="1" x14ac:dyDescent="0.25">
      <c r="A1393" s="360">
        <v>91069</v>
      </c>
      <c r="B1393" s="360" t="s">
        <v>2044</v>
      </c>
      <c r="C1393" s="360" t="s">
        <v>4</v>
      </c>
      <c r="D1393" s="361">
        <v>118.92</v>
      </c>
    </row>
    <row r="1394" spans="1:4" s="364" customFormat="1" x14ac:dyDescent="0.25">
      <c r="A1394" s="360">
        <v>91070</v>
      </c>
      <c r="B1394" s="360" t="s">
        <v>2045</v>
      </c>
      <c r="C1394" s="360" t="s">
        <v>4</v>
      </c>
      <c r="D1394" s="361">
        <v>130.63</v>
      </c>
    </row>
    <row r="1395" spans="1:4" s="364" customFormat="1" x14ac:dyDescent="0.25">
      <c r="A1395" s="360">
        <v>91071</v>
      </c>
      <c r="B1395" s="360" t="s">
        <v>2046</v>
      </c>
      <c r="C1395" s="360" t="s">
        <v>4</v>
      </c>
      <c r="D1395" s="361">
        <v>152.24</v>
      </c>
    </row>
    <row r="1396" spans="1:4" s="364" customFormat="1" x14ac:dyDescent="0.25">
      <c r="A1396" s="360">
        <v>91072</v>
      </c>
      <c r="B1396" s="360" t="s">
        <v>2047</v>
      </c>
      <c r="C1396" s="360" t="s">
        <v>4</v>
      </c>
      <c r="D1396" s="361">
        <v>163.93</v>
      </c>
    </row>
    <row r="1397" spans="1:4" s="364" customFormat="1" x14ac:dyDescent="0.25">
      <c r="A1397" s="360">
        <v>91073</v>
      </c>
      <c r="B1397" s="360" t="s">
        <v>2048</v>
      </c>
      <c r="C1397" s="360" t="s">
        <v>4</v>
      </c>
      <c r="D1397" s="361">
        <v>129.97999999999999</v>
      </c>
    </row>
    <row r="1398" spans="1:4" s="364" customFormat="1" x14ac:dyDescent="0.25">
      <c r="A1398" s="360">
        <v>91074</v>
      </c>
      <c r="B1398" s="360" t="s">
        <v>2049</v>
      </c>
      <c r="C1398" s="360" t="s">
        <v>4</v>
      </c>
      <c r="D1398" s="361">
        <v>142.85</v>
      </c>
    </row>
    <row r="1399" spans="1:4" s="364" customFormat="1" x14ac:dyDescent="0.25">
      <c r="A1399" s="360">
        <v>91075</v>
      </c>
      <c r="B1399" s="360" t="s">
        <v>2050</v>
      </c>
      <c r="C1399" s="360" t="s">
        <v>4</v>
      </c>
      <c r="D1399" s="361">
        <v>165.21</v>
      </c>
    </row>
    <row r="1400" spans="1:4" s="364" customFormat="1" x14ac:dyDescent="0.25">
      <c r="A1400" s="360">
        <v>91076</v>
      </c>
      <c r="B1400" s="360" t="s">
        <v>2051</v>
      </c>
      <c r="C1400" s="360" t="s">
        <v>4</v>
      </c>
      <c r="D1400" s="361">
        <v>178.13</v>
      </c>
    </row>
    <row r="1401" spans="1:4" s="364" customFormat="1" x14ac:dyDescent="0.25">
      <c r="A1401" s="360">
        <v>91077</v>
      </c>
      <c r="B1401" s="360" t="s">
        <v>2052</v>
      </c>
      <c r="C1401" s="360" t="s">
        <v>4</v>
      </c>
      <c r="D1401" s="361">
        <v>117.1</v>
      </c>
    </row>
    <row r="1402" spans="1:4" s="364" customFormat="1" x14ac:dyDescent="0.25">
      <c r="A1402" s="360">
        <v>91078</v>
      </c>
      <c r="B1402" s="360" t="s">
        <v>2053</v>
      </c>
      <c r="C1402" s="360" t="s">
        <v>4</v>
      </c>
      <c r="D1402" s="361">
        <v>137.83000000000001</v>
      </c>
    </row>
    <row r="1403" spans="1:4" s="364" customFormat="1" x14ac:dyDescent="0.25">
      <c r="A1403" s="360">
        <v>91079</v>
      </c>
      <c r="B1403" s="360" t="s">
        <v>2054</v>
      </c>
      <c r="C1403" s="360" t="s">
        <v>4</v>
      </c>
      <c r="D1403" s="361">
        <v>122.06</v>
      </c>
    </row>
    <row r="1404" spans="1:4" s="364" customFormat="1" x14ac:dyDescent="0.25">
      <c r="A1404" s="360">
        <v>91080</v>
      </c>
      <c r="B1404" s="360" t="s">
        <v>2055</v>
      </c>
      <c r="C1404" s="360" t="s">
        <v>4</v>
      </c>
      <c r="D1404" s="361">
        <v>142.66</v>
      </c>
    </row>
    <row r="1405" spans="1:4" s="364" customFormat="1" x14ac:dyDescent="0.25">
      <c r="A1405" s="360">
        <v>91081</v>
      </c>
      <c r="B1405" s="360" t="s">
        <v>2056</v>
      </c>
      <c r="C1405" s="360" t="s">
        <v>4</v>
      </c>
      <c r="D1405" s="361">
        <v>129.58000000000001</v>
      </c>
    </row>
    <row r="1406" spans="1:4" s="364" customFormat="1" x14ac:dyDescent="0.25">
      <c r="A1406" s="360">
        <v>91082</v>
      </c>
      <c r="B1406" s="360" t="s">
        <v>2057</v>
      </c>
      <c r="C1406" s="360" t="s">
        <v>4</v>
      </c>
      <c r="D1406" s="361">
        <v>151.33000000000001</v>
      </c>
    </row>
    <row r="1407" spans="1:4" s="364" customFormat="1" x14ac:dyDescent="0.25">
      <c r="A1407" s="360">
        <v>91083</v>
      </c>
      <c r="B1407" s="360" t="s">
        <v>2058</v>
      </c>
      <c r="C1407" s="360" t="s">
        <v>4</v>
      </c>
      <c r="D1407" s="361">
        <v>138.25</v>
      </c>
    </row>
    <row r="1408" spans="1:4" s="364" customFormat="1" x14ac:dyDescent="0.25">
      <c r="A1408" s="360">
        <v>91084</v>
      </c>
      <c r="B1408" s="360" t="s">
        <v>2059</v>
      </c>
      <c r="C1408" s="360" t="s">
        <v>4</v>
      </c>
      <c r="D1408" s="361">
        <v>159.80000000000001</v>
      </c>
    </row>
    <row r="1409" spans="1:4" s="364" customFormat="1" x14ac:dyDescent="0.25">
      <c r="A1409" s="360">
        <v>91086</v>
      </c>
      <c r="B1409" s="360" t="s">
        <v>2060</v>
      </c>
      <c r="C1409" s="360" t="s">
        <v>4</v>
      </c>
      <c r="D1409" s="361">
        <v>127.89</v>
      </c>
    </row>
    <row r="1410" spans="1:4" s="364" customFormat="1" x14ac:dyDescent="0.25">
      <c r="A1410" s="360">
        <v>91087</v>
      </c>
      <c r="B1410" s="360" t="s">
        <v>2061</v>
      </c>
      <c r="C1410" s="360" t="s">
        <v>4</v>
      </c>
      <c r="D1410" s="361">
        <v>139.88</v>
      </c>
    </row>
    <row r="1411" spans="1:4" s="364" customFormat="1" x14ac:dyDescent="0.25">
      <c r="A1411" s="360">
        <v>91088</v>
      </c>
      <c r="B1411" s="360" t="s">
        <v>2062</v>
      </c>
      <c r="C1411" s="360" t="s">
        <v>4</v>
      </c>
      <c r="D1411" s="361">
        <v>162.46</v>
      </c>
    </row>
    <row r="1412" spans="1:4" s="364" customFormat="1" x14ac:dyDescent="0.25">
      <c r="A1412" s="360">
        <v>91089</v>
      </c>
      <c r="B1412" s="360" t="s">
        <v>2063</v>
      </c>
      <c r="C1412" s="360" t="s">
        <v>4</v>
      </c>
      <c r="D1412" s="361">
        <v>174.61</v>
      </c>
    </row>
    <row r="1413" spans="1:4" s="364" customFormat="1" x14ac:dyDescent="0.25">
      <c r="A1413" s="360">
        <v>91090</v>
      </c>
      <c r="B1413" s="360" t="s">
        <v>2064</v>
      </c>
      <c r="C1413" s="360" t="s">
        <v>4</v>
      </c>
      <c r="D1413" s="361">
        <v>137.27000000000001</v>
      </c>
    </row>
    <row r="1414" spans="1:4" s="364" customFormat="1" x14ac:dyDescent="0.25">
      <c r="A1414" s="360">
        <v>91091</v>
      </c>
      <c r="B1414" s="360" t="s">
        <v>2065</v>
      </c>
      <c r="C1414" s="360" t="s">
        <v>4</v>
      </c>
      <c r="D1414" s="361">
        <v>150.58000000000001</v>
      </c>
    </row>
    <row r="1415" spans="1:4" s="364" customFormat="1" x14ac:dyDescent="0.25">
      <c r="A1415" s="360">
        <v>91092</v>
      </c>
      <c r="B1415" s="360" t="s">
        <v>2066</v>
      </c>
      <c r="C1415" s="360" t="s">
        <v>4</v>
      </c>
      <c r="D1415" s="361">
        <v>173.37</v>
      </c>
    </row>
    <row r="1416" spans="1:4" s="364" customFormat="1" x14ac:dyDescent="0.25">
      <c r="A1416" s="360">
        <v>91093</v>
      </c>
      <c r="B1416" s="360" t="s">
        <v>2067</v>
      </c>
      <c r="C1416" s="360" t="s">
        <v>4</v>
      </c>
      <c r="D1416" s="361">
        <v>186.97</v>
      </c>
    </row>
    <row r="1417" spans="1:4" s="364" customFormat="1" x14ac:dyDescent="0.25">
      <c r="A1417" s="360">
        <v>91094</v>
      </c>
      <c r="B1417" s="360" t="s">
        <v>2068</v>
      </c>
      <c r="C1417" s="360" t="s">
        <v>4</v>
      </c>
      <c r="D1417" s="361">
        <v>122.11</v>
      </c>
    </row>
    <row r="1418" spans="1:4" s="364" customFormat="1" x14ac:dyDescent="0.25">
      <c r="A1418" s="360">
        <v>91095</v>
      </c>
      <c r="B1418" s="360" t="s">
        <v>2069</v>
      </c>
      <c r="C1418" s="360" t="s">
        <v>4</v>
      </c>
      <c r="D1418" s="361">
        <v>143.19</v>
      </c>
    </row>
    <row r="1419" spans="1:4" s="364" customFormat="1" x14ac:dyDescent="0.25">
      <c r="A1419" s="360">
        <v>91096</v>
      </c>
      <c r="B1419" s="360" t="s">
        <v>2070</v>
      </c>
      <c r="C1419" s="360" t="s">
        <v>4</v>
      </c>
      <c r="D1419" s="361">
        <v>124.75</v>
      </c>
    </row>
    <row r="1420" spans="1:4" s="364" customFormat="1" x14ac:dyDescent="0.25">
      <c r="A1420" s="360">
        <v>91097</v>
      </c>
      <c r="B1420" s="360" t="s">
        <v>2071</v>
      </c>
      <c r="C1420" s="360" t="s">
        <v>4</v>
      </c>
      <c r="D1420" s="361">
        <v>145.71</v>
      </c>
    </row>
    <row r="1421" spans="1:4" s="364" customFormat="1" x14ac:dyDescent="0.25">
      <c r="A1421" s="360">
        <v>91098</v>
      </c>
      <c r="B1421" s="360" t="s">
        <v>2072</v>
      </c>
      <c r="C1421" s="360" t="s">
        <v>4</v>
      </c>
      <c r="D1421" s="361">
        <v>134.4</v>
      </c>
    </row>
    <row r="1422" spans="1:4" s="364" customFormat="1" x14ac:dyDescent="0.25">
      <c r="A1422" s="360">
        <v>91099</v>
      </c>
      <c r="B1422" s="360" t="s">
        <v>2073</v>
      </c>
      <c r="C1422" s="360" t="s">
        <v>4</v>
      </c>
      <c r="D1422" s="361">
        <v>156.56</v>
      </c>
    </row>
    <row r="1423" spans="1:4" s="364" customFormat="1" x14ac:dyDescent="0.25">
      <c r="A1423" s="360">
        <v>91100</v>
      </c>
      <c r="B1423" s="360" t="s">
        <v>2074</v>
      </c>
      <c r="C1423" s="360" t="s">
        <v>4</v>
      </c>
      <c r="D1423" s="361">
        <v>141.4</v>
      </c>
    </row>
    <row r="1424" spans="1:4" s="364" customFormat="1" x14ac:dyDescent="0.25">
      <c r="A1424" s="360">
        <v>91101</v>
      </c>
      <c r="B1424" s="360" t="s">
        <v>2075</v>
      </c>
      <c r="C1424" s="360" t="s">
        <v>4</v>
      </c>
      <c r="D1424" s="361">
        <v>163.53</v>
      </c>
    </row>
    <row r="1425" spans="1:4" s="364" customFormat="1" x14ac:dyDescent="0.25">
      <c r="A1425" s="360">
        <v>93952</v>
      </c>
      <c r="B1425" s="360" t="s">
        <v>2076</v>
      </c>
      <c r="C1425" s="360" t="s">
        <v>51</v>
      </c>
      <c r="D1425" s="361">
        <v>181.47</v>
      </c>
    </row>
    <row r="1426" spans="1:4" s="364" customFormat="1" x14ac:dyDescent="0.25">
      <c r="A1426" s="360">
        <v>93953</v>
      </c>
      <c r="B1426" s="360" t="s">
        <v>2077</v>
      </c>
      <c r="C1426" s="360" t="s">
        <v>51</v>
      </c>
      <c r="D1426" s="361">
        <v>169.77</v>
      </c>
    </row>
    <row r="1427" spans="1:4" s="364" customFormat="1" x14ac:dyDescent="0.25">
      <c r="A1427" s="360">
        <v>93954</v>
      </c>
      <c r="B1427" s="360" t="s">
        <v>2078</v>
      </c>
      <c r="C1427" s="360" t="s">
        <v>51</v>
      </c>
      <c r="D1427" s="361">
        <v>162.71</v>
      </c>
    </row>
    <row r="1428" spans="1:4" s="364" customFormat="1" x14ac:dyDescent="0.25">
      <c r="A1428" s="360">
        <v>93955</v>
      </c>
      <c r="B1428" s="360" t="s">
        <v>2079</v>
      </c>
      <c r="C1428" s="360" t="s">
        <v>51</v>
      </c>
      <c r="D1428" s="361">
        <v>157.72</v>
      </c>
    </row>
    <row r="1429" spans="1:4" s="364" customFormat="1" x14ac:dyDescent="0.25">
      <c r="A1429" s="360">
        <v>93956</v>
      </c>
      <c r="B1429" s="360" t="s">
        <v>2080</v>
      </c>
      <c r="C1429" s="360" t="s">
        <v>51</v>
      </c>
      <c r="D1429" s="361">
        <v>153.77000000000001</v>
      </c>
    </row>
    <row r="1430" spans="1:4" s="364" customFormat="1" x14ac:dyDescent="0.25">
      <c r="A1430" s="360">
        <v>93957</v>
      </c>
      <c r="B1430" s="360" t="s">
        <v>2081</v>
      </c>
      <c r="C1430" s="360" t="s">
        <v>51</v>
      </c>
      <c r="D1430" s="361">
        <v>198.58</v>
      </c>
    </row>
    <row r="1431" spans="1:4" s="364" customFormat="1" x14ac:dyDescent="0.25">
      <c r="A1431" s="360">
        <v>93958</v>
      </c>
      <c r="B1431" s="360" t="s">
        <v>2082</v>
      </c>
      <c r="C1431" s="360" t="s">
        <v>51</v>
      </c>
      <c r="D1431" s="361">
        <v>186.09</v>
      </c>
    </row>
    <row r="1432" spans="1:4" s="364" customFormat="1" x14ac:dyDescent="0.25">
      <c r="A1432" s="360">
        <v>93959</v>
      </c>
      <c r="B1432" s="360" t="s">
        <v>2083</v>
      </c>
      <c r="C1432" s="360" t="s">
        <v>51</v>
      </c>
      <c r="D1432" s="361">
        <v>178.65</v>
      </c>
    </row>
    <row r="1433" spans="1:4" s="364" customFormat="1" x14ac:dyDescent="0.25">
      <c r="A1433" s="360">
        <v>93960</v>
      </c>
      <c r="B1433" s="360" t="s">
        <v>2084</v>
      </c>
      <c r="C1433" s="360" t="s">
        <v>51</v>
      </c>
      <c r="D1433" s="361">
        <v>173.41</v>
      </c>
    </row>
    <row r="1434" spans="1:4" s="364" customFormat="1" x14ac:dyDescent="0.25">
      <c r="A1434" s="360">
        <v>93961</v>
      </c>
      <c r="B1434" s="360" t="s">
        <v>2085</v>
      </c>
      <c r="C1434" s="360" t="s">
        <v>51</v>
      </c>
      <c r="D1434" s="361">
        <v>169.29</v>
      </c>
    </row>
    <row r="1435" spans="1:4" s="364" customFormat="1" x14ac:dyDescent="0.25">
      <c r="A1435" s="360">
        <v>93962</v>
      </c>
      <c r="B1435" s="360" t="s">
        <v>2086</v>
      </c>
      <c r="C1435" s="360" t="s">
        <v>51</v>
      </c>
      <c r="D1435" s="361">
        <v>170.96</v>
      </c>
    </row>
    <row r="1436" spans="1:4" s="364" customFormat="1" x14ac:dyDescent="0.25">
      <c r="A1436" s="360">
        <v>93963</v>
      </c>
      <c r="B1436" s="360" t="s">
        <v>2087</v>
      </c>
      <c r="C1436" s="360" t="s">
        <v>51</v>
      </c>
      <c r="D1436" s="361">
        <v>159.26</v>
      </c>
    </row>
    <row r="1437" spans="1:4" s="364" customFormat="1" x14ac:dyDescent="0.25">
      <c r="A1437" s="360">
        <v>93964</v>
      </c>
      <c r="B1437" s="360" t="s">
        <v>2088</v>
      </c>
      <c r="C1437" s="360" t="s">
        <v>51</v>
      </c>
      <c r="D1437" s="361">
        <v>152.24</v>
      </c>
    </row>
    <row r="1438" spans="1:4" s="364" customFormat="1" x14ac:dyDescent="0.25">
      <c r="A1438" s="360">
        <v>93965</v>
      </c>
      <c r="B1438" s="360" t="s">
        <v>2089</v>
      </c>
      <c r="C1438" s="360" t="s">
        <v>51</v>
      </c>
      <c r="D1438" s="361">
        <v>145.6</v>
      </c>
    </row>
    <row r="1439" spans="1:4" s="364" customFormat="1" x14ac:dyDescent="0.25">
      <c r="A1439" s="360">
        <v>93966</v>
      </c>
      <c r="B1439" s="360" t="s">
        <v>2090</v>
      </c>
      <c r="C1439" s="360" t="s">
        <v>51</v>
      </c>
      <c r="D1439" s="361">
        <v>143.34</v>
      </c>
    </row>
    <row r="1440" spans="1:4" s="364" customFormat="1" x14ac:dyDescent="0.25">
      <c r="A1440" s="360">
        <v>93967</v>
      </c>
      <c r="B1440" s="360" t="s">
        <v>2091</v>
      </c>
      <c r="C1440" s="360" t="s">
        <v>51</v>
      </c>
      <c r="D1440" s="361">
        <v>188.03</v>
      </c>
    </row>
    <row r="1441" spans="1:4" s="364" customFormat="1" x14ac:dyDescent="0.25">
      <c r="A1441" s="360">
        <v>93968</v>
      </c>
      <c r="B1441" s="360" t="s">
        <v>2092</v>
      </c>
      <c r="C1441" s="360" t="s">
        <v>51</v>
      </c>
      <c r="D1441" s="361">
        <v>175.58</v>
      </c>
    </row>
    <row r="1442" spans="1:4" s="364" customFormat="1" x14ac:dyDescent="0.25">
      <c r="A1442" s="360">
        <v>93969</v>
      </c>
      <c r="B1442" s="360" t="s">
        <v>2093</v>
      </c>
      <c r="C1442" s="360" t="s">
        <v>51</v>
      </c>
      <c r="D1442" s="361">
        <v>168.18</v>
      </c>
    </row>
    <row r="1443" spans="1:4" s="364" customFormat="1" x14ac:dyDescent="0.25">
      <c r="A1443" s="360">
        <v>93970</v>
      </c>
      <c r="B1443" s="360" t="s">
        <v>2094</v>
      </c>
      <c r="C1443" s="360" t="s">
        <v>51</v>
      </c>
      <c r="D1443" s="361">
        <v>162.97999999999999</v>
      </c>
    </row>
    <row r="1444" spans="1:4" s="364" customFormat="1" x14ac:dyDescent="0.25">
      <c r="A1444" s="360">
        <v>93971</v>
      </c>
      <c r="B1444" s="360" t="s">
        <v>2095</v>
      </c>
      <c r="C1444" s="360" t="s">
        <v>51</v>
      </c>
      <c r="D1444" s="361">
        <v>154.47999999999999</v>
      </c>
    </row>
    <row r="1445" spans="1:4" s="364" customFormat="1" x14ac:dyDescent="0.25">
      <c r="A1445" s="360">
        <v>95108</v>
      </c>
      <c r="B1445" s="360" t="s">
        <v>2096</v>
      </c>
      <c r="C1445" s="360" t="s">
        <v>8</v>
      </c>
      <c r="D1445" s="361">
        <v>25.74</v>
      </c>
    </row>
    <row r="1446" spans="1:4" s="364" customFormat="1" x14ac:dyDescent="0.25">
      <c r="A1446" s="360">
        <v>100332</v>
      </c>
      <c r="B1446" s="360" t="s">
        <v>2097</v>
      </c>
      <c r="C1446" s="360" t="s">
        <v>4</v>
      </c>
      <c r="D1446" s="361">
        <v>977.37</v>
      </c>
    </row>
    <row r="1447" spans="1:4" s="364" customFormat="1" x14ac:dyDescent="0.25">
      <c r="A1447" s="360">
        <v>100333</v>
      </c>
      <c r="B1447" s="360" t="s">
        <v>2098</v>
      </c>
      <c r="C1447" s="360" t="s">
        <v>4</v>
      </c>
      <c r="D1447" s="361">
        <v>587.73</v>
      </c>
    </row>
    <row r="1448" spans="1:4" s="364" customFormat="1" x14ac:dyDescent="0.25">
      <c r="A1448" s="360">
        <v>100334</v>
      </c>
      <c r="B1448" s="360" t="s">
        <v>2099</v>
      </c>
      <c r="C1448" s="360" t="s">
        <v>4</v>
      </c>
      <c r="D1448" s="361">
        <v>766.91</v>
      </c>
    </row>
    <row r="1449" spans="1:4" s="364" customFormat="1" x14ac:dyDescent="0.25">
      <c r="A1449" s="360">
        <v>100335</v>
      </c>
      <c r="B1449" s="360" t="s">
        <v>2100</v>
      </c>
      <c r="C1449" s="360" t="s">
        <v>4</v>
      </c>
      <c r="D1449" s="361">
        <v>474.68</v>
      </c>
    </row>
    <row r="1450" spans="1:4" s="364" customFormat="1" x14ac:dyDescent="0.25">
      <c r="A1450" s="360">
        <v>100341</v>
      </c>
      <c r="B1450" s="360" t="s">
        <v>2101</v>
      </c>
      <c r="C1450" s="360" t="s">
        <v>4</v>
      </c>
      <c r="D1450" s="361">
        <v>32.25</v>
      </c>
    </row>
    <row r="1451" spans="1:4" s="364" customFormat="1" x14ac:dyDescent="0.25">
      <c r="A1451" s="360">
        <v>100342</v>
      </c>
      <c r="B1451" s="360" t="s">
        <v>2102</v>
      </c>
      <c r="C1451" s="360" t="s">
        <v>55</v>
      </c>
      <c r="D1451" s="361">
        <v>17.75</v>
      </c>
    </row>
    <row r="1452" spans="1:4" s="364" customFormat="1" x14ac:dyDescent="0.25">
      <c r="A1452" s="360">
        <v>100343</v>
      </c>
      <c r="B1452" s="360" t="s">
        <v>2103</v>
      </c>
      <c r="C1452" s="360" t="s">
        <v>55</v>
      </c>
      <c r="D1452" s="361">
        <v>17.18</v>
      </c>
    </row>
    <row r="1453" spans="1:4" s="364" customFormat="1" x14ac:dyDescent="0.25">
      <c r="A1453" s="360">
        <v>100344</v>
      </c>
      <c r="B1453" s="360" t="s">
        <v>2104</v>
      </c>
      <c r="C1453" s="360" t="s">
        <v>55</v>
      </c>
      <c r="D1453" s="361">
        <v>15.61</v>
      </c>
    </row>
    <row r="1454" spans="1:4" s="364" customFormat="1" x14ac:dyDescent="0.25">
      <c r="A1454" s="360">
        <v>100345</v>
      </c>
      <c r="B1454" s="360" t="s">
        <v>2105</v>
      </c>
      <c r="C1454" s="360" t="s">
        <v>55</v>
      </c>
      <c r="D1454" s="361">
        <v>13.29</v>
      </c>
    </row>
    <row r="1455" spans="1:4" s="364" customFormat="1" x14ac:dyDescent="0.25">
      <c r="A1455" s="360">
        <v>100346</v>
      </c>
      <c r="B1455" s="360" t="s">
        <v>2106</v>
      </c>
      <c r="C1455" s="360" t="s">
        <v>55</v>
      </c>
      <c r="D1455" s="361">
        <v>12.83</v>
      </c>
    </row>
    <row r="1456" spans="1:4" s="364" customFormat="1" x14ac:dyDescent="0.25">
      <c r="A1456" s="360">
        <v>100347</v>
      </c>
      <c r="B1456" s="360" t="s">
        <v>2107</v>
      </c>
      <c r="C1456" s="360" t="s">
        <v>55</v>
      </c>
      <c r="D1456" s="361">
        <v>14.65</v>
      </c>
    </row>
    <row r="1457" spans="1:4" s="364" customFormat="1" x14ac:dyDescent="0.25">
      <c r="A1457" s="360">
        <v>100348</v>
      </c>
      <c r="B1457" s="360" t="s">
        <v>2108</v>
      </c>
      <c r="C1457" s="360" t="s">
        <v>55</v>
      </c>
      <c r="D1457" s="361">
        <v>14.42</v>
      </c>
    </row>
    <row r="1458" spans="1:4" s="364" customFormat="1" x14ac:dyDescent="0.25">
      <c r="A1458" s="360">
        <v>100349</v>
      </c>
      <c r="B1458" s="360" t="s">
        <v>2109</v>
      </c>
      <c r="C1458" s="360" t="s">
        <v>24</v>
      </c>
      <c r="D1458" s="361">
        <v>416.03</v>
      </c>
    </row>
    <row r="1459" spans="1:4" s="364" customFormat="1" x14ac:dyDescent="0.25">
      <c r="A1459" s="360">
        <v>102989</v>
      </c>
      <c r="B1459" s="360" t="s">
        <v>14683</v>
      </c>
      <c r="C1459" s="360" t="s">
        <v>51</v>
      </c>
      <c r="D1459" s="361">
        <v>28.14</v>
      </c>
    </row>
    <row r="1460" spans="1:4" s="364" customFormat="1" x14ac:dyDescent="0.25">
      <c r="A1460" s="360">
        <v>102990</v>
      </c>
      <c r="B1460" s="360" t="s">
        <v>14684</v>
      </c>
      <c r="C1460" s="360" t="s">
        <v>51</v>
      </c>
      <c r="D1460" s="361">
        <v>34.19</v>
      </c>
    </row>
    <row r="1461" spans="1:4" s="364" customFormat="1" x14ac:dyDescent="0.25">
      <c r="A1461" s="360">
        <v>102991</v>
      </c>
      <c r="B1461" s="360" t="s">
        <v>14685</v>
      </c>
      <c r="C1461" s="360" t="s">
        <v>51</v>
      </c>
      <c r="D1461" s="361">
        <v>44.28</v>
      </c>
    </row>
    <row r="1462" spans="1:4" s="364" customFormat="1" x14ac:dyDescent="0.25">
      <c r="A1462" s="360">
        <v>102992</v>
      </c>
      <c r="B1462" s="360" t="s">
        <v>14686</v>
      </c>
      <c r="C1462" s="360" t="s">
        <v>51</v>
      </c>
      <c r="D1462" s="361">
        <v>64.790000000000006</v>
      </c>
    </row>
    <row r="1463" spans="1:4" s="364" customFormat="1" x14ac:dyDescent="0.25">
      <c r="A1463" s="360">
        <v>102993</v>
      </c>
      <c r="B1463" s="360" t="s">
        <v>14687</v>
      </c>
      <c r="C1463" s="360" t="s">
        <v>51</v>
      </c>
      <c r="D1463" s="361">
        <v>84.39</v>
      </c>
    </row>
    <row r="1464" spans="1:4" s="364" customFormat="1" x14ac:dyDescent="0.25">
      <c r="A1464" s="360">
        <v>102994</v>
      </c>
      <c r="B1464" s="360" t="s">
        <v>14688</v>
      </c>
      <c r="C1464" s="360" t="s">
        <v>51</v>
      </c>
      <c r="D1464" s="361">
        <v>143.11000000000001</v>
      </c>
    </row>
    <row r="1465" spans="1:4" s="364" customFormat="1" x14ac:dyDescent="0.25">
      <c r="A1465" s="360">
        <v>102995</v>
      </c>
      <c r="B1465" s="360" t="s">
        <v>14689</v>
      </c>
      <c r="C1465" s="360" t="s">
        <v>51</v>
      </c>
      <c r="D1465" s="361">
        <v>44.68</v>
      </c>
    </row>
    <row r="1466" spans="1:4" s="364" customFormat="1" x14ac:dyDescent="0.25">
      <c r="A1466" s="360">
        <v>102996</v>
      </c>
      <c r="B1466" s="360" t="s">
        <v>14690</v>
      </c>
      <c r="C1466" s="360" t="s">
        <v>51</v>
      </c>
      <c r="D1466" s="361">
        <v>63.24</v>
      </c>
    </row>
    <row r="1467" spans="1:4" s="364" customFormat="1" x14ac:dyDescent="0.25">
      <c r="A1467" s="360">
        <v>102997</v>
      </c>
      <c r="B1467" s="360" t="s">
        <v>14691</v>
      </c>
      <c r="C1467" s="360" t="s">
        <v>51</v>
      </c>
      <c r="D1467" s="361">
        <v>84.87</v>
      </c>
    </row>
    <row r="1468" spans="1:4" s="364" customFormat="1" x14ac:dyDescent="0.25">
      <c r="A1468" s="360">
        <v>102998</v>
      </c>
      <c r="B1468" s="360" t="s">
        <v>14692</v>
      </c>
      <c r="C1468" s="360" t="s">
        <v>51</v>
      </c>
      <c r="D1468" s="361">
        <v>81</v>
      </c>
    </row>
    <row r="1469" spans="1:4" s="364" customFormat="1" x14ac:dyDescent="0.25">
      <c r="A1469" s="360">
        <v>102999</v>
      </c>
      <c r="B1469" s="360" t="s">
        <v>14693</v>
      </c>
      <c r="C1469" s="360" t="s">
        <v>51</v>
      </c>
      <c r="D1469" s="361">
        <v>102.54</v>
      </c>
    </row>
    <row r="1470" spans="1:4" s="364" customFormat="1" x14ac:dyDescent="0.25">
      <c r="A1470" s="360">
        <v>103000</v>
      </c>
      <c r="B1470" s="360" t="s">
        <v>14694</v>
      </c>
      <c r="C1470" s="360" t="s">
        <v>51</v>
      </c>
      <c r="D1470" s="361">
        <v>102.95</v>
      </c>
    </row>
    <row r="1471" spans="1:4" s="364" customFormat="1" x14ac:dyDescent="0.25">
      <c r="A1471" s="360">
        <v>103001</v>
      </c>
      <c r="B1471" s="360" t="s">
        <v>14695</v>
      </c>
      <c r="C1471" s="360" t="s">
        <v>8</v>
      </c>
      <c r="D1471" s="361">
        <v>243.07</v>
      </c>
    </row>
    <row r="1472" spans="1:4" s="364" customFormat="1" x14ac:dyDescent="0.25">
      <c r="A1472" s="360">
        <v>103002</v>
      </c>
      <c r="B1472" s="360" t="s">
        <v>14696</v>
      </c>
      <c r="C1472" s="360" t="s">
        <v>8</v>
      </c>
      <c r="D1472" s="361">
        <v>304.37</v>
      </c>
    </row>
    <row r="1473" spans="1:4" s="364" customFormat="1" x14ac:dyDescent="0.25">
      <c r="A1473" s="360">
        <v>103003</v>
      </c>
      <c r="B1473" s="360" t="s">
        <v>14697</v>
      </c>
      <c r="C1473" s="360" t="s">
        <v>8</v>
      </c>
      <c r="D1473" s="361">
        <v>427</v>
      </c>
    </row>
    <row r="1474" spans="1:4" s="364" customFormat="1" x14ac:dyDescent="0.25">
      <c r="A1474" s="360">
        <v>103005</v>
      </c>
      <c r="B1474" s="360" t="s">
        <v>14698</v>
      </c>
      <c r="C1474" s="360" t="s">
        <v>8</v>
      </c>
      <c r="D1474" s="361">
        <v>575.82000000000005</v>
      </c>
    </row>
    <row r="1475" spans="1:4" s="364" customFormat="1" x14ac:dyDescent="0.25">
      <c r="A1475" s="360">
        <v>103006</v>
      </c>
      <c r="B1475" s="360" t="s">
        <v>14699</v>
      </c>
      <c r="C1475" s="360" t="s">
        <v>8</v>
      </c>
      <c r="D1475" s="361">
        <v>784.04</v>
      </c>
    </row>
    <row r="1476" spans="1:4" s="364" customFormat="1" x14ac:dyDescent="0.25">
      <c r="A1476" s="360">
        <v>103007</v>
      </c>
      <c r="B1476" s="360" t="s">
        <v>14700</v>
      </c>
      <c r="C1476" s="360" t="s">
        <v>8</v>
      </c>
      <c r="D1476" s="362">
        <v>1041.95</v>
      </c>
    </row>
    <row r="1477" spans="1:4" s="364" customFormat="1" x14ac:dyDescent="0.25">
      <c r="A1477" s="360">
        <v>97933</v>
      </c>
      <c r="B1477" s="360" t="s">
        <v>12263</v>
      </c>
      <c r="C1477" s="360" t="s">
        <v>8</v>
      </c>
      <c r="D1477" s="361">
        <v>975.38</v>
      </c>
    </row>
    <row r="1478" spans="1:4" s="364" customFormat="1" x14ac:dyDescent="0.25">
      <c r="A1478" s="360">
        <v>97934</v>
      </c>
      <c r="B1478" s="360" t="s">
        <v>12264</v>
      </c>
      <c r="C1478" s="360" t="s">
        <v>8</v>
      </c>
      <c r="D1478" s="362">
        <v>2060.12</v>
      </c>
    </row>
    <row r="1479" spans="1:4" s="364" customFormat="1" x14ac:dyDescent="0.25">
      <c r="A1479" s="360">
        <v>97935</v>
      </c>
      <c r="B1479" s="360" t="s">
        <v>12265</v>
      </c>
      <c r="C1479" s="360" t="s">
        <v>8</v>
      </c>
      <c r="D1479" s="361">
        <v>778.71</v>
      </c>
    </row>
    <row r="1480" spans="1:4" s="364" customFormat="1" x14ac:dyDescent="0.25">
      <c r="A1480" s="360">
        <v>97936</v>
      </c>
      <c r="B1480" s="360" t="s">
        <v>12266</v>
      </c>
      <c r="C1480" s="360" t="s">
        <v>8</v>
      </c>
      <c r="D1480" s="362">
        <v>1713.38</v>
      </c>
    </row>
    <row r="1481" spans="1:4" s="364" customFormat="1" x14ac:dyDescent="0.25">
      <c r="A1481" s="360">
        <v>97947</v>
      </c>
      <c r="B1481" s="360" t="s">
        <v>12267</v>
      </c>
      <c r="C1481" s="360" t="s">
        <v>8</v>
      </c>
      <c r="D1481" s="362">
        <v>1628.41</v>
      </c>
    </row>
    <row r="1482" spans="1:4" s="364" customFormat="1" x14ac:dyDescent="0.25">
      <c r="A1482" s="360">
        <v>97948</v>
      </c>
      <c r="B1482" s="360" t="s">
        <v>12268</v>
      </c>
      <c r="C1482" s="360" t="s">
        <v>8</v>
      </c>
      <c r="D1482" s="362">
        <v>3002.35</v>
      </c>
    </row>
    <row r="1483" spans="1:4" s="364" customFormat="1" x14ac:dyDescent="0.25">
      <c r="A1483" s="360">
        <v>97949</v>
      </c>
      <c r="B1483" s="360" t="s">
        <v>12269</v>
      </c>
      <c r="C1483" s="360" t="s">
        <v>8</v>
      </c>
      <c r="D1483" s="362">
        <v>1614.43</v>
      </c>
    </row>
    <row r="1484" spans="1:4" s="364" customFormat="1" x14ac:dyDescent="0.25">
      <c r="A1484" s="360">
        <v>97950</v>
      </c>
      <c r="B1484" s="360" t="s">
        <v>12270</v>
      </c>
      <c r="C1484" s="360" t="s">
        <v>8</v>
      </c>
      <c r="D1484" s="362">
        <v>2841.97</v>
      </c>
    </row>
    <row r="1485" spans="1:4" s="364" customFormat="1" x14ac:dyDescent="0.25">
      <c r="A1485" s="360">
        <v>97951</v>
      </c>
      <c r="B1485" s="360" t="s">
        <v>12271</v>
      </c>
      <c r="C1485" s="360" t="s">
        <v>8</v>
      </c>
      <c r="D1485" s="362">
        <v>2596.4</v>
      </c>
    </row>
    <row r="1486" spans="1:4" s="364" customFormat="1" x14ac:dyDescent="0.25">
      <c r="A1486" s="360">
        <v>97952</v>
      </c>
      <c r="B1486" s="360" t="s">
        <v>12272</v>
      </c>
      <c r="C1486" s="360" t="s">
        <v>8</v>
      </c>
      <c r="D1486" s="362">
        <v>4485.66</v>
      </c>
    </row>
    <row r="1487" spans="1:4" s="364" customFormat="1" x14ac:dyDescent="0.25">
      <c r="A1487" s="360">
        <v>97953</v>
      </c>
      <c r="B1487" s="360" t="s">
        <v>12273</v>
      </c>
      <c r="C1487" s="360" t="s">
        <v>8</v>
      </c>
      <c r="D1487" s="362">
        <v>1173.67</v>
      </c>
    </row>
    <row r="1488" spans="1:4" s="364" customFormat="1" x14ac:dyDescent="0.25">
      <c r="A1488" s="360">
        <v>97955</v>
      </c>
      <c r="B1488" s="360" t="s">
        <v>12274</v>
      </c>
      <c r="C1488" s="360" t="s">
        <v>8</v>
      </c>
      <c r="D1488" s="362">
        <v>2556.02</v>
      </c>
    </row>
    <row r="1489" spans="1:4" s="364" customFormat="1" x14ac:dyDescent="0.25">
      <c r="A1489" s="360">
        <v>97956</v>
      </c>
      <c r="B1489" s="360" t="s">
        <v>12275</v>
      </c>
      <c r="C1489" s="360" t="s">
        <v>8</v>
      </c>
      <c r="D1489" s="362">
        <v>1222.71</v>
      </c>
    </row>
    <row r="1490" spans="1:4" s="364" customFormat="1" x14ac:dyDescent="0.25">
      <c r="A1490" s="360">
        <v>97957</v>
      </c>
      <c r="B1490" s="360" t="s">
        <v>12276</v>
      </c>
      <c r="C1490" s="360" t="s">
        <v>8</v>
      </c>
      <c r="D1490" s="362">
        <v>2201.4299999999998</v>
      </c>
    </row>
    <row r="1491" spans="1:4" s="364" customFormat="1" x14ac:dyDescent="0.25">
      <c r="A1491" s="360">
        <v>97961</v>
      </c>
      <c r="B1491" s="360" t="s">
        <v>12277</v>
      </c>
      <c r="C1491" s="360" t="s">
        <v>8</v>
      </c>
      <c r="D1491" s="362">
        <v>2024.33</v>
      </c>
    </row>
    <row r="1492" spans="1:4" s="364" customFormat="1" x14ac:dyDescent="0.25">
      <c r="A1492" s="360">
        <v>97973</v>
      </c>
      <c r="B1492" s="360" t="s">
        <v>12278</v>
      </c>
      <c r="C1492" s="360" t="s">
        <v>8</v>
      </c>
      <c r="D1492" s="362">
        <v>3823.79</v>
      </c>
    </row>
    <row r="1493" spans="1:4" s="364" customFormat="1" x14ac:dyDescent="0.25">
      <c r="A1493" s="360">
        <v>97974</v>
      </c>
      <c r="B1493" s="360" t="s">
        <v>12279</v>
      </c>
      <c r="C1493" s="360" t="s">
        <v>8</v>
      </c>
      <c r="D1493" s="361">
        <v>430.55</v>
      </c>
    </row>
    <row r="1494" spans="1:4" s="364" customFormat="1" x14ac:dyDescent="0.25">
      <c r="A1494" s="360">
        <v>97975</v>
      </c>
      <c r="B1494" s="360" t="s">
        <v>12280</v>
      </c>
      <c r="C1494" s="360" t="s">
        <v>8</v>
      </c>
      <c r="D1494" s="361">
        <v>447.46</v>
      </c>
    </row>
    <row r="1495" spans="1:4" s="364" customFormat="1" x14ac:dyDescent="0.25">
      <c r="A1495" s="360">
        <v>97976</v>
      </c>
      <c r="B1495" s="360" t="s">
        <v>12281</v>
      </c>
      <c r="C1495" s="360" t="s">
        <v>8</v>
      </c>
      <c r="D1495" s="362">
        <v>1018.54</v>
      </c>
    </row>
    <row r="1496" spans="1:4" s="364" customFormat="1" x14ac:dyDescent="0.25">
      <c r="A1496" s="360">
        <v>97977</v>
      </c>
      <c r="B1496" s="360" t="s">
        <v>12282</v>
      </c>
      <c r="C1496" s="360" t="s">
        <v>8</v>
      </c>
      <c r="D1496" s="362">
        <v>1422.96</v>
      </c>
    </row>
    <row r="1497" spans="1:4" s="364" customFormat="1" x14ac:dyDescent="0.25">
      <c r="A1497" s="360">
        <v>97978</v>
      </c>
      <c r="B1497" s="360" t="s">
        <v>12283</v>
      </c>
      <c r="C1497" s="360" t="s">
        <v>8</v>
      </c>
      <c r="D1497" s="361">
        <v>840.72</v>
      </c>
    </row>
    <row r="1498" spans="1:4" s="364" customFormat="1" x14ac:dyDescent="0.25">
      <c r="A1498" s="360">
        <v>97980</v>
      </c>
      <c r="B1498" s="360" t="s">
        <v>12284</v>
      </c>
      <c r="C1498" s="360" t="s">
        <v>8</v>
      </c>
      <c r="D1498" s="362">
        <v>1887.73</v>
      </c>
    </row>
    <row r="1499" spans="1:4" s="364" customFormat="1" x14ac:dyDescent="0.25">
      <c r="A1499" s="360">
        <v>97981</v>
      </c>
      <c r="B1499" s="360" t="s">
        <v>12285</v>
      </c>
      <c r="C1499" s="360" t="s">
        <v>51</v>
      </c>
      <c r="D1499" s="362">
        <v>1054.03</v>
      </c>
    </row>
    <row r="1500" spans="1:4" s="364" customFormat="1" x14ac:dyDescent="0.25">
      <c r="A1500" s="360">
        <v>97983</v>
      </c>
      <c r="B1500" s="360" t="s">
        <v>12286</v>
      </c>
      <c r="C1500" s="360" t="s">
        <v>51</v>
      </c>
      <c r="D1500" s="361">
        <v>462.23</v>
      </c>
    </row>
    <row r="1501" spans="1:4" s="364" customFormat="1" x14ac:dyDescent="0.25">
      <c r="A1501" s="360">
        <v>97985</v>
      </c>
      <c r="B1501" s="360" t="s">
        <v>12287</v>
      </c>
      <c r="C1501" s="360" t="s">
        <v>51</v>
      </c>
      <c r="D1501" s="362">
        <v>1273.17</v>
      </c>
    </row>
    <row r="1502" spans="1:4" s="364" customFormat="1" x14ac:dyDescent="0.25">
      <c r="A1502" s="360">
        <v>97987</v>
      </c>
      <c r="B1502" s="360" t="s">
        <v>12288</v>
      </c>
      <c r="C1502" s="360" t="s">
        <v>51</v>
      </c>
      <c r="D1502" s="361">
        <v>617.23</v>
      </c>
    </row>
    <row r="1503" spans="1:4" s="364" customFormat="1" x14ac:dyDescent="0.25">
      <c r="A1503" s="360">
        <v>97988</v>
      </c>
      <c r="B1503" s="360" t="s">
        <v>12289</v>
      </c>
      <c r="C1503" s="360" t="s">
        <v>8</v>
      </c>
      <c r="D1503" s="362">
        <v>2805.19</v>
      </c>
    </row>
    <row r="1504" spans="1:4" s="364" customFormat="1" x14ac:dyDescent="0.25">
      <c r="A1504" s="360">
        <v>97989</v>
      </c>
      <c r="B1504" s="360" t="s">
        <v>12290</v>
      </c>
      <c r="C1504" s="360" t="s">
        <v>51</v>
      </c>
      <c r="D1504" s="362">
        <v>1492.36</v>
      </c>
    </row>
    <row r="1505" spans="1:4" s="364" customFormat="1" x14ac:dyDescent="0.25">
      <c r="A1505" s="360">
        <v>97991</v>
      </c>
      <c r="B1505" s="360" t="s">
        <v>12291</v>
      </c>
      <c r="C1505" s="360" t="s">
        <v>51</v>
      </c>
      <c r="D1505" s="361">
        <v>874.1</v>
      </c>
    </row>
    <row r="1506" spans="1:4" s="364" customFormat="1" x14ac:dyDescent="0.25">
      <c r="A1506" s="360">
        <v>97992</v>
      </c>
      <c r="B1506" s="360" t="s">
        <v>12292</v>
      </c>
      <c r="C1506" s="360" t="s">
        <v>8</v>
      </c>
      <c r="D1506" s="362">
        <v>3626.39</v>
      </c>
    </row>
    <row r="1507" spans="1:4" s="364" customFormat="1" x14ac:dyDescent="0.25">
      <c r="A1507" s="360">
        <v>97993</v>
      </c>
      <c r="B1507" s="360" t="s">
        <v>12293</v>
      </c>
      <c r="C1507" s="360" t="s">
        <v>51</v>
      </c>
      <c r="D1507" s="362">
        <v>1821.08</v>
      </c>
    </row>
    <row r="1508" spans="1:4" s="364" customFormat="1" x14ac:dyDescent="0.25">
      <c r="A1508" s="360">
        <v>97994</v>
      </c>
      <c r="B1508" s="360" t="s">
        <v>12294</v>
      </c>
      <c r="C1508" s="360" t="s">
        <v>8</v>
      </c>
      <c r="D1508" s="362">
        <v>2328.0500000000002</v>
      </c>
    </row>
    <row r="1509" spans="1:4" s="364" customFormat="1" x14ac:dyDescent="0.25">
      <c r="A1509" s="360">
        <v>97995</v>
      </c>
      <c r="B1509" s="360" t="s">
        <v>12295</v>
      </c>
      <c r="C1509" s="360" t="s">
        <v>51</v>
      </c>
      <c r="D1509" s="362">
        <v>1084.98</v>
      </c>
    </row>
    <row r="1510" spans="1:4" s="364" customFormat="1" x14ac:dyDescent="0.25">
      <c r="A1510" s="360">
        <v>97996</v>
      </c>
      <c r="B1510" s="360" t="s">
        <v>12296</v>
      </c>
      <c r="C1510" s="360" t="s">
        <v>8</v>
      </c>
      <c r="D1510" s="362">
        <v>2951.55</v>
      </c>
    </row>
    <row r="1511" spans="1:4" s="364" customFormat="1" x14ac:dyDescent="0.25">
      <c r="A1511" s="360">
        <v>97997</v>
      </c>
      <c r="B1511" s="360" t="s">
        <v>12297</v>
      </c>
      <c r="C1511" s="360" t="s">
        <v>51</v>
      </c>
      <c r="D1511" s="362">
        <v>1294.48</v>
      </c>
    </row>
    <row r="1512" spans="1:4" s="364" customFormat="1" x14ac:dyDescent="0.25">
      <c r="A1512" s="360">
        <v>97999</v>
      </c>
      <c r="B1512" s="360" t="s">
        <v>12298</v>
      </c>
      <c r="C1512" s="360" t="s">
        <v>51</v>
      </c>
      <c r="D1512" s="362">
        <v>1504.01</v>
      </c>
    </row>
    <row r="1513" spans="1:4" s="364" customFormat="1" x14ac:dyDescent="0.25">
      <c r="A1513" s="360">
        <v>98001</v>
      </c>
      <c r="B1513" s="360" t="s">
        <v>12299</v>
      </c>
      <c r="C1513" s="360" t="s">
        <v>51</v>
      </c>
      <c r="D1513" s="362">
        <v>1713.53</v>
      </c>
    </row>
    <row r="1514" spans="1:4" s="364" customFormat="1" x14ac:dyDescent="0.25">
      <c r="A1514" s="360">
        <v>98002</v>
      </c>
      <c r="B1514" s="360" t="s">
        <v>12300</v>
      </c>
      <c r="C1514" s="360" t="s">
        <v>8</v>
      </c>
      <c r="D1514" s="362">
        <v>4845.67</v>
      </c>
    </row>
    <row r="1515" spans="1:4" s="364" customFormat="1" x14ac:dyDescent="0.25">
      <c r="A1515" s="360">
        <v>98003</v>
      </c>
      <c r="B1515" s="360" t="s">
        <v>12301</v>
      </c>
      <c r="C1515" s="360" t="s">
        <v>51</v>
      </c>
      <c r="D1515" s="362">
        <v>1923.09</v>
      </c>
    </row>
    <row r="1516" spans="1:4" s="364" customFormat="1" x14ac:dyDescent="0.25">
      <c r="A1516" s="360">
        <v>98005</v>
      </c>
      <c r="B1516" s="360" t="s">
        <v>12302</v>
      </c>
      <c r="C1516" s="360" t="s">
        <v>51</v>
      </c>
      <c r="D1516" s="362">
        <v>2132.64</v>
      </c>
    </row>
    <row r="1517" spans="1:4" s="364" customFormat="1" x14ac:dyDescent="0.25">
      <c r="A1517" s="360">
        <v>98006</v>
      </c>
      <c r="B1517" s="360" t="s">
        <v>12303</v>
      </c>
      <c r="C1517" s="360" t="s">
        <v>8</v>
      </c>
      <c r="D1517" s="362">
        <v>6093.47</v>
      </c>
    </row>
    <row r="1518" spans="1:4" s="364" customFormat="1" x14ac:dyDescent="0.25">
      <c r="A1518" s="360">
        <v>98007</v>
      </c>
      <c r="B1518" s="360" t="s">
        <v>12304</v>
      </c>
      <c r="C1518" s="360" t="s">
        <v>51</v>
      </c>
      <c r="D1518" s="362">
        <v>2342.13</v>
      </c>
    </row>
    <row r="1519" spans="1:4" s="364" customFormat="1" x14ac:dyDescent="0.25">
      <c r="A1519" s="360">
        <v>98008</v>
      </c>
      <c r="B1519" s="360" t="s">
        <v>12305</v>
      </c>
      <c r="C1519" s="360" t="s">
        <v>8</v>
      </c>
      <c r="D1519" s="362">
        <v>3676.97</v>
      </c>
    </row>
    <row r="1520" spans="1:4" s="364" customFormat="1" x14ac:dyDescent="0.25">
      <c r="A1520" s="360">
        <v>98009</v>
      </c>
      <c r="B1520" s="360" t="s">
        <v>12306</v>
      </c>
      <c r="C1520" s="360" t="s">
        <v>51</v>
      </c>
      <c r="D1520" s="362">
        <v>1504.01</v>
      </c>
    </row>
    <row r="1521" spans="1:4" s="364" customFormat="1" x14ac:dyDescent="0.25">
      <c r="A1521" s="360">
        <v>98010</v>
      </c>
      <c r="B1521" s="360" t="s">
        <v>12307</v>
      </c>
      <c r="C1521" s="360" t="s">
        <v>8</v>
      </c>
      <c r="D1521" s="362">
        <v>4488.74</v>
      </c>
    </row>
    <row r="1522" spans="1:4" s="364" customFormat="1" x14ac:dyDescent="0.25">
      <c r="A1522" s="360">
        <v>98011</v>
      </c>
      <c r="B1522" s="360" t="s">
        <v>12308</v>
      </c>
      <c r="C1522" s="360" t="s">
        <v>51</v>
      </c>
      <c r="D1522" s="362">
        <v>1713.53</v>
      </c>
    </row>
    <row r="1523" spans="1:4" s="364" customFormat="1" x14ac:dyDescent="0.25">
      <c r="A1523" s="360">
        <v>98012</v>
      </c>
      <c r="B1523" s="360" t="s">
        <v>12309</v>
      </c>
      <c r="C1523" s="360" t="s">
        <v>8</v>
      </c>
      <c r="D1523" s="362">
        <v>5281.64</v>
      </c>
    </row>
    <row r="1524" spans="1:4" s="364" customFormat="1" x14ac:dyDescent="0.25">
      <c r="A1524" s="360">
        <v>98013</v>
      </c>
      <c r="B1524" s="360" t="s">
        <v>12310</v>
      </c>
      <c r="C1524" s="360" t="s">
        <v>51</v>
      </c>
      <c r="D1524" s="362">
        <v>1923.09</v>
      </c>
    </row>
    <row r="1525" spans="1:4" s="364" customFormat="1" x14ac:dyDescent="0.25">
      <c r="A1525" s="360">
        <v>98014</v>
      </c>
      <c r="B1525" s="360" t="s">
        <v>12311</v>
      </c>
      <c r="C1525" s="360" t="s">
        <v>8</v>
      </c>
      <c r="D1525" s="362">
        <v>6074.47</v>
      </c>
    </row>
    <row r="1526" spans="1:4" s="364" customFormat="1" x14ac:dyDescent="0.25">
      <c r="A1526" s="360">
        <v>98015</v>
      </c>
      <c r="B1526" s="360" t="s">
        <v>12312</v>
      </c>
      <c r="C1526" s="360" t="s">
        <v>51</v>
      </c>
      <c r="D1526" s="362">
        <v>2132.64</v>
      </c>
    </row>
    <row r="1527" spans="1:4" s="364" customFormat="1" x14ac:dyDescent="0.25">
      <c r="A1527" s="360">
        <v>98016</v>
      </c>
      <c r="B1527" s="360" t="s">
        <v>12313</v>
      </c>
      <c r="C1527" s="360" t="s">
        <v>8</v>
      </c>
      <c r="D1527" s="362">
        <v>6871.59</v>
      </c>
    </row>
    <row r="1528" spans="1:4" s="364" customFormat="1" x14ac:dyDescent="0.25">
      <c r="A1528" s="360">
        <v>98017</v>
      </c>
      <c r="B1528" s="360" t="s">
        <v>12314</v>
      </c>
      <c r="C1528" s="360" t="s">
        <v>51</v>
      </c>
      <c r="D1528" s="362">
        <v>2342.13</v>
      </c>
    </row>
    <row r="1529" spans="1:4" s="364" customFormat="1" x14ac:dyDescent="0.25">
      <c r="A1529" s="360">
        <v>98018</v>
      </c>
      <c r="B1529" s="360" t="s">
        <v>12315</v>
      </c>
      <c r="C1529" s="360" t="s">
        <v>8</v>
      </c>
      <c r="D1529" s="362">
        <v>7660.28</v>
      </c>
    </row>
    <row r="1530" spans="1:4" s="364" customFormat="1" x14ac:dyDescent="0.25">
      <c r="A1530" s="360">
        <v>98019</v>
      </c>
      <c r="B1530" s="360" t="s">
        <v>12316</v>
      </c>
      <c r="C1530" s="360" t="s">
        <v>51</v>
      </c>
      <c r="D1530" s="362">
        <v>2571.02</v>
      </c>
    </row>
    <row r="1531" spans="1:4" s="364" customFormat="1" x14ac:dyDescent="0.25">
      <c r="A1531" s="360">
        <v>98020</v>
      </c>
      <c r="B1531" s="360" t="s">
        <v>12317</v>
      </c>
      <c r="C1531" s="360" t="s">
        <v>8</v>
      </c>
      <c r="D1531" s="362">
        <v>5438.41</v>
      </c>
    </row>
    <row r="1532" spans="1:4" s="364" customFormat="1" x14ac:dyDescent="0.25">
      <c r="A1532" s="360">
        <v>98021</v>
      </c>
      <c r="B1532" s="360" t="s">
        <v>12318</v>
      </c>
      <c r="C1532" s="360" t="s">
        <v>51</v>
      </c>
      <c r="D1532" s="362">
        <v>1942.52</v>
      </c>
    </row>
    <row r="1533" spans="1:4" s="364" customFormat="1" x14ac:dyDescent="0.25">
      <c r="A1533" s="360">
        <v>98022</v>
      </c>
      <c r="B1533" s="360" t="s">
        <v>12319</v>
      </c>
      <c r="C1533" s="360" t="s">
        <v>8</v>
      </c>
      <c r="D1533" s="362">
        <v>6392.62</v>
      </c>
    </row>
    <row r="1534" spans="1:4" s="364" customFormat="1" x14ac:dyDescent="0.25">
      <c r="A1534" s="360">
        <v>98023</v>
      </c>
      <c r="B1534" s="360" t="s">
        <v>12320</v>
      </c>
      <c r="C1534" s="360" t="s">
        <v>51</v>
      </c>
      <c r="D1534" s="362">
        <v>2152</v>
      </c>
    </row>
    <row r="1535" spans="1:4" s="364" customFormat="1" x14ac:dyDescent="0.25">
      <c r="A1535" s="360">
        <v>98024</v>
      </c>
      <c r="B1535" s="360" t="s">
        <v>12321</v>
      </c>
      <c r="C1535" s="360" t="s">
        <v>8</v>
      </c>
      <c r="D1535" s="362">
        <v>7383.72</v>
      </c>
    </row>
    <row r="1536" spans="1:4" s="364" customFormat="1" x14ac:dyDescent="0.25">
      <c r="A1536" s="360">
        <v>98025</v>
      </c>
      <c r="B1536" s="360" t="s">
        <v>12322</v>
      </c>
      <c r="C1536" s="360" t="s">
        <v>51</v>
      </c>
      <c r="D1536" s="362">
        <v>2361.56</v>
      </c>
    </row>
    <row r="1537" spans="1:4" s="364" customFormat="1" x14ac:dyDescent="0.25">
      <c r="A1537" s="360">
        <v>98026</v>
      </c>
      <c r="B1537" s="360" t="s">
        <v>12323</v>
      </c>
      <c r="C1537" s="360" t="s">
        <v>8</v>
      </c>
      <c r="D1537" s="362">
        <v>8338.33</v>
      </c>
    </row>
    <row r="1538" spans="1:4" s="364" customFormat="1" x14ac:dyDescent="0.25">
      <c r="A1538" s="360">
        <v>98027</v>
      </c>
      <c r="B1538" s="360" t="s">
        <v>12324</v>
      </c>
      <c r="C1538" s="360" t="s">
        <v>51</v>
      </c>
      <c r="D1538" s="362">
        <v>2571.02</v>
      </c>
    </row>
    <row r="1539" spans="1:4" s="364" customFormat="1" x14ac:dyDescent="0.25">
      <c r="A1539" s="360">
        <v>98028</v>
      </c>
      <c r="B1539" s="360" t="s">
        <v>12325</v>
      </c>
      <c r="C1539" s="360" t="s">
        <v>8</v>
      </c>
      <c r="D1539" s="362">
        <v>9293.0300000000007</v>
      </c>
    </row>
    <row r="1540" spans="1:4" s="364" customFormat="1" x14ac:dyDescent="0.25">
      <c r="A1540" s="360">
        <v>98029</v>
      </c>
      <c r="B1540" s="360" t="s">
        <v>12326</v>
      </c>
      <c r="C1540" s="360" t="s">
        <v>51</v>
      </c>
      <c r="D1540" s="362">
        <v>2784.57</v>
      </c>
    </row>
    <row r="1541" spans="1:4" s="364" customFormat="1" x14ac:dyDescent="0.25">
      <c r="A1541" s="360">
        <v>98030</v>
      </c>
      <c r="B1541" s="360" t="s">
        <v>12327</v>
      </c>
      <c r="C1541" s="360" t="s">
        <v>8</v>
      </c>
      <c r="D1541" s="362">
        <v>7578.2</v>
      </c>
    </row>
    <row r="1542" spans="1:4" s="364" customFormat="1" x14ac:dyDescent="0.25">
      <c r="A1542" s="360">
        <v>98031</v>
      </c>
      <c r="B1542" s="360" t="s">
        <v>12328</v>
      </c>
      <c r="C1542" s="360" t="s">
        <v>51</v>
      </c>
      <c r="D1542" s="362">
        <v>2365.6</v>
      </c>
    </row>
    <row r="1543" spans="1:4" s="364" customFormat="1" x14ac:dyDescent="0.25">
      <c r="A1543" s="360">
        <v>98032</v>
      </c>
      <c r="B1543" s="360" t="s">
        <v>12329</v>
      </c>
      <c r="C1543" s="360" t="s">
        <v>8</v>
      </c>
      <c r="D1543" s="362">
        <v>8732.76</v>
      </c>
    </row>
    <row r="1544" spans="1:4" s="364" customFormat="1" x14ac:dyDescent="0.25">
      <c r="A1544" s="360">
        <v>98033</v>
      </c>
      <c r="B1544" s="360" t="s">
        <v>12330</v>
      </c>
      <c r="C1544" s="360" t="s">
        <v>51</v>
      </c>
      <c r="D1544" s="362">
        <v>2575.08</v>
      </c>
    </row>
    <row r="1545" spans="1:4" s="364" customFormat="1" x14ac:dyDescent="0.25">
      <c r="A1545" s="360">
        <v>98034</v>
      </c>
      <c r="B1545" s="360" t="s">
        <v>12331</v>
      </c>
      <c r="C1545" s="360" t="s">
        <v>8</v>
      </c>
      <c r="D1545" s="362">
        <v>9887.2999999999993</v>
      </c>
    </row>
    <row r="1546" spans="1:4" s="364" customFormat="1" x14ac:dyDescent="0.25">
      <c r="A1546" s="360">
        <v>98035</v>
      </c>
      <c r="B1546" s="360" t="s">
        <v>12332</v>
      </c>
      <c r="C1546" s="360" t="s">
        <v>51</v>
      </c>
      <c r="D1546" s="362">
        <v>2784.57</v>
      </c>
    </row>
    <row r="1547" spans="1:4" s="364" customFormat="1" x14ac:dyDescent="0.25">
      <c r="A1547" s="360">
        <v>98036</v>
      </c>
      <c r="B1547" s="360" t="s">
        <v>12333</v>
      </c>
      <c r="C1547" s="360" t="s">
        <v>8</v>
      </c>
      <c r="D1547" s="362">
        <v>11041.87</v>
      </c>
    </row>
    <row r="1548" spans="1:4" s="364" customFormat="1" x14ac:dyDescent="0.25">
      <c r="A1548" s="360">
        <v>98037</v>
      </c>
      <c r="B1548" s="360" t="s">
        <v>12334</v>
      </c>
      <c r="C1548" s="360" t="s">
        <v>51</v>
      </c>
      <c r="D1548" s="362">
        <v>2998.13</v>
      </c>
    </row>
    <row r="1549" spans="1:4" s="364" customFormat="1" x14ac:dyDescent="0.25">
      <c r="A1549" s="360">
        <v>98038</v>
      </c>
      <c r="B1549" s="360" t="s">
        <v>12335</v>
      </c>
      <c r="C1549" s="360" t="s">
        <v>8</v>
      </c>
      <c r="D1549" s="362">
        <v>10101.959999999999</v>
      </c>
    </row>
    <row r="1550" spans="1:4" s="364" customFormat="1" x14ac:dyDescent="0.25">
      <c r="A1550" s="360">
        <v>98039</v>
      </c>
      <c r="B1550" s="360" t="s">
        <v>12336</v>
      </c>
      <c r="C1550" s="360" t="s">
        <v>51</v>
      </c>
      <c r="D1550" s="362">
        <v>2788.62</v>
      </c>
    </row>
    <row r="1551" spans="1:4" s="364" customFormat="1" x14ac:dyDescent="0.25">
      <c r="A1551" s="360">
        <v>98040</v>
      </c>
      <c r="B1551" s="360" t="s">
        <v>12337</v>
      </c>
      <c r="C1551" s="360" t="s">
        <v>8</v>
      </c>
      <c r="D1551" s="362">
        <v>11432.72</v>
      </c>
    </row>
    <row r="1552" spans="1:4" s="364" customFormat="1" x14ac:dyDescent="0.25">
      <c r="A1552" s="360">
        <v>98041</v>
      </c>
      <c r="B1552" s="360" t="s">
        <v>12338</v>
      </c>
      <c r="C1552" s="360" t="s">
        <v>51</v>
      </c>
      <c r="D1552" s="362">
        <v>2998.13</v>
      </c>
    </row>
    <row r="1553" spans="1:4" s="364" customFormat="1" x14ac:dyDescent="0.25">
      <c r="A1553" s="360">
        <v>98042</v>
      </c>
      <c r="B1553" s="360" t="s">
        <v>12339</v>
      </c>
      <c r="C1553" s="360" t="s">
        <v>8</v>
      </c>
      <c r="D1553" s="362">
        <v>12763.46</v>
      </c>
    </row>
    <row r="1554" spans="1:4" s="364" customFormat="1" x14ac:dyDescent="0.25">
      <c r="A1554" s="360">
        <v>98043</v>
      </c>
      <c r="B1554" s="360" t="s">
        <v>12340</v>
      </c>
      <c r="C1554" s="360" t="s">
        <v>51</v>
      </c>
      <c r="D1554" s="362">
        <v>3211.7</v>
      </c>
    </row>
    <row r="1555" spans="1:4" s="364" customFormat="1" x14ac:dyDescent="0.25">
      <c r="A1555" s="360">
        <v>98044</v>
      </c>
      <c r="B1555" s="360" t="s">
        <v>12341</v>
      </c>
      <c r="C1555" s="360" t="s">
        <v>8</v>
      </c>
      <c r="D1555" s="362">
        <v>12970.37</v>
      </c>
    </row>
    <row r="1556" spans="1:4" s="364" customFormat="1" x14ac:dyDescent="0.25">
      <c r="A1556" s="360">
        <v>98045</v>
      </c>
      <c r="B1556" s="360" t="s">
        <v>12342</v>
      </c>
      <c r="C1556" s="360" t="s">
        <v>51</v>
      </c>
      <c r="D1556" s="362">
        <v>3211.7</v>
      </c>
    </row>
    <row r="1557" spans="1:4" s="364" customFormat="1" x14ac:dyDescent="0.25">
      <c r="A1557" s="360">
        <v>98046</v>
      </c>
      <c r="B1557" s="360" t="s">
        <v>12343</v>
      </c>
      <c r="C1557" s="360" t="s">
        <v>8</v>
      </c>
      <c r="D1557" s="362">
        <v>14484.98</v>
      </c>
    </row>
    <row r="1558" spans="1:4" s="364" customFormat="1" x14ac:dyDescent="0.25">
      <c r="A1558" s="360">
        <v>98047</v>
      </c>
      <c r="B1558" s="360" t="s">
        <v>12344</v>
      </c>
      <c r="C1558" s="360" t="s">
        <v>51</v>
      </c>
      <c r="D1558" s="362">
        <v>3425.26</v>
      </c>
    </row>
    <row r="1559" spans="1:4" s="364" customFormat="1" x14ac:dyDescent="0.25">
      <c r="A1559" s="360">
        <v>98048</v>
      </c>
      <c r="B1559" s="360" t="s">
        <v>12345</v>
      </c>
      <c r="C1559" s="360" t="s">
        <v>8</v>
      </c>
      <c r="D1559" s="362">
        <v>16900.84</v>
      </c>
    </row>
    <row r="1560" spans="1:4" s="364" customFormat="1" x14ac:dyDescent="0.25">
      <c r="A1560" s="360">
        <v>98049</v>
      </c>
      <c r="B1560" s="360" t="s">
        <v>12346</v>
      </c>
      <c r="C1560" s="360" t="s">
        <v>51</v>
      </c>
      <c r="D1560" s="362">
        <v>3599.23</v>
      </c>
    </row>
    <row r="1561" spans="1:4" s="364" customFormat="1" x14ac:dyDescent="0.25">
      <c r="A1561" s="360">
        <v>98050</v>
      </c>
      <c r="B1561" s="360" t="s">
        <v>12347</v>
      </c>
      <c r="C1561" s="360" t="s">
        <v>51</v>
      </c>
      <c r="D1561" s="361">
        <v>256.60000000000002</v>
      </c>
    </row>
    <row r="1562" spans="1:4" s="364" customFormat="1" x14ac:dyDescent="0.25">
      <c r="A1562" s="360">
        <v>98051</v>
      </c>
      <c r="B1562" s="360" t="s">
        <v>12348</v>
      </c>
      <c r="C1562" s="360" t="s">
        <v>51</v>
      </c>
      <c r="D1562" s="361">
        <v>841.93</v>
      </c>
    </row>
    <row r="1563" spans="1:4" s="364" customFormat="1" x14ac:dyDescent="0.25">
      <c r="A1563" s="360">
        <v>98405</v>
      </c>
      <c r="B1563" s="360" t="s">
        <v>12349</v>
      </c>
      <c r="C1563" s="360" t="s">
        <v>8</v>
      </c>
      <c r="D1563" s="362">
        <v>2343.9699999999998</v>
      </c>
    </row>
    <row r="1564" spans="1:4" s="364" customFormat="1" x14ac:dyDescent="0.25">
      <c r="A1564" s="360">
        <v>98406</v>
      </c>
      <c r="B1564" s="360" t="s">
        <v>12350</v>
      </c>
      <c r="C1564" s="360" t="s">
        <v>8</v>
      </c>
      <c r="D1564" s="362">
        <v>5472.08</v>
      </c>
    </row>
    <row r="1565" spans="1:4" s="364" customFormat="1" x14ac:dyDescent="0.25">
      <c r="A1565" s="360">
        <v>98407</v>
      </c>
      <c r="B1565" s="360" t="s">
        <v>12351</v>
      </c>
      <c r="C1565" s="360" t="s">
        <v>8</v>
      </c>
      <c r="D1565" s="362">
        <v>3574.98</v>
      </c>
    </row>
    <row r="1566" spans="1:4" s="364" customFormat="1" x14ac:dyDescent="0.25">
      <c r="A1566" s="360">
        <v>98408</v>
      </c>
      <c r="B1566" s="360" t="s">
        <v>12352</v>
      </c>
      <c r="C1566" s="360" t="s">
        <v>8</v>
      </c>
      <c r="D1566" s="362">
        <v>4198.46</v>
      </c>
    </row>
    <row r="1567" spans="1:4" s="364" customFormat="1" x14ac:dyDescent="0.25">
      <c r="A1567" s="360">
        <v>98409</v>
      </c>
      <c r="B1567" s="360" t="s">
        <v>12353</v>
      </c>
      <c r="C1567" s="360" t="s">
        <v>51</v>
      </c>
      <c r="D1567" s="361">
        <v>348.95</v>
      </c>
    </row>
    <row r="1568" spans="1:4" s="364" customFormat="1" x14ac:dyDescent="0.25">
      <c r="A1568" s="360">
        <v>98410</v>
      </c>
      <c r="B1568" s="360" t="s">
        <v>12354</v>
      </c>
      <c r="C1568" s="360" t="s">
        <v>8</v>
      </c>
      <c r="D1568" s="362">
        <v>1119.32</v>
      </c>
    </row>
    <row r="1569" spans="1:4" s="364" customFormat="1" x14ac:dyDescent="0.25">
      <c r="A1569" s="360">
        <v>98414</v>
      </c>
      <c r="B1569" s="360" t="s">
        <v>12355</v>
      </c>
      <c r="C1569" s="360" t="s">
        <v>8</v>
      </c>
      <c r="D1569" s="362">
        <v>1104.33</v>
      </c>
    </row>
    <row r="1570" spans="1:4" s="364" customFormat="1" x14ac:dyDescent="0.25">
      <c r="A1570" s="360">
        <v>98415</v>
      </c>
      <c r="B1570" s="360" t="s">
        <v>2110</v>
      </c>
      <c r="C1570" s="360" t="s">
        <v>8</v>
      </c>
      <c r="D1570" s="362">
        <v>1278.6099999999999</v>
      </c>
    </row>
    <row r="1571" spans="1:4" s="364" customFormat="1" x14ac:dyDescent="0.25">
      <c r="A1571" s="360">
        <v>98416</v>
      </c>
      <c r="B1571" s="360" t="s">
        <v>2111</v>
      </c>
      <c r="C1571" s="360" t="s">
        <v>8</v>
      </c>
      <c r="D1571" s="362">
        <v>1335.44</v>
      </c>
    </row>
    <row r="1572" spans="1:4" s="364" customFormat="1" x14ac:dyDescent="0.25">
      <c r="A1572" s="360">
        <v>98417</v>
      </c>
      <c r="B1572" s="360" t="s">
        <v>2112</v>
      </c>
      <c r="C1572" s="360" t="s">
        <v>8</v>
      </c>
      <c r="D1572" s="362">
        <v>1566.56</v>
      </c>
    </row>
    <row r="1573" spans="1:4" s="364" customFormat="1" x14ac:dyDescent="0.25">
      <c r="A1573" s="360">
        <v>98418</v>
      </c>
      <c r="B1573" s="360" t="s">
        <v>2113</v>
      </c>
      <c r="C1573" s="360" t="s">
        <v>8</v>
      </c>
      <c r="D1573" s="362">
        <v>1694.86</v>
      </c>
    </row>
    <row r="1574" spans="1:4" s="364" customFormat="1" x14ac:dyDescent="0.25">
      <c r="A1574" s="360">
        <v>98419</v>
      </c>
      <c r="B1574" s="360" t="s">
        <v>2114</v>
      </c>
      <c r="C1574" s="360" t="s">
        <v>8</v>
      </c>
      <c r="D1574" s="362">
        <v>1823.16</v>
      </c>
    </row>
    <row r="1575" spans="1:4" s="364" customFormat="1" x14ac:dyDescent="0.25">
      <c r="A1575" s="360">
        <v>98420</v>
      </c>
      <c r="B1575" s="360" t="s">
        <v>2115</v>
      </c>
      <c r="C1575" s="360" t="s">
        <v>8</v>
      </c>
      <c r="D1575" s="362">
        <v>1828.8</v>
      </c>
    </row>
    <row r="1576" spans="1:4" s="364" customFormat="1" x14ac:dyDescent="0.25">
      <c r="A1576" s="360">
        <v>98421</v>
      </c>
      <c r="B1576" s="360" t="s">
        <v>2116</v>
      </c>
      <c r="C1576" s="360" t="s">
        <v>8</v>
      </c>
      <c r="D1576" s="362">
        <v>2059.91</v>
      </c>
    </row>
    <row r="1577" spans="1:4" s="364" customFormat="1" x14ac:dyDescent="0.25">
      <c r="A1577" s="360">
        <v>98422</v>
      </c>
      <c r="B1577" s="360" t="s">
        <v>2117</v>
      </c>
      <c r="C1577" s="360" t="s">
        <v>8</v>
      </c>
      <c r="D1577" s="362">
        <v>2291.0300000000002</v>
      </c>
    </row>
    <row r="1578" spans="1:4" s="364" customFormat="1" x14ac:dyDescent="0.25">
      <c r="A1578" s="360">
        <v>98423</v>
      </c>
      <c r="B1578" s="360" t="s">
        <v>2118</v>
      </c>
      <c r="C1578" s="360" t="s">
        <v>8</v>
      </c>
      <c r="D1578" s="362">
        <v>2419.33</v>
      </c>
    </row>
    <row r="1579" spans="1:4" s="364" customFormat="1" x14ac:dyDescent="0.25">
      <c r="A1579" s="360">
        <v>98424</v>
      </c>
      <c r="B1579" s="360" t="s">
        <v>2119</v>
      </c>
      <c r="C1579" s="360" t="s">
        <v>8</v>
      </c>
      <c r="D1579" s="362">
        <v>2547.63</v>
      </c>
    </row>
    <row r="1580" spans="1:4" s="364" customFormat="1" x14ac:dyDescent="0.25">
      <c r="A1580" s="360">
        <v>98425</v>
      </c>
      <c r="B1580" s="360" t="s">
        <v>2120</v>
      </c>
      <c r="C1580" s="360" t="s">
        <v>8</v>
      </c>
      <c r="D1580" s="362">
        <v>2805.19</v>
      </c>
    </row>
    <row r="1581" spans="1:4" s="364" customFormat="1" x14ac:dyDescent="0.25">
      <c r="A1581" s="360">
        <v>98426</v>
      </c>
      <c r="B1581" s="360" t="s">
        <v>2121</v>
      </c>
      <c r="C1581" s="360" t="s">
        <v>8</v>
      </c>
      <c r="D1581" s="362">
        <v>3551.37</v>
      </c>
    </row>
    <row r="1582" spans="1:4" s="364" customFormat="1" x14ac:dyDescent="0.25">
      <c r="A1582" s="360">
        <v>98427</v>
      </c>
      <c r="B1582" s="360" t="s">
        <v>2122</v>
      </c>
      <c r="C1582" s="360" t="s">
        <v>8</v>
      </c>
      <c r="D1582" s="362">
        <v>4297.55</v>
      </c>
    </row>
    <row r="1583" spans="1:4" s="364" customFormat="1" x14ac:dyDescent="0.25">
      <c r="A1583" s="360">
        <v>98428</v>
      </c>
      <c r="B1583" s="360" t="s">
        <v>2123</v>
      </c>
      <c r="C1583" s="360" t="s">
        <v>8</v>
      </c>
      <c r="D1583" s="362">
        <v>4718.51</v>
      </c>
    </row>
    <row r="1584" spans="1:4" s="364" customFormat="1" x14ac:dyDescent="0.25">
      <c r="A1584" s="360">
        <v>98429</v>
      </c>
      <c r="B1584" s="360" t="s">
        <v>2124</v>
      </c>
      <c r="C1584" s="360" t="s">
        <v>8</v>
      </c>
      <c r="D1584" s="362">
        <v>5139.4799999999996</v>
      </c>
    </row>
    <row r="1585" spans="1:4" s="364" customFormat="1" x14ac:dyDescent="0.25">
      <c r="A1585" s="360">
        <v>98430</v>
      </c>
      <c r="B1585" s="360" t="s">
        <v>2125</v>
      </c>
      <c r="C1585" s="360" t="s">
        <v>8</v>
      </c>
      <c r="D1585" s="362">
        <v>3529.66</v>
      </c>
    </row>
    <row r="1586" spans="1:4" s="364" customFormat="1" x14ac:dyDescent="0.25">
      <c r="A1586" s="360">
        <v>98431</v>
      </c>
      <c r="B1586" s="360" t="s">
        <v>2126</v>
      </c>
      <c r="C1586" s="360" t="s">
        <v>8</v>
      </c>
      <c r="D1586" s="362">
        <v>4275.84</v>
      </c>
    </row>
    <row r="1587" spans="1:4" s="364" customFormat="1" x14ac:dyDescent="0.25">
      <c r="A1587" s="360">
        <v>98432</v>
      </c>
      <c r="B1587" s="360" t="s">
        <v>2127</v>
      </c>
      <c r="C1587" s="360" t="s">
        <v>8</v>
      </c>
      <c r="D1587" s="362">
        <v>5022.0200000000004</v>
      </c>
    </row>
    <row r="1588" spans="1:4" s="364" customFormat="1" x14ac:dyDescent="0.25">
      <c r="A1588" s="360">
        <v>98433</v>
      </c>
      <c r="B1588" s="360" t="s">
        <v>2128</v>
      </c>
      <c r="C1588" s="360" t="s">
        <v>8</v>
      </c>
      <c r="D1588" s="362">
        <v>5442.98</v>
      </c>
    </row>
    <row r="1589" spans="1:4" s="364" customFormat="1" x14ac:dyDescent="0.25">
      <c r="A1589" s="360">
        <v>98434</v>
      </c>
      <c r="B1589" s="360" t="s">
        <v>2129</v>
      </c>
      <c r="C1589" s="360" t="s">
        <v>8</v>
      </c>
      <c r="D1589" s="362">
        <v>5863.95</v>
      </c>
    </row>
    <row r="1590" spans="1:4" s="364" customFormat="1" x14ac:dyDescent="0.25">
      <c r="A1590" s="360">
        <v>99240</v>
      </c>
      <c r="B1590" s="360" t="s">
        <v>12356</v>
      </c>
      <c r="C1590" s="360" t="s">
        <v>51</v>
      </c>
      <c r="D1590" s="361">
        <v>613.80999999999995</v>
      </c>
    </row>
    <row r="1591" spans="1:4" s="364" customFormat="1" x14ac:dyDescent="0.25">
      <c r="A1591" s="360">
        <v>99241</v>
      </c>
      <c r="B1591" s="360" t="s">
        <v>12357</v>
      </c>
      <c r="C1591" s="360" t="s">
        <v>51</v>
      </c>
      <c r="D1591" s="362">
        <v>1432.26</v>
      </c>
    </row>
    <row r="1592" spans="1:4" s="364" customFormat="1" x14ac:dyDescent="0.25">
      <c r="A1592" s="360">
        <v>99242</v>
      </c>
      <c r="B1592" s="360" t="s">
        <v>12358</v>
      </c>
      <c r="C1592" s="360" t="s">
        <v>8</v>
      </c>
      <c r="D1592" s="362">
        <v>2707.63</v>
      </c>
    </row>
    <row r="1593" spans="1:4" s="364" customFormat="1" x14ac:dyDescent="0.25">
      <c r="A1593" s="360">
        <v>99243</v>
      </c>
      <c r="B1593" s="360" t="s">
        <v>12359</v>
      </c>
      <c r="C1593" s="360" t="s">
        <v>51</v>
      </c>
      <c r="D1593" s="362">
        <v>1399.96</v>
      </c>
    </row>
    <row r="1594" spans="1:4" s="364" customFormat="1" x14ac:dyDescent="0.25">
      <c r="A1594" s="360">
        <v>99244</v>
      </c>
      <c r="B1594" s="360" t="s">
        <v>12360</v>
      </c>
      <c r="C1594" s="360" t="s">
        <v>8</v>
      </c>
      <c r="D1594" s="362">
        <v>4371.5200000000004</v>
      </c>
    </row>
    <row r="1595" spans="1:4" s="364" customFormat="1" x14ac:dyDescent="0.25">
      <c r="A1595" s="360">
        <v>99246</v>
      </c>
      <c r="B1595" s="360" t="s">
        <v>12361</v>
      </c>
      <c r="C1595" s="360" t="s">
        <v>51</v>
      </c>
      <c r="D1595" s="361">
        <v>869.44</v>
      </c>
    </row>
    <row r="1596" spans="1:4" s="364" customFormat="1" x14ac:dyDescent="0.25">
      <c r="A1596" s="360">
        <v>99247</v>
      </c>
      <c r="B1596" s="360" t="s">
        <v>12362</v>
      </c>
      <c r="C1596" s="360" t="s">
        <v>51</v>
      </c>
      <c r="D1596" s="362">
        <v>1631.24</v>
      </c>
    </row>
    <row r="1597" spans="1:4" s="364" customFormat="1" x14ac:dyDescent="0.25">
      <c r="A1597" s="360">
        <v>99248</v>
      </c>
      <c r="B1597" s="360" t="s">
        <v>12363</v>
      </c>
      <c r="C1597" s="360" t="s">
        <v>8</v>
      </c>
      <c r="D1597" s="362">
        <v>4152.1899999999996</v>
      </c>
    </row>
    <row r="1598" spans="1:4" s="364" customFormat="1" x14ac:dyDescent="0.25">
      <c r="A1598" s="360">
        <v>99249</v>
      </c>
      <c r="B1598" s="360" t="s">
        <v>12364</v>
      </c>
      <c r="C1598" s="360" t="s">
        <v>51</v>
      </c>
      <c r="D1598" s="362">
        <v>1714.3</v>
      </c>
    </row>
    <row r="1599" spans="1:4" s="364" customFormat="1" x14ac:dyDescent="0.25">
      <c r="A1599" s="360">
        <v>99252</v>
      </c>
      <c r="B1599" s="360" t="s">
        <v>12365</v>
      </c>
      <c r="C1599" s="360" t="s">
        <v>8</v>
      </c>
      <c r="D1599" s="362">
        <v>2266.9499999999998</v>
      </c>
    </row>
    <row r="1600" spans="1:4" s="364" customFormat="1" x14ac:dyDescent="0.25">
      <c r="A1600" s="360">
        <v>99254</v>
      </c>
      <c r="B1600" s="360" t="s">
        <v>12366</v>
      </c>
      <c r="C1600" s="360" t="s">
        <v>51</v>
      </c>
      <c r="D1600" s="362">
        <v>1034.33</v>
      </c>
    </row>
    <row r="1601" spans="1:4" s="364" customFormat="1" x14ac:dyDescent="0.25">
      <c r="A1601" s="360">
        <v>99256</v>
      </c>
      <c r="B1601" s="360" t="s">
        <v>12367</v>
      </c>
      <c r="C1601" s="360" t="s">
        <v>8</v>
      </c>
      <c r="D1601" s="362">
        <v>5155.0600000000004</v>
      </c>
    </row>
    <row r="1602" spans="1:4" s="364" customFormat="1" x14ac:dyDescent="0.25">
      <c r="A1602" s="360">
        <v>99259</v>
      </c>
      <c r="B1602" s="360" t="s">
        <v>12368</v>
      </c>
      <c r="C1602" s="360" t="s">
        <v>8</v>
      </c>
      <c r="D1602" s="362">
        <v>2873.58</v>
      </c>
    </row>
    <row r="1603" spans="1:4" s="364" customFormat="1" x14ac:dyDescent="0.25">
      <c r="A1603" s="360">
        <v>99261</v>
      </c>
      <c r="B1603" s="360" t="s">
        <v>12369</v>
      </c>
      <c r="C1603" s="360" t="s">
        <v>51</v>
      </c>
      <c r="D1603" s="362">
        <v>1233.29</v>
      </c>
    </row>
    <row r="1604" spans="1:4" s="364" customFormat="1" x14ac:dyDescent="0.25">
      <c r="A1604" s="360">
        <v>99263</v>
      </c>
      <c r="B1604" s="360" t="s">
        <v>12370</v>
      </c>
      <c r="C1604" s="360" t="s">
        <v>51</v>
      </c>
      <c r="D1604" s="362">
        <v>1830.24</v>
      </c>
    </row>
    <row r="1605" spans="1:4" s="364" customFormat="1" x14ac:dyDescent="0.25">
      <c r="A1605" s="360">
        <v>99265</v>
      </c>
      <c r="B1605" s="360" t="s">
        <v>12371</v>
      </c>
      <c r="C1605" s="360" t="s">
        <v>8</v>
      </c>
      <c r="D1605" s="362">
        <v>3480.11</v>
      </c>
    </row>
    <row r="1606" spans="1:4" s="364" customFormat="1" x14ac:dyDescent="0.25">
      <c r="A1606" s="360">
        <v>99266</v>
      </c>
      <c r="B1606" s="360" t="s">
        <v>12372</v>
      </c>
      <c r="C1606" s="360" t="s">
        <v>51</v>
      </c>
      <c r="D1606" s="362">
        <v>1432.26</v>
      </c>
    </row>
    <row r="1607" spans="1:4" s="364" customFormat="1" x14ac:dyDescent="0.25">
      <c r="A1607" s="360">
        <v>99267</v>
      </c>
      <c r="B1607" s="360" t="s">
        <v>12373</v>
      </c>
      <c r="C1607" s="360" t="s">
        <v>8</v>
      </c>
      <c r="D1607" s="362">
        <v>4088.99</v>
      </c>
    </row>
    <row r="1608" spans="1:4" s="364" customFormat="1" x14ac:dyDescent="0.25">
      <c r="A1608" s="360">
        <v>99268</v>
      </c>
      <c r="B1608" s="360" t="s">
        <v>12374</v>
      </c>
      <c r="C1608" s="360" t="s">
        <v>8</v>
      </c>
      <c r="D1608" s="361">
        <v>426.19</v>
      </c>
    </row>
    <row r="1609" spans="1:4" s="364" customFormat="1" x14ac:dyDescent="0.25">
      <c r="A1609" s="360">
        <v>99269</v>
      </c>
      <c r="B1609" s="360" t="s">
        <v>12375</v>
      </c>
      <c r="C1609" s="360" t="s">
        <v>51</v>
      </c>
      <c r="D1609" s="362">
        <v>1631.24</v>
      </c>
    </row>
    <row r="1610" spans="1:4" s="364" customFormat="1" x14ac:dyDescent="0.25">
      <c r="A1610" s="360">
        <v>99270</v>
      </c>
      <c r="B1610" s="360" t="s">
        <v>12376</v>
      </c>
      <c r="C1610" s="360" t="s">
        <v>8</v>
      </c>
      <c r="D1610" s="361">
        <v>583.09</v>
      </c>
    </row>
    <row r="1611" spans="1:4" s="364" customFormat="1" x14ac:dyDescent="0.25">
      <c r="A1611" s="360">
        <v>99271</v>
      </c>
      <c r="B1611" s="360" t="s">
        <v>12377</v>
      </c>
      <c r="C1611" s="360" t="s">
        <v>8</v>
      </c>
      <c r="D1611" s="362">
        <v>5914.97</v>
      </c>
    </row>
    <row r="1612" spans="1:4" s="364" customFormat="1" x14ac:dyDescent="0.25">
      <c r="A1612" s="360">
        <v>99272</v>
      </c>
      <c r="B1612" s="360" t="s">
        <v>12378</v>
      </c>
      <c r="C1612" s="360" t="s">
        <v>8</v>
      </c>
      <c r="D1612" s="361">
        <v>974.63</v>
      </c>
    </row>
    <row r="1613" spans="1:4" s="364" customFormat="1" x14ac:dyDescent="0.25">
      <c r="A1613" s="360">
        <v>99273</v>
      </c>
      <c r="B1613" s="360" t="s">
        <v>12379</v>
      </c>
      <c r="C1613" s="360" t="s">
        <v>8</v>
      </c>
      <c r="D1613" s="362">
        <v>1366.07</v>
      </c>
    </row>
    <row r="1614" spans="1:4" s="364" customFormat="1" x14ac:dyDescent="0.25">
      <c r="A1614" s="360">
        <v>99274</v>
      </c>
      <c r="B1614" s="360" t="s">
        <v>12380</v>
      </c>
      <c r="C1614" s="360" t="s">
        <v>8</v>
      </c>
      <c r="D1614" s="362">
        <v>4717.13</v>
      </c>
    </row>
    <row r="1615" spans="1:4" s="364" customFormat="1" x14ac:dyDescent="0.25">
      <c r="A1615" s="360">
        <v>99275</v>
      </c>
      <c r="B1615" s="360" t="s">
        <v>12381</v>
      </c>
      <c r="C1615" s="360" t="s">
        <v>8</v>
      </c>
      <c r="D1615" s="361">
        <v>832.15</v>
      </c>
    </row>
    <row r="1616" spans="1:4" s="364" customFormat="1" x14ac:dyDescent="0.25">
      <c r="A1616" s="360">
        <v>99276</v>
      </c>
      <c r="B1616" s="360" t="s">
        <v>12382</v>
      </c>
      <c r="C1616" s="360" t="s">
        <v>51</v>
      </c>
      <c r="D1616" s="362">
        <v>2029.23</v>
      </c>
    </row>
    <row r="1617" spans="1:4" s="364" customFormat="1" x14ac:dyDescent="0.25">
      <c r="A1617" s="360">
        <v>99277</v>
      </c>
      <c r="B1617" s="360" t="s">
        <v>12383</v>
      </c>
      <c r="C1617" s="360" t="s">
        <v>51</v>
      </c>
      <c r="D1617" s="362">
        <v>1830.24</v>
      </c>
    </row>
    <row r="1618" spans="1:4" s="364" customFormat="1" x14ac:dyDescent="0.25">
      <c r="A1618" s="360">
        <v>99278</v>
      </c>
      <c r="B1618" s="360" t="s">
        <v>12384</v>
      </c>
      <c r="C1618" s="360" t="s">
        <v>51</v>
      </c>
      <c r="D1618" s="361">
        <v>346.87</v>
      </c>
    </row>
    <row r="1619" spans="1:4" s="364" customFormat="1" x14ac:dyDescent="0.25">
      <c r="A1619" s="360">
        <v>99279</v>
      </c>
      <c r="B1619" s="360" t="s">
        <v>12385</v>
      </c>
      <c r="C1619" s="360" t="s">
        <v>8</v>
      </c>
      <c r="D1619" s="362">
        <v>5326.66</v>
      </c>
    </row>
    <row r="1620" spans="1:4" s="364" customFormat="1" x14ac:dyDescent="0.25">
      <c r="A1620" s="360">
        <v>99280</v>
      </c>
      <c r="B1620" s="360" t="s">
        <v>12386</v>
      </c>
      <c r="C1620" s="360" t="s">
        <v>8</v>
      </c>
      <c r="D1620" s="362">
        <v>1810.79</v>
      </c>
    </row>
    <row r="1621" spans="1:4" s="364" customFormat="1" x14ac:dyDescent="0.25">
      <c r="A1621" s="360">
        <v>99281</v>
      </c>
      <c r="B1621" s="360" t="s">
        <v>12387</v>
      </c>
      <c r="C1621" s="360" t="s">
        <v>51</v>
      </c>
      <c r="D1621" s="362">
        <v>2029.23</v>
      </c>
    </row>
    <row r="1622" spans="1:4" s="364" customFormat="1" x14ac:dyDescent="0.25">
      <c r="A1622" s="360">
        <v>99282</v>
      </c>
      <c r="B1622" s="360" t="s">
        <v>12388</v>
      </c>
      <c r="C1622" s="360" t="s">
        <v>51</v>
      </c>
      <c r="D1622" s="362">
        <v>2247.81</v>
      </c>
    </row>
    <row r="1623" spans="1:4" s="364" customFormat="1" x14ac:dyDescent="0.25">
      <c r="A1623" s="360">
        <v>99283</v>
      </c>
      <c r="B1623" s="360" t="s">
        <v>12389</v>
      </c>
      <c r="C1623" s="360" t="s">
        <v>51</v>
      </c>
      <c r="D1623" s="361">
        <v>980.79</v>
      </c>
    </row>
    <row r="1624" spans="1:4" s="364" customFormat="1" x14ac:dyDescent="0.25">
      <c r="A1624" s="360">
        <v>99284</v>
      </c>
      <c r="B1624" s="360" t="s">
        <v>12390</v>
      </c>
      <c r="C1624" s="360" t="s">
        <v>8</v>
      </c>
      <c r="D1624" s="362">
        <v>6686.81</v>
      </c>
    </row>
    <row r="1625" spans="1:4" s="364" customFormat="1" x14ac:dyDescent="0.25">
      <c r="A1625" s="360">
        <v>99285</v>
      </c>
      <c r="B1625" s="360" t="s">
        <v>2130</v>
      </c>
      <c r="C1625" s="360" t="s">
        <v>8</v>
      </c>
      <c r="D1625" s="362">
        <v>1181.6500000000001</v>
      </c>
    </row>
    <row r="1626" spans="1:4" s="364" customFormat="1" x14ac:dyDescent="0.25">
      <c r="A1626" s="360">
        <v>99286</v>
      </c>
      <c r="B1626" s="360" t="s">
        <v>12391</v>
      </c>
      <c r="C1626" s="360" t="s">
        <v>8</v>
      </c>
      <c r="D1626" s="362">
        <v>5931.2</v>
      </c>
    </row>
    <row r="1627" spans="1:4" s="364" customFormat="1" x14ac:dyDescent="0.25">
      <c r="A1627" s="360">
        <v>99287</v>
      </c>
      <c r="B1627" s="360" t="s">
        <v>12392</v>
      </c>
      <c r="C1627" s="360" t="s">
        <v>8</v>
      </c>
      <c r="D1627" s="362">
        <v>8503.01</v>
      </c>
    </row>
    <row r="1628" spans="1:4" s="364" customFormat="1" x14ac:dyDescent="0.25">
      <c r="A1628" s="360">
        <v>99288</v>
      </c>
      <c r="B1628" s="360" t="s">
        <v>12393</v>
      </c>
      <c r="C1628" s="360" t="s">
        <v>51</v>
      </c>
      <c r="D1628" s="361">
        <v>522.4</v>
      </c>
    </row>
    <row r="1629" spans="1:4" s="364" customFormat="1" x14ac:dyDescent="0.25">
      <c r="A1629" s="360">
        <v>99289</v>
      </c>
      <c r="B1629" s="360" t="s">
        <v>12394</v>
      </c>
      <c r="C1629" s="360" t="s">
        <v>51</v>
      </c>
      <c r="D1629" s="362">
        <v>2193.65</v>
      </c>
    </row>
    <row r="1630" spans="1:4" s="364" customFormat="1" x14ac:dyDescent="0.25">
      <c r="A1630" s="360">
        <v>99290</v>
      </c>
      <c r="B1630" s="360" t="s">
        <v>12395</v>
      </c>
      <c r="C1630" s="360" t="s">
        <v>8</v>
      </c>
      <c r="D1630" s="362">
        <v>3580.9</v>
      </c>
    </row>
    <row r="1631" spans="1:4" s="364" customFormat="1" x14ac:dyDescent="0.25">
      <c r="A1631" s="360">
        <v>99291</v>
      </c>
      <c r="B1631" s="360" t="s">
        <v>12396</v>
      </c>
      <c r="C1631" s="360" t="s">
        <v>51</v>
      </c>
      <c r="D1631" s="362">
        <v>2228.1799999999998</v>
      </c>
    </row>
    <row r="1632" spans="1:4" s="364" customFormat="1" x14ac:dyDescent="0.25">
      <c r="A1632" s="360">
        <v>99292</v>
      </c>
      <c r="B1632" s="360" t="s">
        <v>12397</v>
      </c>
      <c r="C1632" s="360" t="s">
        <v>8</v>
      </c>
      <c r="D1632" s="362">
        <v>2256.2399999999998</v>
      </c>
    </row>
    <row r="1633" spans="1:4" s="364" customFormat="1" x14ac:dyDescent="0.25">
      <c r="A1633" s="360">
        <v>99293</v>
      </c>
      <c r="B1633" s="360" t="s">
        <v>12398</v>
      </c>
      <c r="C1633" s="360" t="s">
        <v>51</v>
      </c>
      <c r="D1633" s="362">
        <v>1190.3499999999999</v>
      </c>
    </row>
    <row r="1634" spans="1:4" s="364" customFormat="1" x14ac:dyDescent="0.25">
      <c r="A1634" s="360">
        <v>99294</v>
      </c>
      <c r="B1634" s="360" t="s">
        <v>12399</v>
      </c>
      <c r="C1634" s="360" t="s">
        <v>8</v>
      </c>
      <c r="D1634" s="362">
        <v>7393.81</v>
      </c>
    </row>
    <row r="1635" spans="1:4" s="364" customFormat="1" x14ac:dyDescent="0.25">
      <c r="A1635" s="360">
        <v>99296</v>
      </c>
      <c r="B1635" s="360" t="s">
        <v>12400</v>
      </c>
      <c r="C1635" s="360" t="s">
        <v>51</v>
      </c>
      <c r="D1635" s="362">
        <v>2446.75</v>
      </c>
    </row>
    <row r="1636" spans="1:4" s="364" customFormat="1" x14ac:dyDescent="0.25">
      <c r="A1636" s="360">
        <v>99297</v>
      </c>
      <c r="B1636" s="360" t="s">
        <v>12401</v>
      </c>
      <c r="C1636" s="360" t="s">
        <v>51</v>
      </c>
      <c r="D1636" s="362">
        <v>2443.35</v>
      </c>
    </row>
    <row r="1637" spans="1:4" s="364" customFormat="1" x14ac:dyDescent="0.25">
      <c r="A1637" s="360">
        <v>99298</v>
      </c>
      <c r="B1637" s="360" t="s">
        <v>12402</v>
      </c>
      <c r="C1637" s="360" t="s">
        <v>8</v>
      </c>
      <c r="D1637" s="362">
        <v>9626.51</v>
      </c>
    </row>
    <row r="1638" spans="1:4" s="364" customFormat="1" x14ac:dyDescent="0.25">
      <c r="A1638" s="360">
        <v>99299</v>
      </c>
      <c r="B1638" s="360" t="s">
        <v>12403</v>
      </c>
      <c r="C1638" s="360" t="s">
        <v>51</v>
      </c>
      <c r="D1638" s="362">
        <v>2645.68</v>
      </c>
    </row>
    <row r="1639" spans="1:4" s="364" customFormat="1" x14ac:dyDescent="0.25">
      <c r="A1639" s="360">
        <v>99300</v>
      </c>
      <c r="B1639" s="360" t="s">
        <v>12404</v>
      </c>
      <c r="C1639" s="360" t="s">
        <v>8</v>
      </c>
      <c r="D1639" s="362">
        <v>10750.18</v>
      </c>
    </row>
    <row r="1640" spans="1:4" s="364" customFormat="1" x14ac:dyDescent="0.25">
      <c r="A1640" s="360">
        <v>99301</v>
      </c>
      <c r="B1640" s="360" t="s">
        <v>12405</v>
      </c>
      <c r="C1640" s="360" t="s">
        <v>8</v>
      </c>
      <c r="D1640" s="362">
        <v>5300.5</v>
      </c>
    </row>
    <row r="1641" spans="1:4" s="364" customFormat="1" x14ac:dyDescent="0.25">
      <c r="A1641" s="360">
        <v>99302</v>
      </c>
      <c r="B1641" s="360" t="s">
        <v>12406</v>
      </c>
      <c r="C1641" s="360" t="s">
        <v>51</v>
      </c>
      <c r="D1641" s="362">
        <v>2848.03</v>
      </c>
    </row>
    <row r="1642" spans="1:4" s="364" customFormat="1" x14ac:dyDescent="0.25">
      <c r="A1642" s="360">
        <v>99303</v>
      </c>
      <c r="B1642" s="360" t="s">
        <v>12407</v>
      </c>
      <c r="C1642" s="360" t="s">
        <v>8</v>
      </c>
      <c r="D1642" s="362">
        <v>9835.26</v>
      </c>
    </row>
    <row r="1643" spans="1:4" s="364" customFormat="1" x14ac:dyDescent="0.25">
      <c r="A1643" s="360">
        <v>99304</v>
      </c>
      <c r="B1643" s="360" t="s">
        <v>12408</v>
      </c>
      <c r="C1643" s="360" t="s">
        <v>51</v>
      </c>
      <c r="D1643" s="362">
        <v>2649.07</v>
      </c>
    </row>
    <row r="1644" spans="1:4" s="364" customFormat="1" x14ac:dyDescent="0.25">
      <c r="A1644" s="360">
        <v>99305</v>
      </c>
      <c r="B1644" s="360" t="s">
        <v>12409</v>
      </c>
      <c r="C1644" s="360" t="s">
        <v>8</v>
      </c>
      <c r="D1644" s="362">
        <v>11130.63</v>
      </c>
    </row>
    <row r="1645" spans="1:4" s="364" customFormat="1" x14ac:dyDescent="0.25">
      <c r="A1645" s="360">
        <v>99306</v>
      </c>
      <c r="B1645" s="360" t="s">
        <v>12410</v>
      </c>
      <c r="C1645" s="360" t="s">
        <v>51</v>
      </c>
      <c r="D1645" s="362">
        <v>2848.03</v>
      </c>
    </row>
    <row r="1646" spans="1:4" s="364" customFormat="1" x14ac:dyDescent="0.25">
      <c r="A1646" s="360">
        <v>99307</v>
      </c>
      <c r="B1646" s="360" t="s">
        <v>12411</v>
      </c>
      <c r="C1646" s="360" t="s">
        <v>51</v>
      </c>
      <c r="D1646" s="362">
        <v>1909.67</v>
      </c>
    </row>
    <row r="1647" spans="1:4" s="364" customFormat="1" x14ac:dyDescent="0.25">
      <c r="A1647" s="360">
        <v>99308</v>
      </c>
      <c r="B1647" s="360" t="s">
        <v>12412</v>
      </c>
      <c r="C1647" s="360" t="s">
        <v>8</v>
      </c>
      <c r="D1647" s="362">
        <v>12421.66</v>
      </c>
    </row>
    <row r="1648" spans="1:4" s="364" customFormat="1" x14ac:dyDescent="0.25">
      <c r="A1648" s="360">
        <v>99309</v>
      </c>
      <c r="B1648" s="360" t="s">
        <v>12413</v>
      </c>
      <c r="C1648" s="360" t="s">
        <v>51</v>
      </c>
      <c r="D1648" s="362">
        <v>3050.39</v>
      </c>
    </row>
    <row r="1649" spans="1:4" s="364" customFormat="1" x14ac:dyDescent="0.25">
      <c r="A1649" s="360">
        <v>99310</v>
      </c>
      <c r="B1649" s="360" t="s">
        <v>12414</v>
      </c>
      <c r="C1649" s="360" t="s">
        <v>8</v>
      </c>
      <c r="D1649" s="362">
        <v>12637.29</v>
      </c>
    </row>
    <row r="1650" spans="1:4" s="364" customFormat="1" x14ac:dyDescent="0.25">
      <c r="A1650" s="360">
        <v>99311</v>
      </c>
      <c r="B1650" s="360" t="s">
        <v>12415</v>
      </c>
      <c r="C1650" s="360" t="s">
        <v>51</v>
      </c>
      <c r="D1650" s="362">
        <v>3050.39</v>
      </c>
    </row>
    <row r="1651" spans="1:4" s="364" customFormat="1" x14ac:dyDescent="0.25">
      <c r="A1651" s="360">
        <v>99312</v>
      </c>
      <c r="B1651" s="360" t="s">
        <v>12416</v>
      </c>
      <c r="C1651" s="360" t="s">
        <v>8</v>
      </c>
      <c r="D1651" s="362">
        <v>6224.93</v>
      </c>
    </row>
    <row r="1652" spans="1:4" s="364" customFormat="1" x14ac:dyDescent="0.25">
      <c r="A1652" s="360">
        <v>99313</v>
      </c>
      <c r="B1652" s="360" t="s">
        <v>12417</v>
      </c>
      <c r="C1652" s="360" t="s">
        <v>8</v>
      </c>
      <c r="D1652" s="362">
        <v>14101.69</v>
      </c>
    </row>
    <row r="1653" spans="1:4" s="364" customFormat="1" x14ac:dyDescent="0.25">
      <c r="A1653" s="360">
        <v>99314</v>
      </c>
      <c r="B1653" s="360" t="s">
        <v>12418</v>
      </c>
      <c r="C1653" s="360" t="s">
        <v>51</v>
      </c>
      <c r="D1653" s="362">
        <v>3252.74</v>
      </c>
    </row>
    <row r="1654" spans="1:4" s="364" customFormat="1" x14ac:dyDescent="0.25">
      <c r="A1654" s="360">
        <v>99315</v>
      </c>
      <c r="B1654" s="360" t="s">
        <v>12419</v>
      </c>
      <c r="C1654" s="360" t="s">
        <v>8</v>
      </c>
      <c r="D1654" s="362">
        <v>15777.51</v>
      </c>
    </row>
    <row r="1655" spans="1:4" s="364" customFormat="1" x14ac:dyDescent="0.25">
      <c r="A1655" s="360">
        <v>99317</v>
      </c>
      <c r="B1655" s="360" t="s">
        <v>12420</v>
      </c>
      <c r="C1655" s="360" t="s">
        <v>51</v>
      </c>
      <c r="D1655" s="362">
        <v>2045.43</v>
      </c>
    </row>
    <row r="1656" spans="1:4" s="364" customFormat="1" x14ac:dyDescent="0.25">
      <c r="A1656" s="360">
        <v>99318</v>
      </c>
      <c r="B1656" s="360" t="s">
        <v>12421</v>
      </c>
      <c r="C1656" s="360" t="s">
        <v>51</v>
      </c>
      <c r="D1656" s="361">
        <v>255.67</v>
      </c>
    </row>
    <row r="1657" spans="1:4" s="364" customFormat="1" x14ac:dyDescent="0.25">
      <c r="A1657" s="360">
        <v>99319</v>
      </c>
      <c r="B1657" s="360" t="s">
        <v>12422</v>
      </c>
      <c r="C1657" s="360" t="s">
        <v>51</v>
      </c>
      <c r="D1657" s="361">
        <v>780.67</v>
      </c>
    </row>
    <row r="1658" spans="1:4" s="364" customFormat="1" x14ac:dyDescent="0.25">
      <c r="A1658" s="360">
        <v>99320</v>
      </c>
      <c r="B1658" s="360" t="s">
        <v>12423</v>
      </c>
      <c r="C1658" s="360" t="s">
        <v>8</v>
      </c>
      <c r="D1658" s="362">
        <v>7191.13</v>
      </c>
    </row>
    <row r="1659" spans="1:4" s="364" customFormat="1" x14ac:dyDescent="0.25">
      <c r="A1659" s="360">
        <v>99321</v>
      </c>
      <c r="B1659" s="360" t="s">
        <v>12424</v>
      </c>
      <c r="C1659" s="360" t="s">
        <v>51</v>
      </c>
      <c r="D1659" s="362">
        <v>2244.4299999999998</v>
      </c>
    </row>
    <row r="1660" spans="1:4" s="364" customFormat="1" x14ac:dyDescent="0.25">
      <c r="A1660" s="360">
        <v>99322</v>
      </c>
      <c r="B1660" s="360" t="s">
        <v>12425</v>
      </c>
      <c r="C1660" s="360" t="s">
        <v>8</v>
      </c>
      <c r="D1660" s="362">
        <v>8120.83</v>
      </c>
    </row>
    <row r="1661" spans="1:4" s="364" customFormat="1" x14ac:dyDescent="0.25">
      <c r="A1661" s="360">
        <v>99323</v>
      </c>
      <c r="B1661" s="360" t="s">
        <v>12426</v>
      </c>
      <c r="C1661" s="360" t="s">
        <v>51</v>
      </c>
      <c r="D1661" s="362">
        <v>2443.35</v>
      </c>
    </row>
    <row r="1662" spans="1:4" s="364" customFormat="1" x14ac:dyDescent="0.25">
      <c r="A1662" s="360">
        <v>99324</v>
      </c>
      <c r="B1662" s="360" t="s">
        <v>12427</v>
      </c>
      <c r="C1662" s="360" t="s">
        <v>8</v>
      </c>
      <c r="D1662" s="362">
        <v>9050.6200000000008</v>
      </c>
    </row>
    <row r="1663" spans="1:4" s="364" customFormat="1" x14ac:dyDescent="0.25">
      <c r="A1663" s="360">
        <v>99325</v>
      </c>
      <c r="B1663" s="360" t="s">
        <v>12428</v>
      </c>
      <c r="C1663" s="360" t="s">
        <v>51</v>
      </c>
      <c r="D1663" s="362">
        <v>2645.68</v>
      </c>
    </row>
    <row r="1664" spans="1:4" s="364" customFormat="1" x14ac:dyDescent="0.25">
      <c r="A1664" s="360">
        <v>99326</v>
      </c>
      <c r="B1664" s="360" t="s">
        <v>12429</v>
      </c>
      <c r="C1664" s="360" t="s">
        <v>8</v>
      </c>
      <c r="D1664" s="362">
        <v>7379.18</v>
      </c>
    </row>
    <row r="1665" spans="1:4" s="364" customFormat="1" x14ac:dyDescent="0.25">
      <c r="A1665" s="360">
        <v>99327</v>
      </c>
      <c r="B1665" s="360" t="s">
        <v>12430</v>
      </c>
      <c r="C1665" s="360" t="s">
        <v>51</v>
      </c>
      <c r="D1665" s="362">
        <v>3421.97</v>
      </c>
    </row>
    <row r="1666" spans="1:4" s="364" customFormat="1" x14ac:dyDescent="0.25">
      <c r="A1666" s="360">
        <v>101800</v>
      </c>
      <c r="B1666" s="360" t="s">
        <v>12431</v>
      </c>
      <c r="C1666" s="360" t="s">
        <v>8</v>
      </c>
      <c r="D1666" s="362">
        <v>1360.93</v>
      </c>
    </row>
    <row r="1667" spans="1:4" s="364" customFormat="1" x14ac:dyDescent="0.25">
      <c r="A1667" s="360">
        <v>101801</v>
      </c>
      <c r="B1667" s="360" t="s">
        <v>12432</v>
      </c>
      <c r="C1667" s="360" t="s">
        <v>8</v>
      </c>
      <c r="D1667" s="362">
        <v>1042.07</v>
      </c>
    </row>
    <row r="1668" spans="1:4" s="364" customFormat="1" x14ac:dyDescent="0.25">
      <c r="A1668" s="360">
        <v>101806</v>
      </c>
      <c r="B1668" s="360" t="s">
        <v>12433</v>
      </c>
      <c r="C1668" s="360" t="s">
        <v>8</v>
      </c>
      <c r="D1668" s="361">
        <v>460.38</v>
      </c>
    </row>
    <row r="1669" spans="1:4" s="364" customFormat="1" x14ac:dyDescent="0.25">
      <c r="A1669" s="360">
        <v>101807</v>
      </c>
      <c r="B1669" s="360" t="s">
        <v>12434</v>
      </c>
      <c r="C1669" s="360" t="s">
        <v>8</v>
      </c>
      <c r="D1669" s="361">
        <v>399.96</v>
      </c>
    </row>
    <row r="1670" spans="1:4" s="364" customFormat="1" x14ac:dyDescent="0.25">
      <c r="A1670" s="360">
        <v>101808</v>
      </c>
      <c r="B1670" s="360" t="s">
        <v>12435</v>
      </c>
      <c r="C1670" s="360" t="s">
        <v>8</v>
      </c>
      <c r="D1670" s="361">
        <v>464.6</v>
      </c>
    </row>
    <row r="1671" spans="1:4" s="364" customFormat="1" x14ac:dyDescent="0.25">
      <c r="A1671" s="360">
        <v>101809</v>
      </c>
      <c r="B1671" s="360" t="s">
        <v>12436</v>
      </c>
      <c r="C1671" s="360" t="s">
        <v>8</v>
      </c>
      <c r="D1671" s="362">
        <v>2712.83</v>
      </c>
    </row>
    <row r="1672" spans="1:4" s="364" customFormat="1" x14ac:dyDescent="0.25">
      <c r="A1672" s="360">
        <v>102139</v>
      </c>
      <c r="B1672" s="360" t="s">
        <v>12437</v>
      </c>
      <c r="C1672" s="360" t="s">
        <v>8</v>
      </c>
      <c r="D1672" s="362">
        <v>1553.64</v>
      </c>
    </row>
    <row r="1673" spans="1:4" s="364" customFormat="1" x14ac:dyDescent="0.25">
      <c r="A1673" s="360">
        <v>102141</v>
      </c>
      <c r="B1673" s="360" t="s">
        <v>12438</v>
      </c>
      <c r="C1673" s="360" t="s">
        <v>8</v>
      </c>
      <c r="D1673" s="362">
        <v>2474.48</v>
      </c>
    </row>
    <row r="1674" spans="1:4" s="364" customFormat="1" x14ac:dyDescent="0.25">
      <c r="A1674" s="360">
        <v>102142</v>
      </c>
      <c r="B1674" s="360" t="s">
        <v>12439</v>
      </c>
      <c r="C1674" s="360" t="s">
        <v>8</v>
      </c>
      <c r="D1674" s="362">
        <v>2435.7800000000002</v>
      </c>
    </row>
    <row r="1675" spans="1:4" s="364" customFormat="1" x14ac:dyDescent="0.25">
      <c r="A1675" s="360">
        <v>102457</v>
      </c>
      <c r="B1675" s="360" t="s">
        <v>12440</v>
      </c>
      <c r="C1675" s="360" t="s">
        <v>8</v>
      </c>
      <c r="D1675" s="362">
        <v>1530.69</v>
      </c>
    </row>
    <row r="1676" spans="1:4" s="364" customFormat="1" x14ac:dyDescent="0.25">
      <c r="A1676" s="360">
        <v>94263</v>
      </c>
      <c r="B1676" s="360" t="s">
        <v>355</v>
      </c>
      <c r="C1676" s="360" t="s">
        <v>51</v>
      </c>
      <c r="D1676" s="361">
        <v>24.96</v>
      </c>
    </row>
    <row r="1677" spans="1:4" s="364" customFormat="1" x14ac:dyDescent="0.25">
      <c r="A1677" s="360">
        <v>94264</v>
      </c>
      <c r="B1677" s="360" t="s">
        <v>2131</v>
      </c>
      <c r="C1677" s="360" t="s">
        <v>51</v>
      </c>
      <c r="D1677" s="361">
        <v>27.89</v>
      </c>
    </row>
    <row r="1678" spans="1:4" s="364" customFormat="1" x14ac:dyDescent="0.25">
      <c r="A1678" s="360">
        <v>94265</v>
      </c>
      <c r="B1678" s="360" t="s">
        <v>2132</v>
      </c>
      <c r="C1678" s="360" t="s">
        <v>51</v>
      </c>
      <c r="D1678" s="361">
        <v>32.159999999999997</v>
      </c>
    </row>
    <row r="1679" spans="1:4" s="364" customFormat="1" x14ac:dyDescent="0.25">
      <c r="A1679" s="360">
        <v>94266</v>
      </c>
      <c r="B1679" s="360" t="s">
        <v>2133</v>
      </c>
      <c r="C1679" s="360" t="s">
        <v>51</v>
      </c>
      <c r="D1679" s="361">
        <v>35.5</v>
      </c>
    </row>
    <row r="1680" spans="1:4" s="364" customFormat="1" x14ac:dyDescent="0.25">
      <c r="A1680" s="360">
        <v>94267</v>
      </c>
      <c r="B1680" s="360" t="s">
        <v>2134</v>
      </c>
      <c r="C1680" s="360" t="s">
        <v>51</v>
      </c>
      <c r="D1680" s="361">
        <v>38.28</v>
      </c>
    </row>
    <row r="1681" spans="1:4" s="364" customFormat="1" x14ac:dyDescent="0.25">
      <c r="A1681" s="360">
        <v>94268</v>
      </c>
      <c r="B1681" s="360" t="s">
        <v>2135</v>
      </c>
      <c r="C1681" s="360" t="s">
        <v>51</v>
      </c>
      <c r="D1681" s="361">
        <v>41.98</v>
      </c>
    </row>
    <row r="1682" spans="1:4" s="364" customFormat="1" x14ac:dyDescent="0.25">
      <c r="A1682" s="360">
        <v>94269</v>
      </c>
      <c r="B1682" s="360" t="s">
        <v>2136</v>
      </c>
      <c r="C1682" s="360" t="s">
        <v>51</v>
      </c>
      <c r="D1682" s="361">
        <v>54.13</v>
      </c>
    </row>
    <row r="1683" spans="1:4" s="364" customFormat="1" x14ac:dyDescent="0.25">
      <c r="A1683" s="360">
        <v>94270</v>
      </c>
      <c r="B1683" s="360" t="s">
        <v>2137</v>
      </c>
      <c r="C1683" s="360" t="s">
        <v>51</v>
      </c>
      <c r="D1683" s="361">
        <v>59.28</v>
      </c>
    </row>
    <row r="1684" spans="1:4" s="364" customFormat="1" x14ac:dyDescent="0.25">
      <c r="A1684" s="360">
        <v>94271</v>
      </c>
      <c r="B1684" s="360" t="s">
        <v>2138</v>
      </c>
      <c r="C1684" s="360" t="s">
        <v>51</v>
      </c>
      <c r="D1684" s="361">
        <v>65.87</v>
      </c>
    </row>
    <row r="1685" spans="1:4" s="364" customFormat="1" x14ac:dyDescent="0.25">
      <c r="A1685" s="360">
        <v>94272</v>
      </c>
      <c r="B1685" s="360" t="s">
        <v>2139</v>
      </c>
      <c r="C1685" s="360" t="s">
        <v>51</v>
      </c>
      <c r="D1685" s="361">
        <v>72.72</v>
      </c>
    </row>
    <row r="1686" spans="1:4" s="364" customFormat="1" x14ac:dyDescent="0.25">
      <c r="A1686" s="360">
        <v>94273</v>
      </c>
      <c r="B1686" s="360" t="s">
        <v>2140</v>
      </c>
      <c r="C1686" s="360" t="s">
        <v>51</v>
      </c>
      <c r="D1686" s="361">
        <v>48.6</v>
      </c>
    </row>
    <row r="1687" spans="1:4" s="364" customFormat="1" x14ac:dyDescent="0.25">
      <c r="A1687" s="360">
        <v>94274</v>
      </c>
      <c r="B1687" s="360" t="s">
        <v>2141</v>
      </c>
      <c r="C1687" s="360" t="s">
        <v>51</v>
      </c>
      <c r="D1687" s="361">
        <v>51.93</v>
      </c>
    </row>
    <row r="1688" spans="1:4" s="364" customFormat="1" x14ac:dyDescent="0.25">
      <c r="A1688" s="360">
        <v>94275</v>
      </c>
      <c r="B1688" s="360" t="s">
        <v>2142</v>
      </c>
      <c r="C1688" s="360" t="s">
        <v>51</v>
      </c>
      <c r="D1688" s="361">
        <v>46.8</v>
      </c>
    </row>
    <row r="1689" spans="1:4" s="364" customFormat="1" x14ac:dyDescent="0.25">
      <c r="A1689" s="360">
        <v>94276</v>
      </c>
      <c r="B1689" s="360" t="s">
        <v>2143</v>
      </c>
      <c r="C1689" s="360" t="s">
        <v>51</v>
      </c>
      <c r="D1689" s="361">
        <v>50.12</v>
      </c>
    </row>
    <row r="1690" spans="1:4" s="364" customFormat="1" x14ac:dyDescent="0.25">
      <c r="A1690" s="360">
        <v>94277</v>
      </c>
      <c r="B1690" s="360" t="s">
        <v>14701</v>
      </c>
      <c r="C1690" s="360" t="s">
        <v>51</v>
      </c>
      <c r="D1690" s="361">
        <v>38.51</v>
      </c>
    </row>
    <row r="1691" spans="1:4" s="364" customFormat="1" x14ac:dyDescent="0.25">
      <c r="A1691" s="360">
        <v>94278</v>
      </c>
      <c r="B1691" s="360" t="s">
        <v>14702</v>
      </c>
      <c r="C1691" s="360" t="s">
        <v>51</v>
      </c>
      <c r="D1691" s="361">
        <v>41.84</v>
      </c>
    </row>
    <row r="1692" spans="1:4" s="364" customFormat="1" x14ac:dyDescent="0.25">
      <c r="A1692" s="360">
        <v>94279</v>
      </c>
      <c r="B1692" s="360" t="s">
        <v>14703</v>
      </c>
      <c r="C1692" s="360" t="s">
        <v>51</v>
      </c>
      <c r="D1692" s="361">
        <v>45.25</v>
      </c>
    </row>
    <row r="1693" spans="1:4" s="364" customFormat="1" x14ac:dyDescent="0.25">
      <c r="A1693" s="360">
        <v>94280</v>
      </c>
      <c r="B1693" s="360" t="s">
        <v>14704</v>
      </c>
      <c r="C1693" s="360" t="s">
        <v>51</v>
      </c>
      <c r="D1693" s="361">
        <v>48.58</v>
      </c>
    </row>
    <row r="1694" spans="1:4" s="364" customFormat="1" x14ac:dyDescent="0.25">
      <c r="A1694" s="360">
        <v>94281</v>
      </c>
      <c r="B1694" s="360" t="s">
        <v>2144</v>
      </c>
      <c r="C1694" s="360" t="s">
        <v>51</v>
      </c>
      <c r="D1694" s="361">
        <v>41.42</v>
      </c>
    </row>
    <row r="1695" spans="1:4" s="364" customFormat="1" x14ac:dyDescent="0.25">
      <c r="A1695" s="360">
        <v>94282</v>
      </c>
      <c r="B1695" s="360" t="s">
        <v>2145</v>
      </c>
      <c r="C1695" s="360" t="s">
        <v>51</v>
      </c>
      <c r="D1695" s="361">
        <v>51.56</v>
      </c>
    </row>
    <row r="1696" spans="1:4" s="364" customFormat="1" x14ac:dyDescent="0.25">
      <c r="A1696" s="360">
        <v>94283</v>
      </c>
      <c r="B1696" s="360" t="s">
        <v>2146</v>
      </c>
      <c r="C1696" s="360" t="s">
        <v>51</v>
      </c>
      <c r="D1696" s="361">
        <v>52.31</v>
      </c>
    </row>
    <row r="1697" spans="1:4" s="364" customFormat="1" x14ac:dyDescent="0.25">
      <c r="A1697" s="360">
        <v>94284</v>
      </c>
      <c r="B1697" s="360" t="s">
        <v>2147</v>
      </c>
      <c r="C1697" s="360" t="s">
        <v>51</v>
      </c>
      <c r="D1697" s="361">
        <v>62.44</v>
      </c>
    </row>
    <row r="1698" spans="1:4" s="364" customFormat="1" x14ac:dyDescent="0.25">
      <c r="A1698" s="360">
        <v>94285</v>
      </c>
      <c r="B1698" s="360" t="s">
        <v>2148</v>
      </c>
      <c r="C1698" s="360" t="s">
        <v>51</v>
      </c>
      <c r="D1698" s="361">
        <v>62.71</v>
      </c>
    </row>
    <row r="1699" spans="1:4" s="364" customFormat="1" x14ac:dyDescent="0.25">
      <c r="A1699" s="360">
        <v>94286</v>
      </c>
      <c r="B1699" s="360" t="s">
        <v>2149</v>
      </c>
      <c r="C1699" s="360" t="s">
        <v>51</v>
      </c>
      <c r="D1699" s="361">
        <v>72.849999999999994</v>
      </c>
    </row>
    <row r="1700" spans="1:4" s="364" customFormat="1" x14ac:dyDescent="0.25">
      <c r="A1700" s="360">
        <v>94287</v>
      </c>
      <c r="B1700" s="360" t="s">
        <v>2150</v>
      </c>
      <c r="C1700" s="360" t="s">
        <v>51</v>
      </c>
      <c r="D1700" s="361">
        <v>32.6</v>
      </c>
    </row>
    <row r="1701" spans="1:4" s="364" customFormat="1" x14ac:dyDescent="0.25">
      <c r="A1701" s="360">
        <v>94288</v>
      </c>
      <c r="B1701" s="360" t="s">
        <v>2151</v>
      </c>
      <c r="C1701" s="360" t="s">
        <v>51</v>
      </c>
      <c r="D1701" s="361">
        <v>41.47</v>
      </c>
    </row>
    <row r="1702" spans="1:4" s="364" customFormat="1" x14ac:dyDescent="0.25">
      <c r="A1702" s="360">
        <v>94289</v>
      </c>
      <c r="B1702" s="360" t="s">
        <v>2152</v>
      </c>
      <c r="C1702" s="360" t="s">
        <v>51</v>
      </c>
      <c r="D1702" s="361">
        <v>40.51</v>
      </c>
    </row>
    <row r="1703" spans="1:4" s="364" customFormat="1" x14ac:dyDescent="0.25">
      <c r="A1703" s="360">
        <v>94290</v>
      </c>
      <c r="B1703" s="360" t="s">
        <v>2153</v>
      </c>
      <c r="C1703" s="360" t="s">
        <v>51</v>
      </c>
      <c r="D1703" s="361">
        <v>49.37</v>
      </c>
    </row>
    <row r="1704" spans="1:4" s="364" customFormat="1" x14ac:dyDescent="0.25">
      <c r="A1704" s="360">
        <v>94291</v>
      </c>
      <c r="B1704" s="360" t="s">
        <v>2154</v>
      </c>
      <c r="C1704" s="360" t="s">
        <v>51</v>
      </c>
      <c r="D1704" s="361">
        <v>47.98</v>
      </c>
    </row>
    <row r="1705" spans="1:4" s="364" customFormat="1" x14ac:dyDescent="0.25">
      <c r="A1705" s="360">
        <v>94292</v>
      </c>
      <c r="B1705" s="360" t="s">
        <v>2155</v>
      </c>
      <c r="C1705" s="360" t="s">
        <v>51</v>
      </c>
      <c r="D1705" s="361">
        <v>56.84</v>
      </c>
    </row>
    <row r="1706" spans="1:4" s="364" customFormat="1" x14ac:dyDescent="0.25">
      <c r="A1706" s="360">
        <v>94293</v>
      </c>
      <c r="B1706" s="360" t="s">
        <v>2156</v>
      </c>
      <c r="C1706" s="360" t="s">
        <v>51</v>
      </c>
      <c r="D1706" s="361">
        <v>124.06</v>
      </c>
    </row>
    <row r="1707" spans="1:4" s="364" customFormat="1" x14ac:dyDescent="0.25">
      <c r="A1707" s="360">
        <v>94294</v>
      </c>
      <c r="B1707" s="360" t="s">
        <v>2157</v>
      </c>
      <c r="C1707" s="360" t="s">
        <v>51</v>
      </c>
      <c r="D1707" s="361">
        <v>7.89</v>
      </c>
    </row>
    <row r="1708" spans="1:4" s="364" customFormat="1" x14ac:dyDescent="0.25">
      <c r="A1708" s="360">
        <v>102727</v>
      </c>
      <c r="B1708" s="360" t="s">
        <v>14705</v>
      </c>
      <c r="C1708" s="360" t="s">
        <v>4</v>
      </c>
      <c r="D1708" s="361">
        <v>84.98</v>
      </c>
    </row>
    <row r="1709" spans="1:4" s="364" customFormat="1" x14ac:dyDescent="0.25">
      <c r="A1709" s="360">
        <v>102728</v>
      </c>
      <c r="B1709" s="360" t="s">
        <v>14706</v>
      </c>
      <c r="C1709" s="360" t="s">
        <v>55</v>
      </c>
      <c r="D1709" s="361">
        <v>18.059999999999999</v>
      </c>
    </row>
    <row r="1710" spans="1:4" s="364" customFormat="1" x14ac:dyDescent="0.25">
      <c r="A1710" s="360">
        <v>102729</v>
      </c>
      <c r="B1710" s="360" t="s">
        <v>14707</v>
      </c>
      <c r="C1710" s="360" t="s">
        <v>55</v>
      </c>
      <c r="D1710" s="361">
        <v>17.399999999999999</v>
      </c>
    </row>
    <row r="1711" spans="1:4" s="364" customFormat="1" x14ac:dyDescent="0.25">
      <c r="A1711" s="360">
        <v>102730</v>
      </c>
      <c r="B1711" s="360" t="s">
        <v>14708</v>
      </c>
      <c r="C1711" s="360" t="s">
        <v>55</v>
      </c>
      <c r="D1711" s="361">
        <v>15.78</v>
      </c>
    </row>
    <row r="1712" spans="1:4" s="364" customFormat="1" x14ac:dyDescent="0.25">
      <c r="A1712" s="360">
        <v>102731</v>
      </c>
      <c r="B1712" s="360" t="s">
        <v>14709</v>
      </c>
      <c r="C1712" s="360" t="s">
        <v>55</v>
      </c>
      <c r="D1712" s="361">
        <v>13.4</v>
      </c>
    </row>
    <row r="1713" spans="1:4" s="364" customFormat="1" x14ac:dyDescent="0.25">
      <c r="A1713" s="360">
        <v>102732</v>
      </c>
      <c r="B1713" s="360" t="s">
        <v>14710</v>
      </c>
      <c r="C1713" s="360" t="s">
        <v>55</v>
      </c>
      <c r="D1713" s="361">
        <v>12.91</v>
      </c>
    </row>
    <row r="1714" spans="1:4" s="364" customFormat="1" x14ac:dyDescent="0.25">
      <c r="A1714" s="360">
        <v>102733</v>
      </c>
      <c r="B1714" s="360" t="s">
        <v>14711</v>
      </c>
      <c r="C1714" s="360" t="s">
        <v>55</v>
      </c>
      <c r="D1714" s="361">
        <v>14.7</v>
      </c>
    </row>
    <row r="1715" spans="1:4" s="364" customFormat="1" x14ac:dyDescent="0.25">
      <c r="A1715" s="360">
        <v>102734</v>
      </c>
      <c r="B1715" s="360" t="s">
        <v>14712</v>
      </c>
      <c r="C1715" s="360" t="s">
        <v>55</v>
      </c>
      <c r="D1715" s="361">
        <v>17.14</v>
      </c>
    </row>
    <row r="1716" spans="1:4" s="364" customFormat="1" x14ac:dyDescent="0.25">
      <c r="A1716" s="360">
        <v>102735</v>
      </c>
      <c r="B1716" s="360" t="s">
        <v>14713</v>
      </c>
      <c r="C1716" s="360" t="s">
        <v>55</v>
      </c>
      <c r="D1716" s="361">
        <v>16.63</v>
      </c>
    </row>
    <row r="1717" spans="1:4" s="364" customFormat="1" x14ac:dyDescent="0.25">
      <c r="A1717" s="360">
        <v>102736</v>
      </c>
      <c r="B1717" s="360" t="s">
        <v>14714</v>
      </c>
      <c r="C1717" s="360" t="s">
        <v>24</v>
      </c>
      <c r="D1717" s="361">
        <v>404.18</v>
      </c>
    </row>
    <row r="1718" spans="1:4" s="364" customFormat="1" x14ac:dyDescent="0.25">
      <c r="A1718" s="360">
        <v>102737</v>
      </c>
      <c r="B1718" s="360" t="s">
        <v>14715</v>
      </c>
      <c r="C1718" s="360" t="s">
        <v>8</v>
      </c>
      <c r="D1718" s="362">
        <v>1025.43</v>
      </c>
    </row>
    <row r="1719" spans="1:4" s="364" customFormat="1" x14ac:dyDescent="0.25">
      <c r="A1719" s="360">
        <v>102738</v>
      </c>
      <c r="B1719" s="360" t="s">
        <v>14716</v>
      </c>
      <c r="C1719" s="360" t="s">
        <v>8</v>
      </c>
      <c r="D1719" s="362">
        <v>2114.39</v>
      </c>
    </row>
    <row r="1720" spans="1:4" s="364" customFormat="1" x14ac:dyDescent="0.25">
      <c r="A1720" s="360">
        <v>102739</v>
      </c>
      <c r="B1720" s="360" t="s">
        <v>14717</v>
      </c>
      <c r="C1720" s="360" t="s">
        <v>8</v>
      </c>
      <c r="D1720" s="362">
        <v>3555.69</v>
      </c>
    </row>
    <row r="1721" spans="1:4" s="364" customFormat="1" x14ac:dyDescent="0.25">
      <c r="A1721" s="360">
        <v>102740</v>
      </c>
      <c r="B1721" s="360" t="s">
        <v>14718</v>
      </c>
      <c r="C1721" s="360" t="s">
        <v>8</v>
      </c>
      <c r="D1721" s="362">
        <v>5349.21</v>
      </c>
    </row>
    <row r="1722" spans="1:4" s="364" customFormat="1" x14ac:dyDescent="0.25">
      <c r="A1722" s="360">
        <v>102741</v>
      </c>
      <c r="B1722" s="360" t="s">
        <v>14719</v>
      </c>
      <c r="C1722" s="360" t="s">
        <v>8</v>
      </c>
      <c r="D1722" s="362">
        <v>7533.01</v>
      </c>
    </row>
    <row r="1723" spans="1:4" s="364" customFormat="1" x14ac:dyDescent="0.25">
      <c r="A1723" s="360">
        <v>102742</v>
      </c>
      <c r="B1723" s="360" t="s">
        <v>14720</v>
      </c>
      <c r="C1723" s="360" t="s">
        <v>8</v>
      </c>
      <c r="D1723" s="362">
        <v>13086.94</v>
      </c>
    </row>
    <row r="1724" spans="1:4" s="364" customFormat="1" x14ac:dyDescent="0.25">
      <c r="A1724" s="360">
        <v>102743</v>
      </c>
      <c r="B1724" s="360" t="s">
        <v>14721</v>
      </c>
      <c r="C1724" s="360" t="s">
        <v>8</v>
      </c>
      <c r="D1724" s="362">
        <v>11415.72</v>
      </c>
    </row>
    <row r="1725" spans="1:4" s="364" customFormat="1" x14ac:dyDescent="0.25">
      <c r="A1725" s="360">
        <v>102744</v>
      </c>
      <c r="B1725" s="360" t="s">
        <v>14722</v>
      </c>
      <c r="C1725" s="360" t="s">
        <v>8</v>
      </c>
      <c r="D1725" s="362">
        <v>6468.62</v>
      </c>
    </row>
    <row r="1726" spans="1:4" s="364" customFormat="1" x14ac:dyDescent="0.25">
      <c r="A1726" s="360">
        <v>102745</v>
      </c>
      <c r="B1726" s="360" t="s">
        <v>14723</v>
      </c>
      <c r="C1726" s="360" t="s">
        <v>8</v>
      </c>
      <c r="D1726" s="362">
        <v>9123.6</v>
      </c>
    </row>
    <row r="1727" spans="1:4" s="364" customFormat="1" x14ac:dyDescent="0.25">
      <c r="A1727" s="360">
        <v>102746</v>
      </c>
      <c r="B1727" s="360" t="s">
        <v>14724</v>
      </c>
      <c r="C1727" s="360" t="s">
        <v>8</v>
      </c>
      <c r="D1727" s="362">
        <v>15871.87</v>
      </c>
    </row>
    <row r="1728" spans="1:4" s="364" customFormat="1" x14ac:dyDescent="0.25">
      <c r="A1728" s="360">
        <v>102747</v>
      </c>
      <c r="B1728" s="360" t="s">
        <v>14725</v>
      </c>
      <c r="C1728" s="360" t="s">
        <v>8</v>
      </c>
      <c r="D1728" s="362">
        <v>8036.7</v>
      </c>
    </row>
    <row r="1729" spans="1:4" s="364" customFormat="1" x14ac:dyDescent="0.25">
      <c r="A1729" s="360">
        <v>102748</v>
      </c>
      <c r="B1729" s="360" t="s">
        <v>14726</v>
      </c>
      <c r="C1729" s="360" t="s">
        <v>8</v>
      </c>
      <c r="D1729" s="362">
        <v>11284.47</v>
      </c>
    </row>
    <row r="1730" spans="1:4" s="364" customFormat="1" x14ac:dyDescent="0.25">
      <c r="A1730" s="360">
        <v>102749</v>
      </c>
      <c r="B1730" s="360" t="s">
        <v>14727</v>
      </c>
      <c r="C1730" s="360" t="s">
        <v>8</v>
      </c>
      <c r="D1730" s="362">
        <v>19440.32</v>
      </c>
    </row>
    <row r="1731" spans="1:4" s="364" customFormat="1" x14ac:dyDescent="0.25">
      <c r="A1731" s="360">
        <v>102750</v>
      </c>
      <c r="B1731" s="360" t="s">
        <v>14728</v>
      </c>
      <c r="C1731" s="360" t="s">
        <v>8</v>
      </c>
      <c r="D1731" s="362">
        <v>2584.88</v>
      </c>
    </row>
    <row r="1732" spans="1:4" s="364" customFormat="1" x14ac:dyDescent="0.25">
      <c r="A1732" s="360">
        <v>102751</v>
      </c>
      <c r="B1732" s="360" t="s">
        <v>14729</v>
      </c>
      <c r="C1732" s="360" t="s">
        <v>8</v>
      </c>
      <c r="D1732" s="362">
        <v>4523.7</v>
      </c>
    </row>
    <row r="1733" spans="1:4" s="364" customFormat="1" x14ac:dyDescent="0.25">
      <c r="A1733" s="360">
        <v>102752</v>
      </c>
      <c r="B1733" s="360" t="s">
        <v>14730</v>
      </c>
      <c r="C1733" s="360" t="s">
        <v>8</v>
      </c>
      <c r="D1733" s="362">
        <v>7244.88</v>
      </c>
    </row>
    <row r="1734" spans="1:4" s="364" customFormat="1" x14ac:dyDescent="0.25">
      <c r="A1734" s="360">
        <v>102753</v>
      </c>
      <c r="B1734" s="360" t="s">
        <v>14731</v>
      </c>
      <c r="C1734" s="360" t="s">
        <v>8</v>
      </c>
      <c r="D1734" s="362">
        <v>10773.5</v>
      </c>
    </row>
    <row r="1735" spans="1:4" s="364" customFormat="1" x14ac:dyDescent="0.25">
      <c r="A1735" s="360">
        <v>102754</v>
      </c>
      <c r="B1735" s="360" t="s">
        <v>14732</v>
      </c>
      <c r="C1735" s="360" t="s">
        <v>8</v>
      </c>
      <c r="D1735" s="362">
        <v>20557.2</v>
      </c>
    </row>
    <row r="1736" spans="1:4" s="364" customFormat="1" x14ac:dyDescent="0.25">
      <c r="A1736" s="360">
        <v>102755</v>
      </c>
      <c r="B1736" s="360" t="s">
        <v>14733</v>
      </c>
      <c r="C1736" s="360" t="s">
        <v>8</v>
      </c>
      <c r="D1736" s="362">
        <v>10137.969999999999</v>
      </c>
    </row>
    <row r="1737" spans="1:4" s="364" customFormat="1" x14ac:dyDescent="0.25">
      <c r="A1737" s="360">
        <v>102756</v>
      </c>
      <c r="B1737" s="360" t="s">
        <v>14734</v>
      </c>
      <c r="C1737" s="360" t="s">
        <v>8</v>
      </c>
      <c r="D1737" s="362">
        <v>15124.19</v>
      </c>
    </row>
    <row r="1738" spans="1:4" s="364" customFormat="1" x14ac:dyDescent="0.25">
      <c r="A1738" s="360">
        <v>102757</v>
      </c>
      <c r="B1738" s="360" t="s">
        <v>14735</v>
      </c>
      <c r="C1738" s="360" t="s">
        <v>8</v>
      </c>
      <c r="D1738" s="362">
        <v>28237.82</v>
      </c>
    </row>
    <row r="1739" spans="1:4" s="364" customFormat="1" x14ac:dyDescent="0.25">
      <c r="A1739" s="360">
        <v>102758</v>
      </c>
      <c r="B1739" s="360" t="s">
        <v>14736</v>
      </c>
      <c r="C1739" s="360" t="s">
        <v>8</v>
      </c>
      <c r="D1739" s="362">
        <v>13046.56</v>
      </c>
    </row>
    <row r="1740" spans="1:4" s="364" customFormat="1" x14ac:dyDescent="0.25">
      <c r="A1740" s="360">
        <v>102759</v>
      </c>
      <c r="B1740" s="360" t="s">
        <v>14737</v>
      </c>
      <c r="C1740" s="360" t="s">
        <v>8</v>
      </c>
      <c r="D1740" s="362">
        <v>19498.48</v>
      </c>
    </row>
    <row r="1741" spans="1:4" s="364" customFormat="1" x14ac:dyDescent="0.25">
      <c r="A1741" s="360">
        <v>102760</v>
      </c>
      <c r="B1741" s="360" t="s">
        <v>14738</v>
      </c>
      <c r="C1741" s="360" t="s">
        <v>8</v>
      </c>
      <c r="D1741" s="362">
        <v>36067.31</v>
      </c>
    </row>
    <row r="1742" spans="1:4" s="364" customFormat="1" x14ac:dyDescent="0.25">
      <c r="A1742" s="360">
        <v>102761</v>
      </c>
      <c r="B1742" s="360" t="s">
        <v>14739</v>
      </c>
      <c r="C1742" s="360" t="s">
        <v>8</v>
      </c>
      <c r="D1742" s="362">
        <v>12234.76</v>
      </c>
    </row>
    <row r="1743" spans="1:4" s="364" customFormat="1" x14ac:dyDescent="0.25">
      <c r="A1743" s="360">
        <v>102762</v>
      </c>
      <c r="B1743" s="360" t="s">
        <v>14740</v>
      </c>
      <c r="C1743" s="360" t="s">
        <v>8</v>
      </c>
      <c r="D1743" s="362">
        <v>19025.27</v>
      </c>
    </row>
    <row r="1744" spans="1:4" s="364" customFormat="1" x14ac:dyDescent="0.25">
      <c r="A1744" s="360">
        <v>102763</v>
      </c>
      <c r="B1744" s="360" t="s">
        <v>14741</v>
      </c>
      <c r="C1744" s="360" t="s">
        <v>8</v>
      </c>
      <c r="D1744" s="362">
        <v>26676.87</v>
      </c>
    </row>
    <row r="1745" spans="1:4" s="364" customFormat="1" x14ac:dyDescent="0.25">
      <c r="A1745" s="360">
        <v>102764</v>
      </c>
      <c r="B1745" s="360" t="s">
        <v>14742</v>
      </c>
      <c r="C1745" s="360" t="s">
        <v>8</v>
      </c>
      <c r="D1745" s="362">
        <v>37959.4</v>
      </c>
    </row>
    <row r="1746" spans="1:4" s="364" customFormat="1" x14ac:dyDescent="0.25">
      <c r="A1746" s="360">
        <v>102765</v>
      </c>
      <c r="B1746" s="360" t="s">
        <v>14743</v>
      </c>
      <c r="C1746" s="360" t="s">
        <v>8</v>
      </c>
      <c r="D1746" s="362">
        <v>15112.26</v>
      </c>
    </row>
    <row r="1747" spans="1:4" s="364" customFormat="1" x14ac:dyDescent="0.25">
      <c r="A1747" s="360">
        <v>102766</v>
      </c>
      <c r="B1747" s="360" t="s">
        <v>14744</v>
      </c>
      <c r="C1747" s="360" t="s">
        <v>8</v>
      </c>
      <c r="D1747" s="362">
        <v>22956.21</v>
      </c>
    </row>
    <row r="1748" spans="1:4" s="364" customFormat="1" x14ac:dyDescent="0.25">
      <c r="A1748" s="360">
        <v>102767</v>
      </c>
      <c r="B1748" s="360" t="s">
        <v>14745</v>
      </c>
      <c r="C1748" s="360" t="s">
        <v>8</v>
      </c>
      <c r="D1748" s="362">
        <v>32559.21</v>
      </c>
    </row>
    <row r="1749" spans="1:4" s="364" customFormat="1" x14ac:dyDescent="0.25">
      <c r="A1749" s="360">
        <v>102768</v>
      </c>
      <c r="B1749" s="360" t="s">
        <v>14746</v>
      </c>
      <c r="C1749" s="360" t="s">
        <v>8</v>
      </c>
      <c r="D1749" s="362">
        <v>45981.56</v>
      </c>
    </row>
    <row r="1750" spans="1:4" s="364" customFormat="1" x14ac:dyDescent="0.25">
      <c r="A1750" s="360">
        <v>102769</v>
      </c>
      <c r="B1750" s="360" t="s">
        <v>14747</v>
      </c>
      <c r="C1750" s="360" t="s">
        <v>8</v>
      </c>
      <c r="D1750" s="362">
        <v>17412.599999999999</v>
      </c>
    </row>
    <row r="1751" spans="1:4" s="364" customFormat="1" x14ac:dyDescent="0.25">
      <c r="A1751" s="360">
        <v>102770</v>
      </c>
      <c r="B1751" s="360" t="s">
        <v>14748</v>
      </c>
      <c r="C1751" s="360" t="s">
        <v>8</v>
      </c>
      <c r="D1751" s="362">
        <v>26958.880000000001</v>
      </c>
    </row>
    <row r="1752" spans="1:4" s="364" customFormat="1" x14ac:dyDescent="0.25">
      <c r="A1752" s="360">
        <v>102771</v>
      </c>
      <c r="B1752" s="360" t="s">
        <v>14749</v>
      </c>
      <c r="C1752" s="360" t="s">
        <v>8</v>
      </c>
      <c r="D1752" s="362">
        <v>38210.400000000001</v>
      </c>
    </row>
    <row r="1753" spans="1:4" s="364" customFormat="1" x14ac:dyDescent="0.25">
      <c r="A1753" s="360">
        <v>102772</v>
      </c>
      <c r="B1753" s="360" t="s">
        <v>14750</v>
      </c>
      <c r="C1753" s="360" t="s">
        <v>8</v>
      </c>
      <c r="D1753" s="362">
        <v>54643.199999999997</v>
      </c>
    </row>
    <row r="1754" spans="1:4" s="364" customFormat="1" x14ac:dyDescent="0.25">
      <c r="A1754" s="360">
        <v>102773</v>
      </c>
      <c r="B1754" s="360" t="s">
        <v>14751</v>
      </c>
      <c r="C1754" s="360" t="s">
        <v>8</v>
      </c>
      <c r="D1754" s="362">
        <v>7001.04</v>
      </c>
    </row>
    <row r="1755" spans="1:4" s="364" customFormat="1" x14ac:dyDescent="0.25">
      <c r="A1755" s="360">
        <v>102774</v>
      </c>
      <c r="B1755" s="360" t="s">
        <v>14752</v>
      </c>
      <c r="C1755" s="360" t="s">
        <v>8</v>
      </c>
      <c r="D1755" s="362">
        <v>7001.04</v>
      </c>
    </row>
    <row r="1756" spans="1:4" s="364" customFormat="1" x14ac:dyDescent="0.25">
      <c r="A1756" s="360">
        <v>102775</v>
      </c>
      <c r="B1756" s="360" t="s">
        <v>14753</v>
      </c>
      <c r="C1756" s="360" t="s">
        <v>8</v>
      </c>
      <c r="D1756" s="362">
        <v>10527.42</v>
      </c>
    </row>
    <row r="1757" spans="1:4" s="364" customFormat="1" x14ac:dyDescent="0.25">
      <c r="A1757" s="360">
        <v>102776</v>
      </c>
      <c r="B1757" s="360" t="s">
        <v>14754</v>
      </c>
      <c r="C1757" s="360" t="s">
        <v>8</v>
      </c>
      <c r="D1757" s="362">
        <v>10527.42</v>
      </c>
    </row>
    <row r="1758" spans="1:4" s="364" customFormat="1" x14ac:dyDescent="0.25">
      <c r="A1758" s="360">
        <v>102777</v>
      </c>
      <c r="B1758" s="360" t="s">
        <v>14755</v>
      </c>
      <c r="C1758" s="360" t="s">
        <v>8</v>
      </c>
      <c r="D1758" s="362">
        <v>15982.96</v>
      </c>
    </row>
    <row r="1759" spans="1:4" s="364" customFormat="1" x14ac:dyDescent="0.25">
      <c r="A1759" s="360">
        <v>102778</v>
      </c>
      <c r="B1759" s="360" t="s">
        <v>14756</v>
      </c>
      <c r="C1759" s="360" t="s">
        <v>8</v>
      </c>
      <c r="D1759" s="362">
        <v>24075.3</v>
      </c>
    </row>
    <row r="1760" spans="1:4" s="364" customFormat="1" x14ac:dyDescent="0.25">
      <c r="A1760" s="360">
        <v>102779</v>
      </c>
      <c r="B1760" s="360" t="s">
        <v>14757</v>
      </c>
      <c r="C1760" s="360" t="s">
        <v>8</v>
      </c>
      <c r="D1760" s="362">
        <v>7001.04</v>
      </c>
    </row>
    <row r="1761" spans="1:4" s="364" customFormat="1" x14ac:dyDescent="0.25">
      <c r="A1761" s="360">
        <v>102780</v>
      </c>
      <c r="B1761" s="360" t="s">
        <v>14758</v>
      </c>
      <c r="C1761" s="360" t="s">
        <v>8</v>
      </c>
      <c r="D1761" s="362">
        <v>8048.61</v>
      </c>
    </row>
    <row r="1762" spans="1:4" s="364" customFormat="1" x14ac:dyDescent="0.25">
      <c r="A1762" s="360">
        <v>102781</v>
      </c>
      <c r="B1762" s="360" t="s">
        <v>14759</v>
      </c>
      <c r="C1762" s="360" t="s">
        <v>8</v>
      </c>
      <c r="D1762" s="362">
        <v>12015.78</v>
      </c>
    </row>
    <row r="1763" spans="1:4" s="364" customFormat="1" x14ac:dyDescent="0.25">
      <c r="A1763" s="360">
        <v>102782</v>
      </c>
      <c r="B1763" s="360" t="s">
        <v>14760</v>
      </c>
      <c r="C1763" s="360" t="s">
        <v>8</v>
      </c>
      <c r="D1763" s="362">
        <v>13417.11</v>
      </c>
    </row>
    <row r="1764" spans="1:4" s="364" customFormat="1" x14ac:dyDescent="0.25">
      <c r="A1764" s="360">
        <v>102783</v>
      </c>
      <c r="B1764" s="360" t="s">
        <v>14761</v>
      </c>
      <c r="C1764" s="360" t="s">
        <v>8</v>
      </c>
      <c r="D1764" s="362">
        <v>17825.09</v>
      </c>
    </row>
    <row r="1765" spans="1:4" s="364" customFormat="1" x14ac:dyDescent="0.25">
      <c r="A1765" s="360">
        <v>102784</v>
      </c>
      <c r="B1765" s="360" t="s">
        <v>14762</v>
      </c>
      <c r="C1765" s="360" t="s">
        <v>8</v>
      </c>
      <c r="D1765" s="362">
        <v>28121.47</v>
      </c>
    </row>
    <row r="1766" spans="1:4" s="364" customFormat="1" x14ac:dyDescent="0.25">
      <c r="A1766" s="360">
        <v>102785</v>
      </c>
      <c r="B1766" s="360" t="s">
        <v>14763</v>
      </c>
      <c r="C1766" s="360" t="s">
        <v>8</v>
      </c>
      <c r="D1766" s="362">
        <v>8048.61</v>
      </c>
    </row>
    <row r="1767" spans="1:4" s="364" customFormat="1" x14ac:dyDescent="0.25">
      <c r="A1767" s="360">
        <v>102786</v>
      </c>
      <c r="B1767" s="360" t="s">
        <v>14764</v>
      </c>
      <c r="C1767" s="360" t="s">
        <v>8</v>
      </c>
      <c r="D1767" s="362">
        <v>9009.14</v>
      </c>
    </row>
    <row r="1768" spans="1:4" s="364" customFormat="1" x14ac:dyDescent="0.25">
      <c r="A1768" s="360">
        <v>102787</v>
      </c>
      <c r="B1768" s="360" t="s">
        <v>14765</v>
      </c>
      <c r="C1768" s="360" t="s">
        <v>8</v>
      </c>
      <c r="D1768" s="362">
        <v>13417.11</v>
      </c>
    </row>
    <row r="1769" spans="1:4" s="364" customFormat="1" x14ac:dyDescent="0.25">
      <c r="A1769" s="360">
        <v>102788</v>
      </c>
      <c r="B1769" s="360" t="s">
        <v>14766</v>
      </c>
      <c r="C1769" s="360" t="s">
        <v>8</v>
      </c>
      <c r="D1769" s="362">
        <v>14802.11</v>
      </c>
    </row>
    <row r="1770" spans="1:4" s="364" customFormat="1" x14ac:dyDescent="0.25">
      <c r="A1770" s="360">
        <v>102789</v>
      </c>
      <c r="B1770" s="360" t="s">
        <v>14767</v>
      </c>
      <c r="C1770" s="360" t="s">
        <v>8</v>
      </c>
      <c r="D1770" s="362">
        <v>19569.29</v>
      </c>
    </row>
    <row r="1771" spans="1:4" s="364" customFormat="1" x14ac:dyDescent="0.25">
      <c r="A1771" s="360">
        <v>102790</v>
      </c>
      <c r="B1771" s="360" t="s">
        <v>14768</v>
      </c>
      <c r="C1771" s="360" t="s">
        <v>8</v>
      </c>
      <c r="D1771" s="362">
        <v>32439.64</v>
      </c>
    </row>
    <row r="1772" spans="1:4" s="364" customFormat="1" x14ac:dyDescent="0.25">
      <c r="A1772" s="360">
        <v>102791</v>
      </c>
      <c r="B1772" s="360" t="s">
        <v>14769</v>
      </c>
      <c r="C1772" s="360" t="s">
        <v>8</v>
      </c>
      <c r="D1772" s="362">
        <v>25871.03</v>
      </c>
    </row>
    <row r="1773" spans="1:4" s="364" customFormat="1" x14ac:dyDescent="0.25">
      <c r="A1773" s="360">
        <v>102792</v>
      </c>
      <c r="B1773" s="360" t="s">
        <v>14770</v>
      </c>
      <c r="C1773" s="360" t="s">
        <v>8</v>
      </c>
      <c r="D1773" s="362">
        <v>42262.25</v>
      </c>
    </row>
    <row r="1774" spans="1:4" s="364" customFormat="1" x14ac:dyDescent="0.25">
      <c r="A1774" s="360">
        <v>102793</v>
      </c>
      <c r="B1774" s="360" t="s">
        <v>14771</v>
      </c>
      <c r="C1774" s="360" t="s">
        <v>8</v>
      </c>
      <c r="D1774" s="362">
        <v>57059.040000000001</v>
      </c>
    </row>
    <row r="1775" spans="1:4" s="364" customFormat="1" x14ac:dyDescent="0.25">
      <c r="A1775" s="360">
        <v>102794</v>
      </c>
      <c r="B1775" s="360" t="s">
        <v>14772</v>
      </c>
      <c r="C1775" s="360" t="s">
        <v>8</v>
      </c>
      <c r="D1775" s="362">
        <v>82094.899999999994</v>
      </c>
    </row>
    <row r="1776" spans="1:4" s="364" customFormat="1" x14ac:dyDescent="0.25">
      <c r="A1776" s="360">
        <v>102795</v>
      </c>
      <c r="B1776" s="360" t="s">
        <v>14773</v>
      </c>
      <c r="C1776" s="360" t="s">
        <v>8</v>
      </c>
      <c r="D1776" s="362">
        <v>27533.53</v>
      </c>
    </row>
    <row r="1777" spans="1:4" s="364" customFormat="1" x14ac:dyDescent="0.25">
      <c r="A1777" s="360">
        <v>102796</v>
      </c>
      <c r="B1777" s="360" t="s">
        <v>14774</v>
      </c>
      <c r="C1777" s="360" t="s">
        <v>8</v>
      </c>
      <c r="D1777" s="362">
        <v>44634.94</v>
      </c>
    </row>
    <row r="1778" spans="1:4" s="364" customFormat="1" x14ac:dyDescent="0.25">
      <c r="A1778" s="360">
        <v>102797</v>
      </c>
      <c r="B1778" s="360" t="s">
        <v>14775</v>
      </c>
      <c r="C1778" s="360" t="s">
        <v>8</v>
      </c>
      <c r="D1778" s="362">
        <v>63290.01</v>
      </c>
    </row>
    <row r="1779" spans="1:4" s="364" customFormat="1" x14ac:dyDescent="0.25">
      <c r="A1779" s="360">
        <v>102798</v>
      </c>
      <c r="B1779" s="360" t="s">
        <v>14776</v>
      </c>
      <c r="C1779" s="360" t="s">
        <v>8</v>
      </c>
      <c r="D1779" s="362">
        <v>77705.820000000007</v>
      </c>
    </row>
    <row r="1780" spans="1:4" s="364" customFormat="1" x14ac:dyDescent="0.25">
      <c r="A1780" s="360">
        <v>102799</v>
      </c>
      <c r="B1780" s="360" t="s">
        <v>14777</v>
      </c>
      <c r="C1780" s="360" t="s">
        <v>8</v>
      </c>
      <c r="D1780" s="362">
        <v>28121.26</v>
      </c>
    </row>
    <row r="1781" spans="1:4" s="364" customFormat="1" x14ac:dyDescent="0.25">
      <c r="A1781" s="360">
        <v>102800</v>
      </c>
      <c r="B1781" s="360" t="s">
        <v>14778</v>
      </c>
      <c r="C1781" s="360" t="s">
        <v>8</v>
      </c>
      <c r="D1781" s="362">
        <v>48928.63</v>
      </c>
    </row>
    <row r="1782" spans="1:4" s="364" customFormat="1" x14ac:dyDescent="0.25">
      <c r="A1782" s="360">
        <v>102801</v>
      </c>
      <c r="B1782" s="360" t="s">
        <v>14779</v>
      </c>
      <c r="C1782" s="360" t="s">
        <v>8</v>
      </c>
      <c r="D1782" s="362">
        <v>68566</v>
      </c>
    </row>
    <row r="1783" spans="1:4" s="364" customFormat="1" x14ac:dyDescent="0.25">
      <c r="A1783" s="360">
        <v>102802</v>
      </c>
      <c r="B1783" s="360" t="s">
        <v>14780</v>
      </c>
      <c r="C1783" s="360" t="s">
        <v>8</v>
      </c>
      <c r="D1783" s="362">
        <v>82347.789999999994</v>
      </c>
    </row>
    <row r="1784" spans="1:4" s="364" customFormat="1" x14ac:dyDescent="0.25">
      <c r="A1784" s="360">
        <v>101570</v>
      </c>
      <c r="B1784" s="360" t="s">
        <v>2158</v>
      </c>
      <c r="C1784" s="360" t="s">
        <v>4</v>
      </c>
      <c r="D1784" s="361">
        <v>20.14</v>
      </c>
    </row>
    <row r="1785" spans="1:4" s="364" customFormat="1" x14ac:dyDescent="0.25">
      <c r="A1785" s="360">
        <v>101571</v>
      </c>
      <c r="B1785" s="360" t="s">
        <v>2159</v>
      </c>
      <c r="C1785" s="360" t="s">
        <v>4</v>
      </c>
      <c r="D1785" s="361">
        <v>26.75</v>
      </c>
    </row>
    <row r="1786" spans="1:4" s="364" customFormat="1" x14ac:dyDescent="0.25">
      <c r="A1786" s="360">
        <v>101572</v>
      </c>
      <c r="B1786" s="360" t="s">
        <v>2160</v>
      </c>
      <c r="C1786" s="360" t="s">
        <v>4</v>
      </c>
      <c r="D1786" s="361">
        <v>15.99</v>
      </c>
    </row>
    <row r="1787" spans="1:4" s="364" customFormat="1" x14ac:dyDescent="0.25">
      <c r="A1787" s="360">
        <v>101573</v>
      </c>
      <c r="B1787" s="360" t="s">
        <v>2161</v>
      </c>
      <c r="C1787" s="360" t="s">
        <v>4</v>
      </c>
      <c r="D1787" s="361">
        <v>22.61</v>
      </c>
    </row>
    <row r="1788" spans="1:4" s="364" customFormat="1" x14ac:dyDescent="0.25">
      <c r="A1788" s="360">
        <v>101574</v>
      </c>
      <c r="B1788" s="360" t="s">
        <v>2162</v>
      </c>
      <c r="C1788" s="360" t="s">
        <v>4</v>
      </c>
      <c r="D1788" s="361">
        <v>12.6</v>
      </c>
    </row>
    <row r="1789" spans="1:4" s="364" customFormat="1" x14ac:dyDescent="0.25">
      <c r="A1789" s="360">
        <v>101575</v>
      </c>
      <c r="B1789" s="360" t="s">
        <v>2163</v>
      </c>
      <c r="C1789" s="360" t="s">
        <v>4</v>
      </c>
      <c r="D1789" s="361">
        <v>19.36</v>
      </c>
    </row>
    <row r="1790" spans="1:4" s="364" customFormat="1" x14ac:dyDescent="0.25">
      <c r="A1790" s="360">
        <v>101576</v>
      </c>
      <c r="B1790" s="360" t="s">
        <v>2164</v>
      </c>
      <c r="C1790" s="360" t="s">
        <v>4</v>
      </c>
      <c r="D1790" s="361">
        <v>38.35</v>
      </c>
    </row>
    <row r="1791" spans="1:4" s="364" customFormat="1" x14ac:dyDescent="0.25">
      <c r="A1791" s="360">
        <v>101577</v>
      </c>
      <c r="B1791" s="360" t="s">
        <v>2165</v>
      </c>
      <c r="C1791" s="360" t="s">
        <v>4</v>
      </c>
      <c r="D1791" s="361">
        <v>46.8</v>
      </c>
    </row>
    <row r="1792" spans="1:4" s="364" customFormat="1" x14ac:dyDescent="0.25">
      <c r="A1792" s="360">
        <v>101578</v>
      </c>
      <c r="B1792" s="360" t="s">
        <v>2166</v>
      </c>
      <c r="C1792" s="360" t="s">
        <v>4</v>
      </c>
      <c r="D1792" s="361">
        <v>32.18</v>
      </c>
    </row>
    <row r="1793" spans="1:4" s="364" customFormat="1" x14ac:dyDescent="0.25">
      <c r="A1793" s="360">
        <v>101579</v>
      </c>
      <c r="B1793" s="360" t="s">
        <v>2167</v>
      </c>
      <c r="C1793" s="360" t="s">
        <v>4</v>
      </c>
      <c r="D1793" s="361">
        <v>40.64</v>
      </c>
    </row>
    <row r="1794" spans="1:4" s="364" customFormat="1" x14ac:dyDescent="0.25">
      <c r="A1794" s="360">
        <v>101580</v>
      </c>
      <c r="B1794" s="360" t="s">
        <v>2168</v>
      </c>
      <c r="C1794" s="360" t="s">
        <v>4</v>
      </c>
      <c r="D1794" s="361">
        <v>29.5</v>
      </c>
    </row>
    <row r="1795" spans="1:4" s="364" customFormat="1" x14ac:dyDescent="0.25">
      <c r="A1795" s="360">
        <v>101581</v>
      </c>
      <c r="B1795" s="360" t="s">
        <v>2169</v>
      </c>
      <c r="C1795" s="360" t="s">
        <v>4</v>
      </c>
      <c r="D1795" s="361">
        <v>38.08</v>
      </c>
    </row>
    <row r="1796" spans="1:4" s="364" customFormat="1" x14ac:dyDescent="0.25">
      <c r="A1796" s="360">
        <v>101582</v>
      </c>
      <c r="B1796" s="360" t="s">
        <v>2170</v>
      </c>
      <c r="C1796" s="360" t="s">
        <v>4</v>
      </c>
      <c r="D1796" s="361">
        <v>63.38</v>
      </c>
    </row>
    <row r="1797" spans="1:4" s="364" customFormat="1" x14ac:dyDescent="0.25">
      <c r="A1797" s="360">
        <v>101583</v>
      </c>
      <c r="B1797" s="360" t="s">
        <v>2171</v>
      </c>
      <c r="C1797" s="360" t="s">
        <v>4</v>
      </c>
      <c r="D1797" s="361">
        <v>76.510000000000005</v>
      </c>
    </row>
    <row r="1798" spans="1:4" s="364" customFormat="1" x14ac:dyDescent="0.25">
      <c r="A1798" s="360">
        <v>101584</v>
      </c>
      <c r="B1798" s="360" t="s">
        <v>2172</v>
      </c>
      <c r="C1798" s="360" t="s">
        <v>4</v>
      </c>
      <c r="D1798" s="361">
        <v>52.83</v>
      </c>
    </row>
    <row r="1799" spans="1:4" s="364" customFormat="1" x14ac:dyDescent="0.25">
      <c r="A1799" s="360">
        <v>101585</v>
      </c>
      <c r="B1799" s="360" t="s">
        <v>2173</v>
      </c>
      <c r="C1799" s="360" t="s">
        <v>4</v>
      </c>
      <c r="D1799" s="361">
        <v>65.97</v>
      </c>
    </row>
    <row r="1800" spans="1:4" s="364" customFormat="1" x14ac:dyDescent="0.25">
      <c r="A1800" s="360">
        <v>101586</v>
      </c>
      <c r="B1800" s="360" t="s">
        <v>2174</v>
      </c>
      <c r="C1800" s="360" t="s">
        <v>4</v>
      </c>
      <c r="D1800" s="361">
        <v>47.14</v>
      </c>
    </row>
    <row r="1801" spans="1:4" s="364" customFormat="1" x14ac:dyDescent="0.25">
      <c r="A1801" s="360">
        <v>101587</v>
      </c>
      <c r="B1801" s="360" t="s">
        <v>2175</v>
      </c>
      <c r="C1801" s="360" t="s">
        <v>4</v>
      </c>
      <c r="D1801" s="361">
        <v>60.41</v>
      </c>
    </row>
    <row r="1802" spans="1:4" s="364" customFormat="1" x14ac:dyDescent="0.25">
      <c r="A1802" s="360">
        <v>101588</v>
      </c>
      <c r="B1802" s="360" t="s">
        <v>2176</v>
      </c>
      <c r="C1802" s="360" t="s">
        <v>4</v>
      </c>
      <c r="D1802" s="361">
        <v>68.55</v>
      </c>
    </row>
    <row r="1803" spans="1:4" s="364" customFormat="1" x14ac:dyDescent="0.25">
      <c r="A1803" s="360">
        <v>101589</v>
      </c>
      <c r="B1803" s="360" t="s">
        <v>2177</v>
      </c>
      <c r="C1803" s="360" t="s">
        <v>4</v>
      </c>
      <c r="D1803" s="361">
        <v>99.07</v>
      </c>
    </row>
    <row r="1804" spans="1:4" s="364" customFormat="1" x14ac:dyDescent="0.25">
      <c r="A1804" s="360">
        <v>101590</v>
      </c>
      <c r="B1804" s="360" t="s">
        <v>2178</v>
      </c>
      <c r="C1804" s="360" t="s">
        <v>4</v>
      </c>
      <c r="D1804" s="361">
        <v>52.34</v>
      </c>
    </row>
    <row r="1805" spans="1:4" s="364" customFormat="1" x14ac:dyDescent="0.25">
      <c r="A1805" s="360">
        <v>101591</v>
      </c>
      <c r="B1805" s="360" t="s">
        <v>2179</v>
      </c>
      <c r="C1805" s="360" t="s">
        <v>4</v>
      </c>
      <c r="D1805" s="361">
        <v>82.87</v>
      </c>
    </row>
    <row r="1806" spans="1:4" s="364" customFormat="1" x14ac:dyDescent="0.25">
      <c r="A1806" s="360">
        <v>101592</v>
      </c>
      <c r="B1806" s="360" t="s">
        <v>2180</v>
      </c>
      <c r="C1806" s="360" t="s">
        <v>4</v>
      </c>
      <c r="D1806" s="361">
        <v>37.880000000000003</v>
      </c>
    </row>
    <row r="1807" spans="1:4" s="364" customFormat="1" x14ac:dyDescent="0.25">
      <c r="A1807" s="360">
        <v>101593</v>
      </c>
      <c r="B1807" s="360" t="s">
        <v>2181</v>
      </c>
      <c r="C1807" s="360" t="s">
        <v>4</v>
      </c>
      <c r="D1807" s="361">
        <v>68.52</v>
      </c>
    </row>
    <row r="1808" spans="1:4" s="364" customFormat="1" x14ac:dyDescent="0.25">
      <c r="A1808" s="360">
        <v>101600</v>
      </c>
      <c r="B1808" s="360" t="s">
        <v>2182</v>
      </c>
      <c r="C1808" s="360" t="s">
        <v>4</v>
      </c>
      <c r="D1808" s="361">
        <v>12.48</v>
      </c>
    </row>
    <row r="1809" spans="1:4" s="364" customFormat="1" x14ac:dyDescent="0.25">
      <c r="A1809" s="360">
        <v>101601</v>
      </c>
      <c r="B1809" s="360" t="s">
        <v>2183</v>
      </c>
      <c r="C1809" s="360" t="s">
        <v>4</v>
      </c>
      <c r="D1809" s="361">
        <v>18.46</v>
      </c>
    </row>
    <row r="1810" spans="1:4" s="364" customFormat="1" x14ac:dyDescent="0.25">
      <c r="A1810" s="360">
        <v>101602</v>
      </c>
      <c r="B1810" s="360" t="s">
        <v>2184</v>
      </c>
      <c r="C1810" s="360" t="s">
        <v>4</v>
      </c>
      <c r="D1810" s="361">
        <v>9.25</v>
      </c>
    </row>
    <row r="1811" spans="1:4" s="364" customFormat="1" x14ac:dyDescent="0.25">
      <c r="A1811" s="360">
        <v>101603</v>
      </c>
      <c r="B1811" s="360" t="s">
        <v>2185</v>
      </c>
      <c r="C1811" s="360" t="s">
        <v>4</v>
      </c>
      <c r="D1811" s="361">
        <v>15.24</v>
      </c>
    </row>
    <row r="1812" spans="1:4" s="364" customFormat="1" x14ac:dyDescent="0.25">
      <c r="A1812" s="360">
        <v>101604</v>
      </c>
      <c r="B1812" s="360" t="s">
        <v>2186</v>
      </c>
      <c r="C1812" s="360" t="s">
        <v>4</v>
      </c>
      <c r="D1812" s="361">
        <v>6.05</v>
      </c>
    </row>
    <row r="1813" spans="1:4" s="364" customFormat="1" x14ac:dyDescent="0.25">
      <c r="A1813" s="360">
        <v>101605</v>
      </c>
      <c r="B1813" s="360" t="s">
        <v>2187</v>
      </c>
      <c r="C1813" s="360" t="s">
        <v>4</v>
      </c>
      <c r="D1813" s="361">
        <v>12.04</v>
      </c>
    </row>
    <row r="1814" spans="1:4" s="364" customFormat="1" x14ac:dyDescent="0.25">
      <c r="A1814" s="360">
        <v>90788</v>
      </c>
      <c r="B1814" s="360" t="s">
        <v>2188</v>
      </c>
      <c r="C1814" s="360" t="s">
        <v>8</v>
      </c>
      <c r="D1814" s="361">
        <v>764.28</v>
      </c>
    </row>
    <row r="1815" spans="1:4" s="364" customFormat="1" x14ac:dyDescent="0.25">
      <c r="A1815" s="360">
        <v>90789</v>
      </c>
      <c r="B1815" s="360" t="s">
        <v>2189</v>
      </c>
      <c r="C1815" s="360" t="s">
        <v>8</v>
      </c>
      <c r="D1815" s="361">
        <v>765.69</v>
      </c>
    </row>
    <row r="1816" spans="1:4" s="364" customFormat="1" x14ac:dyDescent="0.25">
      <c r="A1816" s="360">
        <v>90790</v>
      </c>
      <c r="B1816" s="360" t="s">
        <v>2190</v>
      </c>
      <c r="C1816" s="360" t="s">
        <v>8</v>
      </c>
      <c r="D1816" s="361">
        <v>789.65</v>
      </c>
    </row>
    <row r="1817" spans="1:4" s="364" customFormat="1" x14ac:dyDescent="0.25">
      <c r="A1817" s="360">
        <v>90791</v>
      </c>
      <c r="B1817" s="360" t="s">
        <v>2191</v>
      </c>
      <c r="C1817" s="360" t="s">
        <v>8</v>
      </c>
      <c r="D1817" s="361">
        <v>925.3</v>
      </c>
    </row>
    <row r="1818" spans="1:4" s="364" customFormat="1" x14ac:dyDescent="0.25">
      <c r="A1818" s="360">
        <v>90793</v>
      </c>
      <c r="B1818" s="360" t="s">
        <v>2192</v>
      </c>
      <c r="C1818" s="360" t="s">
        <v>8</v>
      </c>
      <c r="D1818" s="361">
        <v>975.66</v>
      </c>
    </row>
    <row r="1819" spans="1:4" s="364" customFormat="1" x14ac:dyDescent="0.25">
      <c r="A1819" s="360">
        <v>90794</v>
      </c>
      <c r="B1819" s="360" t="s">
        <v>2193</v>
      </c>
      <c r="C1819" s="360" t="s">
        <v>8</v>
      </c>
      <c r="D1819" s="361">
        <v>652.89</v>
      </c>
    </row>
    <row r="1820" spans="1:4" s="364" customFormat="1" x14ac:dyDescent="0.25">
      <c r="A1820" s="360">
        <v>90795</v>
      </c>
      <c r="B1820" s="360" t="s">
        <v>2194</v>
      </c>
      <c r="C1820" s="360" t="s">
        <v>8</v>
      </c>
      <c r="D1820" s="361">
        <v>658.71</v>
      </c>
    </row>
    <row r="1821" spans="1:4" s="364" customFormat="1" x14ac:dyDescent="0.25">
      <c r="A1821" s="360">
        <v>90796</v>
      </c>
      <c r="B1821" s="360" t="s">
        <v>2195</v>
      </c>
      <c r="C1821" s="360" t="s">
        <v>8</v>
      </c>
      <c r="D1821" s="361">
        <v>664.53</v>
      </c>
    </row>
    <row r="1822" spans="1:4" s="364" customFormat="1" x14ac:dyDescent="0.25">
      <c r="A1822" s="360">
        <v>90797</v>
      </c>
      <c r="B1822" s="360" t="s">
        <v>2196</v>
      </c>
      <c r="C1822" s="360" t="s">
        <v>8</v>
      </c>
      <c r="D1822" s="361">
        <v>670.35</v>
      </c>
    </row>
    <row r="1823" spans="1:4" s="364" customFormat="1" x14ac:dyDescent="0.25">
      <c r="A1823" s="360">
        <v>90798</v>
      </c>
      <c r="B1823" s="360" t="s">
        <v>2197</v>
      </c>
      <c r="C1823" s="360" t="s">
        <v>8</v>
      </c>
      <c r="D1823" s="361">
        <v>976.89</v>
      </c>
    </row>
    <row r="1824" spans="1:4" s="364" customFormat="1" x14ac:dyDescent="0.25">
      <c r="A1824" s="360">
        <v>90799</v>
      </c>
      <c r="B1824" s="360" t="s">
        <v>2198</v>
      </c>
      <c r="C1824" s="360" t="s">
        <v>8</v>
      </c>
      <c r="D1824" s="362">
        <v>1007.61</v>
      </c>
    </row>
    <row r="1825" spans="1:4" s="364" customFormat="1" x14ac:dyDescent="0.25">
      <c r="A1825" s="360">
        <v>90801</v>
      </c>
      <c r="B1825" s="360" t="s">
        <v>2199</v>
      </c>
      <c r="C1825" s="360" t="s">
        <v>8</v>
      </c>
      <c r="D1825" s="361">
        <v>320.79000000000002</v>
      </c>
    </row>
    <row r="1826" spans="1:4" s="364" customFormat="1" x14ac:dyDescent="0.25">
      <c r="A1826" s="360">
        <v>90806</v>
      </c>
      <c r="B1826" s="360" t="s">
        <v>2200</v>
      </c>
      <c r="C1826" s="360" t="s">
        <v>8</v>
      </c>
      <c r="D1826" s="361">
        <v>395.05</v>
      </c>
    </row>
    <row r="1827" spans="1:4" s="364" customFormat="1" x14ac:dyDescent="0.25">
      <c r="A1827" s="360">
        <v>90820</v>
      </c>
      <c r="B1827" s="360" t="s">
        <v>268</v>
      </c>
      <c r="C1827" s="360" t="s">
        <v>8</v>
      </c>
      <c r="D1827" s="361">
        <v>278.81</v>
      </c>
    </row>
    <row r="1828" spans="1:4" s="364" customFormat="1" x14ac:dyDescent="0.25">
      <c r="A1828" s="360">
        <v>90821</v>
      </c>
      <c r="B1828" s="360" t="s">
        <v>2201</v>
      </c>
      <c r="C1828" s="360" t="s">
        <v>8</v>
      </c>
      <c r="D1828" s="361">
        <v>284.38</v>
      </c>
    </row>
    <row r="1829" spans="1:4" s="364" customFormat="1" x14ac:dyDescent="0.25">
      <c r="A1829" s="360">
        <v>90822</v>
      </c>
      <c r="B1829" s="360" t="s">
        <v>265</v>
      </c>
      <c r="C1829" s="360" t="s">
        <v>8</v>
      </c>
      <c r="D1829" s="361">
        <v>305.82</v>
      </c>
    </row>
    <row r="1830" spans="1:4" s="364" customFormat="1" x14ac:dyDescent="0.25">
      <c r="A1830" s="360">
        <v>90823</v>
      </c>
      <c r="B1830" s="360" t="s">
        <v>2202</v>
      </c>
      <c r="C1830" s="360" t="s">
        <v>8</v>
      </c>
      <c r="D1830" s="361">
        <v>379.42</v>
      </c>
    </row>
    <row r="1831" spans="1:4" s="364" customFormat="1" x14ac:dyDescent="0.25">
      <c r="A1831" s="360">
        <v>90824</v>
      </c>
      <c r="B1831" s="360" t="s">
        <v>2203</v>
      </c>
      <c r="C1831" s="360" t="s">
        <v>8</v>
      </c>
      <c r="D1831" s="361">
        <v>548.64</v>
      </c>
    </row>
    <row r="1832" spans="1:4" s="364" customFormat="1" x14ac:dyDescent="0.25">
      <c r="A1832" s="360">
        <v>90825</v>
      </c>
      <c r="B1832" s="360" t="s">
        <v>2204</v>
      </c>
      <c r="C1832" s="360" t="s">
        <v>8</v>
      </c>
      <c r="D1832" s="361">
        <v>612.62</v>
      </c>
    </row>
    <row r="1833" spans="1:4" s="364" customFormat="1" x14ac:dyDescent="0.25">
      <c r="A1833" s="360">
        <v>90830</v>
      </c>
      <c r="B1833" s="360" t="s">
        <v>2205</v>
      </c>
      <c r="C1833" s="360" t="s">
        <v>8</v>
      </c>
      <c r="D1833" s="361">
        <v>137.07</v>
      </c>
    </row>
    <row r="1834" spans="1:4" s="364" customFormat="1" x14ac:dyDescent="0.25">
      <c r="A1834" s="360">
        <v>90831</v>
      </c>
      <c r="B1834" s="360" t="s">
        <v>2206</v>
      </c>
      <c r="C1834" s="360" t="s">
        <v>8</v>
      </c>
      <c r="D1834" s="361">
        <v>120.08</v>
      </c>
    </row>
    <row r="1835" spans="1:4" s="364" customFormat="1" x14ac:dyDescent="0.25">
      <c r="A1835" s="360">
        <v>90841</v>
      </c>
      <c r="B1835" s="360" t="s">
        <v>2207</v>
      </c>
      <c r="C1835" s="360" t="s">
        <v>8</v>
      </c>
      <c r="D1835" s="361">
        <v>911.73</v>
      </c>
    </row>
    <row r="1836" spans="1:4" s="364" customFormat="1" x14ac:dyDescent="0.25">
      <c r="A1836" s="360">
        <v>90842</v>
      </c>
      <c r="B1836" s="360" t="s">
        <v>267</v>
      </c>
      <c r="C1836" s="360" t="s">
        <v>8</v>
      </c>
      <c r="D1836" s="361">
        <v>919.75</v>
      </c>
    </row>
    <row r="1837" spans="1:4" s="364" customFormat="1" x14ac:dyDescent="0.25">
      <c r="A1837" s="360">
        <v>90843</v>
      </c>
      <c r="B1837" s="360" t="s">
        <v>2208</v>
      </c>
      <c r="C1837" s="360" t="s">
        <v>8</v>
      </c>
      <c r="D1837" s="361">
        <v>960.64</v>
      </c>
    </row>
    <row r="1838" spans="1:4" s="364" customFormat="1" x14ac:dyDescent="0.25">
      <c r="A1838" s="360">
        <v>90844</v>
      </c>
      <c r="B1838" s="360" t="s">
        <v>2209</v>
      </c>
      <c r="C1838" s="360" t="s">
        <v>8</v>
      </c>
      <c r="D1838" s="362">
        <v>1036.69</v>
      </c>
    </row>
    <row r="1839" spans="1:4" s="364" customFormat="1" x14ac:dyDescent="0.25">
      <c r="A1839" s="360">
        <v>90845</v>
      </c>
      <c r="B1839" s="360" t="s">
        <v>2210</v>
      </c>
      <c r="C1839" s="360" t="s">
        <v>8</v>
      </c>
      <c r="D1839" s="362">
        <v>1203.46</v>
      </c>
    </row>
    <row r="1840" spans="1:4" s="364" customFormat="1" x14ac:dyDescent="0.25">
      <c r="A1840" s="360">
        <v>90846</v>
      </c>
      <c r="B1840" s="360" t="s">
        <v>2211</v>
      </c>
      <c r="C1840" s="360" t="s">
        <v>8</v>
      </c>
      <c r="D1840" s="362">
        <v>1269.8900000000001</v>
      </c>
    </row>
    <row r="1841" spans="1:4" s="364" customFormat="1" x14ac:dyDescent="0.25">
      <c r="A1841" s="360">
        <v>90847</v>
      </c>
      <c r="B1841" s="360" t="s">
        <v>2212</v>
      </c>
      <c r="C1841" s="360" t="s">
        <v>8</v>
      </c>
      <c r="D1841" s="361">
        <v>791.65</v>
      </c>
    </row>
    <row r="1842" spans="1:4" s="364" customFormat="1" x14ac:dyDescent="0.25">
      <c r="A1842" s="360">
        <v>90848</v>
      </c>
      <c r="B1842" s="360" t="s">
        <v>2213</v>
      </c>
      <c r="C1842" s="360" t="s">
        <v>8</v>
      </c>
      <c r="D1842" s="361">
        <v>799.67</v>
      </c>
    </row>
    <row r="1843" spans="1:4" s="364" customFormat="1" x14ac:dyDescent="0.25">
      <c r="A1843" s="360">
        <v>90849</v>
      </c>
      <c r="B1843" s="360" t="s">
        <v>2214</v>
      </c>
      <c r="C1843" s="360" t="s">
        <v>8</v>
      </c>
      <c r="D1843" s="361">
        <v>823.57</v>
      </c>
    </row>
    <row r="1844" spans="1:4" s="364" customFormat="1" x14ac:dyDescent="0.25">
      <c r="A1844" s="360">
        <v>90850</v>
      </c>
      <c r="B1844" s="360" t="s">
        <v>2215</v>
      </c>
      <c r="C1844" s="360" t="s">
        <v>8</v>
      </c>
      <c r="D1844" s="361">
        <v>899.62</v>
      </c>
    </row>
    <row r="1845" spans="1:4" s="364" customFormat="1" x14ac:dyDescent="0.25">
      <c r="A1845" s="360">
        <v>90851</v>
      </c>
      <c r="B1845" s="360" t="s">
        <v>2216</v>
      </c>
      <c r="C1845" s="360" t="s">
        <v>8</v>
      </c>
      <c r="D1845" s="362">
        <v>1066.3900000000001</v>
      </c>
    </row>
    <row r="1846" spans="1:4" s="364" customFormat="1" x14ac:dyDescent="0.25">
      <c r="A1846" s="360">
        <v>90852</v>
      </c>
      <c r="B1846" s="360" t="s">
        <v>2217</v>
      </c>
      <c r="C1846" s="360" t="s">
        <v>8</v>
      </c>
      <c r="D1846" s="362">
        <v>1132.82</v>
      </c>
    </row>
    <row r="1847" spans="1:4" s="364" customFormat="1" x14ac:dyDescent="0.25">
      <c r="A1847" s="360">
        <v>91009</v>
      </c>
      <c r="B1847" s="360" t="s">
        <v>2218</v>
      </c>
      <c r="C1847" s="360" t="s">
        <v>8</v>
      </c>
      <c r="D1847" s="361">
        <v>289.26</v>
      </c>
    </row>
    <row r="1848" spans="1:4" s="364" customFormat="1" x14ac:dyDescent="0.25">
      <c r="A1848" s="360">
        <v>91010</v>
      </c>
      <c r="B1848" s="360" t="s">
        <v>2219</v>
      </c>
      <c r="C1848" s="360" t="s">
        <v>8</v>
      </c>
      <c r="D1848" s="361">
        <v>295.32</v>
      </c>
    </row>
    <row r="1849" spans="1:4" s="364" customFormat="1" x14ac:dyDescent="0.25">
      <c r="A1849" s="360">
        <v>91011</v>
      </c>
      <c r="B1849" s="360" t="s">
        <v>2220</v>
      </c>
      <c r="C1849" s="360" t="s">
        <v>8</v>
      </c>
      <c r="D1849" s="361">
        <v>348.23</v>
      </c>
    </row>
    <row r="1850" spans="1:4" s="364" customFormat="1" x14ac:dyDescent="0.25">
      <c r="A1850" s="360">
        <v>91012</v>
      </c>
      <c r="B1850" s="360" t="s">
        <v>2221</v>
      </c>
      <c r="C1850" s="360" t="s">
        <v>8</v>
      </c>
      <c r="D1850" s="361">
        <v>388.68</v>
      </c>
    </row>
    <row r="1851" spans="1:4" s="364" customFormat="1" x14ac:dyDescent="0.25">
      <c r="A1851" s="360">
        <v>91013</v>
      </c>
      <c r="B1851" s="360" t="s">
        <v>2222</v>
      </c>
      <c r="C1851" s="360" t="s">
        <v>8</v>
      </c>
      <c r="D1851" s="361">
        <v>802.1</v>
      </c>
    </row>
    <row r="1852" spans="1:4" s="364" customFormat="1" x14ac:dyDescent="0.25">
      <c r="A1852" s="360">
        <v>91014</v>
      </c>
      <c r="B1852" s="360" t="s">
        <v>2223</v>
      </c>
      <c r="C1852" s="360" t="s">
        <v>8</v>
      </c>
      <c r="D1852" s="361">
        <v>810.61</v>
      </c>
    </row>
    <row r="1853" spans="1:4" s="364" customFormat="1" x14ac:dyDescent="0.25">
      <c r="A1853" s="360">
        <v>91015</v>
      </c>
      <c r="B1853" s="360" t="s">
        <v>2224</v>
      </c>
      <c r="C1853" s="360" t="s">
        <v>8</v>
      </c>
      <c r="D1853" s="361">
        <v>865.98</v>
      </c>
    </row>
    <row r="1854" spans="1:4" s="364" customFormat="1" x14ac:dyDescent="0.25">
      <c r="A1854" s="360">
        <v>91016</v>
      </c>
      <c r="B1854" s="360" t="s">
        <v>2225</v>
      </c>
      <c r="C1854" s="360" t="s">
        <v>8</v>
      </c>
      <c r="D1854" s="361">
        <v>908.88</v>
      </c>
    </row>
    <row r="1855" spans="1:4" s="364" customFormat="1" x14ac:dyDescent="0.25">
      <c r="A1855" s="360">
        <v>91287</v>
      </c>
      <c r="B1855" s="360" t="s">
        <v>2226</v>
      </c>
      <c r="C1855" s="360" t="s">
        <v>8</v>
      </c>
      <c r="D1855" s="361">
        <v>229.72</v>
      </c>
    </row>
    <row r="1856" spans="1:4" s="364" customFormat="1" x14ac:dyDescent="0.25">
      <c r="A1856" s="360">
        <v>91292</v>
      </c>
      <c r="B1856" s="360" t="s">
        <v>2227</v>
      </c>
      <c r="C1856" s="360" t="s">
        <v>8</v>
      </c>
      <c r="D1856" s="361">
        <v>303.98</v>
      </c>
    </row>
    <row r="1857" spans="1:4" s="364" customFormat="1" x14ac:dyDescent="0.25">
      <c r="A1857" s="360">
        <v>91295</v>
      </c>
      <c r="B1857" s="360" t="s">
        <v>2228</v>
      </c>
      <c r="C1857" s="360" t="s">
        <v>8</v>
      </c>
      <c r="D1857" s="361">
        <v>298.3</v>
      </c>
    </row>
    <row r="1858" spans="1:4" s="364" customFormat="1" x14ac:dyDescent="0.25">
      <c r="A1858" s="360">
        <v>91296</v>
      </c>
      <c r="B1858" s="360" t="s">
        <v>2229</v>
      </c>
      <c r="C1858" s="360" t="s">
        <v>8</v>
      </c>
      <c r="D1858" s="361">
        <v>320.58999999999997</v>
      </c>
    </row>
    <row r="1859" spans="1:4" s="364" customFormat="1" x14ac:dyDescent="0.25">
      <c r="A1859" s="360">
        <v>91297</v>
      </c>
      <c r="B1859" s="360" t="s">
        <v>2230</v>
      </c>
      <c r="C1859" s="360" t="s">
        <v>8</v>
      </c>
      <c r="D1859" s="361">
        <v>354.26</v>
      </c>
    </row>
    <row r="1860" spans="1:4" s="364" customFormat="1" x14ac:dyDescent="0.25">
      <c r="A1860" s="360">
        <v>91298</v>
      </c>
      <c r="B1860" s="360" t="s">
        <v>266</v>
      </c>
      <c r="C1860" s="360" t="s">
        <v>8</v>
      </c>
      <c r="D1860" s="361">
        <v>642.77</v>
      </c>
    </row>
    <row r="1861" spans="1:4" s="364" customFormat="1" x14ac:dyDescent="0.25">
      <c r="A1861" s="360">
        <v>91299</v>
      </c>
      <c r="B1861" s="360" t="s">
        <v>2231</v>
      </c>
      <c r="C1861" s="360" t="s">
        <v>8</v>
      </c>
      <c r="D1861" s="361">
        <v>899.94</v>
      </c>
    </row>
    <row r="1862" spans="1:4" s="364" customFormat="1" x14ac:dyDescent="0.25">
      <c r="A1862" s="360">
        <v>91304</v>
      </c>
      <c r="B1862" s="360" t="s">
        <v>2232</v>
      </c>
      <c r="C1862" s="360" t="s">
        <v>8</v>
      </c>
      <c r="D1862" s="361">
        <v>83.77</v>
      </c>
    </row>
    <row r="1863" spans="1:4" s="364" customFormat="1" x14ac:dyDescent="0.25">
      <c r="A1863" s="360">
        <v>91305</v>
      </c>
      <c r="B1863" s="360" t="s">
        <v>2233</v>
      </c>
      <c r="C1863" s="360" t="s">
        <v>8</v>
      </c>
      <c r="D1863" s="361">
        <v>83.41</v>
      </c>
    </row>
    <row r="1864" spans="1:4" s="364" customFormat="1" x14ac:dyDescent="0.25">
      <c r="A1864" s="360">
        <v>91306</v>
      </c>
      <c r="B1864" s="360" t="s">
        <v>270</v>
      </c>
      <c r="C1864" s="360" t="s">
        <v>8</v>
      </c>
      <c r="D1864" s="361">
        <v>120.08</v>
      </c>
    </row>
    <row r="1865" spans="1:4" s="364" customFormat="1" x14ac:dyDescent="0.25">
      <c r="A1865" s="360">
        <v>91307</v>
      </c>
      <c r="B1865" s="360" t="s">
        <v>2234</v>
      </c>
      <c r="C1865" s="360" t="s">
        <v>8</v>
      </c>
      <c r="D1865" s="361">
        <v>71.040000000000006</v>
      </c>
    </row>
    <row r="1866" spans="1:4" s="364" customFormat="1" x14ac:dyDescent="0.25">
      <c r="A1866" s="360">
        <v>91312</v>
      </c>
      <c r="B1866" s="360" t="s">
        <v>2235</v>
      </c>
      <c r="C1866" s="360" t="s">
        <v>8</v>
      </c>
      <c r="D1866" s="361">
        <v>744.72</v>
      </c>
    </row>
    <row r="1867" spans="1:4" s="364" customFormat="1" x14ac:dyDescent="0.25">
      <c r="A1867" s="360">
        <v>91313</v>
      </c>
      <c r="B1867" s="360" t="s">
        <v>2236</v>
      </c>
      <c r="C1867" s="360" t="s">
        <v>8</v>
      </c>
      <c r="D1867" s="361">
        <v>739.56</v>
      </c>
    </row>
    <row r="1868" spans="1:4" s="364" customFormat="1" x14ac:dyDescent="0.25">
      <c r="A1868" s="360">
        <v>91314</v>
      </c>
      <c r="B1868" s="360" t="s">
        <v>2237</v>
      </c>
      <c r="C1868" s="360" t="s">
        <v>8</v>
      </c>
      <c r="D1868" s="361">
        <v>775.37</v>
      </c>
    </row>
    <row r="1869" spans="1:4" s="364" customFormat="1" x14ac:dyDescent="0.25">
      <c r="A1869" s="360">
        <v>91315</v>
      </c>
      <c r="B1869" s="360" t="s">
        <v>2238</v>
      </c>
      <c r="C1869" s="360" t="s">
        <v>8</v>
      </c>
      <c r="D1869" s="361">
        <v>850.6</v>
      </c>
    </row>
    <row r="1870" spans="1:4" s="364" customFormat="1" x14ac:dyDescent="0.25">
      <c r="A1870" s="360">
        <v>91316</v>
      </c>
      <c r="B1870" s="360" t="s">
        <v>2239</v>
      </c>
      <c r="C1870" s="360" t="s">
        <v>8</v>
      </c>
      <c r="D1870" s="362">
        <v>1018.19</v>
      </c>
    </row>
    <row r="1871" spans="1:4" s="364" customFormat="1" x14ac:dyDescent="0.25">
      <c r="A1871" s="360">
        <v>91317</v>
      </c>
      <c r="B1871" s="360" t="s">
        <v>2240</v>
      </c>
      <c r="C1871" s="360" t="s">
        <v>8</v>
      </c>
      <c r="D1871" s="362">
        <v>1083.8</v>
      </c>
    </row>
    <row r="1872" spans="1:4" s="364" customFormat="1" x14ac:dyDescent="0.25">
      <c r="A1872" s="360">
        <v>91318</v>
      </c>
      <c r="B1872" s="360" t="s">
        <v>2241</v>
      </c>
      <c r="C1872" s="360" t="s">
        <v>8</v>
      </c>
      <c r="D1872" s="361">
        <v>661.31</v>
      </c>
    </row>
    <row r="1873" spans="1:4" s="364" customFormat="1" x14ac:dyDescent="0.25">
      <c r="A1873" s="360">
        <v>91319</v>
      </c>
      <c r="B1873" s="360" t="s">
        <v>2242</v>
      </c>
      <c r="C1873" s="360" t="s">
        <v>8</v>
      </c>
      <c r="D1873" s="361">
        <v>668.52</v>
      </c>
    </row>
    <row r="1874" spans="1:4" s="364" customFormat="1" x14ac:dyDescent="0.25">
      <c r="A1874" s="360">
        <v>91320</v>
      </c>
      <c r="B1874" s="360" t="s">
        <v>2243</v>
      </c>
      <c r="C1874" s="360" t="s">
        <v>8</v>
      </c>
      <c r="D1874" s="361">
        <v>691.6</v>
      </c>
    </row>
    <row r="1875" spans="1:4" s="364" customFormat="1" x14ac:dyDescent="0.25">
      <c r="A1875" s="360">
        <v>91321</v>
      </c>
      <c r="B1875" s="360" t="s">
        <v>2244</v>
      </c>
      <c r="C1875" s="360" t="s">
        <v>8</v>
      </c>
      <c r="D1875" s="361">
        <v>766.83</v>
      </c>
    </row>
    <row r="1876" spans="1:4" s="364" customFormat="1" x14ac:dyDescent="0.25">
      <c r="A1876" s="360">
        <v>91322</v>
      </c>
      <c r="B1876" s="360" t="s">
        <v>2245</v>
      </c>
      <c r="C1876" s="360" t="s">
        <v>8</v>
      </c>
      <c r="D1876" s="361">
        <v>934.42</v>
      </c>
    </row>
    <row r="1877" spans="1:4" s="364" customFormat="1" x14ac:dyDescent="0.25">
      <c r="A1877" s="360">
        <v>91323</v>
      </c>
      <c r="B1877" s="360" t="s">
        <v>2246</v>
      </c>
      <c r="C1877" s="360" t="s">
        <v>8</v>
      </c>
      <c r="D1877" s="362">
        <v>1000.03</v>
      </c>
    </row>
    <row r="1878" spans="1:4" s="364" customFormat="1" x14ac:dyDescent="0.25">
      <c r="A1878" s="360">
        <v>91324</v>
      </c>
      <c r="B1878" s="360" t="s">
        <v>2247</v>
      </c>
      <c r="C1878" s="360" t="s">
        <v>8</v>
      </c>
      <c r="D1878" s="361">
        <v>671.76</v>
      </c>
    </row>
    <row r="1879" spans="1:4" s="364" customFormat="1" x14ac:dyDescent="0.25">
      <c r="A1879" s="360">
        <v>91325</v>
      </c>
      <c r="B1879" s="360" t="s">
        <v>2248</v>
      </c>
      <c r="C1879" s="360" t="s">
        <v>8</v>
      </c>
      <c r="D1879" s="361">
        <v>679.46</v>
      </c>
    </row>
    <row r="1880" spans="1:4" s="364" customFormat="1" x14ac:dyDescent="0.25">
      <c r="A1880" s="360">
        <v>91326</v>
      </c>
      <c r="B1880" s="360" t="s">
        <v>2249</v>
      </c>
      <c r="C1880" s="360" t="s">
        <v>8</v>
      </c>
      <c r="D1880" s="361">
        <v>734.01</v>
      </c>
    </row>
    <row r="1881" spans="1:4" s="364" customFormat="1" x14ac:dyDescent="0.25">
      <c r="A1881" s="360">
        <v>91327</v>
      </c>
      <c r="B1881" s="360" t="s">
        <v>2250</v>
      </c>
      <c r="C1881" s="360" t="s">
        <v>8</v>
      </c>
      <c r="D1881" s="361">
        <v>776.09</v>
      </c>
    </row>
    <row r="1882" spans="1:4" s="364" customFormat="1" x14ac:dyDescent="0.25">
      <c r="A1882" s="360">
        <v>91328</v>
      </c>
      <c r="B1882" s="360" t="s">
        <v>2251</v>
      </c>
      <c r="C1882" s="360" t="s">
        <v>8</v>
      </c>
      <c r="D1882" s="361">
        <v>811.14</v>
      </c>
    </row>
    <row r="1883" spans="1:4" s="364" customFormat="1" x14ac:dyDescent="0.25">
      <c r="A1883" s="360">
        <v>91329</v>
      </c>
      <c r="B1883" s="360" t="s">
        <v>2252</v>
      </c>
      <c r="C1883" s="360" t="s">
        <v>8</v>
      </c>
      <c r="D1883" s="361">
        <v>680.8</v>
      </c>
    </row>
    <row r="1884" spans="1:4" s="364" customFormat="1" x14ac:dyDescent="0.25">
      <c r="A1884" s="360">
        <v>91330</v>
      </c>
      <c r="B1884" s="360" t="s">
        <v>2253</v>
      </c>
      <c r="C1884" s="360" t="s">
        <v>8</v>
      </c>
      <c r="D1884" s="361">
        <v>835.88</v>
      </c>
    </row>
    <row r="1885" spans="1:4" s="364" customFormat="1" x14ac:dyDescent="0.25">
      <c r="A1885" s="360">
        <v>91331</v>
      </c>
      <c r="B1885" s="360" t="s">
        <v>2254</v>
      </c>
      <c r="C1885" s="360" t="s">
        <v>8</v>
      </c>
      <c r="D1885" s="361">
        <v>704.73</v>
      </c>
    </row>
    <row r="1886" spans="1:4" s="364" customFormat="1" x14ac:dyDescent="0.25">
      <c r="A1886" s="360">
        <v>91332</v>
      </c>
      <c r="B1886" s="360" t="s">
        <v>2255</v>
      </c>
      <c r="C1886" s="360" t="s">
        <v>8</v>
      </c>
      <c r="D1886" s="361">
        <v>872.01</v>
      </c>
    </row>
    <row r="1887" spans="1:4" s="364" customFormat="1" x14ac:dyDescent="0.25">
      <c r="A1887" s="360">
        <v>91333</v>
      </c>
      <c r="B1887" s="360" t="s">
        <v>2256</v>
      </c>
      <c r="C1887" s="360" t="s">
        <v>8</v>
      </c>
      <c r="D1887" s="361">
        <v>740.04</v>
      </c>
    </row>
    <row r="1888" spans="1:4" s="364" customFormat="1" x14ac:dyDescent="0.25">
      <c r="A1888" s="360">
        <v>91334</v>
      </c>
      <c r="B1888" s="360" t="s">
        <v>2257</v>
      </c>
      <c r="C1888" s="360" t="s">
        <v>8</v>
      </c>
      <c r="D1888" s="362">
        <v>1160.52</v>
      </c>
    </row>
    <row r="1889" spans="1:4" s="364" customFormat="1" x14ac:dyDescent="0.25">
      <c r="A1889" s="360">
        <v>91335</v>
      </c>
      <c r="B1889" s="360" t="s">
        <v>2258</v>
      </c>
      <c r="C1889" s="360" t="s">
        <v>8</v>
      </c>
      <c r="D1889" s="362">
        <v>1028.55</v>
      </c>
    </row>
    <row r="1890" spans="1:4" s="364" customFormat="1" x14ac:dyDescent="0.25">
      <c r="A1890" s="360">
        <v>91336</v>
      </c>
      <c r="B1890" s="360" t="s">
        <v>2259</v>
      </c>
      <c r="C1890" s="360" t="s">
        <v>8</v>
      </c>
      <c r="D1890" s="362">
        <v>1417.69</v>
      </c>
    </row>
    <row r="1891" spans="1:4" s="364" customFormat="1" x14ac:dyDescent="0.25">
      <c r="A1891" s="360">
        <v>91337</v>
      </c>
      <c r="B1891" s="360" t="s">
        <v>2260</v>
      </c>
      <c r="C1891" s="360" t="s">
        <v>8</v>
      </c>
      <c r="D1891" s="362">
        <v>1285.72</v>
      </c>
    </row>
    <row r="1892" spans="1:4" s="364" customFormat="1" x14ac:dyDescent="0.25">
      <c r="A1892" s="360">
        <v>100659</v>
      </c>
      <c r="B1892" s="360" t="s">
        <v>2261</v>
      </c>
      <c r="C1892" s="360" t="s">
        <v>51</v>
      </c>
      <c r="D1892" s="361">
        <v>12.27</v>
      </c>
    </row>
    <row r="1893" spans="1:4" s="364" customFormat="1" x14ac:dyDescent="0.25">
      <c r="A1893" s="360">
        <v>100660</v>
      </c>
      <c r="B1893" s="360" t="s">
        <v>2262</v>
      </c>
      <c r="C1893" s="360" t="s">
        <v>51</v>
      </c>
      <c r="D1893" s="361">
        <v>8.18</v>
      </c>
    </row>
    <row r="1894" spans="1:4" s="364" customFormat="1" x14ac:dyDescent="0.25">
      <c r="A1894" s="360">
        <v>100675</v>
      </c>
      <c r="B1894" s="360" t="s">
        <v>2263</v>
      </c>
      <c r="C1894" s="360" t="s">
        <v>8</v>
      </c>
      <c r="D1894" s="361">
        <v>869.69</v>
      </c>
    </row>
    <row r="1895" spans="1:4" s="364" customFormat="1" x14ac:dyDescent="0.25">
      <c r="A1895" s="360">
        <v>100676</v>
      </c>
      <c r="B1895" s="360" t="s">
        <v>2264</v>
      </c>
      <c r="C1895" s="360" t="s">
        <v>8</v>
      </c>
      <c r="D1895" s="361">
        <v>194.76</v>
      </c>
    </row>
    <row r="1896" spans="1:4" s="364" customFormat="1" x14ac:dyDescent="0.25">
      <c r="A1896" s="360">
        <v>100678</v>
      </c>
      <c r="B1896" s="360" t="s">
        <v>2265</v>
      </c>
      <c r="C1896" s="360" t="s">
        <v>8</v>
      </c>
      <c r="D1896" s="361">
        <v>922.18</v>
      </c>
    </row>
    <row r="1897" spans="1:4" s="364" customFormat="1" x14ac:dyDescent="0.25">
      <c r="A1897" s="360">
        <v>100679</v>
      </c>
      <c r="B1897" s="360" t="s">
        <v>2266</v>
      </c>
      <c r="C1897" s="360" t="s">
        <v>8</v>
      </c>
      <c r="D1897" s="361">
        <v>755.17</v>
      </c>
    </row>
    <row r="1898" spans="1:4" s="364" customFormat="1" x14ac:dyDescent="0.25">
      <c r="A1898" s="360">
        <v>100680</v>
      </c>
      <c r="B1898" s="360" t="s">
        <v>2267</v>
      </c>
      <c r="C1898" s="360" t="s">
        <v>8</v>
      </c>
      <c r="D1898" s="361">
        <v>930.69</v>
      </c>
    </row>
    <row r="1899" spans="1:4" s="364" customFormat="1" x14ac:dyDescent="0.25">
      <c r="A1899" s="360">
        <v>100681</v>
      </c>
      <c r="B1899" s="360" t="s">
        <v>2268</v>
      </c>
      <c r="C1899" s="360" t="s">
        <v>8</v>
      </c>
      <c r="D1899" s="361">
        <v>955.96</v>
      </c>
    </row>
    <row r="1900" spans="1:4" s="364" customFormat="1" x14ac:dyDescent="0.25">
      <c r="A1900" s="360">
        <v>100682</v>
      </c>
      <c r="B1900" s="360" t="s">
        <v>2269</v>
      </c>
      <c r="C1900" s="360" t="s">
        <v>8</v>
      </c>
      <c r="D1900" s="361">
        <v>775.77</v>
      </c>
    </row>
    <row r="1901" spans="1:4" s="364" customFormat="1" x14ac:dyDescent="0.25">
      <c r="A1901" s="360">
        <v>100683</v>
      </c>
      <c r="B1901" s="360" t="s">
        <v>2270</v>
      </c>
      <c r="C1901" s="360" t="s">
        <v>8</v>
      </c>
      <c r="D1901" s="362">
        <v>1003.05</v>
      </c>
    </row>
    <row r="1902" spans="1:4" s="364" customFormat="1" x14ac:dyDescent="0.25">
      <c r="A1902" s="360">
        <v>100684</v>
      </c>
      <c r="B1902" s="360" t="s">
        <v>2271</v>
      </c>
      <c r="C1902" s="360" t="s">
        <v>8</v>
      </c>
      <c r="D1902" s="361">
        <v>817.78</v>
      </c>
    </row>
    <row r="1903" spans="1:4" s="364" customFormat="1" x14ac:dyDescent="0.25">
      <c r="A1903" s="360">
        <v>100685</v>
      </c>
      <c r="B1903" s="360" t="s">
        <v>2272</v>
      </c>
      <c r="C1903" s="360" t="s">
        <v>8</v>
      </c>
      <c r="D1903" s="362">
        <v>1045.95</v>
      </c>
    </row>
    <row r="1904" spans="1:4" s="364" customFormat="1" x14ac:dyDescent="0.25">
      <c r="A1904" s="360">
        <v>100686</v>
      </c>
      <c r="B1904" s="360" t="s">
        <v>2273</v>
      </c>
      <c r="C1904" s="360" t="s">
        <v>8</v>
      </c>
      <c r="D1904" s="361">
        <v>859.86</v>
      </c>
    </row>
    <row r="1905" spans="1:4" s="364" customFormat="1" x14ac:dyDescent="0.25">
      <c r="A1905" s="360">
        <v>100687</v>
      </c>
      <c r="B1905" s="360" t="s">
        <v>2274</v>
      </c>
      <c r="C1905" s="360" t="s">
        <v>8</v>
      </c>
      <c r="D1905" s="361">
        <v>931.22</v>
      </c>
    </row>
    <row r="1906" spans="1:4" s="364" customFormat="1" x14ac:dyDescent="0.25">
      <c r="A1906" s="360">
        <v>100688</v>
      </c>
      <c r="B1906" s="360" t="s">
        <v>2275</v>
      </c>
      <c r="C1906" s="360" t="s">
        <v>8</v>
      </c>
      <c r="D1906" s="361">
        <v>764.21</v>
      </c>
    </row>
    <row r="1907" spans="1:4" s="364" customFormat="1" x14ac:dyDescent="0.25">
      <c r="A1907" s="360">
        <v>100689</v>
      </c>
      <c r="B1907" s="360" t="s">
        <v>2276</v>
      </c>
      <c r="C1907" s="360" t="s">
        <v>8</v>
      </c>
      <c r="D1907" s="362">
        <v>1009.08</v>
      </c>
    </row>
    <row r="1908" spans="1:4" s="364" customFormat="1" x14ac:dyDescent="0.25">
      <c r="A1908" s="360">
        <v>100690</v>
      </c>
      <c r="B1908" s="360" t="s">
        <v>2277</v>
      </c>
      <c r="C1908" s="360" t="s">
        <v>8</v>
      </c>
      <c r="D1908" s="361">
        <v>823.81</v>
      </c>
    </row>
    <row r="1909" spans="1:4" s="364" customFormat="1" x14ac:dyDescent="0.25">
      <c r="A1909" s="360">
        <v>100691</v>
      </c>
      <c r="B1909" s="360" t="s">
        <v>2278</v>
      </c>
      <c r="C1909" s="360" t="s">
        <v>8</v>
      </c>
      <c r="D1909" s="362">
        <v>1297.5899999999999</v>
      </c>
    </row>
    <row r="1910" spans="1:4" s="364" customFormat="1" x14ac:dyDescent="0.25">
      <c r="A1910" s="360">
        <v>100692</v>
      </c>
      <c r="B1910" s="360" t="s">
        <v>2279</v>
      </c>
      <c r="C1910" s="360" t="s">
        <v>8</v>
      </c>
      <c r="D1910" s="362">
        <v>1112.32</v>
      </c>
    </row>
    <row r="1911" spans="1:4" s="364" customFormat="1" x14ac:dyDescent="0.25">
      <c r="A1911" s="360">
        <v>100693</v>
      </c>
      <c r="B1911" s="360" t="s">
        <v>2280</v>
      </c>
      <c r="C1911" s="360" t="s">
        <v>8</v>
      </c>
      <c r="D1911" s="362">
        <v>1554.76</v>
      </c>
    </row>
    <row r="1912" spans="1:4" s="364" customFormat="1" x14ac:dyDescent="0.25">
      <c r="A1912" s="360">
        <v>100694</v>
      </c>
      <c r="B1912" s="360" t="s">
        <v>2281</v>
      </c>
      <c r="C1912" s="360" t="s">
        <v>8</v>
      </c>
      <c r="D1912" s="362">
        <v>1369.49</v>
      </c>
    </row>
    <row r="1913" spans="1:4" s="364" customFormat="1" x14ac:dyDescent="0.25">
      <c r="A1913" s="360">
        <v>100695</v>
      </c>
      <c r="B1913" s="360" t="s">
        <v>2282</v>
      </c>
      <c r="C1913" s="360" t="s">
        <v>8</v>
      </c>
      <c r="D1913" s="361">
        <v>47.81</v>
      </c>
    </row>
    <row r="1914" spans="1:4" s="364" customFormat="1" x14ac:dyDescent="0.25">
      <c r="A1914" s="360">
        <v>100696</v>
      </c>
      <c r="B1914" s="360" t="s">
        <v>2283</v>
      </c>
      <c r="C1914" s="360" t="s">
        <v>8</v>
      </c>
      <c r="D1914" s="361">
        <v>53.11</v>
      </c>
    </row>
    <row r="1915" spans="1:4" s="364" customFormat="1" x14ac:dyDescent="0.25">
      <c r="A1915" s="360">
        <v>100697</v>
      </c>
      <c r="B1915" s="360" t="s">
        <v>2284</v>
      </c>
      <c r="C1915" s="360" t="s">
        <v>8</v>
      </c>
      <c r="D1915" s="361">
        <v>58.45</v>
      </c>
    </row>
    <row r="1916" spans="1:4" s="364" customFormat="1" x14ac:dyDescent="0.25">
      <c r="A1916" s="360">
        <v>100698</v>
      </c>
      <c r="B1916" s="360" t="s">
        <v>2285</v>
      </c>
      <c r="C1916" s="360" t="s">
        <v>8</v>
      </c>
      <c r="D1916" s="361">
        <v>63.77</v>
      </c>
    </row>
    <row r="1917" spans="1:4" s="364" customFormat="1" x14ac:dyDescent="0.25">
      <c r="A1917" s="360">
        <v>100699</v>
      </c>
      <c r="B1917" s="360" t="s">
        <v>2286</v>
      </c>
      <c r="C1917" s="360" t="s">
        <v>8</v>
      </c>
      <c r="D1917" s="361">
        <v>75.97</v>
      </c>
    </row>
    <row r="1918" spans="1:4" s="364" customFormat="1" x14ac:dyDescent="0.25">
      <c r="A1918" s="360">
        <v>100700</v>
      </c>
      <c r="B1918" s="360" t="s">
        <v>2287</v>
      </c>
      <c r="C1918" s="360" t="s">
        <v>8</v>
      </c>
      <c r="D1918" s="361">
        <v>784.66</v>
      </c>
    </row>
    <row r="1919" spans="1:4" s="364" customFormat="1" x14ac:dyDescent="0.25">
      <c r="A1919" s="360">
        <v>100712</v>
      </c>
      <c r="B1919" s="360" t="s">
        <v>2288</v>
      </c>
      <c r="C1919" s="360" t="s">
        <v>8</v>
      </c>
      <c r="D1919" s="361">
        <v>750.5</v>
      </c>
    </row>
    <row r="1920" spans="1:4" s="364" customFormat="1" x14ac:dyDescent="0.25">
      <c r="A1920" s="360">
        <v>100665</v>
      </c>
      <c r="B1920" s="360" t="s">
        <v>2289</v>
      </c>
      <c r="C1920" s="360" t="s">
        <v>4</v>
      </c>
      <c r="D1920" s="361">
        <v>768.69</v>
      </c>
    </row>
    <row r="1921" spans="1:4" s="364" customFormat="1" x14ac:dyDescent="0.25">
      <c r="A1921" s="360">
        <v>100666</v>
      </c>
      <c r="B1921" s="360" t="s">
        <v>2290</v>
      </c>
      <c r="C1921" s="360" t="s">
        <v>4</v>
      </c>
      <c r="D1921" s="361">
        <v>611.70000000000005</v>
      </c>
    </row>
    <row r="1922" spans="1:4" s="364" customFormat="1" x14ac:dyDescent="0.25">
      <c r="A1922" s="360">
        <v>100667</v>
      </c>
      <c r="B1922" s="360" t="s">
        <v>2291</v>
      </c>
      <c r="C1922" s="360" t="s">
        <v>4</v>
      </c>
      <c r="D1922" s="361">
        <v>990.63</v>
      </c>
    </row>
    <row r="1923" spans="1:4" s="364" customFormat="1" x14ac:dyDescent="0.25">
      <c r="A1923" s="360">
        <v>100668</v>
      </c>
      <c r="B1923" s="360" t="s">
        <v>2292</v>
      </c>
      <c r="C1923" s="360" t="s">
        <v>4</v>
      </c>
      <c r="D1923" s="362">
        <v>1227.1199999999999</v>
      </c>
    </row>
    <row r="1924" spans="1:4" s="364" customFormat="1" x14ac:dyDescent="0.25">
      <c r="A1924" s="360">
        <v>100669</v>
      </c>
      <c r="B1924" s="360" t="s">
        <v>2293</v>
      </c>
      <c r="C1924" s="360" t="s">
        <v>4</v>
      </c>
      <c r="D1924" s="361">
        <v>718.84</v>
      </c>
    </row>
    <row r="1925" spans="1:4" s="364" customFormat="1" x14ac:dyDescent="0.25">
      <c r="A1925" s="360">
        <v>100670</v>
      </c>
      <c r="B1925" s="360" t="s">
        <v>2294</v>
      </c>
      <c r="C1925" s="360" t="s">
        <v>4</v>
      </c>
      <c r="D1925" s="361">
        <v>958.85</v>
      </c>
    </row>
    <row r="1926" spans="1:4" s="364" customFormat="1" x14ac:dyDescent="0.25">
      <c r="A1926" s="360">
        <v>100671</v>
      </c>
      <c r="B1926" s="360" t="s">
        <v>2295</v>
      </c>
      <c r="C1926" s="360" t="s">
        <v>4</v>
      </c>
      <c r="D1926" s="362">
        <v>1184.6099999999999</v>
      </c>
    </row>
    <row r="1927" spans="1:4" s="364" customFormat="1" x14ac:dyDescent="0.25">
      <c r="A1927" s="360">
        <v>100672</v>
      </c>
      <c r="B1927" s="360" t="s">
        <v>2296</v>
      </c>
      <c r="C1927" s="360" t="s">
        <v>4</v>
      </c>
      <c r="D1927" s="361">
        <v>773</v>
      </c>
    </row>
    <row r="1928" spans="1:4" s="364" customFormat="1" x14ac:dyDescent="0.25">
      <c r="A1928" s="360">
        <v>100701</v>
      </c>
      <c r="B1928" s="360" t="s">
        <v>2297</v>
      </c>
      <c r="C1928" s="360" t="s">
        <v>4</v>
      </c>
      <c r="D1928" s="361">
        <v>488.17</v>
      </c>
    </row>
    <row r="1929" spans="1:4" s="364" customFormat="1" x14ac:dyDescent="0.25">
      <c r="A1929" s="360">
        <v>94559</v>
      </c>
      <c r="B1929" s="360" t="s">
        <v>2298</v>
      </c>
      <c r="C1929" s="360" t="s">
        <v>4</v>
      </c>
      <c r="D1929" s="361">
        <v>737.4</v>
      </c>
    </row>
    <row r="1930" spans="1:4" s="364" customFormat="1" x14ac:dyDescent="0.25">
      <c r="A1930" s="360">
        <v>94562</v>
      </c>
      <c r="B1930" s="360" t="s">
        <v>2299</v>
      </c>
      <c r="C1930" s="360" t="s">
        <v>4</v>
      </c>
      <c r="D1930" s="361">
        <v>719.51</v>
      </c>
    </row>
    <row r="1931" spans="1:4" s="364" customFormat="1" x14ac:dyDescent="0.25">
      <c r="A1931" s="360">
        <v>94587</v>
      </c>
      <c r="B1931" s="360" t="s">
        <v>2300</v>
      </c>
      <c r="C1931" s="360" t="s">
        <v>51</v>
      </c>
      <c r="D1931" s="361">
        <v>67.83</v>
      </c>
    </row>
    <row r="1932" spans="1:4" s="364" customFormat="1" x14ac:dyDescent="0.25">
      <c r="A1932" s="360">
        <v>94588</v>
      </c>
      <c r="B1932" s="360" t="s">
        <v>2301</v>
      </c>
      <c r="C1932" s="360" t="s">
        <v>51</v>
      </c>
      <c r="D1932" s="361">
        <v>63.13</v>
      </c>
    </row>
    <row r="1933" spans="1:4" s="364" customFormat="1" x14ac:dyDescent="0.25">
      <c r="A1933" s="360">
        <v>99837</v>
      </c>
      <c r="B1933" s="360" t="s">
        <v>2302</v>
      </c>
      <c r="C1933" s="360" t="s">
        <v>51</v>
      </c>
      <c r="D1933" s="361">
        <v>643.48</v>
      </c>
    </row>
    <row r="1934" spans="1:4" s="364" customFormat="1" x14ac:dyDescent="0.25">
      <c r="A1934" s="360">
        <v>99839</v>
      </c>
      <c r="B1934" s="360" t="s">
        <v>2303</v>
      </c>
      <c r="C1934" s="360" t="s">
        <v>51</v>
      </c>
      <c r="D1934" s="361">
        <v>502.43</v>
      </c>
    </row>
    <row r="1935" spans="1:4" s="364" customFormat="1" x14ac:dyDescent="0.25">
      <c r="A1935" s="360">
        <v>99841</v>
      </c>
      <c r="B1935" s="360" t="s">
        <v>2304</v>
      </c>
      <c r="C1935" s="360" t="s">
        <v>51</v>
      </c>
      <c r="D1935" s="361">
        <v>815.82</v>
      </c>
    </row>
    <row r="1936" spans="1:4" s="364" customFormat="1" x14ac:dyDescent="0.25">
      <c r="A1936" s="360">
        <v>99855</v>
      </c>
      <c r="B1936" s="360" t="s">
        <v>2305</v>
      </c>
      <c r="C1936" s="360" t="s">
        <v>51</v>
      </c>
      <c r="D1936" s="361">
        <v>118.22</v>
      </c>
    </row>
    <row r="1937" spans="1:4" s="364" customFormat="1" x14ac:dyDescent="0.25">
      <c r="A1937" s="360">
        <v>99857</v>
      </c>
      <c r="B1937" s="360" t="s">
        <v>2306</v>
      </c>
      <c r="C1937" s="360" t="s">
        <v>51</v>
      </c>
      <c r="D1937" s="361">
        <v>77.680000000000007</v>
      </c>
    </row>
    <row r="1938" spans="1:4" s="364" customFormat="1" x14ac:dyDescent="0.25">
      <c r="A1938" s="360">
        <v>99861</v>
      </c>
      <c r="B1938" s="360" t="s">
        <v>2307</v>
      </c>
      <c r="C1938" s="360" t="s">
        <v>4</v>
      </c>
      <c r="D1938" s="361">
        <v>585.85</v>
      </c>
    </row>
    <row r="1939" spans="1:4" s="364" customFormat="1" x14ac:dyDescent="0.25">
      <c r="A1939" s="360">
        <v>99862</v>
      </c>
      <c r="B1939" s="360" t="s">
        <v>2308</v>
      </c>
      <c r="C1939" s="360" t="s">
        <v>4</v>
      </c>
      <c r="D1939" s="361">
        <v>499.76</v>
      </c>
    </row>
    <row r="1940" spans="1:4" s="364" customFormat="1" x14ac:dyDescent="0.25">
      <c r="A1940" s="360">
        <v>90838</v>
      </c>
      <c r="B1940" s="360" t="s">
        <v>2309</v>
      </c>
      <c r="C1940" s="360" t="s">
        <v>8</v>
      </c>
      <c r="D1940" s="362">
        <v>1093.29</v>
      </c>
    </row>
    <row r="1941" spans="1:4" s="364" customFormat="1" x14ac:dyDescent="0.25">
      <c r="A1941" s="360">
        <v>91338</v>
      </c>
      <c r="B1941" s="360" t="s">
        <v>2310</v>
      </c>
      <c r="C1941" s="360" t="s">
        <v>4</v>
      </c>
      <c r="D1941" s="361">
        <v>656.99</v>
      </c>
    </row>
    <row r="1942" spans="1:4" s="364" customFormat="1" x14ac:dyDescent="0.25">
      <c r="A1942" s="360">
        <v>91341</v>
      </c>
      <c r="B1942" s="360" t="s">
        <v>264</v>
      </c>
      <c r="C1942" s="360" t="s">
        <v>4</v>
      </c>
      <c r="D1942" s="361">
        <v>488.38</v>
      </c>
    </row>
    <row r="1943" spans="1:4" s="364" customFormat="1" x14ac:dyDescent="0.25">
      <c r="A1943" s="360">
        <v>94805</v>
      </c>
      <c r="B1943" s="360" t="s">
        <v>2311</v>
      </c>
      <c r="C1943" s="360" t="s">
        <v>8</v>
      </c>
      <c r="D1943" s="361">
        <v>763.06</v>
      </c>
    </row>
    <row r="1944" spans="1:4" s="364" customFormat="1" x14ac:dyDescent="0.25">
      <c r="A1944" s="360">
        <v>94806</v>
      </c>
      <c r="B1944" s="360" t="s">
        <v>2312</v>
      </c>
      <c r="C1944" s="360" t="s">
        <v>8</v>
      </c>
      <c r="D1944" s="361">
        <v>528.21</v>
      </c>
    </row>
    <row r="1945" spans="1:4" s="364" customFormat="1" x14ac:dyDescent="0.25">
      <c r="A1945" s="360">
        <v>94807</v>
      </c>
      <c r="B1945" s="360" t="s">
        <v>2313</v>
      </c>
      <c r="C1945" s="360" t="s">
        <v>8</v>
      </c>
      <c r="D1945" s="361">
        <v>632.79999999999995</v>
      </c>
    </row>
    <row r="1946" spans="1:4" s="364" customFormat="1" x14ac:dyDescent="0.25">
      <c r="A1946" s="360">
        <v>100702</v>
      </c>
      <c r="B1946" s="360" t="s">
        <v>263</v>
      </c>
      <c r="C1946" s="360" t="s">
        <v>4</v>
      </c>
      <c r="D1946" s="361">
        <v>387.05</v>
      </c>
    </row>
    <row r="1947" spans="1:4" s="364" customFormat="1" x14ac:dyDescent="0.25">
      <c r="A1947" s="360">
        <v>102188</v>
      </c>
      <c r="B1947" s="360" t="s">
        <v>12441</v>
      </c>
      <c r="C1947" s="360" t="s">
        <v>8</v>
      </c>
      <c r="D1947" s="361">
        <v>741.1</v>
      </c>
    </row>
    <row r="1948" spans="1:4" s="364" customFormat="1" x14ac:dyDescent="0.25">
      <c r="A1948" s="360">
        <v>102189</v>
      </c>
      <c r="B1948" s="360" t="s">
        <v>12442</v>
      </c>
      <c r="C1948" s="360" t="s">
        <v>8</v>
      </c>
      <c r="D1948" s="361">
        <v>197.24</v>
      </c>
    </row>
    <row r="1949" spans="1:4" s="364" customFormat="1" x14ac:dyDescent="0.25">
      <c r="A1949" s="360">
        <v>100703</v>
      </c>
      <c r="B1949" s="360" t="s">
        <v>2314</v>
      </c>
      <c r="C1949" s="360" t="s">
        <v>8</v>
      </c>
      <c r="D1949" s="361">
        <v>28.87</v>
      </c>
    </row>
    <row r="1950" spans="1:4" s="364" customFormat="1" x14ac:dyDescent="0.25">
      <c r="A1950" s="360">
        <v>100704</v>
      </c>
      <c r="B1950" s="360" t="s">
        <v>2315</v>
      </c>
      <c r="C1950" s="360" t="s">
        <v>8</v>
      </c>
      <c r="D1950" s="361">
        <v>62.03</v>
      </c>
    </row>
    <row r="1951" spans="1:4" s="364" customFormat="1" x14ac:dyDescent="0.25">
      <c r="A1951" s="360">
        <v>100705</v>
      </c>
      <c r="B1951" s="360" t="s">
        <v>271</v>
      </c>
      <c r="C1951" s="360" t="s">
        <v>8</v>
      </c>
      <c r="D1951" s="361">
        <v>69.989999999999995</v>
      </c>
    </row>
    <row r="1952" spans="1:4" s="364" customFormat="1" x14ac:dyDescent="0.25">
      <c r="A1952" s="360">
        <v>100706</v>
      </c>
      <c r="B1952" s="360" t="s">
        <v>2316</v>
      </c>
      <c r="C1952" s="360" t="s">
        <v>8</v>
      </c>
      <c r="D1952" s="361">
        <v>60.67</v>
      </c>
    </row>
    <row r="1953" spans="1:4" s="364" customFormat="1" x14ac:dyDescent="0.25">
      <c r="A1953" s="360">
        <v>100707</v>
      </c>
      <c r="B1953" s="360" t="s">
        <v>2317</v>
      </c>
      <c r="C1953" s="360" t="s">
        <v>8</v>
      </c>
      <c r="D1953" s="361">
        <v>131.21</v>
      </c>
    </row>
    <row r="1954" spans="1:4" s="364" customFormat="1" x14ac:dyDescent="0.25">
      <c r="A1954" s="360">
        <v>100708</v>
      </c>
      <c r="B1954" s="360" t="s">
        <v>2318</v>
      </c>
      <c r="C1954" s="360" t="s">
        <v>8</v>
      </c>
      <c r="D1954" s="361">
        <v>165.07</v>
      </c>
    </row>
    <row r="1955" spans="1:4" s="364" customFormat="1" x14ac:dyDescent="0.25">
      <c r="A1955" s="360">
        <v>100709</v>
      </c>
      <c r="B1955" s="360" t="s">
        <v>273</v>
      </c>
      <c r="C1955" s="360" t="s">
        <v>8</v>
      </c>
      <c r="D1955" s="361">
        <v>35.97</v>
      </c>
    </row>
    <row r="1956" spans="1:4" s="364" customFormat="1" x14ac:dyDescent="0.25">
      <c r="A1956" s="360">
        <v>100710</v>
      </c>
      <c r="B1956" s="360" t="s">
        <v>2319</v>
      </c>
      <c r="C1956" s="360" t="s">
        <v>8</v>
      </c>
      <c r="D1956" s="361">
        <v>84.42</v>
      </c>
    </row>
    <row r="1957" spans="1:4" s="364" customFormat="1" x14ac:dyDescent="0.25">
      <c r="A1957" s="360">
        <v>102151</v>
      </c>
      <c r="B1957" s="360" t="s">
        <v>12443</v>
      </c>
      <c r="C1957" s="360" t="s">
        <v>4</v>
      </c>
      <c r="D1957" s="361">
        <v>109.9</v>
      </c>
    </row>
    <row r="1958" spans="1:4" s="364" customFormat="1" x14ac:dyDescent="0.25">
      <c r="A1958" s="360">
        <v>102152</v>
      </c>
      <c r="B1958" s="360" t="s">
        <v>12444</v>
      </c>
      <c r="C1958" s="360" t="s">
        <v>4</v>
      </c>
      <c r="D1958" s="361">
        <v>134.22999999999999</v>
      </c>
    </row>
    <row r="1959" spans="1:4" s="364" customFormat="1" x14ac:dyDescent="0.25">
      <c r="A1959" s="360">
        <v>102153</v>
      </c>
      <c r="B1959" s="360" t="s">
        <v>12445</v>
      </c>
      <c r="C1959" s="360" t="s">
        <v>4</v>
      </c>
      <c r="D1959" s="361">
        <v>166.67</v>
      </c>
    </row>
    <row r="1960" spans="1:4" s="364" customFormat="1" x14ac:dyDescent="0.25">
      <c r="A1960" s="360">
        <v>102154</v>
      </c>
      <c r="B1960" s="360" t="s">
        <v>12446</v>
      </c>
      <c r="C1960" s="360" t="s">
        <v>4</v>
      </c>
      <c r="D1960" s="361">
        <v>143.26</v>
      </c>
    </row>
    <row r="1961" spans="1:4" s="364" customFormat="1" x14ac:dyDescent="0.25">
      <c r="A1961" s="360">
        <v>102155</v>
      </c>
      <c r="B1961" s="360" t="s">
        <v>12447</v>
      </c>
      <c r="C1961" s="360" t="s">
        <v>4</v>
      </c>
      <c r="D1961" s="361">
        <v>169.79</v>
      </c>
    </row>
    <row r="1962" spans="1:4" s="364" customFormat="1" x14ac:dyDescent="0.25">
      <c r="A1962" s="360">
        <v>102156</v>
      </c>
      <c r="B1962" s="360" t="s">
        <v>12448</v>
      </c>
      <c r="C1962" s="360" t="s">
        <v>4</v>
      </c>
      <c r="D1962" s="361">
        <v>160.69</v>
      </c>
    </row>
    <row r="1963" spans="1:4" s="364" customFormat="1" x14ac:dyDescent="0.25">
      <c r="A1963" s="360">
        <v>102157</v>
      </c>
      <c r="B1963" s="360" t="s">
        <v>12449</v>
      </c>
      <c r="C1963" s="360" t="s">
        <v>4</v>
      </c>
      <c r="D1963" s="361">
        <v>217.47</v>
      </c>
    </row>
    <row r="1964" spans="1:4" s="364" customFormat="1" x14ac:dyDescent="0.25">
      <c r="A1964" s="360">
        <v>102158</v>
      </c>
      <c r="B1964" s="360" t="s">
        <v>12450</v>
      </c>
      <c r="C1964" s="360" t="s">
        <v>4</v>
      </c>
      <c r="D1964" s="361">
        <v>218.08</v>
      </c>
    </row>
    <row r="1965" spans="1:4" s="364" customFormat="1" x14ac:dyDescent="0.25">
      <c r="A1965" s="360">
        <v>102159</v>
      </c>
      <c r="B1965" s="360" t="s">
        <v>12451</v>
      </c>
      <c r="C1965" s="360" t="s">
        <v>4</v>
      </c>
      <c r="D1965" s="361">
        <v>258.14</v>
      </c>
    </row>
    <row r="1966" spans="1:4" s="364" customFormat="1" x14ac:dyDescent="0.25">
      <c r="A1966" s="360">
        <v>102160</v>
      </c>
      <c r="B1966" s="360" t="s">
        <v>12452</v>
      </c>
      <c r="C1966" s="360" t="s">
        <v>4</v>
      </c>
      <c r="D1966" s="361">
        <v>118.01</v>
      </c>
    </row>
    <row r="1967" spans="1:4" s="364" customFormat="1" x14ac:dyDescent="0.25">
      <c r="A1967" s="360">
        <v>102161</v>
      </c>
      <c r="B1967" s="360" t="s">
        <v>12453</v>
      </c>
      <c r="C1967" s="360" t="s">
        <v>4</v>
      </c>
      <c r="D1967" s="361">
        <v>208.08</v>
      </c>
    </row>
    <row r="1968" spans="1:4" s="364" customFormat="1" x14ac:dyDescent="0.25">
      <c r="A1968" s="360">
        <v>102162</v>
      </c>
      <c r="B1968" s="360" t="s">
        <v>12454</v>
      </c>
      <c r="C1968" s="360" t="s">
        <v>4</v>
      </c>
      <c r="D1968" s="361">
        <v>232.41</v>
      </c>
    </row>
    <row r="1969" spans="1:4" s="364" customFormat="1" x14ac:dyDescent="0.25">
      <c r="A1969" s="360">
        <v>102163</v>
      </c>
      <c r="B1969" s="360" t="s">
        <v>12455</v>
      </c>
      <c r="C1969" s="360" t="s">
        <v>4</v>
      </c>
      <c r="D1969" s="361">
        <v>264.85000000000002</v>
      </c>
    </row>
    <row r="1970" spans="1:4" s="364" customFormat="1" x14ac:dyDescent="0.25">
      <c r="A1970" s="360">
        <v>102164</v>
      </c>
      <c r="B1970" s="360" t="s">
        <v>12456</v>
      </c>
      <c r="C1970" s="360" t="s">
        <v>4</v>
      </c>
      <c r="D1970" s="361">
        <v>223.4</v>
      </c>
    </row>
    <row r="1971" spans="1:4" s="364" customFormat="1" x14ac:dyDescent="0.25">
      <c r="A1971" s="360">
        <v>102165</v>
      </c>
      <c r="B1971" s="360" t="s">
        <v>12457</v>
      </c>
      <c r="C1971" s="360" t="s">
        <v>4</v>
      </c>
      <c r="D1971" s="361">
        <v>249.93</v>
      </c>
    </row>
    <row r="1972" spans="1:4" s="364" customFormat="1" x14ac:dyDescent="0.25">
      <c r="A1972" s="360">
        <v>102166</v>
      </c>
      <c r="B1972" s="360" t="s">
        <v>12458</v>
      </c>
      <c r="C1972" s="360" t="s">
        <v>4</v>
      </c>
      <c r="D1972" s="361">
        <v>222.75</v>
      </c>
    </row>
    <row r="1973" spans="1:4" s="364" customFormat="1" x14ac:dyDescent="0.25">
      <c r="A1973" s="360">
        <v>102167</v>
      </c>
      <c r="B1973" s="360" t="s">
        <v>12459</v>
      </c>
      <c r="C1973" s="360" t="s">
        <v>4</v>
      </c>
      <c r="D1973" s="361">
        <v>279.52999999999997</v>
      </c>
    </row>
    <row r="1974" spans="1:4" s="364" customFormat="1" x14ac:dyDescent="0.25">
      <c r="A1974" s="360">
        <v>102168</v>
      </c>
      <c r="B1974" s="360" t="s">
        <v>12460</v>
      </c>
      <c r="C1974" s="360" t="s">
        <v>4</v>
      </c>
      <c r="D1974" s="361">
        <v>264.07</v>
      </c>
    </row>
    <row r="1975" spans="1:4" s="364" customFormat="1" x14ac:dyDescent="0.25">
      <c r="A1975" s="360">
        <v>102169</v>
      </c>
      <c r="B1975" s="360" t="s">
        <v>12461</v>
      </c>
      <c r="C1975" s="360" t="s">
        <v>4</v>
      </c>
      <c r="D1975" s="361">
        <v>298.19</v>
      </c>
    </row>
    <row r="1976" spans="1:4" s="364" customFormat="1" x14ac:dyDescent="0.25">
      <c r="A1976" s="360">
        <v>102170</v>
      </c>
      <c r="B1976" s="360" t="s">
        <v>12462</v>
      </c>
      <c r="C1976" s="360" t="s">
        <v>4</v>
      </c>
      <c r="D1976" s="361">
        <v>216.19</v>
      </c>
    </row>
    <row r="1977" spans="1:4" s="364" customFormat="1" x14ac:dyDescent="0.25">
      <c r="A1977" s="360">
        <v>102171</v>
      </c>
      <c r="B1977" s="360" t="s">
        <v>12463</v>
      </c>
      <c r="C1977" s="360" t="s">
        <v>4</v>
      </c>
      <c r="D1977" s="361">
        <v>353.18</v>
      </c>
    </row>
    <row r="1978" spans="1:4" s="364" customFormat="1" x14ac:dyDescent="0.25">
      <c r="A1978" s="360">
        <v>102172</v>
      </c>
      <c r="B1978" s="360" t="s">
        <v>12464</v>
      </c>
      <c r="C1978" s="360" t="s">
        <v>4</v>
      </c>
      <c r="D1978" s="361">
        <v>336.31</v>
      </c>
    </row>
    <row r="1979" spans="1:4" s="364" customFormat="1" x14ac:dyDescent="0.25">
      <c r="A1979" s="360">
        <v>102176</v>
      </c>
      <c r="B1979" s="360" t="s">
        <v>12465</v>
      </c>
      <c r="C1979" s="360" t="s">
        <v>4</v>
      </c>
      <c r="D1979" s="361">
        <v>615.39</v>
      </c>
    </row>
    <row r="1980" spans="1:4" s="364" customFormat="1" x14ac:dyDescent="0.25">
      <c r="A1980" s="360">
        <v>102177</v>
      </c>
      <c r="B1980" s="360" t="s">
        <v>12466</v>
      </c>
      <c r="C1980" s="360" t="s">
        <v>4</v>
      </c>
      <c r="D1980" s="362">
        <v>1186.9000000000001</v>
      </c>
    </row>
    <row r="1981" spans="1:4" s="364" customFormat="1" x14ac:dyDescent="0.25">
      <c r="A1981" s="360">
        <v>102178</v>
      </c>
      <c r="B1981" s="360" t="s">
        <v>12467</v>
      </c>
      <c r="C1981" s="360" t="s">
        <v>4</v>
      </c>
      <c r="D1981" s="362">
        <v>1352.29</v>
      </c>
    </row>
    <row r="1982" spans="1:4" s="364" customFormat="1" x14ac:dyDescent="0.25">
      <c r="A1982" s="360">
        <v>102179</v>
      </c>
      <c r="B1982" s="360" t="s">
        <v>12468</v>
      </c>
      <c r="C1982" s="360" t="s">
        <v>4</v>
      </c>
      <c r="D1982" s="361">
        <v>231.98</v>
      </c>
    </row>
    <row r="1983" spans="1:4" s="364" customFormat="1" x14ac:dyDescent="0.25">
      <c r="A1983" s="360">
        <v>102180</v>
      </c>
      <c r="B1983" s="360" t="s">
        <v>12469</v>
      </c>
      <c r="C1983" s="360" t="s">
        <v>4</v>
      </c>
      <c r="D1983" s="361">
        <v>258.95999999999998</v>
      </c>
    </row>
    <row r="1984" spans="1:4" s="364" customFormat="1" x14ac:dyDescent="0.25">
      <c r="A1984" s="360">
        <v>102181</v>
      </c>
      <c r="B1984" s="360" t="s">
        <v>12470</v>
      </c>
      <c r="C1984" s="360" t="s">
        <v>4</v>
      </c>
      <c r="D1984" s="361">
        <v>297.36</v>
      </c>
    </row>
    <row r="1985" spans="1:4" s="364" customFormat="1" x14ac:dyDescent="0.25">
      <c r="A1985" s="360">
        <v>102182</v>
      </c>
      <c r="B1985" s="360" t="s">
        <v>12471</v>
      </c>
      <c r="C1985" s="360" t="s">
        <v>8</v>
      </c>
      <c r="D1985" s="361">
        <v>611.11</v>
      </c>
    </row>
    <row r="1986" spans="1:4" s="364" customFormat="1" x14ac:dyDescent="0.25">
      <c r="A1986" s="360">
        <v>102183</v>
      </c>
      <c r="B1986" s="360" t="s">
        <v>12472</v>
      </c>
      <c r="C1986" s="360" t="s">
        <v>8</v>
      </c>
      <c r="D1986" s="362">
        <v>1231.48</v>
      </c>
    </row>
    <row r="1987" spans="1:4" s="364" customFormat="1" x14ac:dyDescent="0.25">
      <c r="A1987" s="360">
        <v>102184</v>
      </c>
      <c r="B1987" s="360" t="s">
        <v>12473</v>
      </c>
      <c r="C1987" s="360" t="s">
        <v>8</v>
      </c>
      <c r="D1987" s="362">
        <v>1334.99</v>
      </c>
    </row>
    <row r="1988" spans="1:4" s="364" customFormat="1" x14ac:dyDescent="0.25">
      <c r="A1988" s="360">
        <v>102185</v>
      </c>
      <c r="B1988" s="360" t="s">
        <v>12474</v>
      </c>
      <c r="C1988" s="360" t="s">
        <v>8</v>
      </c>
      <c r="D1988" s="362">
        <v>2679</v>
      </c>
    </row>
    <row r="1989" spans="1:4" s="364" customFormat="1" x14ac:dyDescent="0.25">
      <c r="A1989" s="360">
        <v>102190</v>
      </c>
      <c r="B1989" s="360" t="s">
        <v>12475</v>
      </c>
      <c r="C1989" s="360" t="s">
        <v>4</v>
      </c>
      <c r="D1989" s="361">
        <v>14.23</v>
      </c>
    </row>
    <row r="1990" spans="1:4" s="364" customFormat="1" x14ac:dyDescent="0.25">
      <c r="A1990" s="360">
        <v>102191</v>
      </c>
      <c r="B1990" s="360" t="s">
        <v>12476</v>
      </c>
      <c r="C1990" s="360" t="s">
        <v>4</v>
      </c>
      <c r="D1990" s="361">
        <v>17.29</v>
      </c>
    </row>
    <row r="1991" spans="1:4" s="364" customFormat="1" x14ac:dyDescent="0.25">
      <c r="A1991" s="360">
        <v>102192</v>
      </c>
      <c r="B1991" s="360" t="s">
        <v>12477</v>
      </c>
      <c r="C1991" s="360" t="s">
        <v>4</v>
      </c>
      <c r="D1991" s="361">
        <v>12.34</v>
      </c>
    </row>
    <row r="1992" spans="1:4" s="364" customFormat="1" x14ac:dyDescent="0.25">
      <c r="A1992" s="360">
        <v>94569</v>
      </c>
      <c r="B1992" s="360" t="s">
        <v>262</v>
      </c>
      <c r="C1992" s="360" t="s">
        <v>4</v>
      </c>
      <c r="D1992" s="361">
        <v>508.36</v>
      </c>
    </row>
    <row r="1993" spans="1:4" s="364" customFormat="1" x14ac:dyDescent="0.25">
      <c r="A1993" s="360">
        <v>94570</v>
      </c>
      <c r="B1993" s="360" t="s">
        <v>2320</v>
      </c>
      <c r="C1993" s="360" t="s">
        <v>4</v>
      </c>
      <c r="D1993" s="361">
        <v>321.66000000000003</v>
      </c>
    </row>
    <row r="1994" spans="1:4" s="364" customFormat="1" x14ac:dyDescent="0.25">
      <c r="A1994" s="360">
        <v>94572</v>
      </c>
      <c r="B1994" s="360" t="s">
        <v>2321</v>
      </c>
      <c r="C1994" s="360" t="s">
        <v>4</v>
      </c>
      <c r="D1994" s="361">
        <v>458.16</v>
      </c>
    </row>
    <row r="1995" spans="1:4" s="364" customFormat="1" x14ac:dyDescent="0.25">
      <c r="A1995" s="360">
        <v>94573</v>
      </c>
      <c r="B1995" s="360" t="s">
        <v>2322</v>
      </c>
      <c r="C1995" s="360" t="s">
        <v>4</v>
      </c>
      <c r="D1995" s="361">
        <v>353.58</v>
      </c>
    </row>
    <row r="1996" spans="1:4" s="364" customFormat="1" x14ac:dyDescent="0.25">
      <c r="A1996" s="360">
        <v>94580</v>
      </c>
      <c r="B1996" s="360" t="s">
        <v>2323</v>
      </c>
      <c r="C1996" s="360" t="s">
        <v>4</v>
      </c>
      <c r="D1996" s="361">
        <v>518.67999999999995</v>
      </c>
    </row>
    <row r="1997" spans="1:4" s="364" customFormat="1" x14ac:dyDescent="0.25">
      <c r="A1997" s="360">
        <v>100674</v>
      </c>
      <c r="B1997" s="360" t="s">
        <v>2324</v>
      </c>
      <c r="C1997" s="360" t="s">
        <v>4</v>
      </c>
      <c r="D1997" s="361">
        <v>335.86</v>
      </c>
    </row>
    <row r="1998" spans="1:4" s="364" customFormat="1" x14ac:dyDescent="0.25">
      <c r="A1998" s="360">
        <v>101096</v>
      </c>
      <c r="B1998" s="360" t="s">
        <v>2325</v>
      </c>
      <c r="C1998" s="360" t="s">
        <v>24</v>
      </c>
      <c r="D1998" s="362">
        <v>1066.57</v>
      </c>
    </row>
    <row r="1999" spans="1:4" s="364" customFormat="1" x14ac:dyDescent="0.25">
      <c r="A1999" s="360">
        <v>101097</v>
      </c>
      <c r="B1999" s="360" t="s">
        <v>2326</v>
      </c>
      <c r="C1999" s="360" t="s">
        <v>24</v>
      </c>
      <c r="D1999" s="362">
        <v>1023.29</v>
      </c>
    </row>
    <row r="2000" spans="1:4" s="364" customFormat="1" x14ac:dyDescent="0.25">
      <c r="A2000" s="360">
        <v>101098</v>
      </c>
      <c r="B2000" s="360" t="s">
        <v>2327</v>
      </c>
      <c r="C2000" s="360" t="s">
        <v>24</v>
      </c>
      <c r="D2000" s="361">
        <v>975.33</v>
      </c>
    </row>
    <row r="2001" spans="1:4" s="364" customFormat="1" x14ac:dyDescent="0.25">
      <c r="A2001" s="360">
        <v>101099</v>
      </c>
      <c r="B2001" s="360" t="s">
        <v>2328</v>
      </c>
      <c r="C2001" s="360" t="s">
        <v>24</v>
      </c>
      <c r="D2001" s="361">
        <v>897.43</v>
      </c>
    </row>
    <row r="2002" spans="1:4" s="364" customFormat="1" x14ac:dyDescent="0.25">
      <c r="A2002" s="360">
        <v>101100</v>
      </c>
      <c r="B2002" s="360" t="s">
        <v>2329</v>
      </c>
      <c r="C2002" s="360" t="s">
        <v>24</v>
      </c>
      <c r="D2002" s="361">
        <v>855.47</v>
      </c>
    </row>
    <row r="2003" spans="1:4" s="364" customFormat="1" x14ac:dyDescent="0.25">
      <c r="A2003" s="360">
        <v>101101</v>
      </c>
      <c r="B2003" s="360" t="s">
        <v>2330</v>
      </c>
      <c r="C2003" s="360" t="s">
        <v>24</v>
      </c>
      <c r="D2003" s="361">
        <v>841</v>
      </c>
    </row>
    <row r="2004" spans="1:4" s="364" customFormat="1" x14ac:dyDescent="0.25">
      <c r="A2004" s="360">
        <v>101102</v>
      </c>
      <c r="B2004" s="360" t="s">
        <v>2331</v>
      </c>
      <c r="C2004" s="360" t="s">
        <v>24</v>
      </c>
      <c r="D2004" s="361">
        <v>832.8</v>
      </c>
    </row>
    <row r="2005" spans="1:4" s="364" customFormat="1" x14ac:dyDescent="0.25">
      <c r="A2005" s="360">
        <v>101103</v>
      </c>
      <c r="B2005" s="360" t="s">
        <v>2332</v>
      </c>
      <c r="C2005" s="360" t="s">
        <v>24</v>
      </c>
      <c r="D2005" s="361">
        <v>780.7</v>
      </c>
    </row>
    <row r="2006" spans="1:4" s="364" customFormat="1" x14ac:dyDescent="0.25">
      <c r="A2006" s="360">
        <v>101104</v>
      </c>
      <c r="B2006" s="360" t="s">
        <v>2333</v>
      </c>
      <c r="C2006" s="360" t="s">
        <v>24</v>
      </c>
      <c r="D2006" s="361">
        <v>924.24</v>
      </c>
    </row>
    <row r="2007" spans="1:4" s="364" customFormat="1" x14ac:dyDescent="0.25">
      <c r="A2007" s="360">
        <v>101105</v>
      </c>
      <c r="B2007" s="360" t="s">
        <v>2334</v>
      </c>
      <c r="C2007" s="360" t="s">
        <v>24</v>
      </c>
      <c r="D2007" s="361">
        <v>883.44</v>
      </c>
    </row>
    <row r="2008" spans="1:4" s="364" customFormat="1" x14ac:dyDescent="0.25">
      <c r="A2008" s="360">
        <v>101106</v>
      </c>
      <c r="B2008" s="360" t="s">
        <v>2335</v>
      </c>
      <c r="C2008" s="360" t="s">
        <v>24</v>
      </c>
      <c r="D2008" s="361">
        <v>839.53</v>
      </c>
    </row>
    <row r="2009" spans="1:4" s="364" customFormat="1" x14ac:dyDescent="0.25">
      <c r="A2009" s="360">
        <v>101107</v>
      </c>
      <c r="B2009" s="360" t="s">
        <v>2336</v>
      </c>
      <c r="C2009" s="360" t="s">
        <v>24</v>
      </c>
      <c r="D2009" s="361">
        <v>766.6</v>
      </c>
    </row>
    <row r="2010" spans="1:4" s="364" customFormat="1" x14ac:dyDescent="0.25">
      <c r="A2010" s="360">
        <v>101108</v>
      </c>
      <c r="B2010" s="360" t="s">
        <v>2337</v>
      </c>
      <c r="C2010" s="360" t="s">
        <v>24</v>
      </c>
      <c r="D2010" s="361">
        <v>709.59</v>
      </c>
    </row>
    <row r="2011" spans="1:4" s="364" customFormat="1" x14ac:dyDescent="0.25">
      <c r="A2011" s="360">
        <v>101109</v>
      </c>
      <c r="B2011" s="360" t="s">
        <v>2338</v>
      </c>
      <c r="C2011" s="360" t="s">
        <v>24</v>
      </c>
      <c r="D2011" s="361">
        <v>697.77</v>
      </c>
    </row>
    <row r="2012" spans="1:4" s="364" customFormat="1" x14ac:dyDescent="0.25">
      <c r="A2012" s="360">
        <v>101110</v>
      </c>
      <c r="B2012" s="360" t="s">
        <v>2339</v>
      </c>
      <c r="C2012" s="360" t="s">
        <v>24</v>
      </c>
      <c r="D2012" s="361">
        <v>694.04</v>
      </c>
    </row>
    <row r="2013" spans="1:4" s="364" customFormat="1" x14ac:dyDescent="0.25">
      <c r="A2013" s="360">
        <v>101111</v>
      </c>
      <c r="B2013" s="360" t="s">
        <v>2340</v>
      </c>
      <c r="C2013" s="360" t="s">
        <v>24</v>
      </c>
      <c r="D2013" s="361">
        <v>647.32000000000005</v>
      </c>
    </row>
    <row r="2014" spans="1:4" s="364" customFormat="1" x14ac:dyDescent="0.25">
      <c r="A2014" s="360">
        <v>101112</v>
      </c>
      <c r="B2014" s="360" t="s">
        <v>2341</v>
      </c>
      <c r="C2014" s="360" t="s">
        <v>24</v>
      </c>
      <c r="D2014" s="361">
        <v>736.89</v>
      </c>
    </row>
    <row r="2015" spans="1:4" s="364" customFormat="1" x14ac:dyDescent="0.25">
      <c r="A2015" s="360">
        <v>101113</v>
      </c>
      <c r="B2015" s="360" t="s">
        <v>2342</v>
      </c>
      <c r="C2015" s="360" t="s">
        <v>24</v>
      </c>
      <c r="D2015" s="361">
        <v>595.71</v>
      </c>
    </row>
    <row r="2016" spans="1:4" s="364" customFormat="1" x14ac:dyDescent="0.25">
      <c r="A2016" s="360">
        <v>95601</v>
      </c>
      <c r="B2016" s="360" t="s">
        <v>12478</v>
      </c>
      <c r="C2016" s="360" t="s">
        <v>8</v>
      </c>
      <c r="D2016" s="361">
        <v>12.61</v>
      </c>
    </row>
    <row r="2017" spans="1:4" s="364" customFormat="1" x14ac:dyDescent="0.25">
      <c r="A2017" s="360">
        <v>95602</v>
      </c>
      <c r="B2017" s="360" t="s">
        <v>12479</v>
      </c>
      <c r="C2017" s="360" t="s">
        <v>8</v>
      </c>
      <c r="D2017" s="361">
        <v>20.18</v>
      </c>
    </row>
    <row r="2018" spans="1:4" s="364" customFormat="1" x14ac:dyDescent="0.25">
      <c r="A2018" s="360">
        <v>95603</v>
      </c>
      <c r="B2018" s="360" t="s">
        <v>12480</v>
      </c>
      <c r="C2018" s="360" t="s">
        <v>8</v>
      </c>
      <c r="D2018" s="361">
        <v>34.43</v>
      </c>
    </row>
    <row r="2019" spans="1:4" s="364" customFormat="1" x14ac:dyDescent="0.25">
      <c r="A2019" s="360">
        <v>95604</v>
      </c>
      <c r="B2019" s="360" t="s">
        <v>12481</v>
      </c>
      <c r="C2019" s="360" t="s">
        <v>8</v>
      </c>
      <c r="D2019" s="361">
        <v>53.43</v>
      </c>
    </row>
    <row r="2020" spans="1:4" s="364" customFormat="1" x14ac:dyDescent="0.25">
      <c r="A2020" s="360">
        <v>95605</v>
      </c>
      <c r="B2020" s="360" t="s">
        <v>12482</v>
      </c>
      <c r="C2020" s="360" t="s">
        <v>8</v>
      </c>
      <c r="D2020" s="361">
        <v>98.11</v>
      </c>
    </row>
    <row r="2021" spans="1:4" s="364" customFormat="1" x14ac:dyDescent="0.25">
      <c r="A2021" s="360">
        <v>95607</v>
      </c>
      <c r="B2021" s="360" t="s">
        <v>12483</v>
      </c>
      <c r="C2021" s="360" t="s">
        <v>8</v>
      </c>
      <c r="D2021" s="361">
        <v>11.29</v>
      </c>
    </row>
    <row r="2022" spans="1:4" s="364" customFormat="1" x14ac:dyDescent="0.25">
      <c r="A2022" s="360">
        <v>95608</v>
      </c>
      <c r="B2022" s="360" t="s">
        <v>12484</v>
      </c>
      <c r="C2022" s="360" t="s">
        <v>8</v>
      </c>
      <c r="D2022" s="361">
        <v>16.38</v>
      </c>
    </row>
    <row r="2023" spans="1:4" s="364" customFormat="1" x14ac:dyDescent="0.25">
      <c r="A2023" s="360">
        <v>95609</v>
      </c>
      <c r="B2023" s="360" t="s">
        <v>12485</v>
      </c>
      <c r="C2023" s="360" t="s">
        <v>8</v>
      </c>
      <c r="D2023" s="361">
        <v>20.78</v>
      </c>
    </row>
    <row r="2024" spans="1:4" s="364" customFormat="1" x14ac:dyDescent="0.25">
      <c r="A2024" s="360">
        <v>100651</v>
      </c>
      <c r="B2024" s="360" t="s">
        <v>12486</v>
      </c>
      <c r="C2024" s="360" t="s">
        <v>51</v>
      </c>
      <c r="D2024" s="361">
        <v>105.53</v>
      </c>
    </row>
    <row r="2025" spans="1:4" s="364" customFormat="1" x14ac:dyDescent="0.25">
      <c r="A2025" s="360">
        <v>100652</v>
      </c>
      <c r="B2025" s="360" t="s">
        <v>12487</v>
      </c>
      <c r="C2025" s="360" t="s">
        <v>51</v>
      </c>
      <c r="D2025" s="361">
        <v>194.88</v>
      </c>
    </row>
    <row r="2026" spans="1:4" s="364" customFormat="1" x14ac:dyDescent="0.25">
      <c r="A2026" s="360">
        <v>100653</v>
      </c>
      <c r="B2026" s="360" t="s">
        <v>12488</v>
      </c>
      <c r="C2026" s="360" t="s">
        <v>51</v>
      </c>
      <c r="D2026" s="361">
        <v>322.63</v>
      </c>
    </row>
    <row r="2027" spans="1:4" s="364" customFormat="1" x14ac:dyDescent="0.25">
      <c r="A2027" s="360">
        <v>100654</v>
      </c>
      <c r="B2027" s="360" t="s">
        <v>12489</v>
      </c>
      <c r="C2027" s="360" t="s">
        <v>51</v>
      </c>
      <c r="D2027" s="361">
        <v>461.47</v>
      </c>
    </row>
    <row r="2028" spans="1:4" s="364" customFormat="1" x14ac:dyDescent="0.25">
      <c r="A2028" s="360">
        <v>100655</v>
      </c>
      <c r="B2028" s="360" t="s">
        <v>12490</v>
      </c>
      <c r="C2028" s="360" t="s">
        <v>51</v>
      </c>
      <c r="D2028" s="361">
        <v>523.59</v>
      </c>
    </row>
    <row r="2029" spans="1:4" s="364" customFormat="1" x14ac:dyDescent="0.25">
      <c r="A2029" s="360">
        <v>100656</v>
      </c>
      <c r="B2029" s="360" t="s">
        <v>2343</v>
      </c>
      <c r="C2029" s="360" t="s">
        <v>51</v>
      </c>
      <c r="D2029" s="361">
        <v>68.400000000000006</v>
      </c>
    </row>
    <row r="2030" spans="1:4" s="364" customFormat="1" x14ac:dyDescent="0.25">
      <c r="A2030" s="360">
        <v>100657</v>
      </c>
      <c r="B2030" s="360" t="s">
        <v>2344</v>
      </c>
      <c r="C2030" s="360" t="s">
        <v>51</v>
      </c>
      <c r="D2030" s="361">
        <v>87.28</v>
      </c>
    </row>
    <row r="2031" spans="1:4" s="364" customFormat="1" x14ac:dyDescent="0.25">
      <c r="A2031" s="360">
        <v>100658</v>
      </c>
      <c r="B2031" s="360" t="s">
        <v>2345</v>
      </c>
      <c r="C2031" s="360" t="s">
        <v>51</v>
      </c>
      <c r="D2031" s="361">
        <v>196.71</v>
      </c>
    </row>
    <row r="2032" spans="1:4" s="364" customFormat="1" x14ac:dyDescent="0.25">
      <c r="A2032" s="360">
        <v>100889</v>
      </c>
      <c r="B2032" s="360" t="s">
        <v>2346</v>
      </c>
      <c r="C2032" s="360" t="s">
        <v>55</v>
      </c>
      <c r="D2032" s="361">
        <v>16.3</v>
      </c>
    </row>
    <row r="2033" spans="1:4" s="364" customFormat="1" x14ac:dyDescent="0.25">
      <c r="A2033" s="360">
        <v>100890</v>
      </c>
      <c r="B2033" s="360" t="s">
        <v>2347</v>
      </c>
      <c r="C2033" s="360" t="s">
        <v>55</v>
      </c>
      <c r="D2033" s="361">
        <v>16.14</v>
      </c>
    </row>
    <row r="2034" spans="1:4" s="364" customFormat="1" x14ac:dyDescent="0.25">
      <c r="A2034" s="360">
        <v>100892</v>
      </c>
      <c r="B2034" s="360" t="s">
        <v>2348</v>
      </c>
      <c r="C2034" s="360" t="s">
        <v>55</v>
      </c>
      <c r="D2034" s="361">
        <v>15.32</v>
      </c>
    </row>
    <row r="2035" spans="1:4" s="364" customFormat="1" x14ac:dyDescent="0.25">
      <c r="A2035" s="360">
        <v>100893</v>
      </c>
      <c r="B2035" s="360" t="s">
        <v>2349</v>
      </c>
      <c r="C2035" s="360" t="s">
        <v>55</v>
      </c>
      <c r="D2035" s="361">
        <v>15.18</v>
      </c>
    </row>
    <row r="2036" spans="1:4" s="364" customFormat="1" x14ac:dyDescent="0.25">
      <c r="A2036" s="360">
        <v>100894</v>
      </c>
      <c r="B2036" s="360" t="s">
        <v>2350</v>
      </c>
      <c r="C2036" s="360" t="s">
        <v>55</v>
      </c>
      <c r="D2036" s="361">
        <v>15.09</v>
      </c>
    </row>
    <row r="2037" spans="1:4" s="364" customFormat="1" x14ac:dyDescent="0.25">
      <c r="A2037" s="360">
        <v>100896</v>
      </c>
      <c r="B2037" s="360" t="s">
        <v>2351</v>
      </c>
      <c r="C2037" s="360" t="s">
        <v>51</v>
      </c>
      <c r="D2037" s="361">
        <v>46.35</v>
      </c>
    </row>
    <row r="2038" spans="1:4" s="364" customFormat="1" x14ac:dyDescent="0.25">
      <c r="A2038" s="360">
        <v>100897</v>
      </c>
      <c r="B2038" s="360" t="s">
        <v>50</v>
      </c>
      <c r="C2038" s="360" t="s">
        <v>51</v>
      </c>
      <c r="D2038" s="361">
        <v>87.4</v>
      </c>
    </row>
    <row r="2039" spans="1:4" s="364" customFormat="1" x14ac:dyDescent="0.25">
      <c r="A2039" s="360">
        <v>100898</v>
      </c>
      <c r="B2039" s="360" t="s">
        <v>2352</v>
      </c>
      <c r="C2039" s="360" t="s">
        <v>51</v>
      </c>
      <c r="D2039" s="361">
        <v>165.93</v>
      </c>
    </row>
    <row r="2040" spans="1:4" s="364" customFormat="1" x14ac:dyDescent="0.25">
      <c r="A2040" s="360">
        <v>100899</v>
      </c>
      <c r="B2040" s="360" t="s">
        <v>2353</v>
      </c>
      <c r="C2040" s="360" t="s">
        <v>51</v>
      </c>
      <c r="D2040" s="361">
        <v>64.650000000000006</v>
      </c>
    </row>
    <row r="2041" spans="1:4" s="364" customFormat="1" x14ac:dyDescent="0.25">
      <c r="A2041" s="360">
        <v>100900</v>
      </c>
      <c r="B2041" s="360" t="s">
        <v>2354</v>
      </c>
      <c r="C2041" s="360" t="s">
        <v>51</v>
      </c>
      <c r="D2041" s="361">
        <v>188.2</v>
      </c>
    </row>
    <row r="2042" spans="1:4" s="364" customFormat="1" x14ac:dyDescent="0.25">
      <c r="A2042" s="360">
        <v>101173</v>
      </c>
      <c r="B2042" s="360" t="s">
        <v>2355</v>
      </c>
      <c r="C2042" s="360" t="s">
        <v>51</v>
      </c>
      <c r="D2042" s="361">
        <v>56.94</v>
      </c>
    </row>
    <row r="2043" spans="1:4" s="364" customFormat="1" x14ac:dyDescent="0.25">
      <c r="A2043" s="360">
        <v>101174</v>
      </c>
      <c r="B2043" s="360" t="s">
        <v>2356</v>
      </c>
      <c r="C2043" s="360" t="s">
        <v>51</v>
      </c>
      <c r="D2043" s="361">
        <v>76.63</v>
      </c>
    </row>
    <row r="2044" spans="1:4" s="364" customFormat="1" x14ac:dyDescent="0.25">
      <c r="A2044" s="360">
        <v>101175</v>
      </c>
      <c r="B2044" s="360" t="s">
        <v>2357</v>
      </c>
      <c r="C2044" s="360" t="s">
        <v>51</v>
      </c>
      <c r="D2044" s="361">
        <v>104.6</v>
      </c>
    </row>
    <row r="2045" spans="1:4" s="364" customFormat="1" x14ac:dyDescent="0.25">
      <c r="A2045" s="360">
        <v>101176</v>
      </c>
      <c r="B2045" s="360" t="s">
        <v>2358</v>
      </c>
      <c r="C2045" s="360" t="s">
        <v>51</v>
      </c>
      <c r="D2045" s="361">
        <v>138.75</v>
      </c>
    </row>
    <row r="2046" spans="1:4" s="364" customFormat="1" x14ac:dyDescent="0.25">
      <c r="A2046" s="360">
        <v>102521</v>
      </c>
      <c r="B2046" s="360" t="s">
        <v>12491</v>
      </c>
      <c r="C2046" s="360" t="s">
        <v>8</v>
      </c>
      <c r="D2046" s="361">
        <v>80.94</v>
      </c>
    </row>
    <row r="2047" spans="1:4" s="364" customFormat="1" x14ac:dyDescent="0.25">
      <c r="A2047" s="360">
        <v>102522</v>
      </c>
      <c r="B2047" s="360" t="s">
        <v>12492</v>
      </c>
      <c r="C2047" s="360" t="s">
        <v>8</v>
      </c>
      <c r="D2047" s="361">
        <v>118.74</v>
      </c>
    </row>
    <row r="2048" spans="1:4" s="364" customFormat="1" x14ac:dyDescent="0.25">
      <c r="A2048" s="360">
        <v>102523</v>
      </c>
      <c r="B2048" s="360" t="s">
        <v>12493</v>
      </c>
      <c r="C2048" s="360" t="s">
        <v>8</v>
      </c>
      <c r="D2048" s="361">
        <v>156.55000000000001</v>
      </c>
    </row>
    <row r="2049" spans="1:4" s="364" customFormat="1" x14ac:dyDescent="0.25">
      <c r="A2049" s="360">
        <v>95240</v>
      </c>
      <c r="B2049" s="360" t="s">
        <v>12494</v>
      </c>
      <c r="C2049" s="360" t="s">
        <v>4</v>
      </c>
      <c r="D2049" s="361">
        <v>16.09</v>
      </c>
    </row>
    <row r="2050" spans="1:4" s="364" customFormat="1" x14ac:dyDescent="0.25">
      <c r="A2050" s="360">
        <v>95241</v>
      </c>
      <c r="B2050" s="360" t="s">
        <v>12495</v>
      </c>
      <c r="C2050" s="360" t="s">
        <v>4</v>
      </c>
      <c r="D2050" s="361">
        <v>26.84</v>
      </c>
    </row>
    <row r="2051" spans="1:4" s="364" customFormat="1" x14ac:dyDescent="0.25">
      <c r="A2051" s="360">
        <v>96616</v>
      </c>
      <c r="B2051" s="360" t="s">
        <v>2359</v>
      </c>
      <c r="C2051" s="360" t="s">
        <v>24</v>
      </c>
      <c r="D2051" s="361">
        <v>557.13</v>
      </c>
    </row>
    <row r="2052" spans="1:4" s="364" customFormat="1" x14ac:dyDescent="0.25">
      <c r="A2052" s="360">
        <v>96617</v>
      </c>
      <c r="B2052" s="360" t="s">
        <v>2360</v>
      </c>
      <c r="C2052" s="360" t="s">
        <v>4</v>
      </c>
      <c r="D2052" s="361">
        <v>16.7</v>
      </c>
    </row>
    <row r="2053" spans="1:4" s="364" customFormat="1" x14ac:dyDescent="0.25">
      <c r="A2053" s="360">
        <v>96619</v>
      </c>
      <c r="B2053" s="360" t="s">
        <v>59</v>
      </c>
      <c r="C2053" s="360" t="s">
        <v>4</v>
      </c>
      <c r="D2053" s="361">
        <v>27.84</v>
      </c>
    </row>
    <row r="2054" spans="1:4" s="364" customFormat="1" x14ac:dyDescent="0.25">
      <c r="A2054" s="360">
        <v>96620</v>
      </c>
      <c r="B2054" s="360" t="s">
        <v>12496</v>
      </c>
      <c r="C2054" s="360" t="s">
        <v>24</v>
      </c>
      <c r="D2054" s="361">
        <v>537.16</v>
      </c>
    </row>
    <row r="2055" spans="1:4" s="364" customFormat="1" x14ac:dyDescent="0.25">
      <c r="A2055" s="360">
        <v>96621</v>
      </c>
      <c r="B2055" s="360" t="s">
        <v>2361</v>
      </c>
      <c r="C2055" s="360" t="s">
        <v>24</v>
      </c>
      <c r="D2055" s="361">
        <v>245.32</v>
      </c>
    </row>
    <row r="2056" spans="1:4" s="364" customFormat="1" x14ac:dyDescent="0.25">
      <c r="A2056" s="360">
        <v>96622</v>
      </c>
      <c r="B2056" s="360" t="s">
        <v>12497</v>
      </c>
      <c r="C2056" s="360" t="s">
        <v>24</v>
      </c>
      <c r="D2056" s="361">
        <v>186.53</v>
      </c>
    </row>
    <row r="2057" spans="1:4" s="364" customFormat="1" x14ac:dyDescent="0.25">
      <c r="A2057" s="360">
        <v>96623</v>
      </c>
      <c r="B2057" s="360" t="s">
        <v>2362</v>
      </c>
      <c r="C2057" s="360" t="s">
        <v>24</v>
      </c>
      <c r="D2057" s="361">
        <v>231.64</v>
      </c>
    </row>
    <row r="2058" spans="1:4" s="364" customFormat="1" x14ac:dyDescent="0.25">
      <c r="A2058" s="360">
        <v>96624</v>
      </c>
      <c r="B2058" s="360" t="s">
        <v>12498</v>
      </c>
      <c r="C2058" s="360" t="s">
        <v>24</v>
      </c>
      <c r="D2058" s="361">
        <v>181.71</v>
      </c>
    </row>
    <row r="2059" spans="1:4" s="364" customFormat="1" x14ac:dyDescent="0.25">
      <c r="A2059" s="360">
        <v>97082</v>
      </c>
      <c r="B2059" s="360" t="s">
        <v>14781</v>
      </c>
      <c r="C2059" s="360" t="s">
        <v>24</v>
      </c>
      <c r="D2059" s="361">
        <v>46.43</v>
      </c>
    </row>
    <row r="2060" spans="1:4" s="364" customFormat="1" x14ac:dyDescent="0.25">
      <c r="A2060" s="360">
        <v>97083</v>
      </c>
      <c r="B2060" s="360" t="s">
        <v>14782</v>
      </c>
      <c r="C2060" s="360" t="s">
        <v>4</v>
      </c>
      <c r="D2060" s="361">
        <v>2.57</v>
      </c>
    </row>
    <row r="2061" spans="1:4" s="364" customFormat="1" x14ac:dyDescent="0.25">
      <c r="A2061" s="360">
        <v>97084</v>
      </c>
      <c r="B2061" s="360" t="s">
        <v>14783</v>
      </c>
      <c r="C2061" s="360" t="s">
        <v>4</v>
      </c>
      <c r="D2061" s="361">
        <v>0.54</v>
      </c>
    </row>
    <row r="2062" spans="1:4" s="364" customFormat="1" x14ac:dyDescent="0.25">
      <c r="A2062" s="360">
        <v>97086</v>
      </c>
      <c r="B2062" s="360" t="s">
        <v>14784</v>
      </c>
      <c r="C2062" s="360" t="s">
        <v>4</v>
      </c>
      <c r="D2062" s="361">
        <v>111.49</v>
      </c>
    </row>
    <row r="2063" spans="1:4" s="364" customFormat="1" x14ac:dyDescent="0.25">
      <c r="A2063" s="360">
        <v>97087</v>
      </c>
      <c r="B2063" s="360" t="s">
        <v>14785</v>
      </c>
      <c r="C2063" s="360" t="s">
        <v>4</v>
      </c>
      <c r="D2063" s="361">
        <v>1.62</v>
      </c>
    </row>
    <row r="2064" spans="1:4" s="364" customFormat="1" x14ac:dyDescent="0.25">
      <c r="A2064" s="360">
        <v>97088</v>
      </c>
      <c r="B2064" s="360" t="s">
        <v>14786</v>
      </c>
      <c r="C2064" s="360" t="s">
        <v>55</v>
      </c>
      <c r="D2064" s="361">
        <v>27.11</v>
      </c>
    </row>
    <row r="2065" spans="1:4" s="364" customFormat="1" x14ac:dyDescent="0.25">
      <c r="A2065" s="360">
        <v>97089</v>
      </c>
      <c r="B2065" s="360" t="s">
        <v>14787</v>
      </c>
      <c r="C2065" s="360" t="s">
        <v>55</v>
      </c>
      <c r="D2065" s="361">
        <v>24.81</v>
      </c>
    </row>
    <row r="2066" spans="1:4" s="364" customFormat="1" x14ac:dyDescent="0.25">
      <c r="A2066" s="360">
        <v>97090</v>
      </c>
      <c r="B2066" s="360" t="s">
        <v>14788</v>
      </c>
      <c r="C2066" s="360" t="s">
        <v>55</v>
      </c>
      <c r="D2066" s="361">
        <v>24.48</v>
      </c>
    </row>
    <row r="2067" spans="1:4" s="364" customFormat="1" x14ac:dyDescent="0.25">
      <c r="A2067" s="360">
        <v>97091</v>
      </c>
      <c r="B2067" s="360" t="s">
        <v>14789</v>
      </c>
      <c r="C2067" s="360" t="s">
        <v>55</v>
      </c>
      <c r="D2067" s="361">
        <v>23.75</v>
      </c>
    </row>
    <row r="2068" spans="1:4" s="364" customFormat="1" x14ac:dyDescent="0.25">
      <c r="A2068" s="360">
        <v>97092</v>
      </c>
      <c r="B2068" s="360" t="s">
        <v>14790</v>
      </c>
      <c r="C2068" s="360" t="s">
        <v>55</v>
      </c>
      <c r="D2068" s="361">
        <v>23.08</v>
      </c>
    </row>
    <row r="2069" spans="1:4" s="364" customFormat="1" x14ac:dyDescent="0.25">
      <c r="A2069" s="360">
        <v>97093</v>
      </c>
      <c r="B2069" s="360" t="s">
        <v>14791</v>
      </c>
      <c r="C2069" s="360" t="s">
        <v>55</v>
      </c>
      <c r="D2069" s="361">
        <v>21.72</v>
      </c>
    </row>
    <row r="2070" spans="1:4" s="364" customFormat="1" x14ac:dyDescent="0.25">
      <c r="A2070" s="360">
        <v>97096</v>
      </c>
      <c r="B2070" s="360" t="s">
        <v>14792</v>
      </c>
      <c r="C2070" s="360" t="s">
        <v>24</v>
      </c>
      <c r="D2070" s="361">
        <v>392.73</v>
      </c>
    </row>
    <row r="2071" spans="1:4" s="364" customFormat="1" x14ac:dyDescent="0.25">
      <c r="A2071" s="360">
        <v>97097</v>
      </c>
      <c r="B2071" s="360" t="s">
        <v>14793</v>
      </c>
      <c r="C2071" s="360" t="s">
        <v>4</v>
      </c>
      <c r="D2071" s="361">
        <v>38.07</v>
      </c>
    </row>
    <row r="2072" spans="1:4" s="364" customFormat="1" x14ac:dyDescent="0.25">
      <c r="A2072" s="360">
        <v>97101</v>
      </c>
      <c r="B2072" s="360" t="s">
        <v>14794</v>
      </c>
      <c r="C2072" s="360" t="s">
        <v>4</v>
      </c>
      <c r="D2072" s="361">
        <v>175.59</v>
      </c>
    </row>
    <row r="2073" spans="1:4" s="364" customFormat="1" x14ac:dyDescent="0.25">
      <c r="A2073" s="360">
        <v>97102</v>
      </c>
      <c r="B2073" s="360" t="s">
        <v>14795</v>
      </c>
      <c r="C2073" s="360" t="s">
        <v>4</v>
      </c>
      <c r="D2073" s="361">
        <v>215.86</v>
      </c>
    </row>
    <row r="2074" spans="1:4" s="364" customFormat="1" x14ac:dyDescent="0.25">
      <c r="A2074" s="360">
        <v>97103</v>
      </c>
      <c r="B2074" s="360" t="s">
        <v>14796</v>
      </c>
      <c r="C2074" s="360" t="s">
        <v>4</v>
      </c>
      <c r="D2074" s="361">
        <v>249.72</v>
      </c>
    </row>
    <row r="2075" spans="1:4" s="364" customFormat="1" x14ac:dyDescent="0.25">
      <c r="A2075" s="360">
        <v>100322</v>
      </c>
      <c r="B2075" s="360" t="s">
        <v>12499</v>
      </c>
      <c r="C2075" s="360" t="s">
        <v>24</v>
      </c>
      <c r="D2075" s="361">
        <v>172.43</v>
      </c>
    </row>
    <row r="2076" spans="1:4" s="364" customFormat="1" x14ac:dyDescent="0.25">
      <c r="A2076" s="360">
        <v>100323</v>
      </c>
      <c r="B2076" s="360" t="s">
        <v>12500</v>
      </c>
      <c r="C2076" s="360" t="s">
        <v>24</v>
      </c>
      <c r="D2076" s="361">
        <v>146.52000000000001</v>
      </c>
    </row>
    <row r="2077" spans="1:4" s="364" customFormat="1" x14ac:dyDescent="0.25">
      <c r="A2077" s="360">
        <v>100324</v>
      </c>
      <c r="B2077" s="360" t="s">
        <v>12501</v>
      </c>
      <c r="C2077" s="360" t="s">
        <v>24</v>
      </c>
      <c r="D2077" s="361">
        <v>181.3</v>
      </c>
    </row>
    <row r="2078" spans="1:4" s="364" customFormat="1" x14ac:dyDescent="0.25">
      <c r="A2078" s="360">
        <v>103072</v>
      </c>
      <c r="B2078" s="360" t="s">
        <v>14797</v>
      </c>
      <c r="C2078" s="360" t="s">
        <v>4</v>
      </c>
      <c r="D2078" s="361">
        <v>295.43</v>
      </c>
    </row>
    <row r="2079" spans="1:4" s="364" customFormat="1" x14ac:dyDescent="0.25">
      <c r="A2079" s="360">
        <v>103073</v>
      </c>
      <c r="B2079" s="360" t="s">
        <v>14798</v>
      </c>
      <c r="C2079" s="360" t="s">
        <v>4</v>
      </c>
      <c r="D2079" s="361">
        <v>368.36</v>
      </c>
    </row>
    <row r="2080" spans="1:4" s="364" customFormat="1" x14ac:dyDescent="0.25">
      <c r="A2080" s="360">
        <v>103074</v>
      </c>
      <c r="B2080" s="360" t="s">
        <v>14799</v>
      </c>
      <c r="C2080" s="360" t="s">
        <v>4</v>
      </c>
      <c r="D2080" s="361">
        <v>164.17</v>
      </c>
    </row>
    <row r="2081" spans="1:4" s="364" customFormat="1" x14ac:dyDescent="0.25">
      <c r="A2081" s="360">
        <v>103075</v>
      </c>
      <c r="B2081" s="360" t="s">
        <v>14800</v>
      </c>
      <c r="C2081" s="360" t="s">
        <v>4</v>
      </c>
      <c r="D2081" s="361">
        <v>202.24</v>
      </c>
    </row>
    <row r="2082" spans="1:4" s="364" customFormat="1" x14ac:dyDescent="0.25">
      <c r="A2082" s="360">
        <v>103076</v>
      </c>
      <c r="B2082" s="360" t="s">
        <v>14801</v>
      </c>
      <c r="C2082" s="360" t="s">
        <v>4</v>
      </c>
      <c r="D2082" s="361">
        <v>159.85</v>
      </c>
    </row>
    <row r="2083" spans="1:4" s="364" customFormat="1" x14ac:dyDescent="0.25">
      <c r="A2083" s="360">
        <v>103077</v>
      </c>
      <c r="B2083" s="360" t="s">
        <v>14802</v>
      </c>
      <c r="C2083" s="360" t="s">
        <v>4</v>
      </c>
      <c r="D2083" s="361">
        <v>200.11</v>
      </c>
    </row>
    <row r="2084" spans="1:4" s="364" customFormat="1" x14ac:dyDescent="0.25">
      <c r="A2084" s="360">
        <v>103078</v>
      </c>
      <c r="B2084" s="360" t="s">
        <v>14803</v>
      </c>
      <c r="C2084" s="360" t="s">
        <v>4</v>
      </c>
      <c r="D2084" s="361">
        <v>233.97</v>
      </c>
    </row>
    <row r="2085" spans="1:4" s="364" customFormat="1" x14ac:dyDescent="0.25">
      <c r="A2085" s="360">
        <v>103079</v>
      </c>
      <c r="B2085" s="360" t="s">
        <v>14804</v>
      </c>
      <c r="C2085" s="360" t="s">
        <v>4</v>
      </c>
      <c r="D2085" s="361">
        <v>279.69</v>
      </c>
    </row>
    <row r="2086" spans="1:4" s="364" customFormat="1" x14ac:dyDescent="0.25">
      <c r="A2086" s="360">
        <v>103080</v>
      </c>
      <c r="B2086" s="360" t="s">
        <v>14805</v>
      </c>
      <c r="C2086" s="360" t="s">
        <v>4</v>
      </c>
      <c r="D2086" s="361">
        <v>352.61</v>
      </c>
    </row>
    <row r="2087" spans="1:4" s="364" customFormat="1" x14ac:dyDescent="0.25">
      <c r="A2087" s="360">
        <v>92263</v>
      </c>
      <c r="B2087" s="360" t="s">
        <v>2363</v>
      </c>
      <c r="C2087" s="360" t="s">
        <v>4</v>
      </c>
      <c r="D2087" s="361">
        <v>157.9</v>
      </c>
    </row>
    <row r="2088" spans="1:4" s="364" customFormat="1" x14ac:dyDescent="0.25">
      <c r="A2088" s="360">
        <v>92264</v>
      </c>
      <c r="B2088" s="360" t="s">
        <v>2364</v>
      </c>
      <c r="C2088" s="360" t="s">
        <v>4</v>
      </c>
      <c r="D2088" s="361">
        <v>211.22</v>
      </c>
    </row>
    <row r="2089" spans="1:4" s="364" customFormat="1" x14ac:dyDescent="0.25">
      <c r="A2089" s="360">
        <v>92265</v>
      </c>
      <c r="B2089" s="360" t="s">
        <v>2365</v>
      </c>
      <c r="C2089" s="360" t="s">
        <v>4</v>
      </c>
      <c r="D2089" s="361">
        <v>115.37</v>
      </c>
    </row>
    <row r="2090" spans="1:4" s="364" customFormat="1" x14ac:dyDescent="0.25">
      <c r="A2090" s="360">
        <v>92266</v>
      </c>
      <c r="B2090" s="360" t="s">
        <v>2366</v>
      </c>
      <c r="C2090" s="360" t="s">
        <v>4</v>
      </c>
      <c r="D2090" s="361">
        <v>161.1</v>
      </c>
    </row>
    <row r="2091" spans="1:4" s="364" customFormat="1" x14ac:dyDescent="0.25">
      <c r="A2091" s="360">
        <v>92267</v>
      </c>
      <c r="B2091" s="360" t="s">
        <v>2367</v>
      </c>
      <c r="C2091" s="360" t="s">
        <v>4</v>
      </c>
      <c r="D2091" s="361">
        <v>57.09</v>
      </c>
    </row>
    <row r="2092" spans="1:4" s="364" customFormat="1" x14ac:dyDescent="0.25">
      <c r="A2092" s="360">
        <v>92268</v>
      </c>
      <c r="B2092" s="360" t="s">
        <v>2368</v>
      </c>
      <c r="C2092" s="360" t="s">
        <v>4</v>
      </c>
      <c r="D2092" s="361">
        <v>98.99</v>
      </c>
    </row>
    <row r="2093" spans="1:4" s="364" customFormat="1" x14ac:dyDescent="0.25">
      <c r="A2093" s="360">
        <v>92269</v>
      </c>
      <c r="B2093" s="360" t="s">
        <v>2369</v>
      </c>
      <c r="C2093" s="360" t="s">
        <v>4</v>
      </c>
      <c r="D2093" s="361">
        <v>234.43</v>
      </c>
    </row>
    <row r="2094" spans="1:4" s="364" customFormat="1" x14ac:dyDescent="0.25">
      <c r="A2094" s="360">
        <v>92270</v>
      </c>
      <c r="B2094" s="360" t="s">
        <v>2370</v>
      </c>
      <c r="C2094" s="360" t="s">
        <v>4</v>
      </c>
      <c r="D2094" s="361">
        <v>176.29</v>
      </c>
    </row>
    <row r="2095" spans="1:4" s="364" customFormat="1" x14ac:dyDescent="0.25">
      <c r="A2095" s="360">
        <v>92271</v>
      </c>
      <c r="B2095" s="360" t="s">
        <v>2371</v>
      </c>
      <c r="C2095" s="360" t="s">
        <v>4</v>
      </c>
      <c r="D2095" s="361">
        <v>118.02</v>
      </c>
    </row>
    <row r="2096" spans="1:4" s="364" customFormat="1" x14ac:dyDescent="0.25">
      <c r="A2096" s="360">
        <v>92272</v>
      </c>
      <c r="B2096" s="360" t="s">
        <v>2372</v>
      </c>
      <c r="C2096" s="360" t="s">
        <v>51</v>
      </c>
      <c r="D2096" s="361">
        <v>37.08</v>
      </c>
    </row>
    <row r="2097" spans="1:4" s="364" customFormat="1" x14ac:dyDescent="0.25">
      <c r="A2097" s="360">
        <v>92273</v>
      </c>
      <c r="B2097" s="360" t="s">
        <v>2373</v>
      </c>
      <c r="C2097" s="360" t="s">
        <v>51</v>
      </c>
      <c r="D2097" s="361">
        <v>14.4</v>
      </c>
    </row>
    <row r="2098" spans="1:4" s="364" customFormat="1" x14ac:dyDescent="0.25">
      <c r="A2098" s="360">
        <v>92409</v>
      </c>
      <c r="B2098" s="360" t="s">
        <v>2374</v>
      </c>
      <c r="C2098" s="360" t="s">
        <v>4</v>
      </c>
      <c r="D2098" s="361">
        <v>314.08999999999997</v>
      </c>
    </row>
    <row r="2099" spans="1:4" s="364" customFormat="1" x14ac:dyDescent="0.25">
      <c r="A2099" s="360">
        <v>92411</v>
      </c>
      <c r="B2099" s="360" t="s">
        <v>2375</v>
      </c>
      <c r="C2099" s="360" t="s">
        <v>4</v>
      </c>
      <c r="D2099" s="361">
        <v>190.52</v>
      </c>
    </row>
    <row r="2100" spans="1:4" s="364" customFormat="1" x14ac:dyDescent="0.25">
      <c r="A2100" s="360">
        <v>92413</v>
      </c>
      <c r="B2100" s="360" t="s">
        <v>2376</v>
      </c>
      <c r="C2100" s="360" t="s">
        <v>4</v>
      </c>
      <c r="D2100" s="361">
        <v>115.63</v>
      </c>
    </row>
    <row r="2101" spans="1:4" s="364" customFormat="1" x14ac:dyDescent="0.25">
      <c r="A2101" s="360">
        <v>92415</v>
      </c>
      <c r="B2101" s="360" t="s">
        <v>2377</v>
      </c>
      <c r="C2101" s="360" t="s">
        <v>4</v>
      </c>
      <c r="D2101" s="361">
        <v>120.72</v>
      </c>
    </row>
    <row r="2102" spans="1:4" s="364" customFormat="1" x14ac:dyDescent="0.25">
      <c r="A2102" s="360">
        <v>92417</v>
      </c>
      <c r="B2102" s="360" t="s">
        <v>2378</v>
      </c>
      <c r="C2102" s="360" t="s">
        <v>4</v>
      </c>
      <c r="D2102" s="361">
        <v>138.55000000000001</v>
      </c>
    </row>
    <row r="2103" spans="1:4" s="364" customFormat="1" x14ac:dyDescent="0.25">
      <c r="A2103" s="360">
        <v>92419</v>
      </c>
      <c r="B2103" s="360" t="s">
        <v>2379</v>
      </c>
      <c r="C2103" s="360" t="s">
        <v>4</v>
      </c>
      <c r="D2103" s="361">
        <v>73</v>
      </c>
    </row>
    <row r="2104" spans="1:4" s="364" customFormat="1" x14ac:dyDescent="0.25">
      <c r="A2104" s="360">
        <v>92421</v>
      </c>
      <c r="B2104" s="360" t="s">
        <v>2380</v>
      </c>
      <c r="C2104" s="360" t="s">
        <v>4</v>
      </c>
      <c r="D2104" s="361">
        <v>86.68</v>
      </c>
    </row>
    <row r="2105" spans="1:4" s="364" customFormat="1" x14ac:dyDescent="0.25">
      <c r="A2105" s="360">
        <v>92423</v>
      </c>
      <c r="B2105" s="360" t="s">
        <v>2381</v>
      </c>
      <c r="C2105" s="360" t="s">
        <v>4</v>
      </c>
      <c r="D2105" s="361">
        <v>58.36</v>
      </c>
    </row>
    <row r="2106" spans="1:4" s="364" customFormat="1" x14ac:dyDescent="0.25">
      <c r="A2106" s="360">
        <v>92425</v>
      </c>
      <c r="B2106" s="360" t="s">
        <v>2382</v>
      </c>
      <c r="C2106" s="360" t="s">
        <v>4</v>
      </c>
      <c r="D2106" s="361">
        <v>70.260000000000005</v>
      </c>
    </row>
    <row r="2107" spans="1:4" s="364" customFormat="1" x14ac:dyDescent="0.25">
      <c r="A2107" s="360">
        <v>92427</v>
      </c>
      <c r="B2107" s="360" t="s">
        <v>2383</v>
      </c>
      <c r="C2107" s="360" t="s">
        <v>4</v>
      </c>
      <c r="D2107" s="361">
        <v>50.95</v>
      </c>
    </row>
    <row r="2108" spans="1:4" s="364" customFormat="1" x14ac:dyDescent="0.25">
      <c r="A2108" s="360">
        <v>92429</v>
      </c>
      <c r="B2108" s="360" t="s">
        <v>2384</v>
      </c>
      <c r="C2108" s="360" t="s">
        <v>4</v>
      </c>
      <c r="D2108" s="361">
        <v>61.98</v>
      </c>
    </row>
    <row r="2109" spans="1:4" s="364" customFormat="1" x14ac:dyDescent="0.25">
      <c r="A2109" s="360">
        <v>92431</v>
      </c>
      <c r="B2109" s="360" t="s">
        <v>2385</v>
      </c>
      <c r="C2109" s="360" t="s">
        <v>4</v>
      </c>
      <c r="D2109" s="361">
        <v>48.57</v>
      </c>
    </row>
    <row r="2110" spans="1:4" s="364" customFormat="1" x14ac:dyDescent="0.25">
      <c r="A2110" s="360">
        <v>92433</v>
      </c>
      <c r="B2110" s="360" t="s">
        <v>2386</v>
      </c>
      <c r="C2110" s="360" t="s">
        <v>4</v>
      </c>
      <c r="D2110" s="361">
        <v>59.03</v>
      </c>
    </row>
    <row r="2111" spans="1:4" s="364" customFormat="1" x14ac:dyDescent="0.25">
      <c r="A2111" s="360">
        <v>92435</v>
      </c>
      <c r="B2111" s="360" t="s">
        <v>2387</v>
      </c>
      <c r="C2111" s="360" t="s">
        <v>4</v>
      </c>
      <c r="D2111" s="361">
        <v>45.68</v>
      </c>
    </row>
    <row r="2112" spans="1:4" s="364" customFormat="1" x14ac:dyDescent="0.25">
      <c r="A2112" s="360">
        <v>92437</v>
      </c>
      <c r="B2112" s="360" t="s">
        <v>2388</v>
      </c>
      <c r="C2112" s="360" t="s">
        <v>4</v>
      </c>
      <c r="D2112" s="361">
        <v>55.8</v>
      </c>
    </row>
    <row r="2113" spans="1:4" s="364" customFormat="1" x14ac:dyDescent="0.25">
      <c r="A2113" s="360">
        <v>92439</v>
      </c>
      <c r="B2113" s="360" t="s">
        <v>2389</v>
      </c>
      <c r="C2113" s="360" t="s">
        <v>4</v>
      </c>
      <c r="D2113" s="361">
        <v>43.6</v>
      </c>
    </row>
    <row r="2114" spans="1:4" s="364" customFormat="1" x14ac:dyDescent="0.25">
      <c r="A2114" s="360">
        <v>92441</v>
      </c>
      <c r="B2114" s="360" t="s">
        <v>2390</v>
      </c>
      <c r="C2114" s="360" t="s">
        <v>4</v>
      </c>
      <c r="D2114" s="361">
        <v>53.46</v>
      </c>
    </row>
    <row r="2115" spans="1:4" s="364" customFormat="1" x14ac:dyDescent="0.25">
      <c r="A2115" s="360">
        <v>92443</v>
      </c>
      <c r="B2115" s="360" t="s">
        <v>2391</v>
      </c>
      <c r="C2115" s="360" t="s">
        <v>4</v>
      </c>
      <c r="D2115" s="361">
        <v>39.06</v>
      </c>
    </row>
    <row r="2116" spans="1:4" s="364" customFormat="1" x14ac:dyDescent="0.25">
      <c r="A2116" s="360">
        <v>92445</v>
      </c>
      <c r="B2116" s="360" t="s">
        <v>2392</v>
      </c>
      <c r="C2116" s="360" t="s">
        <v>4</v>
      </c>
      <c r="D2116" s="361">
        <v>48.57</v>
      </c>
    </row>
    <row r="2117" spans="1:4" s="364" customFormat="1" x14ac:dyDescent="0.25">
      <c r="A2117" s="360">
        <v>92446</v>
      </c>
      <c r="B2117" s="360" t="s">
        <v>2393</v>
      </c>
      <c r="C2117" s="360" t="s">
        <v>4</v>
      </c>
      <c r="D2117" s="361">
        <v>285.89</v>
      </c>
    </row>
    <row r="2118" spans="1:4" s="364" customFormat="1" x14ac:dyDescent="0.25">
      <c r="A2118" s="360">
        <v>92447</v>
      </c>
      <c r="B2118" s="360" t="s">
        <v>2394</v>
      </c>
      <c r="C2118" s="360" t="s">
        <v>4</v>
      </c>
      <c r="D2118" s="361">
        <v>195.43</v>
      </c>
    </row>
    <row r="2119" spans="1:4" s="364" customFormat="1" x14ac:dyDescent="0.25">
      <c r="A2119" s="360">
        <v>92448</v>
      </c>
      <c r="B2119" s="360" t="s">
        <v>2395</v>
      </c>
      <c r="C2119" s="360" t="s">
        <v>4</v>
      </c>
      <c r="D2119" s="361">
        <v>151.04</v>
      </c>
    </row>
    <row r="2120" spans="1:4" s="364" customFormat="1" x14ac:dyDescent="0.25">
      <c r="A2120" s="360">
        <v>92449</v>
      </c>
      <c r="B2120" s="360" t="s">
        <v>2396</v>
      </c>
      <c r="C2120" s="360" t="s">
        <v>4</v>
      </c>
      <c r="D2120" s="361">
        <v>262.95999999999998</v>
      </c>
    </row>
    <row r="2121" spans="1:4" s="364" customFormat="1" x14ac:dyDescent="0.25">
      <c r="A2121" s="360">
        <v>92450</v>
      </c>
      <c r="B2121" s="360" t="s">
        <v>2397</v>
      </c>
      <c r="C2121" s="360" t="s">
        <v>4</v>
      </c>
      <c r="D2121" s="361">
        <v>248.72</v>
      </c>
    </row>
    <row r="2122" spans="1:4" s="364" customFormat="1" x14ac:dyDescent="0.25">
      <c r="A2122" s="360">
        <v>92451</v>
      </c>
      <c r="B2122" s="360" t="s">
        <v>2398</v>
      </c>
      <c r="C2122" s="360" t="s">
        <v>4</v>
      </c>
      <c r="D2122" s="361">
        <v>177.76</v>
      </c>
    </row>
    <row r="2123" spans="1:4" s="364" customFormat="1" x14ac:dyDescent="0.25">
      <c r="A2123" s="360">
        <v>92452</v>
      </c>
      <c r="B2123" s="360" t="s">
        <v>2399</v>
      </c>
      <c r="C2123" s="360" t="s">
        <v>4</v>
      </c>
      <c r="D2123" s="361">
        <v>139.74</v>
      </c>
    </row>
    <row r="2124" spans="1:4" s="364" customFormat="1" x14ac:dyDescent="0.25">
      <c r="A2124" s="360">
        <v>92453</v>
      </c>
      <c r="B2124" s="360" t="s">
        <v>2400</v>
      </c>
      <c r="C2124" s="360" t="s">
        <v>4</v>
      </c>
      <c r="D2124" s="361">
        <v>225.09</v>
      </c>
    </row>
    <row r="2125" spans="1:4" s="364" customFormat="1" x14ac:dyDescent="0.25">
      <c r="A2125" s="360">
        <v>92454</v>
      </c>
      <c r="B2125" s="360" t="s">
        <v>2401</v>
      </c>
      <c r="C2125" s="360" t="s">
        <v>4</v>
      </c>
      <c r="D2125" s="361">
        <v>220.48</v>
      </c>
    </row>
    <row r="2126" spans="1:4" s="364" customFormat="1" x14ac:dyDescent="0.25">
      <c r="A2126" s="360">
        <v>92455</v>
      </c>
      <c r="B2126" s="360" t="s">
        <v>2402</v>
      </c>
      <c r="C2126" s="360" t="s">
        <v>4</v>
      </c>
      <c r="D2126" s="361">
        <v>145.53</v>
      </c>
    </row>
    <row r="2127" spans="1:4" s="364" customFormat="1" x14ac:dyDescent="0.25">
      <c r="A2127" s="360">
        <v>92456</v>
      </c>
      <c r="B2127" s="360" t="s">
        <v>2403</v>
      </c>
      <c r="C2127" s="360" t="s">
        <v>4</v>
      </c>
      <c r="D2127" s="361">
        <v>110.86</v>
      </c>
    </row>
    <row r="2128" spans="1:4" s="364" customFormat="1" x14ac:dyDescent="0.25">
      <c r="A2128" s="360">
        <v>92457</v>
      </c>
      <c r="B2128" s="360" t="s">
        <v>2404</v>
      </c>
      <c r="C2128" s="360" t="s">
        <v>4</v>
      </c>
      <c r="D2128" s="361">
        <v>195.53</v>
      </c>
    </row>
    <row r="2129" spans="1:4" s="364" customFormat="1" x14ac:dyDescent="0.25">
      <c r="A2129" s="360">
        <v>92458</v>
      </c>
      <c r="B2129" s="360" t="s">
        <v>2405</v>
      </c>
      <c r="C2129" s="360" t="s">
        <v>4</v>
      </c>
      <c r="D2129" s="361">
        <v>202.92</v>
      </c>
    </row>
    <row r="2130" spans="1:4" s="364" customFormat="1" x14ac:dyDescent="0.25">
      <c r="A2130" s="360">
        <v>92459</v>
      </c>
      <c r="B2130" s="360" t="s">
        <v>2406</v>
      </c>
      <c r="C2130" s="360" t="s">
        <v>4</v>
      </c>
      <c r="D2130" s="361">
        <v>123.5</v>
      </c>
    </row>
    <row r="2131" spans="1:4" s="364" customFormat="1" x14ac:dyDescent="0.25">
      <c r="A2131" s="360">
        <v>92460</v>
      </c>
      <c r="B2131" s="360" t="s">
        <v>2407</v>
      </c>
      <c r="C2131" s="360" t="s">
        <v>4</v>
      </c>
      <c r="D2131" s="361">
        <v>89.52</v>
      </c>
    </row>
    <row r="2132" spans="1:4" s="364" customFormat="1" x14ac:dyDescent="0.25">
      <c r="A2132" s="360">
        <v>92461</v>
      </c>
      <c r="B2132" s="360" t="s">
        <v>2408</v>
      </c>
      <c r="C2132" s="360" t="s">
        <v>4</v>
      </c>
      <c r="D2132" s="361">
        <v>180.76</v>
      </c>
    </row>
    <row r="2133" spans="1:4" s="364" customFormat="1" x14ac:dyDescent="0.25">
      <c r="A2133" s="360">
        <v>92462</v>
      </c>
      <c r="B2133" s="360" t="s">
        <v>2409</v>
      </c>
      <c r="C2133" s="360" t="s">
        <v>4</v>
      </c>
      <c r="D2133" s="361">
        <v>192.14</v>
      </c>
    </row>
    <row r="2134" spans="1:4" s="364" customFormat="1" x14ac:dyDescent="0.25">
      <c r="A2134" s="360">
        <v>92463</v>
      </c>
      <c r="B2134" s="360" t="s">
        <v>2410</v>
      </c>
      <c r="C2134" s="360" t="s">
        <v>4</v>
      </c>
      <c r="D2134" s="361">
        <v>112.11</v>
      </c>
    </row>
    <row r="2135" spans="1:4" s="364" customFormat="1" x14ac:dyDescent="0.25">
      <c r="A2135" s="360">
        <v>92464</v>
      </c>
      <c r="B2135" s="360" t="s">
        <v>2411</v>
      </c>
      <c r="C2135" s="360" t="s">
        <v>4</v>
      </c>
      <c r="D2135" s="361">
        <v>82.62</v>
      </c>
    </row>
    <row r="2136" spans="1:4" s="364" customFormat="1" x14ac:dyDescent="0.25">
      <c r="A2136" s="360">
        <v>92465</v>
      </c>
      <c r="B2136" s="360" t="s">
        <v>2412</v>
      </c>
      <c r="C2136" s="360" t="s">
        <v>4</v>
      </c>
      <c r="D2136" s="361">
        <v>144.69</v>
      </c>
    </row>
    <row r="2137" spans="1:4" s="364" customFormat="1" x14ac:dyDescent="0.25">
      <c r="A2137" s="360">
        <v>92466</v>
      </c>
      <c r="B2137" s="360" t="s">
        <v>2413</v>
      </c>
      <c r="C2137" s="360" t="s">
        <v>4</v>
      </c>
      <c r="D2137" s="361">
        <v>188</v>
      </c>
    </row>
    <row r="2138" spans="1:4" s="364" customFormat="1" x14ac:dyDescent="0.25">
      <c r="A2138" s="360">
        <v>92467</v>
      </c>
      <c r="B2138" s="360" t="s">
        <v>2414</v>
      </c>
      <c r="C2138" s="360" t="s">
        <v>4</v>
      </c>
      <c r="D2138" s="361">
        <v>93.32</v>
      </c>
    </row>
    <row r="2139" spans="1:4" s="364" customFormat="1" x14ac:dyDescent="0.25">
      <c r="A2139" s="360">
        <v>92468</v>
      </c>
      <c r="B2139" s="360" t="s">
        <v>2415</v>
      </c>
      <c r="C2139" s="360" t="s">
        <v>4</v>
      </c>
      <c r="D2139" s="361">
        <v>78.61</v>
      </c>
    </row>
    <row r="2140" spans="1:4" s="364" customFormat="1" x14ac:dyDescent="0.25">
      <c r="A2140" s="360">
        <v>92469</v>
      </c>
      <c r="B2140" s="360" t="s">
        <v>2416</v>
      </c>
      <c r="C2140" s="360" t="s">
        <v>4</v>
      </c>
      <c r="D2140" s="361">
        <v>131.75</v>
      </c>
    </row>
    <row r="2141" spans="1:4" s="364" customFormat="1" x14ac:dyDescent="0.25">
      <c r="A2141" s="360">
        <v>92470</v>
      </c>
      <c r="B2141" s="360" t="s">
        <v>2417</v>
      </c>
      <c r="C2141" s="360" t="s">
        <v>4</v>
      </c>
      <c r="D2141" s="361">
        <v>182.07</v>
      </c>
    </row>
    <row r="2142" spans="1:4" s="364" customFormat="1" x14ac:dyDescent="0.25">
      <c r="A2142" s="360">
        <v>92471</v>
      </c>
      <c r="B2142" s="360" t="s">
        <v>2418</v>
      </c>
      <c r="C2142" s="360" t="s">
        <v>4</v>
      </c>
      <c r="D2142" s="361">
        <v>85.11</v>
      </c>
    </row>
    <row r="2143" spans="1:4" s="364" customFormat="1" x14ac:dyDescent="0.25">
      <c r="A2143" s="360">
        <v>92472</v>
      </c>
      <c r="B2143" s="360" t="s">
        <v>2419</v>
      </c>
      <c r="C2143" s="360" t="s">
        <v>4</v>
      </c>
      <c r="D2143" s="361">
        <v>73.28</v>
      </c>
    </row>
    <row r="2144" spans="1:4" s="364" customFormat="1" x14ac:dyDescent="0.25">
      <c r="A2144" s="360">
        <v>92473</v>
      </c>
      <c r="B2144" s="360" t="s">
        <v>2420</v>
      </c>
      <c r="C2144" s="360" t="s">
        <v>4</v>
      </c>
      <c r="D2144" s="361">
        <v>121.36</v>
      </c>
    </row>
    <row r="2145" spans="1:4" s="364" customFormat="1" x14ac:dyDescent="0.25">
      <c r="A2145" s="360">
        <v>92474</v>
      </c>
      <c r="B2145" s="360" t="s">
        <v>2421</v>
      </c>
      <c r="C2145" s="360" t="s">
        <v>4</v>
      </c>
      <c r="D2145" s="361">
        <v>177.03</v>
      </c>
    </row>
    <row r="2146" spans="1:4" s="364" customFormat="1" x14ac:dyDescent="0.25">
      <c r="A2146" s="360">
        <v>92475</v>
      </c>
      <c r="B2146" s="360" t="s">
        <v>2422</v>
      </c>
      <c r="C2146" s="360" t="s">
        <v>4</v>
      </c>
      <c r="D2146" s="361">
        <v>78.48</v>
      </c>
    </row>
    <row r="2147" spans="1:4" s="364" customFormat="1" x14ac:dyDescent="0.25">
      <c r="A2147" s="360">
        <v>92476</v>
      </c>
      <c r="B2147" s="360" t="s">
        <v>2423</v>
      </c>
      <c r="C2147" s="360" t="s">
        <v>4</v>
      </c>
      <c r="D2147" s="361">
        <v>68.819999999999993</v>
      </c>
    </row>
    <row r="2148" spans="1:4" s="364" customFormat="1" x14ac:dyDescent="0.25">
      <c r="A2148" s="360">
        <v>92477</v>
      </c>
      <c r="B2148" s="360" t="s">
        <v>2424</v>
      </c>
      <c r="C2148" s="360" t="s">
        <v>4</v>
      </c>
      <c r="D2148" s="361">
        <v>98.92</v>
      </c>
    </row>
    <row r="2149" spans="1:4" s="364" customFormat="1" x14ac:dyDescent="0.25">
      <c r="A2149" s="360">
        <v>92478</v>
      </c>
      <c r="B2149" s="360" t="s">
        <v>2425</v>
      </c>
      <c r="C2149" s="360" t="s">
        <v>4</v>
      </c>
      <c r="D2149" s="361">
        <v>166.92</v>
      </c>
    </row>
    <row r="2150" spans="1:4" s="364" customFormat="1" x14ac:dyDescent="0.25">
      <c r="A2150" s="360">
        <v>92479</v>
      </c>
      <c r="B2150" s="360" t="s">
        <v>2426</v>
      </c>
      <c r="C2150" s="360" t="s">
        <v>4</v>
      </c>
      <c r="D2150" s="361">
        <v>64.17</v>
      </c>
    </row>
    <row r="2151" spans="1:4" s="364" customFormat="1" x14ac:dyDescent="0.25">
      <c r="A2151" s="360">
        <v>92480</v>
      </c>
      <c r="B2151" s="360" t="s">
        <v>2427</v>
      </c>
      <c r="C2151" s="360" t="s">
        <v>4</v>
      </c>
      <c r="D2151" s="361">
        <v>59.74</v>
      </c>
    </row>
    <row r="2152" spans="1:4" s="364" customFormat="1" x14ac:dyDescent="0.25">
      <c r="A2152" s="360">
        <v>92482</v>
      </c>
      <c r="B2152" s="360" t="s">
        <v>2428</v>
      </c>
      <c r="C2152" s="360" t="s">
        <v>4</v>
      </c>
      <c r="D2152" s="361">
        <v>319.73</v>
      </c>
    </row>
    <row r="2153" spans="1:4" s="364" customFormat="1" x14ac:dyDescent="0.25">
      <c r="A2153" s="360">
        <v>92484</v>
      </c>
      <c r="B2153" s="360" t="s">
        <v>2429</v>
      </c>
      <c r="C2153" s="360" t="s">
        <v>4</v>
      </c>
      <c r="D2153" s="361">
        <v>220.64</v>
      </c>
    </row>
    <row r="2154" spans="1:4" s="364" customFormat="1" x14ac:dyDescent="0.25">
      <c r="A2154" s="360">
        <v>92486</v>
      </c>
      <c r="B2154" s="360" t="s">
        <v>2430</v>
      </c>
      <c r="C2154" s="360" t="s">
        <v>4</v>
      </c>
      <c r="D2154" s="361">
        <v>149.43</v>
      </c>
    </row>
    <row r="2155" spans="1:4" s="364" customFormat="1" x14ac:dyDescent="0.25">
      <c r="A2155" s="360">
        <v>92488</v>
      </c>
      <c r="B2155" s="360" t="s">
        <v>2431</v>
      </c>
      <c r="C2155" s="360" t="s">
        <v>4</v>
      </c>
      <c r="D2155" s="361">
        <v>75.56</v>
      </c>
    </row>
    <row r="2156" spans="1:4" s="364" customFormat="1" x14ac:dyDescent="0.25">
      <c r="A2156" s="360">
        <v>92490</v>
      </c>
      <c r="B2156" s="360" t="s">
        <v>2432</v>
      </c>
      <c r="C2156" s="360" t="s">
        <v>4</v>
      </c>
      <c r="D2156" s="361">
        <v>46.03</v>
      </c>
    </row>
    <row r="2157" spans="1:4" s="364" customFormat="1" x14ac:dyDescent="0.25">
      <c r="A2157" s="360">
        <v>92492</v>
      </c>
      <c r="B2157" s="360" t="s">
        <v>2433</v>
      </c>
      <c r="C2157" s="360" t="s">
        <v>4</v>
      </c>
      <c r="D2157" s="361">
        <v>72.05</v>
      </c>
    </row>
    <row r="2158" spans="1:4" s="364" customFormat="1" x14ac:dyDescent="0.25">
      <c r="A2158" s="360">
        <v>92494</v>
      </c>
      <c r="B2158" s="360" t="s">
        <v>2434</v>
      </c>
      <c r="C2158" s="360" t="s">
        <v>4</v>
      </c>
      <c r="D2158" s="361">
        <v>42.92</v>
      </c>
    </row>
    <row r="2159" spans="1:4" s="364" customFormat="1" x14ac:dyDescent="0.25">
      <c r="A2159" s="360">
        <v>92496</v>
      </c>
      <c r="B2159" s="360" t="s">
        <v>2435</v>
      </c>
      <c r="C2159" s="360" t="s">
        <v>4</v>
      </c>
      <c r="D2159" s="361">
        <v>69.67</v>
      </c>
    </row>
    <row r="2160" spans="1:4" s="364" customFormat="1" x14ac:dyDescent="0.25">
      <c r="A2160" s="360">
        <v>92498</v>
      </c>
      <c r="B2160" s="360" t="s">
        <v>2436</v>
      </c>
      <c r="C2160" s="360" t="s">
        <v>4</v>
      </c>
      <c r="D2160" s="361">
        <v>40.81</v>
      </c>
    </row>
    <row r="2161" spans="1:4" s="364" customFormat="1" x14ac:dyDescent="0.25">
      <c r="A2161" s="360">
        <v>92500</v>
      </c>
      <c r="B2161" s="360" t="s">
        <v>2437</v>
      </c>
      <c r="C2161" s="360" t="s">
        <v>4</v>
      </c>
      <c r="D2161" s="361">
        <v>68.349999999999994</v>
      </c>
    </row>
    <row r="2162" spans="1:4" s="364" customFormat="1" x14ac:dyDescent="0.25">
      <c r="A2162" s="360">
        <v>92502</v>
      </c>
      <c r="B2162" s="360" t="s">
        <v>2438</v>
      </c>
      <c r="C2162" s="360" t="s">
        <v>4</v>
      </c>
      <c r="D2162" s="361">
        <v>39.68</v>
      </c>
    </row>
    <row r="2163" spans="1:4" s="364" customFormat="1" x14ac:dyDescent="0.25">
      <c r="A2163" s="360">
        <v>92504</v>
      </c>
      <c r="B2163" s="360" t="s">
        <v>2439</v>
      </c>
      <c r="C2163" s="360" t="s">
        <v>4</v>
      </c>
      <c r="D2163" s="361">
        <v>44.87</v>
      </c>
    </row>
    <row r="2164" spans="1:4" s="364" customFormat="1" x14ac:dyDescent="0.25">
      <c r="A2164" s="360">
        <v>92506</v>
      </c>
      <c r="B2164" s="360" t="s">
        <v>2440</v>
      </c>
      <c r="C2164" s="360" t="s">
        <v>4</v>
      </c>
      <c r="D2164" s="361">
        <v>37.65</v>
      </c>
    </row>
    <row r="2165" spans="1:4" s="364" customFormat="1" x14ac:dyDescent="0.25">
      <c r="A2165" s="360">
        <v>92508</v>
      </c>
      <c r="B2165" s="360" t="s">
        <v>2441</v>
      </c>
      <c r="C2165" s="360" t="s">
        <v>4</v>
      </c>
      <c r="D2165" s="361">
        <v>88.48</v>
      </c>
    </row>
    <row r="2166" spans="1:4" s="364" customFormat="1" x14ac:dyDescent="0.25">
      <c r="A2166" s="360">
        <v>92510</v>
      </c>
      <c r="B2166" s="360" t="s">
        <v>2442</v>
      </c>
      <c r="C2166" s="360" t="s">
        <v>4</v>
      </c>
      <c r="D2166" s="361">
        <v>55.11</v>
      </c>
    </row>
    <row r="2167" spans="1:4" s="364" customFormat="1" x14ac:dyDescent="0.25">
      <c r="A2167" s="360">
        <v>92512</v>
      </c>
      <c r="B2167" s="360" t="s">
        <v>2443</v>
      </c>
      <c r="C2167" s="360" t="s">
        <v>4</v>
      </c>
      <c r="D2167" s="361">
        <v>68.290000000000006</v>
      </c>
    </row>
    <row r="2168" spans="1:4" s="364" customFormat="1" x14ac:dyDescent="0.25">
      <c r="A2168" s="360">
        <v>92514</v>
      </c>
      <c r="B2168" s="360" t="s">
        <v>2444</v>
      </c>
      <c r="C2168" s="360" t="s">
        <v>4</v>
      </c>
      <c r="D2168" s="361">
        <v>37.729999999999997</v>
      </c>
    </row>
    <row r="2169" spans="1:4" s="364" customFormat="1" x14ac:dyDescent="0.25">
      <c r="A2169" s="360">
        <v>92515</v>
      </c>
      <c r="B2169" s="360" t="s">
        <v>2445</v>
      </c>
      <c r="C2169" s="360" t="s">
        <v>4</v>
      </c>
      <c r="D2169" s="361">
        <v>59.87</v>
      </c>
    </row>
    <row r="2170" spans="1:4" s="364" customFormat="1" x14ac:dyDescent="0.25">
      <c r="A2170" s="360">
        <v>92518</v>
      </c>
      <c r="B2170" s="360" t="s">
        <v>2446</v>
      </c>
      <c r="C2170" s="360" t="s">
        <v>4</v>
      </c>
      <c r="D2170" s="361">
        <v>30.55</v>
      </c>
    </row>
    <row r="2171" spans="1:4" s="364" customFormat="1" x14ac:dyDescent="0.25">
      <c r="A2171" s="360">
        <v>92520</v>
      </c>
      <c r="B2171" s="360" t="s">
        <v>2447</v>
      </c>
      <c r="C2171" s="360" t="s">
        <v>4</v>
      </c>
      <c r="D2171" s="361">
        <v>55.55</v>
      </c>
    </row>
    <row r="2172" spans="1:4" s="364" customFormat="1" x14ac:dyDescent="0.25">
      <c r="A2172" s="360">
        <v>92522</v>
      </c>
      <c r="B2172" s="360" t="s">
        <v>2448</v>
      </c>
      <c r="C2172" s="360" t="s">
        <v>4</v>
      </c>
      <c r="D2172" s="361">
        <v>26.85</v>
      </c>
    </row>
    <row r="2173" spans="1:4" s="364" customFormat="1" x14ac:dyDescent="0.25">
      <c r="A2173" s="360">
        <v>92524</v>
      </c>
      <c r="B2173" s="360" t="s">
        <v>2449</v>
      </c>
      <c r="C2173" s="360" t="s">
        <v>4</v>
      </c>
      <c r="D2173" s="361">
        <v>56.94</v>
      </c>
    </row>
    <row r="2174" spans="1:4" s="364" customFormat="1" x14ac:dyDescent="0.25">
      <c r="A2174" s="360">
        <v>92526</v>
      </c>
      <c r="B2174" s="360" t="s">
        <v>2450</v>
      </c>
      <c r="C2174" s="360" t="s">
        <v>4</v>
      </c>
      <c r="D2174" s="361">
        <v>28.62</v>
      </c>
    </row>
    <row r="2175" spans="1:4" s="364" customFormat="1" x14ac:dyDescent="0.25">
      <c r="A2175" s="360">
        <v>92528</v>
      </c>
      <c r="B2175" s="360" t="s">
        <v>2451</v>
      </c>
      <c r="C2175" s="360" t="s">
        <v>4</v>
      </c>
      <c r="D2175" s="361">
        <v>54.97</v>
      </c>
    </row>
    <row r="2176" spans="1:4" s="364" customFormat="1" x14ac:dyDescent="0.25">
      <c r="A2176" s="360">
        <v>92530</v>
      </c>
      <c r="B2176" s="360" t="s">
        <v>2452</v>
      </c>
      <c r="C2176" s="360" t="s">
        <v>4</v>
      </c>
      <c r="D2176" s="361">
        <v>26.87</v>
      </c>
    </row>
    <row r="2177" spans="1:4" s="364" customFormat="1" x14ac:dyDescent="0.25">
      <c r="A2177" s="360">
        <v>92532</v>
      </c>
      <c r="B2177" s="360" t="s">
        <v>2453</v>
      </c>
      <c r="C2177" s="360" t="s">
        <v>4</v>
      </c>
      <c r="D2177" s="361">
        <v>53.45</v>
      </c>
    </row>
    <row r="2178" spans="1:4" s="364" customFormat="1" x14ac:dyDescent="0.25">
      <c r="A2178" s="360">
        <v>92534</v>
      </c>
      <c r="B2178" s="360" t="s">
        <v>2454</v>
      </c>
      <c r="C2178" s="360" t="s">
        <v>4</v>
      </c>
      <c r="D2178" s="361">
        <v>25.58</v>
      </c>
    </row>
    <row r="2179" spans="1:4" s="364" customFormat="1" x14ac:dyDescent="0.25">
      <c r="A2179" s="360">
        <v>92536</v>
      </c>
      <c r="B2179" s="360" t="s">
        <v>2455</v>
      </c>
      <c r="C2179" s="360" t="s">
        <v>4</v>
      </c>
      <c r="D2179" s="361">
        <v>50.52</v>
      </c>
    </row>
    <row r="2180" spans="1:4" s="364" customFormat="1" x14ac:dyDescent="0.25">
      <c r="A2180" s="360">
        <v>92538</v>
      </c>
      <c r="B2180" s="360" t="s">
        <v>2456</v>
      </c>
      <c r="C2180" s="360" t="s">
        <v>4</v>
      </c>
      <c r="D2180" s="361">
        <v>22.85</v>
      </c>
    </row>
    <row r="2181" spans="1:4" s="364" customFormat="1" x14ac:dyDescent="0.25">
      <c r="A2181" s="360">
        <v>96252</v>
      </c>
      <c r="B2181" s="360" t="s">
        <v>2457</v>
      </c>
      <c r="C2181" s="360" t="s">
        <v>4</v>
      </c>
      <c r="D2181" s="361">
        <v>241.06</v>
      </c>
    </row>
    <row r="2182" spans="1:4" s="364" customFormat="1" x14ac:dyDescent="0.25">
      <c r="A2182" s="360">
        <v>96257</v>
      </c>
      <c r="B2182" s="360" t="s">
        <v>2458</v>
      </c>
      <c r="C2182" s="360" t="s">
        <v>4</v>
      </c>
      <c r="D2182" s="361">
        <v>183.82</v>
      </c>
    </row>
    <row r="2183" spans="1:4" s="364" customFormat="1" x14ac:dyDescent="0.25">
      <c r="A2183" s="360">
        <v>96258</v>
      </c>
      <c r="B2183" s="360" t="s">
        <v>2459</v>
      </c>
      <c r="C2183" s="360" t="s">
        <v>4</v>
      </c>
      <c r="D2183" s="361">
        <v>173.94</v>
      </c>
    </row>
    <row r="2184" spans="1:4" s="364" customFormat="1" x14ac:dyDescent="0.25">
      <c r="A2184" s="360">
        <v>96259</v>
      </c>
      <c r="B2184" s="360" t="s">
        <v>2460</v>
      </c>
      <c r="C2184" s="360" t="s">
        <v>4</v>
      </c>
      <c r="D2184" s="361">
        <v>202.81</v>
      </c>
    </row>
    <row r="2185" spans="1:4" s="364" customFormat="1" x14ac:dyDescent="0.25">
      <c r="A2185" s="360">
        <v>96529</v>
      </c>
      <c r="B2185" s="360" t="s">
        <v>2461</v>
      </c>
      <c r="C2185" s="360" t="s">
        <v>4</v>
      </c>
      <c r="D2185" s="361">
        <v>326.75</v>
      </c>
    </row>
    <row r="2186" spans="1:4" s="364" customFormat="1" x14ac:dyDescent="0.25">
      <c r="A2186" s="360">
        <v>96530</v>
      </c>
      <c r="B2186" s="360" t="s">
        <v>2462</v>
      </c>
      <c r="C2186" s="360" t="s">
        <v>4</v>
      </c>
      <c r="D2186" s="361">
        <v>187.54</v>
      </c>
    </row>
    <row r="2187" spans="1:4" s="364" customFormat="1" x14ac:dyDescent="0.25">
      <c r="A2187" s="360">
        <v>96531</v>
      </c>
      <c r="B2187" s="360" t="s">
        <v>61</v>
      </c>
      <c r="C2187" s="360" t="s">
        <v>4</v>
      </c>
      <c r="D2187" s="361">
        <v>124.85</v>
      </c>
    </row>
    <row r="2188" spans="1:4" s="364" customFormat="1" x14ac:dyDescent="0.25">
      <c r="A2188" s="360">
        <v>96532</v>
      </c>
      <c r="B2188" s="360" t="s">
        <v>2463</v>
      </c>
      <c r="C2188" s="360" t="s">
        <v>4</v>
      </c>
      <c r="D2188" s="361">
        <v>200.54</v>
      </c>
    </row>
    <row r="2189" spans="1:4" s="364" customFormat="1" x14ac:dyDescent="0.25">
      <c r="A2189" s="360">
        <v>96533</v>
      </c>
      <c r="B2189" s="360" t="s">
        <v>2464</v>
      </c>
      <c r="C2189" s="360" t="s">
        <v>4</v>
      </c>
      <c r="D2189" s="361">
        <v>111.82</v>
      </c>
    </row>
    <row r="2190" spans="1:4" s="364" customFormat="1" x14ac:dyDescent="0.25">
      <c r="A2190" s="360">
        <v>96534</v>
      </c>
      <c r="B2190" s="360" t="s">
        <v>2465</v>
      </c>
      <c r="C2190" s="360" t="s">
        <v>4</v>
      </c>
      <c r="D2190" s="361">
        <v>82.98</v>
      </c>
    </row>
    <row r="2191" spans="1:4" s="364" customFormat="1" x14ac:dyDescent="0.25">
      <c r="A2191" s="360">
        <v>96535</v>
      </c>
      <c r="B2191" s="360" t="s">
        <v>131</v>
      </c>
      <c r="C2191" s="360" t="s">
        <v>4</v>
      </c>
      <c r="D2191" s="361">
        <v>134.80000000000001</v>
      </c>
    </row>
    <row r="2192" spans="1:4" s="364" customFormat="1" x14ac:dyDescent="0.25">
      <c r="A2192" s="360">
        <v>96536</v>
      </c>
      <c r="B2192" s="360" t="s">
        <v>2466</v>
      </c>
      <c r="C2192" s="360" t="s">
        <v>4</v>
      </c>
      <c r="D2192" s="361">
        <v>72.41</v>
      </c>
    </row>
    <row r="2193" spans="1:4" s="364" customFormat="1" x14ac:dyDescent="0.25">
      <c r="A2193" s="360">
        <v>96537</v>
      </c>
      <c r="B2193" s="360" t="s">
        <v>2467</v>
      </c>
      <c r="C2193" s="360" t="s">
        <v>4</v>
      </c>
      <c r="D2193" s="361">
        <v>179.5</v>
      </c>
    </row>
    <row r="2194" spans="1:4" s="364" customFormat="1" x14ac:dyDescent="0.25">
      <c r="A2194" s="360">
        <v>96538</v>
      </c>
      <c r="B2194" s="360" t="s">
        <v>2468</v>
      </c>
      <c r="C2194" s="360" t="s">
        <v>4</v>
      </c>
      <c r="D2194" s="361">
        <v>240.3</v>
      </c>
    </row>
    <row r="2195" spans="1:4" s="364" customFormat="1" x14ac:dyDescent="0.25">
      <c r="A2195" s="360">
        <v>96539</v>
      </c>
      <c r="B2195" s="360" t="s">
        <v>2469</v>
      </c>
      <c r="C2195" s="360" t="s">
        <v>4</v>
      </c>
      <c r="D2195" s="361">
        <v>112.49</v>
      </c>
    </row>
    <row r="2196" spans="1:4" s="364" customFormat="1" x14ac:dyDescent="0.25">
      <c r="A2196" s="360">
        <v>96540</v>
      </c>
      <c r="B2196" s="360" t="s">
        <v>2470</v>
      </c>
      <c r="C2196" s="360" t="s">
        <v>4</v>
      </c>
      <c r="D2196" s="361">
        <v>120.27</v>
      </c>
    </row>
    <row r="2197" spans="1:4" s="364" customFormat="1" x14ac:dyDescent="0.25">
      <c r="A2197" s="360">
        <v>96541</v>
      </c>
      <c r="B2197" s="360" t="s">
        <v>2471</v>
      </c>
      <c r="C2197" s="360" t="s">
        <v>4</v>
      </c>
      <c r="D2197" s="361">
        <v>165.25</v>
      </c>
    </row>
    <row r="2198" spans="1:4" s="364" customFormat="1" x14ac:dyDescent="0.25">
      <c r="A2198" s="360">
        <v>96542</v>
      </c>
      <c r="B2198" s="360" t="s">
        <v>2472</v>
      </c>
      <c r="C2198" s="360" t="s">
        <v>4</v>
      </c>
      <c r="D2198" s="361">
        <v>80.930000000000007</v>
      </c>
    </row>
    <row r="2199" spans="1:4" s="364" customFormat="1" x14ac:dyDescent="0.25">
      <c r="A2199" s="360">
        <v>96543</v>
      </c>
      <c r="B2199" s="360" t="s">
        <v>2473</v>
      </c>
      <c r="C2199" s="360" t="s">
        <v>55</v>
      </c>
      <c r="D2199" s="361">
        <v>20.03</v>
      </c>
    </row>
    <row r="2200" spans="1:4" s="364" customFormat="1" x14ac:dyDescent="0.25">
      <c r="A2200" s="360">
        <v>97747</v>
      </c>
      <c r="B2200" s="360" t="s">
        <v>2474</v>
      </c>
      <c r="C2200" s="360" t="s">
        <v>4</v>
      </c>
      <c r="D2200" s="361">
        <v>190.33</v>
      </c>
    </row>
    <row r="2201" spans="1:4" s="364" customFormat="1" x14ac:dyDescent="0.25">
      <c r="A2201" s="360">
        <v>101791</v>
      </c>
      <c r="B2201" s="360" t="s">
        <v>2475</v>
      </c>
      <c r="C2201" s="360" t="s">
        <v>51</v>
      </c>
      <c r="D2201" s="361">
        <v>25.85</v>
      </c>
    </row>
    <row r="2202" spans="1:4" s="364" customFormat="1" x14ac:dyDescent="0.25">
      <c r="A2202" s="360">
        <v>101792</v>
      </c>
      <c r="B2202" s="360" t="s">
        <v>2476</v>
      </c>
      <c r="C2202" s="360" t="s">
        <v>24</v>
      </c>
      <c r="D2202" s="361">
        <v>15.44</v>
      </c>
    </row>
    <row r="2203" spans="1:4" s="364" customFormat="1" x14ac:dyDescent="0.25">
      <c r="A2203" s="360">
        <v>101793</v>
      </c>
      <c r="B2203" s="360" t="s">
        <v>2477</v>
      </c>
      <c r="C2203" s="360" t="s">
        <v>24</v>
      </c>
      <c r="D2203" s="361">
        <v>23.76</v>
      </c>
    </row>
    <row r="2204" spans="1:4" s="364" customFormat="1" x14ac:dyDescent="0.25">
      <c r="A2204" s="360">
        <v>101969</v>
      </c>
      <c r="B2204" s="360" t="s">
        <v>12502</v>
      </c>
      <c r="C2204" s="360" t="s">
        <v>4</v>
      </c>
      <c r="D2204" s="361">
        <v>195.22</v>
      </c>
    </row>
    <row r="2205" spans="1:4" s="364" customFormat="1" x14ac:dyDescent="0.25">
      <c r="A2205" s="360">
        <v>101971</v>
      </c>
      <c r="B2205" s="360" t="s">
        <v>12503</v>
      </c>
      <c r="C2205" s="360" t="s">
        <v>4</v>
      </c>
      <c r="D2205" s="361">
        <v>147.41</v>
      </c>
    </row>
    <row r="2206" spans="1:4" s="364" customFormat="1" x14ac:dyDescent="0.25">
      <c r="A2206" s="360">
        <v>101973</v>
      </c>
      <c r="B2206" s="360" t="s">
        <v>12504</v>
      </c>
      <c r="C2206" s="360" t="s">
        <v>4</v>
      </c>
      <c r="D2206" s="361">
        <v>217.45</v>
      </c>
    </row>
    <row r="2207" spans="1:4" s="364" customFormat="1" x14ac:dyDescent="0.25">
      <c r="A2207" s="360">
        <v>101974</v>
      </c>
      <c r="B2207" s="360" t="s">
        <v>12505</v>
      </c>
      <c r="C2207" s="360" t="s">
        <v>4</v>
      </c>
      <c r="D2207" s="361">
        <v>449.88</v>
      </c>
    </row>
    <row r="2208" spans="1:4" s="364" customFormat="1" x14ac:dyDescent="0.25">
      <c r="A2208" s="360">
        <v>101975</v>
      </c>
      <c r="B2208" s="360" t="s">
        <v>12506</v>
      </c>
      <c r="C2208" s="360" t="s">
        <v>4</v>
      </c>
      <c r="D2208" s="361">
        <v>386.23</v>
      </c>
    </row>
    <row r="2209" spans="1:4" s="364" customFormat="1" x14ac:dyDescent="0.25">
      <c r="A2209" s="360">
        <v>101977</v>
      </c>
      <c r="B2209" s="360" t="s">
        <v>12507</v>
      </c>
      <c r="C2209" s="360" t="s">
        <v>4</v>
      </c>
      <c r="D2209" s="361">
        <v>254.24</v>
      </c>
    </row>
    <row r="2210" spans="1:4" s="364" customFormat="1" x14ac:dyDescent="0.25">
      <c r="A2210" s="360">
        <v>101980</v>
      </c>
      <c r="B2210" s="360" t="s">
        <v>12508</v>
      </c>
      <c r="C2210" s="360" t="s">
        <v>4</v>
      </c>
      <c r="D2210" s="361">
        <v>230.66</v>
      </c>
    </row>
    <row r="2211" spans="1:4" s="364" customFormat="1" x14ac:dyDescent="0.25">
      <c r="A2211" s="360">
        <v>101981</v>
      </c>
      <c r="B2211" s="360" t="s">
        <v>12509</v>
      </c>
      <c r="C2211" s="360" t="s">
        <v>4</v>
      </c>
      <c r="D2211" s="361">
        <v>198.76</v>
      </c>
    </row>
    <row r="2212" spans="1:4" s="364" customFormat="1" x14ac:dyDescent="0.25">
      <c r="A2212" s="360">
        <v>101982</v>
      </c>
      <c r="B2212" s="360" t="s">
        <v>12510</v>
      </c>
      <c r="C2212" s="360" t="s">
        <v>4</v>
      </c>
      <c r="D2212" s="361">
        <v>173.03</v>
      </c>
    </row>
    <row r="2213" spans="1:4" s="364" customFormat="1" x14ac:dyDescent="0.25">
      <c r="A2213" s="360">
        <v>101983</v>
      </c>
      <c r="B2213" s="360" t="s">
        <v>12511</v>
      </c>
      <c r="C2213" s="360" t="s">
        <v>4</v>
      </c>
      <c r="D2213" s="361">
        <v>156.81</v>
      </c>
    </row>
    <row r="2214" spans="1:4" s="364" customFormat="1" x14ac:dyDescent="0.25">
      <c r="A2214" s="360">
        <v>101985</v>
      </c>
      <c r="B2214" s="360" t="s">
        <v>12512</v>
      </c>
      <c r="C2214" s="360" t="s">
        <v>4</v>
      </c>
      <c r="D2214" s="361">
        <v>204.95</v>
      </c>
    </row>
    <row r="2215" spans="1:4" s="364" customFormat="1" x14ac:dyDescent="0.25">
      <c r="A2215" s="360">
        <v>101986</v>
      </c>
      <c r="B2215" s="360" t="s">
        <v>12513</v>
      </c>
      <c r="C2215" s="360" t="s">
        <v>4</v>
      </c>
      <c r="D2215" s="361">
        <v>144.16</v>
      </c>
    </row>
    <row r="2216" spans="1:4" s="364" customFormat="1" x14ac:dyDescent="0.25">
      <c r="A2216" s="360">
        <v>101987</v>
      </c>
      <c r="B2216" s="360" t="s">
        <v>12514</v>
      </c>
      <c r="C2216" s="360" t="s">
        <v>4</v>
      </c>
      <c r="D2216" s="361">
        <v>257.43</v>
      </c>
    </row>
    <row r="2217" spans="1:4" s="364" customFormat="1" x14ac:dyDescent="0.25">
      <c r="A2217" s="360">
        <v>101988</v>
      </c>
      <c r="B2217" s="360" t="s">
        <v>12515</v>
      </c>
      <c r="C2217" s="360" t="s">
        <v>4</v>
      </c>
      <c r="D2217" s="361">
        <v>201.24</v>
      </c>
    </row>
    <row r="2218" spans="1:4" s="364" customFormat="1" x14ac:dyDescent="0.25">
      <c r="A2218" s="360">
        <v>101989</v>
      </c>
      <c r="B2218" s="360" t="s">
        <v>12516</v>
      </c>
      <c r="C2218" s="360" t="s">
        <v>4</v>
      </c>
      <c r="D2218" s="361">
        <v>154.02000000000001</v>
      </c>
    </row>
    <row r="2219" spans="1:4" s="364" customFormat="1" x14ac:dyDescent="0.25">
      <c r="A2219" s="360">
        <v>101990</v>
      </c>
      <c r="B2219" s="360" t="s">
        <v>12517</v>
      </c>
      <c r="C2219" s="360" t="s">
        <v>4</v>
      </c>
      <c r="D2219" s="361">
        <v>233.92</v>
      </c>
    </row>
    <row r="2220" spans="1:4" s="364" customFormat="1" x14ac:dyDescent="0.25">
      <c r="A2220" s="360">
        <v>101991</v>
      </c>
      <c r="B2220" s="360" t="s">
        <v>12518</v>
      </c>
      <c r="C2220" s="360" t="s">
        <v>4</v>
      </c>
      <c r="D2220" s="361">
        <v>203.57</v>
      </c>
    </row>
    <row r="2221" spans="1:4" s="364" customFormat="1" x14ac:dyDescent="0.25">
      <c r="A2221" s="360">
        <v>101992</v>
      </c>
      <c r="B2221" s="360" t="s">
        <v>12519</v>
      </c>
      <c r="C2221" s="360" t="s">
        <v>4</v>
      </c>
      <c r="D2221" s="361">
        <v>145.46</v>
      </c>
    </row>
    <row r="2222" spans="1:4" s="364" customFormat="1" x14ac:dyDescent="0.25">
      <c r="A2222" s="360">
        <v>101993</v>
      </c>
      <c r="B2222" s="360" t="s">
        <v>12520</v>
      </c>
      <c r="C2222" s="360" t="s">
        <v>4</v>
      </c>
      <c r="D2222" s="361">
        <v>303.22000000000003</v>
      </c>
    </row>
    <row r="2223" spans="1:4" s="364" customFormat="1" x14ac:dyDescent="0.25">
      <c r="A2223" s="360">
        <v>101994</v>
      </c>
      <c r="B2223" s="360" t="s">
        <v>12521</v>
      </c>
      <c r="C2223" s="360" t="s">
        <v>4</v>
      </c>
      <c r="D2223" s="361">
        <v>215.12</v>
      </c>
    </row>
    <row r="2224" spans="1:4" s="364" customFormat="1" x14ac:dyDescent="0.25">
      <c r="A2224" s="360">
        <v>101995</v>
      </c>
      <c r="B2224" s="360" t="s">
        <v>12522</v>
      </c>
      <c r="C2224" s="360" t="s">
        <v>4</v>
      </c>
      <c r="D2224" s="361">
        <v>162.12</v>
      </c>
    </row>
    <row r="2225" spans="1:4" s="364" customFormat="1" x14ac:dyDescent="0.25">
      <c r="A2225" s="360">
        <v>101996</v>
      </c>
      <c r="B2225" s="360" t="s">
        <v>12523</v>
      </c>
      <c r="C2225" s="360" t="s">
        <v>4</v>
      </c>
      <c r="D2225" s="361">
        <v>252.28</v>
      </c>
    </row>
    <row r="2226" spans="1:4" s="364" customFormat="1" x14ac:dyDescent="0.25">
      <c r="A2226" s="360">
        <v>101997</v>
      </c>
      <c r="B2226" s="360" t="s">
        <v>12524</v>
      </c>
      <c r="C2226" s="360" t="s">
        <v>4</v>
      </c>
      <c r="D2226" s="361">
        <v>203.61</v>
      </c>
    </row>
    <row r="2227" spans="1:4" s="364" customFormat="1" x14ac:dyDescent="0.25">
      <c r="A2227" s="360">
        <v>101998</v>
      </c>
      <c r="B2227" s="360" t="s">
        <v>12525</v>
      </c>
      <c r="C2227" s="360" t="s">
        <v>4</v>
      </c>
      <c r="D2227" s="361">
        <v>144.18</v>
      </c>
    </row>
    <row r="2228" spans="1:4" s="364" customFormat="1" x14ac:dyDescent="0.25">
      <c r="A2228" s="360">
        <v>101999</v>
      </c>
      <c r="B2228" s="360" t="s">
        <v>12526</v>
      </c>
      <c r="C2228" s="360" t="s">
        <v>4</v>
      </c>
      <c r="D2228" s="361">
        <v>325.45999999999998</v>
      </c>
    </row>
    <row r="2229" spans="1:4" s="364" customFormat="1" x14ac:dyDescent="0.25">
      <c r="A2229" s="360">
        <v>102000</v>
      </c>
      <c r="B2229" s="360" t="s">
        <v>12527</v>
      </c>
      <c r="C2229" s="360" t="s">
        <v>4</v>
      </c>
      <c r="D2229" s="361">
        <v>464.35</v>
      </c>
    </row>
    <row r="2230" spans="1:4" s="364" customFormat="1" x14ac:dyDescent="0.25">
      <c r="A2230" s="360">
        <v>102001</v>
      </c>
      <c r="B2230" s="360" t="s">
        <v>12528</v>
      </c>
      <c r="C2230" s="360" t="s">
        <v>4</v>
      </c>
      <c r="D2230" s="361">
        <v>404.28</v>
      </c>
    </row>
    <row r="2231" spans="1:4" s="364" customFormat="1" x14ac:dyDescent="0.25">
      <c r="A2231" s="360">
        <v>102002</v>
      </c>
      <c r="B2231" s="360" t="s">
        <v>12529</v>
      </c>
      <c r="C2231" s="360" t="s">
        <v>4</v>
      </c>
      <c r="D2231" s="361">
        <v>251.75</v>
      </c>
    </row>
    <row r="2232" spans="1:4" s="364" customFormat="1" x14ac:dyDescent="0.25">
      <c r="A2232" s="360">
        <v>102003</v>
      </c>
      <c r="B2232" s="360" t="s">
        <v>12530</v>
      </c>
      <c r="C2232" s="360" t="s">
        <v>4</v>
      </c>
      <c r="D2232" s="361">
        <v>229.93</v>
      </c>
    </row>
    <row r="2233" spans="1:4" s="364" customFormat="1" x14ac:dyDescent="0.25">
      <c r="A2233" s="360">
        <v>102004</v>
      </c>
      <c r="B2233" s="360" t="s">
        <v>12531</v>
      </c>
      <c r="C2233" s="360" t="s">
        <v>4</v>
      </c>
      <c r="D2233" s="361">
        <v>204.73</v>
      </c>
    </row>
    <row r="2234" spans="1:4" s="364" customFormat="1" x14ac:dyDescent="0.25">
      <c r="A2234" s="360">
        <v>102005</v>
      </c>
      <c r="B2234" s="360" t="s">
        <v>12532</v>
      </c>
      <c r="C2234" s="360" t="s">
        <v>4</v>
      </c>
      <c r="D2234" s="361">
        <v>177.93</v>
      </c>
    </row>
    <row r="2235" spans="1:4" s="364" customFormat="1" x14ac:dyDescent="0.25">
      <c r="A2235" s="360">
        <v>102006</v>
      </c>
      <c r="B2235" s="360" t="s">
        <v>12533</v>
      </c>
      <c r="C2235" s="360" t="s">
        <v>4</v>
      </c>
      <c r="D2235" s="361">
        <v>161.03</v>
      </c>
    </row>
    <row r="2236" spans="1:4" s="364" customFormat="1" x14ac:dyDescent="0.25">
      <c r="A2236" s="360">
        <v>102007</v>
      </c>
      <c r="B2236" s="360" t="s">
        <v>12534</v>
      </c>
      <c r="C2236" s="360" t="s">
        <v>4</v>
      </c>
      <c r="D2236" s="361">
        <v>446.17</v>
      </c>
    </row>
    <row r="2237" spans="1:4" s="364" customFormat="1" x14ac:dyDescent="0.25">
      <c r="A2237" s="360">
        <v>102008</v>
      </c>
      <c r="B2237" s="360" t="s">
        <v>12535</v>
      </c>
      <c r="C2237" s="360" t="s">
        <v>4</v>
      </c>
      <c r="D2237" s="361">
        <v>375.75</v>
      </c>
    </row>
    <row r="2238" spans="1:4" s="364" customFormat="1" x14ac:dyDescent="0.25">
      <c r="A2238" s="360">
        <v>102009</v>
      </c>
      <c r="B2238" s="360" t="s">
        <v>12536</v>
      </c>
      <c r="C2238" s="360" t="s">
        <v>4</v>
      </c>
      <c r="D2238" s="361">
        <v>256.62</v>
      </c>
    </row>
    <row r="2239" spans="1:4" s="364" customFormat="1" x14ac:dyDescent="0.25">
      <c r="A2239" s="360">
        <v>102010</v>
      </c>
      <c r="B2239" s="360" t="s">
        <v>12537</v>
      </c>
      <c r="C2239" s="360" t="s">
        <v>4</v>
      </c>
      <c r="D2239" s="361">
        <v>231.09</v>
      </c>
    </row>
    <row r="2240" spans="1:4" s="364" customFormat="1" x14ac:dyDescent="0.25">
      <c r="A2240" s="360">
        <v>102011</v>
      </c>
      <c r="B2240" s="360" t="s">
        <v>12538</v>
      </c>
      <c r="C2240" s="360" t="s">
        <v>4</v>
      </c>
      <c r="D2240" s="361">
        <v>197.2</v>
      </c>
    </row>
    <row r="2241" spans="1:4" s="364" customFormat="1" x14ac:dyDescent="0.25">
      <c r="A2241" s="360">
        <v>102012</v>
      </c>
      <c r="B2241" s="360" t="s">
        <v>12539</v>
      </c>
      <c r="C2241" s="360" t="s">
        <v>4</v>
      </c>
      <c r="D2241" s="361">
        <v>170.82</v>
      </c>
    </row>
    <row r="2242" spans="1:4" s="364" customFormat="1" x14ac:dyDescent="0.25">
      <c r="A2242" s="360">
        <v>102013</v>
      </c>
      <c r="B2242" s="360" t="s">
        <v>12540</v>
      </c>
      <c r="C2242" s="360" t="s">
        <v>4</v>
      </c>
      <c r="D2242" s="361">
        <v>156.18</v>
      </c>
    </row>
    <row r="2243" spans="1:4" s="364" customFormat="1" x14ac:dyDescent="0.25">
      <c r="A2243" s="360">
        <v>102014</v>
      </c>
      <c r="B2243" s="360" t="s">
        <v>12541</v>
      </c>
      <c r="C2243" s="360" t="s">
        <v>4</v>
      </c>
      <c r="D2243" s="361">
        <v>510.27</v>
      </c>
    </row>
    <row r="2244" spans="1:4" s="364" customFormat="1" x14ac:dyDescent="0.25">
      <c r="A2244" s="360">
        <v>102015</v>
      </c>
      <c r="B2244" s="360" t="s">
        <v>12542</v>
      </c>
      <c r="C2244" s="360" t="s">
        <v>4</v>
      </c>
      <c r="D2244" s="361">
        <v>430.41</v>
      </c>
    </row>
    <row r="2245" spans="1:4" s="364" customFormat="1" x14ac:dyDescent="0.25">
      <c r="A2245" s="360">
        <v>102016</v>
      </c>
      <c r="B2245" s="360" t="s">
        <v>12543</v>
      </c>
      <c r="C2245" s="360" t="s">
        <v>4</v>
      </c>
      <c r="D2245" s="361">
        <v>249.88</v>
      </c>
    </row>
    <row r="2246" spans="1:4" s="364" customFormat="1" x14ac:dyDescent="0.25">
      <c r="A2246" s="360">
        <v>102017</v>
      </c>
      <c r="B2246" s="360" t="s">
        <v>12544</v>
      </c>
      <c r="C2246" s="360" t="s">
        <v>4</v>
      </c>
      <c r="D2246" s="361">
        <v>226.41</v>
      </c>
    </row>
    <row r="2247" spans="1:4" s="364" customFormat="1" x14ac:dyDescent="0.25">
      <c r="A2247" s="360">
        <v>102036</v>
      </c>
      <c r="B2247" s="360" t="s">
        <v>12545</v>
      </c>
      <c r="C2247" s="360" t="s">
        <v>4</v>
      </c>
      <c r="D2247" s="361">
        <v>199.48</v>
      </c>
    </row>
    <row r="2248" spans="1:4" s="364" customFormat="1" x14ac:dyDescent="0.25">
      <c r="A2248" s="360">
        <v>102037</v>
      </c>
      <c r="B2248" s="360" t="s">
        <v>12546</v>
      </c>
      <c r="C2248" s="360" t="s">
        <v>4</v>
      </c>
      <c r="D2248" s="361">
        <v>172.84</v>
      </c>
    </row>
    <row r="2249" spans="1:4" s="364" customFormat="1" x14ac:dyDescent="0.25">
      <c r="A2249" s="360">
        <v>102038</v>
      </c>
      <c r="B2249" s="360" t="s">
        <v>12547</v>
      </c>
      <c r="C2249" s="360" t="s">
        <v>4</v>
      </c>
      <c r="D2249" s="361">
        <v>158.07</v>
      </c>
    </row>
    <row r="2250" spans="1:4" s="364" customFormat="1" x14ac:dyDescent="0.25">
      <c r="A2250" s="360">
        <v>102039</v>
      </c>
      <c r="B2250" s="360" t="s">
        <v>12548</v>
      </c>
      <c r="C2250" s="360" t="s">
        <v>4</v>
      </c>
      <c r="D2250" s="361">
        <v>468.59</v>
      </c>
    </row>
    <row r="2251" spans="1:4" s="364" customFormat="1" x14ac:dyDescent="0.25">
      <c r="A2251" s="360">
        <v>102040</v>
      </c>
      <c r="B2251" s="360" t="s">
        <v>12549</v>
      </c>
      <c r="C2251" s="360" t="s">
        <v>4</v>
      </c>
      <c r="D2251" s="361">
        <v>393.15</v>
      </c>
    </row>
    <row r="2252" spans="1:4" s="364" customFormat="1" x14ac:dyDescent="0.25">
      <c r="A2252" s="360">
        <v>102041</v>
      </c>
      <c r="B2252" s="360" t="s">
        <v>12550</v>
      </c>
      <c r="C2252" s="360" t="s">
        <v>4</v>
      </c>
      <c r="D2252" s="361">
        <v>260.06</v>
      </c>
    </row>
    <row r="2253" spans="1:4" s="364" customFormat="1" x14ac:dyDescent="0.25">
      <c r="A2253" s="360">
        <v>102042</v>
      </c>
      <c r="B2253" s="360" t="s">
        <v>12551</v>
      </c>
      <c r="C2253" s="360" t="s">
        <v>4</v>
      </c>
      <c r="D2253" s="361">
        <v>232.4</v>
      </c>
    </row>
    <row r="2254" spans="1:4" s="364" customFormat="1" x14ac:dyDescent="0.25">
      <c r="A2254" s="360">
        <v>102043</v>
      </c>
      <c r="B2254" s="360" t="s">
        <v>12552</v>
      </c>
      <c r="C2254" s="360" t="s">
        <v>4</v>
      </c>
      <c r="D2254" s="361">
        <v>199.52</v>
      </c>
    </row>
    <row r="2255" spans="1:4" s="364" customFormat="1" x14ac:dyDescent="0.25">
      <c r="A2255" s="360">
        <v>102044</v>
      </c>
      <c r="B2255" s="360" t="s">
        <v>12553</v>
      </c>
      <c r="C2255" s="360" t="s">
        <v>4</v>
      </c>
      <c r="D2255" s="361">
        <v>173.76</v>
      </c>
    </row>
    <row r="2256" spans="1:4" s="364" customFormat="1" x14ac:dyDescent="0.25">
      <c r="A2256" s="360">
        <v>102045</v>
      </c>
      <c r="B2256" s="360" t="s">
        <v>12554</v>
      </c>
      <c r="C2256" s="360" t="s">
        <v>4</v>
      </c>
      <c r="D2256" s="361">
        <v>158.29</v>
      </c>
    </row>
    <row r="2257" spans="1:4" s="364" customFormat="1" x14ac:dyDescent="0.25">
      <c r="A2257" s="360">
        <v>102046</v>
      </c>
      <c r="B2257" s="360" t="s">
        <v>12555</v>
      </c>
      <c r="C2257" s="360" t="s">
        <v>4</v>
      </c>
      <c r="D2257" s="361">
        <v>522.16999999999996</v>
      </c>
    </row>
    <row r="2258" spans="1:4" s="364" customFormat="1" x14ac:dyDescent="0.25">
      <c r="A2258" s="360">
        <v>102047</v>
      </c>
      <c r="B2258" s="360" t="s">
        <v>12556</v>
      </c>
      <c r="C2258" s="360" t="s">
        <v>4</v>
      </c>
      <c r="D2258" s="361">
        <v>449.32</v>
      </c>
    </row>
    <row r="2259" spans="1:4" s="364" customFormat="1" x14ac:dyDescent="0.25">
      <c r="A2259" s="360">
        <v>102048</v>
      </c>
      <c r="B2259" s="360" t="s">
        <v>12557</v>
      </c>
      <c r="C2259" s="360" t="s">
        <v>4</v>
      </c>
      <c r="D2259" s="361">
        <v>246</v>
      </c>
    </row>
    <row r="2260" spans="1:4" s="364" customFormat="1" x14ac:dyDescent="0.25">
      <c r="A2260" s="360">
        <v>102049</v>
      </c>
      <c r="B2260" s="360" t="s">
        <v>12558</v>
      </c>
      <c r="C2260" s="360" t="s">
        <v>4</v>
      </c>
      <c r="D2260" s="361">
        <v>220.42</v>
      </c>
    </row>
    <row r="2261" spans="1:4" s="364" customFormat="1" x14ac:dyDescent="0.25">
      <c r="A2261" s="360">
        <v>102050</v>
      </c>
      <c r="B2261" s="360" t="s">
        <v>12559</v>
      </c>
      <c r="C2261" s="360" t="s">
        <v>4</v>
      </c>
      <c r="D2261" s="361">
        <v>195.52</v>
      </c>
    </row>
    <row r="2262" spans="1:4" s="364" customFormat="1" x14ac:dyDescent="0.25">
      <c r="A2262" s="360">
        <v>102051</v>
      </c>
      <c r="B2262" s="360" t="s">
        <v>12560</v>
      </c>
      <c r="C2262" s="360" t="s">
        <v>4</v>
      </c>
      <c r="D2262" s="361">
        <v>168.87</v>
      </c>
    </row>
    <row r="2263" spans="1:4" s="364" customFormat="1" x14ac:dyDescent="0.25">
      <c r="A2263" s="360">
        <v>102052</v>
      </c>
      <c r="B2263" s="360" t="s">
        <v>12561</v>
      </c>
      <c r="C2263" s="360" t="s">
        <v>4</v>
      </c>
      <c r="D2263" s="361">
        <v>154.1</v>
      </c>
    </row>
    <row r="2264" spans="1:4" s="364" customFormat="1" x14ac:dyDescent="0.25">
      <c r="A2264" s="360">
        <v>102059</v>
      </c>
      <c r="B2264" s="360" t="s">
        <v>12562</v>
      </c>
      <c r="C2264" s="360" t="s">
        <v>4</v>
      </c>
      <c r="D2264" s="361">
        <v>439.1</v>
      </c>
    </row>
    <row r="2265" spans="1:4" s="364" customFormat="1" x14ac:dyDescent="0.25">
      <c r="A2265" s="360">
        <v>102060</v>
      </c>
      <c r="B2265" s="360" t="s">
        <v>12563</v>
      </c>
      <c r="C2265" s="360" t="s">
        <v>4</v>
      </c>
      <c r="D2265" s="361">
        <v>371.82</v>
      </c>
    </row>
    <row r="2266" spans="1:4" s="364" customFormat="1" x14ac:dyDescent="0.25">
      <c r="A2266" s="360">
        <v>102061</v>
      </c>
      <c r="B2266" s="360" t="s">
        <v>12564</v>
      </c>
      <c r="C2266" s="360" t="s">
        <v>4</v>
      </c>
      <c r="D2266" s="361">
        <v>240.67</v>
      </c>
    </row>
    <row r="2267" spans="1:4" s="364" customFormat="1" x14ac:dyDescent="0.25">
      <c r="A2267" s="360">
        <v>102062</v>
      </c>
      <c r="B2267" s="360" t="s">
        <v>12565</v>
      </c>
      <c r="C2267" s="360" t="s">
        <v>4</v>
      </c>
      <c r="D2267" s="361">
        <v>219.25</v>
      </c>
    </row>
    <row r="2268" spans="1:4" s="364" customFormat="1" x14ac:dyDescent="0.25">
      <c r="A2268" s="360">
        <v>102063</v>
      </c>
      <c r="B2268" s="360" t="s">
        <v>12566</v>
      </c>
      <c r="C2268" s="360" t="s">
        <v>4</v>
      </c>
      <c r="D2268" s="361">
        <v>187.32</v>
      </c>
    </row>
    <row r="2269" spans="1:4" s="364" customFormat="1" x14ac:dyDescent="0.25">
      <c r="A2269" s="360">
        <v>102064</v>
      </c>
      <c r="B2269" s="360" t="s">
        <v>12567</v>
      </c>
      <c r="C2269" s="360" t="s">
        <v>4</v>
      </c>
      <c r="D2269" s="361">
        <v>161.12</v>
      </c>
    </row>
    <row r="2270" spans="1:4" s="364" customFormat="1" x14ac:dyDescent="0.25">
      <c r="A2270" s="360">
        <v>102065</v>
      </c>
      <c r="B2270" s="360" t="s">
        <v>12568</v>
      </c>
      <c r="C2270" s="360" t="s">
        <v>4</v>
      </c>
      <c r="D2270" s="361">
        <v>146.63</v>
      </c>
    </row>
    <row r="2271" spans="1:4" s="364" customFormat="1" x14ac:dyDescent="0.25">
      <c r="A2271" s="360">
        <v>102066</v>
      </c>
      <c r="B2271" s="360" t="s">
        <v>12569</v>
      </c>
      <c r="C2271" s="360" t="s">
        <v>4</v>
      </c>
      <c r="D2271" s="361">
        <v>462.46</v>
      </c>
    </row>
    <row r="2272" spans="1:4" s="364" customFormat="1" x14ac:dyDescent="0.25">
      <c r="A2272" s="360">
        <v>102067</v>
      </c>
      <c r="B2272" s="360" t="s">
        <v>12570</v>
      </c>
      <c r="C2272" s="360" t="s">
        <v>4</v>
      </c>
      <c r="D2272" s="361">
        <v>399.83</v>
      </c>
    </row>
    <row r="2273" spans="1:4" s="364" customFormat="1" x14ac:dyDescent="0.25">
      <c r="A2273" s="360">
        <v>102068</v>
      </c>
      <c r="B2273" s="360" t="s">
        <v>12571</v>
      </c>
      <c r="C2273" s="360" t="s">
        <v>4</v>
      </c>
      <c r="D2273" s="361">
        <v>224.71</v>
      </c>
    </row>
    <row r="2274" spans="1:4" s="364" customFormat="1" x14ac:dyDescent="0.25">
      <c r="A2274" s="360">
        <v>102069</v>
      </c>
      <c r="B2274" s="360" t="s">
        <v>12572</v>
      </c>
      <c r="C2274" s="360" t="s">
        <v>4</v>
      </c>
      <c r="D2274" s="361">
        <v>205.41</v>
      </c>
    </row>
    <row r="2275" spans="1:4" s="364" customFormat="1" x14ac:dyDescent="0.25">
      <c r="A2275" s="360">
        <v>102070</v>
      </c>
      <c r="B2275" s="360" t="s">
        <v>12573</v>
      </c>
      <c r="C2275" s="360" t="s">
        <v>4</v>
      </c>
      <c r="D2275" s="361">
        <v>181.62</v>
      </c>
    </row>
    <row r="2276" spans="1:4" s="364" customFormat="1" x14ac:dyDescent="0.25">
      <c r="A2276" s="360">
        <v>102071</v>
      </c>
      <c r="B2276" s="360" t="s">
        <v>12574</v>
      </c>
      <c r="C2276" s="360" t="s">
        <v>4</v>
      </c>
      <c r="D2276" s="361">
        <v>156.75</v>
      </c>
    </row>
    <row r="2277" spans="1:4" s="364" customFormat="1" x14ac:dyDescent="0.25">
      <c r="A2277" s="360">
        <v>102072</v>
      </c>
      <c r="B2277" s="360" t="s">
        <v>12575</v>
      </c>
      <c r="C2277" s="360" t="s">
        <v>4</v>
      </c>
      <c r="D2277" s="361">
        <v>147.5</v>
      </c>
    </row>
    <row r="2278" spans="1:4" s="364" customFormat="1" x14ac:dyDescent="0.25">
      <c r="A2278" s="360">
        <v>102073</v>
      </c>
      <c r="B2278" s="360" t="s">
        <v>12576</v>
      </c>
      <c r="C2278" s="360" t="s">
        <v>24</v>
      </c>
      <c r="D2278" s="362">
        <v>3237.65</v>
      </c>
    </row>
    <row r="2279" spans="1:4" s="364" customFormat="1" x14ac:dyDescent="0.25">
      <c r="A2279" s="360">
        <v>102074</v>
      </c>
      <c r="B2279" s="360" t="s">
        <v>12577</v>
      </c>
      <c r="C2279" s="360" t="s">
        <v>24</v>
      </c>
      <c r="D2279" s="362">
        <v>4082.91</v>
      </c>
    </row>
    <row r="2280" spans="1:4" s="364" customFormat="1" x14ac:dyDescent="0.25">
      <c r="A2280" s="360">
        <v>102075</v>
      </c>
      <c r="B2280" s="360" t="s">
        <v>12578</v>
      </c>
      <c r="C2280" s="360" t="s">
        <v>24</v>
      </c>
      <c r="D2280" s="362">
        <v>4348.32</v>
      </c>
    </row>
    <row r="2281" spans="1:4" s="364" customFormat="1" x14ac:dyDescent="0.25">
      <c r="A2281" s="360">
        <v>102076</v>
      </c>
      <c r="B2281" s="360" t="s">
        <v>12579</v>
      </c>
      <c r="C2281" s="360" t="s">
        <v>24</v>
      </c>
      <c r="D2281" s="362">
        <v>4462.59</v>
      </c>
    </row>
    <row r="2282" spans="1:4" s="364" customFormat="1" x14ac:dyDescent="0.25">
      <c r="A2282" s="360">
        <v>102077</v>
      </c>
      <c r="B2282" s="360" t="s">
        <v>12580</v>
      </c>
      <c r="C2282" s="360" t="s">
        <v>24</v>
      </c>
      <c r="D2282" s="362">
        <v>4845.71</v>
      </c>
    </row>
    <row r="2283" spans="1:4" s="364" customFormat="1" x14ac:dyDescent="0.25">
      <c r="A2283" s="360">
        <v>102078</v>
      </c>
      <c r="B2283" s="360" t="s">
        <v>12581</v>
      </c>
      <c r="C2283" s="360" t="s">
        <v>24</v>
      </c>
      <c r="D2283" s="362">
        <v>4866.5</v>
      </c>
    </row>
    <row r="2284" spans="1:4" s="364" customFormat="1" x14ac:dyDescent="0.25">
      <c r="A2284" s="360">
        <v>102079</v>
      </c>
      <c r="B2284" s="360" t="s">
        <v>12582</v>
      </c>
      <c r="C2284" s="360" t="s">
        <v>24</v>
      </c>
      <c r="D2284" s="362">
        <v>4746.37</v>
      </c>
    </row>
    <row r="2285" spans="1:4" s="364" customFormat="1" x14ac:dyDescent="0.25">
      <c r="A2285" s="360">
        <v>102080</v>
      </c>
      <c r="B2285" s="360" t="s">
        <v>12583</v>
      </c>
      <c r="C2285" s="360" t="s">
        <v>24</v>
      </c>
      <c r="D2285" s="362">
        <v>4232.05</v>
      </c>
    </row>
    <row r="2286" spans="1:4" s="364" customFormat="1" x14ac:dyDescent="0.25">
      <c r="A2286" s="360">
        <v>102086</v>
      </c>
      <c r="B2286" s="360" t="s">
        <v>12584</v>
      </c>
      <c r="C2286" s="360" t="s">
        <v>4</v>
      </c>
      <c r="D2286" s="361">
        <v>205.73</v>
      </c>
    </row>
    <row r="2287" spans="1:4" s="364" customFormat="1" x14ac:dyDescent="0.25">
      <c r="A2287" s="360">
        <v>102087</v>
      </c>
      <c r="B2287" s="360" t="s">
        <v>12585</v>
      </c>
      <c r="C2287" s="360" t="s">
        <v>4</v>
      </c>
      <c r="D2287" s="361">
        <v>156.16</v>
      </c>
    </row>
    <row r="2288" spans="1:4" s="364" customFormat="1" x14ac:dyDescent="0.25">
      <c r="A2288" s="360">
        <v>102088</v>
      </c>
      <c r="B2288" s="360" t="s">
        <v>12586</v>
      </c>
      <c r="C2288" s="360" t="s">
        <v>4</v>
      </c>
      <c r="D2288" s="361">
        <v>234.16</v>
      </c>
    </row>
    <row r="2289" spans="1:4" s="364" customFormat="1" x14ac:dyDescent="0.25">
      <c r="A2289" s="360">
        <v>102089</v>
      </c>
      <c r="B2289" s="360" t="s">
        <v>12587</v>
      </c>
      <c r="C2289" s="360" t="s">
        <v>4</v>
      </c>
      <c r="D2289" s="361">
        <v>193.66</v>
      </c>
    </row>
    <row r="2290" spans="1:4" s="364" customFormat="1" x14ac:dyDescent="0.25">
      <c r="A2290" s="360">
        <v>102090</v>
      </c>
      <c r="B2290" s="360" t="s">
        <v>12588</v>
      </c>
      <c r="C2290" s="360" t="s">
        <v>4</v>
      </c>
      <c r="D2290" s="361">
        <v>137.43</v>
      </c>
    </row>
    <row r="2291" spans="1:4" s="364" customFormat="1" x14ac:dyDescent="0.25">
      <c r="A2291" s="360">
        <v>102091</v>
      </c>
      <c r="B2291" s="360" t="s">
        <v>12589</v>
      </c>
      <c r="C2291" s="360" t="s">
        <v>4</v>
      </c>
      <c r="D2291" s="361">
        <v>273.95</v>
      </c>
    </row>
    <row r="2292" spans="1:4" s="364" customFormat="1" x14ac:dyDescent="0.25">
      <c r="A2292" s="360">
        <v>89996</v>
      </c>
      <c r="B2292" s="360" t="s">
        <v>14806</v>
      </c>
      <c r="C2292" s="360" t="s">
        <v>55</v>
      </c>
      <c r="D2292" s="361">
        <v>13.88</v>
      </c>
    </row>
    <row r="2293" spans="1:4" s="364" customFormat="1" x14ac:dyDescent="0.25">
      <c r="A2293" s="360">
        <v>89997</v>
      </c>
      <c r="B2293" s="360" t="s">
        <v>14807</v>
      </c>
      <c r="C2293" s="360" t="s">
        <v>55</v>
      </c>
      <c r="D2293" s="361">
        <v>11.57</v>
      </c>
    </row>
    <row r="2294" spans="1:4" s="364" customFormat="1" x14ac:dyDescent="0.25">
      <c r="A2294" s="360">
        <v>89998</v>
      </c>
      <c r="B2294" s="360" t="s">
        <v>14808</v>
      </c>
      <c r="C2294" s="360" t="s">
        <v>55</v>
      </c>
      <c r="D2294" s="361">
        <v>13.47</v>
      </c>
    </row>
    <row r="2295" spans="1:4" s="364" customFormat="1" x14ac:dyDescent="0.25">
      <c r="A2295" s="360">
        <v>89999</v>
      </c>
      <c r="B2295" s="360" t="s">
        <v>14809</v>
      </c>
      <c r="C2295" s="360" t="s">
        <v>55</v>
      </c>
      <c r="D2295" s="361">
        <v>18.43</v>
      </c>
    </row>
    <row r="2296" spans="1:4" s="364" customFormat="1" x14ac:dyDescent="0.25">
      <c r="A2296" s="360">
        <v>90000</v>
      </c>
      <c r="B2296" s="360" t="s">
        <v>14810</v>
      </c>
      <c r="C2296" s="360" t="s">
        <v>55</v>
      </c>
      <c r="D2296" s="361">
        <v>15.6</v>
      </c>
    </row>
    <row r="2297" spans="1:4" s="364" customFormat="1" x14ac:dyDescent="0.25">
      <c r="A2297" s="360">
        <v>91593</v>
      </c>
      <c r="B2297" s="360" t="s">
        <v>2478</v>
      </c>
      <c r="C2297" s="360" t="s">
        <v>55</v>
      </c>
      <c r="D2297" s="361">
        <v>16.97</v>
      </c>
    </row>
    <row r="2298" spans="1:4" s="364" customFormat="1" x14ac:dyDescent="0.25">
      <c r="A2298" s="360">
        <v>91594</v>
      </c>
      <c r="B2298" s="360" t="s">
        <v>2479</v>
      </c>
      <c r="C2298" s="360" t="s">
        <v>55</v>
      </c>
      <c r="D2298" s="361">
        <v>17.329999999999998</v>
      </c>
    </row>
    <row r="2299" spans="1:4" s="364" customFormat="1" x14ac:dyDescent="0.25">
      <c r="A2299" s="360">
        <v>91595</v>
      </c>
      <c r="B2299" s="360" t="s">
        <v>2480</v>
      </c>
      <c r="C2299" s="360" t="s">
        <v>55</v>
      </c>
      <c r="D2299" s="361">
        <v>17.79</v>
      </c>
    </row>
    <row r="2300" spans="1:4" s="364" customFormat="1" x14ac:dyDescent="0.25">
      <c r="A2300" s="360">
        <v>91596</v>
      </c>
      <c r="B2300" s="360" t="s">
        <v>2481</v>
      </c>
      <c r="C2300" s="360" t="s">
        <v>55</v>
      </c>
      <c r="D2300" s="361">
        <v>17.23</v>
      </c>
    </row>
    <row r="2301" spans="1:4" s="364" customFormat="1" x14ac:dyDescent="0.25">
      <c r="A2301" s="360">
        <v>91597</v>
      </c>
      <c r="B2301" s="360" t="s">
        <v>2482</v>
      </c>
      <c r="C2301" s="360" t="s">
        <v>55</v>
      </c>
      <c r="D2301" s="361">
        <v>11.96</v>
      </c>
    </row>
    <row r="2302" spans="1:4" s="364" customFormat="1" x14ac:dyDescent="0.25">
      <c r="A2302" s="360">
        <v>91598</v>
      </c>
      <c r="B2302" s="360" t="s">
        <v>2483</v>
      </c>
      <c r="C2302" s="360" t="s">
        <v>55</v>
      </c>
      <c r="D2302" s="361">
        <v>16.690000000000001</v>
      </c>
    </row>
    <row r="2303" spans="1:4" s="364" customFormat="1" x14ac:dyDescent="0.25">
      <c r="A2303" s="360">
        <v>91599</v>
      </c>
      <c r="B2303" s="360" t="s">
        <v>2484</v>
      </c>
      <c r="C2303" s="360" t="s">
        <v>55</v>
      </c>
      <c r="D2303" s="361">
        <v>12.33</v>
      </c>
    </row>
    <row r="2304" spans="1:4" s="364" customFormat="1" x14ac:dyDescent="0.25">
      <c r="A2304" s="360">
        <v>91600</v>
      </c>
      <c r="B2304" s="360" t="s">
        <v>2485</v>
      </c>
      <c r="C2304" s="360" t="s">
        <v>55</v>
      </c>
      <c r="D2304" s="361">
        <v>19.3</v>
      </c>
    </row>
    <row r="2305" spans="1:4" s="364" customFormat="1" x14ac:dyDescent="0.25">
      <c r="A2305" s="360">
        <v>91601</v>
      </c>
      <c r="B2305" s="360" t="s">
        <v>2486</v>
      </c>
      <c r="C2305" s="360" t="s">
        <v>55</v>
      </c>
      <c r="D2305" s="361">
        <v>16.22</v>
      </c>
    </row>
    <row r="2306" spans="1:4" s="364" customFormat="1" x14ac:dyDescent="0.25">
      <c r="A2306" s="360">
        <v>91602</v>
      </c>
      <c r="B2306" s="360" t="s">
        <v>2487</v>
      </c>
      <c r="C2306" s="360" t="s">
        <v>55</v>
      </c>
      <c r="D2306" s="361">
        <v>15.48</v>
      </c>
    </row>
    <row r="2307" spans="1:4" s="364" customFormat="1" x14ac:dyDescent="0.25">
      <c r="A2307" s="360">
        <v>91603</v>
      </c>
      <c r="B2307" s="360" t="s">
        <v>2488</v>
      </c>
      <c r="C2307" s="360" t="s">
        <v>55</v>
      </c>
      <c r="D2307" s="361">
        <v>14.61</v>
      </c>
    </row>
    <row r="2308" spans="1:4" s="364" customFormat="1" x14ac:dyDescent="0.25">
      <c r="A2308" s="360">
        <v>92759</v>
      </c>
      <c r="B2308" s="360" t="s">
        <v>2489</v>
      </c>
      <c r="C2308" s="360" t="s">
        <v>55</v>
      </c>
      <c r="D2308" s="361">
        <v>17.63</v>
      </c>
    </row>
    <row r="2309" spans="1:4" s="364" customFormat="1" x14ac:dyDescent="0.25">
      <c r="A2309" s="360">
        <v>92760</v>
      </c>
      <c r="B2309" s="360" t="s">
        <v>2490</v>
      </c>
      <c r="C2309" s="360" t="s">
        <v>55</v>
      </c>
      <c r="D2309" s="361">
        <v>17.43</v>
      </c>
    </row>
    <row r="2310" spans="1:4" s="364" customFormat="1" x14ac:dyDescent="0.25">
      <c r="A2310" s="360">
        <v>92761</v>
      </c>
      <c r="B2310" s="360" t="s">
        <v>2491</v>
      </c>
      <c r="C2310" s="360" t="s">
        <v>55</v>
      </c>
      <c r="D2310" s="361">
        <v>16.940000000000001</v>
      </c>
    </row>
    <row r="2311" spans="1:4" s="364" customFormat="1" x14ac:dyDescent="0.25">
      <c r="A2311" s="360">
        <v>92762</v>
      </c>
      <c r="B2311" s="360" t="s">
        <v>2492</v>
      </c>
      <c r="C2311" s="360" t="s">
        <v>55</v>
      </c>
      <c r="D2311" s="361">
        <v>15.43</v>
      </c>
    </row>
    <row r="2312" spans="1:4" s="364" customFormat="1" x14ac:dyDescent="0.25">
      <c r="A2312" s="360">
        <v>92763</v>
      </c>
      <c r="B2312" s="360" t="s">
        <v>2493</v>
      </c>
      <c r="C2312" s="360" t="s">
        <v>55</v>
      </c>
      <c r="D2312" s="361">
        <v>13.15</v>
      </c>
    </row>
    <row r="2313" spans="1:4" s="364" customFormat="1" x14ac:dyDescent="0.25">
      <c r="A2313" s="360">
        <v>92764</v>
      </c>
      <c r="B2313" s="360" t="s">
        <v>2494</v>
      </c>
      <c r="C2313" s="360" t="s">
        <v>55</v>
      </c>
      <c r="D2313" s="361">
        <v>12.74</v>
      </c>
    </row>
    <row r="2314" spans="1:4" s="364" customFormat="1" x14ac:dyDescent="0.25">
      <c r="A2314" s="360">
        <v>92765</v>
      </c>
      <c r="B2314" s="360" t="s">
        <v>2495</v>
      </c>
      <c r="C2314" s="360" t="s">
        <v>55</v>
      </c>
      <c r="D2314" s="361">
        <v>14.58</v>
      </c>
    </row>
    <row r="2315" spans="1:4" s="364" customFormat="1" x14ac:dyDescent="0.25">
      <c r="A2315" s="360">
        <v>92766</v>
      </c>
      <c r="B2315" s="360" t="s">
        <v>2496</v>
      </c>
      <c r="C2315" s="360" t="s">
        <v>55</v>
      </c>
      <c r="D2315" s="361">
        <v>14.37</v>
      </c>
    </row>
    <row r="2316" spans="1:4" s="364" customFormat="1" x14ac:dyDescent="0.25">
      <c r="A2316" s="360">
        <v>92767</v>
      </c>
      <c r="B2316" s="360" t="s">
        <v>2497</v>
      </c>
      <c r="C2316" s="360" t="s">
        <v>55</v>
      </c>
      <c r="D2316" s="361">
        <v>17.899999999999999</v>
      </c>
    </row>
    <row r="2317" spans="1:4" s="364" customFormat="1" x14ac:dyDescent="0.25">
      <c r="A2317" s="360">
        <v>92768</v>
      </c>
      <c r="B2317" s="360" t="s">
        <v>2498</v>
      </c>
      <c r="C2317" s="360" t="s">
        <v>55</v>
      </c>
      <c r="D2317" s="361">
        <v>16.46</v>
      </c>
    </row>
    <row r="2318" spans="1:4" s="364" customFormat="1" x14ac:dyDescent="0.25">
      <c r="A2318" s="360">
        <v>92769</v>
      </c>
      <c r="B2318" s="360" t="s">
        <v>2499</v>
      </c>
      <c r="C2318" s="360" t="s">
        <v>55</v>
      </c>
      <c r="D2318" s="361">
        <v>16.53</v>
      </c>
    </row>
    <row r="2319" spans="1:4" s="364" customFormat="1" x14ac:dyDescent="0.25">
      <c r="A2319" s="360">
        <v>92770</v>
      </c>
      <c r="B2319" s="360" t="s">
        <v>2500</v>
      </c>
      <c r="C2319" s="360" t="s">
        <v>55</v>
      </c>
      <c r="D2319" s="361">
        <v>16.239999999999998</v>
      </c>
    </row>
    <row r="2320" spans="1:4" s="364" customFormat="1" x14ac:dyDescent="0.25">
      <c r="A2320" s="360">
        <v>92771</v>
      </c>
      <c r="B2320" s="360" t="s">
        <v>2501</v>
      </c>
      <c r="C2320" s="360" t="s">
        <v>55</v>
      </c>
      <c r="D2320" s="361">
        <v>14.87</v>
      </c>
    </row>
    <row r="2321" spans="1:4" s="364" customFormat="1" x14ac:dyDescent="0.25">
      <c r="A2321" s="360">
        <v>92772</v>
      </c>
      <c r="B2321" s="360" t="s">
        <v>2502</v>
      </c>
      <c r="C2321" s="360" t="s">
        <v>55</v>
      </c>
      <c r="D2321" s="361">
        <v>12.73</v>
      </c>
    </row>
    <row r="2322" spans="1:4" s="364" customFormat="1" x14ac:dyDescent="0.25">
      <c r="A2322" s="360">
        <v>92773</v>
      </c>
      <c r="B2322" s="360" t="s">
        <v>2503</v>
      </c>
      <c r="C2322" s="360" t="s">
        <v>55</v>
      </c>
      <c r="D2322" s="361">
        <v>12.43</v>
      </c>
    </row>
    <row r="2323" spans="1:4" s="364" customFormat="1" x14ac:dyDescent="0.25">
      <c r="A2323" s="360">
        <v>92774</v>
      </c>
      <c r="B2323" s="360" t="s">
        <v>2504</v>
      </c>
      <c r="C2323" s="360" t="s">
        <v>55</v>
      </c>
      <c r="D2323" s="361">
        <v>14.36</v>
      </c>
    </row>
    <row r="2324" spans="1:4" s="364" customFormat="1" x14ac:dyDescent="0.25">
      <c r="A2324" s="360">
        <v>92775</v>
      </c>
      <c r="B2324" s="360" t="s">
        <v>2505</v>
      </c>
      <c r="C2324" s="360" t="s">
        <v>55</v>
      </c>
      <c r="D2324" s="361">
        <v>20.05</v>
      </c>
    </row>
    <row r="2325" spans="1:4" s="364" customFormat="1" x14ac:dyDescent="0.25">
      <c r="A2325" s="360">
        <v>92776</v>
      </c>
      <c r="B2325" s="360" t="s">
        <v>2506</v>
      </c>
      <c r="C2325" s="360" t="s">
        <v>55</v>
      </c>
      <c r="D2325" s="361">
        <v>19.28</v>
      </c>
    </row>
    <row r="2326" spans="1:4" s="364" customFormat="1" x14ac:dyDescent="0.25">
      <c r="A2326" s="360">
        <v>92777</v>
      </c>
      <c r="B2326" s="360" t="s">
        <v>2507</v>
      </c>
      <c r="C2326" s="360" t="s">
        <v>55</v>
      </c>
      <c r="D2326" s="361">
        <v>18.309999999999999</v>
      </c>
    </row>
    <row r="2327" spans="1:4" s="364" customFormat="1" x14ac:dyDescent="0.25">
      <c r="A2327" s="360">
        <v>92778</v>
      </c>
      <c r="B2327" s="360" t="s">
        <v>2508</v>
      </c>
      <c r="C2327" s="360" t="s">
        <v>55</v>
      </c>
      <c r="D2327" s="361">
        <v>16.46</v>
      </c>
    </row>
    <row r="2328" spans="1:4" s="364" customFormat="1" x14ac:dyDescent="0.25">
      <c r="A2328" s="360">
        <v>92779</v>
      </c>
      <c r="B2328" s="360" t="s">
        <v>2509</v>
      </c>
      <c r="C2328" s="360" t="s">
        <v>55</v>
      </c>
      <c r="D2328" s="361">
        <v>13.9</v>
      </c>
    </row>
    <row r="2329" spans="1:4" s="364" customFormat="1" x14ac:dyDescent="0.25">
      <c r="A2329" s="360">
        <v>92780</v>
      </c>
      <c r="B2329" s="360" t="s">
        <v>2510</v>
      </c>
      <c r="C2329" s="360" t="s">
        <v>55</v>
      </c>
      <c r="D2329" s="361">
        <v>13.24</v>
      </c>
    </row>
    <row r="2330" spans="1:4" s="364" customFormat="1" x14ac:dyDescent="0.25">
      <c r="A2330" s="360">
        <v>92781</v>
      </c>
      <c r="B2330" s="360" t="s">
        <v>2511</v>
      </c>
      <c r="C2330" s="360" t="s">
        <v>55</v>
      </c>
      <c r="D2330" s="361">
        <v>14.92</v>
      </c>
    </row>
    <row r="2331" spans="1:4" s="364" customFormat="1" x14ac:dyDescent="0.25">
      <c r="A2331" s="360">
        <v>92782</v>
      </c>
      <c r="B2331" s="360" t="s">
        <v>2512</v>
      </c>
      <c r="C2331" s="360" t="s">
        <v>55</v>
      </c>
      <c r="D2331" s="361">
        <v>14.58</v>
      </c>
    </row>
    <row r="2332" spans="1:4" s="364" customFormat="1" x14ac:dyDescent="0.25">
      <c r="A2332" s="360">
        <v>92783</v>
      </c>
      <c r="B2332" s="360" t="s">
        <v>2513</v>
      </c>
      <c r="C2332" s="360" t="s">
        <v>55</v>
      </c>
      <c r="D2332" s="361">
        <v>19.940000000000001</v>
      </c>
    </row>
    <row r="2333" spans="1:4" s="364" customFormat="1" x14ac:dyDescent="0.25">
      <c r="A2333" s="360">
        <v>92784</v>
      </c>
      <c r="B2333" s="360" t="s">
        <v>2514</v>
      </c>
      <c r="C2333" s="360" t="s">
        <v>55</v>
      </c>
      <c r="D2333" s="361">
        <v>18.12</v>
      </c>
    </row>
    <row r="2334" spans="1:4" s="364" customFormat="1" x14ac:dyDescent="0.25">
      <c r="A2334" s="360">
        <v>92785</v>
      </c>
      <c r="B2334" s="360" t="s">
        <v>2515</v>
      </c>
      <c r="C2334" s="360" t="s">
        <v>55</v>
      </c>
      <c r="D2334" s="361">
        <v>17.79</v>
      </c>
    </row>
    <row r="2335" spans="1:4" s="364" customFormat="1" x14ac:dyDescent="0.25">
      <c r="A2335" s="360">
        <v>92786</v>
      </c>
      <c r="B2335" s="360" t="s">
        <v>2516</v>
      </c>
      <c r="C2335" s="360" t="s">
        <v>55</v>
      </c>
      <c r="D2335" s="361">
        <v>17.16</v>
      </c>
    </row>
    <row r="2336" spans="1:4" s="364" customFormat="1" x14ac:dyDescent="0.25">
      <c r="A2336" s="360">
        <v>92787</v>
      </c>
      <c r="B2336" s="360" t="s">
        <v>2517</v>
      </c>
      <c r="C2336" s="360" t="s">
        <v>55</v>
      </c>
      <c r="D2336" s="361">
        <v>15.55</v>
      </c>
    </row>
    <row r="2337" spans="1:4" s="364" customFormat="1" x14ac:dyDescent="0.25">
      <c r="A2337" s="360">
        <v>92788</v>
      </c>
      <c r="B2337" s="360" t="s">
        <v>2518</v>
      </c>
      <c r="C2337" s="360" t="s">
        <v>55</v>
      </c>
      <c r="D2337" s="361">
        <v>13.22</v>
      </c>
    </row>
    <row r="2338" spans="1:4" s="364" customFormat="1" x14ac:dyDescent="0.25">
      <c r="A2338" s="360">
        <v>92789</v>
      </c>
      <c r="B2338" s="360" t="s">
        <v>2519</v>
      </c>
      <c r="C2338" s="360" t="s">
        <v>55</v>
      </c>
      <c r="D2338" s="361">
        <v>12.73</v>
      </c>
    </row>
    <row r="2339" spans="1:4" s="364" customFormat="1" x14ac:dyDescent="0.25">
      <c r="A2339" s="360">
        <v>92790</v>
      </c>
      <c r="B2339" s="360" t="s">
        <v>2520</v>
      </c>
      <c r="C2339" s="360" t="s">
        <v>55</v>
      </c>
      <c r="D2339" s="361">
        <v>14.54</v>
      </c>
    </row>
    <row r="2340" spans="1:4" s="364" customFormat="1" x14ac:dyDescent="0.25">
      <c r="A2340" s="360">
        <v>92791</v>
      </c>
      <c r="B2340" s="360" t="s">
        <v>54</v>
      </c>
      <c r="C2340" s="360" t="s">
        <v>55</v>
      </c>
      <c r="D2340" s="361">
        <v>13.84</v>
      </c>
    </row>
    <row r="2341" spans="1:4" s="364" customFormat="1" x14ac:dyDescent="0.25">
      <c r="A2341" s="360">
        <v>92792</v>
      </c>
      <c r="B2341" s="360" t="s">
        <v>63</v>
      </c>
      <c r="C2341" s="360" t="s">
        <v>55</v>
      </c>
      <c r="D2341" s="361">
        <v>14.39</v>
      </c>
    </row>
    <row r="2342" spans="1:4" s="364" customFormat="1" x14ac:dyDescent="0.25">
      <c r="A2342" s="360">
        <v>92793</v>
      </c>
      <c r="B2342" s="360" t="s">
        <v>65</v>
      </c>
      <c r="C2342" s="360" t="s">
        <v>55</v>
      </c>
      <c r="D2342" s="361">
        <v>14.52</v>
      </c>
    </row>
    <row r="2343" spans="1:4" s="364" customFormat="1" x14ac:dyDescent="0.25">
      <c r="A2343" s="360">
        <v>92794</v>
      </c>
      <c r="B2343" s="360" t="s">
        <v>66</v>
      </c>
      <c r="C2343" s="360" t="s">
        <v>55</v>
      </c>
      <c r="D2343" s="361">
        <v>13.48</v>
      </c>
    </row>
    <row r="2344" spans="1:4" s="364" customFormat="1" x14ac:dyDescent="0.25">
      <c r="A2344" s="360">
        <v>92795</v>
      </c>
      <c r="B2344" s="360" t="s">
        <v>57</v>
      </c>
      <c r="C2344" s="360" t="s">
        <v>55</v>
      </c>
      <c r="D2344" s="361">
        <v>11.58</v>
      </c>
    </row>
    <row r="2345" spans="1:4" s="364" customFormat="1" x14ac:dyDescent="0.25">
      <c r="A2345" s="360">
        <v>92796</v>
      </c>
      <c r="B2345" s="360" t="s">
        <v>77</v>
      </c>
      <c r="C2345" s="360" t="s">
        <v>55</v>
      </c>
      <c r="D2345" s="361">
        <v>11.5</v>
      </c>
    </row>
    <row r="2346" spans="1:4" s="364" customFormat="1" x14ac:dyDescent="0.25">
      <c r="A2346" s="360">
        <v>92797</v>
      </c>
      <c r="B2346" s="360" t="s">
        <v>2521</v>
      </c>
      <c r="C2346" s="360" t="s">
        <v>55</v>
      </c>
      <c r="D2346" s="361">
        <v>13.58</v>
      </c>
    </row>
    <row r="2347" spans="1:4" s="364" customFormat="1" x14ac:dyDescent="0.25">
      <c r="A2347" s="360">
        <v>92798</v>
      </c>
      <c r="B2347" s="360" t="s">
        <v>2522</v>
      </c>
      <c r="C2347" s="360" t="s">
        <v>55</v>
      </c>
      <c r="D2347" s="361">
        <v>13.56</v>
      </c>
    </row>
    <row r="2348" spans="1:4" s="364" customFormat="1" x14ac:dyDescent="0.25">
      <c r="A2348" s="360">
        <v>92799</v>
      </c>
      <c r="B2348" s="360" t="s">
        <v>2523</v>
      </c>
      <c r="C2348" s="360" t="s">
        <v>55</v>
      </c>
      <c r="D2348" s="361">
        <v>14.22</v>
      </c>
    </row>
    <row r="2349" spans="1:4" s="364" customFormat="1" x14ac:dyDescent="0.25">
      <c r="A2349" s="360">
        <v>92800</v>
      </c>
      <c r="B2349" s="360" t="s">
        <v>2524</v>
      </c>
      <c r="C2349" s="360" t="s">
        <v>55</v>
      </c>
      <c r="D2349" s="361">
        <v>13.39</v>
      </c>
    </row>
    <row r="2350" spans="1:4" s="364" customFormat="1" x14ac:dyDescent="0.25">
      <c r="A2350" s="360">
        <v>92801</v>
      </c>
      <c r="B2350" s="360" t="s">
        <v>2525</v>
      </c>
      <c r="C2350" s="360" t="s">
        <v>55</v>
      </c>
      <c r="D2350" s="361">
        <v>14.14</v>
      </c>
    </row>
    <row r="2351" spans="1:4" s="364" customFormat="1" x14ac:dyDescent="0.25">
      <c r="A2351" s="360">
        <v>92802</v>
      </c>
      <c r="B2351" s="360" t="s">
        <v>2526</v>
      </c>
      <c r="C2351" s="360" t="s">
        <v>55</v>
      </c>
      <c r="D2351" s="361">
        <v>14.37</v>
      </c>
    </row>
    <row r="2352" spans="1:4" s="364" customFormat="1" x14ac:dyDescent="0.25">
      <c r="A2352" s="360">
        <v>92803</v>
      </c>
      <c r="B2352" s="360" t="s">
        <v>2527</v>
      </c>
      <c r="C2352" s="360" t="s">
        <v>55</v>
      </c>
      <c r="D2352" s="361">
        <v>13.39</v>
      </c>
    </row>
    <row r="2353" spans="1:4" s="364" customFormat="1" x14ac:dyDescent="0.25">
      <c r="A2353" s="360">
        <v>92804</v>
      </c>
      <c r="B2353" s="360" t="s">
        <v>2528</v>
      </c>
      <c r="C2353" s="360" t="s">
        <v>55</v>
      </c>
      <c r="D2353" s="361">
        <v>11.54</v>
      </c>
    </row>
    <row r="2354" spans="1:4" s="364" customFormat="1" x14ac:dyDescent="0.25">
      <c r="A2354" s="360">
        <v>92805</v>
      </c>
      <c r="B2354" s="360" t="s">
        <v>2529</v>
      </c>
      <c r="C2354" s="360" t="s">
        <v>55</v>
      </c>
      <c r="D2354" s="361">
        <v>11.48</v>
      </c>
    </row>
    <row r="2355" spans="1:4" s="364" customFormat="1" x14ac:dyDescent="0.25">
      <c r="A2355" s="360">
        <v>92806</v>
      </c>
      <c r="B2355" s="360" t="s">
        <v>2530</v>
      </c>
      <c r="C2355" s="360" t="s">
        <v>55</v>
      </c>
      <c r="D2355" s="361">
        <v>13.56</v>
      </c>
    </row>
    <row r="2356" spans="1:4" s="364" customFormat="1" x14ac:dyDescent="0.25">
      <c r="A2356" s="360">
        <v>92875</v>
      </c>
      <c r="B2356" s="360" t="s">
        <v>2531</v>
      </c>
      <c r="C2356" s="360" t="s">
        <v>55</v>
      </c>
      <c r="D2356" s="361">
        <v>13.18</v>
      </c>
    </row>
    <row r="2357" spans="1:4" s="364" customFormat="1" x14ac:dyDescent="0.25">
      <c r="A2357" s="360">
        <v>92876</v>
      </c>
      <c r="B2357" s="360" t="s">
        <v>2532</v>
      </c>
      <c r="C2357" s="360" t="s">
        <v>55</v>
      </c>
      <c r="D2357" s="361">
        <v>13.18</v>
      </c>
    </row>
    <row r="2358" spans="1:4" s="364" customFormat="1" x14ac:dyDescent="0.25">
      <c r="A2358" s="360">
        <v>92877</v>
      </c>
      <c r="B2358" s="360" t="s">
        <v>627</v>
      </c>
      <c r="C2358" s="360" t="s">
        <v>55</v>
      </c>
      <c r="D2358" s="361">
        <v>14.47</v>
      </c>
    </row>
    <row r="2359" spans="1:4" s="364" customFormat="1" x14ac:dyDescent="0.25">
      <c r="A2359" s="360">
        <v>92878</v>
      </c>
      <c r="B2359" s="360" t="s">
        <v>2533</v>
      </c>
      <c r="C2359" s="360" t="s">
        <v>55</v>
      </c>
      <c r="D2359" s="361">
        <v>14.33</v>
      </c>
    </row>
    <row r="2360" spans="1:4" s="364" customFormat="1" x14ac:dyDescent="0.25">
      <c r="A2360" s="360">
        <v>92879</v>
      </c>
      <c r="B2360" s="360" t="s">
        <v>2534</v>
      </c>
      <c r="C2360" s="360" t="s">
        <v>55</v>
      </c>
      <c r="D2360" s="361">
        <v>14.25</v>
      </c>
    </row>
    <row r="2361" spans="1:4" s="364" customFormat="1" x14ac:dyDescent="0.25">
      <c r="A2361" s="360">
        <v>92880</v>
      </c>
      <c r="B2361" s="360" t="s">
        <v>2535</v>
      </c>
      <c r="C2361" s="360" t="s">
        <v>55</v>
      </c>
      <c r="D2361" s="361">
        <v>14.6</v>
      </c>
    </row>
    <row r="2362" spans="1:4" s="364" customFormat="1" x14ac:dyDescent="0.25">
      <c r="A2362" s="360">
        <v>92881</v>
      </c>
      <c r="B2362" s="360" t="s">
        <v>2536</v>
      </c>
      <c r="C2362" s="360" t="s">
        <v>55</v>
      </c>
      <c r="D2362" s="361">
        <v>14.58</v>
      </c>
    </row>
    <row r="2363" spans="1:4" s="364" customFormat="1" x14ac:dyDescent="0.25">
      <c r="A2363" s="360">
        <v>92882</v>
      </c>
      <c r="B2363" s="360" t="s">
        <v>2537</v>
      </c>
      <c r="C2363" s="360" t="s">
        <v>55</v>
      </c>
      <c r="D2363" s="361">
        <v>16.22</v>
      </c>
    </row>
    <row r="2364" spans="1:4" s="364" customFormat="1" x14ac:dyDescent="0.25">
      <c r="A2364" s="360">
        <v>92883</v>
      </c>
      <c r="B2364" s="360" t="s">
        <v>2538</v>
      </c>
      <c r="C2364" s="360" t="s">
        <v>55</v>
      </c>
      <c r="D2364" s="361">
        <v>15.6</v>
      </c>
    </row>
    <row r="2365" spans="1:4" s="364" customFormat="1" x14ac:dyDescent="0.25">
      <c r="A2365" s="360">
        <v>92884</v>
      </c>
      <c r="B2365" s="360" t="s">
        <v>2539</v>
      </c>
      <c r="C2365" s="360" t="s">
        <v>55</v>
      </c>
      <c r="D2365" s="361">
        <v>16.420000000000002</v>
      </c>
    </row>
    <row r="2366" spans="1:4" s="364" customFormat="1" x14ac:dyDescent="0.25">
      <c r="A2366" s="360">
        <v>92885</v>
      </c>
      <c r="B2366" s="360" t="s">
        <v>2540</v>
      </c>
      <c r="C2366" s="360" t="s">
        <v>55</v>
      </c>
      <c r="D2366" s="361">
        <v>15.9</v>
      </c>
    </row>
    <row r="2367" spans="1:4" s="364" customFormat="1" x14ac:dyDescent="0.25">
      <c r="A2367" s="360">
        <v>92886</v>
      </c>
      <c r="B2367" s="360" t="s">
        <v>2541</v>
      </c>
      <c r="C2367" s="360" t="s">
        <v>55</v>
      </c>
      <c r="D2367" s="361">
        <v>15.49</v>
      </c>
    </row>
    <row r="2368" spans="1:4" s="364" customFormat="1" x14ac:dyDescent="0.25">
      <c r="A2368" s="360">
        <v>92887</v>
      </c>
      <c r="B2368" s="360" t="s">
        <v>2542</v>
      </c>
      <c r="C2368" s="360" t="s">
        <v>55</v>
      </c>
      <c r="D2368" s="361">
        <v>15.6</v>
      </c>
    </row>
    <row r="2369" spans="1:4" s="364" customFormat="1" x14ac:dyDescent="0.25">
      <c r="A2369" s="360">
        <v>92888</v>
      </c>
      <c r="B2369" s="360" t="s">
        <v>2543</v>
      </c>
      <c r="C2369" s="360" t="s">
        <v>55</v>
      </c>
      <c r="D2369" s="361">
        <v>15.39</v>
      </c>
    </row>
    <row r="2370" spans="1:4" s="364" customFormat="1" x14ac:dyDescent="0.25">
      <c r="A2370" s="360">
        <v>92915</v>
      </c>
      <c r="B2370" s="360" t="s">
        <v>2544</v>
      </c>
      <c r="C2370" s="360" t="s">
        <v>55</v>
      </c>
      <c r="D2370" s="361">
        <v>18.84</v>
      </c>
    </row>
    <row r="2371" spans="1:4" s="364" customFormat="1" x14ac:dyDescent="0.25">
      <c r="A2371" s="360">
        <v>92916</v>
      </c>
      <c r="B2371" s="360" t="s">
        <v>2545</v>
      </c>
      <c r="C2371" s="360" t="s">
        <v>55</v>
      </c>
      <c r="D2371" s="361">
        <v>18.36</v>
      </c>
    </row>
    <row r="2372" spans="1:4" s="364" customFormat="1" x14ac:dyDescent="0.25">
      <c r="A2372" s="360">
        <v>92917</v>
      </c>
      <c r="B2372" s="360" t="s">
        <v>2546</v>
      </c>
      <c r="C2372" s="360" t="s">
        <v>55</v>
      </c>
      <c r="D2372" s="361">
        <v>17.63</v>
      </c>
    </row>
    <row r="2373" spans="1:4" s="364" customFormat="1" x14ac:dyDescent="0.25">
      <c r="A2373" s="360">
        <v>92919</v>
      </c>
      <c r="B2373" s="360" t="s">
        <v>2547</v>
      </c>
      <c r="C2373" s="360" t="s">
        <v>55</v>
      </c>
      <c r="D2373" s="361">
        <v>15.95</v>
      </c>
    </row>
    <row r="2374" spans="1:4" s="364" customFormat="1" x14ac:dyDescent="0.25">
      <c r="A2374" s="360">
        <v>92921</v>
      </c>
      <c r="B2374" s="360" t="s">
        <v>2548</v>
      </c>
      <c r="C2374" s="360" t="s">
        <v>55</v>
      </c>
      <c r="D2374" s="361">
        <v>13.52</v>
      </c>
    </row>
    <row r="2375" spans="1:4" s="364" customFormat="1" x14ac:dyDescent="0.25">
      <c r="A2375" s="360">
        <v>92922</v>
      </c>
      <c r="B2375" s="360" t="s">
        <v>2549</v>
      </c>
      <c r="C2375" s="360" t="s">
        <v>55</v>
      </c>
      <c r="D2375" s="361">
        <v>13</v>
      </c>
    </row>
    <row r="2376" spans="1:4" s="364" customFormat="1" x14ac:dyDescent="0.25">
      <c r="A2376" s="360">
        <v>92923</v>
      </c>
      <c r="B2376" s="360" t="s">
        <v>2550</v>
      </c>
      <c r="C2376" s="360" t="s">
        <v>55</v>
      </c>
      <c r="D2376" s="361">
        <v>14.75</v>
      </c>
    </row>
    <row r="2377" spans="1:4" s="364" customFormat="1" x14ac:dyDescent="0.25">
      <c r="A2377" s="360">
        <v>92924</v>
      </c>
      <c r="B2377" s="360" t="s">
        <v>2551</v>
      </c>
      <c r="C2377" s="360" t="s">
        <v>55</v>
      </c>
      <c r="D2377" s="361">
        <v>14.47</v>
      </c>
    </row>
    <row r="2378" spans="1:4" s="364" customFormat="1" x14ac:dyDescent="0.25">
      <c r="A2378" s="360">
        <v>95445</v>
      </c>
      <c r="B2378" s="360" t="s">
        <v>14811</v>
      </c>
      <c r="C2378" s="360" t="s">
        <v>55</v>
      </c>
      <c r="D2378" s="361">
        <v>12.57</v>
      </c>
    </row>
    <row r="2379" spans="1:4" s="364" customFormat="1" x14ac:dyDescent="0.25">
      <c r="A2379" s="360">
        <v>95446</v>
      </c>
      <c r="B2379" s="360" t="s">
        <v>14812</v>
      </c>
      <c r="C2379" s="360" t="s">
        <v>55</v>
      </c>
      <c r="D2379" s="361">
        <v>13.7</v>
      </c>
    </row>
    <row r="2380" spans="1:4" s="364" customFormat="1" x14ac:dyDescent="0.25">
      <c r="A2380" s="360">
        <v>95448</v>
      </c>
      <c r="B2380" s="360" t="s">
        <v>2552</v>
      </c>
      <c r="C2380" s="360" t="s">
        <v>55</v>
      </c>
      <c r="D2380" s="361">
        <v>14.89</v>
      </c>
    </row>
    <row r="2381" spans="1:4" s="364" customFormat="1" x14ac:dyDescent="0.25">
      <c r="A2381" s="360">
        <v>95576</v>
      </c>
      <c r="B2381" s="360" t="s">
        <v>14813</v>
      </c>
      <c r="C2381" s="360" t="s">
        <v>55</v>
      </c>
      <c r="D2381" s="361">
        <v>16.559999999999999</v>
      </c>
    </row>
    <row r="2382" spans="1:4" s="364" customFormat="1" x14ac:dyDescent="0.25">
      <c r="A2382" s="360">
        <v>95577</v>
      </c>
      <c r="B2382" s="360" t="s">
        <v>14814</v>
      </c>
      <c r="C2382" s="360" t="s">
        <v>55</v>
      </c>
      <c r="D2382" s="361">
        <v>14.69</v>
      </c>
    </row>
    <row r="2383" spans="1:4" s="364" customFormat="1" x14ac:dyDescent="0.25">
      <c r="A2383" s="360">
        <v>95578</v>
      </c>
      <c r="B2383" s="360" t="s">
        <v>14815</v>
      </c>
      <c r="C2383" s="360" t="s">
        <v>55</v>
      </c>
      <c r="D2383" s="361">
        <v>12.44</v>
      </c>
    </row>
    <row r="2384" spans="1:4" s="364" customFormat="1" x14ac:dyDescent="0.25">
      <c r="A2384" s="360">
        <v>95579</v>
      </c>
      <c r="B2384" s="360" t="s">
        <v>14816</v>
      </c>
      <c r="C2384" s="360" t="s">
        <v>55</v>
      </c>
      <c r="D2384" s="361">
        <v>12.21</v>
      </c>
    </row>
    <row r="2385" spans="1:4" s="364" customFormat="1" x14ac:dyDescent="0.25">
      <c r="A2385" s="360">
        <v>95580</v>
      </c>
      <c r="B2385" s="360" t="s">
        <v>14817</v>
      </c>
      <c r="C2385" s="360" t="s">
        <v>55</v>
      </c>
      <c r="D2385" s="361">
        <v>14.24</v>
      </c>
    </row>
    <row r="2386" spans="1:4" s="364" customFormat="1" x14ac:dyDescent="0.25">
      <c r="A2386" s="360">
        <v>95581</v>
      </c>
      <c r="B2386" s="360" t="s">
        <v>14818</v>
      </c>
      <c r="C2386" s="360" t="s">
        <v>55</v>
      </c>
      <c r="D2386" s="361">
        <v>14.2</v>
      </c>
    </row>
    <row r="2387" spans="1:4" s="364" customFormat="1" x14ac:dyDescent="0.25">
      <c r="A2387" s="360">
        <v>95582</v>
      </c>
      <c r="B2387" s="360" t="s">
        <v>14819</v>
      </c>
      <c r="C2387" s="360" t="s">
        <v>55</v>
      </c>
      <c r="D2387" s="361">
        <v>15.52</v>
      </c>
    </row>
    <row r="2388" spans="1:4" s="364" customFormat="1" x14ac:dyDescent="0.25">
      <c r="A2388" s="360">
        <v>95583</v>
      </c>
      <c r="B2388" s="360" t="s">
        <v>14820</v>
      </c>
      <c r="C2388" s="360" t="s">
        <v>55</v>
      </c>
      <c r="D2388" s="361">
        <v>17.100000000000001</v>
      </c>
    </row>
    <row r="2389" spans="1:4" s="364" customFormat="1" x14ac:dyDescent="0.25">
      <c r="A2389" s="360">
        <v>95584</v>
      </c>
      <c r="B2389" s="360" t="s">
        <v>14821</v>
      </c>
      <c r="C2389" s="360" t="s">
        <v>55</v>
      </c>
      <c r="D2389" s="361">
        <v>16.71</v>
      </c>
    </row>
    <row r="2390" spans="1:4" s="364" customFormat="1" x14ac:dyDescent="0.25">
      <c r="A2390" s="360">
        <v>95592</v>
      </c>
      <c r="B2390" s="360" t="s">
        <v>14822</v>
      </c>
      <c r="C2390" s="360" t="s">
        <v>55</v>
      </c>
      <c r="D2390" s="361">
        <v>18.37</v>
      </c>
    </row>
    <row r="2391" spans="1:4" s="364" customFormat="1" x14ac:dyDescent="0.25">
      <c r="A2391" s="360">
        <v>95593</v>
      </c>
      <c r="B2391" s="360" t="s">
        <v>14823</v>
      </c>
      <c r="C2391" s="360" t="s">
        <v>55</v>
      </c>
      <c r="D2391" s="361">
        <v>17.399999999999999</v>
      </c>
    </row>
    <row r="2392" spans="1:4" s="364" customFormat="1" x14ac:dyDescent="0.25">
      <c r="A2392" s="360">
        <v>95943</v>
      </c>
      <c r="B2392" s="360" t="s">
        <v>12590</v>
      </c>
      <c r="C2392" s="360" t="s">
        <v>55</v>
      </c>
      <c r="D2392" s="361">
        <v>22.94</v>
      </c>
    </row>
    <row r="2393" spans="1:4" s="364" customFormat="1" x14ac:dyDescent="0.25">
      <c r="A2393" s="360">
        <v>95944</v>
      </c>
      <c r="B2393" s="360" t="s">
        <v>12591</v>
      </c>
      <c r="C2393" s="360" t="s">
        <v>55</v>
      </c>
      <c r="D2393" s="361">
        <v>22</v>
      </c>
    </row>
    <row r="2394" spans="1:4" s="364" customFormat="1" x14ac:dyDescent="0.25">
      <c r="A2394" s="360">
        <v>95945</v>
      </c>
      <c r="B2394" s="360" t="s">
        <v>12592</v>
      </c>
      <c r="C2394" s="360" t="s">
        <v>55</v>
      </c>
      <c r="D2394" s="361">
        <v>19.260000000000002</v>
      </c>
    </row>
    <row r="2395" spans="1:4" s="364" customFormat="1" x14ac:dyDescent="0.25">
      <c r="A2395" s="360">
        <v>95946</v>
      </c>
      <c r="B2395" s="360" t="s">
        <v>12593</v>
      </c>
      <c r="C2395" s="360" t="s">
        <v>55</v>
      </c>
      <c r="D2395" s="361">
        <v>16.309999999999999</v>
      </c>
    </row>
    <row r="2396" spans="1:4" s="364" customFormat="1" x14ac:dyDescent="0.25">
      <c r="A2396" s="360">
        <v>95947</v>
      </c>
      <c r="B2396" s="360" t="s">
        <v>12594</v>
      </c>
      <c r="C2396" s="360" t="s">
        <v>55</v>
      </c>
      <c r="D2396" s="361">
        <v>13.17</v>
      </c>
    </row>
    <row r="2397" spans="1:4" s="364" customFormat="1" x14ac:dyDescent="0.25">
      <c r="A2397" s="360">
        <v>95948</v>
      </c>
      <c r="B2397" s="360" t="s">
        <v>12595</v>
      </c>
      <c r="C2397" s="360" t="s">
        <v>55</v>
      </c>
      <c r="D2397" s="361">
        <v>12.24</v>
      </c>
    </row>
    <row r="2398" spans="1:4" s="364" customFormat="1" x14ac:dyDescent="0.25">
      <c r="A2398" s="360">
        <v>96544</v>
      </c>
      <c r="B2398" s="360" t="s">
        <v>2557</v>
      </c>
      <c r="C2398" s="360" t="s">
        <v>55</v>
      </c>
      <c r="D2398" s="361">
        <v>19.23</v>
      </c>
    </row>
    <row r="2399" spans="1:4" s="364" customFormat="1" x14ac:dyDescent="0.25">
      <c r="A2399" s="360">
        <v>96545</v>
      </c>
      <c r="B2399" s="360" t="s">
        <v>2558</v>
      </c>
      <c r="C2399" s="360" t="s">
        <v>55</v>
      </c>
      <c r="D2399" s="361">
        <v>18.329999999999998</v>
      </c>
    </row>
    <row r="2400" spans="1:4" s="364" customFormat="1" x14ac:dyDescent="0.25">
      <c r="A2400" s="360">
        <v>96546</v>
      </c>
      <c r="B2400" s="360" t="s">
        <v>2559</v>
      </c>
      <c r="C2400" s="360" t="s">
        <v>55</v>
      </c>
      <c r="D2400" s="361">
        <v>16.52</v>
      </c>
    </row>
    <row r="2401" spans="1:4" s="364" customFormat="1" x14ac:dyDescent="0.25">
      <c r="A2401" s="360">
        <v>96547</v>
      </c>
      <c r="B2401" s="360" t="s">
        <v>2560</v>
      </c>
      <c r="C2401" s="360" t="s">
        <v>55</v>
      </c>
      <c r="D2401" s="361">
        <v>14.02</v>
      </c>
    </row>
    <row r="2402" spans="1:4" s="364" customFormat="1" x14ac:dyDescent="0.25">
      <c r="A2402" s="360">
        <v>96548</v>
      </c>
      <c r="B2402" s="360" t="s">
        <v>2561</v>
      </c>
      <c r="C2402" s="360" t="s">
        <v>55</v>
      </c>
      <c r="D2402" s="361">
        <v>13.43</v>
      </c>
    </row>
    <row r="2403" spans="1:4" s="364" customFormat="1" x14ac:dyDescent="0.25">
      <c r="A2403" s="360">
        <v>96549</v>
      </c>
      <c r="B2403" s="360" t="s">
        <v>2562</v>
      </c>
      <c r="C2403" s="360" t="s">
        <v>55</v>
      </c>
      <c r="D2403" s="361">
        <v>15.15</v>
      </c>
    </row>
    <row r="2404" spans="1:4" s="364" customFormat="1" x14ac:dyDescent="0.25">
      <c r="A2404" s="360">
        <v>96550</v>
      </c>
      <c r="B2404" s="360" t="s">
        <v>2563</v>
      </c>
      <c r="C2404" s="360" t="s">
        <v>55</v>
      </c>
      <c r="D2404" s="361">
        <v>14.85</v>
      </c>
    </row>
    <row r="2405" spans="1:4" s="364" customFormat="1" x14ac:dyDescent="0.25">
      <c r="A2405" s="360">
        <v>100064</v>
      </c>
      <c r="B2405" s="360" t="s">
        <v>12596</v>
      </c>
      <c r="C2405" s="360" t="s">
        <v>55</v>
      </c>
      <c r="D2405" s="361">
        <v>17.22</v>
      </c>
    </row>
    <row r="2406" spans="1:4" s="364" customFormat="1" x14ac:dyDescent="0.25">
      <c r="A2406" s="360">
        <v>100066</v>
      </c>
      <c r="B2406" s="360" t="s">
        <v>2564</v>
      </c>
      <c r="C2406" s="360" t="s">
        <v>55</v>
      </c>
      <c r="D2406" s="361">
        <v>17.260000000000002</v>
      </c>
    </row>
    <row r="2407" spans="1:4" s="364" customFormat="1" x14ac:dyDescent="0.25">
      <c r="A2407" s="360">
        <v>100067</v>
      </c>
      <c r="B2407" s="360" t="s">
        <v>2565</v>
      </c>
      <c r="C2407" s="360" t="s">
        <v>55</v>
      </c>
      <c r="D2407" s="361">
        <v>15.31</v>
      </c>
    </row>
    <row r="2408" spans="1:4" s="364" customFormat="1" x14ac:dyDescent="0.25">
      <c r="A2408" s="360">
        <v>100068</v>
      </c>
      <c r="B2408" s="360" t="s">
        <v>2566</v>
      </c>
      <c r="C2408" s="360" t="s">
        <v>55</v>
      </c>
      <c r="D2408" s="361">
        <v>12.59</v>
      </c>
    </row>
    <row r="2409" spans="1:4" s="364" customFormat="1" x14ac:dyDescent="0.25">
      <c r="A2409" s="360">
        <v>102920</v>
      </c>
      <c r="B2409" s="360" t="s">
        <v>14824</v>
      </c>
      <c r="C2409" s="360" t="s">
        <v>55</v>
      </c>
      <c r="D2409" s="361">
        <v>11.3</v>
      </c>
    </row>
    <row r="2410" spans="1:4" s="364" customFormat="1" x14ac:dyDescent="0.25">
      <c r="A2410" s="360">
        <v>102921</v>
      </c>
      <c r="B2410" s="360" t="s">
        <v>14825</v>
      </c>
      <c r="C2410" s="360" t="s">
        <v>55</v>
      </c>
      <c r="D2410" s="361">
        <v>11.07</v>
      </c>
    </row>
    <row r="2411" spans="1:4" s="364" customFormat="1" x14ac:dyDescent="0.25">
      <c r="A2411" s="360">
        <v>102922</v>
      </c>
      <c r="B2411" s="360" t="s">
        <v>14826</v>
      </c>
      <c r="C2411" s="360" t="s">
        <v>55</v>
      </c>
      <c r="D2411" s="361">
        <v>11.74</v>
      </c>
    </row>
    <row r="2412" spans="1:4" s="364" customFormat="1" x14ac:dyDescent="0.25">
      <c r="A2412" s="360">
        <v>102923</v>
      </c>
      <c r="B2412" s="360" t="s">
        <v>14827</v>
      </c>
      <c r="C2412" s="360" t="s">
        <v>55</v>
      </c>
      <c r="D2412" s="361">
        <v>10.91</v>
      </c>
    </row>
    <row r="2413" spans="1:4" s="364" customFormat="1" x14ac:dyDescent="0.25">
      <c r="A2413" s="360">
        <v>103088</v>
      </c>
      <c r="B2413" s="360" t="s">
        <v>14828</v>
      </c>
      <c r="C2413" s="360" t="s">
        <v>55</v>
      </c>
      <c r="D2413" s="361">
        <v>12.67</v>
      </c>
    </row>
    <row r="2414" spans="1:4" s="364" customFormat="1" x14ac:dyDescent="0.25">
      <c r="A2414" s="360">
        <v>89993</v>
      </c>
      <c r="B2414" s="360" t="s">
        <v>14829</v>
      </c>
      <c r="C2414" s="360" t="s">
        <v>24</v>
      </c>
      <c r="D2414" s="361">
        <v>868.42</v>
      </c>
    </row>
    <row r="2415" spans="1:4" s="364" customFormat="1" x14ac:dyDescent="0.25">
      <c r="A2415" s="360">
        <v>89994</v>
      </c>
      <c r="B2415" s="360" t="s">
        <v>14830</v>
      </c>
      <c r="C2415" s="360" t="s">
        <v>24</v>
      </c>
      <c r="D2415" s="361">
        <v>757.74</v>
      </c>
    </row>
    <row r="2416" spans="1:4" s="364" customFormat="1" x14ac:dyDescent="0.25">
      <c r="A2416" s="360">
        <v>89995</v>
      </c>
      <c r="B2416" s="360" t="s">
        <v>14831</v>
      </c>
      <c r="C2416" s="360" t="s">
        <v>24</v>
      </c>
      <c r="D2416" s="361">
        <v>840.12</v>
      </c>
    </row>
    <row r="2417" spans="1:4" s="364" customFormat="1" x14ac:dyDescent="0.25">
      <c r="A2417" s="360">
        <v>90278</v>
      </c>
      <c r="B2417" s="360" t="s">
        <v>14832</v>
      </c>
      <c r="C2417" s="360" t="s">
        <v>24</v>
      </c>
      <c r="D2417" s="361">
        <v>461.7</v>
      </c>
    </row>
    <row r="2418" spans="1:4" s="364" customFormat="1" x14ac:dyDescent="0.25">
      <c r="A2418" s="360">
        <v>90279</v>
      </c>
      <c r="B2418" s="360" t="s">
        <v>14833</v>
      </c>
      <c r="C2418" s="360" t="s">
        <v>24</v>
      </c>
      <c r="D2418" s="361">
        <v>500.64</v>
      </c>
    </row>
    <row r="2419" spans="1:4" s="364" customFormat="1" x14ac:dyDescent="0.25">
      <c r="A2419" s="360">
        <v>90280</v>
      </c>
      <c r="B2419" s="360" t="s">
        <v>14834</v>
      </c>
      <c r="C2419" s="360" t="s">
        <v>24</v>
      </c>
      <c r="D2419" s="361">
        <v>544.66</v>
      </c>
    </row>
    <row r="2420" spans="1:4" s="364" customFormat="1" x14ac:dyDescent="0.25">
      <c r="A2420" s="360">
        <v>90281</v>
      </c>
      <c r="B2420" s="360" t="s">
        <v>14835</v>
      </c>
      <c r="C2420" s="360" t="s">
        <v>24</v>
      </c>
      <c r="D2420" s="361">
        <v>619.07000000000005</v>
      </c>
    </row>
    <row r="2421" spans="1:4" s="364" customFormat="1" x14ac:dyDescent="0.25">
      <c r="A2421" s="360">
        <v>90282</v>
      </c>
      <c r="B2421" s="360" t="s">
        <v>14836</v>
      </c>
      <c r="C2421" s="360" t="s">
        <v>24</v>
      </c>
      <c r="D2421" s="361">
        <v>453.07</v>
      </c>
    </row>
    <row r="2422" spans="1:4" s="364" customFormat="1" x14ac:dyDescent="0.25">
      <c r="A2422" s="360">
        <v>90283</v>
      </c>
      <c r="B2422" s="360" t="s">
        <v>14837</v>
      </c>
      <c r="C2422" s="360" t="s">
        <v>24</v>
      </c>
      <c r="D2422" s="361">
        <v>492.39</v>
      </c>
    </row>
    <row r="2423" spans="1:4" s="364" customFormat="1" x14ac:dyDescent="0.25">
      <c r="A2423" s="360">
        <v>90284</v>
      </c>
      <c r="B2423" s="360" t="s">
        <v>14838</v>
      </c>
      <c r="C2423" s="360" t="s">
        <v>24</v>
      </c>
      <c r="D2423" s="361">
        <v>540.29999999999995</v>
      </c>
    </row>
    <row r="2424" spans="1:4" s="364" customFormat="1" x14ac:dyDescent="0.25">
      <c r="A2424" s="360">
        <v>90285</v>
      </c>
      <c r="B2424" s="360" t="s">
        <v>14839</v>
      </c>
      <c r="C2424" s="360" t="s">
        <v>24</v>
      </c>
      <c r="D2424" s="361">
        <v>620.72</v>
      </c>
    </row>
    <row r="2425" spans="1:4" s="364" customFormat="1" x14ac:dyDescent="0.25">
      <c r="A2425" s="360">
        <v>92718</v>
      </c>
      <c r="B2425" s="360" t="s">
        <v>2567</v>
      </c>
      <c r="C2425" s="360" t="s">
        <v>24</v>
      </c>
      <c r="D2425" s="361">
        <v>520.29</v>
      </c>
    </row>
    <row r="2426" spans="1:4" s="364" customFormat="1" x14ac:dyDescent="0.25">
      <c r="A2426" s="360">
        <v>92719</v>
      </c>
      <c r="B2426" s="360" t="s">
        <v>2568</v>
      </c>
      <c r="C2426" s="360" t="s">
        <v>24</v>
      </c>
      <c r="D2426" s="361">
        <v>383.82</v>
      </c>
    </row>
    <row r="2427" spans="1:4" s="364" customFormat="1" x14ac:dyDescent="0.25">
      <c r="A2427" s="360">
        <v>92720</v>
      </c>
      <c r="B2427" s="360" t="s">
        <v>2569</v>
      </c>
      <c r="C2427" s="360" t="s">
        <v>24</v>
      </c>
      <c r="D2427" s="361">
        <v>408.54</v>
      </c>
    </row>
    <row r="2428" spans="1:4" s="364" customFormat="1" x14ac:dyDescent="0.25">
      <c r="A2428" s="360">
        <v>92721</v>
      </c>
      <c r="B2428" s="360" t="s">
        <v>2570</v>
      </c>
      <c r="C2428" s="360" t="s">
        <v>24</v>
      </c>
      <c r="D2428" s="361">
        <v>375.46</v>
      </c>
    </row>
    <row r="2429" spans="1:4" s="364" customFormat="1" x14ac:dyDescent="0.25">
      <c r="A2429" s="360">
        <v>92722</v>
      </c>
      <c r="B2429" s="360" t="s">
        <v>2571</v>
      </c>
      <c r="C2429" s="360" t="s">
        <v>24</v>
      </c>
      <c r="D2429" s="361">
        <v>405.09</v>
      </c>
    </row>
    <row r="2430" spans="1:4" s="364" customFormat="1" x14ac:dyDescent="0.25">
      <c r="A2430" s="360">
        <v>92723</v>
      </c>
      <c r="B2430" s="360" t="s">
        <v>2572</v>
      </c>
      <c r="C2430" s="360" t="s">
        <v>24</v>
      </c>
      <c r="D2430" s="361">
        <v>397.92</v>
      </c>
    </row>
    <row r="2431" spans="1:4" s="364" customFormat="1" x14ac:dyDescent="0.25">
      <c r="A2431" s="360">
        <v>92724</v>
      </c>
      <c r="B2431" s="360" t="s">
        <v>2573</v>
      </c>
      <c r="C2431" s="360" t="s">
        <v>24</v>
      </c>
      <c r="D2431" s="361">
        <v>394.84</v>
      </c>
    </row>
    <row r="2432" spans="1:4" s="364" customFormat="1" x14ac:dyDescent="0.25">
      <c r="A2432" s="360">
        <v>92725</v>
      </c>
      <c r="B2432" s="360" t="s">
        <v>2574</v>
      </c>
      <c r="C2432" s="360" t="s">
        <v>24</v>
      </c>
      <c r="D2432" s="361">
        <v>393.55</v>
      </c>
    </row>
    <row r="2433" spans="1:4" s="364" customFormat="1" x14ac:dyDescent="0.25">
      <c r="A2433" s="360">
        <v>92726</v>
      </c>
      <c r="B2433" s="360" t="s">
        <v>2575</v>
      </c>
      <c r="C2433" s="360" t="s">
        <v>24</v>
      </c>
      <c r="D2433" s="361">
        <v>391.37</v>
      </c>
    </row>
    <row r="2434" spans="1:4" s="364" customFormat="1" x14ac:dyDescent="0.25">
      <c r="A2434" s="360">
        <v>92727</v>
      </c>
      <c r="B2434" s="360" t="s">
        <v>2576</v>
      </c>
      <c r="C2434" s="360" t="s">
        <v>24</v>
      </c>
      <c r="D2434" s="361">
        <v>459.74</v>
      </c>
    </row>
    <row r="2435" spans="1:4" s="364" customFormat="1" x14ac:dyDescent="0.25">
      <c r="A2435" s="360">
        <v>92728</v>
      </c>
      <c r="B2435" s="360" t="s">
        <v>2577</v>
      </c>
      <c r="C2435" s="360" t="s">
        <v>24</v>
      </c>
      <c r="D2435" s="361">
        <v>438.11</v>
      </c>
    </row>
    <row r="2436" spans="1:4" s="364" customFormat="1" x14ac:dyDescent="0.25">
      <c r="A2436" s="360">
        <v>92729</v>
      </c>
      <c r="B2436" s="360" t="s">
        <v>2578</v>
      </c>
      <c r="C2436" s="360" t="s">
        <v>24</v>
      </c>
      <c r="D2436" s="361">
        <v>428.94</v>
      </c>
    </row>
    <row r="2437" spans="1:4" s="364" customFormat="1" x14ac:dyDescent="0.25">
      <c r="A2437" s="360">
        <v>92730</v>
      </c>
      <c r="B2437" s="360" t="s">
        <v>2579</v>
      </c>
      <c r="C2437" s="360" t="s">
        <v>24</v>
      </c>
      <c r="D2437" s="361">
        <v>413.66</v>
      </c>
    </row>
    <row r="2438" spans="1:4" s="364" customFormat="1" x14ac:dyDescent="0.25">
      <c r="A2438" s="360">
        <v>92731</v>
      </c>
      <c r="B2438" s="360" t="s">
        <v>2580</v>
      </c>
      <c r="C2438" s="360" t="s">
        <v>24</v>
      </c>
      <c r="D2438" s="361">
        <v>431.21</v>
      </c>
    </row>
    <row r="2439" spans="1:4" s="364" customFormat="1" x14ac:dyDescent="0.25">
      <c r="A2439" s="360">
        <v>92732</v>
      </c>
      <c r="B2439" s="360" t="s">
        <v>2581</v>
      </c>
      <c r="C2439" s="360" t="s">
        <v>24</v>
      </c>
      <c r="D2439" s="361">
        <v>416.4</v>
      </c>
    </row>
    <row r="2440" spans="1:4" s="364" customFormat="1" x14ac:dyDescent="0.25">
      <c r="A2440" s="360">
        <v>92733</v>
      </c>
      <c r="B2440" s="360" t="s">
        <v>2582</v>
      </c>
      <c r="C2440" s="360" t="s">
        <v>24</v>
      </c>
      <c r="D2440" s="361">
        <v>410.08</v>
      </c>
    </row>
    <row r="2441" spans="1:4" s="364" customFormat="1" x14ac:dyDescent="0.25">
      <c r="A2441" s="360">
        <v>92734</v>
      </c>
      <c r="B2441" s="360" t="s">
        <v>2583</v>
      </c>
      <c r="C2441" s="360" t="s">
        <v>24</v>
      </c>
      <c r="D2441" s="361">
        <v>399.65</v>
      </c>
    </row>
    <row r="2442" spans="1:4" s="364" customFormat="1" x14ac:dyDescent="0.25">
      <c r="A2442" s="360">
        <v>92735</v>
      </c>
      <c r="B2442" s="360" t="s">
        <v>2584</v>
      </c>
      <c r="C2442" s="360" t="s">
        <v>24</v>
      </c>
      <c r="D2442" s="361">
        <v>407.01</v>
      </c>
    </row>
    <row r="2443" spans="1:4" s="364" customFormat="1" x14ac:dyDescent="0.25">
      <c r="A2443" s="360">
        <v>92736</v>
      </c>
      <c r="B2443" s="360" t="s">
        <v>2585</v>
      </c>
      <c r="C2443" s="360" t="s">
        <v>24</v>
      </c>
      <c r="D2443" s="361">
        <v>395.47</v>
      </c>
    </row>
    <row r="2444" spans="1:4" s="364" customFormat="1" x14ac:dyDescent="0.25">
      <c r="A2444" s="360">
        <v>92739</v>
      </c>
      <c r="B2444" s="360" t="s">
        <v>2586</v>
      </c>
      <c r="C2444" s="360" t="s">
        <v>24</v>
      </c>
      <c r="D2444" s="361">
        <v>378.74</v>
      </c>
    </row>
    <row r="2445" spans="1:4" s="364" customFormat="1" x14ac:dyDescent="0.25">
      <c r="A2445" s="360">
        <v>92740</v>
      </c>
      <c r="B2445" s="360" t="s">
        <v>2587</v>
      </c>
      <c r="C2445" s="360" t="s">
        <v>24</v>
      </c>
      <c r="D2445" s="361">
        <v>373.03</v>
      </c>
    </row>
    <row r="2446" spans="1:4" s="364" customFormat="1" x14ac:dyDescent="0.25">
      <c r="A2446" s="360">
        <v>92741</v>
      </c>
      <c r="B2446" s="360" t="s">
        <v>2588</v>
      </c>
      <c r="C2446" s="360" t="s">
        <v>24</v>
      </c>
      <c r="D2446" s="361">
        <v>579.26</v>
      </c>
    </row>
    <row r="2447" spans="1:4" s="364" customFormat="1" x14ac:dyDescent="0.25">
      <c r="A2447" s="360">
        <v>92742</v>
      </c>
      <c r="B2447" s="360" t="s">
        <v>2589</v>
      </c>
      <c r="C2447" s="360" t="s">
        <v>24</v>
      </c>
      <c r="D2447" s="361">
        <v>796.57</v>
      </c>
    </row>
    <row r="2448" spans="1:4" s="364" customFormat="1" x14ac:dyDescent="0.25">
      <c r="A2448" s="360">
        <v>92873</v>
      </c>
      <c r="B2448" s="360" t="s">
        <v>2590</v>
      </c>
      <c r="C2448" s="360" t="s">
        <v>24</v>
      </c>
      <c r="D2448" s="361">
        <v>168.74</v>
      </c>
    </row>
    <row r="2449" spans="1:4" s="364" customFormat="1" x14ac:dyDescent="0.25">
      <c r="A2449" s="360">
        <v>92874</v>
      </c>
      <c r="B2449" s="360" t="s">
        <v>163</v>
      </c>
      <c r="C2449" s="360" t="s">
        <v>24</v>
      </c>
      <c r="D2449" s="361">
        <v>27.68</v>
      </c>
    </row>
    <row r="2450" spans="1:4" s="364" customFormat="1" x14ac:dyDescent="0.25">
      <c r="A2450" s="360">
        <v>94962</v>
      </c>
      <c r="B2450" s="360" t="s">
        <v>12597</v>
      </c>
      <c r="C2450" s="360" t="s">
        <v>24</v>
      </c>
      <c r="D2450" s="361">
        <v>352.94</v>
      </c>
    </row>
    <row r="2451" spans="1:4" s="364" customFormat="1" x14ac:dyDescent="0.25">
      <c r="A2451" s="360">
        <v>94963</v>
      </c>
      <c r="B2451" s="360" t="s">
        <v>12598</v>
      </c>
      <c r="C2451" s="360" t="s">
        <v>24</v>
      </c>
      <c r="D2451" s="361">
        <v>386.29</v>
      </c>
    </row>
    <row r="2452" spans="1:4" s="364" customFormat="1" x14ac:dyDescent="0.25">
      <c r="A2452" s="360">
        <v>94964</v>
      </c>
      <c r="B2452" s="360" t="s">
        <v>12599</v>
      </c>
      <c r="C2452" s="360" t="s">
        <v>24</v>
      </c>
      <c r="D2452" s="361">
        <v>417.29</v>
      </c>
    </row>
    <row r="2453" spans="1:4" s="364" customFormat="1" x14ac:dyDescent="0.25">
      <c r="A2453" s="360">
        <v>94965</v>
      </c>
      <c r="B2453" s="360" t="s">
        <v>12600</v>
      </c>
      <c r="C2453" s="360" t="s">
        <v>24</v>
      </c>
      <c r="D2453" s="361">
        <v>432.15</v>
      </c>
    </row>
    <row r="2454" spans="1:4" s="364" customFormat="1" x14ac:dyDescent="0.25">
      <c r="A2454" s="360">
        <v>94966</v>
      </c>
      <c r="B2454" s="360" t="s">
        <v>12601</v>
      </c>
      <c r="C2454" s="360" t="s">
        <v>24</v>
      </c>
      <c r="D2454" s="361">
        <v>444.96</v>
      </c>
    </row>
    <row r="2455" spans="1:4" s="364" customFormat="1" x14ac:dyDescent="0.25">
      <c r="A2455" s="360">
        <v>94967</v>
      </c>
      <c r="B2455" s="360" t="s">
        <v>12602</v>
      </c>
      <c r="C2455" s="360" t="s">
        <v>24</v>
      </c>
      <c r="D2455" s="361">
        <v>499.32</v>
      </c>
    </row>
    <row r="2456" spans="1:4" s="364" customFormat="1" x14ac:dyDescent="0.25">
      <c r="A2456" s="360">
        <v>94968</v>
      </c>
      <c r="B2456" s="360" t="s">
        <v>12603</v>
      </c>
      <c r="C2456" s="360" t="s">
        <v>24</v>
      </c>
      <c r="D2456" s="361">
        <v>351.32</v>
      </c>
    </row>
    <row r="2457" spans="1:4" s="364" customFormat="1" x14ac:dyDescent="0.25">
      <c r="A2457" s="360">
        <v>94969</v>
      </c>
      <c r="B2457" s="360" t="s">
        <v>12604</v>
      </c>
      <c r="C2457" s="360" t="s">
        <v>24</v>
      </c>
      <c r="D2457" s="361">
        <v>382.14</v>
      </c>
    </row>
    <row r="2458" spans="1:4" s="364" customFormat="1" x14ac:dyDescent="0.25">
      <c r="A2458" s="360">
        <v>94970</v>
      </c>
      <c r="B2458" s="360" t="s">
        <v>12605</v>
      </c>
      <c r="C2458" s="360" t="s">
        <v>24</v>
      </c>
      <c r="D2458" s="361">
        <v>408.62</v>
      </c>
    </row>
    <row r="2459" spans="1:4" s="364" customFormat="1" x14ac:dyDescent="0.25">
      <c r="A2459" s="360">
        <v>94971</v>
      </c>
      <c r="B2459" s="360" t="s">
        <v>12606</v>
      </c>
      <c r="C2459" s="360" t="s">
        <v>24</v>
      </c>
      <c r="D2459" s="361">
        <v>428.12</v>
      </c>
    </row>
    <row r="2460" spans="1:4" s="364" customFormat="1" x14ac:dyDescent="0.25">
      <c r="A2460" s="360">
        <v>94972</v>
      </c>
      <c r="B2460" s="360" t="s">
        <v>12607</v>
      </c>
      <c r="C2460" s="360" t="s">
        <v>24</v>
      </c>
      <c r="D2460" s="361">
        <v>440.9</v>
      </c>
    </row>
    <row r="2461" spans="1:4" s="364" customFormat="1" x14ac:dyDescent="0.25">
      <c r="A2461" s="360">
        <v>94973</v>
      </c>
      <c r="B2461" s="360" t="s">
        <v>12608</v>
      </c>
      <c r="C2461" s="360" t="s">
        <v>24</v>
      </c>
      <c r="D2461" s="361">
        <v>494.01</v>
      </c>
    </row>
    <row r="2462" spans="1:4" s="364" customFormat="1" x14ac:dyDescent="0.25">
      <c r="A2462" s="360">
        <v>94974</v>
      </c>
      <c r="B2462" s="360" t="s">
        <v>12609</v>
      </c>
      <c r="C2462" s="360" t="s">
        <v>24</v>
      </c>
      <c r="D2462" s="361">
        <v>400.16</v>
      </c>
    </row>
    <row r="2463" spans="1:4" s="364" customFormat="1" x14ac:dyDescent="0.25">
      <c r="A2463" s="360">
        <v>94975</v>
      </c>
      <c r="B2463" s="360" t="s">
        <v>12610</v>
      </c>
      <c r="C2463" s="360" t="s">
        <v>24</v>
      </c>
      <c r="D2463" s="361">
        <v>428.94</v>
      </c>
    </row>
    <row r="2464" spans="1:4" s="364" customFormat="1" x14ac:dyDescent="0.25">
      <c r="A2464" s="360">
        <v>96555</v>
      </c>
      <c r="B2464" s="360" t="s">
        <v>2591</v>
      </c>
      <c r="C2464" s="360" t="s">
        <v>24</v>
      </c>
      <c r="D2464" s="361">
        <v>598.11</v>
      </c>
    </row>
    <row r="2465" spans="1:4" s="364" customFormat="1" x14ac:dyDescent="0.25">
      <c r="A2465" s="360">
        <v>96556</v>
      </c>
      <c r="B2465" s="360" t="s">
        <v>2592</v>
      </c>
      <c r="C2465" s="360" t="s">
        <v>24</v>
      </c>
      <c r="D2465" s="361">
        <v>665.91</v>
      </c>
    </row>
    <row r="2466" spans="1:4" s="364" customFormat="1" x14ac:dyDescent="0.25">
      <c r="A2466" s="360">
        <v>96557</v>
      </c>
      <c r="B2466" s="360" t="s">
        <v>2593</v>
      </c>
      <c r="C2466" s="360" t="s">
        <v>24</v>
      </c>
      <c r="D2466" s="361">
        <v>425.92</v>
      </c>
    </row>
    <row r="2467" spans="1:4" s="364" customFormat="1" x14ac:dyDescent="0.25">
      <c r="A2467" s="360">
        <v>96558</v>
      </c>
      <c r="B2467" s="360" t="s">
        <v>2594</v>
      </c>
      <c r="C2467" s="360" t="s">
        <v>24</v>
      </c>
      <c r="D2467" s="361">
        <v>431.91</v>
      </c>
    </row>
    <row r="2468" spans="1:4" s="364" customFormat="1" x14ac:dyDescent="0.25">
      <c r="A2468" s="360">
        <v>99235</v>
      </c>
      <c r="B2468" s="360" t="s">
        <v>2595</v>
      </c>
      <c r="C2468" s="360" t="s">
        <v>24</v>
      </c>
      <c r="D2468" s="361">
        <v>416.39</v>
      </c>
    </row>
    <row r="2469" spans="1:4" s="364" customFormat="1" x14ac:dyDescent="0.25">
      <c r="A2469" s="360">
        <v>99431</v>
      </c>
      <c r="B2469" s="360" t="s">
        <v>2596</v>
      </c>
      <c r="C2469" s="360" t="s">
        <v>24</v>
      </c>
      <c r="D2469" s="361">
        <v>435.46</v>
      </c>
    </row>
    <row r="2470" spans="1:4" s="364" customFormat="1" x14ac:dyDescent="0.25">
      <c r="A2470" s="360">
        <v>99432</v>
      </c>
      <c r="B2470" s="360" t="s">
        <v>2597</v>
      </c>
      <c r="C2470" s="360" t="s">
        <v>24</v>
      </c>
      <c r="D2470" s="361">
        <v>422.08</v>
      </c>
    </row>
    <row r="2471" spans="1:4" s="364" customFormat="1" x14ac:dyDescent="0.25">
      <c r="A2471" s="360">
        <v>99433</v>
      </c>
      <c r="B2471" s="360" t="s">
        <v>2598</v>
      </c>
      <c r="C2471" s="360" t="s">
        <v>24</v>
      </c>
      <c r="D2471" s="361">
        <v>462.44</v>
      </c>
    </row>
    <row r="2472" spans="1:4" s="364" customFormat="1" x14ac:dyDescent="0.25">
      <c r="A2472" s="360">
        <v>99434</v>
      </c>
      <c r="B2472" s="360" t="s">
        <v>2599</v>
      </c>
      <c r="C2472" s="360" t="s">
        <v>24</v>
      </c>
      <c r="D2472" s="361">
        <v>439.22</v>
      </c>
    </row>
    <row r="2473" spans="1:4" s="364" customFormat="1" x14ac:dyDescent="0.25">
      <c r="A2473" s="360">
        <v>99435</v>
      </c>
      <c r="B2473" s="360" t="s">
        <v>2600</v>
      </c>
      <c r="C2473" s="360" t="s">
        <v>24</v>
      </c>
      <c r="D2473" s="361">
        <v>424.58</v>
      </c>
    </row>
    <row r="2474" spans="1:4" s="364" customFormat="1" x14ac:dyDescent="0.25">
      <c r="A2474" s="360">
        <v>99436</v>
      </c>
      <c r="B2474" s="360" t="s">
        <v>2601</v>
      </c>
      <c r="C2474" s="360" t="s">
        <v>24</v>
      </c>
      <c r="D2474" s="361">
        <v>479.7</v>
      </c>
    </row>
    <row r="2475" spans="1:4" s="364" customFormat="1" x14ac:dyDescent="0.25">
      <c r="A2475" s="360">
        <v>99437</v>
      </c>
      <c r="B2475" s="360" t="s">
        <v>2602</v>
      </c>
      <c r="C2475" s="360" t="s">
        <v>24</v>
      </c>
      <c r="D2475" s="361">
        <v>443.04</v>
      </c>
    </row>
    <row r="2476" spans="1:4" s="364" customFormat="1" x14ac:dyDescent="0.25">
      <c r="A2476" s="360">
        <v>99438</v>
      </c>
      <c r="B2476" s="360" t="s">
        <v>2603</v>
      </c>
      <c r="C2476" s="360" t="s">
        <v>24</v>
      </c>
      <c r="D2476" s="361">
        <v>448.25</v>
      </c>
    </row>
    <row r="2477" spans="1:4" s="364" customFormat="1" x14ac:dyDescent="0.25">
      <c r="A2477" s="360">
        <v>99439</v>
      </c>
      <c r="B2477" s="360" t="s">
        <v>2604</v>
      </c>
      <c r="C2477" s="360" t="s">
        <v>24</v>
      </c>
      <c r="D2477" s="361">
        <v>428.63</v>
      </c>
    </row>
    <row r="2478" spans="1:4" s="364" customFormat="1" x14ac:dyDescent="0.25">
      <c r="A2478" s="360">
        <v>102473</v>
      </c>
      <c r="B2478" s="360" t="s">
        <v>12611</v>
      </c>
      <c r="C2478" s="360" t="s">
        <v>24</v>
      </c>
      <c r="D2478" s="361">
        <v>383.89</v>
      </c>
    </row>
    <row r="2479" spans="1:4" s="364" customFormat="1" x14ac:dyDescent="0.25">
      <c r="A2479" s="360">
        <v>102474</v>
      </c>
      <c r="B2479" s="360" t="s">
        <v>12612</v>
      </c>
      <c r="C2479" s="360" t="s">
        <v>24</v>
      </c>
      <c r="D2479" s="361">
        <v>415.97</v>
      </c>
    </row>
    <row r="2480" spans="1:4" s="364" customFormat="1" x14ac:dyDescent="0.25">
      <c r="A2480" s="360">
        <v>102475</v>
      </c>
      <c r="B2480" s="360" t="s">
        <v>12613</v>
      </c>
      <c r="C2480" s="360" t="s">
        <v>24</v>
      </c>
      <c r="D2480" s="361">
        <v>449.04</v>
      </c>
    </row>
    <row r="2481" spans="1:4" s="364" customFormat="1" x14ac:dyDescent="0.25">
      <c r="A2481" s="360">
        <v>102476</v>
      </c>
      <c r="B2481" s="360" t="s">
        <v>12614</v>
      </c>
      <c r="C2481" s="360" t="s">
        <v>24</v>
      </c>
      <c r="D2481" s="361">
        <v>464.4</v>
      </c>
    </row>
    <row r="2482" spans="1:4" s="364" customFormat="1" x14ac:dyDescent="0.25">
      <c r="A2482" s="360">
        <v>102477</v>
      </c>
      <c r="B2482" s="360" t="s">
        <v>12615</v>
      </c>
      <c r="C2482" s="360" t="s">
        <v>24</v>
      </c>
      <c r="D2482" s="361">
        <v>490.78</v>
      </c>
    </row>
    <row r="2483" spans="1:4" s="364" customFormat="1" x14ac:dyDescent="0.25">
      <c r="A2483" s="360">
        <v>102478</v>
      </c>
      <c r="B2483" s="360" t="s">
        <v>12616</v>
      </c>
      <c r="C2483" s="360" t="s">
        <v>24</v>
      </c>
      <c r="D2483" s="361">
        <v>532.9</v>
      </c>
    </row>
    <row r="2484" spans="1:4" s="364" customFormat="1" x14ac:dyDescent="0.25">
      <c r="A2484" s="360">
        <v>102479</v>
      </c>
      <c r="B2484" s="360" t="s">
        <v>12617</v>
      </c>
      <c r="C2484" s="360" t="s">
        <v>24</v>
      </c>
      <c r="D2484" s="361">
        <v>382.21</v>
      </c>
    </row>
    <row r="2485" spans="1:4" s="364" customFormat="1" x14ac:dyDescent="0.25">
      <c r="A2485" s="360">
        <v>102480</v>
      </c>
      <c r="B2485" s="360" t="s">
        <v>12618</v>
      </c>
      <c r="C2485" s="360" t="s">
        <v>24</v>
      </c>
      <c r="D2485" s="361">
        <v>411.92</v>
      </c>
    </row>
    <row r="2486" spans="1:4" s="364" customFormat="1" x14ac:dyDescent="0.25">
      <c r="A2486" s="360">
        <v>102481</v>
      </c>
      <c r="B2486" s="360" t="s">
        <v>12619</v>
      </c>
      <c r="C2486" s="360" t="s">
        <v>24</v>
      </c>
      <c r="D2486" s="361">
        <v>440.21</v>
      </c>
    </row>
    <row r="2487" spans="1:4" s="364" customFormat="1" x14ac:dyDescent="0.25">
      <c r="A2487" s="360">
        <v>102482</v>
      </c>
      <c r="B2487" s="360" t="s">
        <v>12620</v>
      </c>
      <c r="C2487" s="360" t="s">
        <v>24</v>
      </c>
      <c r="D2487" s="361">
        <v>462.91</v>
      </c>
    </row>
    <row r="2488" spans="1:4" s="364" customFormat="1" x14ac:dyDescent="0.25">
      <c r="A2488" s="360">
        <v>102483</v>
      </c>
      <c r="B2488" s="360" t="s">
        <v>12621</v>
      </c>
      <c r="C2488" s="360" t="s">
        <v>24</v>
      </c>
      <c r="D2488" s="361">
        <v>486.13</v>
      </c>
    </row>
    <row r="2489" spans="1:4" s="364" customFormat="1" x14ac:dyDescent="0.25">
      <c r="A2489" s="360">
        <v>102484</v>
      </c>
      <c r="B2489" s="360" t="s">
        <v>12622</v>
      </c>
      <c r="C2489" s="360" t="s">
        <v>24</v>
      </c>
      <c r="D2489" s="361">
        <v>532.82000000000005</v>
      </c>
    </row>
    <row r="2490" spans="1:4" s="364" customFormat="1" x14ac:dyDescent="0.25">
      <c r="A2490" s="360">
        <v>102485</v>
      </c>
      <c r="B2490" s="360" t="s">
        <v>12623</v>
      </c>
      <c r="C2490" s="360" t="s">
        <v>24</v>
      </c>
      <c r="D2490" s="361">
        <v>430.93</v>
      </c>
    </row>
    <row r="2491" spans="1:4" s="364" customFormat="1" x14ac:dyDescent="0.25">
      <c r="A2491" s="360">
        <v>102486</v>
      </c>
      <c r="B2491" s="360" t="s">
        <v>12624</v>
      </c>
      <c r="C2491" s="360" t="s">
        <v>24</v>
      </c>
      <c r="D2491" s="361">
        <v>458.12</v>
      </c>
    </row>
    <row r="2492" spans="1:4" s="364" customFormat="1" x14ac:dyDescent="0.25">
      <c r="A2492" s="360">
        <v>102487</v>
      </c>
      <c r="B2492" s="360" t="s">
        <v>12625</v>
      </c>
      <c r="C2492" s="360" t="s">
        <v>24</v>
      </c>
      <c r="D2492" s="361">
        <v>508.54</v>
      </c>
    </row>
    <row r="2493" spans="1:4" s="364" customFormat="1" x14ac:dyDescent="0.25">
      <c r="A2493" s="360">
        <v>101963</v>
      </c>
      <c r="B2493" s="360" t="s">
        <v>12626</v>
      </c>
      <c r="C2493" s="360" t="s">
        <v>4</v>
      </c>
      <c r="D2493" s="361">
        <v>171.13</v>
      </c>
    </row>
    <row r="2494" spans="1:4" s="364" customFormat="1" x14ac:dyDescent="0.25">
      <c r="A2494" s="360">
        <v>101964</v>
      </c>
      <c r="B2494" s="360" t="s">
        <v>12627</v>
      </c>
      <c r="C2494" s="360" t="s">
        <v>4</v>
      </c>
      <c r="D2494" s="361">
        <v>160.72</v>
      </c>
    </row>
    <row r="2495" spans="1:4" s="364" customFormat="1" x14ac:dyDescent="0.25">
      <c r="A2495" s="360">
        <v>101165</v>
      </c>
      <c r="B2495" s="360" t="s">
        <v>2605</v>
      </c>
      <c r="C2495" s="360" t="s">
        <v>24</v>
      </c>
      <c r="D2495" s="361">
        <v>798.29</v>
      </c>
    </row>
    <row r="2496" spans="1:4" s="364" customFormat="1" x14ac:dyDescent="0.25">
      <c r="A2496" s="360">
        <v>101166</v>
      </c>
      <c r="B2496" s="360" t="s">
        <v>2606</v>
      </c>
      <c r="C2496" s="360" t="s">
        <v>24</v>
      </c>
      <c r="D2496" s="361">
        <v>614.66999999999996</v>
      </c>
    </row>
    <row r="2497" spans="1:4" s="364" customFormat="1" x14ac:dyDescent="0.25">
      <c r="A2497" s="360">
        <v>98575</v>
      </c>
      <c r="B2497" s="360" t="s">
        <v>14840</v>
      </c>
      <c r="C2497" s="360" t="s">
        <v>51</v>
      </c>
      <c r="D2497" s="361">
        <v>90.61</v>
      </c>
    </row>
    <row r="2498" spans="1:4" s="364" customFormat="1" x14ac:dyDescent="0.25">
      <c r="A2498" s="360">
        <v>98576</v>
      </c>
      <c r="B2498" s="360" t="s">
        <v>2607</v>
      </c>
      <c r="C2498" s="360" t="s">
        <v>51</v>
      </c>
      <c r="D2498" s="361">
        <v>17.059999999999999</v>
      </c>
    </row>
    <row r="2499" spans="1:4" s="364" customFormat="1" x14ac:dyDescent="0.25">
      <c r="A2499" s="360">
        <v>98577</v>
      </c>
      <c r="B2499" s="360" t="s">
        <v>14841</v>
      </c>
      <c r="C2499" s="360" t="s">
        <v>51</v>
      </c>
      <c r="D2499" s="361">
        <v>39.549999999999997</v>
      </c>
    </row>
    <row r="2500" spans="1:4" s="364" customFormat="1" x14ac:dyDescent="0.25">
      <c r="A2500" s="360">
        <v>93182</v>
      </c>
      <c r="B2500" s="360" t="s">
        <v>2608</v>
      </c>
      <c r="C2500" s="360" t="s">
        <v>51</v>
      </c>
      <c r="D2500" s="361">
        <v>49.95</v>
      </c>
    </row>
    <row r="2501" spans="1:4" s="364" customFormat="1" x14ac:dyDescent="0.25">
      <c r="A2501" s="360">
        <v>93183</v>
      </c>
      <c r="B2501" s="360" t="s">
        <v>2609</v>
      </c>
      <c r="C2501" s="360" t="s">
        <v>51</v>
      </c>
      <c r="D2501" s="361">
        <v>64.64</v>
      </c>
    </row>
    <row r="2502" spans="1:4" s="364" customFormat="1" x14ac:dyDescent="0.25">
      <c r="A2502" s="360">
        <v>93184</v>
      </c>
      <c r="B2502" s="360" t="s">
        <v>2610</v>
      </c>
      <c r="C2502" s="360" t="s">
        <v>51</v>
      </c>
      <c r="D2502" s="361">
        <v>36.54</v>
      </c>
    </row>
    <row r="2503" spans="1:4" s="364" customFormat="1" x14ac:dyDescent="0.25">
      <c r="A2503" s="360">
        <v>93185</v>
      </c>
      <c r="B2503" s="360" t="s">
        <v>2611</v>
      </c>
      <c r="C2503" s="360" t="s">
        <v>51</v>
      </c>
      <c r="D2503" s="361">
        <v>63.77</v>
      </c>
    </row>
    <row r="2504" spans="1:4" s="364" customFormat="1" x14ac:dyDescent="0.25">
      <c r="A2504" s="360">
        <v>93186</v>
      </c>
      <c r="B2504" s="360" t="s">
        <v>2612</v>
      </c>
      <c r="C2504" s="360" t="s">
        <v>51</v>
      </c>
      <c r="D2504" s="361">
        <v>91.38</v>
      </c>
    </row>
    <row r="2505" spans="1:4" s="364" customFormat="1" x14ac:dyDescent="0.25">
      <c r="A2505" s="360">
        <v>93187</v>
      </c>
      <c r="B2505" s="360" t="s">
        <v>2613</v>
      </c>
      <c r="C2505" s="360" t="s">
        <v>51</v>
      </c>
      <c r="D2505" s="361">
        <v>105.49</v>
      </c>
    </row>
    <row r="2506" spans="1:4" s="364" customFormat="1" x14ac:dyDescent="0.25">
      <c r="A2506" s="360">
        <v>93188</v>
      </c>
      <c r="B2506" s="360" t="s">
        <v>2614</v>
      </c>
      <c r="C2506" s="360" t="s">
        <v>51</v>
      </c>
      <c r="D2506" s="361">
        <v>84.86</v>
      </c>
    </row>
    <row r="2507" spans="1:4" s="364" customFormat="1" x14ac:dyDescent="0.25">
      <c r="A2507" s="360">
        <v>93189</v>
      </c>
      <c r="B2507" s="360" t="s">
        <v>2615</v>
      </c>
      <c r="C2507" s="360" t="s">
        <v>51</v>
      </c>
      <c r="D2507" s="361">
        <v>106.52</v>
      </c>
    </row>
    <row r="2508" spans="1:4" s="364" customFormat="1" x14ac:dyDescent="0.25">
      <c r="A2508" s="360">
        <v>93190</v>
      </c>
      <c r="B2508" s="360" t="s">
        <v>2616</v>
      </c>
      <c r="C2508" s="360" t="s">
        <v>51</v>
      </c>
      <c r="D2508" s="361">
        <v>44.91</v>
      </c>
    </row>
    <row r="2509" spans="1:4" s="364" customFormat="1" x14ac:dyDescent="0.25">
      <c r="A2509" s="360">
        <v>93191</v>
      </c>
      <c r="B2509" s="360" t="s">
        <v>2617</v>
      </c>
      <c r="C2509" s="360" t="s">
        <v>51</v>
      </c>
      <c r="D2509" s="361">
        <v>47.89</v>
      </c>
    </row>
    <row r="2510" spans="1:4" s="364" customFormat="1" x14ac:dyDescent="0.25">
      <c r="A2510" s="360">
        <v>93192</v>
      </c>
      <c r="B2510" s="360" t="s">
        <v>2618</v>
      </c>
      <c r="C2510" s="360" t="s">
        <v>51</v>
      </c>
      <c r="D2510" s="361">
        <v>49.56</v>
      </c>
    </row>
    <row r="2511" spans="1:4" s="364" customFormat="1" x14ac:dyDescent="0.25">
      <c r="A2511" s="360">
        <v>93193</v>
      </c>
      <c r="B2511" s="360" t="s">
        <v>2619</v>
      </c>
      <c r="C2511" s="360" t="s">
        <v>51</v>
      </c>
      <c r="D2511" s="361">
        <v>49.08</v>
      </c>
    </row>
    <row r="2512" spans="1:4" s="364" customFormat="1" x14ac:dyDescent="0.25">
      <c r="A2512" s="360">
        <v>93194</v>
      </c>
      <c r="B2512" s="360" t="s">
        <v>2620</v>
      </c>
      <c r="C2512" s="360" t="s">
        <v>51</v>
      </c>
      <c r="D2512" s="361">
        <v>48.9</v>
      </c>
    </row>
    <row r="2513" spans="1:4" s="364" customFormat="1" x14ac:dyDescent="0.25">
      <c r="A2513" s="360">
        <v>93195</v>
      </c>
      <c r="B2513" s="360" t="s">
        <v>2621</v>
      </c>
      <c r="C2513" s="360" t="s">
        <v>51</v>
      </c>
      <c r="D2513" s="361">
        <v>59.51</v>
      </c>
    </row>
    <row r="2514" spans="1:4" s="364" customFormat="1" x14ac:dyDescent="0.25">
      <c r="A2514" s="360">
        <v>93196</v>
      </c>
      <c r="B2514" s="360" t="s">
        <v>2622</v>
      </c>
      <c r="C2514" s="360" t="s">
        <v>51</v>
      </c>
      <c r="D2514" s="361">
        <v>88.45</v>
      </c>
    </row>
    <row r="2515" spans="1:4" s="364" customFormat="1" x14ac:dyDescent="0.25">
      <c r="A2515" s="360">
        <v>93197</v>
      </c>
      <c r="B2515" s="360" t="s">
        <v>2623</v>
      </c>
      <c r="C2515" s="360" t="s">
        <v>51</v>
      </c>
      <c r="D2515" s="361">
        <v>99.24</v>
      </c>
    </row>
    <row r="2516" spans="1:4" s="364" customFormat="1" x14ac:dyDescent="0.25">
      <c r="A2516" s="360">
        <v>93198</v>
      </c>
      <c r="B2516" s="360" t="s">
        <v>2624</v>
      </c>
      <c r="C2516" s="360" t="s">
        <v>51</v>
      </c>
      <c r="D2516" s="361">
        <v>38.299999999999997</v>
      </c>
    </row>
    <row r="2517" spans="1:4" s="364" customFormat="1" x14ac:dyDescent="0.25">
      <c r="A2517" s="360">
        <v>93199</v>
      </c>
      <c r="B2517" s="360" t="s">
        <v>2625</v>
      </c>
      <c r="C2517" s="360" t="s">
        <v>51</v>
      </c>
      <c r="D2517" s="361">
        <v>37.82</v>
      </c>
    </row>
    <row r="2518" spans="1:4" s="364" customFormat="1" x14ac:dyDescent="0.25">
      <c r="A2518" s="360">
        <v>93200</v>
      </c>
      <c r="B2518" s="360" t="s">
        <v>2626</v>
      </c>
      <c r="C2518" s="360" t="s">
        <v>51</v>
      </c>
      <c r="D2518" s="361">
        <v>2.66</v>
      </c>
    </row>
    <row r="2519" spans="1:4" s="364" customFormat="1" x14ac:dyDescent="0.25">
      <c r="A2519" s="360">
        <v>93201</v>
      </c>
      <c r="B2519" s="360" t="s">
        <v>2627</v>
      </c>
      <c r="C2519" s="360" t="s">
        <v>51</v>
      </c>
      <c r="D2519" s="361">
        <v>5.28</v>
      </c>
    </row>
    <row r="2520" spans="1:4" s="364" customFormat="1" x14ac:dyDescent="0.25">
      <c r="A2520" s="360">
        <v>93202</v>
      </c>
      <c r="B2520" s="360" t="s">
        <v>2628</v>
      </c>
      <c r="C2520" s="360" t="s">
        <v>51</v>
      </c>
      <c r="D2520" s="361">
        <v>24.02</v>
      </c>
    </row>
    <row r="2521" spans="1:4" s="364" customFormat="1" x14ac:dyDescent="0.25">
      <c r="A2521" s="360">
        <v>93203</v>
      </c>
      <c r="B2521" s="360" t="s">
        <v>2629</v>
      </c>
      <c r="C2521" s="360" t="s">
        <v>51</v>
      </c>
      <c r="D2521" s="361">
        <v>13</v>
      </c>
    </row>
    <row r="2522" spans="1:4" s="364" customFormat="1" x14ac:dyDescent="0.25">
      <c r="A2522" s="360">
        <v>93204</v>
      </c>
      <c r="B2522" s="360" t="s">
        <v>2630</v>
      </c>
      <c r="C2522" s="360" t="s">
        <v>51</v>
      </c>
      <c r="D2522" s="361">
        <v>64.87</v>
      </c>
    </row>
    <row r="2523" spans="1:4" s="364" customFormat="1" x14ac:dyDescent="0.25">
      <c r="A2523" s="360">
        <v>93205</v>
      </c>
      <c r="B2523" s="360" t="s">
        <v>2631</v>
      </c>
      <c r="C2523" s="360" t="s">
        <v>51</v>
      </c>
      <c r="D2523" s="361">
        <v>38.15</v>
      </c>
    </row>
    <row r="2524" spans="1:4" s="364" customFormat="1" x14ac:dyDescent="0.25">
      <c r="A2524" s="360">
        <v>95952</v>
      </c>
      <c r="B2524" s="360" t="s">
        <v>2632</v>
      </c>
      <c r="C2524" s="360" t="s">
        <v>24</v>
      </c>
      <c r="D2524" s="362">
        <v>2167.73</v>
      </c>
    </row>
    <row r="2525" spans="1:4" s="364" customFormat="1" x14ac:dyDescent="0.25">
      <c r="A2525" s="360">
        <v>95953</v>
      </c>
      <c r="B2525" s="360" t="s">
        <v>2633</v>
      </c>
      <c r="C2525" s="360" t="s">
        <v>24</v>
      </c>
      <c r="D2525" s="362">
        <v>3552.71</v>
      </c>
    </row>
    <row r="2526" spans="1:4" s="364" customFormat="1" x14ac:dyDescent="0.25">
      <c r="A2526" s="360">
        <v>95954</v>
      </c>
      <c r="B2526" s="360" t="s">
        <v>2634</v>
      </c>
      <c r="C2526" s="360" t="s">
        <v>24</v>
      </c>
      <c r="D2526" s="362">
        <v>2514.9499999999998</v>
      </c>
    </row>
    <row r="2527" spans="1:4" s="364" customFormat="1" x14ac:dyDescent="0.25">
      <c r="A2527" s="360">
        <v>95955</v>
      </c>
      <c r="B2527" s="360" t="s">
        <v>2635</v>
      </c>
      <c r="C2527" s="360" t="s">
        <v>24</v>
      </c>
      <c r="D2527" s="362">
        <v>3156.6</v>
      </c>
    </row>
    <row r="2528" spans="1:4" s="364" customFormat="1" x14ac:dyDescent="0.25">
      <c r="A2528" s="360">
        <v>95956</v>
      </c>
      <c r="B2528" s="360" t="s">
        <v>2636</v>
      </c>
      <c r="C2528" s="360" t="s">
        <v>24</v>
      </c>
      <c r="D2528" s="362">
        <v>2464.4</v>
      </c>
    </row>
    <row r="2529" spans="1:4" s="364" customFormat="1" x14ac:dyDescent="0.25">
      <c r="A2529" s="360">
        <v>95957</v>
      </c>
      <c r="B2529" s="360" t="s">
        <v>2637</v>
      </c>
      <c r="C2529" s="360" t="s">
        <v>24</v>
      </c>
      <c r="D2529" s="362">
        <v>3280.94</v>
      </c>
    </row>
    <row r="2530" spans="1:4" s="364" customFormat="1" x14ac:dyDescent="0.25">
      <c r="A2530" s="360">
        <v>95969</v>
      </c>
      <c r="B2530" s="360" t="s">
        <v>2638</v>
      </c>
      <c r="C2530" s="360" t="s">
        <v>24</v>
      </c>
      <c r="D2530" s="362">
        <v>2944.37</v>
      </c>
    </row>
    <row r="2531" spans="1:4" s="364" customFormat="1" x14ac:dyDescent="0.25">
      <c r="A2531" s="360">
        <v>97733</v>
      </c>
      <c r="B2531" s="360" t="s">
        <v>2639</v>
      </c>
      <c r="C2531" s="360" t="s">
        <v>24</v>
      </c>
      <c r="D2531" s="362">
        <v>3020.14</v>
      </c>
    </row>
    <row r="2532" spans="1:4" s="364" customFormat="1" x14ac:dyDescent="0.25">
      <c r="A2532" s="360">
        <v>97734</v>
      </c>
      <c r="B2532" s="360" t="s">
        <v>2640</v>
      </c>
      <c r="C2532" s="360" t="s">
        <v>24</v>
      </c>
      <c r="D2532" s="362">
        <v>2568.67</v>
      </c>
    </row>
    <row r="2533" spans="1:4" s="364" customFormat="1" x14ac:dyDescent="0.25">
      <c r="A2533" s="360">
        <v>97735</v>
      </c>
      <c r="B2533" s="360" t="s">
        <v>2641</v>
      </c>
      <c r="C2533" s="360" t="s">
        <v>24</v>
      </c>
      <c r="D2533" s="362">
        <v>2169.4499999999998</v>
      </c>
    </row>
    <row r="2534" spans="1:4" s="364" customFormat="1" x14ac:dyDescent="0.25">
      <c r="A2534" s="360">
        <v>97736</v>
      </c>
      <c r="B2534" s="360" t="s">
        <v>2642</v>
      </c>
      <c r="C2534" s="360" t="s">
        <v>24</v>
      </c>
      <c r="D2534" s="362">
        <v>1483.27</v>
      </c>
    </row>
    <row r="2535" spans="1:4" s="364" customFormat="1" x14ac:dyDescent="0.25">
      <c r="A2535" s="360">
        <v>97737</v>
      </c>
      <c r="B2535" s="360" t="s">
        <v>2643</v>
      </c>
      <c r="C2535" s="360" t="s">
        <v>24</v>
      </c>
      <c r="D2535" s="362">
        <v>3181.19</v>
      </c>
    </row>
    <row r="2536" spans="1:4" s="364" customFormat="1" x14ac:dyDescent="0.25">
      <c r="A2536" s="360">
        <v>97738</v>
      </c>
      <c r="B2536" s="360" t="s">
        <v>2644</v>
      </c>
      <c r="C2536" s="360" t="s">
        <v>24</v>
      </c>
      <c r="D2536" s="362">
        <v>4504.6000000000004</v>
      </c>
    </row>
    <row r="2537" spans="1:4" s="364" customFormat="1" x14ac:dyDescent="0.25">
      <c r="A2537" s="360">
        <v>97739</v>
      </c>
      <c r="B2537" s="360" t="s">
        <v>2645</v>
      </c>
      <c r="C2537" s="360" t="s">
        <v>24</v>
      </c>
      <c r="D2537" s="362">
        <v>2590.75</v>
      </c>
    </row>
    <row r="2538" spans="1:4" s="364" customFormat="1" x14ac:dyDescent="0.25">
      <c r="A2538" s="360">
        <v>97740</v>
      </c>
      <c r="B2538" s="360" t="s">
        <v>2646</v>
      </c>
      <c r="C2538" s="360" t="s">
        <v>24</v>
      </c>
      <c r="D2538" s="362">
        <v>2036.62</v>
      </c>
    </row>
    <row r="2539" spans="1:4" s="364" customFormat="1" x14ac:dyDescent="0.25">
      <c r="A2539" s="360">
        <v>98615</v>
      </c>
      <c r="B2539" s="360" t="s">
        <v>2647</v>
      </c>
      <c r="C2539" s="360" t="s">
        <v>4</v>
      </c>
      <c r="D2539" s="361">
        <v>99.22</v>
      </c>
    </row>
    <row r="2540" spans="1:4" s="364" customFormat="1" x14ac:dyDescent="0.25">
      <c r="A2540" s="360">
        <v>98616</v>
      </c>
      <c r="B2540" s="360" t="s">
        <v>2648</v>
      </c>
      <c r="C2540" s="360" t="s">
        <v>4</v>
      </c>
      <c r="D2540" s="361">
        <v>76.37</v>
      </c>
    </row>
    <row r="2541" spans="1:4" s="364" customFormat="1" x14ac:dyDescent="0.25">
      <c r="A2541" s="360">
        <v>98617</v>
      </c>
      <c r="B2541" s="360" t="s">
        <v>2649</v>
      </c>
      <c r="C2541" s="360" t="s">
        <v>4</v>
      </c>
      <c r="D2541" s="361">
        <v>70.17</v>
      </c>
    </row>
    <row r="2542" spans="1:4" s="364" customFormat="1" x14ac:dyDescent="0.25">
      <c r="A2542" s="360">
        <v>98618</v>
      </c>
      <c r="B2542" s="360" t="s">
        <v>2650</v>
      </c>
      <c r="C2542" s="360" t="s">
        <v>4</v>
      </c>
      <c r="D2542" s="361">
        <v>96.53</v>
      </c>
    </row>
    <row r="2543" spans="1:4" s="364" customFormat="1" x14ac:dyDescent="0.25">
      <c r="A2543" s="360">
        <v>98619</v>
      </c>
      <c r="B2543" s="360" t="s">
        <v>2651</v>
      </c>
      <c r="C2543" s="360" t="s">
        <v>4</v>
      </c>
      <c r="D2543" s="361">
        <v>87.16</v>
      </c>
    </row>
    <row r="2544" spans="1:4" s="364" customFormat="1" x14ac:dyDescent="0.25">
      <c r="A2544" s="360">
        <v>98620</v>
      </c>
      <c r="B2544" s="360" t="s">
        <v>2652</v>
      </c>
      <c r="C2544" s="360" t="s">
        <v>4</v>
      </c>
      <c r="D2544" s="361">
        <v>82.44</v>
      </c>
    </row>
    <row r="2545" spans="1:4" s="364" customFormat="1" x14ac:dyDescent="0.25">
      <c r="A2545" s="360">
        <v>98621</v>
      </c>
      <c r="B2545" s="360" t="s">
        <v>2653</v>
      </c>
      <c r="C2545" s="360" t="s">
        <v>4</v>
      </c>
      <c r="D2545" s="361">
        <v>108.58</v>
      </c>
    </row>
    <row r="2546" spans="1:4" s="364" customFormat="1" x14ac:dyDescent="0.25">
      <c r="A2546" s="360">
        <v>98622</v>
      </c>
      <c r="B2546" s="360" t="s">
        <v>2654</v>
      </c>
      <c r="C2546" s="360" t="s">
        <v>4</v>
      </c>
      <c r="D2546" s="361">
        <v>101.04</v>
      </c>
    </row>
    <row r="2547" spans="1:4" s="364" customFormat="1" x14ac:dyDescent="0.25">
      <c r="A2547" s="360">
        <v>98623</v>
      </c>
      <c r="B2547" s="360" t="s">
        <v>2655</v>
      </c>
      <c r="C2547" s="360" t="s">
        <v>4</v>
      </c>
      <c r="D2547" s="361">
        <v>97.21</v>
      </c>
    </row>
    <row r="2548" spans="1:4" s="364" customFormat="1" x14ac:dyDescent="0.25">
      <c r="A2548" s="360">
        <v>98624</v>
      </c>
      <c r="B2548" s="360" t="s">
        <v>2656</v>
      </c>
      <c r="C2548" s="360" t="s">
        <v>4</v>
      </c>
      <c r="D2548" s="361">
        <v>121.84</v>
      </c>
    </row>
    <row r="2549" spans="1:4" s="364" customFormat="1" x14ac:dyDescent="0.25">
      <c r="A2549" s="360">
        <v>98625</v>
      </c>
      <c r="B2549" s="360" t="s">
        <v>2657</v>
      </c>
      <c r="C2549" s="360" t="s">
        <v>4</v>
      </c>
      <c r="D2549" s="361">
        <v>115.49</v>
      </c>
    </row>
    <row r="2550" spans="1:4" s="364" customFormat="1" x14ac:dyDescent="0.25">
      <c r="A2550" s="360">
        <v>98626</v>
      </c>
      <c r="B2550" s="360" t="s">
        <v>2658</v>
      </c>
      <c r="C2550" s="360" t="s">
        <v>4</v>
      </c>
      <c r="D2550" s="361">
        <v>112.21</v>
      </c>
    </row>
    <row r="2551" spans="1:4" s="364" customFormat="1" x14ac:dyDescent="0.25">
      <c r="A2551" s="360">
        <v>98655</v>
      </c>
      <c r="B2551" s="360" t="s">
        <v>2659</v>
      </c>
      <c r="C2551" s="360" t="s">
        <v>51</v>
      </c>
      <c r="D2551" s="361">
        <v>652.39</v>
      </c>
    </row>
    <row r="2552" spans="1:4" s="364" customFormat="1" x14ac:dyDescent="0.25">
      <c r="A2552" s="360">
        <v>98656</v>
      </c>
      <c r="B2552" s="360" t="s">
        <v>2660</v>
      </c>
      <c r="C2552" s="360" t="s">
        <v>51</v>
      </c>
      <c r="D2552" s="361">
        <v>661.28</v>
      </c>
    </row>
    <row r="2553" spans="1:4" s="364" customFormat="1" x14ac:dyDescent="0.25">
      <c r="A2553" s="360">
        <v>98657</v>
      </c>
      <c r="B2553" s="360" t="s">
        <v>2661</v>
      </c>
      <c r="C2553" s="360" t="s">
        <v>51</v>
      </c>
      <c r="D2553" s="361">
        <v>670.18</v>
      </c>
    </row>
    <row r="2554" spans="1:4" s="364" customFormat="1" x14ac:dyDescent="0.25">
      <c r="A2554" s="360">
        <v>98658</v>
      </c>
      <c r="B2554" s="360" t="s">
        <v>2662</v>
      </c>
      <c r="C2554" s="360" t="s">
        <v>51</v>
      </c>
      <c r="D2554" s="361">
        <v>679.07</v>
      </c>
    </row>
    <row r="2555" spans="1:4" s="364" customFormat="1" x14ac:dyDescent="0.25">
      <c r="A2555" s="360">
        <v>98659</v>
      </c>
      <c r="B2555" s="360" t="s">
        <v>2663</v>
      </c>
      <c r="C2555" s="360" t="s">
        <v>51</v>
      </c>
      <c r="D2555" s="361">
        <v>696.85</v>
      </c>
    </row>
    <row r="2556" spans="1:4" s="364" customFormat="1" x14ac:dyDescent="0.25">
      <c r="A2556" s="360">
        <v>98746</v>
      </c>
      <c r="B2556" s="360" t="s">
        <v>2664</v>
      </c>
      <c r="C2556" s="360" t="s">
        <v>51</v>
      </c>
      <c r="D2556" s="361">
        <v>48.8</v>
      </c>
    </row>
    <row r="2557" spans="1:4" s="364" customFormat="1" x14ac:dyDescent="0.25">
      <c r="A2557" s="360">
        <v>98749</v>
      </c>
      <c r="B2557" s="360" t="s">
        <v>2665</v>
      </c>
      <c r="C2557" s="360" t="s">
        <v>51</v>
      </c>
      <c r="D2557" s="361">
        <v>57.51</v>
      </c>
    </row>
    <row r="2558" spans="1:4" s="364" customFormat="1" x14ac:dyDescent="0.25">
      <c r="A2558" s="360">
        <v>98750</v>
      </c>
      <c r="B2558" s="360" t="s">
        <v>2666</v>
      </c>
      <c r="C2558" s="360" t="s">
        <v>51</v>
      </c>
      <c r="D2558" s="361">
        <v>67.959999999999994</v>
      </c>
    </row>
    <row r="2559" spans="1:4" s="364" customFormat="1" x14ac:dyDescent="0.25">
      <c r="A2559" s="360">
        <v>98751</v>
      </c>
      <c r="B2559" s="360" t="s">
        <v>2667</v>
      </c>
      <c r="C2559" s="360" t="s">
        <v>51</v>
      </c>
      <c r="D2559" s="361">
        <v>95.22</v>
      </c>
    </row>
    <row r="2560" spans="1:4" s="364" customFormat="1" x14ac:dyDescent="0.25">
      <c r="A2560" s="360">
        <v>98752</v>
      </c>
      <c r="B2560" s="360" t="s">
        <v>2668</v>
      </c>
      <c r="C2560" s="360" t="s">
        <v>51</v>
      </c>
      <c r="D2560" s="361">
        <v>127.93</v>
      </c>
    </row>
    <row r="2561" spans="1:4" s="364" customFormat="1" x14ac:dyDescent="0.25">
      <c r="A2561" s="360">
        <v>98753</v>
      </c>
      <c r="B2561" s="360" t="s">
        <v>2669</v>
      </c>
      <c r="C2561" s="360" t="s">
        <v>51</v>
      </c>
      <c r="D2561" s="361">
        <v>168.5</v>
      </c>
    </row>
    <row r="2562" spans="1:4" s="364" customFormat="1" x14ac:dyDescent="0.25">
      <c r="A2562" s="360">
        <v>100763</v>
      </c>
      <c r="B2562" s="360" t="s">
        <v>2670</v>
      </c>
      <c r="C2562" s="360" t="s">
        <v>55</v>
      </c>
      <c r="D2562" s="361">
        <v>17.309999999999999</v>
      </c>
    </row>
    <row r="2563" spans="1:4" s="364" customFormat="1" x14ac:dyDescent="0.25">
      <c r="A2563" s="360">
        <v>100764</v>
      </c>
      <c r="B2563" s="360" t="s">
        <v>2671</v>
      </c>
      <c r="C2563" s="360" t="s">
        <v>55</v>
      </c>
      <c r="D2563" s="361">
        <v>17.2</v>
      </c>
    </row>
    <row r="2564" spans="1:4" s="364" customFormat="1" x14ac:dyDescent="0.25">
      <c r="A2564" s="360">
        <v>100765</v>
      </c>
      <c r="B2564" s="360" t="s">
        <v>2672</v>
      </c>
      <c r="C2564" s="360" t="s">
        <v>55</v>
      </c>
      <c r="D2564" s="361">
        <v>17.07</v>
      </c>
    </row>
    <row r="2565" spans="1:4" s="364" customFormat="1" x14ac:dyDescent="0.25">
      <c r="A2565" s="360">
        <v>100766</v>
      </c>
      <c r="B2565" s="360" t="s">
        <v>12628</v>
      </c>
      <c r="C2565" s="360" t="s">
        <v>55</v>
      </c>
      <c r="D2565" s="361">
        <v>17.29</v>
      </c>
    </row>
    <row r="2566" spans="1:4" s="364" customFormat="1" x14ac:dyDescent="0.25">
      <c r="A2566" s="360">
        <v>100767</v>
      </c>
      <c r="B2566" s="360" t="s">
        <v>2673</v>
      </c>
      <c r="C2566" s="360" t="s">
        <v>55</v>
      </c>
      <c r="D2566" s="361">
        <v>16.72</v>
      </c>
    </row>
    <row r="2567" spans="1:4" s="364" customFormat="1" x14ac:dyDescent="0.25">
      <c r="A2567" s="360">
        <v>100768</v>
      </c>
      <c r="B2567" s="360" t="s">
        <v>12629</v>
      </c>
      <c r="C2567" s="360" t="s">
        <v>55</v>
      </c>
      <c r="D2567" s="361">
        <v>19.850000000000001</v>
      </c>
    </row>
    <row r="2568" spans="1:4" s="364" customFormat="1" x14ac:dyDescent="0.25">
      <c r="A2568" s="360">
        <v>100769</v>
      </c>
      <c r="B2568" s="360" t="s">
        <v>2674</v>
      </c>
      <c r="C2568" s="360" t="s">
        <v>55</v>
      </c>
      <c r="D2568" s="361">
        <v>23.31</v>
      </c>
    </row>
    <row r="2569" spans="1:4" s="364" customFormat="1" x14ac:dyDescent="0.25">
      <c r="A2569" s="360">
        <v>100770</v>
      </c>
      <c r="B2569" s="360" t="s">
        <v>12630</v>
      </c>
      <c r="C2569" s="360" t="s">
        <v>55</v>
      </c>
      <c r="D2569" s="361">
        <v>22.77</v>
      </c>
    </row>
    <row r="2570" spans="1:4" s="364" customFormat="1" x14ac:dyDescent="0.25">
      <c r="A2570" s="360">
        <v>100771</v>
      </c>
      <c r="B2570" s="360" t="s">
        <v>2675</v>
      </c>
      <c r="C2570" s="360" t="s">
        <v>55</v>
      </c>
      <c r="D2570" s="361">
        <v>26.73</v>
      </c>
    </row>
    <row r="2571" spans="1:4" s="364" customFormat="1" x14ac:dyDescent="0.25">
      <c r="A2571" s="360">
        <v>100772</v>
      </c>
      <c r="B2571" s="360" t="s">
        <v>12631</v>
      </c>
      <c r="C2571" s="360" t="s">
        <v>55</v>
      </c>
      <c r="D2571" s="361">
        <v>17.02</v>
      </c>
    </row>
    <row r="2572" spans="1:4" s="364" customFormat="1" x14ac:dyDescent="0.25">
      <c r="A2572" s="360">
        <v>100773</v>
      </c>
      <c r="B2572" s="360" t="s">
        <v>2676</v>
      </c>
      <c r="C2572" s="360" t="s">
        <v>55</v>
      </c>
      <c r="D2572" s="361">
        <v>20.32</v>
      </c>
    </row>
    <row r="2573" spans="1:4" s="364" customFormat="1" x14ac:dyDescent="0.25">
      <c r="A2573" s="360">
        <v>100774</v>
      </c>
      <c r="B2573" s="360" t="s">
        <v>2677</v>
      </c>
      <c r="C2573" s="360" t="s">
        <v>55</v>
      </c>
      <c r="D2573" s="361">
        <v>12.87</v>
      </c>
    </row>
    <row r="2574" spans="1:4" s="364" customFormat="1" x14ac:dyDescent="0.25">
      <c r="A2574" s="360">
        <v>100775</v>
      </c>
      <c r="B2574" s="360" t="s">
        <v>2678</v>
      </c>
      <c r="C2574" s="360" t="s">
        <v>55</v>
      </c>
      <c r="D2574" s="361">
        <v>14.59</v>
      </c>
    </row>
    <row r="2575" spans="1:4" s="364" customFormat="1" x14ac:dyDescent="0.25">
      <c r="A2575" s="360">
        <v>100776</v>
      </c>
      <c r="B2575" s="360" t="s">
        <v>2679</v>
      </c>
      <c r="C2575" s="360" t="s">
        <v>55</v>
      </c>
      <c r="D2575" s="361">
        <v>20.36</v>
      </c>
    </row>
    <row r="2576" spans="1:4" s="364" customFormat="1" x14ac:dyDescent="0.25">
      <c r="A2576" s="360">
        <v>100777</v>
      </c>
      <c r="B2576" s="360" t="s">
        <v>2680</v>
      </c>
      <c r="C2576" s="360" t="s">
        <v>55</v>
      </c>
      <c r="D2576" s="361">
        <v>15.44</v>
      </c>
    </row>
    <row r="2577" spans="1:4" s="364" customFormat="1" x14ac:dyDescent="0.25">
      <c r="A2577" s="360">
        <v>100778</v>
      </c>
      <c r="B2577" s="360" t="s">
        <v>2681</v>
      </c>
      <c r="C2577" s="360" t="s">
        <v>55</v>
      </c>
      <c r="D2577" s="361">
        <v>11.45</v>
      </c>
    </row>
    <row r="2578" spans="1:4" s="364" customFormat="1" x14ac:dyDescent="0.25">
      <c r="A2578" s="360">
        <v>98560</v>
      </c>
      <c r="B2578" s="360" t="s">
        <v>2682</v>
      </c>
      <c r="C2578" s="360" t="s">
        <v>4</v>
      </c>
      <c r="D2578" s="361">
        <v>39.72</v>
      </c>
    </row>
    <row r="2579" spans="1:4" s="364" customFormat="1" x14ac:dyDescent="0.25">
      <c r="A2579" s="360">
        <v>98561</v>
      </c>
      <c r="B2579" s="360" t="s">
        <v>2683</v>
      </c>
      <c r="C2579" s="360" t="s">
        <v>4</v>
      </c>
      <c r="D2579" s="361">
        <v>36.15</v>
      </c>
    </row>
    <row r="2580" spans="1:4" s="364" customFormat="1" x14ac:dyDescent="0.25">
      <c r="A2580" s="360">
        <v>98562</v>
      </c>
      <c r="B2580" s="360" t="s">
        <v>2684</v>
      </c>
      <c r="C2580" s="360" t="s">
        <v>4</v>
      </c>
      <c r="D2580" s="361">
        <v>35.729999999999997</v>
      </c>
    </row>
    <row r="2581" spans="1:4" s="364" customFormat="1" x14ac:dyDescent="0.25">
      <c r="A2581" s="360">
        <v>98555</v>
      </c>
      <c r="B2581" s="360" t="s">
        <v>196</v>
      </c>
      <c r="C2581" s="360" t="s">
        <v>4</v>
      </c>
      <c r="D2581" s="361">
        <v>24.17</v>
      </c>
    </row>
    <row r="2582" spans="1:4" s="364" customFormat="1" x14ac:dyDescent="0.25">
      <c r="A2582" s="360">
        <v>98556</v>
      </c>
      <c r="B2582" s="360" t="s">
        <v>2685</v>
      </c>
      <c r="C2582" s="360" t="s">
        <v>4</v>
      </c>
      <c r="D2582" s="361">
        <v>43.67</v>
      </c>
    </row>
    <row r="2583" spans="1:4" s="364" customFormat="1" x14ac:dyDescent="0.25">
      <c r="A2583" s="360">
        <v>98558</v>
      </c>
      <c r="B2583" s="360" t="s">
        <v>2686</v>
      </c>
      <c r="C2583" s="360" t="s">
        <v>8</v>
      </c>
      <c r="D2583" s="361">
        <v>6.7</v>
      </c>
    </row>
    <row r="2584" spans="1:4" s="364" customFormat="1" x14ac:dyDescent="0.25">
      <c r="A2584" s="360">
        <v>98559</v>
      </c>
      <c r="B2584" s="360" t="s">
        <v>2687</v>
      </c>
      <c r="C2584" s="360" t="s">
        <v>51</v>
      </c>
      <c r="D2584" s="361">
        <v>3.64</v>
      </c>
    </row>
    <row r="2585" spans="1:4" s="364" customFormat="1" x14ac:dyDescent="0.25">
      <c r="A2585" s="360">
        <v>98546</v>
      </c>
      <c r="B2585" s="360" t="s">
        <v>2688</v>
      </c>
      <c r="C2585" s="360" t="s">
        <v>4</v>
      </c>
      <c r="D2585" s="361">
        <v>81.819999999999993</v>
      </c>
    </row>
    <row r="2586" spans="1:4" s="364" customFormat="1" x14ac:dyDescent="0.25">
      <c r="A2586" s="360">
        <v>98547</v>
      </c>
      <c r="B2586" s="360" t="s">
        <v>2689</v>
      </c>
      <c r="C2586" s="360" t="s">
        <v>4</v>
      </c>
      <c r="D2586" s="361">
        <v>151.84</v>
      </c>
    </row>
    <row r="2587" spans="1:4" s="364" customFormat="1" x14ac:dyDescent="0.25">
      <c r="A2587" s="360">
        <v>98553</v>
      </c>
      <c r="B2587" s="360" t="s">
        <v>2690</v>
      </c>
      <c r="C2587" s="360" t="s">
        <v>4</v>
      </c>
      <c r="D2587" s="361">
        <v>134.1</v>
      </c>
    </row>
    <row r="2588" spans="1:4" s="364" customFormat="1" x14ac:dyDescent="0.25">
      <c r="A2588" s="360">
        <v>98554</v>
      </c>
      <c r="B2588" s="360" t="s">
        <v>2691</v>
      </c>
      <c r="C2588" s="360" t="s">
        <v>4</v>
      </c>
      <c r="D2588" s="361">
        <v>42.94</v>
      </c>
    </row>
    <row r="2589" spans="1:4" s="364" customFormat="1" x14ac:dyDescent="0.25">
      <c r="A2589" s="360">
        <v>98557</v>
      </c>
      <c r="B2589" s="360" t="s">
        <v>68</v>
      </c>
      <c r="C2589" s="360" t="s">
        <v>4</v>
      </c>
      <c r="D2589" s="361">
        <v>34.79</v>
      </c>
    </row>
    <row r="2590" spans="1:4" s="364" customFormat="1" x14ac:dyDescent="0.25">
      <c r="A2590" s="360">
        <v>98563</v>
      </c>
      <c r="B2590" s="360" t="s">
        <v>2692</v>
      </c>
      <c r="C2590" s="360" t="s">
        <v>4</v>
      </c>
      <c r="D2590" s="361">
        <v>28.24</v>
      </c>
    </row>
    <row r="2591" spans="1:4" s="364" customFormat="1" x14ac:dyDescent="0.25">
      <c r="A2591" s="360">
        <v>98564</v>
      </c>
      <c r="B2591" s="360" t="s">
        <v>2693</v>
      </c>
      <c r="C2591" s="360" t="s">
        <v>4</v>
      </c>
      <c r="D2591" s="361">
        <v>41.05</v>
      </c>
    </row>
    <row r="2592" spans="1:4" s="364" customFormat="1" x14ac:dyDescent="0.25">
      <c r="A2592" s="360">
        <v>98565</v>
      </c>
      <c r="B2592" s="360" t="s">
        <v>2694</v>
      </c>
      <c r="C2592" s="360" t="s">
        <v>4</v>
      </c>
      <c r="D2592" s="361">
        <v>40.65</v>
      </c>
    </row>
    <row r="2593" spans="1:4" s="364" customFormat="1" x14ac:dyDescent="0.25">
      <c r="A2593" s="360">
        <v>98566</v>
      </c>
      <c r="B2593" s="360" t="s">
        <v>2695</v>
      </c>
      <c r="C2593" s="360" t="s">
        <v>4</v>
      </c>
      <c r="D2593" s="361">
        <v>53.45</v>
      </c>
    </row>
    <row r="2594" spans="1:4" s="364" customFormat="1" x14ac:dyDescent="0.25">
      <c r="A2594" s="360">
        <v>98567</v>
      </c>
      <c r="B2594" s="360" t="s">
        <v>2696</v>
      </c>
      <c r="C2594" s="360" t="s">
        <v>4</v>
      </c>
      <c r="D2594" s="361">
        <v>52.43</v>
      </c>
    </row>
    <row r="2595" spans="1:4" s="364" customFormat="1" x14ac:dyDescent="0.25">
      <c r="A2595" s="360">
        <v>98568</v>
      </c>
      <c r="B2595" s="360" t="s">
        <v>2697</v>
      </c>
      <c r="C2595" s="360" t="s">
        <v>4</v>
      </c>
      <c r="D2595" s="361">
        <v>65.209999999999994</v>
      </c>
    </row>
    <row r="2596" spans="1:4" s="364" customFormat="1" x14ac:dyDescent="0.25">
      <c r="A2596" s="360">
        <v>98569</v>
      </c>
      <c r="B2596" s="360" t="s">
        <v>2698</v>
      </c>
      <c r="C2596" s="360" t="s">
        <v>4</v>
      </c>
      <c r="D2596" s="361">
        <v>64.81</v>
      </c>
    </row>
    <row r="2597" spans="1:4" s="364" customFormat="1" x14ac:dyDescent="0.25">
      <c r="A2597" s="360">
        <v>98570</v>
      </c>
      <c r="B2597" s="360" t="s">
        <v>2699</v>
      </c>
      <c r="C2597" s="360" t="s">
        <v>4</v>
      </c>
      <c r="D2597" s="361">
        <v>77.63</v>
      </c>
    </row>
    <row r="2598" spans="1:4" s="364" customFormat="1" x14ac:dyDescent="0.25">
      <c r="A2598" s="360">
        <v>98571</v>
      </c>
      <c r="B2598" s="360" t="s">
        <v>2700</v>
      </c>
      <c r="C2598" s="360" t="s">
        <v>4</v>
      </c>
      <c r="D2598" s="361">
        <v>30.45</v>
      </c>
    </row>
    <row r="2599" spans="1:4" s="364" customFormat="1" x14ac:dyDescent="0.25">
      <c r="A2599" s="360">
        <v>98572</v>
      </c>
      <c r="B2599" s="360" t="s">
        <v>2701</v>
      </c>
      <c r="C2599" s="360" t="s">
        <v>4</v>
      </c>
      <c r="D2599" s="361">
        <v>37.57</v>
      </c>
    </row>
    <row r="2600" spans="1:4" s="364" customFormat="1" x14ac:dyDescent="0.25">
      <c r="A2600" s="360">
        <v>98573</v>
      </c>
      <c r="B2600" s="360" t="s">
        <v>2702</v>
      </c>
      <c r="C2600" s="360" t="s">
        <v>4</v>
      </c>
      <c r="D2600" s="361">
        <v>50.04</v>
      </c>
    </row>
    <row r="2601" spans="1:4" s="364" customFormat="1" x14ac:dyDescent="0.25">
      <c r="A2601" s="360">
        <v>91831</v>
      </c>
      <c r="B2601" s="360" t="s">
        <v>2703</v>
      </c>
      <c r="C2601" s="360" t="s">
        <v>51</v>
      </c>
      <c r="D2601" s="361">
        <v>7.25</v>
      </c>
    </row>
    <row r="2602" spans="1:4" s="364" customFormat="1" x14ac:dyDescent="0.25">
      <c r="A2602" s="360">
        <v>91833</v>
      </c>
      <c r="B2602" s="360" t="s">
        <v>2704</v>
      </c>
      <c r="C2602" s="360" t="s">
        <v>51</v>
      </c>
      <c r="D2602" s="361">
        <v>7.82</v>
      </c>
    </row>
    <row r="2603" spans="1:4" s="364" customFormat="1" x14ac:dyDescent="0.25">
      <c r="A2603" s="360">
        <v>91834</v>
      </c>
      <c r="B2603" s="360" t="s">
        <v>551</v>
      </c>
      <c r="C2603" s="360" t="s">
        <v>51</v>
      </c>
      <c r="D2603" s="361">
        <v>8.0500000000000007</v>
      </c>
    </row>
    <row r="2604" spans="1:4" s="364" customFormat="1" x14ac:dyDescent="0.25">
      <c r="A2604" s="360">
        <v>91835</v>
      </c>
      <c r="B2604" s="360" t="s">
        <v>2705</v>
      </c>
      <c r="C2604" s="360" t="s">
        <v>51</v>
      </c>
      <c r="D2604" s="361">
        <v>9.5299999999999994</v>
      </c>
    </row>
    <row r="2605" spans="1:4" s="364" customFormat="1" x14ac:dyDescent="0.25">
      <c r="A2605" s="360">
        <v>91836</v>
      </c>
      <c r="B2605" s="360" t="s">
        <v>553</v>
      </c>
      <c r="C2605" s="360" t="s">
        <v>51</v>
      </c>
      <c r="D2605" s="361">
        <v>10.82</v>
      </c>
    </row>
    <row r="2606" spans="1:4" s="364" customFormat="1" x14ac:dyDescent="0.25">
      <c r="A2606" s="360">
        <v>91837</v>
      </c>
      <c r="B2606" s="360" t="s">
        <v>2706</v>
      </c>
      <c r="C2606" s="360" t="s">
        <v>51</v>
      </c>
      <c r="D2606" s="361">
        <v>14.27</v>
      </c>
    </row>
    <row r="2607" spans="1:4" s="364" customFormat="1" x14ac:dyDescent="0.25">
      <c r="A2607" s="360">
        <v>91839</v>
      </c>
      <c r="B2607" s="360" t="s">
        <v>2707</v>
      </c>
      <c r="C2607" s="360" t="s">
        <v>51</v>
      </c>
      <c r="D2607" s="361">
        <v>9</v>
      </c>
    </row>
    <row r="2608" spans="1:4" s="364" customFormat="1" x14ac:dyDescent="0.25">
      <c r="A2608" s="360">
        <v>91840</v>
      </c>
      <c r="B2608" s="360" t="s">
        <v>2708</v>
      </c>
      <c r="C2608" s="360" t="s">
        <v>51</v>
      </c>
      <c r="D2608" s="361">
        <v>11.42</v>
      </c>
    </row>
    <row r="2609" spans="1:4" s="364" customFormat="1" x14ac:dyDescent="0.25">
      <c r="A2609" s="360">
        <v>91841</v>
      </c>
      <c r="B2609" s="360" t="s">
        <v>2709</v>
      </c>
      <c r="C2609" s="360" t="s">
        <v>51</v>
      </c>
      <c r="D2609" s="361">
        <v>10.73</v>
      </c>
    </row>
    <row r="2610" spans="1:4" s="364" customFormat="1" x14ac:dyDescent="0.25">
      <c r="A2610" s="360">
        <v>91842</v>
      </c>
      <c r="B2610" s="360" t="s">
        <v>2710</v>
      </c>
      <c r="C2610" s="360" t="s">
        <v>51</v>
      </c>
      <c r="D2610" s="361">
        <v>5.39</v>
      </c>
    </row>
    <row r="2611" spans="1:4" s="364" customFormat="1" x14ac:dyDescent="0.25">
      <c r="A2611" s="360">
        <v>91843</v>
      </c>
      <c r="B2611" s="360" t="s">
        <v>2711</v>
      </c>
      <c r="C2611" s="360" t="s">
        <v>51</v>
      </c>
      <c r="D2611" s="361">
        <v>5.96</v>
      </c>
    </row>
    <row r="2612" spans="1:4" s="364" customFormat="1" x14ac:dyDescent="0.25">
      <c r="A2612" s="360">
        <v>91844</v>
      </c>
      <c r="B2612" s="360" t="s">
        <v>2712</v>
      </c>
      <c r="C2612" s="360" t="s">
        <v>51</v>
      </c>
      <c r="D2612" s="361">
        <v>6.19</v>
      </c>
    </row>
    <row r="2613" spans="1:4" s="364" customFormat="1" x14ac:dyDescent="0.25">
      <c r="A2613" s="360">
        <v>91845</v>
      </c>
      <c r="B2613" s="360" t="s">
        <v>2713</v>
      </c>
      <c r="C2613" s="360" t="s">
        <v>51</v>
      </c>
      <c r="D2613" s="361">
        <v>7.67</v>
      </c>
    </row>
    <row r="2614" spans="1:4" s="364" customFormat="1" x14ac:dyDescent="0.25">
      <c r="A2614" s="360">
        <v>91846</v>
      </c>
      <c r="B2614" s="360" t="s">
        <v>2714</v>
      </c>
      <c r="C2614" s="360" t="s">
        <v>51</v>
      </c>
      <c r="D2614" s="361">
        <v>8.9700000000000006</v>
      </c>
    </row>
    <row r="2615" spans="1:4" s="364" customFormat="1" x14ac:dyDescent="0.25">
      <c r="A2615" s="360">
        <v>91847</v>
      </c>
      <c r="B2615" s="360" t="s">
        <v>2715</v>
      </c>
      <c r="C2615" s="360" t="s">
        <v>51</v>
      </c>
      <c r="D2615" s="361">
        <v>12.42</v>
      </c>
    </row>
    <row r="2616" spans="1:4" s="364" customFormat="1" x14ac:dyDescent="0.25">
      <c r="A2616" s="360">
        <v>91849</v>
      </c>
      <c r="B2616" s="360" t="s">
        <v>2716</v>
      </c>
      <c r="C2616" s="360" t="s">
        <v>51</v>
      </c>
      <c r="D2616" s="361">
        <v>7.15</v>
      </c>
    </row>
    <row r="2617" spans="1:4" s="364" customFormat="1" x14ac:dyDescent="0.25">
      <c r="A2617" s="360">
        <v>91850</v>
      </c>
      <c r="B2617" s="360" t="s">
        <v>2717</v>
      </c>
      <c r="C2617" s="360" t="s">
        <v>51</v>
      </c>
      <c r="D2617" s="361">
        <v>9.61</v>
      </c>
    </row>
    <row r="2618" spans="1:4" s="364" customFormat="1" x14ac:dyDescent="0.25">
      <c r="A2618" s="360">
        <v>91851</v>
      </c>
      <c r="B2618" s="360" t="s">
        <v>2718</v>
      </c>
      <c r="C2618" s="360" t="s">
        <v>51</v>
      </c>
      <c r="D2618" s="361">
        <v>8.92</v>
      </c>
    </row>
    <row r="2619" spans="1:4" s="364" customFormat="1" x14ac:dyDescent="0.25">
      <c r="A2619" s="360">
        <v>91852</v>
      </c>
      <c r="B2619" s="360" t="s">
        <v>2719</v>
      </c>
      <c r="C2619" s="360" t="s">
        <v>51</v>
      </c>
      <c r="D2619" s="361">
        <v>7.37</v>
      </c>
    </row>
    <row r="2620" spans="1:4" s="364" customFormat="1" x14ac:dyDescent="0.25">
      <c r="A2620" s="360">
        <v>91853</v>
      </c>
      <c r="B2620" s="360" t="s">
        <v>2720</v>
      </c>
      <c r="C2620" s="360" t="s">
        <v>51</v>
      </c>
      <c r="D2620" s="361">
        <v>7.89</v>
      </c>
    </row>
    <row r="2621" spans="1:4" s="364" customFormat="1" x14ac:dyDescent="0.25">
      <c r="A2621" s="360">
        <v>91854</v>
      </c>
      <c r="B2621" s="360" t="s">
        <v>2721</v>
      </c>
      <c r="C2621" s="360" t="s">
        <v>51</v>
      </c>
      <c r="D2621" s="361">
        <v>8.15</v>
      </c>
    </row>
    <row r="2622" spans="1:4" s="364" customFormat="1" x14ac:dyDescent="0.25">
      <c r="A2622" s="360">
        <v>91855</v>
      </c>
      <c r="B2622" s="360" t="s">
        <v>2722</v>
      </c>
      <c r="C2622" s="360" t="s">
        <v>51</v>
      </c>
      <c r="D2622" s="361">
        <v>9.51</v>
      </c>
    </row>
    <row r="2623" spans="1:4" s="364" customFormat="1" x14ac:dyDescent="0.25">
      <c r="A2623" s="360">
        <v>91856</v>
      </c>
      <c r="B2623" s="360" t="s">
        <v>2723</v>
      </c>
      <c r="C2623" s="360" t="s">
        <v>51</v>
      </c>
      <c r="D2623" s="361">
        <v>10.77</v>
      </c>
    </row>
    <row r="2624" spans="1:4" s="364" customFormat="1" x14ac:dyDescent="0.25">
      <c r="A2624" s="360">
        <v>91857</v>
      </c>
      <c r="B2624" s="360" t="s">
        <v>2724</v>
      </c>
      <c r="C2624" s="360" t="s">
        <v>51</v>
      </c>
      <c r="D2624" s="361">
        <v>13.95</v>
      </c>
    </row>
    <row r="2625" spans="1:4" s="364" customFormat="1" x14ac:dyDescent="0.25">
      <c r="A2625" s="360">
        <v>91859</v>
      </c>
      <c r="B2625" s="360" t="s">
        <v>2725</v>
      </c>
      <c r="C2625" s="360" t="s">
        <v>51</v>
      </c>
      <c r="D2625" s="361">
        <v>9.08</v>
      </c>
    </row>
    <row r="2626" spans="1:4" s="364" customFormat="1" x14ac:dyDescent="0.25">
      <c r="A2626" s="360">
        <v>91860</v>
      </c>
      <c r="B2626" s="360" t="s">
        <v>555</v>
      </c>
      <c r="C2626" s="360" t="s">
        <v>51</v>
      </c>
      <c r="D2626" s="361">
        <v>11.42</v>
      </c>
    </row>
    <row r="2627" spans="1:4" s="364" customFormat="1" x14ac:dyDescent="0.25">
      <c r="A2627" s="360">
        <v>91861</v>
      </c>
      <c r="B2627" s="360" t="s">
        <v>2726</v>
      </c>
      <c r="C2627" s="360" t="s">
        <v>51</v>
      </c>
      <c r="D2627" s="361">
        <v>10.79</v>
      </c>
    </row>
    <row r="2628" spans="1:4" s="364" customFormat="1" x14ac:dyDescent="0.25">
      <c r="A2628" s="360">
        <v>91862</v>
      </c>
      <c r="B2628" s="360" t="s">
        <v>559</v>
      </c>
      <c r="C2628" s="360" t="s">
        <v>51</v>
      </c>
      <c r="D2628" s="361">
        <v>9.02</v>
      </c>
    </row>
    <row r="2629" spans="1:4" s="364" customFormat="1" x14ac:dyDescent="0.25">
      <c r="A2629" s="360">
        <v>91863</v>
      </c>
      <c r="B2629" s="360" t="s">
        <v>2727</v>
      </c>
      <c r="C2629" s="360" t="s">
        <v>51</v>
      </c>
      <c r="D2629" s="361">
        <v>10.66</v>
      </c>
    </row>
    <row r="2630" spans="1:4" s="364" customFormat="1" x14ac:dyDescent="0.25">
      <c r="A2630" s="360">
        <v>91864</v>
      </c>
      <c r="B2630" s="360" t="s">
        <v>2728</v>
      </c>
      <c r="C2630" s="360" t="s">
        <v>51</v>
      </c>
      <c r="D2630" s="361">
        <v>14.36</v>
      </c>
    </row>
    <row r="2631" spans="1:4" s="364" customFormat="1" x14ac:dyDescent="0.25">
      <c r="A2631" s="360">
        <v>91865</v>
      </c>
      <c r="B2631" s="360" t="s">
        <v>2729</v>
      </c>
      <c r="C2631" s="360" t="s">
        <v>51</v>
      </c>
      <c r="D2631" s="361">
        <v>18.010000000000002</v>
      </c>
    </row>
    <row r="2632" spans="1:4" s="364" customFormat="1" x14ac:dyDescent="0.25">
      <c r="A2632" s="360">
        <v>91866</v>
      </c>
      <c r="B2632" s="360" t="s">
        <v>2730</v>
      </c>
      <c r="C2632" s="360" t="s">
        <v>51</v>
      </c>
      <c r="D2632" s="361">
        <v>7.27</v>
      </c>
    </row>
    <row r="2633" spans="1:4" s="364" customFormat="1" x14ac:dyDescent="0.25">
      <c r="A2633" s="360">
        <v>91867</v>
      </c>
      <c r="B2633" s="360" t="s">
        <v>2731</v>
      </c>
      <c r="C2633" s="360" t="s">
        <v>51</v>
      </c>
      <c r="D2633" s="361">
        <v>8.92</v>
      </c>
    </row>
    <row r="2634" spans="1:4" s="364" customFormat="1" x14ac:dyDescent="0.25">
      <c r="A2634" s="360">
        <v>91868</v>
      </c>
      <c r="B2634" s="360" t="s">
        <v>2732</v>
      </c>
      <c r="C2634" s="360" t="s">
        <v>51</v>
      </c>
      <c r="D2634" s="361">
        <v>12.63</v>
      </c>
    </row>
    <row r="2635" spans="1:4" s="364" customFormat="1" x14ac:dyDescent="0.25">
      <c r="A2635" s="360">
        <v>91869</v>
      </c>
      <c r="B2635" s="360" t="s">
        <v>2733</v>
      </c>
      <c r="C2635" s="360" t="s">
        <v>51</v>
      </c>
      <c r="D2635" s="361">
        <v>16.28</v>
      </c>
    </row>
    <row r="2636" spans="1:4" s="364" customFormat="1" x14ac:dyDescent="0.25">
      <c r="A2636" s="360">
        <v>91870</v>
      </c>
      <c r="B2636" s="360" t="s">
        <v>2734</v>
      </c>
      <c r="C2636" s="360" t="s">
        <v>51</v>
      </c>
      <c r="D2636" s="361">
        <v>9.83</v>
      </c>
    </row>
    <row r="2637" spans="1:4" s="364" customFormat="1" x14ac:dyDescent="0.25">
      <c r="A2637" s="360">
        <v>91871</v>
      </c>
      <c r="B2637" s="360" t="s">
        <v>2735</v>
      </c>
      <c r="C2637" s="360" t="s">
        <v>51</v>
      </c>
      <c r="D2637" s="361">
        <v>11.5</v>
      </c>
    </row>
    <row r="2638" spans="1:4" s="364" customFormat="1" x14ac:dyDescent="0.25">
      <c r="A2638" s="360">
        <v>91872</v>
      </c>
      <c r="B2638" s="360" t="s">
        <v>2736</v>
      </c>
      <c r="C2638" s="360" t="s">
        <v>51</v>
      </c>
      <c r="D2638" s="361">
        <v>15.21</v>
      </c>
    </row>
    <row r="2639" spans="1:4" s="364" customFormat="1" x14ac:dyDescent="0.25">
      <c r="A2639" s="360">
        <v>91873</v>
      </c>
      <c r="B2639" s="360" t="s">
        <v>2737</v>
      </c>
      <c r="C2639" s="360" t="s">
        <v>51</v>
      </c>
      <c r="D2639" s="361">
        <v>18.82</v>
      </c>
    </row>
    <row r="2640" spans="1:4" s="364" customFormat="1" x14ac:dyDescent="0.25">
      <c r="A2640" s="360">
        <v>93008</v>
      </c>
      <c r="B2640" s="360" t="s">
        <v>2738</v>
      </c>
      <c r="C2640" s="360" t="s">
        <v>51</v>
      </c>
      <c r="D2640" s="361">
        <v>16.55</v>
      </c>
    </row>
    <row r="2641" spans="1:4" s="364" customFormat="1" x14ac:dyDescent="0.25">
      <c r="A2641" s="360">
        <v>93009</v>
      </c>
      <c r="B2641" s="360" t="s">
        <v>2739</v>
      </c>
      <c r="C2641" s="360" t="s">
        <v>51</v>
      </c>
      <c r="D2641" s="361">
        <v>24.97</v>
      </c>
    </row>
    <row r="2642" spans="1:4" s="364" customFormat="1" x14ac:dyDescent="0.25">
      <c r="A2642" s="360">
        <v>93010</v>
      </c>
      <c r="B2642" s="360" t="s">
        <v>2740</v>
      </c>
      <c r="C2642" s="360" t="s">
        <v>51</v>
      </c>
      <c r="D2642" s="361">
        <v>35.119999999999997</v>
      </c>
    </row>
    <row r="2643" spans="1:4" s="364" customFormat="1" x14ac:dyDescent="0.25">
      <c r="A2643" s="360">
        <v>93011</v>
      </c>
      <c r="B2643" s="360" t="s">
        <v>2741</v>
      </c>
      <c r="C2643" s="360" t="s">
        <v>51</v>
      </c>
      <c r="D2643" s="361">
        <v>43.2</v>
      </c>
    </row>
    <row r="2644" spans="1:4" s="364" customFormat="1" x14ac:dyDescent="0.25">
      <c r="A2644" s="360">
        <v>93012</v>
      </c>
      <c r="B2644" s="360" t="s">
        <v>2742</v>
      </c>
      <c r="C2644" s="360" t="s">
        <v>51</v>
      </c>
      <c r="D2644" s="361">
        <v>65.900000000000006</v>
      </c>
    </row>
    <row r="2645" spans="1:4" s="364" customFormat="1" x14ac:dyDescent="0.25">
      <c r="A2645" s="360">
        <v>95726</v>
      </c>
      <c r="B2645" s="360" t="s">
        <v>2743</v>
      </c>
      <c r="C2645" s="360" t="s">
        <v>51</v>
      </c>
      <c r="D2645" s="361">
        <v>6.1</v>
      </c>
    </row>
    <row r="2646" spans="1:4" s="364" customFormat="1" x14ac:dyDescent="0.25">
      <c r="A2646" s="360">
        <v>95727</v>
      </c>
      <c r="B2646" s="360" t="s">
        <v>2744</v>
      </c>
      <c r="C2646" s="360" t="s">
        <v>51</v>
      </c>
      <c r="D2646" s="361">
        <v>7.02</v>
      </c>
    </row>
    <row r="2647" spans="1:4" s="364" customFormat="1" x14ac:dyDescent="0.25">
      <c r="A2647" s="360">
        <v>95728</v>
      </c>
      <c r="B2647" s="360" t="s">
        <v>2745</v>
      </c>
      <c r="C2647" s="360" t="s">
        <v>51</v>
      </c>
      <c r="D2647" s="361">
        <v>9.09</v>
      </c>
    </row>
    <row r="2648" spans="1:4" s="364" customFormat="1" x14ac:dyDescent="0.25">
      <c r="A2648" s="360">
        <v>95729</v>
      </c>
      <c r="B2648" s="360" t="s">
        <v>2746</v>
      </c>
      <c r="C2648" s="360" t="s">
        <v>51</v>
      </c>
      <c r="D2648" s="361">
        <v>7.75</v>
      </c>
    </row>
    <row r="2649" spans="1:4" s="364" customFormat="1" x14ac:dyDescent="0.25">
      <c r="A2649" s="360">
        <v>95730</v>
      </c>
      <c r="B2649" s="360" t="s">
        <v>2747</v>
      </c>
      <c r="C2649" s="360" t="s">
        <v>51</v>
      </c>
      <c r="D2649" s="361">
        <v>8.67</v>
      </c>
    </row>
    <row r="2650" spans="1:4" s="364" customFormat="1" x14ac:dyDescent="0.25">
      <c r="A2650" s="360">
        <v>95731</v>
      </c>
      <c r="B2650" s="360" t="s">
        <v>2748</v>
      </c>
      <c r="C2650" s="360" t="s">
        <v>51</v>
      </c>
      <c r="D2650" s="361">
        <v>10.75</v>
      </c>
    </row>
    <row r="2651" spans="1:4" s="364" customFormat="1" x14ac:dyDescent="0.25">
      <c r="A2651" s="360">
        <v>95732</v>
      </c>
      <c r="B2651" s="360" t="s">
        <v>2749</v>
      </c>
      <c r="C2651" s="360" t="s">
        <v>8</v>
      </c>
      <c r="D2651" s="361">
        <v>3.78</v>
      </c>
    </row>
    <row r="2652" spans="1:4" s="364" customFormat="1" x14ac:dyDescent="0.25">
      <c r="A2652" s="360">
        <v>95745</v>
      </c>
      <c r="B2652" s="360" t="s">
        <v>2750</v>
      </c>
      <c r="C2652" s="360" t="s">
        <v>51</v>
      </c>
      <c r="D2652" s="361">
        <v>18.649999999999999</v>
      </c>
    </row>
    <row r="2653" spans="1:4" s="364" customFormat="1" x14ac:dyDescent="0.25">
      <c r="A2653" s="360">
        <v>95746</v>
      </c>
      <c r="B2653" s="360" t="s">
        <v>2751</v>
      </c>
      <c r="C2653" s="360" t="s">
        <v>51</v>
      </c>
      <c r="D2653" s="361">
        <v>23.2</v>
      </c>
    </row>
    <row r="2654" spans="1:4" s="364" customFormat="1" x14ac:dyDescent="0.25">
      <c r="A2654" s="360">
        <v>95747</v>
      </c>
      <c r="B2654" s="360" t="s">
        <v>2752</v>
      </c>
      <c r="C2654" s="360" t="s">
        <v>51</v>
      </c>
      <c r="D2654" s="361">
        <v>38.56</v>
      </c>
    </row>
    <row r="2655" spans="1:4" s="364" customFormat="1" x14ac:dyDescent="0.25">
      <c r="A2655" s="360">
        <v>95748</v>
      </c>
      <c r="B2655" s="360" t="s">
        <v>2753</v>
      </c>
      <c r="C2655" s="360" t="s">
        <v>51</v>
      </c>
      <c r="D2655" s="361">
        <v>41.54</v>
      </c>
    </row>
    <row r="2656" spans="1:4" s="364" customFormat="1" x14ac:dyDescent="0.25">
      <c r="A2656" s="360">
        <v>95749</v>
      </c>
      <c r="B2656" s="360" t="s">
        <v>2754</v>
      </c>
      <c r="C2656" s="360" t="s">
        <v>51</v>
      </c>
      <c r="D2656" s="361">
        <v>24</v>
      </c>
    </row>
    <row r="2657" spans="1:4" s="364" customFormat="1" x14ac:dyDescent="0.25">
      <c r="A2657" s="360">
        <v>95750</v>
      </c>
      <c r="B2657" s="360" t="s">
        <v>2755</v>
      </c>
      <c r="C2657" s="360" t="s">
        <v>51</v>
      </c>
      <c r="D2657" s="361">
        <v>28.42</v>
      </c>
    </row>
    <row r="2658" spans="1:4" s="364" customFormat="1" x14ac:dyDescent="0.25">
      <c r="A2658" s="360">
        <v>95751</v>
      </c>
      <c r="B2658" s="360" t="s">
        <v>2756</v>
      </c>
      <c r="C2658" s="360" t="s">
        <v>51</v>
      </c>
      <c r="D2658" s="361">
        <v>43.62</v>
      </c>
    </row>
    <row r="2659" spans="1:4" s="364" customFormat="1" x14ac:dyDescent="0.25">
      <c r="A2659" s="360">
        <v>95752</v>
      </c>
      <c r="B2659" s="360" t="s">
        <v>2757</v>
      </c>
      <c r="C2659" s="360" t="s">
        <v>51</v>
      </c>
      <c r="D2659" s="361">
        <v>46.42</v>
      </c>
    </row>
    <row r="2660" spans="1:4" s="364" customFormat="1" x14ac:dyDescent="0.25">
      <c r="A2660" s="360">
        <v>97667</v>
      </c>
      <c r="B2660" s="360" t="s">
        <v>2758</v>
      </c>
      <c r="C2660" s="360" t="s">
        <v>51</v>
      </c>
      <c r="D2660" s="361">
        <v>7.57</v>
      </c>
    </row>
    <row r="2661" spans="1:4" s="364" customFormat="1" x14ac:dyDescent="0.25">
      <c r="A2661" s="360">
        <v>97668</v>
      </c>
      <c r="B2661" s="360" t="s">
        <v>557</v>
      </c>
      <c r="C2661" s="360" t="s">
        <v>51</v>
      </c>
      <c r="D2661" s="361">
        <v>11.49</v>
      </c>
    </row>
    <row r="2662" spans="1:4" s="364" customFormat="1" x14ac:dyDescent="0.25">
      <c r="A2662" s="360">
        <v>97669</v>
      </c>
      <c r="B2662" s="360" t="s">
        <v>2759</v>
      </c>
      <c r="C2662" s="360" t="s">
        <v>51</v>
      </c>
      <c r="D2662" s="361">
        <v>18.010000000000002</v>
      </c>
    </row>
    <row r="2663" spans="1:4" s="364" customFormat="1" x14ac:dyDescent="0.25">
      <c r="A2663" s="360">
        <v>97670</v>
      </c>
      <c r="B2663" s="360" t="s">
        <v>2760</v>
      </c>
      <c r="C2663" s="360" t="s">
        <v>51</v>
      </c>
      <c r="D2663" s="361">
        <v>23.42</v>
      </c>
    </row>
    <row r="2664" spans="1:4" s="364" customFormat="1" x14ac:dyDescent="0.25">
      <c r="A2664" s="360">
        <v>91874</v>
      </c>
      <c r="B2664" s="360" t="s">
        <v>596</v>
      </c>
      <c r="C2664" s="360" t="s">
        <v>8</v>
      </c>
      <c r="D2664" s="361">
        <v>4.0199999999999996</v>
      </c>
    </row>
    <row r="2665" spans="1:4" s="364" customFormat="1" x14ac:dyDescent="0.25">
      <c r="A2665" s="360">
        <v>91875</v>
      </c>
      <c r="B2665" s="360" t="s">
        <v>2761</v>
      </c>
      <c r="C2665" s="360" t="s">
        <v>8</v>
      </c>
      <c r="D2665" s="361">
        <v>5.33</v>
      </c>
    </row>
    <row r="2666" spans="1:4" s="364" customFormat="1" x14ac:dyDescent="0.25">
      <c r="A2666" s="360">
        <v>91876</v>
      </c>
      <c r="B2666" s="360" t="s">
        <v>597</v>
      </c>
      <c r="C2666" s="360" t="s">
        <v>8</v>
      </c>
      <c r="D2666" s="361">
        <v>7.04</v>
      </c>
    </row>
    <row r="2667" spans="1:4" s="364" customFormat="1" x14ac:dyDescent="0.25">
      <c r="A2667" s="360">
        <v>91877</v>
      </c>
      <c r="B2667" s="360" t="s">
        <v>2762</v>
      </c>
      <c r="C2667" s="360" t="s">
        <v>8</v>
      </c>
      <c r="D2667" s="361">
        <v>9.41</v>
      </c>
    </row>
    <row r="2668" spans="1:4" s="364" customFormat="1" x14ac:dyDescent="0.25">
      <c r="A2668" s="360">
        <v>91878</v>
      </c>
      <c r="B2668" s="360" t="s">
        <v>2763</v>
      </c>
      <c r="C2668" s="360" t="s">
        <v>8</v>
      </c>
      <c r="D2668" s="361">
        <v>5.13</v>
      </c>
    </row>
    <row r="2669" spans="1:4" s="364" customFormat="1" x14ac:dyDescent="0.25">
      <c r="A2669" s="360">
        <v>91879</v>
      </c>
      <c r="B2669" s="360" t="s">
        <v>2764</v>
      </c>
      <c r="C2669" s="360" t="s">
        <v>8</v>
      </c>
      <c r="D2669" s="361">
        <v>6.41</v>
      </c>
    </row>
    <row r="2670" spans="1:4" s="364" customFormat="1" x14ac:dyDescent="0.25">
      <c r="A2670" s="360">
        <v>91880</v>
      </c>
      <c r="B2670" s="360" t="s">
        <v>2765</v>
      </c>
      <c r="C2670" s="360" t="s">
        <v>8</v>
      </c>
      <c r="D2670" s="361">
        <v>8.15</v>
      </c>
    </row>
    <row r="2671" spans="1:4" s="364" customFormat="1" x14ac:dyDescent="0.25">
      <c r="A2671" s="360">
        <v>91881</v>
      </c>
      <c r="B2671" s="360" t="s">
        <v>2766</v>
      </c>
      <c r="C2671" s="360" t="s">
        <v>8</v>
      </c>
      <c r="D2671" s="361">
        <v>10.52</v>
      </c>
    </row>
    <row r="2672" spans="1:4" s="364" customFormat="1" x14ac:dyDescent="0.25">
      <c r="A2672" s="360">
        <v>91882</v>
      </c>
      <c r="B2672" s="360" t="s">
        <v>2767</v>
      </c>
      <c r="C2672" s="360" t="s">
        <v>8</v>
      </c>
      <c r="D2672" s="361">
        <v>6.32</v>
      </c>
    </row>
    <row r="2673" spans="1:4" s="364" customFormat="1" x14ac:dyDescent="0.25">
      <c r="A2673" s="360">
        <v>91884</v>
      </c>
      <c r="B2673" s="360" t="s">
        <v>2768</v>
      </c>
      <c r="C2673" s="360" t="s">
        <v>8</v>
      </c>
      <c r="D2673" s="361">
        <v>7.34</v>
      </c>
    </row>
    <row r="2674" spans="1:4" s="364" customFormat="1" x14ac:dyDescent="0.25">
      <c r="A2674" s="360">
        <v>91885</v>
      </c>
      <c r="B2674" s="360" t="s">
        <v>2769</v>
      </c>
      <c r="C2674" s="360" t="s">
        <v>8</v>
      </c>
      <c r="D2674" s="361">
        <v>8.6999999999999993</v>
      </c>
    </row>
    <row r="2675" spans="1:4" s="364" customFormat="1" x14ac:dyDescent="0.25">
      <c r="A2675" s="360">
        <v>91886</v>
      </c>
      <c r="B2675" s="360" t="s">
        <v>2770</v>
      </c>
      <c r="C2675" s="360" t="s">
        <v>8</v>
      </c>
      <c r="D2675" s="361">
        <v>10.64</v>
      </c>
    </row>
    <row r="2676" spans="1:4" s="364" customFormat="1" x14ac:dyDescent="0.25">
      <c r="A2676" s="360">
        <v>91887</v>
      </c>
      <c r="B2676" s="360" t="s">
        <v>594</v>
      </c>
      <c r="C2676" s="360" t="s">
        <v>8</v>
      </c>
      <c r="D2676" s="361">
        <v>7.57</v>
      </c>
    </row>
    <row r="2677" spans="1:4" s="364" customFormat="1" x14ac:dyDescent="0.25">
      <c r="A2677" s="360">
        <v>91889</v>
      </c>
      <c r="B2677" s="360" t="s">
        <v>2771</v>
      </c>
      <c r="C2677" s="360" t="s">
        <v>8</v>
      </c>
      <c r="D2677" s="361">
        <v>7.27</v>
      </c>
    </row>
    <row r="2678" spans="1:4" s="364" customFormat="1" x14ac:dyDescent="0.25">
      <c r="A2678" s="360">
        <v>91890</v>
      </c>
      <c r="B2678" s="360" t="s">
        <v>2772</v>
      </c>
      <c r="C2678" s="360" t="s">
        <v>8</v>
      </c>
      <c r="D2678" s="361">
        <v>8.94</v>
      </c>
    </row>
    <row r="2679" spans="1:4" s="364" customFormat="1" x14ac:dyDescent="0.25">
      <c r="A2679" s="360">
        <v>91892</v>
      </c>
      <c r="B2679" s="360" t="s">
        <v>2773</v>
      </c>
      <c r="C2679" s="360" t="s">
        <v>8</v>
      </c>
      <c r="D2679" s="361">
        <v>10.94</v>
      </c>
    </row>
    <row r="2680" spans="1:4" s="364" customFormat="1" x14ac:dyDescent="0.25">
      <c r="A2680" s="360">
        <v>91893</v>
      </c>
      <c r="B2680" s="360" t="s">
        <v>2774</v>
      </c>
      <c r="C2680" s="360" t="s">
        <v>8</v>
      </c>
      <c r="D2680" s="361">
        <v>12.28</v>
      </c>
    </row>
    <row r="2681" spans="1:4" s="364" customFormat="1" x14ac:dyDescent="0.25">
      <c r="A2681" s="360">
        <v>91895</v>
      </c>
      <c r="B2681" s="360" t="s">
        <v>2775</v>
      </c>
      <c r="C2681" s="360" t="s">
        <v>8</v>
      </c>
      <c r="D2681" s="361">
        <v>14.3</v>
      </c>
    </row>
    <row r="2682" spans="1:4" s="364" customFormat="1" x14ac:dyDescent="0.25">
      <c r="A2682" s="360">
        <v>91896</v>
      </c>
      <c r="B2682" s="360" t="s">
        <v>2776</v>
      </c>
      <c r="C2682" s="360" t="s">
        <v>8</v>
      </c>
      <c r="D2682" s="361">
        <v>14.94</v>
      </c>
    </row>
    <row r="2683" spans="1:4" s="364" customFormat="1" x14ac:dyDescent="0.25">
      <c r="A2683" s="360">
        <v>91898</v>
      </c>
      <c r="B2683" s="360" t="s">
        <v>2777</v>
      </c>
      <c r="C2683" s="360" t="s">
        <v>8</v>
      </c>
      <c r="D2683" s="361">
        <v>17.11</v>
      </c>
    </row>
    <row r="2684" spans="1:4" s="364" customFormat="1" x14ac:dyDescent="0.25">
      <c r="A2684" s="360">
        <v>91899</v>
      </c>
      <c r="B2684" s="360" t="s">
        <v>2778</v>
      </c>
      <c r="C2684" s="360" t="s">
        <v>8</v>
      </c>
      <c r="D2684" s="361">
        <v>9.18</v>
      </c>
    </row>
    <row r="2685" spans="1:4" s="364" customFormat="1" x14ac:dyDescent="0.25">
      <c r="A2685" s="360">
        <v>91901</v>
      </c>
      <c r="B2685" s="360" t="s">
        <v>2779</v>
      </c>
      <c r="C2685" s="360" t="s">
        <v>8</v>
      </c>
      <c r="D2685" s="361">
        <v>8.8800000000000008</v>
      </c>
    </row>
    <row r="2686" spans="1:4" s="364" customFormat="1" x14ac:dyDescent="0.25">
      <c r="A2686" s="360">
        <v>91902</v>
      </c>
      <c r="B2686" s="360" t="s">
        <v>2780</v>
      </c>
      <c r="C2686" s="360" t="s">
        <v>8</v>
      </c>
      <c r="D2686" s="361">
        <v>10.57</v>
      </c>
    </row>
    <row r="2687" spans="1:4" s="364" customFormat="1" x14ac:dyDescent="0.25">
      <c r="A2687" s="360">
        <v>91904</v>
      </c>
      <c r="B2687" s="360" t="s">
        <v>2781</v>
      </c>
      <c r="C2687" s="360" t="s">
        <v>8</v>
      </c>
      <c r="D2687" s="361">
        <v>12.57</v>
      </c>
    </row>
    <row r="2688" spans="1:4" s="364" customFormat="1" x14ac:dyDescent="0.25">
      <c r="A2688" s="360">
        <v>91905</v>
      </c>
      <c r="B2688" s="360" t="s">
        <v>2782</v>
      </c>
      <c r="C2688" s="360" t="s">
        <v>8</v>
      </c>
      <c r="D2688" s="361">
        <v>13.9</v>
      </c>
    </row>
    <row r="2689" spans="1:4" s="364" customFormat="1" x14ac:dyDescent="0.25">
      <c r="A2689" s="360">
        <v>91907</v>
      </c>
      <c r="B2689" s="360" t="s">
        <v>2783</v>
      </c>
      <c r="C2689" s="360" t="s">
        <v>8</v>
      </c>
      <c r="D2689" s="361">
        <v>15.92</v>
      </c>
    </row>
    <row r="2690" spans="1:4" s="364" customFormat="1" x14ac:dyDescent="0.25">
      <c r="A2690" s="360">
        <v>91908</v>
      </c>
      <c r="B2690" s="360" t="s">
        <v>2784</v>
      </c>
      <c r="C2690" s="360" t="s">
        <v>8</v>
      </c>
      <c r="D2690" s="361">
        <v>16.600000000000001</v>
      </c>
    </row>
    <row r="2691" spans="1:4" s="364" customFormat="1" x14ac:dyDescent="0.25">
      <c r="A2691" s="360">
        <v>91910</v>
      </c>
      <c r="B2691" s="360" t="s">
        <v>2785</v>
      </c>
      <c r="C2691" s="360" t="s">
        <v>8</v>
      </c>
      <c r="D2691" s="361">
        <v>18.77</v>
      </c>
    </row>
    <row r="2692" spans="1:4" s="364" customFormat="1" x14ac:dyDescent="0.25">
      <c r="A2692" s="360">
        <v>91911</v>
      </c>
      <c r="B2692" s="360" t="s">
        <v>2786</v>
      </c>
      <c r="C2692" s="360" t="s">
        <v>8</v>
      </c>
      <c r="D2692" s="361">
        <v>11.04</v>
      </c>
    </row>
    <row r="2693" spans="1:4" s="364" customFormat="1" x14ac:dyDescent="0.25">
      <c r="A2693" s="360">
        <v>91913</v>
      </c>
      <c r="B2693" s="360" t="s">
        <v>2787</v>
      </c>
      <c r="C2693" s="360" t="s">
        <v>8</v>
      </c>
      <c r="D2693" s="361">
        <v>10.74</v>
      </c>
    </row>
    <row r="2694" spans="1:4" s="364" customFormat="1" x14ac:dyDescent="0.25">
      <c r="A2694" s="360">
        <v>91914</v>
      </c>
      <c r="B2694" s="360" t="s">
        <v>2788</v>
      </c>
      <c r="C2694" s="360" t="s">
        <v>8</v>
      </c>
      <c r="D2694" s="361">
        <v>12</v>
      </c>
    </row>
    <row r="2695" spans="1:4" s="364" customFormat="1" x14ac:dyDescent="0.25">
      <c r="A2695" s="360">
        <v>91916</v>
      </c>
      <c r="B2695" s="360" t="s">
        <v>2789</v>
      </c>
      <c r="C2695" s="360" t="s">
        <v>8</v>
      </c>
      <c r="D2695" s="361">
        <v>14</v>
      </c>
    </row>
    <row r="2696" spans="1:4" s="364" customFormat="1" x14ac:dyDescent="0.25">
      <c r="A2696" s="360">
        <v>91917</v>
      </c>
      <c r="B2696" s="360" t="s">
        <v>2790</v>
      </c>
      <c r="C2696" s="360" t="s">
        <v>8</v>
      </c>
      <c r="D2696" s="361">
        <v>14.74</v>
      </c>
    </row>
    <row r="2697" spans="1:4" s="364" customFormat="1" x14ac:dyDescent="0.25">
      <c r="A2697" s="360">
        <v>91919</v>
      </c>
      <c r="B2697" s="360" t="s">
        <v>2791</v>
      </c>
      <c r="C2697" s="360" t="s">
        <v>8</v>
      </c>
      <c r="D2697" s="361">
        <v>16.760000000000002</v>
      </c>
    </row>
    <row r="2698" spans="1:4" s="364" customFormat="1" x14ac:dyDescent="0.25">
      <c r="A2698" s="360">
        <v>91920</v>
      </c>
      <c r="B2698" s="360" t="s">
        <v>2792</v>
      </c>
      <c r="C2698" s="360" t="s">
        <v>8</v>
      </c>
      <c r="D2698" s="361">
        <v>16.79</v>
      </c>
    </row>
    <row r="2699" spans="1:4" s="364" customFormat="1" x14ac:dyDescent="0.25">
      <c r="A2699" s="360">
        <v>91922</v>
      </c>
      <c r="B2699" s="360" t="s">
        <v>2793</v>
      </c>
      <c r="C2699" s="360" t="s">
        <v>8</v>
      </c>
      <c r="D2699" s="361">
        <v>18.96</v>
      </c>
    </row>
    <row r="2700" spans="1:4" s="364" customFormat="1" x14ac:dyDescent="0.25">
      <c r="A2700" s="360">
        <v>93013</v>
      </c>
      <c r="B2700" s="360" t="s">
        <v>2794</v>
      </c>
      <c r="C2700" s="360" t="s">
        <v>8</v>
      </c>
      <c r="D2700" s="361">
        <v>12.23</v>
      </c>
    </row>
    <row r="2701" spans="1:4" s="364" customFormat="1" x14ac:dyDescent="0.25">
      <c r="A2701" s="360">
        <v>93014</v>
      </c>
      <c r="B2701" s="360" t="s">
        <v>2795</v>
      </c>
      <c r="C2701" s="360" t="s">
        <v>8</v>
      </c>
      <c r="D2701" s="361">
        <v>15.16</v>
      </c>
    </row>
    <row r="2702" spans="1:4" s="364" customFormat="1" x14ac:dyDescent="0.25">
      <c r="A2702" s="360">
        <v>93015</v>
      </c>
      <c r="B2702" s="360" t="s">
        <v>2796</v>
      </c>
      <c r="C2702" s="360" t="s">
        <v>8</v>
      </c>
      <c r="D2702" s="361">
        <v>23.46</v>
      </c>
    </row>
    <row r="2703" spans="1:4" s="364" customFormat="1" x14ac:dyDescent="0.25">
      <c r="A2703" s="360">
        <v>93016</v>
      </c>
      <c r="B2703" s="360" t="s">
        <v>2797</v>
      </c>
      <c r="C2703" s="360" t="s">
        <v>8</v>
      </c>
      <c r="D2703" s="361">
        <v>28.74</v>
      </c>
    </row>
    <row r="2704" spans="1:4" s="364" customFormat="1" x14ac:dyDescent="0.25">
      <c r="A2704" s="360">
        <v>93017</v>
      </c>
      <c r="B2704" s="360" t="s">
        <v>2798</v>
      </c>
      <c r="C2704" s="360" t="s">
        <v>8</v>
      </c>
      <c r="D2704" s="361">
        <v>43.77</v>
      </c>
    </row>
    <row r="2705" spans="1:4" s="364" customFormat="1" x14ac:dyDescent="0.25">
      <c r="A2705" s="360">
        <v>93018</v>
      </c>
      <c r="B2705" s="360" t="s">
        <v>2799</v>
      </c>
      <c r="C2705" s="360" t="s">
        <v>8</v>
      </c>
      <c r="D2705" s="361">
        <v>18.72</v>
      </c>
    </row>
    <row r="2706" spans="1:4" s="364" customFormat="1" x14ac:dyDescent="0.25">
      <c r="A2706" s="360">
        <v>93020</v>
      </c>
      <c r="B2706" s="360" t="s">
        <v>2800</v>
      </c>
      <c r="C2706" s="360" t="s">
        <v>8</v>
      </c>
      <c r="D2706" s="361">
        <v>24.29</v>
      </c>
    </row>
    <row r="2707" spans="1:4" s="364" customFormat="1" x14ac:dyDescent="0.25">
      <c r="A2707" s="360">
        <v>93022</v>
      </c>
      <c r="B2707" s="360" t="s">
        <v>2801</v>
      </c>
      <c r="C2707" s="360" t="s">
        <v>8</v>
      </c>
      <c r="D2707" s="361">
        <v>41.77</v>
      </c>
    </row>
    <row r="2708" spans="1:4" s="364" customFormat="1" x14ac:dyDescent="0.25">
      <c r="A2708" s="360">
        <v>93024</v>
      </c>
      <c r="B2708" s="360" t="s">
        <v>2802</v>
      </c>
      <c r="C2708" s="360" t="s">
        <v>8</v>
      </c>
      <c r="D2708" s="361">
        <v>43.73</v>
      </c>
    </row>
    <row r="2709" spans="1:4" s="364" customFormat="1" x14ac:dyDescent="0.25">
      <c r="A2709" s="360">
        <v>93026</v>
      </c>
      <c r="B2709" s="360" t="s">
        <v>2803</v>
      </c>
      <c r="C2709" s="360" t="s">
        <v>8</v>
      </c>
      <c r="D2709" s="361">
        <v>72.75</v>
      </c>
    </row>
    <row r="2710" spans="1:4" s="364" customFormat="1" x14ac:dyDescent="0.25">
      <c r="A2710" s="360">
        <v>95733</v>
      </c>
      <c r="B2710" s="360" t="s">
        <v>2804</v>
      </c>
      <c r="C2710" s="360" t="s">
        <v>8</v>
      </c>
      <c r="D2710" s="361">
        <v>4.95</v>
      </c>
    </row>
    <row r="2711" spans="1:4" s="364" customFormat="1" x14ac:dyDescent="0.25">
      <c r="A2711" s="360">
        <v>95734</v>
      </c>
      <c r="B2711" s="360" t="s">
        <v>2805</v>
      </c>
      <c r="C2711" s="360" t="s">
        <v>8</v>
      </c>
      <c r="D2711" s="361">
        <v>6.58</v>
      </c>
    </row>
    <row r="2712" spans="1:4" s="364" customFormat="1" x14ac:dyDescent="0.25">
      <c r="A2712" s="360">
        <v>95735</v>
      </c>
      <c r="B2712" s="360" t="s">
        <v>2806</v>
      </c>
      <c r="C2712" s="360" t="s">
        <v>8</v>
      </c>
      <c r="D2712" s="361">
        <v>5.49</v>
      </c>
    </row>
    <row r="2713" spans="1:4" s="364" customFormat="1" x14ac:dyDescent="0.25">
      <c r="A2713" s="360">
        <v>95736</v>
      </c>
      <c r="B2713" s="360" t="s">
        <v>2807</v>
      </c>
      <c r="C2713" s="360" t="s">
        <v>8</v>
      </c>
      <c r="D2713" s="361">
        <v>6.45</v>
      </c>
    </row>
    <row r="2714" spans="1:4" s="364" customFormat="1" x14ac:dyDescent="0.25">
      <c r="A2714" s="360">
        <v>95738</v>
      </c>
      <c r="B2714" s="360" t="s">
        <v>2808</v>
      </c>
      <c r="C2714" s="360" t="s">
        <v>8</v>
      </c>
      <c r="D2714" s="361">
        <v>7.81</v>
      </c>
    </row>
    <row r="2715" spans="1:4" s="364" customFormat="1" x14ac:dyDescent="0.25">
      <c r="A2715" s="360">
        <v>95753</v>
      </c>
      <c r="B2715" s="360" t="s">
        <v>2809</v>
      </c>
      <c r="C2715" s="360" t="s">
        <v>8</v>
      </c>
      <c r="D2715" s="361">
        <v>5.99</v>
      </c>
    </row>
    <row r="2716" spans="1:4" s="364" customFormat="1" x14ac:dyDescent="0.25">
      <c r="A2716" s="360">
        <v>95754</v>
      </c>
      <c r="B2716" s="360" t="s">
        <v>598</v>
      </c>
      <c r="C2716" s="360" t="s">
        <v>8</v>
      </c>
      <c r="D2716" s="361">
        <v>7.45</v>
      </c>
    </row>
    <row r="2717" spans="1:4" s="364" customFormat="1" x14ac:dyDescent="0.25">
      <c r="A2717" s="360">
        <v>95755</v>
      </c>
      <c r="B2717" s="360" t="s">
        <v>2810</v>
      </c>
      <c r="C2717" s="360" t="s">
        <v>8</v>
      </c>
      <c r="D2717" s="361">
        <v>10.78</v>
      </c>
    </row>
    <row r="2718" spans="1:4" s="364" customFormat="1" x14ac:dyDescent="0.25">
      <c r="A2718" s="360">
        <v>95756</v>
      </c>
      <c r="B2718" s="360" t="s">
        <v>599</v>
      </c>
      <c r="C2718" s="360" t="s">
        <v>8</v>
      </c>
      <c r="D2718" s="361">
        <v>14.39</v>
      </c>
    </row>
    <row r="2719" spans="1:4" s="364" customFormat="1" x14ac:dyDescent="0.25">
      <c r="A2719" s="360">
        <v>95757</v>
      </c>
      <c r="B2719" s="360" t="s">
        <v>2811</v>
      </c>
      <c r="C2719" s="360" t="s">
        <v>8</v>
      </c>
      <c r="D2719" s="361">
        <v>8.9600000000000009</v>
      </c>
    </row>
    <row r="2720" spans="1:4" s="364" customFormat="1" x14ac:dyDescent="0.25">
      <c r="A2720" s="360">
        <v>95758</v>
      </c>
      <c r="B2720" s="360" t="s">
        <v>2812</v>
      </c>
      <c r="C2720" s="360" t="s">
        <v>8</v>
      </c>
      <c r="D2720" s="361">
        <v>10.07</v>
      </c>
    </row>
    <row r="2721" spans="1:4" s="364" customFormat="1" x14ac:dyDescent="0.25">
      <c r="A2721" s="360">
        <v>95759</v>
      </c>
      <c r="B2721" s="360" t="s">
        <v>2813</v>
      </c>
      <c r="C2721" s="360" t="s">
        <v>8</v>
      </c>
      <c r="D2721" s="361">
        <v>12.91</v>
      </c>
    </row>
    <row r="2722" spans="1:4" s="364" customFormat="1" x14ac:dyDescent="0.25">
      <c r="A2722" s="360">
        <v>95760</v>
      </c>
      <c r="B2722" s="360" t="s">
        <v>2814</v>
      </c>
      <c r="C2722" s="360" t="s">
        <v>8</v>
      </c>
      <c r="D2722" s="361">
        <v>15.95</v>
      </c>
    </row>
    <row r="2723" spans="1:4" s="364" customFormat="1" x14ac:dyDescent="0.25">
      <c r="A2723" s="360">
        <v>97559</v>
      </c>
      <c r="B2723" s="360" t="s">
        <v>2815</v>
      </c>
      <c r="C2723" s="360" t="s">
        <v>8</v>
      </c>
      <c r="D2723" s="361">
        <v>8.7200000000000006</v>
      </c>
    </row>
    <row r="2724" spans="1:4" s="364" customFormat="1" x14ac:dyDescent="0.25">
      <c r="A2724" s="360">
        <v>97562</v>
      </c>
      <c r="B2724" s="360" t="s">
        <v>2816</v>
      </c>
      <c r="C2724" s="360" t="s">
        <v>8</v>
      </c>
      <c r="D2724" s="361">
        <v>10.35</v>
      </c>
    </row>
    <row r="2725" spans="1:4" s="364" customFormat="1" x14ac:dyDescent="0.25">
      <c r="A2725" s="360">
        <v>97564</v>
      </c>
      <c r="B2725" s="360" t="s">
        <v>2817</v>
      </c>
      <c r="C2725" s="360" t="s">
        <v>8</v>
      </c>
      <c r="D2725" s="361">
        <v>11.78</v>
      </c>
    </row>
    <row r="2726" spans="1:4" s="364" customFormat="1" x14ac:dyDescent="0.25">
      <c r="A2726" s="360">
        <v>91924</v>
      </c>
      <c r="B2726" s="360" t="s">
        <v>2818</v>
      </c>
      <c r="C2726" s="360" t="s">
        <v>51</v>
      </c>
      <c r="D2726" s="361">
        <v>2.78</v>
      </c>
    </row>
    <row r="2727" spans="1:4" s="364" customFormat="1" x14ac:dyDescent="0.25">
      <c r="A2727" s="360">
        <v>91925</v>
      </c>
      <c r="B2727" s="360" t="s">
        <v>2819</v>
      </c>
      <c r="C2727" s="360" t="s">
        <v>51</v>
      </c>
      <c r="D2727" s="361">
        <v>4.09</v>
      </c>
    </row>
    <row r="2728" spans="1:4" s="364" customFormat="1" x14ac:dyDescent="0.25">
      <c r="A2728" s="360">
        <v>91926</v>
      </c>
      <c r="B2728" s="360" t="s">
        <v>567</v>
      </c>
      <c r="C2728" s="360" t="s">
        <v>51</v>
      </c>
      <c r="D2728" s="361">
        <v>4.12</v>
      </c>
    </row>
    <row r="2729" spans="1:4" s="364" customFormat="1" x14ac:dyDescent="0.25">
      <c r="A2729" s="360">
        <v>91927</v>
      </c>
      <c r="B2729" s="360" t="s">
        <v>2820</v>
      </c>
      <c r="C2729" s="360" t="s">
        <v>51</v>
      </c>
      <c r="D2729" s="361">
        <v>5.54</v>
      </c>
    </row>
    <row r="2730" spans="1:4" s="364" customFormat="1" x14ac:dyDescent="0.25">
      <c r="A2730" s="360">
        <v>91928</v>
      </c>
      <c r="B2730" s="360" t="s">
        <v>568</v>
      </c>
      <c r="C2730" s="360" t="s">
        <v>51</v>
      </c>
      <c r="D2730" s="361">
        <v>6.83</v>
      </c>
    </row>
    <row r="2731" spans="1:4" s="364" customFormat="1" x14ac:dyDescent="0.25">
      <c r="A2731" s="360">
        <v>91929</v>
      </c>
      <c r="B2731" s="360" t="s">
        <v>2821</v>
      </c>
      <c r="C2731" s="360" t="s">
        <v>51</v>
      </c>
      <c r="D2731" s="361">
        <v>7.84</v>
      </c>
    </row>
    <row r="2732" spans="1:4" s="364" customFormat="1" x14ac:dyDescent="0.25">
      <c r="A2732" s="360">
        <v>91930</v>
      </c>
      <c r="B2732" s="360" t="s">
        <v>569</v>
      </c>
      <c r="C2732" s="360" t="s">
        <v>51</v>
      </c>
      <c r="D2732" s="361">
        <v>9.4</v>
      </c>
    </row>
    <row r="2733" spans="1:4" s="364" customFormat="1" x14ac:dyDescent="0.25">
      <c r="A2733" s="360">
        <v>91931</v>
      </c>
      <c r="B2733" s="360" t="s">
        <v>572</v>
      </c>
      <c r="C2733" s="360" t="s">
        <v>51</v>
      </c>
      <c r="D2733" s="361">
        <v>10.6</v>
      </c>
    </row>
    <row r="2734" spans="1:4" s="364" customFormat="1" x14ac:dyDescent="0.25">
      <c r="A2734" s="360">
        <v>91932</v>
      </c>
      <c r="B2734" s="360" t="s">
        <v>570</v>
      </c>
      <c r="C2734" s="360" t="s">
        <v>51</v>
      </c>
      <c r="D2734" s="361">
        <v>15.59</v>
      </c>
    </row>
    <row r="2735" spans="1:4" s="364" customFormat="1" x14ac:dyDescent="0.25">
      <c r="A2735" s="360">
        <v>91933</v>
      </c>
      <c r="B2735" s="360" t="s">
        <v>2822</v>
      </c>
      <c r="C2735" s="360" t="s">
        <v>51</v>
      </c>
      <c r="D2735" s="361">
        <v>16.73</v>
      </c>
    </row>
    <row r="2736" spans="1:4" s="364" customFormat="1" x14ac:dyDescent="0.25">
      <c r="A2736" s="360">
        <v>91934</v>
      </c>
      <c r="B2736" s="360" t="s">
        <v>571</v>
      </c>
      <c r="C2736" s="360" t="s">
        <v>51</v>
      </c>
      <c r="D2736" s="361">
        <v>23.88</v>
      </c>
    </row>
    <row r="2737" spans="1:4" s="364" customFormat="1" x14ac:dyDescent="0.25">
      <c r="A2737" s="360">
        <v>91935</v>
      </c>
      <c r="B2737" s="360" t="s">
        <v>2823</v>
      </c>
      <c r="C2737" s="360" t="s">
        <v>51</v>
      </c>
      <c r="D2737" s="361">
        <v>25.53</v>
      </c>
    </row>
    <row r="2738" spans="1:4" s="364" customFormat="1" x14ac:dyDescent="0.25">
      <c r="A2738" s="360">
        <v>92979</v>
      </c>
      <c r="B2738" s="360" t="s">
        <v>2824</v>
      </c>
      <c r="C2738" s="360" t="s">
        <v>51</v>
      </c>
      <c r="D2738" s="361">
        <v>11.24</v>
      </c>
    </row>
    <row r="2739" spans="1:4" s="364" customFormat="1" x14ac:dyDescent="0.25">
      <c r="A2739" s="360">
        <v>92980</v>
      </c>
      <c r="B2739" s="360" t="s">
        <v>2825</v>
      </c>
      <c r="C2739" s="360" t="s">
        <v>51</v>
      </c>
      <c r="D2739" s="361">
        <v>12.23</v>
      </c>
    </row>
    <row r="2740" spans="1:4" s="364" customFormat="1" x14ac:dyDescent="0.25">
      <c r="A2740" s="360">
        <v>92981</v>
      </c>
      <c r="B2740" s="360" t="s">
        <v>2826</v>
      </c>
      <c r="C2740" s="360" t="s">
        <v>51</v>
      </c>
      <c r="D2740" s="361">
        <v>17.29</v>
      </c>
    </row>
    <row r="2741" spans="1:4" s="364" customFormat="1" x14ac:dyDescent="0.25">
      <c r="A2741" s="360">
        <v>92982</v>
      </c>
      <c r="B2741" s="360" t="s">
        <v>2827</v>
      </c>
      <c r="C2741" s="360" t="s">
        <v>51</v>
      </c>
      <c r="D2741" s="361">
        <v>18.71</v>
      </c>
    </row>
    <row r="2742" spans="1:4" s="364" customFormat="1" x14ac:dyDescent="0.25">
      <c r="A2742" s="360">
        <v>92983</v>
      </c>
      <c r="B2742" s="360" t="s">
        <v>2828</v>
      </c>
      <c r="C2742" s="360" t="s">
        <v>51</v>
      </c>
      <c r="D2742" s="361">
        <v>29.06</v>
      </c>
    </row>
    <row r="2743" spans="1:4" s="364" customFormat="1" x14ac:dyDescent="0.25">
      <c r="A2743" s="360">
        <v>92984</v>
      </c>
      <c r="B2743" s="360" t="s">
        <v>573</v>
      </c>
      <c r="C2743" s="360" t="s">
        <v>51</v>
      </c>
      <c r="D2743" s="361">
        <v>29.85</v>
      </c>
    </row>
    <row r="2744" spans="1:4" s="364" customFormat="1" x14ac:dyDescent="0.25">
      <c r="A2744" s="360">
        <v>92985</v>
      </c>
      <c r="B2744" s="360" t="s">
        <v>2829</v>
      </c>
      <c r="C2744" s="360" t="s">
        <v>51</v>
      </c>
      <c r="D2744" s="361">
        <v>39.380000000000003</v>
      </c>
    </row>
    <row r="2745" spans="1:4" s="364" customFormat="1" x14ac:dyDescent="0.25">
      <c r="A2745" s="360">
        <v>92986</v>
      </c>
      <c r="B2745" s="360" t="s">
        <v>574</v>
      </c>
      <c r="C2745" s="360" t="s">
        <v>51</v>
      </c>
      <c r="D2745" s="361">
        <v>40.56</v>
      </c>
    </row>
    <row r="2746" spans="1:4" s="364" customFormat="1" x14ac:dyDescent="0.25">
      <c r="A2746" s="360">
        <v>92987</v>
      </c>
      <c r="B2746" s="360" t="s">
        <v>2830</v>
      </c>
      <c r="C2746" s="360" t="s">
        <v>51</v>
      </c>
      <c r="D2746" s="361">
        <v>57</v>
      </c>
    </row>
    <row r="2747" spans="1:4" s="364" customFormat="1" x14ac:dyDescent="0.25">
      <c r="A2747" s="360">
        <v>92988</v>
      </c>
      <c r="B2747" s="360" t="s">
        <v>575</v>
      </c>
      <c r="C2747" s="360" t="s">
        <v>51</v>
      </c>
      <c r="D2747" s="361">
        <v>57.14</v>
      </c>
    </row>
    <row r="2748" spans="1:4" s="364" customFormat="1" x14ac:dyDescent="0.25">
      <c r="A2748" s="360">
        <v>92989</v>
      </c>
      <c r="B2748" s="360" t="s">
        <v>2831</v>
      </c>
      <c r="C2748" s="360" t="s">
        <v>51</v>
      </c>
      <c r="D2748" s="361">
        <v>79.489999999999995</v>
      </c>
    </row>
    <row r="2749" spans="1:4" s="364" customFormat="1" x14ac:dyDescent="0.25">
      <c r="A2749" s="360">
        <v>92990</v>
      </c>
      <c r="B2749" s="360" t="s">
        <v>576</v>
      </c>
      <c r="C2749" s="360" t="s">
        <v>51</v>
      </c>
      <c r="D2749" s="361">
        <v>78.56</v>
      </c>
    </row>
    <row r="2750" spans="1:4" s="364" customFormat="1" x14ac:dyDescent="0.25">
      <c r="A2750" s="360">
        <v>92991</v>
      </c>
      <c r="B2750" s="360" t="s">
        <v>2832</v>
      </c>
      <c r="C2750" s="360" t="s">
        <v>51</v>
      </c>
      <c r="D2750" s="361">
        <v>103.84</v>
      </c>
    </row>
    <row r="2751" spans="1:4" s="364" customFormat="1" x14ac:dyDescent="0.25">
      <c r="A2751" s="360">
        <v>92992</v>
      </c>
      <c r="B2751" s="360" t="s">
        <v>2833</v>
      </c>
      <c r="C2751" s="360" t="s">
        <v>51</v>
      </c>
      <c r="D2751" s="361">
        <v>103.91</v>
      </c>
    </row>
    <row r="2752" spans="1:4" s="364" customFormat="1" x14ac:dyDescent="0.25">
      <c r="A2752" s="360">
        <v>92993</v>
      </c>
      <c r="B2752" s="360" t="s">
        <v>2834</v>
      </c>
      <c r="C2752" s="360" t="s">
        <v>51</v>
      </c>
      <c r="D2752" s="361">
        <v>133.34</v>
      </c>
    </row>
    <row r="2753" spans="1:4" s="364" customFormat="1" x14ac:dyDescent="0.25">
      <c r="A2753" s="360">
        <v>92994</v>
      </c>
      <c r="B2753" s="360" t="s">
        <v>577</v>
      </c>
      <c r="C2753" s="360" t="s">
        <v>51</v>
      </c>
      <c r="D2753" s="361">
        <v>134.69</v>
      </c>
    </row>
    <row r="2754" spans="1:4" s="364" customFormat="1" x14ac:dyDescent="0.25">
      <c r="A2754" s="360">
        <v>92995</v>
      </c>
      <c r="B2754" s="360" t="s">
        <v>2835</v>
      </c>
      <c r="C2754" s="360" t="s">
        <v>51</v>
      </c>
      <c r="D2754" s="361">
        <v>166.06</v>
      </c>
    </row>
    <row r="2755" spans="1:4" s="364" customFormat="1" x14ac:dyDescent="0.25">
      <c r="A2755" s="360">
        <v>92996</v>
      </c>
      <c r="B2755" s="360" t="s">
        <v>2836</v>
      </c>
      <c r="C2755" s="360" t="s">
        <v>51</v>
      </c>
      <c r="D2755" s="361">
        <v>166.52</v>
      </c>
    </row>
    <row r="2756" spans="1:4" s="364" customFormat="1" x14ac:dyDescent="0.25">
      <c r="A2756" s="360">
        <v>92997</v>
      </c>
      <c r="B2756" s="360" t="s">
        <v>2837</v>
      </c>
      <c r="C2756" s="360" t="s">
        <v>51</v>
      </c>
      <c r="D2756" s="361">
        <v>201.86</v>
      </c>
    </row>
    <row r="2757" spans="1:4" s="364" customFormat="1" x14ac:dyDescent="0.25">
      <c r="A2757" s="360">
        <v>92998</v>
      </c>
      <c r="B2757" s="360" t="s">
        <v>2838</v>
      </c>
      <c r="C2757" s="360" t="s">
        <v>51</v>
      </c>
      <c r="D2757" s="361">
        <v>203.84</v>
      </c>
    </row>
    <row r="2758" spans="1:4" s="364" customFormat="1" x14ac:dyDescent="0.25">
      <c r="A2758" s="360">
        <v>92999</v>
      </c>
      <c r="B2758" s="360" t="s">
        <v>2839</v>
      </c>
      <c r="C2758" s="360" t="s">
        <v>51</v>
      </c>
      <c r="D2758" s="361">
        <v>266.13</v>
      </c>
    </row>
    <row r="2759" spans="1:4" s="364" customFormat="1" x14ac:dyDescent="0.25">
      <c r="A2759" s="360">
        <v>93000</v>
      </c>
      <c r="B2759" s="360" t="s">
        <v>2840</v>
      </c>
      <c r="C2759" s="360" t="s">
        <v>51</v>
      </c>
      <c r="D2759" s="361">
        <v>267.77999999999997</v>
      </c>
    </row>
    <row r="2760" spans="1:4" s="364" customFormat="1" x14ac:dyDescent="0.25">
      <c r="A2760" s="360">
        <v>93001</v>
      </c>
      <c r="B2760" s="360" t="s">
        <v>2841</v>
      </c>
      <c r="C2760" s="360" t="s">
        <v>51</v>
      </c>
      <c r="D2760" s="361">
        <v>325.2</v>
      </c>
    </row>
    <row r="2761" spans="1:4" s="364" customFormat="1" x14ac:dyDescent="0.25">
      <c r="A2761" s="360">
        <v>93002</v>
      </c>
      <c r="B2761" s="360" t="s">
        <v>2842</v>
      </c>
      <c r="C2761" s="360" t="s">
        <v>51</v>
      </c>
      <c r="D2761" s="361">
        <v>334.41</v>
      </c>
    </row>
    <row r="2762" spans="1:4" s="364" customFormat="1" x14ac:dyDescent="0.25">
      <c r="A2762" s="360">
        <v>101884</v>
      </c>
      <c r="B2762" s="360" t="s">
        <v>2843</v>
      </c>
      <c r="C2762" s="360" t="s">
        <v>51</v>
      </c>
      <c r="D2762" s="361">
        <v>11.04</v>
      </c>
    </row>
    <row r="2763" spans="1:4" s="364" customFormat="1" x14ac:dyDescent="0.25">
      <c r="A2763" s="360">
        <v>101885</v>
      </c>
      <c r="B2763" s="360" t="s">
        <v>2844</v>
      </c>
      <c r="C2763" s="360" t="s">
        <v>51</v>
      </c>
      <c r="D2763" s="361">
        <v>12.03</v>
      </c>
    </row>
    <row r="2764" spans="1:4" s="364" customFormat="1" x14ac:dyDescent="0.25">
      <c r="A2764" s="360">
        <v>101886</v>
      </c>
      <c r="B2764" s="360" t="s">
        <v>2845</v>
      </c>
      <c r="C2764" s="360" t="s">
        <v>51</v>
      </c>
      <c r="D2764" s="361">
        <v>17.059999999999999</v>
      </c>
    </row>
    <row r="2765" spans="1:4" s="364" customFormat="1" x14ac:dyDescent="0.25">
      <c r="A2765" s="360">
        <v>101887</v>
      </c>
      <c r="B2765" s="360" t="s">
        <v>2846</v>
      </c>
      <c r="C2765" s="360" t="s">
        <v>51</v>
      </c>
      <c r="D2765" s="361">
        <v>18.48</v>
      </c>
    </row>
    <row r="2766" spans="1:4" s="364" customFormat="1" x14ac:dyDescent="0.25">
      <c r="A2766" s="360">
        <v>101888</v>
      </c>
      <c r="B2766" s="360" t="s">
        <v>2847</v>
      </c>
      <c r="C2766" s="360" t="s">
        <v>51</v>
      </c>
      <c r="D2766" s="361">
        <v>27.36</v>
      </c>
    </row>
    <row r="2767" spans="1:4" s="364" customFormat="1" x14ac:dyDescent="0.25">
      <c r="A2767" s="360">
        <v>101889</v>
      </c>
      <c r="B2767" s="360" t="s">
        <v>2848</v>
      </c>
      <c r="C2767" s="360" t="s">
        <v>51</v>
      </c>
      <c r="D2767" s="361">
        <v>28.16</v>
      </c>
    </row>
    <row r="2768" spans="1:4" s="364" customFormat="1" x14ac:dyDescent="0.25">
      <c r="A2768" s="360">
        <v>91936</v>
      </c>
      <c r="B2768" s="360" t="s">
        <v>2849</v>
      </c>
      <c r="C2768" s="360" t="s">
        <v>8</v>
      </c>
      <c r="D2768" s="361">
        <v>11.71</v>
      </c>
    </row>
    <row r="2769" spans="1:4" s="364" customFormat="1" x14ac:dyDescent="0.25">
      <c r="A2769" s="360">
        <v>91937</v>
      </c>
      <c r="B2769" s="360" t="s">
        <v>2850</v>
      </c>
      <c r="C2769" s="360" t="s">
        <v>8</v>
      </c>
      <c r="D2769" s="361">
        <v>9.8000000000000007</v>
      </c>
    </row>
    <row r="2770" spans="1:4" s="364" customFormat="1" x14ac:dyDescent="0.25">
      <c r="A2770" s="360">
        <v>91939</v>
      </c>
      <c r="B2770" s="360" t="s">
        <v>2851</v>
      </c>
      <c r="C2770" s="360" t="s">
        <v>8</v>
      </c>
      <c r="D2770" s="361">
        <v>22.9</v>
      </c>
    </row>
    <row r="2771" spans="1:4" s="364" customFormat="1" x14ac:dyDescent="0.25">
      <c r="A2771" s="360">
        <v>91940</v>
      </c>
      <c r="B2771" s="360" t="s">
        <v>578</v>
      </c>
      <c r="C2771" s="360" t="s">
        <v>8</v>
      </c>
      <c r="D2771" s="361">
        <v>12.4</v>
      </c>
    </row>
    <row r="2772" spans="1:4" s="364" customFormat="1" x14ac:dyDescent="0.25">
      <c r="A2772" s="360">
        <v>91941</v>
      </c>
      <c r="B2772" s="360" t="s">
        <v>2852</v>
      </c>
      <c r="C2772" s="360" t="s">
        <v>8</v>
      </c>
      <c r="D2772" s="361">
        <v>8.4700000000000006</v>
      </c>
    </row>
    <row r="2773" spans="1:4" s="364" customFormat="1" x14ac:dyDescent="0.25">
      <c r="A2773" s="360">
        <v>91942</v>
      </c>
      <c r="B2773" s="360" t="s">
        <v>2853</v>
      </c>
      <c r="C2773" s="360" t="s">
        <v>8</v>
      </c>
      <c r="D2773" s="361">
        <v>28.41</v>
      </c>
    </row>
    <row r="2774" spans="1:4" s="364" customFormat="1" x14ac:dyDescent="0.25">
      <c r="A2774" s="360">
        <v>91943</v>
      </c>
      <c r="B2774" s="360" t="s">
        <v>642</v>
      </c>
      <c r="C2774" s="360" t="s">
        <v>8</v>
      </c>
      <c r="D2774" s="361">
        <v>16.329999999999998</v>
      </c>
    </row>
    <row r="2775" spans="1:4" s="364" customFormat="1" x14ac:dyDescent="0.25">
      <c r="A2775" s="360">
        <v>91944</v>
      </c>
      <c r="B2775" s="360" t="s">
        <v>2854</v>
      </c>
      <c r="C2775" s="360" t="s">
        <v>8</v>
      </c>
      <c r="D2775" s="361">
        <v>11.82</v>
      </c>
    </row>
    <row r="2776" spans="1:4" s="364" customFormat="1" x14ac:dyDescent="0.25">
      <c r="A2776" s="360">
        <v>92865</v>
      </c>
      <c r="B2776" s="360" t="s">
        <v>2855</v>
      </c>
      <c r="C2776" s="360" t="s">
        <v>8</v>
      </c>
      <c r="D2776" s="361">
        <v>11.48</v>
      </c>
    </row>
    <row r="2777" spans="1:4" s="364" customFormat="1" x14ac:dyDescent="0.25">
      <c r="A2777" s="360">
        <v>92866</v>
      </c>
      <c r="B2777" s="360" t="s">
        <v>2856</v>
      </c>
      <c r="C2777" s="360" t="s">
        <v>8</v>
      </c>
      <c r="D2777" s="361">
        <v>8.24</v>
      </c>
    </row>
    <row r="2778" spans="1:4" s="364" customFormat="1" x14ac:dyDescent="0.25">
      <c r="A2778" s="360">
        <v>92867</v>
      </c>
      <c r="B2778" s="360" t="s">
        <v>2857</v>
      </c>
      <c r="C2778" s="360" t="s">
        <v>8</v>
      </c>
      <c r="D2778" s="361">
        <v>23.33</v>
      </c>
    </row>
    <row r="2779" spans="1:4" s="364" customFormat="1" x14ac:dyDescent="0.25">
      <c r="A2779" s="360">
        <v>92868</v>
      </c>
      <c r="B2779" s="360" t="s">
        <v>2858</v>
      </c>
      <c r="C2779" s="360" t="s">
        <v>8</v>
      </c>
      <c r="D2779" s="361">
        <v>12.83</v>
      </c>
    </row>
    <row r="2780" spans="1:4" s="364" customFormat="1" x14ac:dyDescent="0.25">
      <c r="A2780" s="360">
        <v>92869</v>
      </c>
      <c r="B2780" s="360" t="s">
        <v>2859</v>
      </c>
      <c r="C2780" s="360" t="s">
        <v>8</v>
      </c>
      <c r="D2780" s="361">
        <v>8.9</v>
      </c>
    </row>
    <row r="2781" spans="1:4" s="364" customFormat="1" x14ac:dyDescent="0.25">
      <c r="A2781" s="360">
        <v>92870</v>
      </c>
      <c r="B2781" s="360" t="s">
        <v>2860</v>
      </c>
      <c r="C2781" s="360" t="s">
        <v>8</v>
      </c>
      <c r="D2781" s="361">
        <v>29.61</v>
      </c>
    </row>
    <row r="2782" spans="1:4" s="364" customFormat="1" x14ac:dyDescent="0.25">
      <c r="A2782" s="360">
        <v>92871</v>
      </c>
      <c r="B2782" s="360" t="s">
        <v>2861</v>
      </c>
      <c r="C2782" s="360" t="s">
        <v>8</v>
      </c>
      <c r="D2782" s="361">
        <v>17.53</v>
      </c>
    </row>
    <row r="2783" spans="1:4" s="364" customFormat="1" x14ac:dyDescent="0.25">
      <c r="A2783" s="360">
        <v>92872</v>
      </c>
      <c r="B2783" s="360" t="s">
        <v>2862</v>
      </c>
      <c r="C2783" s="360" t="s">
        <v>8</v>
      </c>
      <c r="D2783" s="361">
        <v>13.02</v>
      </c>
    </row>
    <row r="2784" spans="1:4" s="364" customFormat="1" x14ac:dyDescent="0.25">
      <c r="A2784" s="360">
        <v>95777</v>
      </c>
      <c r="B2784" s="360" t="s">
        <v>2863</v>
      </c>
      <c r="C2784" s="360" t="s">
        <v>8</v>
      </c>
      <c r="D2784" s="361">
        <v>20.69</v>
      </c>
    </row>
    <row r="2785" spans="1:4" s="364" customFormat="1" x14ac:dyDescent="0.25">
      <c r="A2785" s="360">
        <v>95778</v>
      </c>
      <c r="B2785" s="360" t="s">
        <v>2864</v>
      </c>
      <c r="C2785" s="360" t="s">
        <v>8</v>
      </c>
      <c r="D2785" s="361">
        <v>21.1</v>
      </c>
    </row>
    <row r="2786" spans="1:4" s="364" customFormat="1" x14ac:dyDescent="0.25">
      <c r="A2786" s="360">
        <v>95779</v>
      </c>
      <c r="B2786" s="360" t="s">
        <v>2865</v>
      </c>
      <c r="C2786" s="360" t="s">
        <v>8</v>
      </c>
      <c r="D2786" s="361">
        <v>19.73</v>
      </c>
    </row>
    <row r="2787" spans="1:4" s="364" customFormat="1" x14ac:dyDescent="0.25">
      <c r="A2787" s="360">
        <v>95780</v>
      </c>
      <c r="B2787" s="360" t="s">
        <v>2866</v>
      </c>
      <c r="C2787" s="360" t="s">
        <v>8</v>
      </c>
      <c r="D2787" s="361">
        <v>23.13</v>
      </c>
    </row>
    <row r="2788" spans="1:4" s="364" customFormat="1" x14ac:dyDescent="0.25">
      <c r="A2788" s="360">
        <v>95781</v>
      </c>
      <c r="B2788" s="360" t="s">
        <v>2867</v>
      </c>
      <c r="C2788" s="360" t="s">
        <v>8</v>
      </c>
      <c r="D2788" s="361">
        <v>23.43</v>
      </c>
    </row>
    <row r="2789" spans="1:4" s="364" customFormat="1" x14ac:dyDescent="0.25">
      <c r="A2789" s="360">
        <v>95782</v>
      </c>
      <c r="B2789" s="360" t="s">
        <v>2868</v>
      </c>
      <c r="C2789" s="360" t="s">
        <v>8</v>
      </c>
      <c r="D2789" s="361">
        <v>24.22</v>
      </c>
    </row>
    <row r="2790" spans="1:4" s="364" customFormat="1" x14ac:dyDescent="0.25">
      <c r="A2790" s="360">
        <v>95785</v>
      </c>
      <c r="B2790" s="360" t="s">
        <v>2869</v>
      </c>
      <c r="C2790" s="360" t="s">
        <v>8</v>
      </c>
      <c r="D2790" s="361">
        <v>27.18</v>
      </c>
    </row>
    <row r="2791" spans="1:4" s="364" customFormat="1" x14ac:dyDescent="0.25">
      <c r="A2791" s="360">
        <v>95787</v>
      </c>
      <c r="B2791" s="360" t="s">
        <v>580</v>
      </c>
      <c r="C2791" s="360" t="s">
        <v>8</v>
      </c>
      <c r="D2791" s="361">
        <v>21.22</v>
      </c>
    </row>
    <row r="2792" spans="1:4" s="364" customFormat="1" x14ac:dyDescent="0.25">
      <c r="A2792" s="360">
        <v>95789</v>
      </c>
      <c r="B2792" s="360" t="s">
        <v>582</v>
      </c>
      <c r="C2792" s="360" t="s">
        <v>8</v>
      </c>
      <c r="D2792" s="361">
        <v>25.47</v>
      </c>
    </row>
    <row r="2793" spans="1:4" s="364" customFormat="1" x14ac:dyDescent="0.25">
      <c r="A2793" s="360">
        <v>95791</v>
      </c>
      <c r="B2793" s="360" t="s">
        <v>2870</v>
      </c>
      <c r="C2793" s="360" t="s">
        <v>8</v>
      </c>
      <c r="D2793" s="361">
        <v>31.79</v>
      </c>
    </row>
    <row r="2794" spans="1:4" s="364" customFormat="1" x14ac:dyDescent="0.25">
      <c r="A2794" s="360">
        <v>95795</v>
      </c>
      <c r="B2794" s="360" t="s">
        <v>584</v>
      </c>
      <c r="C2794" s="360" t="s">
        <v>8</v>
      </c>
      <c r="D2794" s="361">
        <v>24.46</v>
      </c>
    </row>
    <row r="2795" spans="1:4" s="364" customFormat="1" x14ac:dyDescent="0.25">
      <c r="A2795" s="360">
        <v>95796</v>
      </c>
      <c r="B2795" s="360" t="s">
        <v>586</v>
      </c>
      <c r="C2795" s="360" t="s">
        <v>8</v>
      </c>
      <c r="D2795" s="361">
        <v>29.91</v>
      </c>
    </row>
    <row r="2796" spans="1:4" s="364" customFormat="1" x14ac:dyDescent="0.25">
      <c r="A2796" s="360">
        <v>95797</v>
      </c>
      <c r="B2796" s="360" t="s">
        <v>2871</v>
      </c>
      <c r="C2796" s="360" t="s">
        <v>8</v>
      </c>
      <c r="D2796" s="361">
        <v>37.04</v>
      </c>
    </row>
    <row r="2797" spans="1:4" s="364" customFormat="1" x14ac:dyDescent="0.25">
      <c r="A2797" s="360">
        <v>95801</v>
      </c>
      <c r="B2797" s="360" t="s">
        <v>588</v>
      </c>
      <c r="C2797" s="360" t="s">
        <v>8</v>
      </c>
      <c r="D2797" s="361">
        <v>28.98</v>
      </c>
    </row>
    <row r="2798" spans="1:4" s="364" customFormat="1" x14ac:dyDescent="0.25">
      <c r="A2798" s="360">
        <v>95802</v>
      </c>
      <c r="B2798" s="360" t="s">
        <v>2872</v>
      </c>
      <c r="C2798" s="360" t="s">
        <v>8</v>
      </c>
      <c r="D2798" s="361">
        <v>32.14</v>
      </c>
    </row>
    <row r="2799" spans="1:4" s="364" customFormat="1" x14ac:dyDescent="0.25">
      <c r="A2799" s="360">
        <v>95803</v>
      </c>
      <c r="B2799" s="360" t="s">
        <v>2873</v>
      </c>
      <c r="C2799" s="360" t="s">
        <v>8</v>
      </c>
      <c r="D2799" s="361">
        <v>41.27</v>
      </c>
    </row>
    <row r="2800" spans="1:4" s="364" customFormat="1" x14ac:dyDescent="0.25">
      <c r="A2800" s="360">
        <v>95804</v>
      </c>
      <c r="B2800" s="360" t="s">
        <v>2874</v>
      </c>
      <c r="C2800" s="360" t="s">
        <v>8</v>
      </c>
      <c r="D2800" s="361">
        <v>21.71</v>
      </c>
    </row>
    <row r="2801" spans="1:4" s="364" customFormat="1" x14ac:dyDescent="0.25">
      <c r="A2801" s="360">
        <v>95805</v>
      </c>
      <c r="B2801" s="360" t="s">
        <v>2875</v>
      </c>
      <c r="C2801" s="360" t="s">
        <v>8</v>
      </c>
      <c r="D2801" s="361">
        <v>21.9</v>
      </c>
    </row>
    <row r="2802" spans="1:4" s="364" customFormat="1" x14ac:dyDescent="0.25">
      <c r="A2802" s="360">
        <v>95806</v>
      </c>
      <c r="B2802" s="360" t="s">
        <v>2876</v>
      </c>
      <c r="C2802" s="360" t="s">
        <v>8</v>
      </c>
      <c r="D2802" s="361">
        <v>22.62</v>
      </c>
    </row>
    <row r="2803" spans="1:4" s="364" customFormat="1" x14ac:dyDescent="0.25">
      <c r="A2803" s="360">
        <v>95807</v>
      </c>
      <c r="B2803" s="360" t="s">
        <v>2877</v>
      </c>
      <c r="C2803" s="360" t="s">
        <v>8</v>
      </c>
      <c r="D2803" s="361">
        <v>24.83</v>
      </c>
    </row>
    <row r="2804" spans="1:4" s="364" customFormat="1" x14ac:dyDescent="0.25">
      <c r="A2804" s="360">
        <v>95808</v>
      </c>
      <c r="B2804" s="360" t="s">
        <v>2878</v>
      </c>
      <c r="C2804" s="360" t="s">
        <v>8</v>
      </c>
      <c r="D2804" s="361">
        <v>25.37</v>
      </c>
    </row>
    <row r="2805" spans="1:4" s="364" customFormat="1" x14ac:dyDescent="0.25">
      <c r="A2805" s="360">
        <v>95809</v>
      </c>
      <c r="B2805" s="360" t="s">
        <v>2879</v>
      </c>
      <c r="C2805" s="360" t="s">
        <v>8</v>
      </c>
      <c r="D2805" s="361">
        <v>27.97</v>
      </c>
    </row>
    <row r="2806" spans="1:4" s="364" customFormat="1" x14ac:dyDescent="0.25">
      <c r="A2806" s="360">
        <v>95810</v>
      </c>
      <c r="B2806" s="360" t="s">
        <v>2880</v>
      </c>
      <c r="C2806" s="360" t="s">
        <v>8</v>
      </c>
      <c r="D2806" s="361">
        <v>14.25</v>
      </c>
    </row>
    <row r="2807" spans="1:4" s="364" customFormat="1" x14ac:dyDescent="0.25">
      <c r="A2807" s="360">
        <v>95811</v>
      </c>
      <c r="B2807" s="360" t="s">
        <v>2881</v>
      </c>
      <c r="C2807" s="360" t="s">
        <v>8</v>
      </c>
      <c r="D2807" s="361">
        <v>14.79</v>
      </c>
    </row>
    <row r="2808" spans="1:4" s="364" customFormat="1" x14ac:dyDescent="0.25">
      <c r="A2808" s="360">
        <v>95812</v>
      </c>
      <c r="B2808" s="360" t="s">
        <v>2882</v>
      </c>
      <c r="C2808" s="360" t="s">
        <v>8</v>
      </c>
      <c r="D2808" s="361">
        <v>17.39</v>
      </c>
    </row>
    <row r="2809" spans="1:4" s="364" customFormat="1" x14ac:dyDescent="0.25">
      <c r="A2809" s="360">
        <v>95813</v>
      </c>
      <c r="B2809" s="360" t="s">
        <v>2883</v>
      </c>
      <c r="C2809" s="360" t="s">
        <v>8</v>
      </c>
      <c r="D2809" s="361">
        <v>16.96</v>
      </c>
    </row>
    <row r="2810" spans="1:4" s="364" customFormat="1" x14ac:dyDescent="0.25">
      <c r="A2810" s="360">
        <v>95814</v>
      </c>
      <c r="B2810" s="360" t="s">
        <v>2884</v>
      </c>
      <c r="C2810" s="360" t="s">
        <v>8</v>
      </c>
      <c r="D2810" s="361">
        <v>17.78</v>
      </c>
    </row>
    <row r="2811" spans="1:4" s="364" customFormat="1" x14ac:dyDescent="0.25">
      <c r="A2811" s="360">
        <v>95815</v>
      </c>
      <c r="B2811" s="360" t="s">
        <v>2885</v>
      </c>
      <c r="C2811" s="360" t="s">
        <v>8</v>
      </c>
      <c r="D2811" s="361">
        <v>22.84</v>
      </c>
    </row>
    <row r="2812" spans="1:4" s="364" customFormat="1" x14ac:dyDescent="0.25">
      <c r="A2812" s="360">
        <v>95816</v>
      </c>
      <c r="B2812" s="360" t="s">
        <v>2886</v>
      </c>
      <c r="C2812" s="360" t="s">
        <v>8</v>
      </c>
      <c r="D2812" s="361">
        <v>30.5</v>
      </c>
    </row>
    <row r="2813" spans="1:4" s="364" customFormat="1" x14ac:dyDescent="0.25">
      <c r="A2813" s="360">
        <v>95817</v>
      </c>
      <c r="B2813" s="360" t="s">
        <v>2887</v>
      </c>
      <c r="C2813" s="360" t="s">
        <v>8</v>
      </c>
      <c r="D2813" s="361">
        <v>31.14</v>
      </c>
    </row>
    <row r="2814" spans="1:4" s="364" customFormat="1" x14ac:dyDescent="0.25">
      <c r="A2814" s="360">
        <v>95818</v>
      </c>
      <c r="B2814" s="360" t="s">
        <v>2888</v>
      </c>
      <c r="C2814" s="360" t="s">
        <v>8</v>
      </c>
      <c r="D2814" s="361">
        <v>37.950000000000003</v>
      </c>
    </row>
    <row r="2815" spans="1:4" s="364" customFormat="1" x14ac:dyDescent="0.25">
      <c r="A2815" s="360">
        <v>97881</v>
      </c>
      <c r="B2815" s="360" t="s">
        <v>12632</v>
      </c>
      <c r="C2815" s="360" t="s">
        <v>8</v>
      </c>
      <c r="D2815" s="361">
        <v>124.46</v>
      </c>
    </row>
    <row r="2816" spans="1:4" s="364" customFormat="1" x14ac:dyDescent="0.25">
      <c r="A2816" s="360">
        <v>97882</v>
      </c>
      <c r="B2816" s="360" t="s">
        <v>12633</v>
      </c>
      <c r="C2816" s="360" t="s">
        <v>8</v>
      </c>
      <c r="D2816" s="361">
        <v>195.1</v>
      </c>
    </row>
    <row r="2817" spans="1:4" s="364" customFormat="1" x14ac:dyDescent="0.25">
      <c r="A2817" s="360">
        <v>97883</v>
      </c>
      <c r="B2817" s="360" t="s">
        <v>12634</v>
      </c>
      <c r="C2817" s="360" t="s">
        <v>8</v>
      </c>
      <c r="D2817" s="361">
        <v>373.71</v>
      </c>
    </row>
    <row r="2818" spans="1:4" s="364" customFormat="1" x14ac:dyDescent="0.25">
      <c r="A2818" s="360">
        <v>97884</v>
      </c>
      <c r="B2818" s="360" t="s">
        <v>12635</v>
      </c>
      <c r="C2818" s="360" t="s">
        <v>8</v>
      </c>
      <c r="D2818" s="361">
        <v>730.29</v>
      </c>
    </row>
    <row r="2819" spans="1:4" s="364" customFormat="1" x14ac:dyDescent="0.25">
      <c r="A2819" s="360">
        <v>97885</v>
      </c>
      <c r="B2819" s="360" t="s">
        <v>12636</v>
      </c>
      <c r="C2819" s="360" t="s">
        <v>8</v>
      </c>
      <c r="D2819" s="362">
        <v>1131.1099999999999</v>
      </c>
    </row>
    <row r="2820" spans="1:4" s="364" customFormat="1" x14ac:dyDescent="0.25">
      <c r="A2820" s="360">
        <v>97886</v>
      </c>
      <c r="B2820" s="360" t="s">
        <v>12637</v>
      </c>
      <c r="C2820" s="360" t="s">
        <v>8</v>
      </c>
      <c r="D2820" s="361">
        <v>163.11000000000001</v>
      </c>
    </row>
    <row r="2821" spans="1:4" s="364" customFormat="1" x14ac:dyDescent="0.25">
      <c r="A2821" s="360">
        <v>97887</v>
      </c>
      <c r="B2821" s="360" t="s">
        <v>12638</v>
      </c>
      <c r="C2821" s="360" t="s">
        <v>8</v>
      </c>
      <c r="D2821" s="361">
        <v>257.64</v>
      </c>
    </row>
    <row r="2822" spans="1:4" s="364" customFormat="1" x14ac:dyDescent="0.25">
      <c r="A2822" s="360">
        <v>97888</v>
      </c>
      <c r="B2822" s="360" t="s">
        <v>12639</v>
      </c>
      <c r="C2822" s="360" t="s">
        <v>8</v>
      </c>
      <c r="D2822" s="361">
        <v>500.94</v>
      </c>
    </row>
    <row r="2823" spans="1:4" s="364" customFormat="1" x14ac:dyDescent="0.25">
      <c r="A2823" s="360">
        <v>97889</v>
      </c>
      <c r="B2823" s="360" t="s">
        <v>12640</v>
      </c>
      <c r="C2823" s="360" t="s">
        <v>8</v>
      </c>
      <c r="D2823" s="361">
        <v>670.99</v>
      </c>
    </row>
    <row r="2824" spans="1:4" s="364" customFormat="1" x14ac:dyDescent="0.25">
      <c r="A2824" s="360">
        <v>97890</v>
      </c>
      <c r="B2824" s="360" t="s">
        <v>12641</v>
      </c>
      <c r="C2824" s="360" t="s">
        <v>8</v>
      </c>
      <c r="D2824" s="361">
        <v>786.99</v>
      </c>
    </row>
    <row r="2825" spans="1:4" s="364" customFormat="1" x14ac:dyDescent="0.25">
      <c r="A2825" s="360">
        <v>97891</v>
      </c>
      <c r="B2825" s="360" t="s">
        <v>12642</v>
      </c>
      <c r="C2825" s="360" t="s">
        <v>8</v>
      </c>
      <c r="D2825" s="361">
        <v>181.05</v>
      </c>
    </row>
    <row r="2826" spans="1:4" s="364" customFormat="1" x14ac:dyDescent="0.25">
      <c r="A2826" s="360">
        <v>97892</v>
      </c>
      <c r="B2826" s="360" t="s">
        <v>12643</v>
      </c>
      <c r="C2826" s="360" t="s">
        <v>8</v>
      </c>
      <c r="D2826" s="361">
        <v>338.97</v>
      </c>
    </row>
    <row r="2827" spans="1:4" s="364" customFormat="1" x14ac:dyDescent="0.25">
      <c r="A2827" s="360">
        <v>97893</v>
      </c>
      <c r="B2827" s="360" t="s">
        <v>12644</v>
      </c>
      <c r="C2827" s="360" t="s">
        <v>8</v>
      </c>
      <c r="D2827" s="361">
        <v>464.44</v>
      </c>
    </row>
    <row r="2828" spans="1:4" s="364" customFormat="1" x14ac:dyDescent="0.25">
      <c r="A2828" s="360">
        <v>97894</v>
      </c>
      <c r="B2828" s="360" t="s">
        <v>12645</v>
      </c>
      <c r="C2828" s="360" t="s">
        <v>8</v>
      </c>
      <c r="D2828" s="361">
        <v>536.69000000000005</v>
      </c>
    </row>
    <row r="2829" spans="1:4" s="364" customFormat="1" x14ac:dyDescent="0.25">
      <c r="A2829" s="360">
        <v>93653</v>
      </c>
      <c r="B2829" s="360" t="s">
        <v>2889</v>
      </c>
      <c r="C2829" s="360" t="s">
        <v>8</v>
      </c>
      <c r="D2829" s="361">
        <v>11.76</v>
      </c>
    </row>
    <row r="2830" spans="1:4" s="364" customFormat="1" x14ac:dyDescent="0.25">
      <c r="A2830" s="360">
        <v>93654</v>
      </c>
      <c r="B2830" s="360" t="s">
        <v>2890</v>
      </c>
      <c r="C2830" s="360" t="s">
        <v>8</v>
      </c>
      <c r="D2830" s="361">
        <v>12.23</v>
      </c>
    </row>
    <row r="2831" spans="1:4" s="364" customFormat="1" x14ac:dyDescent="0.25">
      <c r="A2831" s="360">
        <v>93655</v>
      </c>
      <c r="B2831" s="360" t="s">
        <v>2891</v>
      </c>
      <c r="C2831" s="360" t="s">
        <v>8</v>
      </c>
      <c r="D2831" s="361">
        <v>13.22</v>
      </c>
    </row>
    <row r="2832" spans="1:4" s="364" customFormat="1" x14ac:dyDescent="0.25">
      <c r="A2832" s="360">
        <v>93656</v>
      </c>
      <c r="B2832" s="360" t="s">
        <v>2892</v>
      </c>
      <c r="C2832" s="360" t="s">
        <v>8</v>
      </c>
      <c r="D2832" s="361">
        <v>13.22</v>
      </c>
    </row>
    <row r="2833" spans="1:4" s="364" customFormat="1" x14ac:dyDescent="0.25">
      <c r="A2833" s="360">
        <v>93657</v>
      </c>
      <c r="B2833" s="360" t="s">
        <v>2893</v>
      </c>
      <c r="C2833" s="360" t="s">
        <v>8</v>
      </c>
      <c r="D2833" s="361">
        <v>14.4</v>
      </c>
    </row>
    <row r="2834" spans="1:4" s="364" customFormat="1" x14ac:dyDescent="0.25">
      <c r="A2834" s="360">
        <v>93658</v>
      </c>
      <c r="B2834" s="360" t="s">
        <v>2894</v>
      </c>
      <c r="C2834" s="360" t="s">
        <v>8</v>
      </c>
      <c r="D2834" s="361">
        <v>20.83</v>
      </c>
    </row>
    <row r="2835" spans="1:4" s="364" customFormat="1" x14ac:dyDescent="0.25">
      <c r="A2835" s="360">
        <v>93659</v>
      </c>
      <c r="B2835" s="360" t="s">
        <v>2895</v>
      </c>
      <c r="C2835" s="360" t="s">
        <v>8</v>
      </c>
      <c r="D2835" s="361">
        <v>23.18</v>
      </c>
    </row>
    <row r="2836" spans="1:4" s="364" customFormat="1" x14ac:dyDescent="0.25">
      <c r="A2836" s="360">
        <v>93660</v>
      </c>
      <c r="B2836" s="360" t="s">
        <v>2896</v>
      </c>
      <c r="C2836" s="360" t="s">
        <v>8</v>
      </c>
      <c r="D2836" s="361">
        <v>59.12</v>
      </c>
    </row>
    <row r="2837" spans="1:4" s="364" customFormat="1" x14ac:dyDescent="0.25">
      <c r="A2837" s="360">
        <v>93661</v>
      </c>
      <c r="B2837" s="360" t="s">
        <v>2897</v>
      </c>
      <c r="C2837" s="360" t="s">
        <v>8</v>
      </c>
      <c r="D2837" s="361">
        <v>60.08</v>
      </c>
    </row>
    <row r="2838" spans="1:4" s="364" customFormat="1" x14ac:dyDescent="0.25">
      <c r="A2838" s="360">
        <v>93662</v>
      </c>
      <c r="B2838" s="360" t="s">
        <v>2898</v>
      </c>
      <c r="C2838" s="360" t="s">
        <v>8</v>
      </c>
      <c r="D2838" s="361">
        <v>62.05</v>
      </c>
    </row>
    <row r="2839" spans="1:4" s="364" customFormat="1" x14ac:dyDescent="0.25">
      <c r="A2839" s="360">
        <v>93663</v>
      </c>
      <c r="B2839" s="360" t="s">
        <v>2899</v>
      </c>
      <c r="C2839" s="360" t="s">
        <v>8</v>
      </c>
      <c r="D2839" s="361">
        <v>62.05</v>
      </c>
    </row>
    <row r="2840" spans="1:4" s="364" customFormat="1" x14ac:dyDescent="0.25">
      <c r="A2840" s="360">
        <v>93664</v>
      </c>
      <c r="B2840" s="360" t="s">
        <v>2900</v>
      </c>
      <c r="C2840" s="360" t="s">
        <v>8</v>
      </c>
      <c r="D2840" s="361">
        <v>64.42</v>
      </c>
    </row>
    <row r="2841" spans="1:4" s="364" customFormat="1" x14ac:dyDescent="0.25">
      <c r="A2841" s="360">
        <v>93665</v>
      </c>
      <c r="B2841" s="360" t="s">
        <v>2901</v>
      </c>
      <c r="C2841" s="360" t="s">
        <v>8</v>
      </c>
      <c r="D2841" s="361">
        <v>67.209999999999994</v>
      </c>
    </row>
    <row r="2842" spans="1:4" s="364" customFormat="1" x14ac:dyDescent="0.25">
      <c r="A2842" s="360">
        <v>93666</v>
      </c>
      <c r="B2842" s="360" t="s">
        <v>2902</v>
      </c>
      <c r="C2842" s="360" t="s">
        <v>8</v>
      </c>
      <c r="D2842" s="361">
        <v>71.91</v>
      </c>
    </row>
    <row r="2843" spans="1:4" s="364" customFormat="1" x14ac:dyDescent="0.25">
      <c r="A2843" s="360">
        <v>93667</v>
      </c>
      <c r="B2843" s="360" t="s">
        <v>2903</v>
      </c>
      <c r="C2843" s="360" t="s">
        <v>8</v>
      </c>
      <c r="D2843" s="361">
        <v>73.67</v>
      </c>
    </row>
    <row r="2844" spans="1:4" s="364" customFormat="1" x14ac:dyDescent="0.25">
      <c r="A2844" s="360">
        <v>93668</v>
      </c>
      <c r="B2844" s="360" t="s">
        <v>2904</v>
      </c>
      <c r="C2844" s="360" t="s">
        <v>8</v>
      </c>
      <c r="D2844" s="361">
        <v>75.11</v>
      </c>
    </row>
    <row r="2845" spans="1:4" s="364" customFormat="1" x14ac:dyDescent="0.25">
      <c r="A2845" s="360">
        <v>93669</v>
      </c>
      <c r="B2845" s="360" t="s">
        <v>2905</v>
      </c>
      <c r="C2845" s="360" t="s">
        <v>8</v>
      </c>
      <c r="D2845" s="361">
        <v>78.05</v>
      </c>
    </row>
    <row r="2846" spans="1:4" s="364" customFormat="1" x14ac:dyDescent="0.25">
      <c r="A2846" s="360">
        <v>93670</v>
      </c>
      <c r="B2846" s="360" t="s">
        <v>2906</v>
      </c>
      <c r="C2846" s="360" t="s">
        <v>8</v>
      </c>
      <c r="D2846" s="361">
        <v>78.05</v>
      </c>
    </row>
    <row r="2847" spans="1:4" s="364" customFormat="1" x14ac:dyDescent="0.25">
      <c r="A2847" s="360">
        <v>93671</v>
      </c>
      <c r="B2847" s="360" t="s">
        <v>2907</v>
      </c>
      <c r="C2847" s="360" t="s">
        <v>8</v>
      </c>
      <c r="D2847" s="361">
        <v>81.62</v>
      </c>
    </row>
    <row r="2848" spans="1:4" s="364" customFormat="1" x14ac:dyDescent="0.25">
      <c r="A2848" s="360">
        <v>93672</v>
      </c>
      <c r="B2848" s="360" t="s">
        <v>2908</v>
      </c>
      <c r="C2848" s="360" t="s">
        <v>8</v>
      </c>
      <c r="D2848" s="361">
        <v>87.06</v>
      </c>
    </row>
    <row r="2849" spans="1:4" s="364" customFormat="1" x14ac:dyDescent="0.25">
      <c r="A2849" s="360">
        <v>93673</v>
      </c>
      <c r="B2849" s="360" t="s">
        <v>2909</v>
      </c>
      <c r="C2849" s="360" t="s">
        <v>8</v>
      </c>
      <c r="D2849" s="361">
        <v>94.12</v>
      </c>
    </row>
    <row r="2850" spans="1:4" s="364" customFormat="1" x14ac:dyDescent="0.25">
      <c r="A2850" s="360">
        <v>97359</v>
      </c>
      <c r="B2850" s="360" t="s">
        <v>2910</v>
      </c>
      <c r="C2850" s="360" t="s">
        <v>8</v>
      </c>
      <c r="D2850" s="362">
        <v>4376.1099999999997</v>
      </c>
    </row>
    <row r="2851" spans="1:4" s="364" customFormat="1" x14ac:dyDescent="0.25">
      <c r="A2851" s="360">
        <v>97360</v>
      </c>
      <c r="B2851" s="360" t="s">
        <v>2911</v>
      </c>
      <c r="C2851" s="360" t="s">
        <v>8</v>
      </c>
      <c r="D2851" s="362">
        <v>8469.86</v>
      </c>
    </row>
    <row r="2852" spans="1:4" s="364" customFormat="1" x14ac:dyDescent="0.25">
      <c r="A2852" s="360">
        <v>97361</v>
      </c>
      <c r="B2852" s="360" t="s">
        <v>2912</v>
      </c>
      <c r="C2852" s="360" t="s">
        <v>8</v>
      </c>
      <c r="D2852" s="362">
        <v>11293.15</v>
      </c>
    </row>
    <row r="2853" spans="1:4" s="364" customFormat="1" x14ac:dyDescent="0.25">
      <c r="A2853" s="360">
        <v>97362</v>
      </c>
      <c r="B2853" s="360" t="s">
        <v>2913</v>
      </c>
      <c r="C2853" s="360" t="s">
        <v>8</v>
      </c>
      <c r="D2853" s="362">
        <v>3196.05</v>
      </c>
    </row>
    <row r="2854" spans="1:4" s="364" customFormat="1" x14ac:dyDescent="0.25">
      <c r="A2854" s="360">
        <v>101875</v>
      </c>
      <c r="B2854" s="360" t="s">
        <v>2914</v>
      </c>
      <c r="C2854" s="360" t="s">
        <v>8</v>
      </c>
      <c r="D2854" s="361">
        <v>666.1</v>
      </c>
    </row>
    <row r="2855" spans="1:4" s="364" customFormat="1" x14ac:dyDescent="0.25">
      <c r="A2855" s="360">
        <v>101876</v>
      </c>
      <c r="B2855" s="360" t="s">
        <v>2915</v>
      </c>
      <c r="C2855" s="360" t="s">
        <v>8</v>
      </c>
      <c r="D2855" s="361">
        <v>91.67</v>
      </c>
    </row>
    <row r="2856" spans="1:4" s="364" customFormat="1" x14ac:dyDescent="0.25">
      <c r="A2856" s="360">
        <v>101877</v>
      </c>
      <c r="B2856" s="360" t="s">
        <v>2916</v>
      </c>
      <c r="C2856" s="360" t="s">
        <v>8</v>
      </c>
      <c r="D2856" s="361">
        <v>61.66</v>
      </c>
    </row>
    <row r="2857" spans="1:4" s="364" customFormat="1" x14ac:dyDescent="0.25">
      <c r="A2857" s="360">
        <v>101878</v>
      </c>
      <c r="B2857" s="360" t="s">
        <v>2917</v>
      </c>
      <c r="C2857" s="360" t="s">
        <v>8</v>
      </c>
      <c r="D2857" s="361">
        <v>890.04</v>
      </c>
    </row>
    <row r="2858" spans="1:4" s="364" customFormat="1" x14ac:dyDescent="0.25">
      <c r="A2858" s="360">
        <v>101879</v>
      </c>
      <c r="B2858" s="360" t="s">
        <v>2918</v>
      </c>
      <c r="C2858" s="360" t="s">
        <v>8</v>
      </c>
      <c r="D2858" s="361">
        <v>972.65</v>
      </c>
    </row>
    <row r="2859" spans="1:4" s="364" customFormat="1" x14ac:dyDescent="0.25">
      <c r="A2859" s="360">
        <v>101880</v>
      </c>
      <c r="B2859" s="360" t="s">
        <v>2919</v>
      </c>
      <c r="C2859" s="360" t="s">
        <v>8</v>
      </c>
      <c r="D2859" s="362">
        <v>1117.76</v>
      </c>
    </row>
    <row r="2860" spans="1:4" s="364" customFormat="1" x14ac:dyDescent="0.25">
      <c r="A2860" s="360">
        <v>101881</v>
      </c>
      <c r="B2860" s="360" t="s">
        <v>2920</v>
      </c>
      <c r="C2860" s="360" t="s">
        <v>8</v>
      </c>
      <c r="D2860" s="362">
        <v>1623.64</v>
      </c>
    </row>
    <row r="2861" spans="1:4" s="364" customFormat="1" x14ac:dyDescent="0.25">
      <c r="A2861" s="360">
        <v>101882</v>
      </c>
      <c r="B2861" s="360" t="s">
        <v>2921</v>
      </c>
      <c r="C2861" s="360" t="s">
        <v>8</v>
      </c>
      <c r="D2861" s="362">
        <v>2320.85</v>
      </c>
    </row>
    <row r="2862" spans="1:4" s="364" customFormat="1" x14ac:dyDescent="0.25">
      <c r="A2862" s="360">
        <v>101883</v>
      </c>
      <c r="B2862" s="360" t="s">
        <v>2922</v>
      </c>
      <c r="C2862" s="360" t="s">
        <v>8</v>
      </c>
      <c r="D2862" s="361">
        <v>926.33</v>
      </c>
    </row>
    <row r="2863" spans="1:4" s="364" customFormat="1" x14ac:dyDescent="0.25">
      <c r="A2863" s="360">
        <v>101890</v>
      </c>
      <c r="B2863" s="360" t="s">
        <v>2923</v>
      </c>
      <c r="C2863" s="360" t="s">
        <v>8</v>
      </c>
      <c r="D2863" s="361">
        <v>16.04</v>
      </c>
    </row>
    <row r="2864" spans="1:4" s="364" customFormat="1" x14ac:dyDescent="0.25">
      <c r="A2864" s="360">
        <v>101891</v>
      </c>
      <c r="B2864" s="360" t="s">
        <v>2924</v>
      </c>
      <c r="C2864" s="360" t="s">
        <v>8</v>
      </c>
      <c r="D2864" s="361">
        <v>27.41</v>
      </c>
    </row>
    <row r="2865" spans="1:4" s="364" customFormat="1" x14ac:dyDescent="0.25">
      <c r="A2865" s="360">
        <v>101892</v>
      </c>
      <c r="B2865" s="360" t="s">
        <v>2925</v>
      </c>
      <c r="C2865" s="360" t="s">
        <v>8</v>
      </c>
      <c r="D2865" s="361">
        <v>73.849999999999994</v>
      </c>
    </row>
    <row r="2866" spans="1:4" s="364" customFormat="1" x14ac:dyDescent="0.25">
      <c r="A2866" s="360">
        <v>101893</v>
      </c>
      <c r="B2866" s="360" t="s">
        <v>2926</v>
      </c>
      <c r="C2866" s="360" t="s">
        <v>8</v>
      </c>
      <c r="D2866" s="361">
        <v>93.98</v>
      </c>
    </row>
    <row r="2867" spans="1:4" s="364" customFormat="1" x14ac:dyDescent="0.25">
      <c r="A2867" s="360">
        <v>101894</v>
      </c>
      <c r="B2867" s="360" t="s">
        <v>2927</v>
      </c>
      <c r="C2867" s="360" t="s">
        <v>8</v>
      </c>
      <c r="D2867" s="361">
        <v>154.30000000000001</v>
      </c>
    </row>
    <row r="2868" spans="1:4" s="364" customFormat="1" x14ac:dyDescent="0.25">
      <c r="A2868" s="360">
        <v>101895</v>
      </c>
      <c r="B2868" s="360" t="s">
        <v>2928</v>
      </c>
      <c r="C2868" s="360" t="s">
        <v>8</v>
      </c>
      <c r="D2868" s="361">
        <v>430.59</v>
      </c>
    </row>
    <row r="2869" spans="1:4" s="364" customFormat="1" x14ac:dyDescent="0.25">
      <c r="A2869" s="360">
        <v>101896</v>
      </c>
      <c r="B2869" s="360" t="s">
        <v>2929</v>
      </c>
      <c r="C2869" s="360" t="s">
        <v>8</v>
      </c>
      <c r="D2869" s="361">
        <v>654.5</v>
      </c>
    </row>
    <row r="2870" spans="1:4" s="364" customFormat="1" x14ac:dyDescent="0.25">
      <c r="A2870" s="360">
        <v>101897</v>
      </c>
      <c r="B2870" s="360" t="s">
        <v>2930</v>
      </c>
      <c r="C2870" s="360" t="s">
        <v>8</v>
      </c>
      <c r="D2870" s="362">
        <v>1055.73</v>
      </c>
    </row>
    <row r="2871" spans="1:4" s="364" customFormat="1" x14ac:dyDescent="0.25">
      <c r="A2871" s="360">
        <v>101898</v>
      </c>
      <c r="B2871" s="360" t="s">
        <v>2931</v>
      </c>
      <c r="C2871" s="360" t="s">
        <v>8</v>
      </c>
      <c r="D2871" s="362">
        <v>1419.62</v>
      </c>
    </row>
    <row r="2872" spans="1:4" s="364" customFormat="1" x14ac:dyDescent="0.25">
      <c r="A2872" s="360">
        <v>101899</v>
      </c>
      <c r="B2872" s="360" t="s">
        <v>2932</v>
      </c>
      <c r="C2872" s="360" t="s">
        <v>8</v>
      </c>
      <c r="D2872" s="362">
        <v>2285.17</v>
      </c>
    </row>
    <row r="2873" spans="1:4" s="364" customFormat="1" x14ac:dyDescent="0.25">
      <c r="A2873" s="360">
        <v>101900</v>
      </c>
      <c r="B2873" s="360" t="s">
        <v>2933</v>
      </c>
      <c r="C2873" s="360" t="s">
        <v>8</v>
      </c>
      <c r="D2873" s="362">
        <v>4792.2</v>
      </c>
    </row>
    <row r="2874" spans="1:4" s="364" customFormat="1" x14ac:dyDescent="0.25">
      <c r="A2874" s="360">
        <v>101901</v>
      </c>
      <c r="B2874" s="360" t="s">
        <v>2934</v>
      </c>
      <c r="C2874" s="360" t="s">
        <v>8</v>
      </c>
      <c r="D2874" s="361">
        <v>113.26</v>
      </c>
    </row>
    <row r="2875" spans="1:4" s="364" customFormat="1" x14ac:dyDescent="0.25">
      <c r="A2875" s="360">
        <v>101902</v>
      </c>
      <c r="B2875" s="360" t="s">
        <v>2935</v>
      </c>
      <c r="C2875" s="360" t="s">
        <v>8</v>
      </c>
      <c r="D2875" s="361">
        <v>139.97999999999999</v>
      </c>
    </row>
    <row r="2876" spans="1:4" s="364" customFormat="1" x14ac:dyDescent="0.25">
      <c r="A2876" s="360">
        <v>101903</v>
      </c>
      <c r="B2876" s="360" t="s">
        <v>2936</v>
      </c>
      <c r="C2876" s="360" t="s">
        <v>8</v>
      </c>
      <c r="D2876" s="361">
        <v>291.63</v>
      </c>
    </row>
    <row r="2877" spans="1:4" s="364" customFormat="1" x14ac:dyDescent="0.25">
      <c r="A2877" s="360">
        <v>101904</v>
      </c>
      <c r="B2877" s="360" t="s">
        <v>2937</v>
      </c>
      <c r="C2877" s="360" t="s">
        <v>8</v>
      </c>
      <c r="D2877" s="362">
        <v>1070.3800000000001</v>
      </c>
    </row>
    <row r="2878" spans="1:4" s="364" customFormat="1" x14ac:dyDescent="0.25">
      <c r="A2878" s="360">
        <v>101938</v>
      </c>
      <c r="B2878" s="360" t="s">
        <v>12646</v>
      </c>
      <c r="C2878" s="360" t="s">
        <v>8</v>
      </c>
      <c r="D2878" s="361">
        <v>123.32</v>
      </c>
    </row>
    <row r="2879" spans="1:4" s="364" customFormat="1" x14ac:dyDescent="0.25">
      <c r="A2879" s="360">
        <v>101946</v>
      </c>
      <c r="B2879" s="360" t="s">
        <v>12647</v>
      </c>
      <c r="C2879" s="360" t="s">
        <v>8</v>
      </c>
      <c r="D2879" s="361">
        <v>163.32</v>
      </c>
    </row>
    <row r="2880" spans="1:4" s="364" customFormat="1" x14ac:dyDescent="0.25">
      <c r="A2880" s="360">
        <v>91945</v>
      </c>
      <c r="B2880" s="360" t="s">
        <v>2938</v>
      </c>
      <c r="C2880" s="360" t="s">
        <v>8</v>
      </c>
      <c r="D2880" s="361">
        <v>8.2100000000000009</v>
      </c>
    </row>
    <row r="2881" spans="1:4" s="364" customFormat="1" x14ac:dyDescent="0.25">
      <c r="A2881" s="360">
        <v>91946</v>
      </c>
      <c r="B2881" s="360" t="s">
        <v>2939</v>
      </c>
      <c r="C2881" s="360" t="s">
        <v>8</v>
      </c>
      <c r="D2881" s="361">
        <v>6.95</v>
      </c>
    </row>
    <row r="2882" spans="1:4" s="364" customFormat="1" x14ac:dyDescent="0.25">
      <c r="A2882" s="360">
        <v>91947</v>
      </c>
      <c r="B2882" s="360" t="s">
        <v>2940</v>
      </c>
      <c r="C2882" s="360" t="s">
        <v>8</v>
      </c>
      <c r="D2882" s="361">
        <v>6.18</v>
      </c>
    </row>
    <row r="2883" spans="1:4" s="364" customFormat="1" x14ac:dyDescent="0.25">
      <c r="A2883" s="360">
        <v>91949</v>
      </c>
      <c r="B2883" s="360" t="s">
        <v>2941</v>
      </c>
      <c r="C2883" s="360" t="s">
        <v>8</v>
      </c>
      <c r="D2883" s="361">
        <v>12.78</v>
      </c>
    </row>
    <row r="2884" spans="1:4" s="364" customFormat="1" x14ac:dyDescent="0.25">
      <c r="A2884" s="360">
        <v>91950</v>
      </c>
      <c r="B2884" s="360" t="s">
        <v>2942</v>
      </c>
      <c r="C2884" s="360" t="s">
        <v>8</v>
      </c>
      <c r="D2884" s="361">
        <v>11.27</v>
      </c>
    </row>
    <row r="2885" spans="1:4" s="364" customFormat="1" x14ac:dyDescent="0.25">
      <c r="A2885" s="360">
        <v>91951</v>
      </c>
      <c r="B2885" s="360" t="s">
        <v>2943</v>
      </c>
      <c r="C2885" s="360" t="s">
        <v>8</v>
      </c>
      <c r="D2885" s="361">
        <v>10.36</v>
      </c>
    </row>
    <row r="2886" spans="1:4" s="364" customFormat="1" x14ac:dyDescent="0.25">
      <c r="A2886" s="360">
        <v>91952</v>
      </c>
      <c r="B2886" s="360" t="s">
        <v>2944</v>
      </c>
      <c r="C2886" s="360" t="s">
        <v>8</v>
      </c>
      <c r="D2886" s="361">
        <v>15.33</v>
      </c>
    </row>
    <row r="2887" spans="1:4" s="364" customFormat="1" x14ac:dyDescent="0.25">
      <c r="A2887" s="360">
        <v>91953</v>
      </c>
      <c r="B2887" s="360" t="s">
        <v>612</v>
      </c>
      <c r="C2887" s="360" t="s">
        <v>8</v>
      </c>
      <c r="D2887" s="361">
        <v>22.28</v>
      </c>
    </row>
    <row r="2888" spans="1:4" s="364" customFormat="1" x14ac:dyDescent="0.25">
      <c r="A2888" s="360">
        <v>91954</v>
      </c>
      <c r="B2888" s="360" t="s">
        <v>2945</v>
      </c>
      <c r="C2888" s="360" t="s">
        <v>8</v>
      </c>
      <c r="D2888" s="361">
        <v>20.55</v>
      </c>
    </row>
    <row r="2889" spans="1:4" s="364" customFormat="1" x14ac:dyDescent="0.25">
      <c r="A2889" s="360">
        <v>91955</v>
      </c>
      <c r="B2889" s="360" t="s">
        <v>613</v>
      </c>
      <c r="C2889" s="360" t="s">
        <v>8</v>
      </c>
      <c r="D2889" s="361">
        <v>27.5</v>
      </c>
    </row>
    <row r="2890" spans="1:4" s="364" customFormat="1" x14ac:dyDescent="0.25">
      <c r="A2890" s="360">
        <v>91956</v>
      </c>
      <c r="B2890" s="360" t="s">
        <v>2946</v>
      </c>
      <c r="C2890" s="360" t="s">
        <v>8</v>
      </c>
      <c r="D2890" s="361">
        <v>33.520000000000003</v>
      </c>
    </row>
    <row r="2891" spans="1:4" s="364" customFormat="1" x14ac:dyDescent="0.25">
      <c r="A2891" s="360">
        <v>91957</v>
      </c>
      <c r="B2891" s="360" t="s">
        <v>2947</v>
      </c>
      <c r="C2891" s="360" t="s">
        <v>8</v>
      </c>
      <c r="D2891" s="361">
        <v>40.47</v>
      </c>
    </row>
    <row r="2892" spans="1:4" s="364" customFormat="1" x14ac:dyDescent="0.25">
      <c r="A2892" s="360">
        <v>91958</v>
      </c>
      <c r="B2892" s="360" t="s">
        <v>2948</v>
      </c>
      <c r="C2892" s="360" t="s">
        <v>8</v>
      </c>
      <c r="D2892" s="361">
        <v>28.34</v>
      </c>
    </row>
    <row r="2893" spans="1:4" s="364" customFormat="1" x14ac:dyDescent="0.25">
      <c r="A2893" s="360">
        <v>91959</v>
      </c>
      <c r="B2893" s="360" t="s">
        <v>2949</v>
      </c>
      <c r="C2893" s="360" t="s">
        <v>8</v>
      </c>
      <c r="D2893" s="361">
        <v>35.29</v>
      </c>
    </row>
    <row r="2894" spans="1:4" s="364" customFormat="1" x14ac:dyDescent="0.25">
      <c r="A2894" s="360">
        <v>91960</v>
      </c>
      <c r="B2894" s="360" t="s">
        <v>2950</v>
      </c>
      <c r="C2894" s="360" t="s">
        <v>8</v>
      </c>
      <c r="D2894" s="361">
        <v>38.74</v>
      </c>
    </row>
    <row r="2895" spans="1:4" s="364" customFormat="1" x14ac:dyDescent="0.25">
      <c r="A2895" s="360">
        <v>91961</v>
      </c>
      <c r="B2895" s="360" t="s">
        <v>2951</v>
      </c>
      <c r="C2895" s="360" t="s">
        <v>8</v>
      </c>
      <c r="D2895" s="361">
        <v>45.69</v>
      </c>
    </row>
    <row r="2896" spans="1:4" s="364" customFormat="1" x14ac:dyDescent="0.25">
      <c r="A2896" s="360">
        <v>91962</v>
      </c>
      <c r="B2896" s="360" t="s">
        <v>2952</v>
      </c>
      <c r="C2896" s="360" t="s">
        <v>8</v>
      </c>
      <c r="D2896" s="361">
        <v>51.77</v>
      </c>
    </row>
    <row r="2897" spans="1:4" s="364" customFormat="1" x14ac:dyDescent="0.25">
      <c r="A2897" s="360">
        <v>91963</v>
      </c>
      <c r="B2897" s="360" t="s">
        <v>2953</v>
      </c>
      <c r="C2897" s="360" t="s">
        <v>8</v>
      </c>
      <c r="D2897" s="361">
        <v>58.72</v>
      </c>
    </row>
    <row r="2898" spans="1:4" s="364" customFormat="1" x14ac:dyDescent="0.25">
      <c r="A2898" s="360">
        <v>91964</v>
      </c>
      <c r="B2898" s="360" t="s">
        <v>2954</v>
      </c>
      <c r="C2898" s="360" t="s">
        <v>8</v>
      </c>
      <c r="D2898" s="361">
        <v>46.54</v>
      </c>
    </row>
    <row r="2899" spans="1:4" s="364" customFormat="1" x14ac:dyDescent="0.25">
      <c r="A2899" s="360">
        <v>91965</v>
      </c>
      <c r="B2899" s="360" t="s">
        <v>2955</v>
      </c>
      <c r="C2899" s="360" t="s">
        <v>8</v>
      </c>
      <c r="D2899" s="361">
        <v>53.49</v>
      </c>
    </row>
    <row r="2900" spans="1:4" s="364" customFormat="1" x14ac:dyDescent="0.25">
      <c r="A2900" s="360">
        <v>91966</v>
      </c>
      <c r="B2900" s="360" t="s">
        <v>2956</v>
      </c>
      <c r="C2900" s="360" t="s">
        <v>8</v>
      </c>
      <c r="D2900" s="361">
        <v>41.35</v>
      </c>
    </row>
    <row r="2901" spans="1:4" s="364" customFormat="1" x14ac:dyDescent="0.25">
      <c r="A2901" s="360">
        <v>91967</v>
      </c>
      <c r="B2901" s="360" t="s">
        <v>2957</v>
      </c>
      <c r="C2901" s="360" t="s">
        <v>8</v>
      </c>
      <c r="D2901" s="361">
        <v>48.3</v>
      </c>
    </row>
    <row r="2902" spans="1:4" s="364" customFormat="1" x14ac:dyDescent="0.25">
      <c r="A2902" s="360">
        <v>91968</v>
      </c>
      <c r="B2902" s="360" t="s">
        <v>2958</v>
      </c>
      <c r="C2902" s="360" t="s">
        <v>8</v>
      </c>
      <c r="D2902" s="361">
        <v>56.95</v>
      </c>
    </row>
    <row r="2903" spans="1:4" s="364" customFormat="1" x14ac:dyDescent="0.25">
      <c r="A2903" s="360">
        <v>91969</v>
      </c>
      <c r="B2903" s="360" t="s">
        <v>2959</v>
      </c>
      <c r="C2903" s="360" t="s">
        <v>8</v>
      </c>
      <c r="D2903" s="361">
        <v>63.9</v>
      </c>
    </row>
    <row r="2904" spans="1:4" s="364" customFormat="1" x14ac:dyDescent="0.25">
      <c r="A2904" s="360">
        <v>91970</v>
      </c>
      <c r="B2904" s="360" t="s">
        <v>2960</v>
      </c>
      <c r="C2904" s="360" t="s">
        <v>8</v>
      </c>
      <c r="D2904" s="361">
        <v>59.83</v>
      </c>
    </row>
    <row r="2905" spans="1:4" s="364" customFormat="1" x14ac:dyDescent="0.25">
      <c r="A2905" s="360">
        <v>91971</v>
      </c>
      <c r="B2905" s="360" t="s">
        <v>2961</v>
      </c>
      <c r="C2905" s="360" t="s">
        <v>8</v>
      </c>
      <c r="D2905" s="361">
        <v>71.099999999999994</v>
      </c>
    </row>
    <row r="2906" spans="1:4" s="364" customFormat="1" x14ac:dyDescent="0.25">
      <c r="A2906" s="360">
        <v>91972</v>
      </c>
      <c r="B2906" s="360" t="s">
        <v>2962</v>
      </c>
      <c r="C2906" s="360" t="s">
        <v>8</v>
      </c>
      <c r="D2906" s="361">
        <v>65.05</v>
      </c>
    </row>
    <row r="2907" spans="1:4" s="364" customFormat="1" x14ac:dyDescent="0.25">
      <c r="A2907" s="360">
        <v>91973</v>
      </c>
      <c r="B2907" s="360" t="s">
        <v>2963</v>
      </c>
      <c r="C2907" s="360" t="s">
        <v>8</v>
      </c>
      <c r="D2907" s="361">
        <v>76.319999999999993</v>
      </c>
    </row>
    <row r="2908" spans="1:4" s="364" customFormat="1" x14ac:dyDescent="0.25">
      <c r="A2908" s="360">
        <v>91974</v>
      </c>
      <c r="B2908" s="360" t="s">
        <v>2964</v>
      </c>
      <c r="C2908" s="360" t="s">
        <v>8</v>
      </c>
      <c r="D2908" s="361">
        <v>54.61</v>
      </c>
    </row>
    <row r="2909" spans="1:4" s="364" customFormat="1" x14ac:dyDescent="0.25">
      <c r="A2909" s="360">
        <v>91975</v>
      </c>
      <c r="B2909" s="360" t="s">
        <v>2965</v>
      </c>
      <c r="C2909" s="360" t="s">
        <v>8</v>
      </c>
      <c r="D2909" s="361">
        <v>65.88</v>
      </c>
    </row>
    <row r="2910" spans="1:4" s="364" customFormat="1" x14ac:dyDescent="0.25">
      <c r="A2910" s="360">
        <v>91976</v>
      </c>
      <c r="B2910" s="360" t="s">
        <v>2966</v>
      </c>
      <c r="C2910" s="360" t="s">
        <v>8</v>
      </c>
      <c r="D2910" s="361">
        <v>80.72</v>
      </c>
    </row>
    <row r="2911" spans="1:4" s="364" customFormat="1" x14ac:dyDescent="0.25">
      <c r="A2911" s="360">
        <v>91977</v>
      </c>
      <c r="B2911" s="360" t="s">
        <v>2967</v>
      </c>
      <c r="C2911" s="360" t="s">
        <v>8</v>
      </c>
      <c r="D2911" s="361">
        <v>91.99</v>
      </c>
    </row>
    <row r="2912" spans="1:4" s="364" customFormat="1" x14ac:dyDescent="0.25">
      <c r="A2912" s="360">
        <v>91978</v>
      </c>
      <c r="B2912" s="360" t="s">
        <v>2968</v>
      </c>
      <c r="C2912" s="360" t="s">
        <v>8</v>
      </c>
      <c r="D2912" s="361">
        <v>33.450000000000003</v>
      </c>
    </row>
    <row r="2913" spans="1:4" s="364" customFormat="1" x14ac:dyDescent="0.25">
      <c r="A2913" s="360">
        <v>91979</v>
      </c>
      <c r="B2913" s="360" t="s">
        <v>2969</v>
      </c>
      <c r="C2913" s="360" t="s">
        <v>8</v>
      </c>
      <c r="D2913" s="361">
        <v>40.4</v>
      </c>
    </row>
    <row r="2914" spans="1:4" s="364" customFormat="1" x14ac:dyDescent="0.25">
      <c r="A2914" s="360">
        <v>91980</v>
      </c>
      <c r="B2914" s="360" t="s">
        <v>2970</v>
      </c>
      <c r="C2914" s="360" t="s">
        <v>8</v>
      </c>
      <c r="D2914" s="361">
        <v>32.28</v>
      </c>
    </row>
    <row r="2915" spans="1:4" s="364" customFormat="1" x14ac:dyDescent="0.25">
      <c r="A2915" s="360">
        <v>91981</v>
      </c>
      <c r="B2915" s="360" t="s">
        <v>2971</v>
      </c>
      <c r="C2915" s="360" t="s">
        <v>8</v>
      </c>
      <c r="D2915" s="361">
        <v>39.229999999999997</v>
      </c>
    </row>
    <row r="2916" spans="1:4" s="364" customFormat="1" x14ac:dyDescent="0.25">
      <c r="A2916" s="360">
        <v>91982</v>
      </c>
      <c r="B2916" s="360" t="s">
        <v>2972</v>
      </c>
      <c r="C2916" s="360" t="s">
        <v>8</v>
      </c>
      <c r="D2916" s="361">
        <v>82.76</v>
      </c>
    </row>
    <row r="2917" spans="1:4" s="364" customFormat="1" x14ac:dyDescent="0.25">
      <c r="A2917" s="360">
        <v>91983</v>
      </c>
      <c r="B2917" s="360" t="s">
        <v>2973</v>
      </c>
      <c r="C2917" s="360" t="s">
        <v>8</v>
      </c>
      <c r="D2917" s="361">
        <v>89.71</v>
      </c>
    </row>
    <row r="2918" spans="1:4" s="364" customFormat="1" x14ac:dyDescent="0.25">
      <c r="A2918" s="360">
        <v>91984</v>
      </c>
      <c r="B2918" s="360" t="s">
        <v>2974</v>
      </c>
      <c r="C2918" s="360" t="s">
        <v>8</v>
      </c>
      <c r="D2918" s="361">
        <v>14.25</v>
      </c>
    </row>
    <row r="2919" spans="1:4" s="364" customFormat="1" x14ac:dyDescent="0.25">
      <c r="A2919" s="360">
        <v>91985</v>
      </c>
      <c r="B2919" s="360" t="s">
        <v>2975</v>
      </c>
      <c r="C2919" s="360" t="s">
        <v>8</v>
      </c>
      <c r="D2919" s="361">
        <v>21.2</v>
      </c>
    </row>
    <row r="2920" spans="1:4" s="364" customFormat="1" x14ac:dyDescent="0.25">
      <c r="A2920" s="360">
        <v>91986</v>
      </c>
      <c r="B2920" s="360" t="s">
        <v>2976</v>
      </c>
      <c r="C2920" s="360" t="s">
        <v>8</v>
      </c>
      <c r="D2920" s="361">
        <v>31.37</v>
      </c>
    </row>
    <row r="2921" spans="1:4" s="364" customFormat="1" x14ac:dyDescent="0.25">
      <c r="A2921" s="360">
        <v>91987</v>
      </c>
      <c r="B2921" s="360" t="s">
        <v>2977</v>
      </c>
      <c r="C2921" s="360" t="s">
        <v>8</v>
      </c>
      <c r="D2921" s="361">
        <v>38.32</v>
      </c>
    </row>
    <row r="2922" spans="1:4" s="364" customFormat="1" x14ac:dyDescent="0.25">
      <c r="A2922" s="360">
        <v>91988</v>
      </c>
      <c r="B2922" s="360" t="s">
        <v>2978</v>
      </c>
      <c r="C2922" s="360" t="s">
        <v>8</v>
      </c>
      <c r="D2922" s="361">
        <v>18.170000000000002</v>
      </c>
    </row>
    <row r="2923" spans="1:4" s="364" customFormat="1" x14ac:dyDescent="0.25">
      <c r="A2923" s="360">
        <v>91989</v>
      </c>
      <c r="B2923" s="360" t="s">
        <v>2979</v>
      </c>
      <c r="C2923" s="360" t="s">
        <v>8</v>
      </c>
      <c r="D2923" s="361">
        <v>25.12</v>
      </c>
    </row>
    <row r="2924" spans="1:4" s="364" customFormat="1" x14ac:dyDescent="0.25">
      <c r="A2924" s="360">
        <v>91990</v>
      </c>
      <c r="B2924" s="360" t="s">
        <v>2980</v>
      </c>
      <c r="C2924" s="360" t="s">
        <v>8</v>
      </c>
      <c r="D2924" s="361">
        <v>26.7</v>
      </c>
    </row>
    <row r="2925" spans="1:4" s="364" customFormat="1" x14ac:dyDescent="0.25">
      <c r="A2925" s="360">
        <v>91991</v>
      </c>
      <c r="B2925" s="360" t="s">
        <v>2981</v>
      </c>
      <c r="C2925" s="360" t="s">
        <v>8</v>
      </c>
      <c r="D2925" s="361">
        <v>28.82</v>
      </c>
    </row>
    <row r="2926" spans="1:4" s="364" customFormat="1" x14ac:dyDescent="0.25">
      <c r="A2926" s="360">
        <v>91992</v>
      </c>
      <c r="B2926" s="360" t="s">
        <v>2982</v>
      </c>
      <c r="C2926" s="360" t="s">
        <v>8</v>
      </c>
      <c r="D2926" s="361">
        <v>33.65</v>
      </c>
    </row>
    <row r="2927" spans="1:4" s="364" customFormat="1" x14ac:dyDescent="0.25">
      <c r="A2927" s="360">
        <v>91993</v>
      </c>
      <c r="B2927" s="360" t="s">
        <v>618</v>
      </c>
      <c r="C2927" s="360" t="s">
        <v>8</v>
      </c>
      <c r="D2927" s="361">
        <v>35.770000000000003</v>
      </c>
    </row>
    <row r="2928" spans="1:4" s="364" customFormat="1" x14ac:dyDescent="0.25">
      <c r="A2928" s="360">
        <v>91994</v>
      </c>
      <c r="B2928" s="360" t="s">
        <v>2983</v>
      </c>
      <c r="C2928" s="360" t="s">
        <v>8</v>
      </c>
      <c r="D2928" s="361">
        <v>19.45</v>
      </c>
    </row>
    <row r="2929" spans="1:4" s="364" customFormat="1" x14ac:dyDescent="0.25">
      <c r="A2929" s="360">
        <v>91995</v>
      </c>
      <c r="B2929" s="360" t="s">
        <v>2984</v>
      </c>
      <c r="C2929" s="360" t="s">
        <v>8</v>
      </c>
      <c r="D2929" s="361">
        <v>21.57</v>
      </c>
    </row>
    <row r="2930" spans="1:4" s="364" customFormat="1" x14ac:dyDescent="0.25">
      <c r="A2930" s="360">
        <v>91996</v>
      </c>
      <c r="B2930" s="360" t="s">
        <v>616</v>
      </c>
      <c r="C2930" s="360" t="s">
        <v>8</v>
      </c>
      <c r="D2930" s="361">
        <v>26.4</v>
      </c>
    </row>
    <row r="2931" spans="1:4" s="364" customFormat="1" x14ac:dyDescent="0.25">
      <c r="A2931" s="360">
        <v>91997</v>
      </c>
      <c r="B2931" s="360" t="s">
        <v>2985</v>
      </c>
      <c r="C2931" s="360" t="s">
        <v>8</v>
      </c>
      <c r="D2931" s="361">
        <v>28.52</v>
      </c>
    </row>
    <row r="2932" spans="1:4" s="364" customFormat="1" x14ac:dyDescent="0.25">
      <c r="A2932" s="360">
        <v>91998</v>
      </c>
      <c r="B2932" s="360" t="s">
        <v>2986</v>
      </c>
      <c r="C2932" s="360" t="s">
        <v>8</v>
      </c>
      <c r="D2932" s="361">
        <v>16.63</v>
      </c>
    </row>
    <row r="2933" spans="1:4" s="364" customFormat="1" x14ac:dyDescent="0.25">
      <c r="A2933" s="360">
        <v>91999</v>
      </c>
      <c r="B2933" s="360" t="s">
        <v>2987</v>
      </c>
      <c r="C2933" s="360" t="s">
        <v>8</v>
      </c>
      <c r="D2933" s="361">
        <v>18.75</v>
      </c>
    </row>
    <row r="2934" spans="1:4" s="364" customFormat="1" x14ac:dyDescent="0.25">
      <c r="A2934" s="360">
        <v>92000</v>
      </c>
      <c r="B2934" s="360" t="s">
        <v>2988</v>
      </c>
      <c r="C2934" s="360" t="s">
        <v>8</v>
      </c>
      <c r="D2934" s="361">
        <v>23.58</v>
      </c>
    </row>
    <row r="2935" spans="1:4" s="364" customFormat="1" x14ac:dyDescent="0.25">
      <c r="A2935" s="360">
        <v>92001</v>
      </c>
      <c r="B2935" s="360" t="s">
        <v>2989</v>
      </c>
      <c r="C2935" s="360" t="s">
        <v>8</v>
      </c>
      <c r="D2935" s="361">
        <v>25.7</v>
      </c>
    </row>
    <row r="2936" spans="1:4" s="364" customFormat="1" x14ac:dyDescent="0.25">
      <c r="A2936" s="360">
        <v>92002</v>
      </c>
      <c r="B2936" s="360" t="s">
        <v>2990</v>
      </c>
      <c r="C2936" s="360" t="s">
        <v>8</v>
      </c>
      <c r="D2936" s="361">
        <v>36.54</v>
      </c>
    </row>
    <row r="2937" spans="1:4" s="364" customFormat="1" x14ac:dyDescent="0.25">
      <c r="A2937" s="360">
        <v>92003</v>
      </c>
      <c r="B2937" s="360" t="s">
        <v>2991</v>
      </c>
      <c r="C2937" s="360" t="s">
        <v>8</v>
      </c>
      <c r="D2937" s="361">
        <v>40.78</v>
      </c>
    </row>
    <row r="2938" spans="1:4" s="364" customFormat="1" x14ac:dyDescent="0.25">
      <c r="A2938" s="360">
        <v>92004</v>
      </c>
      <c r="B2938" s="360" t="s">
        <v>617</v>
      </c>
      <c r="C2938" s="360" t="s">
        <v>8</v>
      </c>
      <c r="D2938" s="361">
        <v>43.49</v>
      </c>
    </row>
    <row r="2939" spans="1:4" s="364" customFormat="1" x14ac:dyDescent="0.25">
      <c r="A2939" s="360">
        <v>92005</v>
      </c>
      <c r="B2939" s="360" t="s">
        <v>2992</v>
      </c>
      <c r="C2939" s="360" t="s">
        <v>8</v>
      </c>
      <c r="D2939" s="361">
        <v>47.73</v>
      </c>
    </row>
    <row r="2940" spans="1:4" s="364" customFormat="1" x14ac:dyDescent="0.25">
      <c r="A2940" s="360">
        <v>92006</v>
      </c>
      <c r="B2940" s="360" t="s">
        <v>2993</v>
      </c>
      <c r="C2940" s="360" t="s">
        <v>8</v>
      </c>
      <c r="D2940" s="361">
        <v>30.91</v>
      </c>
    </row>
    <row r="2941" spans="1:4" s="364" customFormat="1" x14ac:dyDescent="0.25">
      <c r="A2941" s="360">
        <v>92007</v>
      </c>
      <c r="B2941" s="360" t="s">
        <v>2994</v>
      </c>
      <c r="C2941" s="360" t="s">
        <v>8</v>
      </c>
      <c r="D2941" s="361">
        <v>35.15</v>
      </c>
    </row>
    <row r="2942" spans="1:4" s="364" customFormat="1" x14ac:dyDescent="0.25">
      <c r="A2942" s="360">
        <v>92008</v>
      </c>
      <c r="B2942" s="360" t="s">
        <v>2995</v>
      </c>
      <c r="C2942" s="360" t="s">
        <v>8</v>
      </c>
      <c r="D2942" s="361">
        <v>37.86</v>
      </c>
    </row>
    <row r="2943" spans="1:4" s="364" customFormat="1" x14ac:dyDescent="0.25">
      <c r="A2943" s="360">
        <v>92009</v>
      </c>
      <c r="B2943" s="360" t="s">
        <v>2996</v>
      </c>
      <c r="C2943" s="360" t="s">
        <v>8</v>
      </c>
      <c r="D2943" s="361">
        <v>42.1</v>
      </c>
    </row>
    <row r="2944" spans="1:4" s="364" customFormat="1" x14ac:dyDescent="0.25">
      <c r="A2944" s="360">
        <v>92010</v>
      </c>
      <c r="B2944" s="360" t="s">
        <v>2997</v>
      </c>
      <c r="C2944" s="360" t="s">
        <v>8</v>
      </c>
      <c r="D2944" s="361">
        <v>53.65</v>
      </c>
    </row>
    <row r="2945" spans="1:4" s="364" customFormat="1" x14ac:dyDescent="0.25">
      <c r="A2945" s="360">
        <v>92011</v>
      </c>
      <c r="B2945" s="360" t="s">
        <v>2998</v>
      </c>
      <c r="C2945" s="360" t="s">
        <v>8</v>
      </c>
      <c r="D2945" s="361">
        <v>60.01</v>
      </c>
    </row>
    <row r="2946" spans="1:4" s="364" customFormat="1" x14ac:dyDescent="0.25">
      <c r="A2946" s="360">
        <v>92012</v>
      </c>
      <c r="B2946" s="360" t="s">
        <v>2999</v>
      </c>
      <c r="C2946" s="360" t="s">
        <v>8</v>
      </c>
      <c r="D2946" s="361">
        <v>60.6</v>
      </c>
    </row>
    <row r="2947" spans="1:4" s="364" customFormat="1" x14ac:dyDescent="0.25">
      <c r="A2947" s="360">
        <v>92013</v>
      </c>
      <c r="B2947" s="360" t="s">
        <v>3000</v>
      </c>
      <c r="C2947" s="360" t="s">
        <v>8</v>
      </c>
      <c r="D2947" s="361">
        <v>66.959999999999994</v>
      </c>
    </row>
    <row r="2948" spans="1:4" s="364" customFormat="1" x14ac:dyDescent="0.25">
      <c r="A2948" s="360">
        <v>92014</v>
      </c>
      <c r="B2948" s="360" t="s">
        <v>3001</v>
      </c>
      <c r="C2948" s="360" t="s">
        <v>8</v>
      </c>
      <c r="D2948" s="361">
        <v>45.2</v>
      </c>
    </row>
    <row r="2949" spans="1:4" s="364" customFormat="1" x14ac:dyDescent="0.25">
      <c r="A2949" s="360">
        <v>92015</v>
      </c>
      <c r="B2949" s="360" t="s">
        <v>3002</v>
      </c>
      <c r="C2949" s="360" t="s">
        <v>8</v>
      </c>
      <c r="D2949" s="361">
        <v>51.56</v>
      </c>
    </row>
    <row r="2950" spans="1:4" s="364" customFormat="1" x14ac:dyDescent="0.25">
      <c r="A2950" s="360">
        <v>92016</v>
      </c>
      <c r="B2950" s="360" t="s">
        <v>3003</v>
      </c>
      <c r="C2950" s="360" t="s">
        <v>8</v>
      </c>
      <c r="D2950" s="361">
        <v>52.15</v>
      </c>
    </row>
    <row r="2951" spans="1:4" s="364" customFormat="1" x14ac:dyDescent="0.25">
      <c r="A2951" s="360">
        <v>92017</v>
      </c>
      <c r="B2951" s="360" t="s">
        <v>3004</v>
      </c>
      <c r="C2951" s="360" t="s">
        <v>8</v>
      </c>
      <c r="D2951" s="361">
        <v>58.51</v>
      </c>
    </row>
    <row r="2952" spans="1:4" s="364" customFormat="1" x14ac:dyDescent="0.25">
      <c r="A2952" s="360">
        <v>92018</v>
      </c>
      <c r="B2952" s="360" t="s">
        <v>3005</v>
      </c>
      <c r="C2952" s="360" t="s">
        <v>8</v>
      </c>
      <c r="D2952" s="361">
        <v>59.87</v>
      </c>
    </row>
    <row r="2953" spans="1:4" s="364" customFormat="1" x14ac:dyDescent="0.25">
      <c r="A2953" s="360">
        <v>92019</v>
      </c>
      <c r="B2953" s="360" t="s">
        <v>3006</v>
      </c>
      <c r="C2953" s="360" t="s">
        <v>8</v>
      </c>
      <c r="D2953" s="361">
        <v>71.14</v>
      </c>
    </row>
    <row r="2954" spans="1:4" s="364" customFormat="1" x14ac:dyDescent="0.25">
      <c r="A2954" s="360">
        <v>92020</v>
      </c>
      <c r="B2954" s="360" t="s">
        <v>3007</v>
      </c>
      <c r="C2954" s="360" t="s">
        <v>8</v>
      </c>
      <c r="D2954" s="361">
        <v>88.63</v>
      </c>
    </row>
    <row r="2955" spans="1:4" s="364" customFormat="1" x14ac:dyDescent="0.25">
      <c r="A2955" s="360">
        <v>92021</v>
      </c>
      <c r="B2955" s="360" t="s">
        <v>3008</v>
      </c>
      <c r="C2955" s="360" t="s">
        <v>8</v>
      </c>
      <c r="D2955" s="361">
        <v>99.9</v>
      </c>
    </row>
    <row r="2956" spans="1:4" s="364" customFormat="1" x14ac:dyDescent="0.25">
      <c r="A2956" s="360">
        <v>92022</v>
      </c>
      <c r="B2956" s="360" t="s">
        <v>3009</v>
      </c>
      <c r="C2956" s="360" t="s">
        <v>8</v>
      </c>
      <c r="D2956" s="361">
        <v>32.42</v>
      </c>
    </row>
    <row r="2957" spans="1:4" s="364" customFormat="1" x14ac:dyDescent="0.25">
      <c r="A2957" s="360">
        <v>92023</v>
      </c>
      <c r="B2957" s="360" t="s">
        <v>614</v>
      </c>
      <c r="C2957" s="360" t="s">
        <v>8</v>
      </c>
      <c r="D2957" s="361">
        <v>39.369999999999997</v>
      </c>
    </row>
    <row r="2958" spans="1:4" s="364" customFormat="1" x14ac:dyDescent="0.25">
      <c r="A2958" s="360">
        <v>92024</v>
      </c>
      <c r="B2958" s="360" t="s">
        <v>3010</v>
      </c>
      <c r="C2958" s="360" t="s">
        <v>8</v>
      </c>
      <c r="D2958" s="361">
        <v>49.57</v>
      </c>
    </row>
    <row r="2959" spans="1:4" s="364" customFormat="1" x14ac:dyDescent="0.25">
      <c r="A2959" s="360">
        <v>92025</v>
      </c>
      <c r="B2959" s="360" t="s">
        <v>3011</v>
      </c>
      <c r="C2959" s="360" t="s">
        <v>8</v>
      </c>
      <c r="D2959" s="361">
        <v>56.52</v>
      </c>
    </row>
    <row r="2960" spans="1:4" s="364" customFormat="1" x14ac:dyDescent="0.25">
      <c r="A2960" s="360">
        <v>92026</v>
      </c>
      <c r="B2960" s="360" t="s">
        <v>3012</v>
      </c>
      <c r="C2960" s="360" t="s">
        <v>8</v>
      </c>
      <c r="D2960" s="361">
        <v>45.44</v>
      </c>
    </row>
    <row r="2961" spans="1:4" s="364" customFormat="1" x14ac:dyDescent="0.25">
      <c r="A2961" s="360">
        <v>92027</v>
      </c>
      <c r="B2961" s="360" t="s">
        <v>3013</v>
      </c>
      <c r="C2961" s="360" t="s">
        <v>8</v>
      </c>
      <c r="D2961" s="361">
        <v>52.39</v>
      </c>
    </row>
    <row r="2962" spans="1:4" s="364" customFormat="1" x14ac:dyDescent="0.25">
      <c r="A2962" s="360">
        <v>92028</v>
      </c>
      <c r="B2962" s="360" t="s">
        <v>3014</v>
      </c>
      <c r="C2962" s="360" t="s">
        <v>8</v>
      </c>
      <c r="D2962" s="361">
        <v>37.64</v>
      </c>
    </row>
    <row r="2963" spans="1:4" s="364" customFormat="1" x14ac:dyDescent="0.25">
      <c r="A2963" s="360">
        <v>92029</v>
      </c>
      <c r="B2963" s="360" t="s">
        <v>615</v>
      </c>
      <c r="C2963" s="360" t="s">
        <v>8</v>
      </c>
      <c r="D2963" s="361">
        <v>44.59</v>
      </c>
    </row>
    <row r="2964" spans="1:4" s="364" customFormat="1" x14ac:dyDescent="0.25">
      <c r="A2964" s="360">
        <v>92030</v>
      </c>
      <c r="B2964" s="360" t="s">
        <v>3015</v>
      </c>
      <c r="C2964" s="360" t="s">
        <v>8</v>
      </c>
      <c r="D2964" s="361">
        <v>54.75</v>
      </c>
    </row>
    <row r="2965" spans="1:4" s="364" customFormat="1" x14ac:dyDescent="0.25">
      <c r="A2965" s="360">
        <v>92031</v>
      </c>
      <c r="B2965" s="360" t="s">
        <v>3016</v>
      </c>
      <c r="C2965" s="360" t="s">
        <v>8</v>
      </c>
      <c r="D2965" s="361">
        <v>61.7</v>
      </c>
    </row>
    <row r="2966" spans="1:4" s="364" customFormat="1" x14ac:dyDescent="0.25">
      <c r="A2966" s="360">
        <v>92032</v>
      </c>
      <c r="B2966" s="360" t="s">
        <v>3017</v>
      </c>
      <c r="C2966" s="360" t="s">
        <v>8</v>
      </c>
      <c r="D2966" s="361">
        <v>55.85</v>
      </c>
    </row>
    <row r="2967" spans="1:4" s="364" customFormat="1" x14ac:dyDescent="0.25">
      <c r="A2967" s="360">
        <v>92033</v>
      </c>
      <c r="B2967" s="360" t="s">
        <v>3018</v>
      </c>
      <c r="C2967" s="360" t="s">
        <v>8</v>
      </c>
      <c r="D2967" s="361">
        <v>62.8</v>
      </c>
    </row>
    <row r="2968" spans="1:4" s="364" customFormat="1" x14ac:dyDescent="0.25">
      <c r="A2968" s="360">
        <v>92034</v>
      </c>
      <c r="B2968" s="360" t="s">
        <v>3019</v>
      </c>
      <c r="C2968" s="360" t="s">
        <v>8</v>
      </c>
      <c r="D2968" s="361">
        <v>50.67</v>
      </c>
    </row>
    <row r="2969" spans="1:4" s="364" customFormat="1" x14ac:dyDescent="0.25">
      <c r="A2969" s="360">
        <v>92035</v>
      </c>
      <c r="B2969" s="360" t="s">
        <v>3020</v>
      </c>
      <c r="C2969" s="360" t="s">
        <v>8</v>
      </c>
      <c r="D2969" s="361">
        <v>57.62</v>
      </c>
    </row>
    <row r="2970" spans="1:4" s="364" customFormat="1" x14ac:dyDescent="0.25">
      <c r="A2970" s="360">
        <v>97583</v>
      </c>
      <c r="B2970" s="360" t="s">
        <v>3021</v>
      </c>
      <c r="C2970" s="360" t="s">
        <v>8</v>
      </c>
      <c r="D2970" s="361">
        <v>54.38</v>
      </c>
    </row>
    <row r="2971" spans="1:4" s="364" customFormat="1" x14ac:dyDescent="0.25">
      <c r="A2971" s="360">
        <v>97584</v>
      </c>
      <c r="B2971" s="360" t="s">
        <v>3022</v>
      </c>
      <c r="C2971" s="360" t="s">
        <v>8</v>
      </c>
      <c r="D2971" s="361">
        <v>75.27</v>
      </c>
    </row>
    <row r="2972" spans="1:4" s="364" customFormat="1" x14ac:dyDescent="0.25">
      <c r="A2972" s="360">
        <v>97585</v>
      </c>
      <c r="B2972" s="360" t="s">
        <v>3023</v>
      </c>
      <c r="C2972" s="360" t="s">
        <v>8</v>
      </c>
      <c r="D2972" s="361">
        <v>72.760000000000005</v>
      </c>
    </row>
    <row r="2973" spans="1:4" s="364" customFormat="1" x14ac:dyDescent="0.25">
      <c r="A2973" s="360">
        <v>97586</v>
      </c>
      <c r="B2973" s="360" t="s">
        <v>3024</v>
      </c>
      <c r="C2973" s="360" t="s">
        <v>8</v>
      </c>
      <c r="D2973" s="361">
        <v>97.99</v>
      </c>
    </row>
    <row r="2974" spans="1:4" s="364" customFormat="1" x14ac:dyDescent="0.25">
      <c r="A2974" s="360">
        <v>97587</v>
      </c>
      <c r="B2974" s="360" t="s">
        <v>3025</v>
      </c>
      <c r="C2974" s="360" t="s">
        <v>8</v>
      </c>
      <c r="D2974" s="361">
        <v>176.57</v>
      </c>
    </row>
    <row r="2975" spans="1:4" s="364" customFormat="1" x14ac:dyDescent="0.25">
      <c r="A2975" s="360">
        <v>97589</v>
      </c>
      <c r="B2975" s="360" t="s">
        <v>3026</v>
      </c>
      <c r="C2975" s="360" t="s">
        <v>8</v>
      </c>
      <c r="D2975" s="361">
        <v>35.549999999999997</v>
      </c>
    </row>
    <row r="2976" spans="1:4" s="364" customFormat="1" x14ac:dyDescent="0.25">
      <c r="A2976" s="360">
        <v>97590</v>
      </c>
      <c r="B2976" s="360" t="s">
        <v>3027</v>
      </c>
      <c r="C2976" s="360" t="s">
        <v>8</v>
      </c>
      <c r="D2976" s="361">
        <v>70.400000000000006</v>
      </c>
    </row>
    <row r="2977" spans="1:4" s="364" customFormat="1" x14ac:dyDescent="0.25">
      <c r="A2977" s="360">
        <v>97591</v>
      </c>
      <c r="B2977" s="360" t="s">
        <v>3028</v>
      </c>
      <c r="C2977" s="360" t="s">
        <v>8</v>
      </c>
      <c r="D2977" s="361">
        <v>97.11</v>
      </c>
    </row>
    <row r="2978" spans="1:4" s="364" customFormat="1" x14ac:dyDescent="0.25">
      <c r="A2978" s="360">
        <v>97592</v>
      </c>
      <c r="B2978" s="360" t="s">
        <v>3029</v>
      </c>
      <c r="C2978" s="360" t="s">
        <v>8</v>
      </c>
      <c r="D2978" s="361">
        <v>36.39</v>
      </c>
    </row>
    <row r="2979" spans="1:4" s="364" customFormat="1" x14ac:dyDescent="0.25">
      <c r="A2979" s="360">
        <v>97593</v>
      </c>
      <c r="B2979" s="360" t="s">
        <v>3030</v>
      </c>
      <c r="C2979" s="360" t="s">
        <v>8</v>
      </c>
      <c r="D2979" s="361">
        <v>96.63</v>
      </c>
    </row>
    <row r="2980" spans="1:4" s="364" customFormat="1" x14ac:dyDescent="0.25">
      <c r="A2980" s="360">
        <v>97594</v>
      </c>
      <c r="B2980" s="360" t="s">
        <v>3031</v>
      </c>
      <c r="C2980" s="360" t="s">
        <v>8</v>
      </c>
      <c r="D2980" s="361">
        <v>96.88</v>
      </c>
    </row>
    <row r="2981" spans="1:4" s="364" customFormat="1" x14ac:dyDescent="0.25">
      <c r="A2981" s="360">
        <v>97595</v>
      </c>
      <c r="B2981" s="360" t="s">
        <v>3032</v>
      </c>
      <c r="C2981" s="360" t="s">
        <v>8</v>
      </c>
      <c r="D2981" s="361">
        <v>65.52</v>
      </c>
    </row>
    <row r="2982" spans="1:4" s="364" customFormat="1" x14ac:dyDescent="0.25">
      <c r="A2982" s="360">
        <v>97596</v>
      </c>
      <c r="B2982" s="360" t="s">
        <v>3033</v>
      </c>
      <c r="C2982" s="360" t="s">
        <v>8</v>
      </c>
      <c r="D2982" s="361">
        <v>46.69</v>
      </c>
    </row>
    <row r="2983" spans="1:4" s="364" customFormat="1" x14ac:dyDescent="0.25">
      <c r="A2983" s="360">
        <v>97597</v>
      </c>
      <c r="B2983" s="360" t="s">
        <v>3034</v>
      </c>
      <c r="C2983" s="360" t="s">
        <v>8</v>
      </c>
      <c r="D2983" s="361">
        <v>45.11</v>
      </c>
    </row>
    <row r="2984" spans="1:4" s="364" customFormat="1" x14ac:dyDescent="0.25">
      <c r="A2984" s="360">
        <v>97598</v>
      </c>
      <c r="B2984" s="360" t="s">
        <v>3035</v>
      </c>
      <c r="C2984" s="360" t="s">
        <v>8</v>
      </c>
      <c r="D2984" s="361">
        <v>42.71</v>
      </c>
    </row>
    <row r="2985" spans="1:4" s="364" customFormat="1" x14ac:dyDescent="0.25">
      <c r="A2985" s="360">
        <v>97599</v>
      </c>
      <c r="B2985" s="360" t="s">
        <v>3036</v>
      </c>
      <c r="C2985" s="360" t="s">
        <v>8</v>
      </c>
      <c r="D2985" s="361">
        <v>28.15</v>
      </c>
    </row>
    <row r="2986" spans="1:4" s="364" customFormat="1" x14ac:dyDescent="0.25">
      <c r="A2986" s="360">
        <v>97609</v>
      </c>
      <c r="B2986" s="360" t="s">
        <v>3037</v>
      </c>
      <c r="C2986" s="360" t="s">
        <v>8</v>
      </c>
      <c r="D2986" s="361">
        <v>15.39</v>
      </c>
    </row>
    <row r="2987" spans="1:4" s="364" customFormat="1" x14ac:dyDescent="0.25">
      <c r="A2987" s="360">
        <v>97610</v>
      </c>
      <c r="B2987" s="360" t="s">
        <v>3038</v>
      </c>
      <c r="C2987" s="360" t="s">
        <v>8</v>
      </c>
      <c r="D2987" s="361">
        <v>16.59</v>
      </c>
    </row>
    <row r="2988" spans="1:4" s="364" customFormat="1" x14ac:dyDescent="0.25">
      <c r="A2988" s="360">
        <v>97611</v>
      </c>
      <c r="B2988" s="360" t="s">
        <v>3039</v>
      </c>
      <c r="C2988" s="360" t="s">
        <v>8</v>
      </c>
      <c r="D2988" s="361">
        <v>23.5</v>
      </c>
    </row>
    <row r="2989" spans="1:4" s="364" customFormat="1" x14ac:dyDescent="0.25">
      <c r="A2989" s="360">
        <v>97612</v>
      </c>
      <c r="B2989" s="360" t="s">
        <v>3040</v>
      </c>
      <c r="C2989" s="360" t="s">
        <v>8</v>
      </c>
      <c r="D2989" s="361">
        <v>25.76</v>
      </c>
    </row>
    <row r="2990" spans="1:4" s="364" customFormat="1" x14ac:dyDescent="0.25">
      <c r="A2990" s="360">
        <v>97613</v>
      </c>
      <c r="B2990" s="360" t="s">
        <v>3041</v>
      </c>
      <c r="C2990" s="360" t="s">
        <v>8</v>
      </c>
      <c r="D2990" s="361">
        <v>33.29</v>
      </c>
    </row>
    <row r="2991" spans="1:4" s="364" customFormat="1" x14ac:dyDescent="0.25">
      <c r="A2991" s="360">
        <v>97614</v>
      </c>
      <c r="B2991" s="360" t="s">
        <v>3042</v>
      </c>
      <c r="C2991" s="360" t="s">
        <v>8</v>
      </c>
      <c r="D2991" s="361">
        <v>60.45</v>
      </c>
    </row>
    <row r="2992" spans="1:4" s="364" customFormat="1" x14ac:dyDescent="0.25">
      <c r="A2992" s="360">
        <v>97615</v>
      </c>
      <c r="B2992" s="360" t="s">
        <v>3043</v>
      </c>
      <c r="C2992" s="360" t="s">
        <v>8</v>
      </c>
      <c r="D2992" s="361">
        <v>40.130000000000003</v>
      </c>
    </row>
    <row r="2993" spans="1:4" s="364" customFormat="1" x14ac:dyDescent="0.25">
      <c r="A2993" s="360">
        <v>97616</v>
      </c>
      <c r="B2993" s="360" t="s">
        <v>3044</v>
      </c>
      <c r="C2993" s="360" t="s">
        <v>8</v>
      </c>
      <c r="D2993" s="361">
        <v>45.2</v>
      </c>
    </row>
    <row r="2994" spans="1:4" s="364" customFormat="1" x14ac:dyDescent="0.25">
      <c r="A2994" s="360">
        <v>97617</v>
      </c>
      <c r="B2994" s="360" t="s">
        <v>3045</v>
      </c>
      <c r="C2994" s="360" t="s">
        <v>8</v>
      </c>
      <c r="D2994" s="361">
        <v>44.85</v>
      </c>
    </row>
    <row r="2995" spans="1:4" s="364" customFormat="1" x14ac:dyDescent="0.25">
      <c r="A2995" s="360">
        <v>97618</v>
      </c>
      <c r="B2995" s="360" t="s">
        <v>3046</v>
      </c>
      <c r="C2995" s="360" t="s">
        <v>8</v>
      </c>
      <c r="D2995" s="361">
        <v>43.31</v>
      </c>
    </row>
    <row r="2996" spans="1:4" s="364" customFormat="1" x14ac:dyDescent="0.25">
      <c r="A2996" s="360">
        <v>100902</v>
      </c>
      <c r="B2996" s="360" t="s">
        <v>3047</v>
      </c>
      <c r="C2996" s="360" t="s">
        <v>8</v>
      </c>
      <c r="D2996" s="361">
        <v>24.72</v>
      </c>
    </row>
    <row r="2997" spans="1:4" s="364" customFormat="1" x14ac:dyDescent="0.25">
      <c r="A2997" s="360">
        <v>100903</v>
      </c>
      <c r="B2997" s="360" t="s">
        <v>3048</v>
      </c>
      <c r="C2997" s="360" t="s">
        <v>8</v>
      </c>
      <c r="D2997" s="361">
        <v>30.04</v>
      </c>
    </row>
    <row r="2998" spans="1:4" s="364" customFormat="1" x14ac:dyDescent="0.25">
      <c r="A2998" s="360">
        <v>100904</v>
      </c>
      <c r="B2998" s="360" t="s">
        <v>3049</v>
      </c>
      <c r="C2998" s="360" t="s">
        <v>8</v>
      </c>
      <c r="D2998" s="361">
        <v>54.38</v>
      </c>
    </row>
    <row r="2999" spans="1:4" s="364" customFormat="1" x14ac:dyDescent="0.25">
      <c r="A2999" s="360">
        <v>100905</v>
      </c>
      <c r="B2999" s="360" t="s">
        <v>3050</v>
      </c>
      <c r="C2999" s="360" t="s">
        <v>8</v>
      </c>
      <c r="D2999" s="361">
        <v>145.52000000000001</v>
      </c>
    </row>
    <row r="3000" spans="1:4" s="364" customFormat="1" x14ac:dyDescent="0.25">
      <c r="A3000" s="360">
        <v>100906</v>
      </c>
      <c r="B3000" s="360" t="s">
        <v>3051</v>
      </c>
      <c r="C3000" s="360" t="s">
        <v>8</v>
      </c>
      <c r="D3000" s="361">
        <v>195.98</v>
      </c>
    </row>
    <row r="3001" spans="1:4" s="364" customFormat="1" x14ac:dyDescent="0.25">
      <c r="A3001" s="360">
        <v>100919</v>
      </c>
      <c r="B3001" s="360" t="s">
        <v>3052</v>
      </c>
      <c r="C3001" s="360" t="s">
        <v>8</v>
      </c>
      <c r="D3001" s="361">
        <v>69.33</v>
      </c>
    </row>
    <row r="3002" spans="1:4" s="364" customFormat="1" x14ac:dyDescent="0.25">
      <c r="A3002" s="360">
        <v>100920</v>
      </c>
      <c r="B3002" s="360" t="s">
        <v>3053</v>
      </c>
      <c r="C3002" s="360" t="s">
        <v>8</v>
      </c>
      <c r="D3002" s="361">
        <v>119.43</v>
      </c>
    </row>
    <row r="3003" spans="1:4" s="364" customFormat="1" x14ac:dyDescent="0.25">
      <c r="A3003" s="360">
        <v>100921</v>
      </c>
      <c r="B3003" s="360" t="s">
        <v>3054</v>
      </c>
      <c r="C3003" s="360" t="s">
        <v>8</v>
      </c>
      <c r="D3003" s="361">
        <v>44.28</v>
      </c>
    </row>
    <row r="3004" spans="1:4" s="364" customFormat="1" x14ac:dyDescent="0.25">
      <c r="A3004" s="360">
        <v>100922</v>
      </c>
      <c r="B3004" s="360" t="s">
        <v>3055</v>
      </c>
      <c r="C3004" s="360" t="s">
        <v>8</v>
      </c>
      <c r="D3004" s="361">
        <v>31.66</v>
      </c>
    </row>
    <row r="3005" spans="1:4" s="364" customFormat="1" x14ac:dyDescent="0.25">
      <c r="A3005" s="360">
        <v>100923</v>
      </c>
      <c r="B3005" s="360" t="s">
        <v>3056</v>
      </c>
      <c r="C3005" s="360" t="s">
        <v>8</v>
      </c>
      <c r="D3005" s="361">
        <v>36.159999999999997</v>
      </c>
    </row>
    <row r="3006" spans="1:4" s="364" customFormat="1" x14ac:dyDescent="0.25">
      <c r="A3006" s="360">
        <v>101489</v>
      </c>
      <c r="B3006" s="360" t="s">
        <v>3057</v>
      </c>
      <c r="C3006" s="360" t="s">
        <v>8</v>
      </c>
      <c r="D3006" s="362">
        <v>1218.3699999999999</v>
      </c>
    </row>
    <row r="3007" spans="1:4" s="364" customFormat="1" x14ac:dyDescent="0.25">
      <c r="A3007" s="360">
        <v>101490</v>
      </c>
      <c r="B3007" s="360" t="s">
        <v>3058</v>
      </c>
      <c r="C3007" s="360" t="s">
        <v>8</v>
      </c>
      <c r="D3007" s="362">
        <v>1315.17</v>
      </c>
    </row>
    <row r="3008" spans="1:4" s="364" customFormat="1" x14ac:dyDescent="0.25">
      <c r="A3008" s="360">
        <v>101491</v>
      </c>
      <c r="B3008" s="360" t="s">
        <v>3059</v>
      </c>
      <c r="C3008" s="360" t="s">
        <v>8</v>
      </c>
      <c r="D3008" s="362">
        <v>1362.69</v>
      </c>
    </row>
    <row r="3009" spans="1:4" s="364" customFormat="1" x14ac:dyDescent="0.25">
      <c r="A3009" s="360">
        <v>101492</v>
      </c>
      <c r="B3009" s="360" t="s">
        <v>3060</v>
      </c>
      <c r="C3009" s="360" t="s">
        <v>8</v>
      </c>
      <c r="D3009" s="362">
        <v>1508.53</v>
      </c>
    </row>
    <row r="3010" spans="1:4" s="364" customFormat="1" x14ac:dyDescent="0.25">
      <c r="A3010" s="360">
        <v>101493</v>
      </c>
      <c r="B3010" s="360" t="s">
        <v>3061</v>
      </c>
      <c r="C3010" s="360" t="s">
        <v>8</v>
      </c>
      <c r="D3010" s="362">
        <v>1206.06</v>
      </c>
    </row>
    <row r="3011" spans="1:4" s="364" customFormat="1" x14ac:dyDescent="0.25">
      <c r="A3011" s="360">
        <v>101494</v>
      </c>
      <c r="B3011" s="360" t="s">
        <v>3062</v>
      </c>
      <c r="C3011" s="360" t="s">
        <v>8</v>
      </c>
      <c r="D3011" s="362">
        <v>1302.8599999999999</v>
      </c>
    </row>
    <row r="3012" spans="1:4" s="364" customFormat="1" x14ac:dyDescent="0.25">
      <c r="A3012" s="360">
        <v>101495</v>
      </c>
      <c r="B3012" s="360" t="s">
        <v>3063</v>
      </c>
      <c r="C3012" s="360" t="s">
        <v>8</v>
      </c>
      <c r="D3012" s="362">
        <v>1350.38</v>
      </c>
    </row>
    <row r="3013" spans="1:4" s="364" customFormat="1" x14ac:dyDescent="0.25">
      <c r="A3013" s="360">
        <v>101496</v>
      </c>
      <c r="B3013" s="360" t="s">
        <v>3064</v>
      </c>
      <c r="C3013" s="360" t="s">
        <v>8</v>
      </c>
      <c r="D3013" s="362">
        <v>1496.22</v>
      </c>
    </row>
    <row r="3014" spans="1:4" s="364" customFormat="1" x14ac:dyDescent="0.25">
      <c r="A3014" s="360">
        <v>101497</v>
      </c>
      <c r="B3014" s="360" t="s">
        <v>3065</v>
      </c>
      <c r="C3014" s="360" t="s">
        <v>8</v>
      </c>
      <c r="D3014" s="362">
        <v>1503.22</v>
      </c>
    </row>
    <row r="3015" spans="1:4" s="364" customFormat="1" x14ac:dyDescent="0.25">
      <c r="A3015" s="360">
        <v>101498</v>
      </c>
      <c r="B3015" s="360" t="s">
        <v>3066</v>
      </c>
      <c r="C3015" s="360" t="s">
        <v>8</v>
      </c>
      <c r="D3015" s="362">
        <v>1649.74</v>
      </c>
    </row>
    <row r="3016" spans="1:4" s="364" customFormat="1" x14ac:dyDescent="0.25">
      <c r="A3016" s="360">
        <v>101499</v>
      </c>
      <c r="B3016" s="360" t="s">
        <v>3067</v>
      </c>
      <c r="C3016" s="360" t="s">
        <v>8</v>
      </c>
      <c r="D3016" s="362">
        <v>1721.67</v>
      </c>
    </row>
    <row r="3017" spans="1:4" s="364" customFormat="1" x14ac:dyDescent="0.25">
      <c r="A3017" s="360">
        <v>101500</v>
      </c>
      <c r="B3017" s="360" t="s">
        <v>3068</v>
      </c>
      <c r="C3017" s="360" t="s">
        <v>8</v>
      </c>
      <c r="D3017" s="362">
        <v>1928.02</v>
      </c>
    </row>
    <row r="3018" spans="1:4" s="364" customFormat="1" x14ac:dyDescent="0.25">
      <c r="A3018" s="360">
        <v>101501</v>
      </c>
      <c r="B3018" s="360" t="s">
        <v>3069</v>
      </c>
      <c r="C3018" s="360" t="s">
        <v>8</v>
      </c>
      <c r="D3018" s="362">
        <v>1497.29</v>
      </c>
    </row>
    <row r="3019" spans="1:4" s="364" customFormat="1" x14ac:dyDescent="0.25">
      <c r="A3019" s="360">
        <v>101502</v>
      </c>
      <c r="B3019" s="360" t="s">
        <v>3070</v>
      </c>
      <c r="C3019" s="360" t="s">
        <v>8</v>
      </c>
      <c r="D3019" s="362">
        <v>1643.81</v>
      </c>
    </row>
    <row r="3020" spans="1:4" s="364" customFormat="1" x14ac:dyDescent="0.25">
      <c r="A3020" s="360">
        <v>101503</v>
      </c>
      <c r="B3020" s="360" t="s">
        <v>3071</v>
      </c>
      <c r="C3020" s="360" t="s">
        <v>8</v>
      </c>
      <c r="D3020" s="362">
        <v>1715.74</v>
      </c>
    </row>
    <row r="3021" spans="1:4" s="364" customFormat="1" x14ac:dyDescent="0.25">
      <c r="A3021" s="360">
        <v>101504</v>
      </c>
      <c r="B3021" s="360" t="s">
        <v>3072</v>
      </c>
      <c r="C3021" s="360" t="s">
        <v>8</v>
      </c>
      <c r="D3021" s="362">
        <v>1922.09</v>
      </c>
    </row>
    <row r="3022" spans="1:4" s="364" customFormat="1" x14ac:dyDescent="0.25">
      <c r="A3022" s="360">
        <v>101505</v>
      </c>
      <c r="B3022" s="360" t="s">
        <v>3073</v>
      </c>
      <c r="C3022" s="360" t="s">
        <v>8</v>
      </c>
      <c r="D3022" s="362">
        <v>1618.28</v>
      </c>
    </row>
    <row r="3023" spans="1:4" s="364" customFormat="1" x14ac:dyDescent="0.25">
      <c r="A3023" s="360">
        <v>101506</v>
      </c>
      <c r="B3023" s="360" t="s">
        <v>3074</v>
      </c>
      <c r="C3023" s="360" t="s">
        <v>8</v>
      </c>
      <c r="D3023" s="362">
        <v>1813.64</v>
      </c>
    </row>
    <row r="3024" spans="1:4" s="364" customFormat="1" x14ac:dyDescent="0.25">
      <c r="A3024" s="360">
        <v>101507</v>
      </c>
      <c r="B3024" s="360" t="s">
        <v>3075</v>
      </c>
      <c r="C3024" s="360" t="s">
        <v>8</v>
      </c>
      <c r="D3024" s="362">
        <v>1909.55</v>
      </c>
    </row>
    <row r="3025" spans="1:4" s="364" customFormat="1" x14ac:dyDescent="0.25">
      <c r="A3025" s="360">
        <v>101508</v>
      </c>
      <c r="B3025" s="360" t="s">
        <v>3076</v>
      </c>
      <c r="C3025" s="360" t="s">
        <v>8</v>
      </c>
      <c r="D3025" s="362">
        <v>2175.34</v>
      </c>
    </row>
    <row r="3026" spans="1:4" s="364" customFormat="1" x14ac:dyDescent="0.25">
      <c r="A3026" s="360">
        <v>101509</v>
      </c>
      <c r="B3026" s="360" t="s">
        <v>3077</v>
      </c>
      <c r="C3026" s="360" t="s">
        <v>8</v>
      </c>
      <c r="D3026" s="362">
        <v>1848.7</v>
      </c>
    </row>
    <row r="3027" spans="1:4" s="364" customFormat="1" x14ac:dyDescent="0.25">
      <c r="A3027" s="360">
        <v>101510</v>
      </c>
      <c r="B3027" s="360" t="s">
        <v>3078</v>
      </c>
      <c r="C3027" s="360" t="s">
        <v>8</v>
      </c>
      <c r="D3027" s="362">
        <v>2044.06</v>
      </c>
    </row>
    <row r="3028" spans="1:4" s="364" customFormat="1" x14ac:dyDescent="0.25">
      <c r="A3028" s="360">
        <v>101511</v>
      </c>
      <c r="B3028" s="360" t="s">
        <v>3079</v>
      </c>
      <c r="C3028" s="360" t="s">
        <v>8</v>
      </c>
      <c r="D3028" s="362">
        <v>2139.9699999999998</v>
      </c>
    </row>
    <row r="3029" spans="1:4" s="364" customFormat="1" x14ac:dyDescent="0.25">
      <c r="A3029" s="360">
        <v>101512</v>
      </c>
      <c r="B3029" s="360" t="s">
        <v>3080</v>
      </c>
      <c r="C3029" s="360" t="s">
        <v>8</v>
      </c>
      <c r="D3029" s="362">
        <v>2405.7600000000002</v>
      </c>
    </row>
    <row r="3030" spans="1:4" s="364" customFormat="1" x14ac:dyDescent="0.25">
      <c r="A3030" s="360">
        <v>101513</v>
      </c>
      <c r="B3030" s="360" t="s">
        <v>3081</v>
      </c>
      <c r="C3030" s="360" t="s">
        <v>8</v>
      </c>
      <c r="D3030" s="361">
        <v>757.79</v>
      </c>
    </row>
    <row r="3031" spans="1:4" s="364" customFormat="1" x14ac:dyDescent="0.25">
      <c r="A3031" s="360">
        <v>101514</v>
      </c>
      <c r="B3031" s="360" t="s">
        <v>3082</v>
      </c>
      <c r="C3031" s="360" t="s">
        <v>8</v>
      </c>
      <c r="D3031" s="361">
        <v>873.95</v>
      </c>
    </row>
    <row r="3032" spans="1:4" s="364" customFormat="1" x14ac:dyDescent="0.25">
      <c r="A3032" s="360">
        <v>101515</v>
      </c>
      <c r="B3032" s="360" t="s">
        <v>3083</v>
      </c>
      <c r="C3032" s="360" t="s">
        <v>8</v>
      </c>
      <c r="D3032" s="361">
        <v>930.98</v>
      </c>
    </row>
    <row r="3033" spans="1:4" s="364" customFormat="1" x14ac:dyDescent="0.25">
      <c r="A3033" s="360">
        <v>101516</v>
      </c>
      <c r="B3033" s="360" t="s">
        <v>3084</v>
      </c>
      <c r="C3033" s="360" t="s">
        <v>8</v>
      </c>
      <c r="D3033" s="362">
        <v>1072.3499999999999</v>
      </c>
    </row>
    <row r="3034" spans="1:4" s="364" customFormat="1" x14ac:dyDescent="0.25">
      <c r="A3034" s="360">
        <v>101517</v>
      </c>
      <c r="B3034" s="360" t="s">
        <v>3085</v>
      </c>
      <c r="C3034" s="360" t="s">
        <v>8</v>
      </c>
      <c r="D3034" s="361">
        <v>745.47</v>
      </c>
    </row>
    <row r="3035" spans="1:4" s="364" customFormat="1" x14ac:dyDescent="0.25">
      <c r="A3035" s="360">
        <v>101518</v>
      </c>
      <c r="B3035" s="360" t="s">
        <v>3086</v>
      </c>
      <c r="C3035" s="360" t="s">
        <v>8</v>
      </c>
      <c r="D3035" s="361">
        <v>861.63</v>
      </c>
    </row>
    <row r="3036" spans="1:4" s="364" customFormat="1" x14ac:dyDescent="0.25">
      <c r="A3036" s="360">
        <v>101519</v>
      </c>
      <c r="B3036" s="360" t="s">
        <v>3087</v>
      </c>
      <c r="C3036" s="360" t="s">
        <v>8</v>
      </c>
      <c r="D3036" s="361">
        <v>918.66</v>
      </c>
    </row>
    <row r="3037" spans="1:4" s="364" customFormat="1" x14ac:dyDescent="0.25">
      <c r="A3037" s="360">
        <v>101520</v>
      </c>
      <c r="B3037" s="360" t="s">
        <v>3088</v>
      </c>
      <c r="C3037" s="360" t="s">
        <v>8</v>
      </c>
      <c r="D3037" s="362">
        <v>1060.03</v>
      </c>
    </row>
    <row r="3038" spans="1:4" s="364" customFormat="1" x14ac:dyDescent="0.25">
      <c r="A3038" s="360">
        <v>101521</v>
      </c>
      <c r="B3038" s="360" t="s">
        <v>3089</v>
      </c>
      <c r="C3038" s="360" t="s">
        <v>8</v>
      </c>
      <c r="D3038" s="362">
        <v>1058.54</v>
      </c>
    </row>
    <row r="3039" spans="1:4" s="364" customFormat="1" x14ac:dyDescent="0.25">
      <c r="A3039" s="360">
        <v>101522</v>
      </c>
      <c r="B3039" s="360" t="s">
        <v>3090</v>
      </c>
      <c r="C3039" s="360" t="s">
        <v>8</v>
      </c>
      <c r="D3039" s="362">
        <v>1232.78</v>
      </c>
    </row>
    <row r="3040" spans="1:4" s="364" customFormat="1" x14ac:dyDescent="0.25">
      <c r="A3040" s="360">
        <v>101523</v>
      </c>
      <c r="B3040" s="360" t="s">
        <v>3091</v>
      </c>
      <c r="C3040" s="360" t="s">
        <v>8</v>
      </c>
      <c r="D3040" s="362">
        <v>1318.32</v>
      </c>
    </row>
    <row r="3041" spans="1:4" s="364" customFormat="1" x14ac:dyDescent="0.25">
      <c r="A3041" s="360">
        <v>101524</v>
      </c>
      <c r="B3041" s="360" t="s">
        <v>3092</v>
      </c>
      <c r="C3041" s="360" t="s">
        <v>8</v>
      </c>
      <c r="D3041" s="362">
        <v>1530.37</v>
      </c>
    </row>
    <row r="3042" spans="1:4" s="364" customFormat="1" x14ac:dyDescent="0.25">
      <c r="A3042" s="360">
        <v>101525</v>
      </c>
      <c r="B3042" s="360" t="s">
        <v>3093</v>
      </c>
      <c r="C3042" s="360" t="s">
        <v>8</v>
      </c>
      <c r="D3042" s="362">
        <v>1052.5999999999999</v>
      </c>
    </row>
    <row r="3043" spans="1:4" s="364" customFormat="1" x14ac:dyDescent="0.25">
      <c r="A3043" s="360">
        <v>101526</v>
      </c>
      <c r="B3043" s="360" t="s">
        <v>3094</v>
      </c>
      <c r="C3043" s="360" t="s">
        <v>8</v>
      </c>
      <c r="D3043" s="362">
        <v>1226.8399999999999</v>
      </c>
    </row>
    <row r="3044" spans="1:4" s="364" customFormat="1" x14ac:dyDescent="0.25">
      <c r="A3044" s="360">
        <v>101527</v>
      </c>
      <c r="B3044" s="360" t="s">
        <v>3095</v>
      </c>
      <c r="C3044" s="360" t="s">
        <v>8</v>
      </c>
      <c r="D3044" s="362">
        <v>1312.38</v>
      </c>
    </row>
    <row r="3045" spans="1:4" s="364" customFormat="1" x14ac:dyDescent="0.25">
      <c r="A3045" s="360">
        <v>101528</v>
      </c>
      <c r="B3045" s="360" t="s">
        <v>3096</v>
      </c>
      <c r="C3045" s="360" t="s">
        <v>8</v>
      </c>
      <c r="D3045" s="362">
        <v>1524.43</v>
      </c>
    </row>
    <row r="3046" spans="1:4" s="364" customFormat="1" x14ac:dyDescent="0.25">
      <c r="A3046" s="360">
        <v>101529</v>
      </c>
      <c r="B3046" s="360" t="s">
        <v>3097</v>
      </c>
      <c r="C3046" s="360" t="s">
        <v>8</v>
      </c>
      <c r="D3046" s="362">
        <v>1191.17</v>
      </c>
    </row>
    <row r="3047" spans="1:4" s="364" customFormat="1" x14ac:dyDescent="0.25">
      <c r="A3047" s="360">
        <v>101530</v>
      </c>
      <c r="B3047" s="360" t="s">
        <v>3098</v>
      </c>
      <c r="C3047" s="360" t="s">
        <v>8</v>
      </c>
      <c r="D3047" s="362">
        <v>1423.49</v>
      </c>
    </row>
    <row r="3048" spans="1:4" s="364" customFormat="1" x14ac:dyDescent="0.25">
      <c r="A3048" s="360">
        <v>101531</v>
      </c>
      <c r="B3048" s="360" t="s">
        <v>3099</v>
      </c>
      <c r="C3048" s="360" t="s">
        <v>8</v>
      </c>
      <c r="D3048" s="362">
        <v>1537.54</v>
      </c>
    </row>
    <row r="3049" spans="1:4" s="364" customFormat="1" x14ac:dyDescent="0.25">
      <c r="A3049" s="360">
        <v>101532</v>
      </c>
      <c r="B3049" s="360" t="s">
        <v>3100</v>
      </c>
      <c r="C3049" s="360" t="s">
        <v>8</v>
      </c>
      <c r="D3049" s="362">
        <v>1820.28</v>
      </c>
    </row>
    <row r="3050" spans="1:4" s="364" customFormat="1" x14ac:dyDescent="0.25">
      <c r="A3050" s="360">
        <v>101533</v>
      </c>
      <c r="B3050" s="360" t="s">
        <v>3101</v>
      </c>
      <c r="C3050" s="360" t="s">
        <v>8</v>
      </c>
      <c r="D3050" s="362">
        <v>1421.58</v>
      </c>
    </row>
    <row r="3051" spans="1:4" s="364" customFormat="1" x14ac:dyDescent="0.25">
      <c r="A3051" s="360">
        <v>101534</v>
      </c>
      <c r="B3051" s="360" t="s">
        <v>3102</v>
      </c>
      <c r="C3051" s="360" t="s">
        <v>8</v>
      </c>
      <c r="D3051" s="362">
        <v>1653.9</v>
      </c>
    </row>
    <row r="3052" spans="1:4" s="364" customFormat="1" x14ac:dyDescent="0.25">
      <c r="A3052" s="360">
        <v>101535</v>
      </c>
      <c r="B3052" s="360" t="s">
        <v>3103</v>
      </c>
      <c r="C3052" s="360" t="s">
        <v>8</v>
      </c>
      <c r="D3052" s="362">
        <v>1767.95</v>
      </c>
    </row>
    <row r="3053" spans="1:4" s="364" customFormat="1" x14ac:dyDescent="0.25">
      <c r="A3053" s="360">
        <v>101536</v>
      </c>
      <c r="B3053" s="360" t="s">
        <v>3104</v>
      </c>
      <c r="C3053" s="360" t="s">
        <v>8</v>
      </c>
      <c r="D3053" s="362">
        <v>2050.69</v>
      </c>
    </row>
    <row r="3054" spans="1:4" s="364" customFormat="1" x14ac:dyDescent="0.25">
      <c r="A3054" s="360">
        <v>101537</v>
      </c>
      <c r="B3054" s="360" t="s">
        <v>3105</v>
      </c>
      <c r="C3054" s="360" t="s">
        <v>8</v>
      </c>
      <c r="D3054" s="361">
        <v>132.54</v>
      </c>
    </row>
    <row r="3055" spans="1:4" s="364" customFormat="1" x14ac:dyDescent="0.25">
      <c r="A3055" s="360">
        <v>101538</v>
      </c>
      <c r="B3055" s="360" t="s">
        <v>3106</v>
      </c>
      <c r="C3055" s="360" t="s">
        <v>8</v>
      </c>
      <c r="D3055" s="361">
        <v>45.3</v>
      </c>
    </row>
    <row r="3056" spans="1:4" s="364" customFormat="1" x14ac:dyDescent="0.25">
      <c r="A3056" s="360">
        <v>101539</v>
      </c>
      <c r="B3056" s="360" t="s">
        <v>3107</v>
      </c>
      <c r="C3056" s="360" t="s">
        <v>8</v>
      </c>
      <c r="D3056" s="361">
        <v>73.31</v>
      </c>
    </row>
    <row r="3057" spans="1:4" s="364" customFormat="1" x14ac:dyDescent="0.25">
      <c r="A3057" s="360">
        <v>101540</v>
      </c>
      <c r="B3057" s="360" t="s">
        <v>3108</v>
      </c>
      <c r="C3057" s="360" t="s">
        <v>8</v>
      </c>
      <c r="D3057" s="361">
        <v>125.36</v>
      </c>
    </row>
    <row r="3058" spans="1:4" s="364" customFormat="1" x14ac:dyDescent="0.25">
      <c r="A3058" s="360">
        <v>101541</v>
      </c>
      <c r="B3058" s="360" t="s">
        <v>3109</v>
      </c>
      <c r="C3058" s="360" t="s">
        <v>8</v>
      </c>
      <c r="D3058" s="361">
        <v>163.09</v>
      </c>
    </row>
    <row r="3059" spans="1:4" s="364" customFormat="1" x14ac:dyDescent="0.25">
      <c r="A3059" s="360">
        <v>101542</v>
      </c>
      <c r="B3059" s="360" t="s">
        <v>3110</v>
      </c>
      <c r="C3059" s="360" t="s">
        <v>8</v>
      </c>
      <c r="D3059" s="361">
        <v>33.71</v>
      </c>
    </row>
    <row r="3060" spans="1:4" s="364" customFormat="1" x14ac:dyDescent="0.25">
      <c r="A3060" s="360">
        <v>101543</v>
      </c>
      <c r="B3060" s="360" t="s">
        <v>3111</v>
      </c>
      <c r="C3060" s="360" t="s">
        <v>8</v>
      </c>
      <c r="D3060" s="361">
        <v>59.06</v>
      </c>
    </row>
    <row r="3061" spans="1:4" s="364" customFormat="1" x14ac:dyDescent="0.25">
      <c r="A3061" s="360">
        <v>101544</v>
      </c>
      <c r="B3061" s="360" t="s">
        <v>3112</v>
      </c>
      <c r="C3061" s="360" t="s">
        <v>8</v>
      </c>
      <c r="D3061" s="361">
        <v>95.28</v>
      </c>
    </row>
    <row r="3062" spans="1:4" s="364" customFormat="1" x14ac:dyDescent="0.25">
      <c r="A3062" s="360">
        <v>101545</v>
      </c>
      <c r="B3062" s="360" t="s">
        <v>3113</v>
      </c>
      <c r="C3062" s="360" t="s">
        <v>8</v>
      </c>
      <c r="D3062" s="361">
        <v>139.65</v>
      </c>
    </row>
    <row r="3063" spans="1:4" s="364" customFormat="1" x14ac:dyDescent="0.25">
      <c r="A3063" s="360">
        <v>101546</v>
      </c>
      <c r="B3063" s="360" t="s">
        <v>3114</v>
      </c>
      <c r="C3063" s="360" t="s">
        <v>8</v>
      </c>
      <c r="D3063" s="361">
        <v>28.13</v>
      </c>
    </row>
    <row r="3064" spans="1:4" s="364" customFormat="1" x14ac:dyDescent="0.25">
      <c r="A3064" s="360">
        <v>101547</v>
      </c>
      <c r="B3064" s="360" t="s">
        <v>3115</v>
      </c>
      <c r="C3064" s="360" t="s">
        <v>8</v>
      </c>
      <c r="D3064" s="361">
        <v>88.63</v>
      </c>
    </row>
    <row r="3065" spans="1:4" s="364" customFormat="1" x14ac:dyDescent="0.25">
      <c r="A3065" s="360">
        <v>101548</v>
      </c>
      <c r="B3065" s="360" t="s">
        <v>3116</v>
      </c>
      <c r="C3065" s="360" t="s">
        <v>8</v>
      </c>
      <c r="D3065" s="361">
        <v>6.79</v>
      </c>
    </row>
    <row r="3066" spans="1:4" s="364" customFormat="1" x14ac:dyDescent="0.25">
      <c r="A3066" s="360">
        <v>101549</v>
      </c>
      <c r="B3066" s="360" t="s">
        <v>3117</v>
      </c>
      <c r="C3066" s="360" t="s">
        <v>8</v>
      </c>
      <c r="D3066" s="361">
        <v>18.11</v>
      </c>
    </row>
    <row r="3067" spans="1:4" s="364" customFormat="1" x14ac:dyDescent="0.25">
      <c r="A3067" s="360">
        <v>101553</v>
      </c>
      <c r="B3067" s="360" t="s">
        <v>3118</v>
      </c>
      <c r="C3067" s="360" t="s">
        <v>8</v>
      </c>
      <c r="D3067" s="361">
        <v>16.059999999999999</v>
      </c>
    </row>
    <row r="3068" spans="1:4" s="364" customFormat="1" x14ac:dyDescent="0.25">
      <c r="A3068" s="360">
        <v>101554</v>
      </c>
      <c r="B3068" s="360" t="s">
        <v>3119</v>
      </c>
      <c r="C3068" s="360" t="s">
        <v>8</v>
      </c>
      <c r="D3068" s="361">
        <v>11.15</v>
      </c>
    </row>
    <row r="3069" spans="1:4" s="364" customFormat="1" x14ac:dyDescent="0.25">
      <c r="A3069" s="360">
        <v>101555</v>
      </c>
      <c r="B3069" s="360" t="s">
        <v>3120</v>
      </c>
      <c r="C3069" s="360" t="s">
        <v>8</v>
      </c>
      <c r="D3069" s="361">
        <v>6.68</v>
      </c>
    </row>
    <row r="3070" spans="1:4" s="364" customFormat="1" x14ac:dyDescent="0.25">
      <c r="A3070" s="360">
        <v>101556</v>
      </c>
      <c r="B3070" s="360" t="s">
        <v>3121</v>
      </c>
      <c r="C3070" s="360" t="s">
        <v>8</v>
      </c>
      <c r="D3070" s="361">
        <v>5.96</v>
      </c>
    </row>
    <row r="3071" spans="1:4" s="364" customFormat="1" x14ac:dyDescent="0.25">
      <c r="A3071" s="360">
        <v>101560</v>
      </c>
      <c r="B3071" s="360" t="s">
        <v>3122</v>
      </c>
      <c r="C3071" s="360" t="s">
        <v>51</v>
      </c>
      <c r="D3071" s="361">
        <v>12.07</v>
      </c>
    </row>
    <row r="3072" spans="1:4" s="364" customFormat="1" x14ac:dyDescent="0.25">
      <c r="A3072" s="360">
        <v>101561</v>
      </c>
      <c r="B3072" s="360" t="s">
        <v>3123</v>
      </c>
      <c r="C3072" s="360" t="s">
        <v>51</v>
      </c>
      <c r="D3072" s="361">
        <v>18.48</v>
      </c>
    </row>
    <row r="3073" spans="1:4" s="364" customFormat="1" x14ac:dyDescent="0.25">
      <c r="A3073" s="360">
        <v>101562</v>
      </c>
      <c r="B3073" s="360" t="s">
        <v>3124</v>
      </c>
      <c r="C3073" s="360" t="s">
        <v>51</v>
      </c>
      <c r="D3073" s="361">
        <v>28.1</v>
      </c>
    </row>
    <row r="3074" spans="1:4" s="364" customFormat="1" x14ac:dyDescent="0.25">
      <c r="A3074" s="360">
        <v>101563</v>
      </c>
      <c r="B3074" s="360" t="s">
        <v>3125</v>
      </c>
      <c r="C3074" s="360" t="s">
        <v>51</v>
      </c>
      <c r="D3074" s="361">
        <v>38.72</v>
      </c>
    </row>
    <row r="3075" spans="1:4" s="364" customFormat="1" x14ac:dyDescent="0.25">
      <c r="A3075" s="360">
        <v>101564</v>
      </c>
      <c r="B3075" s="360" t="s">
        <v>3126</v>
      </c>
      <c r="C3075" s="360" t="s">
        <v>51</v>
      </c>
      <c r="D3075" s="361">
        <v>55.16</v>
      </c>
    </row>
    <row r="3076" spans="1:4" s="364" customFormat="1" x14ac:dyDescent="0.25">
      <c r="A3076" s="360">
        <v>101565</v>
      </c>
      <c r="B3076" s="360" t="s">
        <v>3127</v>
      </c>
      <c r="C3076" s="360" t="s">
        <v>51</v>
      </c>
      <c r="D3076" s="361">
        <v>76.39</v>
      </c>
    </row>
    <row r="3077" spans="1:4" s="364" customFormat="1" x14ac:dyDescent="0.25">
      <c r="A3077" s="360">
        <v>101567</v>
      </c>
      <c r="B3077" s="360" t="s">
        <v>3128</v>
      </c>
      <c r="C3077" s="360" t="s">
        <v>51</v>
      </c>
      <c r="D3077" s="361">
        <v>101.45</v>
      </c>
    </row>
    <row r="3078" spans="1:4" s="364" customFormat="1" x14ac:dyDescent="0.25">
      <c r="A3078" s="360">
        <v>101568</v>
      </c>
      <c r="B3078" s="360" t="s">
        <v>3129</v>
      </c>
      <c r="C3078" s="360" t="s">
        <v>51</v>
      </c>
      <c r="D3078" s="361">
        <v>132.05000000000001</v>
      </c>
    </row>
    <row r="3079" spans="1:4" s="364" customFormat="1" x14ac:dyDescent="0.25">
      <c r="A3079" s="360">
        <v>101626</v>
      </c>
      <c r="B3079" s="360" t="s">
        <v>3130</v>
      </c>
      <c r="C3079" s="360" t="s">
        <v>8</v>
      </c>
      <c r="D3079" s="361">
        <v>104.68</v>
      </c>
    </row>
    <row r="3080" spans="1:4" s="364" customFormat="1" x14ac:dyDescent="0.25">
      <c r="A3080" s="360">
        <v>101627</v>
      </c>
      <c r="B3080" s="360" t="s">
        <v>3131</v>
      </c>
      <c r="C3080" s="360" t="s">
        <v>8</v>
      </c>
      <c r="D3080" s="361">
        <v>161.79</v>
      </c>
    </row>
    <row r="3081" spans="1:4" s="364" customFormat="1" x14ac:dyDescent="0.25">
      <c r="A3081" s="360">
        <v>101628</v>
      </c>
      <c r="B3081" s="360" t="s">
        <v>3132</v>
      </c>
      <c r="C3081" s="360" t="s">
        <v>8</v>
      </c>
      <c r="D3081" s="361">
        <v>78.260000000000005</v>
      </c>
    </row>
    <row r="3082" spans="1:4" s="364" customFormat="1" x14ac:dyDescent="0.25">
      <c r="A3082" s="360">
        <v>101629</v>
      </c>
      <c r="B3082" s="360" t="s">
        <v>3133</v>
      </c>
      <c r="C3082" s="360" t="s">
        <v>8</v>
      </c>
      <c r="D3082" s="361">
        <v>91.87</v>
      </c>
    </row>
    <row r="3083" spans="1:4" s="364" customFormat="1" x14ac:dyDescent="0.25">
      <c r="A3083" s="360">
        <v>101630</v>
      </c>
      <c r="B3083" s="360" t="s">
        <v>3134</v>
      </c>
      <c r="C3083" s="360" t="s">
        <v>8</v>
      </c>
      <c r="D3083" s="361">
        <v>55.6</v>
      </c>
    </row>
    <row r="3084" spans="1:4" s="364" customFormat="1" x14ac:dyDescent="0.25">
      <c r="A3084" s="360">
        <v>101631</v>
      </c>
      <c r="B3084" s="360" t="s">
        <v>3135</v>
      </c>
      <c r="C3084" s="360" t="s">
        <v>8</v>
      </c>
      <c r="D3084" s="361">
        <v>20.309999999999999</v>
      </c>
    </row>
    <row r="3085" spans="1:4" s="364" customFormat="1" x14ac:dyDescent="0.25">
      <c r="A3085" s="360">
        <v>101632</v>
      </c>
      <c r="B3085" s="360" t="s">
        <v>3136</v>
      </c>
      <c r="C3085" s="360" t="s">
        <v>8</v>
      </c>
      <c r="D3085" s="361">
        <v>23.05</v>
      </c>
    </row>
    <row r="3086" spans="1:4" s="364" customFormat="1" x14ac:dyDescent="0.25">
      <c r="A3086" s="360">
        <v>101633</v>
      </c>
      <c r="B3086" s="360" t="s">
        <v>3137</v>
      </c>
      <c r="C3086" s="360" t="s">
        <v>8</v>
      </c>
      <c r="D3086" s="361">
        <v>68.59</v>
      </c>
    </row>
    <row r="3087" spans="1:4" s="364" customFormat="1" x14ac:dyDescent="0.25">
      <c r="A3087" s="360">
        <v>101636</v>
      </c>
      <c r="B3087" s="360" t="s">
        <v>3138</v>
      </c>
      <c r="C3087" s="360" t="s">
        <v>8</v>
      </c>
      <c r="D3087" s="361">
        <v>113.82</v>
      </c>
    </row>
    <row r="3088" spans="1:4" s="364" customFormat="1" x14ac:dyDescent="0.25">
      <c r="A3088" s="360">
        <v>101637</v>
      </c>
      <c r="B3088" s="360" t="s">
        <v>3139</v>
      </c>
      <c r="C3088" s="360" t="s">
        <v>8</v>
      </c>
      <c r="D3088" s="361">
        <v>106.46</v>
      </c>
    </row>
    <row r="3089" spans="1:4" s="364" customFormat="1" x14ac:dyDescent="0.25">
      <c r="A3089" s="360">
        <v>101640</v>
      </c>
      <c r="B3089" s="360" t="s">
        <v>3140</v>
      </c>
      <c r="C3089" s="360" t="s">
        <v>8</v>
      </c>
      <c r="D3089" s="361">
        <v>104.81</v>
      </c>
    </row>
    <row r="3090" spans="1:4" s="364" customFormat="1" x14ac:dyDescent="0.25">
      <c r="A3090" s="360">
        <v>101641</v>
      </c>
      <c r="B3090" s="360" t="s">
        <v>3141</v>
      </c>
      <c r="C3090" s="360" t="s">
        <v>8</v>
      </c>
      <c r="D3090" s="361">
        <v>54.07</v>
      </c>
    </row>
    <row r="3091" spans="1:4" s="364" customFormat="1" x14ac:dyDescent="0.25">
      <c r="A3091" s="360">
        <v>101642</v>
      </c>
      <c r="B3091" s="360" t="s">
        <v>3142</v>
      </c>
      <c r="C3091" s="360" t="s">
        <v>8</v>
      </c>
      <c r="D3091" s="361">
        <v>26.91</v>
      </c>
    </row>
    <row r="3092" spans="1:4" s="364" customFormat="1" x14ac:dyDescent="0.25">
      <c r="A3092" s="360">
        <v>101643</v>
      </c>
      <c r="B3092" s="360" t="s">
        <v>3143</v>
      </c>
      <c r="C3092" s="360" t="s">
        <v>8</v>
      </c>
      <c r="D3092" s="361">
        <v>47.14</v>
      </c>
    </row>
    <row r="3093" spans="1:4" s="364" customFormat="1" x14ac:dyDescent="0.25">
      <c r="A3093" s="360">
        <v>101644</v>
      </c>
      <c r="B3093" s="360" t="s">
        <v>3144</v>
      </c>
      <c r="C3093" s="360" t="s">
        <v>8</v>
      </c>
      <c r="D3093" s="361">
        <v>63.95</v>
      </c>
    </row>
    <row r="3094" spans="1:4" s="364" customFormat="1" x14ac:dyDescent="0.25">
      <c r="A3094" s="360">
        <v>101645</v>
      </c>
      <c r="B3094" s="360" t="s">
        <v>3145</v>
      </c>
      <c r="C3094" s="360" t="s">
        <v>8</v>
      </c>
      <c r="D3094" s="361">
        <v>30.04</v>
      </c>
    </row>
    <row r="3095" spans="1:4" s="364" customFormat="1" x14ac:dyDescent="0.25">
      <c r="A3095" s="360">
        <v>101646</v>
      </c>
      <c r="B3095" s="360" t="s">
        <v>3146</v>
      </c>
      <c r="C3095" s="360" t="s">
        <v>8</v>
      </c>
      <c r="D3095" s="361">
        <v>40.04</v>
      </c>
    </row>
    <row r="3096" spans="1:4" s="364" customFormat="1" x14ac:dyDescent="0.25">
      <c r="A3096" s="360">
        <v>101647</v>
      </c>
      <c r="B3096" s="360" t="s">
        <v>3147</v>
      </c>
      <c r="C3096" s="360" t="s">
        <v>8</v>
      </c>
      <c r="D3096" s="361">
        <v>73.900000000000006</v>
      </c>
    </row>
    <row r="3097" spans="1:4" s="364" customFormat="1" x14ac:dyDescent="0.25">
      <c r="A3097" s="360">
        <v>101648</v>
      </c>
      <c r="B3097" s="360" t="s">
        <v>3148</v>
      </c>
      <c r="C3097" s="360" t="s">
        <v>8</v>
      </c>
      <c r="D3097" s="361">
        <v>57.06</v>
      </c>
    </row>
    <row r="3098" spans="1:4" s="364" customFormat="1" x14ac:dyDescent="0.25">
      <c r="A3098" s="360">
        <v>101649</v>
      </c>
      <c r="B3098" s="360" t="s">
        <v>3149</v>
      </c>
      <c r="C3098" s="360" t="s">
        <v>8</v>
      </c>
      <c r="D3098" s="361">
        <v>65.819999999999993</v>
      </c>
    </row>
    <row r="3099" spans="1:4" s="364" customFormat="1" x14ac:dyDescent="0.25">
      <c r="A3099" s="360">
        <v>101650</v>
      </c>
      <c r="B3099" s="360" t="s">
        <v>3150</v>
      </c>
      <c r="C3099" s="360" t="s">
        <v>8</v>
      </c>
      <c r="D3099" s="361">
        <v>76.569999999999993</v>
      </c>
    </row>
    <row r="3100" spans="1:4" s="364" customFormat="1" x14ac:dyDescent="0.25">
      <c r="A3100" s="360">
        <v>101651</v>
      </c>
      <c r="B3100" s="360" t="s">
        <v>3151</v>
      </c>
      <c r="C3100" s="360" t="s">
        <v>8</v>
      </c>
      <c r="D3100" s="361">
        <v>47.15</v>
      </c>
    </row>
    <row r="3101" spans="1:4" s="364" customFormat="1" x14ac:dyDescent="0.25">
      <c r="A3101" s="360">
        <v>101652</v>
      </c>
      <c r="B3101" s="360" t="s">
        <v>3152</v>
      </c>
      <c r="C3101" s="360" t="s">
        <v>8</v>
      </c>
      <c r="D3101" s="361">
        <v>321.89</v>
      </c>
    </row>
    <row r="3102" spans="1:4" s="364" customFormat="1" x14ac:dyDescent="0.25">
      <c r="A3102" s="360">
        <v>101653</v>
      </c>
      <c r="B3102" s="360" t="s">
        <v>3153</v>
      </c>
      <c r="C3102" s="360" t="s">
        <v>8</v>
      </c>
      <c r="D3102" s="361">
        <v>197.79</v>
      </c>
    </row>
    <row r="3103" spans="1:4" s="364" customFormat="1" x14ac:dyDescent="0.25">
      <c r="A3103" s="360">
        <v>101654</v>
      </c>
      <c r="B3103" s="360" t="s">
        <v>3154</v>
      </c>
      <c r="C3103" s="360" t="s">
        <v>8</v>
      </c>
      <c r="D3103" s="361">
        <v>290.18</v>
      </c>
    </row>
    <row r="3104" spans="1:4" s="364" customFormat="1" x14ac:dyDescent="0.25">
      <c r="A3104" s="360">
        <v>101655</v>
      </c>
      <c r="B3104" s="360" t="s">
        <v>3155</v>
      </c>
      <c r="C3104" s="360" t="s">
        <v>8</v>
      </c>
      <c r="D3104" s="361">
        <v>489.71</v>
      </c>
    </row>
    <row r="3105" spans="1:4" s="364" customFormat="1" x14ac:dyDescent="0.25">
      <c r="A3105" s="360">
        <v>101656</v>
      </c>
      <c r="B3105" s="360" t="s">
        <v>3156</v>
      </c>
      <c r="C3105" s="360" t="s">
        <v>8</v>
      </c>
      <c r="D3105" s="361">
        <v>536.29999999999995</v>
      </c>
    </row>
    <row r="3106" spans="1:4" s="364" customFormat="1" x14ac:dyDescent="0.25">
      <c r="A3106" s="360">
        <v>101657</v>
      </c>
      <c r="B3106" s="360" t="s">
        <v>3157</v>
      </c>
      <c r="C3106" s="360" t="s">
        <v>8</v>
      </c>
      <c r="D3106" s="361">
        <v>635.53</v>
      </c>
    </row>
    <row r="3107" spans="1:4" s="364" customFormat="1" x14ac:dyDescent="0.25">
      <c r="A3107" s="360">
        <v>101658</v>
      </c>
      <c r="B3107" s="360" t="s">
        <v>3158</v>
      </c>
      <c r="C3107" s="360" t="s">
        <v>8</v>
      </c>
      <c r="D3107" s="361">
        <v>839.59</v>
      </c>
    </row>
    <row r="3108" spans="1:4" s="364" customFormat="1" x14ac:dyDescent="0.25">
      <c r="A3108" s="360">
        <v>101659</v>
      </c>
      <c r="B3108" s="360" t="s">
        <v>3159</v>
      </c>
      <c r="C3108" s="360" t="s">
        <v>8</v>
      </c>
      <c r="D3108" s="361">
        <v>966.5</v>
      </c>
    </row>
    <row r="3109" spans="1:4" s="364" customFormat="1" x14ac:dyDescent="0.25">
      <c r="A3109" s="360">
        <v>101660</v>
      </c>
      <c r="B3109" s="360" t="s">
        <v>3160</v>
      </c>
      <c r="C3109" s="360" t="s">
        <v>8</v>
      </c>
      <c r="D3109" s="362">
        <v>1565.6</v>
      </c>
    </row>
    <row r="3110" spans="1:4" s="364" customFormat="1" x14ac:dyDescent="0.25">
      <c r="A3110" s="360">
        <v>101661</v>
      </c>
      <c r="B3110" s="360" t="s">
        <v>3161</v>
      </c>
      <c r="C3110" s="360" t="s">
        <v>8</v>
      </c>
      <c r="D3110" s="361">
        <v>85.36</v>
      </c>
    </row>
    <row r="3111" spans="1:4" s="364" customFormat="1" x14ac:dyDescent="0.25">
      <c r="A3111" s="360">
        <v>101662</v>
      </c>
      <c r="B3111" s="360" t="s">
        <v>3162</v>
      </c>
      <c r="C3111" s="360" t="s">
        <v>8</v>
      </c>
      <c r="D3111" s="361">
        <v>460.92</v>
      </c>
    </row>
    <row r="3112" spans="1:4" s="364" customFormat="1" x14ac:dyDescent="0.25">
      <c r="A3112" s="360">
        <v>101663</v>
      </c>
      <c r="B3112" s="360" t="s">
        <v>3163</v>
      </c>
      <c r="C3112" s="360" t="s">
        <v>8</v>
      </c>
      <c r="D3112" s="361">
        <v>19.72</v>
      </c>
    </row>
    <row r="3113" spans="1:4" s="364" customFormat="1" x14ac:dyDescent="0.25">
      <c r="A3113" s="360">
        <v>101664</v>
      </c>
      <c r="B3113" s="360" t="s">
        <v>3164</v>
      </c>
      <c r="C3113" s="360" t="s">
        <v>8</v>
      </c>
      <c r="D3113" s="361">
        <v>20.53</v>
      </c>
    </row>
    <row r="3114" spans="1:4" s="364" customFormat="1" x14ac:dyDescent="0.25">
      <c r="A3114" s="360">
        <v>101665</v>
      </c>
      <c r="B3114" s="360" t="s">
        <v>3165</v>
      </c>
      <c r="C3114" s="360" t="s">
        <v>8</v>
      </c>
      <c r="D3114" s="361">
        <v>24</v>
      </c>
    </row>
    <row r="3115" spans="1:4" s="364" customFormat="1" x14ac:dyDescent="0.25">
      <c r="A3115" s="360">
        <v>101666</v>
      </c>
      <c r="B3115" s="360" t="s">
        <v>3166</v>
      </c>
      <c r="C3115" s="360" t="s">
        <v>8</v>
      </c>
      <c r="D3115" s="361">
        <v>291.74</v>
      </c>
    </row>
    <row r="3116" spans="1:4" s="364" customFormat="1" x14ac:dyDescent="0.25">
      <c r="A3116" s="360">
        <v>102085</v>
      </c>
      <c r="B3116" s="360" t="s">
        <v>12648</v>
      </c>
      <c r="C3116" s="360" t="s">
        <v>8</v>
      </c>
      <c r="D3116" s="361">
        <v>125.86</v>
      </c>
    </row>
    <row r="3117" spans="1:4" s="364" customFormat="1" x14ac:dyDescent="0.25">
      <c r="A3117" s="360">
        <v>100578</v>
      </c>
      <c r="B3117" s="360" t="s">
        <v>3167</v>
      </c>
      <c r="C3117" s="360" t="s">
        <v>8</v>
      </c>
      <c r="D3117" s="361">
        <v>363.54</v>
      </c>
    </row>
    <row r="3118" spans="1:4" s="364" customFormat="1" x14ac:dyDescent="0.25">
      <c r="A3118" s="360">
        <v>100579</v>
      </c>
      <c r="B3118" s="360" t="s">
        <v>3168</v>
      </c>
      <c r="C3118" s="360" t="s">
        <v>8</v>
      </c>
      <c r="D3118" s="361">
        <v>398.73</v>
      </c>
    </row>
    <row r="3119" spans="1:4" s="364" customFormat="1" x14ac:dyDescent="0.25">
      <c r="A3119" s="360">
        <v>100580</v>
      </c>
      <c r="B3119" s="360" t="s">
        <v>3169</v>
      </c>
      <c r="C3119" s="360" t="s">
        <v>8</v>
      </c>
      <c r="D3119" s="361">
        <v>436</v>
      </c>
    </row>
    <row r="3120" spans="1:4" s="364" customFormat="1" x14ac:dyDescent="0.25">
      <c r="A3120" s="360">
        <v>100581</v>
      </c>
      <c r="B3120" s="360" t="s">
        <v>3170</v>
      </c>
      <c r="C3120" s="360" t="s">
        <v>8</v>
      </c>
      <c r="D3120" s="361">
        <v>416.17</v>
      </c>
    </row>
    <row r="3121" spans="1:4" s="364" customFormat="1" x14ac:dyDescent="0.25">
      <c r="A3121" s="360">
        <v>100582</v>
      </c>
      <c r="B3121" s="360" t="s">
        <v>3171</v>
      </c>
      <c r="C3121" s="360" t="s">
        <v>8</v>
      </c>
      <c r="D3121" s="361">
        <v>483.36</v>
      </c>
    </row>
    <row r="3122" spans="1:4" s="364" customFormat="1" x14ac:dyDescent="0.25">
      <c r="A3122" s="360">
        <v>100583</v>
      </c>
      <c r="B3122" s="360" t="s">
        <v>3172</v>
      </c>
      <c r="C3122" s="360" t="s">
        <v>8</v>
      </c>
      <c r="D3122" s="361">
        <v>434.84</v>
      </c>
    </row>
    <row r="3123" spans="1:4" s="364" customFormat="1" x14ac:dyDescent="0.25">
      <c r="A3123" s="360">
        <v>100584</v>
      </c>
      <c r="B3123" s="360" t="s">
        <v>3173</v>
      </c>
      <c r="C3123" s="360" t="s">
        <v>8</v>
      </c>
      <c r="D3123" s="361">
        <v>475.23</v>
      </c>
    </row>
    <row r="3124" spans="1:4" s="364" customFormat="1" x14ac:dyDescent="0.25">
      <c r="A3124" s="360">
        <v>100585</v>
      </c>
      <c r="B3124" s="360" t="s">
        <v>3174</v>
      </c>
      <c r="C3124" s="360" t="s">
        <v>8</v>
      </c>
      <c r="D3124" s="361">
        <v>471.12</v>
      </c>
    </row>
    <row r="3125" spans="1:4" s="364" customFormat="1" x14ac:dyDescent="0.25">
      <c r="A3125" s="360">
        <v>100586</v>
      </c>
      <c r="B3125" s="360" t="s">
        <v>3175</v>
      </c>
      <c r="C3125" s="360" t="s">
        <v>8</v>
      </c>
      <c r="D3125" s="361">
        <v>535.47</v>
      </c>
    </row>
    <row r="3126" spans="1:4" s="364" customFormat="1" x14ac:dyDescent="0.25">
      <c r="A3126" s="360">
        <v>100587</v>
      </c>
      <c r="B3126" s="360" t="s">
        <v>3176</v>
      </c>
      <c r="C3126" s="360" t="s">
        <v>8</v>
      </c>
      <c r="D3126" s="361">
        <v>508.66</v>
      </c>
    </row>
    <row r="3127" spans="1:4" s="364" customFormat="1" x14ac:dyDescent="0.25">
      <c r="A3127" s="360">
        <v>100588</v>
      </c>
      <c r="B3127" s="360" t="s">
        <v>3177</v>
      </c>
      <c r="C3127" s="360" t="s">
        <v>8</v>
      </c>
      <c r="D3127" s="361">
        <v>558.70000000000005</v>
      </c>
    </row>
    <row r="3128" spans="1:4" s="364" customFormat="1" x14ac:dyDescent="0.25">
      <c r="A3128" s="360">
        <v>100589</v>
      </c>
      <c r="B3128" s="360" t="s">
        <v>3178</v>
      </c>
      <c r="C3128" s="360" t="s">
        <v>8</v>
      </c>
      <c r="D3128" s="361">
        <v>562.16</v>
      </c>
    </row>
    <row r="3129" spans="1:4" s="364" customFormat="1" x14ac:dyDescent="0.25">
      <c r="A3129" s="360">
        <v>100590</v>
      </c>
      <c r="B3129" s="360" t="s">
        <v>3179</v>
      </c>
      <c r="C3129" s="360" t="s">
        <v>8</v>
      </c>
      <c r="D3129" s="361">
        <v>611.6</v>
      </c>
    </row>
    <row r="3130" spans="1:4" s="364" customFormat="1" x14ac:dyDescent="0.25">
      <c r="A3130" s="360">
        <v>100591</v>
      </c>
      <c r="B3130" s="360" t="s">
        <v>3180</v>
      </c>
      <c r="C3130" s="360" t="s">
        <v>8</v>
      </c>
      <c r="D3130" s="361">
        <v>559.33000000000004</v>
      </c>
    </row>
    <row r="3131" spans="1:4" s="364" customFormat="1" x14ac:dyDescent="0.25">
      <c r="A3131" s="360">
        <v>100592</v>
      </c>
      <c r="B3131" s="360" t="s">
        <v>3181</v>
      </c>
      <c r="C3131" s="360" t="s">
        <v>8</v>
      </c>
      <c r="D3131" s="361">
        <v>600.30999999999995</v>
      </c>
    </row>
    <row r="3132" spans="1:4" s="364" customFormat="1" x14ac:dyDescent="0.25">
      <c r="A3132" s="360">
        <v>100593</v>
      </c>
      <c r="B3132" s="360" t="s">
        <v>3182</v>
      </c>
      <c r="C3132" s="360" t="s">
        <v>8</v>
      </c>
      <c r="D3132" s="361">
        <v>599.12</v>
      </c>
    </row>
    <row r="3133" spans="1:4" s="364" customFormat="1" x14ac:dyDescent="0.25">
      <c r="A3133" s="360">
        <v>100594</v>
      </c>
      <c r="B3133" s="360" t="s">
        <v>3183</v>
      </c>
      <c r="C3133" s="360" t="s">
        <v>8</v>
      </c>
      <c r="D3133" s="361">
        <v>668.59</v>
      </c>
    </row>
    <row r="3134" spans="1:4" s="364" customFormat="1" x14ac:dyDescent="0.25">
      <c r="A3134" s="360">
        <v>100595</v>
      </c>
      <c r="B3134" s="360" t="s">
        <v>3184</v>
      </c>
      <c r="C3134" s="360" t="s">
        <v>8</v>
      </c>
      <c r="D3134" s="361">
        <v>718.51</v>
      </c>
    </row>
    <row r="3135" spans="1:4" s="364" customFormat="1" x14ac:dyDescent="0.25">
      <c r="A3135" s="360">
        <v>100596</v>
      </c>
      <c r="B3135" s="360" t="s">
        <v>3185</v>
      </c>
      <c r="C3135" s="360" t="s">
        <v>8</v>
      </c>
      <c r="D3135" s="361">
        <v>812.22</v>
      </c>
    </row>
    <row r="3136" spans="1:4" s="364" customFormat="1" x14ac:dyDescent="0.25">
      <c r="A3136" s="360">
        <v>100597</v>
      </c>
      <c r="B3136" s="360" t="s">
        <v>3186</v>
      </c>
      <c r="C3136" s="360" t="s">
        <v>8</v>
      </c>
      <c r="D3136" s="361">
        <v>829.98</v>
      </c>
    </row>
    <row r="3137" spans="1:4" s="364" customFormat="1" x14ac:dyDescent="0.25">
      <c r="A3137" s="360">
        <v>100598</v>
      </c>
      <c r="B3137" s="360" t="s">
        <v>3187</v>
      </c>
      <c r="C3137" s="360" t="s">
        <v>8</v>
      </c>
      <c r="D3137" s="361">
        <v>907.25</v>
      </c>
    </row>
    <row r="3138" spans="1:4" s="364" customFormat="1" x14ac:dyDescent="0.25">
      <c r="A3138" s="360">
        <v>100599</v>
      </c>
      <c r="B3138" s="360" t="s">
        <v>3188</v>
      </c>
      <c r="C3138" s="360" t="s">
        <v>8</v>
      </c>
      <c r="D3138" s="361">
        <v>387.35</v>
      </c>
    </row>
    <row r="3139" spans="1:4" s="364" customFormat="1" x14ac:dyDescent="0.25">
      <c r="A3139" s="360">
        <v>100600</v>
      </c>
      <c r="B3139" s="360" t="s">
        <v>3189</v>
      </c>
      <c r="C3139" s="360" t="s">
        <v>8</v>
      </c>
      <c r="D3139" s="361">
        <v>466.06</v>
      </c>
    </row>
    <row r="3140" spans="1:4" s="364" customFormat="1" x14ac:dyDescent="0.25">
      <c r="A3140" s="360">
        <v>100601</v>
      </c>
      <c r="B3140" s="360" t="s">
        <v>3190</v>
      </c>
      <c r="C3140" s="360" t="s">
        <v>8</v>
      </c>
      <c r="D3140" s="361">
        <v>602.34</v>
      </c>
    </row>
    <row r="3141" spans="1:4" s="364" customFormat="1" x14ac:dyDescent="0.25">
      <c r="A3141" s="360">
        <v>100602</v>
      </c>
      <c r="B3141" s="360" t="s">
        <v>3191</v>
      </c>
      <c r="C3141" s="360" t="s">
        <v>8</v>
      </c>
      <c r="D3141" s="361">
        <v>772.33</v>
      </c>
    </row>
    <row r="3142" spans="1:4" s="364" customFormat="1" x14ac:dyDescent="0.25">
      <c r="A3142" s="360">
        <v>100603</v>
      </c>
      <c r="B3142" s="360" t="s">
        <v>3192</v>
      </c>
      <c r="C3142" s="360" t="s">
        <v>8</v>
      </c>
      <c r="D3142" s="362">
        <v>1208.3599999999999</v>
      </c>
    </row>
    <row r="3143" spans="1:4" s="364" customFormat="1" x14ac:dyDescent="0.25">
      <c r="A3143" s="360">
        <v>100604</v>
      </c>
      <c r="B3143" s="360" t="s">
        <v>3193</v>
      </c>
      <c r="C3143" s="360" t="s">
        <v>8</v>
      </c>
      <c r="D3143" s="361">
        <v>493.03</v>
      </c>
    </row>
    <row r="3144" spans="1:4" s="364" customFormat="1" x14ac:dyDescent="0.25">
      <c r="A3144" s="360">
        <v>100605</v>
      </c>
      <c r="B3144" s="360" t="s">
        <v>3194</v>
      </c>
      <c r="C3144" s="360" t="s">
        <v>8</v>
      </c>
      <c r="D3144" s="361">
        <v>806.05</v>
      </c>
    </row>
    <row r="3145" spans="1:4" s="364" customFormat="1" x14ac:dyDescent="0.25">
      <c r="A3145" s="360">
        <v>100606</v>
      </c>
      <c r="B3145" s="360" t="s">
        <v>3195</v>
      </c>
      <c r="C3145" s="360" t="s">
        <v>8</v>
      </c>
      <c r="D3145" s="362">
        <v>1250.73</v>
      </c>
    </row>
    <row r="3146" spans="1:4" s="364" customFormat="1" x14ac:dyDescent="0.25">
      <c r="A3146" s="360">
        <v>100607</v>
      </c>
      <c r="B3146" s="360" t="s">
        <v>3196</v>
      </c>
      <c r="C3146" s="360" t="s">
        <v>8</v>
      </c>
      <c r="D3146" s="361">
        <v>505.77</v>
      </c>
    </row>
    <row r="3147" spans="1:4" s="364" customFormat="1" x14ac:dyDescent="0.25">
      <c r="A3147" s="360">
        <v>100608</v>
      </c>
      <c r="B3147" s="360" t="s">
        <v>3197</v>
      </c>
      <c r="C3147" s="360" t="s">
        <v>8</v>
      </c>
      <c r="D3147" s="361">
        <v>822.67</v>
      </c>
    </row>
    <row r="3148" spans="1:4" s="364" customFormat="1" x14ac:dyDescent="0.25">
      <c r="A3148" s="360">
        <v>100609</v>
      </c>
      <c r="B3148" s="360" t="s">
        <v>3198</v>
      </c>
      <c r="C3148" s="360" t="s">
        <v>8</v>
      </c>
      <c r="D3148" s="362">
        <v>1273.3800000000001</v>
      </c>
    </row>
    <row r="3149" spans="1:4" s="364" customFormat="1" x14ac:dyDescent="0.25">
      <c r="A3149" s="360">
        <v>100610</v>
      </c>
      <c r="B3149" s="360" t="s">
        <v>3199</v>
      </c>
      <c r="C3149" s="360" t="s">
        <v>8</v>
      </c>
      <c r="D3149" s="361">
        <v>518.42999999999995</v>
      </c>
    </row>
    <row r="3150" spans="1:4" s="364" customFormat="1" x14ac:dyDescent="0.25">
      <c r="A3150" s="360">
        <v>100611</v>
      </c>
      <c r="B3150" s="360" t="s">
        <v>3200</v>
      </c>
      <c r="C3150" s="360" t="s">
        <v>8</v>
      </c>
      <c r="D3150" s="361">
        <v>660.67</v>
      </c>
    </row>
    <row r="3151" spans="1:4" s="364" customFormat="1" x14ac:dyDescent="0.25">
      <c r="A3151" s="360">
        <v>100612</v>
      </c>
      <c r="B3151" s="360" t="s">
        <v>3201</v>
      </c>
      <c r="C3151" s="360" t="s">
        <v>8</v>
      </c>
      <c r="D3151" s="361">
        <v>838.91</v>
      </c>
    </row>
    <row r="3152" spans="1:4" s="364" customFormat="1" x14ac:dyDescent="0.25">
      <c r="A3152" s="360">
        <v>100613</v>
      </c>
      <c r="B3152" s="360" t="s">
        <v>3202</v>
      </c>
      <c r="C3152" s="360" t="s">
        <v>8</v>
      </c>
      <c r="D3152" s="362">
        <v>1295.44</v>
      </c>
    </row>
    <row r="3153" spans="1:4" s="364" customFormat="1" x14ac:dyDescent="0.25">
      <c r="A3153" s="360">
        <v>100614</v>
      </c>
      <c r="B3153" s="360" t="s">
        <v>3203</v>
      </c>
      <c r="C3153" s="360" t="s">
        <v>8</v>
      </c>
      <c r="D3153" s="361">
        <v>689.23</v>
      </c>
    </row>
    <row r="3154" spans="1:4" s="364" customFormat="1" x14ac:dyDescent="0.25">
      <c r="A3154" s="360">
        <v>100615</v>
      </c>
      <c r="B3154" s="360" t="s">
        <v>3204</v>
      </c>
      <c r="C3154" s="360" t="s">
        <v>8</v>
      </c>
      <c r="D3154" s="361">
        <v>871.06</v>
      </c>
    </row>
    <row r="3155" spans="1:4" s="364" customFormat="1" x14ac:dyDescent="0.25">
      <c r="A3155" s="360">
        <v>100616</v>
      </c>
      <c r="B3155" s="360" t="s">
        <v>3205</v>
      </c>
      <c r="C3155" s="360" t="s">
        <v>8</v>
      </c>
      <c r="D3155" s="362">
        <v>1341.76</v>
      </c>
    </row>
    <row r="3156" spans="1:4" s="364" customFormat="1" x14ac:dyDescent="0.25">
      <c r="A3156" s="360">
        <v>100617</v>
      </c>
      <c r="B3156" s="360" t="s">
        <v>3206</v>
      </c>
      <c r="C3156" s="360" t="s">
        <v>8</v>
      </c>
      <c r="D3156" s="361">
        <v>902.99</v>
      </c>
    </row>
    <row r="3157" spans="1:4" s="364" customFormat="1" x14ac:dyDescent="0.25">
      <c r="A3157" s="360">
        <v>100618</v>
      </c>
      <c r="B3157" s="360" t="s">
        <v>3207</v>
      </c>
      <c r="C3157" s="360" t="s">
        <v>8</v>
      </c>
      <c r="D3157" s="362">
        <v>1394.05</v>
      </c>
    </row>
    <row r="3158" spans="1:4" s="364" customFormat="1" x14ac:dyDescent="0.25">
      <c r="A3158" s="360">
        <v>100619</v>
      </c>
      <c r="B3158" s="360" t="s">
        <v>3208</v>
      </c>
      <c r="C3158" s="360" t="s">
        <v>8</v>
      </c>
      <c r="D3158" s="361">
        <v>544.61</v>
      </c>
    </row>
    <row r="3159" spans="1:4" s="364" customFormat="1" x14ac:dyDescent="0.25">
      <c r="A3159" s="360">
        <v>100620</v>
      </c>
      <c r="B3159" s="360" t="s">
        <v>3209</v>
      </c>
      <c r="C3159" s="360" t="s">
        <v>8</v>
      </c>
      <c r="D3159" s="362">
        <v>3306.34</v>
      </c>
    </row>
    <row r="3160" spans="1:4" s="364" customFormat="1" x14ac:dyDescent="0.25">
      <c r="A3160" s="360">
        <v>100621</v>
      </c>
      <c r="B3160" s="360" t="s">
        <v>3210</v>
      </c>
      <c r="C3160" s="360" t="s">
        <v>8</v>
      </c>
      <c r="D3160" s="362">
        <v>3769.98</v>
      </c>
    </row>
    <row r="3161" spans="1:4" s="364" customFormat="1" x14ac:dyDescent="0.25">
      <c r="A3161" s="360">
        <v>100622</v>
      </c>
      <c r="B3161" s="360" t="s">
        <v>619</v>
      </c>
      <c r="C3161" s="360" t="s">
        <v>8</v>
      </c>
      <c r="D3161" s="362">
        <v>2589.37</v>
      </c>
    </row>
    <row r="3162" spans="1:4" s="364" customFormat="1" x14ac:dyDescent="0.25">
      <c r="A3162" s="360">
        <v>100623</v>
      </c>
      <c r="B3162" s="360" t="s">
        <v>3211</v>
      </c>
      <c r="C3162" s="360" t="s">
        <v>8</v>
      </c>
      <c r="D3162" s="362">
        <v>2742.35</v>
      </c>
    </row>
    <row r="3163" spans="1:4" s="364" customFormat="1" x14ac:dyDescent="0.25">
      <c r="A3163" s="360">
        <v>97600</v>
      </c>
      <c r="B3163" s="360" t="s">
        <v>3212</v>
      </c>
      <c r="C3163" s="360" t="s">
        <v>8</v>
      </c>
      <c r="D3163" s="361">
        <v>322.2</v>
      </c>
    </row>
    <row r="3164" spans="1:4" s="364" customFormat="1" x14ac:dyDescent="0.25">
      <c r="A3164" s="360">
        <v>97601</v>
      </c>
      <c r="B3164" s="360" t="s">
        <v>3213</v>
      </c>
      <c r="C3164" s="360" t="s">
        <v>8</v>
      </c>
      <c r="D3164" s="361">
        <v>342.43</v>
      </c>
    </row>
    <row r="3165" spans="1:4" s="364" customFormat="1" x14ac:dyDescent="0.25">
      <c r="A3165" s="360">
        <v>97605</v>
      </c>
      <c r="B3165" s="360" t="s">
        <v>3214</v>
      </c>
      <c r="C3165" s="360" t="s">
        <v>8</v>
      </c>
      <c r="D3165" s="361">
        <v>62.64</v>
      </c>
    </row>
    <row r="3166" spans="1:4" s="364" customFormat="1" x14ac:dyDescent="0.25">
      <c r="A3166" s="360">
        <v>97606</v>
      </c>
      <c r="B3166" s="360" t="s">
        <v>3215</v>
      </c>
      <c r="C3166" s="360" t="s">
        <v>8</v>
      </c>
      <c r="D3166" s="361">
        <v>70.75</v>
      </c>
    </row>
    <row r="3167" spans="1:4" s="364" customFormat="1" x14ac:dyDescent="0.25">
      <c r="A3167" s="360">
        <v>97607</v>
      </c>
      <c r="B3167" s="360" t="s">
        <v>3216</v>
      </c>
      <c r="C3167" s="360" t="s">
        <v>8</v>
      </c>
      <c r="D3167" s="361">
        <v>74.66</v>
      </c>
    </row>
    <row r="3168" spans="1:4" s="364" customFormat="1" x14ac:dyDescent="0.25">
      <c r="A3168" s="360">
        <v>97608</v>
      </c>
      <c r="B3168" s="360" t="s">
        <v>3217</v>
      </c>
      <c r="C3168" s="360" t="s">
        <v>8</v>
      </c>
      <c r="D3168" s="361">
        <v>82.77</v>
      </c>
    </row>
    <row r="3169" spans="1:4" s="364" customFormat="1" x14ac:dyDescent="0.25">
      <c r="A3169" s="360">
        <v>102102</v>
      </c>
      <c r="B3169" s="360" t="s">
        <v>12649</v>
      </c>
      <c r="C3169" s="360" t="s">
        <v>8</v>
      </c>
      <c r="D3169" s="362">
        <v>8067.33</v>
      </c>
    </row>
    <row r="3170" spans="1:4" s="364" customFormat="1" x14ac:dyDescent="0.25">
      <c r="A3170" s="360">
        <v>102103</v>
      </c>
      <c r="B3170" s="360" t="s">
        <v>12650</v>
      </c>
      <c r="C3170" s="360" t="s">
        <v>8</v>
      </c>
      <c r="D3170" s="362">
        <v>8977.7199999999993</v>
      </c>
    </row>
    <row r="3171" spans="1:4" s="364" customFormat="1" x14ac:dyDescent="0.25">
      <c r="A3171" s="360">
        <v>102104</v>
      </c>
      <c r="B3171" s="360" t="s">
        <v>12651</v>
      </c>
      <c r="C3171" s="360" t="s">
        <v>8</v>
      </c>
      <c r="D3171" s="362">
        <v>11516.38</v>
      </c>
    </row>
    <row r="3172" spans="1:4" s="364" customFormat="1" x14ac:dyDescent="0.25">
      <c r="A3172" s="360">
        <v>102105</v>
      </c>
      <c r="B3172" s="360" t="s">
        <v>12652</v>
      </c>
      <c r="C3172" s="360" t="s">
        <v>8</v>
      </c>
      <c r="D3172" s="362">
        <v>14154.15</v>
      </c>
    </row>
    <row r="3173" spans="1:4" s="364" customFormat="1" x14ac:dyDescent="0.25">
      <c r="A3173" s="360">
        <v>102106</v>
      </c>
      <c r="B3173" s="360" t="s">
        <v>12653</v>
      </c>
      <c r="C3173" s="360" t="s">
        <v>8</v>
      </c>
      <c r="D3173" s="362">
        <v>17754.8</v>
      </c>
    </row>
    <row r="3174" spans="1:4" s="364" customFormat="1" x14ac:dyDescent="0.25">
      <c r="A3174" s="360">
        <v>102107</v>
      </c>
      <c r="B3174" s="360" t="s">
        <v>12654</v>
      </c>
      <c r="C3174" s="360" t="s">
        <v>8</v>
      </c>
      <c r="D3174" s="362">
        <v>24774.78</v>
      </c>
    </row>
    <row r="3175" spans="1:4" s="364" customFormat="1" x14ac:dyDescent="0.25">
      <c r="A3175" s="360">
        <v>102108</v>
      </c>
      <c r="B3175" s="360" t="s">
        <v>12655</v>
      </c>
      <c r="C3175" s="360" t="s">
        <v>8</v>
      </c>
      <c r="D3175" s="362">
        <v>28850.3</v>
      </c>
    </row>
    <row r="3176" spans="1:4" s="364" customFormat="1" x14ac:dyDescent="0.25">
      <c r="A3176" s="360">
        <v>102109</v>
      </c>
      <c r="B3176" s="360" t="s">
        <v>12656</v>
      </c>
      <c r="C3176" s="360" t="s">
        <v>8</v>
      </c>
      <c r="D3176" s="361">
        <v>59</v>
      </c>
    </row>
    <row r="3177" spans="1:4" s="364" customFormat="1" x14ac:dyDescent="0.25">
      <c r="A3177" s="360">
        <v>102110</v>
      </c>
      <c r="B3177" s="360" t="s">
        <v>12657</v>
      </c>
      <c r="C3177" s="360" t="s">
        <v>8</v>
      </c>
      <c r="D3177" s="361">
        <v>199.77</v>
      </c>
    </row>
    <row r="3178" spans="1:4" s="364" customFormat="1" x14ac:dyDescent="0.25">
      <c r="A3178" s="360">
        <v>93128</v>
      </c>
      <c r="B3178" s="360" t="s">
        <v>3218</v>
      </c>
      <c r="C3178" s="360" t="s">
        <v>8</v>
      </c>
      <c r="D3178" s="361">
        <v>127.06</v>
      </c>
    </row>
    <row r="3179" spans="1:4" s="364" customFormat="1" x14ac:dyDescent="0.25">
      <c r="A3179" s="360">
        <v>93137</v>
      </c>
      <c r="B3179" s="360" t="s">
        <v>3219</v>
      </c>
      <c r="C3179" s="360" t="s">
        <v>8</v>
      </c>
      <c r="D3179" s="361">
        <v>151.74</v>
      </c>
    </row>
    <row r="3180" spans="1:4" s="364" customFormat="1" x14ac:dyDescent="0.25">
      <c r="A3180" s="360">
        <v>93138</v>
      </c>
      <c r="B3180" s="360" t="s">
        <v>3220</v>
      </c>
      <c r="C3180" s="360" t="s">
        <v>8</v>
      </c>
      <c r="D3180" s="361">
        <v>143.94999999999999</v>
      </c>
    </row>
    <row r="3181" spans="1:4" s="364" customFormat="1" x14ac:dyDescent="0.25">
      <c r="A3181" s="360">
        <v>93139</v>
      </c>
      <c r="B3181" s="360" t="s">
        <v>3221</v>
      </c>
      <c r="C3181" s="360" t="s">
        <v>8</v>
      </c>
      <c r="D3181" s="361">
        <v>185.5</v>
      </c>
    </row>
    <row r="3182" spans="1:4" s="364" customFormat="1" x14ac:dyDescent="0.25">
      <c r="A3182" s="360">
        <v>93140</v>
      </c>
      <c r="B3182" s="360" t="s">
        <v>3222</v>
      </c>
      <c r="C3182" s="360" t="s">
        <v>8</v>
      </c>
      <c r="D3182" s="361">
        <v>174.44</v>
      </c>
    </row>
    <row r="3183" spans="1:4" s="364" customFormat="1" x14ac:dyDescent="0.25">
      <c r="A3183" s="360">
        <v>93141</v>
      </c>
      <c r="B3183" s="360" t="s">
        <v>3223</v>
      </c>
      <c r="C3183" s="360" t="s">
        <v>8</v>
      </c>
      <c r="D3183" s="361">
        <v>159.74</v>
      </c>
    </row>
    <row r="3184" spans="1:4" s="364" customFormat="1" x14ac:dyDescent="0.25">
      <c r="A3184" s="360">
        <v>93142</v>
      </c>
      <c r="B3184" s="360" t="s">
        <v>3224</v>
      </c>
      <c r="C3184" s="360" t="s">
        <v>8</v>
      </c>
      <c r="D3184" s="361">
        <v>176.83</v>
      </c>
    </row>
    <row r="3185" spans="1:4" s="364" customFormat="1" x14ac:dyDescent="0.25">
      <c r="A3185" s="360">
        <v>93143</v>
      </c>
      <c r="B3185" s="360" t="s">
        <v>3225</v>
      </c>
      <c r="C3185" s="360" t="s">
        <v>8</v>
      </c>
      <c r="D3185" s="361">
        <v>161.86000000000001</v>
      </c>
    </row>
    <row r="3186" spans="1:4" s="364" customFormat="1" x14ac:dyDescent="0.25">
      <c r="A3186" s="360">
        <v>93144</v>
      </c>
      <c r="B3186" s="360" t="s">
        <v>3226</v>
      </c>
      <c r="C3186" s="360" t="s">
        <v>8</v>
      </c>
      <c r="D3186" s="361">
        <v>223.36</v>
      </c>
    </row>
    <row r="3187" spans="1:4" s="364" customFormat="1" x14ac:dyDescent="0.25">
      <c r="A3187" s="360">
        <v>93145</v>
      </c>
      <c r="B3187" s="360" t="s">
        <v>3227</v>
      </c>
      <c r="C3187" s="360" t="s">
        <v>8</v>
      </c>
      <c r="D3187" s="361">
        <v>196.06</v>
      </c>
    </row>
    <row r="3188" spans="1:4" s="364" customFormat="1" x14ac:dyDescent="0.25">
      <c r="A3188" s="360">
        <v>93146</v>
      </c>
      <c r="B3188" s="360" t="s">
        <v>3228</v>
      </c>
      <c r="C3188" s="360" t="s">
        <v>8</v>
      </c>
      <c r="D3188" s="361">
        <v>212.95</v>
      </c>
    </row>
    <row r="3189" spans="1:4" s="364" customFormat="1" x14ac:dyDescent="0.25">
      <c r="A3189" s="360">
        <v>93147</v>
      </c>
      <c r="B3189" s="360" t="s">
        <v>3229</v>
      </c>
      <c r="C3189" s="360" t="s">
        <v>8</v>
      </c>
      <c r="D3189" s="361">
        <v>243.5</v>
      </c>
    </row>
    <row r="3190" spans="1:4" s="364" customFormat="1" x14ac:dyDescent="0.25">
      <c r="A3190" s="360">
        <v>96971</v>
      </c>
      <c r="B3190" s="360" t="s">
        <v>3230</v>
      </c>
      <c r="C3190" s="360" t="s">
        <v>51</v>
      </c>
      <c r="D3190" s="361">
        <v>26.15</v>
      </c>
    </row>
    <row r="3191" spans="1:4" s="364" customFormat="1" x14ac:dyDescent="0.25">
      <c r="A3191" s="360">
        <v>96972</v>
      </c>
      <c r="B3191" s="360" t="s">
        <v>3231</v>
      </c>
      <c r="C3191" s="360" t="s">
        <v>51</v>
      </c>
      <c r="D3191" s="361">
        <v>36.82</v>
      </c>
    </row>
    <row r="3192" spans="1:4" s="364" customFormat="1" x14ac:dyDescent="0.25">
      <c r="A3192" s="360">
        <v>96973</v>
      </c>
      <c r="B3192" s="360" t="s">
        <v>625</v>
      </c>
      <c r="C3192" s="360" t="s">
        <v>51</v>
      </c>
      <c r="D3192" s="361">
        <v>47.22</v>
      </c>
    </row>
    <row r="3193" spans="1:4" s="364" customFormat="1" x14ac:dyDescent="0.25">
      <c r="A3193" s="360">
        <v>96974</v>
      </c>
      <c r="B3193" s="360" t="s">
        <v>3232</v>
      </c>
      <c r="C3193" s="360" t="s">
        <v>51</v>
      </c>
      <c r="D3193" s="361">
        <v>61.05</v>
      </c>
    </row>
    <row r="3194" spans="1:4" s="364" customFormat="1" x14ac:dyDescent="0.25">
      <c r="A3194" s="360">
        <v>96975</v>
      </c>
      <c r="B3194" s="360" t="s">
        <v>3233</v>
      </c>
      <c r="C3194" s="360" t="s">
        <v>51</v>
      </c>
      <c r="D3194" s="361">
        <v>79.709999999999994</v>
      </c>
    </row>
    <row r="3195" spans="1:4" s="364" customFormat="1" x14ac:dyDescent="0.25">
      <c r="A3195" s="360">
        <v>96976</v>
      </c>
      <c r="B3195" s="360" t="s">
        <v>3234</v>
      </c>
      <c r="C3195" s="360" t="s">
        <v>51</v>
      </c>
      <c r="D3195" s="361">
        <v>104.67</v>
      </c>
    </row>
    <row r="3196" spans="1:4" s="364" customFormat="1" x14ac:dyDescent="0.25">
      <c r="A3196" s="360">
        <v>96977</v>
      </c>
      <c r="B3196" s="360" t="s">
        <v>626</v>
      </c>
      <c r="C3196" s="360" t="s">
        <v>51</v>
      </c>
      <c r="D3196" s="361">
        <v>42.4</v>
      </c>
    </row>
    <row r="3197" spans="1:4" s="364" customFormat="1" x14ac:dyDescent="0.25">
      <c r="A3197" s="360">
        <v>96978</v>
      </c>
      <c r="B3197" s="360" t="s">
        <v>3235</v>
      </c>
      <c r="C3197" s="360" t="s">
        <v>51</v>
      </c>
      <c r="D3197" s="361">
        <v>59.48</v>
      </c>
    </row>
    <row r="3198" spans="1:4" s="364" customFormat="1" x14ac:dyDescent="0.25">
      <c r="A3198" s="360">
        <v>96979</v>
      </c>
      <c r="B3198" s="360" t="s">
        <v>3236</v>
      </c>
      <c r="C3198" s="360" t="s">
        <v>51</v>
      </c>
      <c r="D3198" s="361">
        <v>83.4</v>
      </c>
    </row>
    <row r="3199" spans="1:4" s="364" customFormat="1" x14ac:dyDescent="0.25">
      <c r="A3199" s="360">
        <v>96984</v>
      </c>
      <c r="B3199" s="360" t="s">
        <v>3237</v>
      </c>
      <c r="C3199" s="360" t="s">
        <v>8</v>
      </c>
      <c r="D3199" s="361">
        <v>51.64</v>
      </c>
    </row>
    <row r="3200" spans="1:4" s="364" customFormat="1" x14ac:dyDescent="0.25">
      <c r="A3200" s="360">
        <v>96985</v>
      </c>
      <c r="B3200" s="360" t="s">
        <v>624</v>
      </c>
      <c r="C3200" s="360" t="s">
        <v>8</v>
      </c>
      <c r="D3200" s="361">
        <v>78.7</v>
      </c>
    </row>
    <row r="3201" spans="1:4" s="364" customFormat="1" x14ac:dyDescent="0.25">
      <c r="A3201" s="360">
        <v>96986</v>
      </c>
      <c r="B3201" s="360" t="s">
        <v>3238</v>
      </c>
      <c r="C3201" s="360" t="s">
        <v>8</v>
      </c>
      <c r="D3201" s="361">
        <v>117.26</v>
      </c>
    </row>
    <row r="3202" spans="1:4" s="364" customFormat="1" x14ac:dyDescent="0.25">
      <c r="A3202" s="360">
        <v>96987</v>
      </c>
      <c r="B3202" s="360" t="s">
        <v>3239</v>
      </c>
      <c r="C3202" s="360" t="s">
        <v>8</v>
      </c>
      <c r="D3202" s="361">
        <v>85.19</v>
      </c>
    </row>
    <row r="3203" spans="1:4" s="364" customFormat="1" x14ac:dyDescent="0.25">
      <c r="A3203" s="360">
        <v>96988</v>
      </c>
      <c r="B3203" s="360" t="s">
        <v>621</v>
      </c>
      <c r="C3203" s="360" t="s">
        <v>8</v>
      </c>
      <c r="D3203" s="361">
        <v>128.66999999999999</v>
      </c>
    </row>
    <row r="3204" spans="1:4" s="364" customFormat="1" x14ac:dyDescent="0.25">
      <c r="A3204" s="360">
        <v>96989</v>
      </c>
      <c r="B3204" s="360" t="s">
        <v>620</v>
      </c>
      <c r="C3204" s="360" t="s">
        <v>8</v>
      </c>
      <c r="D3204" s="361">
        <v>107.69</v>
      </c>
    </row>
    <row r="3205" spans="1:4" s="364" customFormat="1" x14ac:dyDescent="0.25">
      <c r="A3205" s="360">
        <v>98463</v>
      </c>
      <c r="B3205" s="360" t="s">
        <v>3240</v>
      </c>
      <c r="C3205" s="360" t="s">
        <v>8</v>
      </c>
      <c r="D3205" s="361">
        <v>18.55</v>
      </c>
    </row>
    <row r="3206" spans="1:4" s="364" customFormat="1" x14ac:dyDescent="0.25">
      <c r="A3206" s="360">
        <v>96765</v>
      </c>
      <c r="B3206" s="360" t="s">
        <v>3241</v>
      </c>
      <c r="C3206" s="360" t="s">
        <v>8</v>
      </c>
      <c r="D3206" s="362">
        <v>1179.47</v>
      </c>
    </row>
    <row r="3207" spans="1:4" s="364" customFormat="1" x14ac:dyDescent="0.25">
      <c r="A3207" s="360">
        <v>101905</v>
      </c>
      <c r="B3207" s="360" t="s">
        <v>3242</v>
      </c>
      <c r="C3207" s="360" t="s">
        <v>8</v>
      </c>
      <c r="D3207" s="361">
        <v>184.25</v>
      </c>
    </row>
    <row r="3208" spans="1:4" s="364" customFormat="1" x14ac:dyDescent="0.25">
      <c r="A3208" s="360">
        <v>101906</v>
      </c>
      <c r="B3208" s="360" t="s">
        <v>3243</v>
      </c>
      <c r="C3208" s="360" t="s">
        <v>8</v>
      </c>
      <c r="D3208" s="361">
        <v>544.15</v>
      </c>
    </row>
    <row r="3209" spans="1:4" s="364" customFormat="1" x14ac:dyDescent="0.25">
      <c r="A3209" s="360">
        <v>101907</v>
      </c>
      <c r="B3209" s="360" t="s">
        <v>3244</v>
      </c>
      <c r="C3209" s="360" t="s">
        <v>8</v>
      </c>
      <c r="D3209" s="361">
        <v>588</v>
      </c>
    </row>
    <row r="3210" spans="1:4" s="364" customFormat="1" x14ac:dyDescent="0.25">
      <c r="A3210" s="360">
        <v>101908</v>
      </c>
      <c r="B3210" s="360" t="s">
        <v>3245</v>
      </c>
      <c r="C3210" s="360" t="s">
        <v>8</v>
      </c>
      <c r="D3210" s="361">
        <v>178.76</v>
      </c>
    </row>
    <row r="3211" spans="1:4" s="364" customFormat="1" x14ac:dyDescent="0.25">
      <c r="A3211" s="360">
        <v>101909</v>
      </c>
      <c r="B3211" s="360" t="s">
        <v>3246</v>
      </c>
      <c r="C3211" s="360" t="s">
        <v>8</v>
      </c>
      <c r="D3211" s="361">
        <v>208</v>
      </c>
    </row>
    <row r="3212" spans="1:4" s="364" customFormat="1" x14ac:dyDescent="0.25">
      <c r="A3212" s="360">
        <v>101910</v>
      </c>
      <c r="B3212" s="360" t="s">
        <v>3247</v>
      </c>
      <c r="C3212" s="360" t="s">
        <v>8</v>
      </c>
      <c r="D3212" s="361">
        <v>244.53</v>
      </c>
    </row>
    <row r="3213" spans="1:4" s="364" customFormat="1" x14ac:dyDescent="0.25">
      <c r="A3213" s="360">
        <v>101911</v>
      </c>
      <c r="B3213" s="360" t="s">
        <v>3248</v>
      </c>
      <c r="C3213" s="360" t="s">
        <v>8</v>
      </c>
      <c r="D3213" s="361">
        <v>281.07</v>
      </c>
    </row>
    <row r="3214" spans="1:4" s="364" customFormat="1" x14ac:dyDescent="0.25">
      <c r="A3214" s="360">
        <v>101912</v>
      </c>
      <c r="B3214" s="360" t="s">
        <v>3249</v>
      </c>
      <c r="C3214" s="360" t="s">
        <v>8</v>
      </c>
      <c r="D3214" s="362">
        <v>1176.28</v>
      </c>
    </row>
    <row r="3215" spans="1:4" s="364" customFormat="1" x14ac:dyDescent="0.25">
      <c r="A3215" s="360">
        <v>101913</v>
      </c>
      <c r="B3215" s="360" t="s">
        <v>3250</v>
      </c>
      <c r="C3215" s="360" t="s">
        <v>8</v>
      </c>
      <c r="D3215" s="361">
        <v>436.22</v>
      </c>
    </row>
    <row r="3216" spans="1:4" s="364" customFormat="1" x14ac:dyDescent="0.25">
      <c r="A3216" s="360">
        <v>101914</v>
      </c>
      <c r="B3216" s="360" t="s">
        <v>3251</v>
      </c>
      <c r="C3216" s="360" t="s">
        <v>8</v>
      </c>
      <c r="D3216" s="361">
        <v>364.31</v>
      </c>
    </row>
    <row r="3217" spans="1:4" s="364" customFormat="1" x14ac:dyDescent="0.25">
      <c r="A3217" s="360">
        <v>101915</v>
      </c>
      <c r="B3217" s="360" t="s">
        <v>3252</v>
      </c>
      <c r="C3217" s="360" t="s">
        <v>8</v>
      </c>
      <c r="D3217" s="361">
        <v>265.29000000000002</v>
      </c>
    </row>
    <row r="3218" spans="1:4" s="364" customFormat="1" x14ac:dyDescent="0.25">
      <c r="A3218" s="360">
        <v>101916</v>
      </c>
      <c r="B3218" s="360" t="s">
        <v>3253</v>
      </c>
      <c r="C3218" s="360" t="s">
        <v>8</v>
      </c>
      <c r="D3218" s="362">
        <v>2774.18</v>
      </c>
    </row>
    <row r="3219" spans="1:4" s="364" customFormat="1" x14ac:dyDescent="0.25">
      <c r="A3219" s="360">
        <v>101917</v>
      </c>
      <c r="B3219" s="360" t="s">
        <v>3254</v>
      </c>
      <c r="C3219" s="360" t="s">
        <v>8</v>
      </c>
      <c r="D3219" s="361">
        <v>119.84</v>
      </c>
    </row>
    <row r="3220" spans="1:4" s="364" customFormat="1" x14ac:dyDescent="0.25">
      <c r="A3220" s="360">
        <v>98261</v>
      </c>
      <c r="B3220" s="360" t="s">
        <v>3255</v>
      </c>
      <c r="C3220" s="360" t="s">
        <v>51</v>
      </c>
      <c r="D3220" s="361">
        <v>3.09</v>
      </c>
    </row>
    <row r="3221" spans="1:4" s="364" customFormat="1" x14ac:dyDescent="0.25">
      <c r="A3221" s="360">
        <v>98262</v>
      </c>
      <c r="B3221" s="360" t="s">
        <v>636</v>
      </c>
      <c r="C3221" s="360" t="s">
        <v>51</v>
      </c>
      <c r="D3221" s="361">
        <v>3.74</v>
      </c>
    </row>
    <row r="3222" spans="1:4" s="364" customFormat="1" x14ac:dyDescent="0.25">
      <c r="A3222" s="360">
        <v>98263</v>
      </c>
      <c r="B3222" s="360" t="s">
        <v>3256</v>
      </c>
      <c r="C3222" s="360" t="s">
        <v>51</v>
      </c>
      <c r="D3222" s="361">
        <v>4.53</v>
      </c>
    </row>
    <row r="3223" spans="1:4" s="364" customFormat="1" x14ac:dyDescent="0.25">
      <c r="A3223" s="360">
        <v>98264</v>
      </c>
      <c r="B3223" s="360" t="s">
        <v>3257</v>
      </c>
      <c r="C3223" s="360" t="s">
        <v>51</v>
      </c>
      <c r="D3223" s="361">
        <v>5.16</v>
      </c>
    </row>
    <row r="3224" spans="1:4" s="364" customFormat="1" x14ac:dyDescent="0.25">
      <c r="A3224" s="360">
        <v>98265</v>
      </c>
      <c r="B3224" s="360" t="s">
        <v>3258</v>
      </c>
      <c r="C3224" s="360" t="s">
        <v>51</v>
      </c>
      <c r="D3224" s="361">
        <v>6.09</v>
      </c>
    </row>
    <row r="3225" spans="1:4" s="364" customFormat="1" x14ac:dyDescent="0.25">
      <c r="A3225" s="360">
        <v>98266</v>
      </c>
      <c r="B3225" s="360" t="s">
        <v>3259</v>
      </c>
      <c r="C3225" s="360" t="s">
        <v>51</v>
      </c>
      <c r="D3225" s="361">
        <v>6.62</v>
      </c>
    </row>
    <row r="3226" spans="1:4" s="364" customFormat="1" x14ac:dyDescent="0.25">
      <c r="A3226" s="360">
        <v>98267</v>
      </c>
      <c r="B3226" s="360" t="s">
        <v>3260</v>
      </c>
      <c r="C3226" s="360" t="s">
        <v>51</v>
      </c>
      <c r="D3226" s="361">
        <v>11.19</v>
      </c>
    </row>
    <row r="3227" spans="1:4" s="364" customFormat="1" x14ac:dyDescent="0.25">
      <c r="A3227" s="360">
        <v>98268</v>
      </c>
      <c r="B3227" s="360" t="s">
        <v>3261</v>
      </c>
      <c r="C3227" s="360" t="s">
        <v>51</v>
      </c>
      <c r="D3227" s="361">
        <v>18.82</v>
      </c>
    </row>
    <row r="3228" spans="1:4" s="364" customFormat="1" x14ac:dyDescent="0.25">
      <c r="A3228" s="360">
        <v>98269</v>
      </c>
      <c r="B3228" s="360" t="s">
        <v>3262</v>
      </c>
      <c r="C3228" s="360" t="s">
        <v>51</v>
      </c>
      <c r="D3228" s="361">
        <v>24.59</v>
      </c>
    </row>
    <row r="3229" spans="1:4" s="364" customFormat="1" x14ac:dyDescent="0.25">
      <c r="A3229" s="360">
        <v>98270</v>
      </c>
      <c r="B3229" s="360" t="s">
        <v>3263</v>
      </c>
      <c r="C3229" s="360" t="s">
        <v>51</v>
      </c>
      <c r="D3229" s="361">
        <v>40.72</v>
      </c>
    </row>
    <row r="3230" spans="1:4" s="364" customFormat="1" x14ac:dyDescent="0.25">
      <c r="A3230" s="360">
        <v>98271</v>
      </c>
      <c r="B3230" s="360" t="s">
        <v>3264</v>
      </c>
      <c r="C3230" s="360" t="s">
        <v>51</v>
      </c>
      <c r="D3230" s="361">
        <v>63.88</v>
      </c>
    </row>
    <row r="3231" spans="1:4" s="364" customFormat="1" x14ac:dyDescent="0.25">
      <c r="A3231" s="360">
        <v>98272</v>
      </c>
      <c r="B3231" s="360" t="s">
        <v>3265</v>
      </c>
      <c r="C3231" s="360" t="s">
        <v>51</v>
      </c>
      <c r="D3231" s="361">
        <v>151.54</v>
      </c>
    </row>
    <row r="3232" spans="1:4" s="364" customFormat="1" x14ac:dyDescent="0.25">
      <c r="A3232" s="360">
        <v>98273</v>
      </c>
      <c r="B3232" s="360" t="s">
        <v>3266</v>
      </c>
      <c r="C3232" s="360" t="s">
        <v>51</v>
      </c>
      <c r="D3232" s="361">
        <v>2.84</v>
      </c>
    </row>
    <row r="3233" spans="1:4" s="364" customFormat="1" x14ac:dyDescent="0.25">
      <c r="A3233" s="360">
        <v>98274</v>
      </c>
      <c r="B3233" s="360" t="s">
        <v>3267</v>
      </c>
      <c r="C3233" s="360" t="s">
        <v>51</v>
      </c>
      <c r="D3233" s="361">
        <v>3.76</v>
      </c>
    </row>
    <row r="3234" spans="1:4" s="364" customFormat="1" x14ac:dyDescent="0.25">
      <c r="A3234" s="360">
        <v>98275</v>
      </c>
      <c r="B3234" s="360" t="s">
        <v>3268</v>
      </c>
      <c r="C3234" s="360" t="s">
        <v>51</v>
      </c>
      <c r="D3234" s="361">
        <v>4.3</v>
      </c>
    </row>
    <row r="3235" spans="1:4" s="364" customFormat="1" x14ac:dyDescent="0.25">
      <c r="A3235" s="360">
        <v>98276</v>
      </c>
      <c r="B3235" s="360" t="s">
        <v>3269</v>
      </c>
      <c r="C3235" s="360" t="s">
        <v>51</v>
      </c>
      <c r="D3235" s="361">
        <v>8.86</v>
      </c>
    </row>
    <row r="3236" spans="1:4" s="364" customFormat="1" x14ac:dyDescent="0.25">
      <c r="A3236" s="360">
        <v>98277</v>
      </c>
      <c r="B3236" s="360" t="s">
        <v>3270</v>
      </c>
      <c r="C3236" s="360" t="s">
        <v>51</v>
      </c>
      <c r="D3236" s="361">
        <v>16.5</v>
      </c>
    </row>
    <row r="3237" spans="1:4" s="364" customFormat="1" x14ac:dyDescent="0.25">
      <c r="A3237" s="360">
        <v>98278</v>
      </c>
      <c r="B3237" s="360" t="s">
        <v>3271</v>
      </c>
      <c r="C3237" s="360" t="s">
        <v>51</v>
      </c>
      <c r="D3237" s="361">
        <v>22.26</v>
      </c>
    </row>
    <row r="3238" spans="1:4" s="364" customFormat="1" x14ac:dyDescent="0.25">
      <c r="A3238" s="360">
        <v>98279</v>
      </c>
      <c r="B3238" s="360" t="s">
        <v>3272</v>
      </c>
      <c r="C3238" s="360" t="s">
        <v>51</v>
      </c>
      <c r="D3238" s="361">
        <v>38.39</v>
      </c>
    </row>
    <row r="3239" spans="1:4" s="364" customFormat="1" x14ac:dyDescent="0.25">
      <c r="A3239" s="360">
        <v>98280</v>
      </c>
      <c r="B3239" s="360" t="s">
        <v>3273</v>
      </c>
      <c r="C3239" s="360" t="s">
        <v>51</v>
      </c>
      <c r="D3239" s="361">
        <v>6.07</v>
      </c>
    </row>
    <row r="3240" spans="1:4" s="364" customFormat="1" x14ac:dyDescent="0.25">
      <c r="A3240" s="360">
        <v>98281</v>
      </c>
      <c r="B3240" s="360" t="s">
        <v>634</v>
      </c>
      <c r="C3240" s="360" t="s">
        <v>51</v>
      </c>
      <c r="D3240" s="361">
        <v>6.73</v>
      </c>
    </row>
    <row r="3241" spans="1:4" s="364" customFormat="1" x14ac:dyDescent="0.25">
      <c r="A3241" s="360">
        <v>98282</v>
      </c>
      <c r="B3241" s="360" t="s">
        <v>3274</v>
      </c>
      <c r="C3241" s="360" t="s">
        <v>51</v>
      </c>
      <c r="D3241" s="361">
        <v>7.52</v>
      </c>
    </row>
    <row r="3242" spans="1:4" s="364" customFormat="1" x14ac:dyDescent="0.25">
      <c r="A3242" s="360">
        <v>98283</v>
      </c>
      <c r="B3242" s="360" t="s">
        <v>3275</v>
      </c>
      <c r="C3242" s="360" t="s">
        <v>51</v>
      </c>
      <c r="D3242" s="361">
        <v>8.15</v>
      </c>
    </row>
    <row r="3243" spans="1:4" s="364" customFormat="1" x14ac:dyDescent="0.25">
      <c r="A3243" s="360">
        <v>98284</v>
      </c>
      <c r="B3243" s="360" t="s">
        <v>3276</v>
      </c>
      <c r="C3243" s="360" t="s">
        <v>51</v>
      </c>
      <c r="D3243" s="361">
        <v>9.08</v>
      </c>
    </row>
    <row r="3244" spans="1:4" s="364" customFormat="1" x14ac:dyDescent="0.25">
      <c r="A3244" s="360">
        <v>98285</v>
      </c>
      <c r="B3244" s="360" t="s">
        <v>3277</v>
      </c>
      <c r="C3244" s="360" t="s">
        <v>51</v>
      </c>
      <c r="D3244" s="361">
        <v>9.61</v>
      </c>
    </row>
    <row r="3245" spans="1:4" s="364" customFormat="1" x14ac:dyDescent="0.25">
      <c r="A3245" s="360">
        <v>98286</v>
      </c>
      <c r="B3245" s="360" t="s">
        <v>3278</v>
      </c>
      <c r="C3245" s="360" t="s">
        <v>51</v>
      </c>
      <c r="D3245" s="361">
        <v>14.17</v>
      </c>
    </row>
    <row r="3246" spans="1:4" s="364" customFormat="1" x14ac:dyDescent="0.25">
      <c r="A3246" s="360">
        <v>98287</v>
      </c>
      <c r="B3246" s="360" t="s">
        <v>3279</v>
      </c>
      <c r="C3246" s="360" t="s">
        <v>51</v>
      </c>
      <c r="D3246" s="361">
        <v>1.29</v>
      </c>
    </row>
    <row r="3247" spans="1:4" s="364" customFormat="1" x14ac:dyDescent="0.25">
      <c r="A3247" s="360">
        <v>98288</v>
      </c>
      <c r="B3247" s="360" t="s">
        <v>3280</v>
      </c>
      <c r="C3247" s="360" t="s">
        <v>51</v>
      </c>
      <c r="D3247" s="361">
        <v>1.95</v>
      </c>
    </row>
    <row r="3248" spans="1:4" s="364" customFormat="1" x14ac:dyDescent="0.25">
      <c r="A3248" s="360">
        <v>98289</v>
      </c>
      <c r="B3248" s="360" t="s">
        <v>3281</v>
      </c>
      <c r="C3248" s="360" t="s">
        <v>51</v>
      </c>
      <c r="D3248" s="361">
        <v>2.74</v>
      </c>
    </row>
    <row r="3249" spans="1:4" s="364" customFormat="1" x14ac:dyDescent="0.25">
      <c r="A3249" s="360">
        <v>98290</v>
      </c>
      <c r="B3249" s="360" t="s">
        <v>3282</v>
      </c>
      <c r="C3249" s="360" t="s">
        <v>51</v>
      </c>
      <c r="D3249" s="361">
        <v>3.36</v>
      </c>
    </row>
    <row r="3250" spans="1:4" s="364" customFormat="1" x14ac:dyDescent="0.25">
      <c r="A3250" s="360">
        <v>98291</v>
      </c>
      <c r="B3250" s="360" t="s">
        <v>3283</v>
      </c>
      <c r="C3250" s="360" t="s">
        <v>51</v>
      </c>
      <c r="D3250" s="361">
        <v>4.3</v>
      </c>
    </row>
    <row r="3251" spans="1:4" s="364" customFormat="1" x14ac:dyDescent="0.25">
      <c r="A3251" s="360">
        <v>98292</v>
      </c>
      <c r="B3251" s="360" t="s">
        <v>3284</v>
      </c>
      <c r="C3251" s="360" t="s">
        <v>51</v>
      </c>
      <c r="D3251" s="361">
        <v>4.83</v>
      </c>
    </row>
    <row r="3252" spans="1:4" s="364" customFormat="1" x14ac:dyDescent="0.25">
      <c r="A3252" s="360">
        <v>98293</v>
      </c>
      <c r="B3252" s="360" t="s">
        <v>3285</v>
      </c>
      <c r="C3252" s="360" t="s">
        <v>51</v>
      </c>
      <c r="D3252" s="361">
        <v>9.4</v>
      </c>
    </row>
    <row r="3253" spans="1:4" s="364" customFormat="1" x14ac:dyDescent="0.25">
      <c r="A3253" s="360">
        <v>98400</v>
      </c>
      <c r="B3253" s="360" t="s">
        <v>635</v>
      </c>
      <c r="C3253" s="360" t="s">
        <v>51</v>
      </c>
      <c r="D3253" s="361">
        <v>13.47</v>
      </c>
    </row>
    <row r="3254" spans="1:4" s="364" customFormat="1" x14ac:dyDescent="0.25">
      <c r="A3254" s="360">
        <v>98401</v>
      </c>
      <c r="B3254" s="360" t="s">
        <v>3286</v>
      </c>
      <c r="C3254" s="360" t="s">
        <v>51</v>
      </c>
      <c r="D3254" s="361">
        <v>21.29</v>
      </c>
    </row>
    <row r="3255" spans="1:4" s="364" customFormat="1" x14ac:dyDescent="0.25">
      <c r="A3255" s="360">
        <v>98402</v>
      </c>
      <c r="B3255" s="360" t="s">
        <v>3287</v>
      </c>
      <c r="C3255" s="360" t="s">
        <v>51</v>
      </c>
      <c r="D3255" s="361">
        <v>27.85</v>
      </c>
    </row>
    <row r="3256" spans="1:4" s="364" customFormat="1" x14ac:dyDescent="0.25">
      <c r="A3256" s="360">
        <v>100556</v>
      </c>
      <c r="B3256" s="360" t="s">
        <v>3288</v>
      </c>
      <c r="C3256" s="360" t="s">
        <v>8</v>
      </c>
      <c r="D3256" s="361">
        <v>53.64</v>
      </c>
    </row>
    <row r="3257" spans="1:4" s="364" customFormat="1" x14ac:dyDescent="0.25">
      <c r="A3257" s="360">
        <v>100557</v>
      </c>
      <c r="B3257" s="360" t="s">
        <v>3289</v>
      </c>
      <c r="C3257" s="360" t="s">
        <v>8</v>
      </c>
      <c r="D3257" s="361">
        <v>792.9</v>
      </c>
    </row>
    <row r="3258" spans="1:4" s="364" customFormat="1" x14ac:dyDescent="0.25">
      <c r="A3258" s="360">
        <v>100560</v>
      </c>
      <c r="B3258" s="360" t="s">
        <v>3290</v>
      </c>
      <c r="C3258" s="360" t="s">
        <v>8</v>
      </c>
      <c r="D3258" s="361">
        <v>145.94</v>
      </c>
    </row>
    <row r="3259" spans="1:4" s="364" customFormat="1" x14ac:dyDescent="0.25">
      <c r="A3259" s="360">
        <v>100561</v>
      </c>
      <c r="B3259" s="360" t="s">
        <v>641</v>
      </c>
      <c r="C3259" s="360" t="s">
        <v>8</v>
      </c>
      <c r="D3259" s="361">
        <v>287.83</v>
      </c>
    </row>
    <row r="3260" spans="1:4" s="364" customFormat="1" x14ac:dyDescent="0.25">
      <c r="A3260" s="360">
        <v>100562</v>
      </c>
      <c r="B3260" s="360" t="s">
        <v>3291</v>
      </c>
      <c r="C3260" s="360" t="s">
        <v>8</v>
      </c>
      <c r="D3260" s="361">
        <v>458.87</v>
      </c>
    </row>
    <row r="3261" spans="1:4" s="364" customFormat="1" x14ac:dyDescent="0.25">
      <c r="A3261" s="360">
        <v>100563</v>
      </c>
      <c r="B3261" s="360" t="s">
        <v>3292</v>
      </c>
      <c r="C3261" s="360" t="s">
        <v>8</v>
      </c>
      <c r="D3261" s="361">
        <v>672.31</v>
      </c>
    </row>
    <row r="3262" spans="1:4" s="364" customFormat="1" x14ac:dyDescent="0.25">
      <c r="A3262" s="360">
        <v>101795</v>
      </c>
      <c r="B3262" s="360" t="s">
        <v>12658</v>
      </c>
      <c r="C3262" s="360" t="s">
        <v>8</v>
      </c>
      <c r="D3262" s="361">
        <v>487.85</v>
      </c>
    </row>
    <row r="3263" spans="1:4" s="364" customFormat="1" x14ac:dyDescent="0.25">
      <c r="A3263" s="360">
        <v>101798</v>
      </c>
      <c r="B3263" s="360" t="s">
        <v>12659</v>
      </c>
      <c r="C3263" s="360" t="s">
        <v>8</v>
      </c>
      <c r="D3263" s="361">
        <v>373.95</v>
      </c>
    </row>
    <row r="3264" spans="1:4" s="364" customFormat="1" x14ac:dyDescent="0.25">
      <c r="A3264" s="360">
        <v>101799</v>
      </c>
      <c r="B3264" s="360" t="s">
        <v>12660</v>
      </c>
      <c r="C3264" s="360" t="s">
        <v>8</v>
      </c>
      <c r="D3264" s="361">
        <v>916.57</v>
      </c>
    </row>
    <row r="3265" spans="1:4" s="364" customFormat="1" x14ac:dyDescent="0.25">
      <c r="A3265" s="360">
        <v>98397</v>
      </c>
      <c r="B3265" s="360" t="s">
        <v>3293</v>
      </c>
      <c r="C3265" s="360" t="s">
        <v>4</v>
      </c>
      <c r="D3265" s="361">
        <v>10.3</v>
      </c>
    </row>
    <row r="3266" spans="1:4" s="364" customFormat="1" x14ac:dyDescent="0.25">
      <c r="A3266" s="360">
        <v>101936</v>
      </c>
      <c r="B3266" s="360" t="s">
        <v>3294</v>
      </c>
      <c r="C3266" s="360" t="s">
        <v>8</v>
      </c>
      <c r="D3266" s="362">
        <v>7028.57</v>
      </c>
    </row>
    <row r="3267" spans="1:4" s="364" customFormat="1" x14ac:dyDescent="0.25">
      <c r="A3267" s="360">
        <v>101937</v>
      </c>
      <c r="B3267" s="360" t="s">
        <v>3295</v>
      </c>
      <c r="C3267" s="360" t="s">
        <v>8</v>
      </c>
      <c r="D3267" s="362">
        <v>12478.4</v>
      </c>
    </row>
    <row r="3268" spans="1:4" s="364" customFormat="1" x14ac:dyDescent="0.25">
      <c r="A3268" s="360">
        <v>98294</v>
      </c>
      <c r="B3268" s="360" t="s">
        <v>3296</v>
      </c>
      <c r="C3268" s="360" t="s">
        <v>51</v>
      </c>
      <c r="D3268" s="361">
        <v>2.58</v>
      </c>
    </row>
    <row r="3269" spans="1:4" s="364" customFormat="1" x14ac:dyDescent="0.25">
      <c r="A3269" s="360">
        <v>98295</v>
      </c>
      <c r="B3269" s="360" t="s">
        <v>3297</v>
      </c>
      <c r="C3269" s="360" t="s">
        <v>51</v>
      </c>
      <c r="D3269" s="361">
        <v>2.04</v>
      </c>
    </row>
    <row r="3270" spans="1:4" s="364" customFormat="1" x14ac:dyDescent="0.25">
      <c r="A3270" s="360">
        <v>98296</v>
      </c>
      <c r="B3270" s="360" t="s">
        <v>3298</v>
      </c>
      <c r="C3270" s="360" t="s">
        <v>51</v>
      </c>
      <c r="D3270" s="361">
        <v>3.95</v>
      </c>
    </row>
    <row r="3271" spans="1:4" s="364" customFormat="1" x14ac:dyDescent="0.25">
      <c r="A3271" s="360">
        <v>98297</v>
      </c>
      <c r="B3271" s="360" t="s">
        <v>633</v>
      </c>
      <c r="C3271" s="360" t="s">
        <v>51</v>
      </c>
      <c r="D3271" s="361">
        <v>3.08</v>
      </c>
    </row>
    <row r="3272" spans="1:4" s="364" customFormat="1" x14ac:dyDescent="0.25">
      <c r="A3272" s="360">
        <v>98301</v>
      </c>
      <c r="B3272" s="360" t="s">
        <v>3299</v>
      </c>
      <c r="C3272" s="360" t="s">
        <v>8</v>
      </c>
      <c r="D3272" s="361">
        <v>538.13</v>
      </c>
    </row>
    <row r="3273" spans="1:4" s="364" customFormat="1" x14ac:dyDescent="0.25">
      <c r="A3273" s="360">
        <v>98302</v>
      </c>
      <c r="B3273" s="360" t="s">
        <v>629</v>
      </c>
      <c r="C3273" s="360" t="s">
        <v>8</v>
      </c>
      <c r="D3273" s="361">
        <v>760.17</v>
      </c>
    </row>
    <row r="3274" spans="1:4" s="364" customFormat="1" x14ac:dyDescent="0.25">
      <c r="A3274" s="360">
        <v>98304</v>
      </c>
      <c r="B3274" s="360" t="s">
        <v>3300</v>
      </c>
      <c r="C3274" s="360" t="s">
        <v>8</v>
      </c>
      <c r="D3274" s="362">
        <v>1178.01</v>
      </c>
    </row>
    <row r="3275" spans="1:4" s="364" customFormat="1" x14ac:dyDescent="0.25">
      <c r="A3275" s="360">
        <v>98307</v>
      </c>
      <c r="B3275" s="360" t="s">
        <v>3301</v>
      </c>
      <c r="C3275" s="360" t="s">
        <v>8</v>
      </c>
      <c r="D3275" s="361">
        <v>42.57</v>
      </c>
    </row>
    <row r="3276" spans="1:4" s="364" customFormat="1" x14ac:dyDescent="0.25">
      <c r="A3276" s="360">
        <v>98308</v>
      </c>
      <c r="B3276" s="360" t="s">
        <v>639</v>
      </c>
      <c r="C3276" s="360" t="s">
        <v>8</v>
      </c>
      <c r="D3276" s="361">
        <v>27.57</v>
      </c>
    </row>
    <row r="3277" spans="1:4" s="364" customFormat="1" x14ac:dyDescent="0.25">
      <c r="A3277" s="360">
        <v>98593</v>
      </c>
      <c r="B3277" s="360" t="s">
        <v>3302</v>
      </c>
      <c r="C3277" s="360" t="s">
        <v>8</v>
      </c>
      <c r="D3277" s="361">
        <v>912.8</v>
      </c>
    </row>
    <row r="3278" spans="1:4" s="364" customFormat="1" x14ac:dyDescent="0.25">
      <c r="A3278" s="360">
        <v>89355</v>
      </c>
      <c r="B3278" s="360" t="s">
        <v>3303</v>
      </c>
      <c r="C3278" s="360" t="s">
        <v>51</v>
      </c>
      <c r="D3278" s="361">
        <v>15.47</v>
      </c>
    </row>
    <row r="3279" spans="1:4" s="364" customFormat="1" x14ac:dyDescent="0.25">
      <c r="A3279" s="360">
        <v>89356</v>
      </c>
      <c r="B3279" s="360" t="s">
        <v>362</v>
      </c>
      <c r="C3279" s="360" t="s">
        <v>51</v>
      </c>
      <c r="D3279" s="361">
        <v>18.32</v>
      </c>
    </row>
    <row r="3280" spans="1:4" s="364" customFormat="1" x14ac:dyDescent="0.25">
      <c r="A3280" s="360">
        <v>89357</v>
      </c>
      <c r="B3280" s="360" t="s">
        <v>364</v>
      </c>
      <c r="C3280" s="360" t="s">
        <v>51</v>
      </c>
      <c r="D3280" s="361">
        <v>26.32</v>
      </c>
    </row>
    <row r="3281" spans="1:4" s="364" customFormat="1" x14ac:dyDescent="0.25">
      <c r="A3281" s="360">
        <v>89401</v>
      </c>
      <c r="B3281" s="360" t="s">
        <v>3304</v>
      </c>
      <c r="C3281" s="360" t="s">
        <v>51</v>
      </c>
      <c r="D3281" s="361">
        <v>7</v>
      </c>
    </row>
    <row r="3282" spans="1:4" s="364" customFormat="1" x14ac:dyDescent="0.25">
      <c r="A3282" s="360">
        <v>89402</v>
      </c>
      <c r="B3282" s="360" t="s">
        <v>3305</v>
      </c>
      <c r="C3282" s="360" t="s">
        <v>51</v>
      </c>
      <c r="D3282" s="361">
        <v>8.5399999999999991</v>
      </c>
    </row>
    <row r="3283" spans="1:4" s="364" customFormat="1" x14ac:dyDescent="0.25">
      <c r="A3283" s="360">
        <v>89403</v>
      </c>
      <c r="B3283" s="360" t="s">
        <v>3306</v>
      </c>
      <c r="C3283" s="360" t="s">
        <v>51</v>
      </c>
      <c r="D3283" s="361">
        <v>14.62</v>
      </c>
    </row>
    <row r="3284" spans="1:4" s="364" customFormat="1" x14ac:dyDescent="0.25">
      <c r="A3284" s="360">
        <v>89446</v>
      </c>
      <c r="B3284" s="360" t="s">
        <v>3307</v>
      </c>
      <c r="C3284" s="360" t="s">
        <v>51</v>
      </c>
      <c r="D3284" s="361">
        <v>4.83</v>
      </c>
    </row>
    <row r="3285" spans="1:4" s="364" customFormat="1" x14ac:dyDescent="0.25">
      <c r="A3285" s="360">
        <v>89447</v>
      </c>
      <c r="B3285" s="360" t="s">
        <v>3308</v>
      </c>
      <c r="C3285" s="360" t="s">
        <v>51</v>
      </c>
      <c r="D3285" s="361">
        <v>10.25</v>
      </c>
    </row>
    <row r="3286" spans="1:4" s="364" customFormat="1" x14ac:dyDescent="0.25">
      <c r="A3286" s="360">
        <v>89448</v>
      </c>
      <c r="B3286" s="360" t="s">
        <v>438</v>
      </c>
      <c r="C3286" s="360" t="s">
        <v>51</v>
      </c>
      <c r="D3286" s="361">
        <v>14.76</v>
      </c>
    </row>
    <row r="3287" spans="1:4" s="364" customFormat="1" x14ac:dyDescent="0.25">
      <c r="A3287" s="360">
        <v>89449</v>
      </c>
      <c r="B3287" s="360" t="s">
        <v>366</v>
      </c>
      <c r="C3287" s="360" t="s">
        <v>51</v>
      </c>
      <c r="D3287" s="361">
        <v>16.98</v>
      </c>
    </row>
    <row r="3288" spans="1:4" s="364" customFormat="1" x14ac:dyDescent="0.25">
      <c r="A3288" s="360">
        <v>89450</v>
      </c>
      <c r="B3288" s="360" t="s">
        <v>393</v>
      </c>
      <c r="C3288" s="360" t="s">
        <v>51</v>
      </c>
      <c r="D3288" s="361">
        <v>28.1</v>
      </c>
    </row>
    <row r="3289" spans="1:4" s="364" customFormat="1" x14ac:dyDescent="0.25">
      <c r="A3289" s="360">
        <v>89451</v>
      </c>
      <c r="B3289" s="360" t="s">
        <v>395</v>
      </c>
      <c r="C3289" s="360" t="s">
        <v>51</v>
      </c>
      <c r="D3289" s="361">
        <v>46.5</v>
      </c>
    </row>
    <row r="3290" spans="1:4" s="364" customFormat="1" x14ac:dyDescent="0.25">
      <c r="A3290" s="360">
        <v>89452</v>
      </c>
      <c r="B3290" s="360" t="s">
        <v>397</v>
      </c>
      <c r="C3290" s="360" t="s">
        <v>51</v>
      </c>
      <c r="D3290" s="361">
        <v>57.89</v>
      </c>
    </row>
    <row r="3291" spans="1:4" s="364" customFormat="1" x14ac:dyDescent="0.25">
      <c r="A3291" s="360">
        <v>89508</v>
      </c>
      <c r="B3291" s="360" t="s">
        <v>3309</v>
      </c>
      <c r="C3291" s="360" t="s">
        <v>51</v>
      </c>
      <c r="D3291" s="361">
        <v>18.62</v>
      </c>
    </row>
    <row r="3292" spans="1:4" s="364" customFormat="1" x14ac:dyDescent="0.25">
      <c r="A3292" s="360">
        <v>89509</v>
      </c>
      <c r="B3292" s="360" t="s">
        <v>3310</v>
      </c>
      <c r="C3292" s="360" t="s">
        <v>51</v>
      </c>
      <c r="D3292" s="361">
        <v>25.68</v>
      </c>
    </row>
    <row r="3293" spans="1:4" s="364" customFormat="1" x14ac:dyDescent="0.25">
      <c r="A3293" s="360">
        <v>89511</v>
      </c>
      <c r="B3293" s="360" t="s">
        <v>3311</v>
      </c>
      <c r="C3293" s="360" t="s">
        <v>51</v>
      </c>
      <c r="D3293" s="361">
        <v>38.049999999999997</v>
      </c>
    </row>
    <row r="3294" spans="1:4" s="364" customFormat="1" x14ac:dyDescent="0.25">
      <c r="A3294" s="360">
        <v>89512</v>
      </c>
      <c r="B3294" s="360" t="s">
        <v>3312</v>
      </c>
      <c r="C3294" s="360" t="s">
        <v>51</v>
      </c>
      <c r="D3294" s="361">
        <v>60.63</v>
      </c>
    </row>
    <row r="3295" spans="1:4" s="364" customFormat="1" x14ac:dyDescent="0.25">
      <c r="A3295" s="360">
        <v>89576</v>
      </c>
      <c r="B3295" s="360" t="s">
        <v>3313</v>
      </c>
      <c r="C3295" s="360" t="s">
        <v>51</v>
      </c>
      <c r="D3295" s="361">
        <v>23.5</v>
      </c>
    </row>
    <row r="3296" spans="1:4" s="364" customFormat="1" x14ac:dyDescent="0.25">
      <c r="A3296" s="360">
        <v>89578</v>
      </c>
      <c r="B3296" s="360" t="s">
        <v>494</v>
      </c>
      <c r="C3296" s="360" t="s">
        <v>51</v>
      </c>
      <c r="D3296" s="361">
        <v>40.58</v>
      </c>
    </row>
    <row r="3297" spans="1:4" s="364" customFormat="1" x14ac:dyDescent="0.25">
      <c r="A3297" s="360">
        <v>89580</v>
      </c>
      <c r="B3297" s="360" t="s">
        <v>495</v>
      </c>
      <c r="C3297" s="360" t="s">
        <v>51</v>
      </c>
      <c r="D3297" s="361">
        <v>80.069999999999993</v>
      </c>
    </row>
    <row r="3298" spans="1:4" s="364" customFormat="1" x14ac:dyDescent="0.25">
      <c r="A3298" s="360">
        <v>89633</v>
      </c>
      <c r="B3298" s="360" t="s">
        <v>3314</v>
      </c>
      <c r="C3298" s="360" t="s">
        <v>51</v>
      </c>
      <c r="D3298" s="361">
        <v>21.06</v>
      </c>
    </row>
    <row r="3299" spans="1:4" s="364" customFormat="1" x14ac:dyDescent="0.25">
      <c r="A3299" s="360">
        <v>89634</v>
      </c>
      <c r="B3299" s="360" t="s">
        <v>3315</v>
      </c>
      <c r="C3299" s="360" t="s">
        <v>51</v>
      </c>
      <c r="D3299" s="361">
        <v>32.25</v>
      </c>
    </row>
    <row r="3300" spans="1:4" s="364" customFormat="1" x14ac:dyDescent="0.25">
      <c r="A3300" s="360">
        <v>89635</v>
      </c>
      <c r="B3300" s="360" t="s">
        <v>3316</v>
      </c>
      <c r="C3300" s="360" t="s">
        <v>51</v>
      </c>
      <c r="D3300" s="361">
        <v>46.38</v>
      </c>
    </row>
    <row r="3301" spans="1:4" s="364" customFormat="1" x14ac:dyDescent="0.25">
      <c r="A3301" s="360">
        <v>89636</v>
      </c>
      <c r="B3301" s="360" t="s">
        <v>3317</v>
      </c>
      <c r="C3301" s="360" t="s">
        <v>51</v>
      </c>
      <c r="D3301" s="361">
        <v>56.53</v>
      </c>
    </row>
    <row r="3302" spans="1:4" s="364" customFormat="1" x14ac:dyDescent="0.25">
      <c r="A3302" s="360">
        <v>89711</v>
      </c>
      <c r="B3302" s="360" t="s">
        <v>503</v>
      </c>
      <c r="C3302" s="360" t="s">
        <v>51</v>
      </c>
      <c r="D3302" s="361">
        <v>16.670000000000002</v>
      </c>
    </row>
    <row r="3303" spans="1:4" s="364" customFormat="1" x14ac:dyDescent="0.25">
      <c r="A3303" s="360">
        <v>89712</v>
      </c>
      <c r="B3303" s="360" t="s">
        <v>504</v>
      </c>
      <c r="C3303" s="360" t="s">
        <v>51</v>
      </c>
      <c r="D3303" s="361">
        <v>25.35</v>
      </c>
    </row>
    <row r="3304" spans="1:4" s="364" customFormat="1" x14ac:dyDescent="0.25">
      <c r="A3304" s="360">
        <v>89713</v>
      </c>
      <c r="B3304" s="360" t="s">
        <v>505</v>
      </c>
      <c r="C3304" s="360" t="s">
        <v>51</v>
      </c>
      <c r="D3304" s="361">
        <v>38.79</v>
      </c>
    </row>
    <row r="3305" spans="1:4" s="364" customFormat="1" x14ac:dyDescent="0.25">
      <c r="A3305" s="360">
        <v>89714</v>
      </c>
      <c r="B3305" s="360" t="s">
        <v>506</v>
      </c>
      <c r="C3305" s="360" t="s">
        <v>51</v>
      </c>
      <c r="D3305" s="361">
        <v>49.67</v>
      </c>
    </row>
    <row r="3306" spans="1:4" s="364" customFormat="1" x14ac:dyDescent="0.25">
      <c r="A3306" s="360">
        <v>89716</v>
      </c>
      <c r="B3306" s="360" t="s">
        <v>3318</v>
      </c>
      <c r="C3306" s="360" t="s">
        <v>51</v>
      </c>
      <c r="D3306" s="361">
        <v>23.42</v>
      </c>
    </row>
    <row r="3307" spans="1:4" s="364" customFormat="1" x14ac:dyDescent="0.25">
      <c r="A3307" s="360">
        <v>89717</v>
      </c>
      <c r="B3307" s="360" t="s">
        <v>3319</v>
      </c>
      <c r="C3307" s="360" t="s">
        <v>51</v>
      </c>
      <c r="D3307" s="361">
        <v>35.979999999999997</v>
      </c>
    </row>
    <row r="3308" spans="1:4" s="364" customFormat="1" x14ac:dyDescent="0.25">
      <c r="A3308" s="360">
        <v>89770</v>
      </c>
      <c r="B3308" s="360" t="s">
        <v>3320</v>
      </c>
      <c r="C3308" s="360" t="s">
        <v>51</v>
      </c>
      <c r="D3308" s="361">
        <v>39.68</v>
      </c>
    </row>
    <row r="3309" spans="1:4" s="364" customFormat="1" x14ac:dyDescent="0.25">
      <c r="A3309" s="360">
        <v>89771</v>
      </c>
      <c r="B3309" s="360" t="s">
        <v>3321</v>
      </c>
      <c r="C3309" s="360" t="s">
        <v>51</v>
      </c>
      <c r="D3309" s="361">
        <v>54.26</v>
      </c>
    </row>
    <row r="3310" spans="1:4" s="364" customFormat="1" x14ac:dyDescent="0.25">
      <c r="A3310" s="360">
        <v>89773</v>
      </c>
      <c r="B3310" s="360" t="s">
        <v>3322</v>
      </c>
      <c r="C3310" s="360" t="s">
        <v>51</v>
      </c>
      <c r="D3310" s="361">
        <v>126.41</v>
      </c>
    </row>
    <row r="3311" spans="1:4" s="364" customFormat="1" x14ac:dyDescent="0.25">
      <c r="A3311" s="360">
        <v>89775</v>
      </c>
      <c r="B3311" s="360" t="s">
        <v>3323</v>
      </c>
      <c r="C3311" s="360" t="s">
        <v>51</v>
      </c>
      <c r="D3311" s="361">
        <v>199.71</v>
      </c>
    </row>
    <row r="3312" spans="1:4" s="364" customFormat="1" x14ac:dyDescent="0.25">
      <c r="A3312" s="360">
        <v>89798</v>
      </c>
      <c r="B3312" s="360" t="s">
        <v>3324</v>
      </c>
      <c r="C3312" s="360" t="s">
        <v>51</v>
      </c>
      <c r="D3312" s="361">
        <v>11.38</v>
      </c>
    </row>
    <row r="3313" spans="1:4" s="364" customFormat="1" x14ac:dyDescent="0.25">
      <c r="A3313" s="360">
        <v>89799</v>
      </c>
      <c r="B3313" s="360" t="s">
        <v>3325</v>
      </c>
      <c r="C3313" s="360" t="s">
        <v>51</v>
      </c>
      <c r="D3313" s="361">
        <v>18.52</v>
      </c>
    </row>
    <row r="3314" spans="1:4" s="364" customFormat="1" x14ac:dyDescent="0.25">
      <c r="A3314" s="360">
        <v>89800</v>
      </c>
      <c r="B3314" s="360" t="s">
        <v>3326</v>
      </c>
      <c r="C3314" s="360" t="s">
        <v>51</v>
      </c>
      <c r="D3314" s="361">
        <v>22.83</v>
      </c>
    </row>
    <row r="3315" spans="1:4" s="364" customFormat="1" x14ac:dyDescent="0.25">
      <c r="A3315" s="360">
        <v>89848</v>
      </c>
      <c r="B3315" s="360" t="s">
        <v>3327</v>
      </c>
      <c r="C3315" s="360" t="s">
        <v>51</v>
      </c>
      <c r="D3315" s="361">
        <v>27.43</v>
      </c>
    </row>
    <row r="3316" spans="1:4" s="364" customFormat="1" x14ac:dyDescent="0.25">
      <c r="A3316" s="360">
        <v>89849</v>
      </c>
      <c r="B3316" s="360" t="s">
        <v>3328</v>
      </c>
      <c r="C3316" s="360" t="s">
        <v>51</v>
      </c>
      <c r="D3316" s="361">
        <v>54.5</v>
      </c>
    </row>
    <row r="3317" spans="1:4" s="364" customFormat="1" x14ac:dyDescent="0.25">
      <c r="A3317" s="360">
        <v>89865</v>
      </c>
      <c r="B3317" s="360" t="s">
        <v>3329</v>
      </c>
      <c r="C3317" s="360" t="s">
        <v>51</v>
      </c>
      <c r="D3317" s="361">
        <v>11.44</v>
      </c>
    </row>
    <row r="3318" spans="1:4" s="364" customFormat="1" x14ac:dyDescent="0.25">
      <c r="A3318" s="360">
        <v>91784</v>
      </c>
      <c r="B3318" s="360" t="s">
        <v>3330</v>
      </c>
      <c r="C3318" s="360" t="s">
        <v>51</v>
      </c>
      <c r="D3318" s="361">
        <v>37.19</v>
      </c>
    </row>
    <row r="3319" spans="1:4" s="364" customFormat="1" x14ac:dyDescent="0.25">
      <c r="A3319" s="360">
        <v>91785</v>
      </c>
      <c r="B3319" s="360" t="s">
        <v>3331</v>
      </c>
      <c r="C3319" s="360" t="s">
        <v>51</v>
      </c>
      <c r="D3319" s="361">
        <v>36.92</v>
      </c>
    </row>
    <row r="3320" spans="1:4" s="364" customFormat="1" x14ac:dyDescent="0.25">
      <c r="A3320" s="360">
        <v>91786</v>
      </c>
      <c r="B3320" s="360" t="s">
        <v>3332</v>
      </c>
      <c r="C3320" s="360" t="s">
        <v>51</v>
      </c>
      <c r="D3320" s="361">
        <v>26.79</v>
      </c>
    </row>
    <row r="3321" spans="1:4" s="364" customFormat="1" x14ac:dyDescent="0.25">
      <c r="A3321" s="360">
        <v>91787</v>
      </c>
      <c r="B3321" s="360" t="s">
        <v>3333</v>
      </c>
      <c r="C3321" s="360" t="s">
        <v>51</v>
      </c>
      <c r="D3321" s="361">
        <v>31.13</v>
      </c>
    </row>
    <row r="3322" spans="1:4" s="364" customFormat="1" x14ac:dyDescent="0.25">
      <c r="A3322" s="360">
        <v>91788</v>
      </c>
      <c r="B3322" s="360" t="s">
        <v>3334</v>
      </c>
      <c r="C3322" s="360" t="s">
        <v>51</v>
      </c>
      <c r="D3322" s="361">
        <v>39.380000000000003</v>
      </c>
    </row>
    <row r="3323" spans="1:4" s="364" customFormat="1" x14ac:dyDescent="0.25">
      <c r="A3323" s="360">
        <v>91789</v>
      </c>
      <c r="B3323" s="360" t="s">
        <v>3335</v>
      </c>
      <c r="C3323" s="360" t="s">
        <v>51</v>
      </c>
      <c r="D3323" s="361">
        <v>42</v>
      </c>
    </row>
    <row r="3324" spans="1:4" s="364" customFormat="1" x14ac:dyDescent="0.25">
      <c r="A3324" s="360">
        <v>91790</v>
      </c>
      <c r="B3324" s="360" t="s">
        <v>3336</v>
      </c>
      <c r="C3324" s="360" t="s">
        <v>51</v>
      </c>
      <c r="D3324" s="361">
        <v>63.36</v>
      </c>
    </row>
    <row r="3325" spans="1:4" s="364" customFormat="1" x14ac:dyDescent="0.25">
      <c r="A3325" s="360">
        <v>91791</v>
      </c>
      <c r="B3325" s="360" t="s">
        <v>3337</v>
      </c>
      <c r="C3325" s="360" t="s">
        <v>51</v>
      </c>
      <c r="D3325" s="361">
        <v>85.25</v>
      </c>
    </row>
    <row r="3326" spans="1:4" s="364" customFormat="1" x14ac:dyDescent="0.25">
      <c r="A3326" s="360">
        <v>91792</v>
      </c>
      <c r="B3326" s="360" t="s">
        <v>3338</v>
      </c>
      <c r="C3326" s="360" t="s">
        <v>51</v>
      </c>
      <c r="D3326" s="361">
        <v>49.21</v>
      </c>
    </row>
    <row r="3327" spans="1:4" s="364" customFormat="1" x14ac:dyDescent="0.25">
      <c r="A3327" s="360">
        <v>91793</v>
      </c>
      <c r="B3327" s="360" t="s">
        <v>3339</v>
      </c>
      <c r="C3327" s="360" t="s">
        <v>51</v>
      </c>
      <c r="D3327" s="361">
        <v>76</v>
      </c>
    </row>
    <row r="3328" spans="1:4" s="364" customFormat="1" x14ac:dyDescent="0.25">
      <c r="A3328" s="360">
        <v>91794</v>
      </c>
      <c r="B3328" s="360" t="s">
        <v>3340</v>
      </c>
      <c r="C3328" s="360" t="s">
        <v>51</v>
      </c>
      <c r="D3328" s="361">
        <v>36.729999999999997</v>
      </c>
    </row>
    <row r="3329" spans="1:4" s="364" customFormat="1" x14ac:dyDescent="0.25">
      <c r="A3329" s="360">
        <v>91795</v>
      </c>
      <c r="B3329" s="360" t="s">
        <v>3341</v>
      </c>
      <c r="C3329" s="360" t="s">
        <v>51</v>
      </c>
      <c r="D3329" s="361">
        <v>61.29</v>
      </c>
    </row>
    <row r="3330" spans="1:4" s="364" customFormat="1" x14ac:dyDescent="0.25">
      <c r="A3330" s="360">
        <v>91796</v>
      </c>
      <c r="B3330" s="360" t="s">
        <v>3342</v>
      </c>
      <c r="C3330" s="360" t="s">
        <v>51</v>
      </c>
      <c r="D3330" s="361">
        <v>67.17</v>
      </c>
    </row>
    <row r="3331" spans="1:4" s="364" customFormat="1" x14ac:dyDescent="0.25">
      <c r="A3331" s="360">
        <v>92275</v>
      </c>
      <c r="B3331" s="360" t="s">
        <v>3343</v>
      </c>
      <c r="C3331" s="360" t="s">
        <v>51</v>
      </c>
      <c r="D3331" s="361">
        <v>60.4</v>
      </c>
    </row>
    <row r="3332" spans="1:4" s="364" customFormat="1" x14ac:dyDescent="0.25">
      <c r="A3332" s="360">
        <v>92276</v>
      </c>
      <c r="B3332" s="360" t="s">
        <v>3344</v>
      </c>
      <c r="C3332" s="360" t="s">
        <v>51</v>
      </c>
      <c r="D3332" s="361">
        <v>76.52</v>
      </c>
    </row>
    <row r="3333" spans="1:4" s="364" customFormat="1" x14ac:dyDescent="0.25">
      <c r="A3333" s="360">
        <v>92277</v>
      </c>
      <c r="B3333" s="360" t="s">
        <v>3345</v>
      </c>
      <c r="C3333" s="360" t="s">
        <v>51</v>
      </c>
      <c r="D3333" s="361">
        <v>110.55</v>
      </c>
    </row>
    <row r="3334" spans="1:4" s="364" customFormat="1" x14ac:dyDescent="0.25">
      <c r="A3334" s="360">
        <v>92278</v>
      </c>
      <c r="B3334" s="360" t="s">
        <v>3346</v>
      </c>
      <c r="C3334" s="360" t="s">
        <v>51</v>
      </c>
      <c r="D3334" s="361">
        <v>148.80000000000001</v>
      </c>
    </row>
    <row r="3335" spans="1:4" s="364" customFormat="1" x14ac:dyDescent="0.25">
      <c r="A3335" s="360">
        <v>92279</v>
      </c>
      <c r="B3335" s="360" t="s">
        <v>3347</v>
      </c>
      <c r="C3335" s="360" t="s">
        <v>51</v>
      </c>
      <c r="D3335" s="361">
        <v>215.18</v>
      </c>
    </row>
    <row r="3336" spans="1:4" s="364" customFormat="1" x14ac:dyDescent="0.25">
      <c r="A3336" s="360">
        <v>92280</v>
      </c>
      <c r="B3336" s="360" t="s">
        <v>3348</v>
      </c>
      <c r="C3336" s="360" t="s">
        <v>51</v>
      </c>
      <c r="D3336" s="361">
        <v>302.37</v>
      </c>
    </row>
    <row r="3337" spans="1:4" s="364" customFormat="1" x14ac:dyDescent="0.25">
      <c r="A3337" s="360">
        <v>92281</v>
      </c>
      <c r="B3337" s="360" t="s">
        <v>3349</v>
      </c>
      <c r="C3337" s="360" t="s">
        <v>51</v>
      </c>
      <c r="D3337" s="361">
        <v>146.34</v>
      </c>
    </row>
    <row r="3338" spans="1:4" s="364" customFormat="1" x14ac:dyDescent="0.25">
      <c r="A3338" s="360">
        <v>92282</v>
      </c>
      <c r="B3338" s="360" t="s">
        <v>3350</v>
      </c>
      <c r="C3338" s="360" t="s">
        <v>51</v>
      </c>
      <c r="D3338" s="361">
        <v>165.95</v>
      </c>
    </row>
    <row r="3339" spans="1:4" s="364" customFormat="1" x14ac:dyDescent="0.25">
      <c r="A3339" s="360">
        <v>92283</v>
      </c>
      <c r="B3339" s="360" t="s">
        <v>3351</v>
      </c>
      <c r="C3339" s="360" t="s">
        <v>51</v>
      </c>
      <c r="D3339" s="361">
        <v>223.67</v>
      </c>
    </row>
    <row r="3340" spans="1:4" s="364" customFormat="1" x14ac:dyDescent="0.25">
      <c r="A3340" s="360">
        <v>92284</v>
      </c>
      <c r="B3340" s="360" t="s">
        <v>3352</v>
      </c>
      <c r="C3340" s="360" t="s">
        <v>51</v>
      </c>
      <c r="D3340" s="361">
        <v>277.81</v>
      </c>
    </row>
    <row r="3341" spans="1:4" s="364" customFormat="1" x14ac:dyDescent="0.25">
      <c r="A3341" s="360">
        <v>92285</v>
      </c>
      <c r="B3341" s="360" t="s">
        <v>3353</v>
      </c>
      <c r="C3341" s="360" t="s">
        <v>51</v>
      </c>
      <c r="D3341" s="361">
        <v>369.38</v>
      </c>
    </row>
    <row r="3342" spans="1:4" s="364" customFormat="1" x14ac:dyDescent="0.25">
      <c r="A3342" s="360">
        <v>92286</v>
      </c>
      <c r="B3342" s="360" t="s">
        <v>3354</v>
      </c>
      <c r="C3342" s="360" t="s">
        <v>51</v>
      </c>
      <c r="D3342" s="361">
        <v>458.74</v>
      </c>
    </row>
    <row r="3343" spans="1:4" s="364" customFormat="1" x14ac:dyDescent="0.25">
      <c r="A3343" s="360">
        <v>92305</v>
      </c>
      <c r="B3343" s="360" t="s">
        <v>3355</v>
      </c>
      <c r="C3343" s="360" t="s">
        <v>51</v>
      </c>
      <c r="D3343" s="361">
        <v>38.76</v>
      </c>
    </row>
    <row r="3344" spans="1:4" s="364" customFormat="1" x14ac:dyDescent="0.25">
      <c r="A3344" s="360">
        <v>92306</v>
      </c>
      <c r="B3344" s="360" t="s">
        <v>3356</v>
      </c>
      <c r="C3344" s="360" t="s">
        <v>51</v>
      </c>
      <c r="D3344" s="361">
        <v>64.03</v>
      </c>
    </row>
    <row r="3345" spans="1:4" s="364" customFormat="1" x14ac:dyDescent="0.25">
      <c r="A3345" s="360">
        <v>92307</v>
      </c>
      <c r="B3345" s="360" t="s">
        <v>3357</v>
      </c>
      <c r="C3345" s="360" t="s">
        <v>51</v>
      </c>
      <c r="D3345" s="361">
        <v>80.41</v>
      </c>
    </row>
    <row r="3346" spans="1:4" s="364" customFormat="1" x14ac:dyDescent="0.25">
      <c r="A3346" s="360">
        <v>92308</v>
      </c>
      <c r="B3346" s="360" t="s">
        <v>3358</v>
      </c>
      <c r="C3346" s="360" t="s">
        <v>51</v>
      </c>
      <c r="D3346" s="361">
        <v>58.62</v>
      </c>
    </row>
    <row r="3347" spans="1:4" s="364" customFormat="1" x14ac:dyDescent="0.25">
      <c r="A3347" s="360">
        <v>92309</v>
      </c>
      <c r="B3347" s="360" t="s">
        <v>3359</v>
      </c>
      <c r="C3347" s="360" t="s">
        <v>51</v>
      </c>
      <c r="D3347" s="361">
        <v>151.81</v>
      </c>
    </row>
    <row r="3348" spans="1:4" s="364" customFormat="1" x14ac:dyDescent="0.25">
      <c r="A3348" s="360">
        <v>92310</v>
      </c>
      <c r="B3348" s="360" t="s">
        <v>3360</v>
      </c>
      <c r="C3348" s="360" t="s">
        <v>51</v>
      </c>
      <c r="D3348" s="361">
        <v>171.71</v>
      </c>
    </row>
    <row r="3349" spans="1:4" s="364" customFormat="1" x14ac:dyDescent="0.25">
      <c r="A3349" s="360">
        <v>92320</v>
      </c>
      <c r="B3349" s="360" t="s">
        <v>3361</v>
      </c>
      <c r="C3349" s="360" t="s">
        <v>51</v>
      </c>
      <c r="D3349" s="361">
        <v>46.73</v>
      </c>
    </row>
    <row r="3350" spans="1:4" s="364" customFormat="1" x14ac:dyDescent="0.25">
      <c r="A3350" s="360">
        <v>92321</v>
      </c>
      <c r="B3350" s="360" t="s">
        <v>3362</v>
      </c>
      <c r="C3350" s="360" t="s">
        <v>51</v>
      </c>
      <c r="D3350" s="361">
        <v>77.72</v>
      </c>
    </row>
    <row r="3351" spans="1:4" s="364" customFormat="1" x14ac:dyDescent="0.25">
      <c r="A3351" s="360">
        <v>92322</v>
      </c>
      <c r="B3351" s="360" t="s">
        <v>3363</v>
      </c>
      <c r="C3351" s="360" t="s">
        <v>51</v>
      </c>
      <c r="D3351" s="361">
        <v>99.08</v>
      </c>
    </row>
    <row r="3352" spans="1:4" s="364" customFormat="1" x14ac:dyDescent="0.25">
      <c r="A3352" s="360">
        <v>92323</v>
      </c>
      <c r="B3352" s="360" t="s">
        <v>3364</v>
      </c>
      <c r="C3352" s="360" t="s">
        <v>51</v>
      </c>
      <c r="D3352" s="361">
        <v>64.680000000000007</v>
      </c>
    </row>
    <row r="3353" spans="1:4" s="364" customFormat="1" x14ac:dyDescent="0.25">
      <c r="A3353" s="360">
        <v>92324</v>
      </c>
      <c r="B3353" s="360" t="s">
        <v>3365</v>
      </c>
      <c r="C3353" s="360" t="s">
        <v>51</v>
      </c>
      <c r="D3353" s="361">
        <v>163.59</v>
      </c>
    </row>
    <row r="3354" spans="1:4" s="364" customFormat="1" x14ac:dyDescent="0.25">
      <c r="A3354" s="360">
        <v>92325</v>
      </c>
      <c r="B3354" s="360" t="s">
        <v>3366</v>
      </c>
      <c r="C3354" s="360" t="s">
        <v>51</v>
      </c>
      <c r="D3354" s="361">
        <v>188.44</v>
      </c>
    </row>
    <row r="3355" spans="1:4" s="364" customFormat="1" x14ac:dyDescent="0.25">
      <c r="A3355" s="360">
        <v>92335</v>
      </c>
      <c r="B3355" s="360" t="s">
        <v>3367</v>
      </c>
      <c r="C3355" s="360" t="s">
        <v>51</v>
      </c>
      <c r="D3355" s="361">
        <v>115.8</v>
      </c>
    </row>
    <row r="3356" spans="1:4" s="364" customFormat="1" x14ac:dyDescent="0.25">
      <c r="A3356" s="360">
        <v>92336</v>
      </c>
      <c r="B3356" s="360" t="s">
        <v>3368</v>
      </c>
      <c r="C3356" s="360" t="s">
        <v>51</v>
      </c>
      <c r="D3356" s="361">
        <v>142.83000000000001</v>
      </c>
    </row>
    <row r="3357" spans="1:4" s="364" customFormat="1" x14ac:dyDescent="0.25">
      <c r="A3357" s="360">
        <v>92337</v>
      </c>
      <c r="B3357" s="360" t="s">
        <v>3369</v>
      </c>
      <c r="C3357" s="360" t="s">
        <v>51</v>
      </c>
      <c r="D3357" s="361">
        <v>189.74</v>
      </c>
    </row>
    <row r="3358" spans="1:4" s="364" customFormat="1" x14ac:dyDescent="0.25">
      <c r="A3358" s="360">
        <v>92338</v>
      </c>
      <c r="B3358" s="360" t="s">
        <v>3370</v>
      </c>
      <c r="C3358" s="360" t="s">
        <v>51</v>
      </c>
      <c r="D3358" s="361">
        <v>120.14</v>
      </c>
    </row>
    <row r="3359" spans="1:4" s="364" customFormat="1" x14ac:dyDescent="0.25">
      <c r="A3359" s="360">
        <v>92339</v>
      </c>
      <c r="B3359" s="360" t="s">
        <v>3371</v>
      </c>
      <c r="C3359" s="360" t="s">
        <v>51</v>
      </c>
      <c r="D3359" s="361">
        <v>183.19</v>
      </c>
    </row>
    <row r="3360" spans="1:4" s="364" customFormat="1" x14ac:dyDescent="0.25">
      <c r="A3360" s="360">
        <v>92341</v>
      </c>
      <c r="B3360" s="360" t="s">
        <v>3372</v>
      </c>
      <c r="C3360" s="360" t="s">
        <v>51</v>
      </c>
      <c r="D3360" s="361">
        <v>123.74</v>
      </c>
    </row>
    <row r="3361" spans="1:4" s="364" customFormat="1" x14ac:dyDescent="0.25">
      <c r="A3361" s="360">
        <v>92342</v>
      </c>
      <c r="B3361" s="360" t="s">
        <v>3373</v>
      </c>
      <c r="C3361" s="360" t="s">
        <v>51</v>
      </c>
      <c r="D3361" s="361">
        <v>150.83000000000001</v>
      </c>
    </row>
    <row r="3362" spans="1:4" s="364" customFormat="1" x14ac:dyDescent="0.25">
      <c r="A3362" s="360">
        <v>92343</v>
      </c>
      <c r="B3362" s="360" t="s">
        <v>3374</v>
      </c>
      <c r="C3362" s="360" t="s">
        <v>51</v>
      </c>
      <c r="D3362" s="361">
        <v>197.82</v>
      </c>
    </row>
    <row r="3363" spans="1:4" s="364" customFormat="1" x14ac:dyDescent="0.25">
      <c r="A3363" s="360">
        <v>92359</v>
      </c>
      <c r="B3363" s="360" t="s">
        <v>3375</v>
      </c>
      <c r="C3363" s="360" t="s">
        <v>51</v>
      </c>
      <c r="D3363" s="361">
        <v>57.47</v>
      </c>
    </row>
    <row r="3364" spans="1:4" s="364" customFormat="1" x14ac:dyDescent="0.25">
      <c r="A3364" s="360">
        <v>92360</v>
      </c>
      <c r="B3364" s="360" t="s">
        <v>3376</v>
      </c>
      <c r="C3364" s="360" t="s">
        <v>51</v>
      </c>
      <c r="D3364" s="361">
        <v>76.86</v>
      </c>
    </row>
    <row r="3365" spans="1:4" s="364" customFormat="1" x14ac:dyDescent="0.25">
      <c r="A3365" s="360">
        <v>92361</v>
      </c>
      <c r="B3365" s="360" t="s">
        <v>3377</v>
      </c>
      <c r="C3365" s="360" t="s">
        <v>51</v>
      </c>
      <c r="D3365" s="361">
        <v>103.63</v>
      </c>
    </row>
    <row r="3366" spans="1:4" s="364" customFormat="1" x14ac:dyDescent="0.25">
      <c r="A3366" s="360">
        <v>92362</v>
      </c>
      <c r="B3366" s="360" t="s">
        <v>3378</v>
      </c>
      <c r="C3366" s="360" t="s">
        <v>51</v>
      </c>
      <c r="D3366" s="361">
        <v>166.03</v>
      </c>
    </row>
    <row r="3367" spans="1:4" s="364" customFormat="1" x14ac:dyDescent="0.25">
      <c r="A3367" s="360">
        <v>92364</v>
      </c>
      <c r="B3367" s="360" t="s">
        <v>3379</v>
      </c>
      <c r="C3367" s="360" t="s">
        <v>51</v>
      </c>
      <c r="D3367" s="361">
        <v>69.849999999999994</v>
      </c>
    </row>
    <row r="3368" spans="1:4" s="364" customFormat="1" x14ac:dyDescent="0.25">
      <c r="A3368" s="360">
        <v>92365</v>
      </c>
      <c r="B3368" s="360" t="s">
        <v>3380</v>
      </c>
      <c r="C3368" s="360" t="s">
        <v>51</v>
      </c>
      <c r="D3368" s="361">
        <v>80.66</v>
      </c>
    </row>
    <row r="3369" spans="1:4" s="364" customFormat="1" x14ac:dyDescent="0.25">
      <c r="A3369" s="360">
        <v>92366</v>
      </c>
      <c r="B3369" s="360" t="s">
        <v>3381</v>
      </c>
      <c r="C3369" s="360" t="s">
        <v>51</v>
      </c>
      <c r="D3369" s="361">
        <v>113.91</v>
      </c>
    </row>
    <row r="3370" spans="1:4" s="364" customFormat="1" x14ac:dyDescent="0.25">
      <c r="A3370" s="360">
        <v>92367</v>
      </c>
      <c r="B3370" s="360" t="s">
        <v>3382</v>
      </c>
      <c r="C3370" s="360" t="s">
        <v>51</v>
      </c>
      <c r="D3370" s="361">
        <v>140.55000000000001</v>
      </c>
    </row>
    <row r="3371" spans="1:4" s="364" customFormat="1" x14ac:dyDescent="0.25">
      <c r="A3371" s="360">
        <v>92368</v>
      </c>
      <c r="B3371" s="360" t="s">
        <v>3383</v>
      </c>
      <c r="C3371" s="360" t="s">
        <v>51</v>
      </c>
      <c r="D3371" s="361">
        <v>187.11</v>
      </c>
    </row>
    <row r="3372" spans="1:4" s="364" customFormat="1" x14ac:dyDescent="0.25">
      <c r="A3372" s="360">
        <v>92645</v>
      </c>
      <c r="B3372" s="360" t="s">
        <v>3384</v>
      </c>
      <c r="C3372" s="360" t="s">
        <v>51</v>
      </c>
      <c r="D3372" s="361">
        <v>60.44</v>
      </c>
    </row>
    <row r="3373" spans="1:4" s="364" customFormat="1" x14ac:dyDescent="0.25">
      <c r="A3373" s="360">
        <v>92646</v>
      </c>
      <c r="B3373" s="360" t="s">
        <v>3385</v>
      </c>
      <c r="C3373" s="360" t="s">
        <v>51</v>
      </c>
      <c r="D3373" s="361">
        <v>79.819999999999993</v>
      </c>
    </row>
    <row r="3374" spans="1:4" s="364" customFormat="1" x14ac:dyDescent="0.25">
      <c r="A3374" s="360">
        <v>92648</v>
      </c>
      <c r="B3374" s="360" t="s">
        <v>3386</v>
      </c>
      <c r="C3374" s="360" t="s">
        <v>51</v>
      </c>
      <c r="D3374" s="361">
        <v>87.33</v>
      </c>
    </row>
    <row r="3375" spans="1:4" s="364" customFormat="1" x14ac:dyDescent="0.25">
      <c r="A3375" s="360">
        <v>92649</v>
      </c>
      <c r="B3375" s="360" t="s">
        <v>3387</v>
      </c>
      <c r="C3375" s="360" t="s">
        <v>51</v>
      </c>
      <c r="D3375" s="361">
        <v>106.61</v>
      </c>
    </row>
    <row r="3376" spans="1:4" s="364" customFormat="1" x14ac:dyDescent="0.25">
      <c r="A3376" s="360">
        <v>92650</v>
      </c>
      <c r="B3376" s="360" t="s">
        <v>3388</v>
      </c>
      <c r="C3376" s="360" t="s">
        <v>51</v>
      </c>
      <c r="D3376" s="361">
        <v>168.99</v>
      </c>
    </row>
    <row r="3377" spans="1:4" s="364" customFormat="1" x14ac:dyDescent="0.25">
      <c r="A3377" s="360">
        <v>92652</v>
      </c>
      <c r="B3377" s="360" t="s">
        <v>3389</v>
      </c>
      <c r="C3377" s="360" t="s">
        <v>51</v>
      </c>
      <c r="D3377" s="361">
        <v>73.48</v>
      </c>
    </row>
    <row r="3378" spans="1:4" s="364" customFormat="1" x14ac:dyDescent="0.25">
      <c r="A3378" s="360">
        <v>92653</v>
      </c>
      <c r="B3378" s="360" t="s">
        <v>3390</v>
      </c>
      <c r="C3378" s="360" t="s">
        <v>51</v>
      </c>
      <c r="D3378" s="361">
        <v>84.33</v>
      </c>
    </row>
    <row r="3379" spans="1:4" s="364" customFormat="1" x14ac:dyDescent="0.25">
      <c r="A3379" s="360">
        <v>92654</v>
      </c>
      <c r="B3379" s="360" t="s">
        <v>3391</v>
      </c>
      <c r="C3379" s="360" t="s">
        <v>51</v>
      </c>
      <c r="D3379" s="361">
        <v>117.57</v>
      </c>
    </row>
    <row r="3380" spans="1:4" s="364" customFormat="1" x14ac:dyDescent="0.25">
      <c r="A3380" s="360">
        <v>92655</v>
      </c>
      <c r="B3380" s="360" t="s">
        <v>3392</v>
      </c>
      <c r="C3380" s="360" t="s">
        <v>51</v>
      </c>
      <c r="D3380" s="361">
        <v>144.29</v>
      </c>
    </row>
    <row r="3381" spans="1:4" s="364" customFormat="1" x14ac:dyDescent="0.25">
      <c r="A3381" s="360">
        <v>92656</v>
      </c>
      <c r="B3381" s="360" t="s">
        <v>3393</v>
      </c>
      <c r="C3381" s="360" t="s">
        <v>51</v>
      </c>
      <c r="D3381" s="361">
        <v>190.86</v>
      </c>
    </row>
    <row r="3382" spans="1:4" s="364" customFormat="1" x14ac:dyDescent="0.25">
      <c r="A3382" s="360">
        <v>92687</v>
      </c>
      <c r="B3382" s="360" t="s">
        <v>3394</v>
      </c>
      <c r="C3382" s="360" t="s">
        <v>51</v>
      </c>
      <c r="D3382" s="361">
        <v>33.17</v>
      </c>
    </row>
    <row r="3383" spans="1:4" s="364" customFormat="1" x14ac:dyDescent="0.25">
      <c r="A3383" s="360">
        <v>92688</v>
      </c>
      <c r="B3383" s="360" t="s">
        <v>3395</v>
      </c>
      <c r="C3383" s="360" t="s">
        <v>51</v>
      </c>
      <c r="D3383" s="361">
        <v>44.87</v>
      </c>
    </row>
    <row r="3384" spans="1:4" s="364" customFormat="1" x14ac:dyDescent="0.25">
      <c r="A3384" s="360">
        <v>92689</v>
      </c>
      <c r="B3384" s="360" t="s">
        <v>3396</v>
      </c>
      <c r="C3384" s="360" t="s">
        <v>51</v>
      </c>
      <c r="D3384" s="361">
        <v>42.26</v>
      </c>
    </row>
    <row r="3385" spans="1:4" s="364" customFormat="1" x14ac:dyDescent="0.25">
      <c r="A3385" s="360">
        <v>92690</v>
      </c>
      <c r="B3385" s="360" t="s">
        <v>3397</v>
      </c>
      <c r="C3385" s="360" t="s">
        <v>51</v>
      </c>
      <c r="D3385" s="361">
        <v>60.07</v>
      </c>
    </row>
    <row r="3386" spans="1:4" s="364" customFormat="1" x14ac:dyDescent="0.25">
      <c r="A3386" s="360">
        <v>92691</v>
      </c>
      <c r="B3386" s="360" t="s">
        <v>12661</v>
      </c>
      <c r="C3386" s="360" t="s">
        <v>51</v>
      </c>
      <c r="D3386" s="361">
        <v>77.19</v>
      </c>
    </row>
    <row r="3387" spans="1:4" s="364" customFormat="1" x14ac:dyDescent="0.25">
      <c r="A3387" s="360">
        <v>94462</v>
      </c>
      <c r="B3387" s="360" t="s">
        <v>3398</v>
      </c>
      <c r="C3387" s="360" t="s">
        <v>51</v>
      </c>
      <c r="D3387" s="361">
        <v>119.31</v>
      </c>
    </row>
    <row r="3388" spans="1:4" s="364" customFormat="1" x14ac:dyDescent="0.25">
      <c r="A3388" s="360">
        <v>94463</v>
      </c>
      <c r="B3388" s="360" t="s">
        <v>3399</v>
      </c>
      <c r="C3388" s="360" t="s">
        <v>51</v>
      </c>
      <c r="D3388" s="361">
        <v>142.83000000000001</v>
      </c>
    </row>
    <row r="3389" spans="1:4" s="364" customFormat="1" x14ac:dyDescent="0.25">
      <c r="A3389" s="360">
        <v>94464</v>
      </c>
      <c r="B3389" s="360" t="s">
        <v>3400</v>
      </c>
      <c r="C3389" s="360" t="s">
        <v>51</v>
      </c>
      <c r="D3389" s="361">
        <v>203.92</v>
      </c>
    </row>
    <row r="3390" spans="1:4" s="364" customFormat="1" x14ac:dyDescent="0.25">
      <c r="A3390" s="360">
        <v>94602</v>
      </c>
      <c r="B3390" s="360" t="s">
        <v>3401</v>
      </c>
      <c r="C3390" s="360" t="s">
        <v>51</v>
      </c>
      <c r="D3390" s="361">
        <v>222.86</v>
      </c>
    </row>
    <row r="3391" spans="1:4" s="364" customFormat="1" x14ac:dyDescent="0.25">
      <c r="A3391" s="360">
        <v>94603</v>
      </c>
      <c r="B3391" s="360" t="s">
        <v>3402</v>
      </c>
      <c r="C3391" s="360" t="s">
        <v>51</v>
      </c>
      <c r="D3391" s="361">
        <v>303.56</v>
      </c>
    </row>
    <row r="3392" spans="1:4" s="364" customFormat="1" x14ac:dyDescent="0.25">
      <c r="A3392" s="360">
        <v>94604</v>
      </c>
      <c r="B3392" s="360" t="s">
        <v>3403</v>
      </c>
      <c r="C3392" s="360" t="s">
        <v>51</v>
      </c>
      <c r="D3392" s="361">
        <v>418.02</v>
      </c>
    </row>
    <row r="3393" spans="1:4" s="364" customFormat="1" x14ac:dyDescent="0.25">
      <c r="A3393" s="360">
        <v>94605</v>
      </c>
      <c r="B3393" s="360" t="s">
        <v>3404</v>
      </c>
      <c r="C3393" s="360" t="s">
        <v>51</v>
      </c>
      <c r="D3393" s="361">
        <v>603.21</v>
      </c>
    </row>
    <row r="3394" spans="1:4" s="364" customFormat="1" x14ac:dyDescent="0.25">
      <c r="A3394" s="360">
        <v>94648</v>
      </c>
      <c r="B3394" s="360" t="s">
        <v>3405</v>
      </c>
      <c r="C3394" s="360" t="s">
        <v>51</v>
      </c>
      <c r="D3394" s="361">
        <v>9.14</v>
      </c>
    </row>
    <row r="3395" spans="1:4" s="364" customFormat="1" x14ac:dyDescent="0.25">
      <c r="A3395" s="360">
        <v>94649</v>
      </c>
      <c r="B3395" s="360" t="s">
        <v>3406</v>
      </c>
      <c r="C3395" s="360" t="s">
        <v>51</v>
      </c>
      <c r="D3395" s="361">
        <v>14.33</v>
      </c>
    </row>
    <row r="3396" spans="1:4" s="364" customFormat="1" x14ac:dyDescent="0.25">
      <c r="A3396" s="360">
        <v>94650</v>
      </c>
      <c r="B3396" s="360" t="s">
        <v>3407</v>
      </c>
      <c r="C3396" s="360" t="s">
        <v>51</v>
      </c>
      <c r="D3396" s="361">
        <v>20.5</v>
      </c>
    </row>
    <row r="3397" spans="1:4" s="364" customFormat="1" x14ac:dyDescent="0.25">
      <c r="A3397" s="360">
        <v>94651</v>
      </c>
      <c r="B3397" s="360" t="s">
        <v>3408</v>
      </c>
      <c r="C3397" s="360" t="s">
        <v>51</v>
      </c>
      <c r="D3397" s="361">
        <v>22.46</v>
      </c>
    </row>
    <row r="3398" spans="1:4" s="364" customFormat="1" x14ac:dyDescent="0.25">
      <c r="A3398" s="360">
        <v>94652</v>
      </c>
      <c r="B3398" s="360" t="s">
        <v>3409</v>
      </c>
      <c r="C3398" s="360" t="s">
        <v>51</v>
      </c>
      <c r="D3398" s="361">
        <v>36.54</v>
      </c>
    </row>
    <row r="3399" spans="1:4" s="364" customFormat="1" x14ac:dyDescent="0.25">
      <c r="A3399" s="360">
        <v>94653</v>
      </c>
      <c r="B3399" s="360" t="s">
        <v>3410</v>
      </c>
      <c r="C3399" s="360" t="s">
        <v>51</v>
      </c>
      <c r="D3399" s="361">
        <v>53.44</v>
      </c>
    </row>
    <row r="3400" spans="1:4" s="364" customFormat="1" x14ac:dyDescent="0.25">
      <c r="A3400" s="360">
        <v>94654</v>
      </c>
      <c r="B3400" s="360" t="s">
        <v>3411</v>
      </c>
      <c r="C3400" s="360" t="s">
        <v>51</v>
      </c>
      <c r="D3400" s="361">
        <v>70.010000000000005</v>
      </c>
    </row>
    <row r="3401" spans="1:4" s="364" customFormat="1" x14ac:dyDescent="0.25">
      <c r="A3401" s="360">
        <v>94655</v>
      </c>
      <c r="B3401" s="360" t="s">
        <v>3412</v>
      </c>
      <c r="C3401" s="360" t="s">
        <v>51</v>
      </c>
      <c r="D3401" s="361">
        <v>100.12</v>
      </c>
    </row>
    <row r="3402" spans="1:4" s="364" customFormat="1" x14ac:dyDescent="0.25">
      <c r="A3402" s="360">
        <v>94716</v>
      </c>
      <c r="B3402" s="360" t="s">
        <v>3413</v>
      </c>
      <c r="C3402" s="360" t="s">
        <v>51</v>
      </c>
      <c r="D3402" s="361">
        <v>23.58</v>
      </c>
    </row>
    <row r="3403" spans="1:4" s="364" customFormat="1" x14ac:dyDescent="0.25">
      <c r="A3403" s="360">
        <v>94717</v>
      </c>
      <c r="B3403" s="360" t="s">
        <v>3414</v>
      </c>
      <c r="C3403" s="360" t="s">
        <v>51</v>
      </c>
      <c r="D3403" s="361">
        <v>35.04</v>
      </c>
    </row>
    <row r="3404" spans="1:4" s="364" customFormat="1" x14ac:dyDescent="0.25">
      <c r="A3404" s="360">
        <v>94718</v>
      </c>
      <c r="B3404" s="360" t="s">
        <v>3415</v>
      </c>
      <c r="C3404" s="360" t="s">
        <v>51</v>
      </c>
      <c r="D3404" s="361">
        <v>43.28</v>
      </c>
    </row>
    <row r="3405" spans="1:4" s="364" customFormat="1" x14ac:dyDescent="0.25">
      <c r="A3405" s="360">
        <v>94719</v>
      </c>
      <c r="B3405" s="360" t="s">
        <v>3416</v>
      </c>
      <c r="C3405" s="360" t="s">
        <v>51</v>
      </c>
      <c r="D3405" s="361">
        <v>57.05</v>
      </c>
    </row>
    <row r="3406" spans="1:4" s="364" customFormat="1" x14ac:dyDescent="0.25">
      <c r="A3406" s="360">
        <v>94720</v>
      </c>
      <c r="B3406" s="360" t="s">
        <v>3417</v>
      </c>
      <c r="C3406" s="360" t="s">
        <v>51</v>
      </c>
      <c r="D3406" s="361">
        <v>85.87</v>
      </c>
    </row>
    <row r="3407" spans="1:4" s="364" customFormat="1" x14ac:dyDescent="0.25">
      <c r="A3407" s="360">
        <v>94721</v>
      </c>
      <c r="B3407" s="360" t="s">
        <v>3418</v>
      </c>
      <c r="C3407" s="360" t="s">
        <v>51</v>
      </c>
      <c r="D3407" s="361">
        <v>126.21</v>
      </c>
    </row>
    <row r="3408" spans="1:4" s="364" customFormat="1" x14ac:dyDescent="0.25">
      <c r="A3408" s="360">
        <v>94722</v>
      </c>
      <c r="B3408" s="360" t="s">
        <v>3419</v>
      </c>
      <c r="C3408" s="360" t="s">
        <v>51</v>
      </c>
      <c r="D3408" s="361">
        <v>219.4</v>
      </c>
    </row>
    <row r="3409" spans="1:4" s="364" customFormat="1" x14ac:dyDescent="0.25">
      <c r="A3409" s="360">
        <v>95697</v>
      </c>
      <c r="B3409" s="360" t="s">
        <v>3420</v>
      </c>
      <c r="C3409" s="360" t="s">
        <v>51</v>
      </c>
      <c r="D3409" s="361">
        <v>84.35</v>
      </c>
    </row>
    <row r="3410" spans="1:4" s="364" customFormat="1" x14ac:dyDescent="0.25">
      <c r="A3410" s="360">
        <v>96635</v>
      </c>
      <c r="B3410" s="360" t="s">
        <v>3421</v>
      </c>
      <c r="C3410" s="360" t="s">
        <v>51</v>
      </c>
      <c r="D3410" s="361">
        <v>27.42</v>
      </c>
    </row>
    <row r="3411" spans="1:4" s="364" customFormat="1" x14ac:dyDescent="0.25">
      <c r="A3411" s="360">
        <v>96636</v>
      </c>
      <c r="B3411" s="360" t="s">
        <v>3422</v>
      </c>
      <c r="C3411" s="360" t="s">
        <v>51</v>
      </c>
      <c r="D3411" s="361">
        <v>28.76</v>
      </c>
    </row>
    <row r="3412" spans="1:4" s="364" customFormat="1" x14ac:dyDescent="0.25">
      <c r="A3412" s="360">
        <v>96644</v>
      </c>
      <c r="B3412" s="360" t="s">
        <v>3423</v>
      </c>
      <c r="C3412" s="360" t="s">
        <v>51</v>
      </c>
      <c r="D3412" s="361">
        <v>19.14</v>
      </c>
    </row>
    <row r="3413" spans="1:4" s="364" customFormat="1" x14ac:dyDescent="0.25">
      <c r="A3413" s="360">
        <v>96645</v>
      </c>
      <c r="B3413" s="360" t="s">
        <v>3424</v>
      </c>
      <c r="C3413" s="360" t="s">
        <v>51</v>
      </c>
      <c r="D3413" s="361">
        <v>24.64</v>
      </c>
    </row>
    <row r="3414" spans="1:4" s="364" customFormat="1" x14ac:dyDescent="0.25">
      <c r="A3414" s="360">
        <v>96646</v>
      </c>
      <c r="B3414" s="360" t="s">
        <v>3425</v>
      </c>
      <c r="C3414" s="360" t="s">
        <v>51</v>
      </c>
      <c r="D3414" s="361">
        <v>38.1</v>
      </c>
    </row>
    <row r="3415" spans="1:4" s="364" customFormat="1" x14ac:dyDescent="0.25">
      <c r="A3415" s="360">
        <v>96647</v>
      </c>
      <c r="B3415" s="360" t="s">
        <v>3426</v>
      </c>
      <c r="C3415" s="360" t="s">
        <v>51</v>
      </c>
      <c r="D3415" s="361">
        <v>17.64</v>
      </c>
    </row>
    <row r="3416" spans="1:4" s="364" customFormat="1" x14ac:dyDescent="0.25">
      <c r="A3416" s="360">
        <v>96648</v>
      </c>
      <c r="B3416" s="360" t="s">
        <v>3427</v>
      </c>
      <c r="C3416" s="360" t="s">
        <v>51</v>
      </c>
      <c r="D3416" s="361">
        <v>31.6</v>
      </c>
    </row>
    <row r="3417" spans="1:4" s="364" customFormat="1" x14ac:dyDescent="0.25">
      <c r="A3417" s="360">
        <v>96649</v>
      </c>
      <c r="B3417" s="360" t="s">
        <v>3428</v>
      </c>
      <c r="C3417" s="360" t="s">
        <v>51</v>
      </c>
      <c r="D3417" s="361">
        <v>46.01</v>
      </c>
    </row>
    <row r="3418" spans="1:4" s="364" customFormat="1" x14ac:dyDescent="0.25">
      <c r="A3418" s="360">
        <v>96668</v>
      </c>
      <c r="B3418" s="360" t="s">
        <v>3429</v>
      </c>
      <c r="C3418" s="360" t="s">
        <v>51</v>
      </c>
      <c r="D3418" s="361">
        <v>13.38</v>
      </c>
    </row>
    <row r="3419" spans="1:4" s="364" customFormat="1" x14ac:dyDescent="0.25">
      <c r="A3419" s="360">
        <v>96669</v>
      </c>
      <c r="B3419" s="360" t="s">
        <v>3430</v>
      </c>
      <c r="C3419" s="360" t="s">
        <v>51</v>
      </c>
      <c r="D3419" s="361">
        <v>16.670000000000002</v>
      </c>
    </row>
    <row r="3420" spans="1:4" s="364" customFormat="1" x14ac:dyDescent="0.25">
      <c r="A3420" s="360">
        <v>96670</v>
      </c>
      <c r="B3420" s="360" t="s">
        <v>3431</v>
      </c>
      <c r="C3420" s="360" t="s">
        <v>51</v>
      </c>
      <c r="D3420" s="361">
        <v>25.33</v>
      </c>
    </row>
    <row r="3421" spans="1:4" s="364" customFormat="1" x14ac:dyDescent="0.25">
      <c r="A3421" s="360">
        <v>96671</v>
      </c>
      <c r="B3421" s="360" t="s">
        <v>3432</v>
      </c>
      <c r="C3421" s="360" t="s">
        <v>51</v>
      </c>
      <c r="D3421" s="361">
        <v>33.81</v>
      </c>
    </row>
    <row r="3422" spans="1:4" s="364" customFormat="1" x14ac:dyDescent="0.25">
      <c r="A3422" s="360">
        <v>96672</v>
      </c>
      <c r="B3422" s="360" t="s">
        <v>3433</v>
      </c>
      <c r="C3422" s="360" t="s">
        <v>51</v>
      </c>
      <c r="D3422" s="361">
        <v>49.55</v>
      </c>
    </row>
    <row r="3423" spans="1:4" s="364" customFormat="1" x14ac:dyDescent="0.25">
      <c r="A3423" s="360">
        <v>96673</v>
      </c>
      <c r="B3423" s="360" t="s">
        <v>3434</v>
      </c>
      <c r="C3423" s="360" t="s">
        <v>51</v>
      </c>
      <c r="D3423" s="361">
        <v>81.349999999999994</v>
      </c>
    </row>
    <row r="3424" spans="1:4" s="364" customFormat="1" x14ac:dyDescent="0.25">
      <c r="A3424" s="360">
        <v>96674</v>
      </c>
      <c r="B3424" s="360" t="s">
        <v>3435</v>
      </c>
      <c r="C3424" s="360" t="s">
        <v>51</v>
      </c>
      <c r="D3424" s="361">
        <v>114.23</v>
      </c>
    </row>
    <row r="3425" spans="1:4" s="364" customFormat="1" x14ac:dyDescent="0.25">
      <c r="A3425" s="360">
        <v>96675</v>
      </c>
      <c r="B3425" s="360" t="s">
        <v>3436</v>
      </c>
      <c r="C3425" s="360" t="s">
        <v>51</v>
      </c>
      <c r="D3425" s="361">
        <v>199.38</v>
      </c>
    </row>
    <row r="3426" spans="1:4" s="364" customFormat="1" x14ac:dyDescent="0.25">
      <c r="A3426" s="360">
        <v>96676</v>
      </c>
      <c r="B3426" s="360" t="s">
        <v>3437</v>
      </c>
      <c r="C3426" s="360" t="s">
        <v>51</v>
      </c>
      <c r="D3426" s="361">
        <v>13.34</v>
      </c>
    </row>
    <row r="3427" spans="1:4" s="364" customFormat="1" x14ac:dyDescent="0.25">
      <c r="A3427" s="360">
        <v>96677</v>
      </c>
      <c r="B3427" s="360" t="s">
        <v>3438</v>
      </c>
      <c r="C3427" s="360" t="s">
        <v>51</v>
      </c>
      <c r="D3427" s="361">
        <v>22.09</v>
      </c>
    </row>
    <row r="3428" spans="1:4" s="364" customFormat="1" x14ac:dyDescent="0.25">
      <c r="A3428" s="360">
        <v>96678</v>
      </c>
      <c r="B3428" s="360" t="s">
        <v>3439</v>
      </c>
      <c r="C3428" s="360" t="s">
        <v>51</v>
      </c>
      <c r="D3428" s="361">
        <v>30.66</v>
      </c>
    </row>
    <row r="3429" spans="1:4" s="364" customFormat="1" x14ac:dyDescent="0.25">
      <c r="A3429" s="360">
        <v>96679</v>
      </c>
      <c r="B3429" s="360" t="s">
        <v>3440</v>
      </c>
      <c r="C3429" s="360" t="s">
        <v>51</v>
      </c>
      <c r="D3429" s="361">
        <v>44.72</v>
      </c>
    </row>
    <row r="3430" spans="1:4" s="364" customFormat="1" x14ac:dyDescent="0.25">
      <c r="A3430" s="360">
        <v>96680</v>
      </c>
      <c r="B3430" s="360" t="s">
        <v>3441</v>
      </c>
      <c r="C3430" s="360" t="s">
        <v>51</v>
      </c>
      <c r="D3430" s="361">
        <v>60.03</v>
      </c>
    </row>
    <row r="3431" spans="1:4" s="364" customFormat="1" x14ac:dyDescent="0.25">
      <c r="A3431" s="360">
        <v>96681</v>
      </c>
      <c r="B3431" s="360" t="s">
        <v>3442</v>
      </c>
      <c r="C3431" s="360" t="s">
        <v>51</v>
      </c>
      <c r="D3431" s="361">
        <v>112.92</v>
      </c>
    </row>
    <row r="3432" spans="1:4" s="364" customFormat="1" x14ac:dyDescent="0.25">
      <c r="A3432" s="360">
        <v>96682</v>
      </c>
      <c r="B3432" s="360" t="s">
        <v>3443</v>
      </c>
      <c r="C3432" s="360" t="s">
        <v>51</v>
      </c>
      <c r="D3432" s="361">
        <v>166.69</v>
      </c>
    </row>
    <row r="3433" spans="1:4" s="364" customFormat="1" x14ac:dyDescent="0.25">
      <c r="A3433" s="360">
        <v>96683</v>
      </c>
      <c r="B3433" s="360" t="s">
        <v>3444</v>
      </c>
      <c r="C3433" s="360" t="s">
        <v>51</v>
      </c>
      <c r="D3433" s="361">
        <v>227.76</v>
      </c>
    </row>
    <row r="3434" spans="1:4" s="364" customFormat="1" x14ac:dyDescent="0.25">
      <c r="A3434" s="360">
        <v>96718</v>
      </c>
      <c r="B3434" s="360" t="s">
        <v>3445</v>
      </c>
      <c r="C3434" s="360" t="s">
        <v>51</v>
      </c>
      <c r="D3434" s="361">
        <v>8.9499999999999993</v>
      </c>
    </row>
    <row r="3435" spans="1:4" s="364" customFormat="1" x14ac:dyDescent="0.25">
      <c r="A3435" s="360">
        <v>96719</v>
      </c>
      <c r="B3435" s="360" t="s">
        <v>3446</v>
      </c>
      <c r="C3435" s="360" t="s">
        <v>51</v>
      </c>
      <c r="D3435" s="361">
        <v>16.7</v>
      </c>
    </row>
    <row r="3436" spans="1:4" s="364" customFormat="1" x14ac:dyDescent="0.25">
      <c r="A3436" s="360">
        <v>96720</v>
      </c>
      <c r="B3436" s="360" t="s">
        <v>3447</v>
      </c>
      <c r="C3436" s="360" t="s">
        <v>51</v>
      </c>
      <c r="D3436" s="361">
        <v>20.37</v>
      </c>
    </row>
    <row r="3437" spans="1:4" s="364" customFormat="1" x14ac:dyDescent="0.25">
      <c r="A3437" s="360">
        <v>96721</v>
      </c>
      <c r="B3437" s="360" t="s">
        <v>3448</v>
      </c>
      <c r="C3437" s="360" t="s">
        <v>51</v>
      </c>
      <c r="D3437" s="361">
        <v>28.05</v>
      </c>
    </row>
    <row r="3438" spans="1:4" s="364" customFormat="1" x14ac:dyDescent="0.25">
      <c r="A3438" s="360">
        <v>96722</v>
      </c>
      <c r="B3438" s="360" t="s">
        <v>3449</v>
      </c>
      <c r="C3438" s="360" t="s">
        <v>51</v>
      </c>
      <c r="D3438" s="361">
        <v>37.979999999999997</v>
      </c>
    </row>
    <row r="3439" spans="1:4" s="364" customFormat="1" x14ac:dyDescent="0.25">
      <c r="A3439" s="360">
        <v>96723</v>
      </c>
      <c r="B3439" s="360" t="s">
        <v>3450</v>
      </c>
      <c r="C3439" s="360" t="s">
        <v>51</v>
      </c>
      <c r="D3439" s="361">
        <v>51.4</v>
      </c>
    </row>
    <row r="3440" spans="1:4" s="364" customFormat="1" x14ac:dyDescent="0.25">
      <c r="A3440" s="360">
        <v>96724</v>
      </c>
      <c r="B3440" s="360" t="s">
        <v>3451</v>
      </c>
      <c r="C3440" s="360" t="s">
        <v>51</v>
      </c>
      <c r="D3440" s="361">
        <v>83.9</v>
      </c>
    </row>
    <row r="3441" spans="1:4" s="364" customFormat="1" x14ac:dyDescent="0.25">
      <c r="A3441" s="360">
        <v>96725</v>
      </c>
      <c r="B3441" s="360" t="s">
        <v>3452</v>
      </c>
      <c r="C3441" s="360" t="s">
        <v>51</v>
      </c>
      <c r="D3441" s="361">
        <v>111.88</v>
      </c>
    </row>
    <row r="3442" spans="1:4" s="364" customFormat="1" x14ac:dyDescent="0.25">
      <c r="A3442" s="360">
        <v>96726</v>
      </c>
      <c r="B3442" s="360" t="s">
        <v>3453</v>
      </c>
      <c r="C3442" s="360" t="s">
        <v>51</v>
      </c>
      <c r="D3442" s="361">
        <v>182.71</v>
      </c>
    </row>
    <row r="3443" spans="1:4" s="364" customFormat="1" x14ac:dyDescent="0.25">
      <c r="A3443" s="360">
        <v>96727</v>
      </c>
      <c r="B3443" s="360" t="s">
        <v>3454</v>
      </c>
      <c r="C3443" s="360" t="s">
        <v>51</v>
      </c>
      <c r="D3443" s="361">
        <v>14.04</v>
      </c>
    </row>
    <row r="3444" spans="1:4" s="364" customFormat="1" x14ac:dyDescent="0.25">
      <c r="A3444" s="360">
        <v>96728</v>
      </c>
      <c r="B3444" s="360" t="s">
        <v>3455</v>
      </c>
      <c r="C3444" s="360" t="s">
        <v>51</v>
      </c>
      <c r="D3444" s="361">
        <v>17.149999999999999</v>
      </c>
    </row>
    <row r="3445" spans="1:4" s="364" customFormat="1" x14ac:dyDescent="0.25">
      <c r="A3445" s="360">
        <v>96729</v>
      </c>
      <c r="B3445" s="360" t="s">
        <v>3456</v>
      </c>
      <c r="C3445" s="360" t="s">
        <v>51</v>
      </c>
      <c r="D3445" s="361">
        <v>26.39</v>
      </c>
    </row>
    <row r="3446" spans="1:4" s="364" customFormat="1" x14ac:dyDescent="0.25">
      <c r="A3446" s="360">
        <v>96730</v>
      </c>
      <c r="B3446" s="360" t="s">
        <v>3457</v>
      </c>
      <c r="C3446" s="360" t="s">
        <v>51</v>
      </c>
      <c r="D3446" s="361">
        <v>33.909999999999997</v>
      </c>
    </row>
    <row r="3447" spans="1:4" s="364" customFormat="1" x14ac:dyDescent="0.25">
      <c r="A3447" s="360">
        <v>96731</v>
      </c>
      <c r="B3447" s="360" t="s">
        <v>3458</v>
      </c>
      <c r="C3447" s="360" t="s">
        <v>51</v>
      </c>
      <c r="D3447" s="361">
        <v>49.48</v>
      </c>
    </row>
    <row r="3448" spans="1:4" s="364" customFormat="1" x14ac:dyDescent="0.25">
      <c r="A3448" s="360">
        <v>96732</v>
      </c>
      <c r="B3448" s="360" t="s">
        <v>3459</v>
      </c>
      <c r="C3448" s="360" t="s">
        <v>51</v>
      </c>
      <c r="D3448" s="361">
        <v>62.21</v>
      </c>
    </row>
    <row r="3449" spans="1:4" s="364" customFormat="1" x14ac:dyDescent="0.25">
      <c r="A3449" s="360">
        <v>96733</v>
      </c>
      <c r="B3449" s="360" t="s">
        <v>3460</v>
      </c>
      <c r="C3449" s="360" t="s">
        <v>51</v>
      </c>
      <c r="D3449" s="361">
        <v>114.83</v>
      </c>
    </row>
    <row r="3450" spans="1:4" s="364" customFormat="1" x14ac:dyDescent="0.25">
      <c r="A3450" s="360">
        <v>96734</v>
      </c>
      <c r="B3450" s="360" t="s">
        <v>3461</v>
      </c>
      <c r="C3450" s="360" t="s">
        <v>51</v>
      </c>
      <c r="D3450" s="361">
        <v>161.69999999999999</v>
      </c>
    </row>
    <row r="3451" spans="1:4" s="364" customFormat="1" x14ac:dyDescent="0.25">
      <c r="A3451" s="360">
        <v>96735</v>
      </c>
      <c r="B3451" s="360" t="s">
        <v>3462</v>
      </c>
      <c r="C3451" s="360" t="s">
        <v>51</v>
      </c>
      <c r="D3451" s="361">
        <v>209.36</v>
      </c>
    </row>
    <row r="3452" spans="1:4" s="364" customFormat="1" x14ac:dyDescent="0.25">
      <c r="A3452" s="360">
        <v>96794</v>
      </c>
      <c r="B3452" s="360" t="s">
        <v>3463</v>
      </c>
      <c r="C3452" s="360" t="s">
        <v>51</v>
      </c>
      <c r="D3452" s="361">
        <v>7.75</v>
      </c>
    </row>
    <row r="3453" spans="1:4" s="364" customFormat="1" x14ac:dyDescent="0.25">
      <c r="A3453" s="360">
        <v>96795</v>
      </c>
      <c r="B3453" s="360" t="s">
        <v>3464</v>
      </c>
      <c r="C3453" s="360" t="s">
        <v>51</v>
      </c>
      <c r="D3453" s="361">
        <v>9.8800000000000008</v>
      </c>
    </row>
    <row r="3454" spans="1:4" s="364" customFormat="1" x14ac:dyDescent="0.25">
      <c r="A3454" s="360">
        <v>96796</v>
      </c>
      <c r="B3454" s="360" t="s">
        <v>3465</v>
      </c>
      <c r="C3454" s="360" t="s">
        <v>51</v>
      </c>
      <c r="D3454" s="361">
        <v>13.87</v>
      </c>
    </row>
    <row r="3455" spans="1:4" s="364" customFormat="1" x14ac:dyDescent="0.25">
      <c r="A3455" s="360">
        <v>96797</v>
      </c>
      <c r="B3455" s="360" t="s">
        <v>3466</v>
      </c>
      <c r="C3455" s="360" t="s">
        <v>51</v>
      </c>
      <c r="D3455" s="361">
        <v>21.02</v>
      </c>
    </row>
    <row r="3456" spans="1:4" s="364" customFormat="1" x14ac:dyDescent="0.25">
      <c r="A3456" s="360">
        <v>96798</v>
      </c>
      <c r="B3456" s="360" t="s">
        <v>3467</v>
      </c>
      <c r="C3456" s="360" t="s">
        <v>51</v>
      </c>
      <c r="D3456" s="361">
        <v>7.87</v>
      </c>
    </row>
    <row r="3457" spans="1:4" s="364" customFormat="1" x14ac:dyDescent="0.25">
      <c r="A3457" s="360">
        <v>96799</v>
      </c>
      <c r="B3457" s="360" t="s">
        <v>3468</v>
      </c>
      <c r="C3457" s="360" t="s">
        <v>51</v>
      </c>
      <c r="D3457" s="361">
        <v>10.54</v>
      </c>
    </row>
    <row r="3458" spans="1:4" s="364" customFormat="1" x14ac:dyDescent="0.25">
      <c r="A3458" s="360">
        <v>96800</v>
      </c>
      <c r="B3458" s="360" t="s">
        <v>3469</v>
      </c>
      <c r="C3458" s="360" t="s">
        <v>51</v>
      </c>
      <c r="D3458" s="361">
        <v>15.22</v>
      </c>
    </row>
    <row r="3459" spans="1:4" s="364" customFormat="1" x14ac:dyDescent="0.25">
      <c r="A3459" s="360">
        <v>96801</v>
      </c>
      <c r="B3459" s="360" t="s">
        <v>3470</v>
      </c>
      <c r="C3459" s="360" t="s">
        <v>51</v>
      </c>
      <c r="D3459" s="361">
        <v>23.33</v>
      </c>
    </row>
    <row r="3460" spans="1:4" s="364" customFormat="1" x14ac:dyDescent="0.25">
      <c r="A3460" s="360">
        <v>97327</v>
      </c>
      <c r="B3460" s="360" t="s">
        <v>3471</v>
      </c>
      <c r="C3460" s="360" t="s">
        <v>51</v>
      </c>
      <c r="D3460" s="361">
        <v>29.67</v>
      </c>
    </row>
    <row r="3461" spans="1:4" s="364" customFormat="1" x14ac:dyDescent="0.25">
      <c r="A3461" s="360">
        <v>97328</v>
      </c>
      <c r="B3461" s="360" t="s">
        <v>3472</v>
      </c>
      <c r="C3461" s="360" t="s">
        <v>51</v>
      </c>
      <c r="D3461" s="361">
        <v>50.91</v>
      </c>
    </row>
    <row r="3462" spans="1:4" s="364" customFormat="1" x14ac:dyDescent="0.25">
      <c r="A3462" s="360">
        <v>97329</v>
      </c>
      <c r="B3462" s="360" t="s">
        <v>3473</v>
      </c>
      <c r="C3462" s="360" t="s">
        <v>51</v>
      </c>
      <c r="D3462" s="361">
        <v>64.42</v>
      </c>
    </row>
    <row r="3463" spans="1:4" s="364" customFormat="1" x14ac:dyDescent="0.25">
      <c r="A3463" s="360">
        <v>97330</v>
      </c>
      <c r="B3463" s="360" t="s">
        <v>3474</v>
      </c>
      <c r="C3463" s="360" t="s">
        <v>51</v>
      </c>
      <c r="D3463" s="361">
        <v>78.86</v>
      </c>
    </row>
    <row r="3464" spans="1:4" s="364" customFormat="1" x14ac:dyDescent="0.25">
      <c r="A3464" s="360">
        <v>97331</v>
      </c>
      <c r="B3464" s="360" t="s">
        <v>3475</v>
      </c>
      <c r="C3464" s="360" t="s">
        <v>51</v>
      </c>
      <c r="D3464" s="361">
        <v>29.94</v>
      </c>
    </row>
    <row r="3465" spans="1:4" s="364" customFormat="1" x14ac:dyDescent="0.25">
      <c r="A3465" s="360">
        <v>97332</v>
      </c>
      <c r="B3465" s="360" t="s">
        <v>3476</v>
      </c>
      <c r="C3465" s="360" t="s">
        <v>51</v>
      </c>
      <c r="D3465" s="361">
        <v>51.22</v>
      </c>
    </row>
    <row r="3466" spans="1:4" s="364" customFormat="1" x14ac:dyDescent="0.25">
      <c r="A3466" s="360">
        <v>97333</v>
      </c>
      <c r="B3466" s="360" t="s">
        <v>3477</v>
      </c>
      <c r="C3466" s="360" t="s">
        <v>51</v>
      </c>
      <c r="D3466" s="361">
        <v>64.8</v>
      </c>
    </row>
    <row r="3467" spans="1:4" s="364" customFormat="1" x14ac:dyDescent="0.25">
      <c r="A3467" s="360">
        <v>97334</v>
      </c>
      <c r="B3467" s="360" t="s">
        <v>3478</v>
      </c>
      <c r="C3467" s="360" t="s">
        <v>51</v>
      </c>
      <c r="D3467" s="361">
        <v>79.27</v>
      </c>
    </row>
    <row r="3468" spans="1:4" s="364" customFormat="1" x14ac:dyDescent="0.25">
      <c r="A3468" s="360">
        <v>97335</v>
      </c>
      <c r="B3468" s="360" t="s">
        <v>3479</v>
      </c>
      <c r="C3468" s="360" t="s">
        <v>51</v>
      </c>
      <c r="D3468" s="361">
        <v>87.16</v>
      </c>
    </row>
    <row r="3469" spans="1:4" s="364" customFormat="1" x14ac:dyDescent="0.25">
      <c r="A3469" s="360">
        <v>97336</v>
      </c>
      <c r="B3469" s="360" t="s">
        <v>3480</v>
      </c>
      <c r="C3469" s="360" t="s">
        <v>51</v>
      </c>
      <c r="D3469" s="361">
        <v>110.74</v>
      </c>
    </row>
    <row r="3470" spans="1:4" s="364" customFormat="1" x14ac:dyDescent="0.25">
      <c r="A3470" s="360">
        <v>97337</v>
      </c>
      <c r="B3470" s="360" t="s">
        <v>3481</v>
      </c>
      <c r="C3470" s="360" t="s">
        <v>51</v>
      </c>
      <c r="D3470" s="361">
        <v>166.57</v>
      </c>
    </row>
    <row r="3471" spans="1:4" s="364" customFormat="1" x14ac:dyDescent="0.25">
      <c r="A3471" s="360">
        <v>97338</v>
      </c>
      <c r="B3471" s="360" t="s">
        <v>3482</v>
      </c>
      <c r="C3471" s="360" t="s">
        <v>51</v>
      </c>
      <c r="D3471" s="361">
        <v>200.27</v>
      </c>
    </row>
    <row r="3472" spans="1:4" s="364" customFormat="1" x14ac:dyDescent="0.25">
      <c r="A3472" s="360">
        <v>97339</v>
      </c>
      <c r="B3472" s="360" t="s">
        <v>3483</v>
      </c>
      <c r="C3472" s="360" t="s">
        <v>51</v>
      </c>
      <c r="D3472" s="361">
        <v>215.18</v>
      </c>
    </row>
    <row r="3473" spans="1:4" s="364" customFormat="1" x14ac:dyDescent="0.25">
      <c r="A3473" s="360">
        <v>97340</v>
      </c>
      <c r="B3473" s="360" t="s">
        <v>3484</v>
      </c>
      <c r="C3473" s="360" t="s">
        <v>51</v>
      </c>
      <c r="D3473" s="361">
        <v>215.82</v>
      </c>
    </row>
    <row r="3474" spans="1:4" s="364" customFormat="1" x14ac:dyDescent="0.25">
      <c r="A3474" s="360">
        <v>97341</v>
      </c>
      <c r="B3474" s="360" t="s">
        <v>3485</v>
      </c>
      <c r="C3474" s="360" t="s">
        <v>51</v>
      </c>
      <c r="D3474" s="361">
        <v>57.46</v>
      </c>
    </row>
    <row r="3475" spans="1:4" s="364" customFormat="1" x14ac:dyDescent="0.25">
      <c r="A3475" s="360">
        <v>97342</v>
      </c>
      <c r="B3475" s="360" t="s">
        <v>3486</v>
      </c>
      <c r="C3475" s="360" t="s">
        <v>51</v>
      </c>
      <c r="D3475" s="361">
        <v>90.79</v>
      </c>
    </row>
    <row r="3476" spans="1:4" s="364" customFormat="1" x14ac:dyDescent="0.25">
      <c r="A3476" s="360">
        <v>97343</v>
      </c>
      <c r="B3476" s="360" t="s">
        <v>3487</v>
      </c>
      <c r="C3476" s="360" t="s">
        <v>51</v>
      </c>
      <c r="D3476" s="361">
        <v>114.63</v>
      </c>
    </row>
    <row r="3477" spans="1:4" s="364" customFormat="1" x14ac:dyDescent="0.25">
      <c r="A3477" s="360">
        <v>97344</v>
      </c>
      <c r="B3477" s="360" t="s">
        <v>3488</v>
      </c>
      <c r="C3477" s="360" t="s">
        <v>51</v>
      </c>
      <c r="D3477" s="361">
        <v>65.430000000000007</v>
      </c>
    </row>
    <row r="3478" spans="1:4" s="364" customFormat="1" x14ac:dyDescent="0.25">
      <c r="A3478" s="360">
        <v>97345</v>
      </c>
      <c r="B3478" s="360" t="s">
        <v>3489</v>
      </c>
      <c r="C3478" s="360" t="s">
        <v>51</v>
      </c>
      <c r="D3478" s="361">
        <v>104.48</v>
      </c>
    </row>
    <row r="3479" spans="1:4" s="364" customFormat="1" x14ac:dyDescent="0.25">
      <c r="A3479" s="360">
        <v>97346</v>
      </c>
      <c r="B3479" s="360" t="s">
        <v>3490</v>
      </c>
      <c r="C3479" s="360" t="s">
        <v>51</v>
      </c>
      <c r="D3479" s="361">
        <v>133.30000000000001</v>
      </c>
    </row>
    <row r="3480" spans="1:4" s="364" customFormat="1" x14ac:dyDescent="0.25">
      <c r="A3480" s="360">
        <v>97347</v>
      </c>
      <c r="B3480" s="360" t="s">
        <v>3491</v>
      </c>
      <c r="C3480" s="360" t="s">
        <v>51</v>
      </c>
      <c r="D3480" s="361">
        <v>105.1</v>
      </c>
    </row>
    <row r="3481" spans="1:4" s="364" customFormat="1" x14ac:dyDescent="0.25">
      <c r="A3481" s="360">
        <v>97348</v>
      </c>
      <c r="B3481" s="360" t="s">
        <v>3492</v>
      </c>
      <c r="C3481" s="360" t="s">
        <v>51</v>
      </c>
      <c r="D3481" s="361">
        <v>145.27000000000001</v>
      </c>
    </row>
    <row r="3482" spans="1:4" s="364" customFormat="1" x14ac:dyDescent="0.25">
      <c r="A3482" s="360">
        <v>97349</v>
      </c>
      <c r="B3482" s="360" t="s">
        <v>3493</v>
      </c>
      <c r="C3482" s="360" t="s">
        <v>51</v>
      </c>
      <c r="D3482" s="361">
        <v>209.56</v>
      </c>
    </row>
    <row r="3483" spans="1:4" s="364" customFormat="1" x14ac:dyDescent="0.25">
      <c r="A3483" s="360">
        <v>97350</v>
      </c>
      <c r="B3483" s="360" t="s">
        <v>3494</v>
      </c>
      <c r="C3483" s="360" t="s">
        <v>51</v>
      </c>
      <c r="D3483" s="361">
        <v>254.51</v>
      </c>
    </row>
    <row r="3484" spans="1:4" s="364" customFormat="1" x14ac:dyDescent="0.25">
      <c r="A3484" s="360">
        <v>97351</v>
      </c>
      <c r="B3484" s="360" t="s">
        <v>3495</v>
      </c>
      <c r="C3484" s="360" t="s">
        <v>51</v>
      </c>
      <c r="D3484" s="361">
        <v>352.01</v>
      </c>
    </row>
    <row r="3485" spans="1:4" s="364" customFormat="1" x14ac:dyDescent="0.25">
      <c r="A3485" s="360">
        <v>97352</v>
      </c>
      <c r="B3485" s="360" t="s">
        <v>3496</v>
      </c>
      <c r="C3485" s="360" t="s">
        <v>51</v>
      </c>
      <c r="D3485" s="361">
        <v>456.32</v>
      </c>
    </row>
    <row r="3486" spans="1:4" s="364" customFormat="1" x14ac:dyDescent="0.25">
      <c r="A3486" s="360">
        <v>97353</v>
      </c>
      <c r="B3486" s="360" t="s">
        <v>3497</v>
      </c>
      <c r="C3486" s="360" t="s">
        <v>51</v>
      </c>
      <c r="D3486" s="361">
        <v>68.08</v>
      </c>
    </row>
    <row r="3487" spans="1:4" s="364" customFormat="1" x14ac:dyDescent="0.25">
      <c r="A3487" s="360">
        <v>97354</v>
      </c>
      <c r="B3487" s="360" t="s">
        <v>3498</v>
      </c>
      <c r="C3487" s="360" t="s">
        <v>51</v>
      </c>
      <c r="D3487" s="361">
        <v>108.73</v>
      </c>
    </row>
    <row r="3488" spans="1:4" s="364" customFormat="1" x14ac:dyDescent="0.25">
      <c r="A3488" s="360">
        <v>97355</v>
      </c>
      <c r="B3488" s="360" t="s">
        <v>3499</v>
      </c>
      <c r="C3488" s="360" t="s">
        <v>51</v>
      </c>
      <c r="D3488" s="361">
        <v>149.16</v>
      </c>
    </row>
    <row r="3489" spans="1:4" s="364" customFormat="1" x14ac:dyDescent="0.25">
      <c r="A3489" s="360">
        <v>97356</v>
      </c>
      <c r="B3489" s="360" t="s">
        <v>3500</v>
      </c>
      <c r="C3489" s="360" t="s">
        <v>51</v>
      </c>
      <c r="D3489" s="361">
        <v>76.05</v>
      </c>
    </row>
    <row r="3490" spans="1:4" s="364" customFormat="1" x14ac:dyDescent="0.25">
      <c r="A3490" s="360">
        <v>97357</v>
      </c>
      <c r="B3490" s="360" t="s">
        <v>3501</v>
      </c>
      <c r="C3490" s="360" t="s">
        <v>51</v>
      </c>
      <c r="D3490" s="361">
        <v>122.42</v>
      </c>
    </row>
    <row r="3491" spans="1:4" s="364" customFormat="1" x14ac:dyDescent="0.25">
      <c r="A3491" s="360">
        <v>97358</v>
      </c>
      <c r="B3491" s="360" t="s">
        <v>3502</v>
      </c>
      <c r="C3491" s="360" t="s">
        <v>51</v>
      </c>
      <c r="D3491" s="361">
        <v>167.83</v>
      </c>
    </row>
    <row r="3492" spans="1:4" s="364" customFormat="1" x14ac:dyDescent="0.25">
      <c r="A3492" s="360">
        <v>97498</v>
      </c>
      <c r="B3492" s="360" t="s">
        <v>3503</v>
      </c>
      <c r="C3492" s="360" t="s">
        <v>51</v>
      </c>
      <c r="D3492" s="361">
        <v>56.2</v>
      </c>
    </row>
    <row r="3493" spans="1:4" s="364" customFormat="1" x14ac:dyDescent="0.25">
      <c r="A3493" s="360">
        <v>97535</v>
      </c>
      <c r="B3493" s="360" t="s">
        <v>3504</v>
      </c>
      <c r="C3493" s="360" t="s">
        <v>51</v>
      </c>
      <c r="D3493" s="361">
        <v>59.83</v>
      </c>
    </row>
    <row r="3494" spans="1:4" s="364" customFormat="1" x14ac:dyDescent="0.25">
      <c r="A3494" s="360">
        <v>97536</v>
      </c>
      <c r="B3494" s="360" t="s">
        <v>3505</v>
      </c>
      <c r="C3494" s="360" t="s">
        <v>51</v>
      </c>
      <c r="D3494" s="361">
        <v>68.17</v>
      </c>
    </row>
    <row r="3495" spans="1:4" s="364" customFormat="1" x14ac:dyDescent="0.25">
      <c r="A3495" s="360">
        <v>100788</v>
      </c>
      <c r="B3495" s="360" t="s">
        <v>3506</v>
      </c>
      <c r="C3495" s="360" t="s">
        <v>8</v>
      </c>
      <c r="D3495" s="361">
        <v>614.24</v>
      </c>
    </row>
    <row r="3496" spans="1:4" s="364" customFormat="1" x14ac:dyDescent="0.25">
      <c r="A3496" s="360">
        <v>100791</v>
      </c>
      <c r="B3496" s="360" t="s">
        <v>3507</v>
      </c>
      <c r="C3496" s="360" t="s">
        <v>51</v>
      </c>
      <c r="D3496" s="361">
        <v>16.09</v>
      </c>
    </row>
    <row r="3497" spans="1:4" s="364" customFormat="1" x14ac:dyDescent="0.25">
      <c r="A3497" s="360">
        <v>100792</v>
      </c>
      <c r="B3497" s="360" t="s">
        <v>3508</v>
      </c>
      <c r="C3497" s="360" t="s">
        <v>51</v>
      </c>
      <c r="D3497" s="361">
        <v>23.71</v>
      </c>
    </row>
    <row r="3498" spans="1:4" s="364" customFormat="1" x14ac:dyDescent="0.25">
      <c r="A3498" s="360">
        <v>100793</v>
      </c>
      <c r="B3498" s="360" t="s">
        <v>3509</v>
      </c>
      <c r="C3498" s="360" t="s">
        <v>51</v>
      </c>
      <c r="D3498" s="361">
        <v>31.52</v>
      </c>
    </row>
    <row r="3499" spans="1:4" s="364" customFormat="1" x14ac:dyDescent="0.25">
      <c r="A3499" s="360">
        <v>100794</v>
      </c>
      <c r="B3499" s="360" t="s">
        <v>3510</v>
      </c>
      <c r="C3499" s="360" t="s">
        <v>51</v>
      </c>
      <c r="D3499" s="361">
        <v>42.58</v>
      </c>
    </row>
    <row r="3500" spans="1:4" s="364" customFormat="1" x14ac:dyDescent="0.25">
      <c r="A3500" s="360">
        <v>100799</v>
      </c>
      <c r="B3500" s="360" t="s">
        <v>12662</v>
      </c>
      <c r="C3500" s="360" t="s">
        <v>51</v>
      </c>
      <c r="D3500" s="361">
        <v>16.46</v>
      </c>
    </row>
    <row r="3501" spans="1:4" s="364" customFormat="1" x14ac:dyDescent="0.25">
      <c r="A3501" s="360">
        <v>100800</v>
      </c>
      <c r="B3501" s="360" t="s">
        <v>12663</v>
      </c>
      <c r="C3501" s="360" t="s">
        <v>51</v>
      </c>
      <c r="D3501" s="361">
        <v>24.09</v>
      </c>
    </row>
    <row r="3502" spans="1:4" s="364" customFormat="1" x14ac:dyDescent="0.25">
      <c r="A3502" s="360">
        <v>100801</v>
      </c>
      <c r="B3502" s="360" t="s">
        <v>12664</v>
      </c>
      <c r="C3502" s="360" t="s">
        <v>51</v>
      </c>
      <c r="D3502" s="361">
        <v>31.89</v>
      </c>
    </row>
    <row r="3503" spans="1:4" s="364" customFormat="1" x14ac:dyDescent="0.25">
      <c r="A3503" s="360">
        <v>100802</v>
      </c>
      <c r="B3503" s="360" t="s">
        <v>12665</v>
      </c>
      <c r="C3503" s="360" t="s">
        <v>51</v>
      </c>
      <c r="D3503" s="361">
        <v>42.95</v>
      </c>
    </row>
    <row r="3504" spans="1:4" s="364" customFormat="1" x14ac:dyDescent="0.25">
      <c r="A3504" s="360">
        <v>100803</v>
      </c>
      <c r="B3504" s="360" t="s">
        <v>3511</v>
      </c>
      <c r="C3504" s="360" t="s">
        <v>51</v>
      </c>
      <c r="D3504" s="361">
        <v>15.32</v>
      </c>
    </row>
    <row r="3505" spans="1:4" s="364" customFormat="1" x14ac:dyDescent="0.25">
      <c r="A3505" s="360">
        <v>100804</v>
      </c>
      <c r="B3505" s="360" t="s">
        <v>3512</v>
      </c>
      <c r="C3505" s="360" t="s">
        <v>51</v>
      </c>
      <c r="D3505" s="361">
        <v>22.8</v>
      </c>
    </row>
    <row r="3506" spans="1:4" s="364" customFormat="1" x14ac:dyDescent="0.25">
      <c r="A3506" s="360">
        <v>100805</v>
      </c>
      <c r="B3506" s="360" t="s">
        <v>3513</v>
      </c>
      <c r="C3506" s="360" t="s">
        <v>51</v>
      </c>
      <c r="D3506" s="361">
        <v>30.43</v>
      </c>
    </row>
    <row r="3507" spans="1:4" s="364" customFormat="1" x14ac:dyDescent="0.25">
      <c r="A3507" s="360">
        <v>100806</v>
      </c>
      <c r="B3507" s="360" t="s">
        <v>3514</v>
      </c>
      <c r="C3507" s="360" t="s">
        <v>51</v>
      </c>
      <c r="D3507" s="361">
        <v>41.24</v>
      </c>
    </row>
    <row r="3508" spans="1:4" s="364" customFormat="1" x14ac:dyDescent="0.25">
      <c r="A3508" s="360">
        <v>100807</v>
      </c>
      <c r="B3508" s="360" t="s">
        <v>12666</v>
      </c>
      <c r="C3508" s="360" t="s">
        <v>51</v>
      </c>
      <c r="D3508" s="361">
        <v>20.84</v>
      </c>
    </row>
    <row r="3509" spans="1:4" s="364" customFormat="1" x14ac:dyDescent="0.25">
      <c r="A3509" s="360">
        <v>100808</v>
      </c>
      <c r="B3509" s="360" t="s">
        <v>12667</v>
      </c>
      <c r="C3509" s="360" t="s">
        <v>51</v>
      </c>
      <c r="D3509" s="361">
        <v>29.26</v>
      </c>
    </row>
    <row r="3510" spans="1:4" s="364" customFormat="1" x14ac:dyDescent="0.25">
      <c r="A3510" s="360">
        <v>100809</v>
      </c>
      <c r="B3510" s="360" t="s">
        <v>12668</v>
      </c>
      <c r="C3510" s="360" t="s">
        <v>51</v>
      </c>
      <c r="D3510" s="361">
        <v>38.090000000000003</v>
      </c>
    </row>
    <row r="3511" spans="1:4" s="364" customFormat="1" x14ac:dyDescent="0.25">
      <c r="A3511" s="360">
        <v>100810</v>
      </c>
      <c r="B3511" s="360" t="s">
        <v>12669</v>
      </c>
      <c r="C3511" s="360" t="s">
        <v>51</v>
      </c>
      <c r="D3511" s="361">
        <v>50.58</v>
      </c>
    </row>
    <row r="3512" spans="1:4" s="364" customFormat="1" x14ac:dyDescent="0.25">
      <c r="A3512" s="360">
        <v>101918</v>
      </c>
      <c r="B3512" s="360" t="s">
        <v>3515</v>
      </c>
      <c r="C3512" s="360" t="s">
        <v>51</v>
      </c>
      <c r="D3512" s="361">
        <v>266.76</v>
      </c>
    </row>
    <row r="3513" spans="1:4" s="364" customFormat="1" x14ac:dyDescent="0.25">
      <c r="A3513" s="360">
        <v>101919</v>
      </c>
      <c r="B3513" s="360" t="s">
        <v>3516</v>
      </c>
      <c r="C3513" s="360" t="s">
        <v>8</v>
      </c>
      <c r="D3513" s="361">
        <v>386.51</v>
      </c>
    </row>
    <row r="3514" spans="1:4" s="364" customFormat="1" x14ac:dyDescent="0.25">
      <c r="A3514" s="360">
        <v>101920</v>
      </c>
      <c r="B3514" s="360" t="s">
        <v>3517</v>
      </c>
      <c r="C3514" s="360" t="s">
        <v>8</v>
      </c>
      <c r="D3514" s="361">
        <v>179.63</v>
      </c>
    </row>
    <row r="3515" spans="1:4" s="364" customFormat="1" x14ac:dyDescent="0.25">
      <c r="A3515" s="360">
        <v>101921</v>
      </c>
      <c r="B3515" s="360" t="s">
        <v>3518</v>
      </c>
      <c r="C3515" s="360" t="s">
        <v>8</v>
      </c>
      <c r="D3515" s="361">
        <v>206.27</v>
      </c>
    </row>
    <row r="3516" spans="1:4" s="364" customFormat="1" x14ac:dyDescent="0.25">
      <c r="A3516" s="360">
        <v>101922</v>
      </c>
      <c r="B3516" s="360" t="s">
        <v>3519</v>
      </c>
      <c r="C3516" s="360" t="s">
        <v>8</v>
      </c>
      <c r="D3516" s="361">
        <v>206.27</v>
      </c>
    </row>
    <row r="3517" spans="1:4" s="364" customFormat="1" x14ac:dyDescent="0.25">
      <c r="A3517" s="360">
        <v>101923</v>
      </c>
      <c r="B3517" s="360" t="s">
        <v>3520</v>
      </c>
      <c r="C3517" s="360" t="s">
        <v>8</v>
      </c>
      <c r="D3517" s="361">
        <v>206.27</v>
      </c>
    </row>
    <row r="3518" spans="1:4" s="364" customFormat="1" x14ac:dyDescent="0.25">
      <c r="A3518" s="360">
        <v>101924</v>
      </c>
      <c r="B3518" s="360" t="s">
        <v>3521</v>
      </c>
      <c r="C3518" s="360" t="s">
        <v>8</v>
      </c>
      <c r="D3518" s="361">
        <v>168.48</v>
      </c>
    </row>
    <row r="3519" spans="1:4" s="364" customFormat="1" x14ac:dyDescent="0.25">
      <c r="A3519" s="360">
        <v>101925</v>
      </c>
      <c r="B3519" s="360" t="s">
        <v>3522</v>
      </c>
      <c r="C3519" s="360" t="s">
        <v>8</v>
      </c>
      <c r="D3519" s="361">
        <v>283.39999999999998</v>
      </c>
    </row>
    <row r="3520" spans="1:4" s="364" customFormat="1" x14ac:dyDescent="0.25">
      <c r="A3520" s="360">
        <v>101926</v>
      </c>
      <c r="B3520" s="360" t="s">
        <v>3523</v>
      </c>
      <c r="C3520" s="360" t="s">
        <v>8</v>
      </c>
      <c r="D3520" s="361">
        <v>364.76</v>
      </c>
    </row>
    <row r="3521" spans="1:4" s="364" customFormat="1" x14ac:dyDescent="0.25">
      <c r="A3521" s="360">
        <v>101927</v>
      </c>
      <c r="B3521" s="360" t="s">
        <v>3524</v>
      </c>
      <c r="C3521" s="360" t="s">
        <v>51</v>
      </c>
      <c r="D3521" s="361">
        <v>255.44</v>
      </c>
    </row>
    <row r="3522" spans="1:4" s="364" customFormat="1" x14ac:dyDescent="0.25">
      <c r="A3522" s="360">
        <v>101928</v>
      </c>
      <c r="B3522" s="360" t="s">
        <v>3525</v>
      </c>
      <c r="C3522" s="360" t="s">
        <v>8</v>
      </c>
      <c r="D3522" s="361">
        <v>390.84</v>
      </c>
    </row>
    <row r="3523" spans="1:4" s="364" customFormat="1" x14ac:dyDescent="0.25">
      <c r="A3523" s="360">
        <v>101929</v>
      </c>
      <c r="B3523" s="360" t="s">
        <v>3526</v>
      </c>
      <c r="C3523" s="360" t="s">
        <v>8</v>
      </c>
      <c r="D3523" s="361">
        <v>183.96</v>
      </c>
    </row>
    <row r="3524" spans="1:4" s="364" customFormat="1" x14ac:dyDescent="0.25">
      <c r="A3524" s="360">
        <v>101930</v>
      </c>
      <c r="B3524" s="360" t="s">
        <v>3527</v>
      </c>
      <c r="C3524" s="360" t="s">
        <v>8</v>
      </c>
      <c r="D3524" s="361">
        <v>210.6</v>
      </c>
    </row>
    <row r="3525" spans="1:4" s="364" customFormat="1" x14ac:dyDescent="0.25">
      <c r="A3525" s="360">
        <v>101931</v>
      </c>
      <c r="B3525" s="360" t="s">
        <v>3528</v>
      </c>
      <c r="C3525" s="360" t="s">
        <v>8</v>
      </c>
      <c r="D3525" s="361">
        <v>210.6</v>
      </c>
    </row>
    <row r="3526" spans="1:4" s="364" customFormat="1" x14ac:dyDescent="0.25">
      <c r="A3526" s="360">
        <v>101932</v>
      </c>
      <c r="B3526" s="360" t="s">
        <v>3529</v>
      </c>
      <c r="C3526" s="360" t="s">
        <v>8</v>
      </c>
      <c r="D3526" s="361">
        <v>210.6</v>
      </c>
    </row>
    <row r="3527" spans="1:4" s="364" customFormat="1" x14ac:dyDescent="0.25">
      <c r="A3527" s="360">
        <v>101933</v>
      </c>
      <c r="B3527" s="360" t="s">
        <v>3530</v>
      </c>
      <c r="C3527" s="360" t="s">
        <v>8</v>
      </c>
      <c r="D3527" s="361">
        <v>172.81</v>
      </c>
    </row>
    <row r="3528" spans="1:4" s="364" customFormat="1" x14ac:dyDescent="0.25">
      <c r="A3528" s="360">
        <v>101934</v>
      </c>
      <c r="B3528" s="360" t="s">
        <v>3531</v>
      </c>
      <c r="C3528" s="360" t="s">
        <v>8</v>
      </c>
      <c r="D3528" s="361">
        <v>289.89999999999998</v>
      </c>
    </row>
    <row r="3529" spans="1:4" s="364" customFormat="1" x14ac:dyDescent="0.25">
      <c r="A3529" s="360">
        <v>101935</v>
      </c>
      <c r="B3529" s="360" t="s">
        <v>3532</v>
      </c>
      <c r="C3529" s="360" t="s">
        <v>8</v>
      </c>
      <c r="D3529" s="361">
        <v>373.43</v>
      </c>
    </row>
    <row r="3530" spans="1:4" s="364" customFormat="1" x14ac:dyDescent="0.25">
      <c r="A3530" s="360">
        <v>89358</v>
      </c>
      <c r="B3530" s="360" t="s">
        <v>3533</v>
      </c>
      <c r="C3530" s="360" t="s">
        <v>8</v>
      </c>
      <c r="D3530" s="361">
        <v>6.34</v>
      </c>
    </row>
    <row r="3531" spans="1:4" s="364" customFormat="1" x14ac:dyDescent="0.25">
      <c r="A3531" s="360">
        <v>89359</v>
      </c>
      <c r="B3531" s="360" t="s">
        <v>3534</v>
      </c>
      <c r="C3531" s="360" t="s">
        <v>8</v>
      </c>
      <c r="D3531" s="361">
        <v>6.72</v>
      </c>
    </row>
    <row r="3532" spans="1:4" s="364" customFormat="1" x14ac:dyDescent="0.25">
      <c r="A3532" s="360">
        <v>89360</v>
      </c>
      <c r="B3532" s="360" t="s">
        <v>3535</v>
      </c>
      <c r="C3532" s="360" t="s">
        <v>8</v>
      </c>
      <c r="D3532" s="361">
        <v>8.33</v>
      </c>
    </row>
    <row r="3533" spans="1:4" s="364" customFormat="1" x14ac:dyDescent="0.25">
      <c r="A3533" s="360">
        <v>89361</v>
      </c>
      <c r="B3533" s="360" t="s">
        <v>3536</v>
      </c>
      <c r="C3533" s="360" t="s">
        <v>8</v>
      </c>
      <c r="D3533" s="361">
        <v>7.7</v>
      </c>
    </row>
    <row r="3534" spans="1:4" s="364" customFormat="1" x14ac:dyDescent="0.25">
      <c r="A3534" s="360">
        <v>89362</v>
      </c>
      <c r="B3534" s="360" t="s">
        <v>370</v>
      </c>
      <c r="C3534" s="360" t="s">
        <v>8</v>
      </c>
      <c r="D3534" s="361">
        <v>7.57</v>
      </c>
    </row>
    <row r="3535" spans="1:4" s="364" customFormat="1" x14ac:dyDescent="0.25">
      <c r="A3535" s="360">
        <v>89363</v>
      </c>
      <c r="B3535" s="360" t="s">
        <v>376</v>
      </c>
      <c r="C3535" s="360" t="s">
        <v>8</v>
      </c>
      <c r="D3535" s="361">
        <v>8.39</v>
      </c>
    </row>
    <row r="3536" spans="1:4" s="364" customFormat="1" x14ac:dyDescent="0.25">
      <c r="A3536" s="360">
        <v>89364</v>
      </c>
      <c r="B3536" s="360" t="s">
        <v>3537</v>
      </c>
      <c r="C3536" s="360" t="s">
        <v>8</v>
      </c>
      <c r="D3536" s="361">
        <v>10.09</v>
      </c>
    </row>
    <row r="3537" spans="1:4" s="364" customFormat="1" x14ac:dyDescent="0.25">
      <c r="A3537" s="360">
        <v>89365</v>
      </c>
      <c r="B3537" s="360" t="s">
        <v>3538</v>
      </c>
      <c r="C3537" s="360" t="s">
        <v>8</v>
      </c>
      <c r="D3537" s="361">
        <v>9.33</v>
      </c>
    </row>
    <row r="3538" spans="1:4" s="364" customFormat="1" x14ac:dyDescent="0.25">
      <c r="A3538" s="360">
        <v>89366</v>
      </c>
      <c r="B3538" s="360" t="s">
        <v>3539</v>
      </c>
      <c r="C3538" s="360" t="s">
        <v>8</v>
      </c>
      <c r="D3538" s="361">
        <v>14.59</v>
      </c>
    </row>
    <row r="3539" spans="1:4" s="364" customFormat="1" x14ac:dyDescent="0.25">
      <c r="A3539" s="360">
        <v>89367</v>
      </c>
      <c r="B3539" s="360" t="s">
        <v>372</v>
      </c>
      <c r="C3539" s="360" t="s">
        <v>8</v>
      </c>
      <c r="D3539" s="361">
        <v>10.6</v>
      </c>
    </row>
    <row r="3540" spans="1:4" s="364" customFormat="1" x14ac:dyDescent="0.25">
      <c r="A3540" s="360">
        <v>89368</v>
      </c>
      <c r="B3540" s="360" t="s">
        <v>378</v>
      </c>
      <c r="C3540" s="360" t="s">
        <v>8</v>
      </c>
      <c r="D3540" s="361">
        <v>12.91</v>
      </c>
    </row>
    <row r="3541" spans="1:4" s="364" customFormat="1" x14ac:dyDescent="0.25">
      <c r="A3541" s="360">
        <v>89369</v>
      </c>
      <c r="B3541" s="360" t="s">
        <v>3540</v>
      </c>
      <c r="C3541" s="360" t="s">
        <v>8</v>
      </c>
      <c r="D3541" s="361">
        <v>15.78</v>
      </c>
    </row>
    <row r="3542" spans="1:4" s="364" customFormat="1" x14ac:dyDescent="0.25">
      <c r="A3542" s="360">
        <v>89370</v>
      </c>
      <c r="B3542" s="360" t="s">
        <v>3541</v>
      </c>
      <c r="C3542" s="360" t="s">
        <v>8</v>
      </c>
      <c r="D3542" s="361">
        <v>12.43</v>
      </c>
    </row>
    <row r="3543" spans="1:4" s="364" customFormat="1" x14ac:dyDescent="0.25">
      <c r="A3543" s="360">
        <v>89371</v>
      </c>
      <c r="B3543" s="360" t="s">
        <v>3542</v>
      </c>
      <c r="C3543" s="360" t="s">
        <v>8</v>
      </c>
      <c r="D3543" s="361">
        <v>4.8499999999999996</v>
      </c>
    </row>
    <row r="3544" spans="1:4" s="364" customFormat="1" x14ac:dyDescent="0.25">
      <c r="A3544" s="360">
        <v>89372</v>
      </c>
      <c r="B3544" s="360" t="s">
        <v>3543</v>
      </c>
      <c r="C3544" s="360" t="s">
        <v>8</v>
      </c>
      <c r="D3544" s="361">
        <v>12.47</v>
      </c>
    </row>
    <row r="3545" spans="1:4" s="364" customFormat="1" x14ac:dyDescent="0.25">
      <c r="A3545" s="360">
        <v>89373</v>
      </c>
      <c r="B3545" s="360" t="s">
        <v>3544</v>
      </c>
      <c r="C3545" s="360" t="s">
        <v>8</v>
      </c>
      <c r="D3545" s="361">
        <v>5.54</v>
      </c>
    </row>
    <row r="3546" spans="1:4" s="364" customFormat="1" x14ac:dyDescent="0.25">
      <c r="A3546" s="360">
        <v>89374</v>
      </c>
      <c r="B3546" s="360" t="s">
        <v>3545</v>
      </c>
      <c r="C3546" s="360" t="s">
        <v>8</v>
      </c>
      <c r="D3546" s="361">
        <v>9.67</v>
      </c>
    </row>
    <row r="3547" spans="1:4" s="364" customFormat="1" x14ac:dyDescent="0.25">
      <c r="A3547" s="360">
        <v>89375</v>
      </c>
      <c r="B3547" s="360" t="s">
        <v>3546</v>
      </c>
      <c r="C3547" s="360" t="s">
        <v>8</v>
      </c>
      <c r="D3547" s="361">
        <v>12.17</v>
      </c>
    </row>
    <row r="3548" spans="1:4" s="364" customFormat="1" x14ac:dyDescent="0.25">
      <c r="A3548" s="360">
        <v>89376</v>
      </c>
      <c r="B3548" s="360" t="s">
        <v>3547</v>
      </c>
      <c r="C3548" s="360" t="s">
        <v>8</v>
      </c>
      <c r="D3548" s="361">
        <v>4.93</v>
      </c>
    </row>
    <row r="3549" spans="1:4" s="364" customFormat="1" x14ac:dyDescent="0.25">
      <c r="A3549" s="360">
        <v>89377</v>
      </c>
      <c r="B3549" s="360" t="s">
        <v>3548</v>
      </c>
      <c r="C3549" s="360" t="s">
        <v>8</v>
      </c>
      <c r="D3549" s="361">
        <v>8.61</v>
      </c>
    </row>
    <row r="3550" spans="1:4" s="364" customFormat="1" x14ac:dyDescent="0.25">
      <c r="A3550" s="360">
        <v>89378</v>
      </c>
      <c r="B3550" s="360" t="s">
        <v>3549</v>
      </c>
      <c r="C3550" s="360" t="s">
        <v>8</v>
      </c>
      <c r="D3550" s="361">
        <v>5.74</v>
      </c>
    </row>
    <row r="3551" spans="1:4" s="364" customFormat="1" x14ac:dyDescent="0.25">
      <c r="A3551" s="360">
        <v>89379</v>
      </c>
      <c r="B3551" s="360" t="s">
        <v>3550</v>
      </c>
      <c r="C3551" s="360" t="s">
        <v>8</v>
      </c>
      <c r="D3551" s="361">
        <v>15.9</v>
      </c>
    </row>
    <row r="3552" spans="1:4" s="364" customFormat="1" x14ac:dyDescent="0.25">
      <c r="A3552" s="360">
        <v>89380</v>
      </c>
      <c r="B3552" s="360" t="s">
        <v>381</v>
      </c>
      <c r="C3552" s="360" t="s">
        <v>8</v>
      </c>
      <c r="D3552" s="361">
        <v>8.86</v>
      </c>
    </row>
    <row r="3553" spans="1:4" s="364" customFormat="1" x14ac:dyDescent="0.25">
      <c r="A3553" s="360">
        <v>89381</v>
      </c>
      <c r="B3553" s="360" t="s">
        <v>3551</v>
      </c>
      <c r="C3553" s="360" t="s">
        <v>8</v>
      </c>
      <c r="D3553" s="361">
        <v>12.17</v>
      </c>
    </row>
    <row r="3554" spans="1:4" s="364" customFormat="1" x14ac:dyDescent="0.25">
      <c r="A3554" s="360">
        <v>89382</v>
      </c>
      <c r="B3554" s="360" t="s">
        <v>3552</v>
      </c>
      <c r="C3554" s="360" t="s">
        <v>8</v>
      </c>
      <c r="D3554" s="361">
        <v>14.49</v>
      </c>
    </row>
    <row r="3555" spans="1:4" s="364" customFormat="1" x14ac:dyDescent="0.25">
      <c r="A3555" s="360">
        <v>89383</v>
      </c>
      <c r="B3555" s="360" t="s">
        <v>3553</v>
      </c>
      <c r="C3555" s="360" t="s">
        <v>8</v>
      </c>
      <c r="D3555" s="361">
        <v>5.85</v>
      </c>
    </row>
    <row r="3556" spans="1:4" s="364" customFormat="1" x14ac:dyDescent="0.25">
      <c r="A3556" s="360">
        <v>89384</v>
      </c>
      <c r="B3556" s="360" t="s">
        <v>3554</v>
      </c>
      <c r="C3556" s="360" t="s">
        <v>8</v>
      </c>
      <c r="D3556" s="361">
        <v>12.33</v>
      </c>
    </row>
    <row r="3557" spans="1:4" s="364" customFormat="1" x14ac:dyDescent="0.25">
      <c r="A3557" s="360">
        <v>89385</v>
      </c>
      <c r="B3557" s="360" t="s">
        <v>3555</v>
      </c>
      <c r="C3557" s="360" t="s">
        <v>8</v>
      </c>
      <c r="D3557" s="361">
        <v>6.65</v>
      </c>
    </row>
    <row r="3558" spans="1:4" s="364" customFormat="1" x14ac:dyDescent="0.25">
      <c r="A3558" s="360">
        <v>89386</v>
      </c>
      <c r="B3558" s="360" t="s">
        <v>3556</v>
      </c>
      <c r="C3558" s="360" t="s">
        <v>8</v>
      </c>
      <c r="D3558" s="361">
        <v>8.09</v>
      </c>
    </row>
    <row r="3559" spans="1:4" s="364" customFormat="1" x14ac:dyDescent="0.25">
      <c r="A3559" s="360">
        <v>89387</v>
      </c>
      <c r="B3559" s="360" t="s">
        <v>3557</v>
      </c>
      <c r="C3559" s="360" t="s">
        <v>8</v>
      </c>
      <c r="D3559" s="361">
        <v>32.33</v>
      </c>
    </row>
    <row r="3560" spans="1:4" s="364" customFormat="1" x14ac:dyDescent="0.25">
      <c r="A3560" s="360">
        <v>89388</v>
      </c>
      <c r="B3560" s="360" t="s">
        <v>3558</v>
      </c>
      <c r="C3560" s="360" t="s">
        <v>8</v>
      </c>
      <c r="D3560" s="361">
        <v>10.83</v>
      </c>
    </row>
    <row r="3561" spans="1:4" s="364" customFormat="1" x14ac:dyDescent="0.25">
      <c r="A3561" s="360">
        <v>89389</v>
      </c>
      <c r="B3561" s="360" t="s">
        <v>3559</v>
      </c>
      <c r="C3561" s="360" t="s">
        <v>8</v>
      </c>
      <c r="D3561" s="361">
        <v>11.77</v>
      </c>
    </row>
    <row r="3562" spans="1:4" s="364" customFormat="1" x14ac:dyDescent="0.25">
      <c r="A3562" s="360">
        <v>89390</v>
      </c>
      <c r="B3562" s="360" t="s">
        <v>3560</v>
      </c>
      <c r="C3562" s="360" t="s">
        <v>8</v>
      </c>
      <c r="D3562" s="361">
        <v>21.76</v>
      </c>
    </row>
    <row r="3563" spans="1:4" s="364" customFormat="1" x14ac:dyDescent="0.25">
      <c r="A3563" s="360">
        <v>89391</v>
      </c>
      <c r="B3563" s="360" t="s">
        <v>3561</v>
      </c>
      <c r="C3563" s="360" t="s">
        <v>8</v>
      </c>
      <c r="D3563" s="361">
        <v>7.98</v>
      </c>
    </row>
    <row r="3564" spans="1:4" s="364" customFormat="1" x14ac:dyDescent="0.25">
      <c r="A3564" s="360">
        <v>89392</v>
      </c>
      <c r="B3564" s="360" t="s">
        <v>3562</v>
      </c>
      <c r="C3564" s="360" t="s">
        <v>8</v>
      </c>
      <c r="D3564" s="361">
        <v>25.93</v>
      </c>
    </row>
    <row r="3565" spans="1:4" s="364" customFormat="1" x14ac:dyDescent="0.25">
      <c r="A3565" s="360">
        <v>89393</v>
      </c>
      <c r="B3565" s="360" t="s">
        <v>3563</v>
      </c>
      <c r="C3565" s="360" t="s">
        <v>8</v>
      </c>
      <c r="D3565" s="361">
        <v>8.8800000000000008</v>
      </c>
    </row>
    <row r="3566" spans="1:4" s="364" customFormat="1" x14ac:dyDescent="0.25">
      <c r="A3566" s="360">
        <v>89394</v>
      </c>
      <c r="B3566" s="360" t="s">
        <v>3564</v>
      </c>
      <c r="C3566" s="360" t="s">
        <v>8</v>
      </c>
      <c r="D3566" s="361">
        <v>18.39</v>
      </c>
    </row>
    <row r="3567" spans="1:4" s="364" customFormat="1" x14ac:dyDescent="0.25">
      <c r="A3567" s="360">
        <v>89395</v>
      </c>
      <c r="B3567" s="360" t="s">
        <v>382</v>
      </c>
      <c r="C3567" s="360" t="s">
        <v>8</v>
      </c>
      <c r="D3567" s="361">
        <v>10.62</v>
      </c>
    </row>
    <row r="3568" spans="1:4" s="364" customFormat="1" x14ac:dyDescent="0.25">
      <c r="A3568" s="360">
        <v>89396</v>
      </c>
      <c r="B3568" s="360" t="s">
        <v>3565</v>
      </c>
      <c r="C3568" s="360" t="s">
        <v>8</v>
      </c>
      <c r="D3568" s="361">
        <v>18.760000000000002</v>
      </c>
    </row>
    <row r="3569" spans="1:4" s="364" customFormat="1" x14ac:dyDescent="0.25">
      <c r="A3569" s="360">
        <v>89397</v>
      </c>
      <c r="B3569" s="360" t="s">
        <v>3566</v>
      </c>
      <c r="C3569" s="360" t="s">
        <v>8</v>
      </c>
      <c r="D3569" s="361">
        <v>12.79</v>
      </c>
    </row>
    <row r="3570" spans="1:4" s="364" customFormat="1" x14ac:dyDescent="0.25">
      <c r="A3570" s="360">
        <v>89398</v>
      </c>
      <c r="B3570" s="360" t="s">
        <v>384</v>
      </c>
      <c r="C3570" s="360" t="s">
        <v>8</v>
      </c>
      <c r="D3570" s="361">
        <v>15.76</v>
      </c>
    </row>
    <row r="3571" spans="1:4" s="364" customFormat="1" x14ac:dyDescent="0.25">
      <c r="A3571" s="360">
        <v>89399</v>
      </c>
      <c r="B3571" s="360" t="s">
        <v>3567</v>
      </c>
      <c r="C3571" s="360" t="s">
        <v>8</v>
      </c>
      <c r="D3571" s="361">
        <v>29.57</v>
      </c>
    </row>
    <row r="3572" spans="1:4" s="364" customFormat="1" x14ac:dyDescent="0.25">
      <c r="A3572" s="360">
        <v>89400</v>
      </c>
      <c r="B3572" s="360" t="s">
        <v>388</v>
      </c>
      <c r="C3572" s="360" t="s">
        <v>8</v>
      </c>
      <c r="D3572" s="361">
        <v>17.91</v>
      </c>
    </row>
    <row r="3573" spans="1:4" s="364" customFormat="1" x14ac:dyDescent="0.25">
      <c r="A3573" s="360">
        <v>89404</v>
      </c>
      <c r="B3573" s="360" t="s">
        <v>3568</v>
      </c>
      <c r="C3573" s="360" t="s">
        <v>8</v>
      </c>
      <c r="D3573" s="361">
        <v>4.3499999999999996</v>
      </c>
    </row>
    <row r="3574" spans="1:4" s="364" customFormat="1" x14ac:dyDescent="0.25">
      <c r="A3574" s="360">
        <v>89405</v>
      </c>
      <c r="B3574" s="360" t="s">
        <v>3569</v>
      </c>
      <c r="C3574" s="360" t="s">
        <v>8</v>
      </c>
      <c r="D3574" s="361">
        <v>4.7300000000000004</v>
      </c>
    </row>
    <row r="3575" spans="1:4" s="364" customFormat="1" x14ac:dyDescent="0.25">
      <c r="A3575" s="360">
        <v>89406</v>
      </c>
      <c r="B3575" s="360" t="s">
        <v>3570</v>
      </c>
      <c r="C3575" s="360" t="s">
        <v>8</v>
      </c>
      <c r="D3575" s="361">
        <v>6.34</v>
      </c>
    </row>
    <row r="3576" spans="1:4" s="364" customFormat="1" x14ac:dyDescent="0.25">
      <c r="A3576" s="360">
        <v>89407</v>
      </c>
      <c r="B3576" s="360" t="s">
        <v>3571</v>
      </c>
      <c r="C3576" s="360" t="s">
        <v>8</v>
      </c>
      <c r="D3576" s="361">
        <v>5.71</v>
      </c>
    </row>
    <row r="3577" spans="1:4" s="364" customFormat="1" x14ac:dyDescent="0.25">
      <c r="A3577" s="360">
        <v>89408</v>
      </c>
      <c r="B3577" s="360" t="s">
        <v>3572</v>
      </c>
      <c r="C3577" s="360" t="s">
        <v>8</v>
      </c>
      <c r="D3577" s="361">
        <v>5.28</v>
      </c>
    </row>
    <row r="3578" spans="1:4" s="364" customFormat="1" x14ac:dyDescent="0.25">
      <c r="A3578" s="360">
        <v>89409</v>
      </c>
      <c r="B3578" s="360" t="s">
        <v>3573</v>
      </c>
      <c r="C3578" s="360" t="s">
        <v>8</v>
      </c>
      <c r="D3578" s="361">
        <v>6.1</v>
      </c>
    </row>
    <row r="3579" spans="1:4" s="364" customFormat="1" x14ac:dyDescent="0.25">
      <c r="A3579" s="360">
        <v>89410</v>
      </c>
      <c r="B3579" s="360" t="s">
        <v>3574</v>
      </c>
      <c r="C3579" s="360" t="s">
        <v>8</v>
      </c>
      <c r="D3579" s="361">
        <v>7.8</v>
      </c>
    </row>
    <row r="3580" spans="1:4" s="364" customFormat="1" x14ac:dyDescent="0.25">
      <c r="A3580" s="360">
        <v>89411</v>
      </c>
      <c r="B3580" s="360" t="s">
        <v>3575</v>
      </c>
      <c r="C3580" s="360" t="s">
        <v>8</v>
      </c>
      <c r="D3580" s="361">
        <v>7.04</v>
      </c>
    </row>
    <row r="3581" spans="1:4" s="364" customFormat="1" x14ac:dyDescent="0.25">
      <c r="A3581" s="360">
        <v>89412</v>
      </c>
      <c r="B3581" s="360" t="s">
        <v>3576</v>
      </c>
      <c r="C3581" s="360" t="s">
        <v>8</v>
      </c>
      <c r="D3581" s="361">
        <v>8.08</v>
      </c>
    </row>
    <row r="3582" spans="1:4" s="364" customFormat="1" x14ac:dyDescent="0.25">
      <c r="A3582" s="360">
        <v>89413</v>
      </c>
      <c r="B3582" s="360" t="s">
        <v>3577</v>
      </c>
      <c r="C3582" s="360" t="s">
        <v>8</v>
      </c>
      <c r="D3582" s="361">
        <v>7.86</v>
      </c>
    </row>
    <row r="3583" spans="1:4" s="364" customFormat="1" x14ac:dyDescent="0.25">
      <c r="A3583" s="360">
        <v>89414</v>
      </c>
      <c r="B3583" s="360" t="s">
        <v>3578</v>
      </c>
      <c r="C3583" s="360" t="s">
        <v>8</v>
      </c>
      <c r="D3583" s="361">
        <v>10.17</v>
      </c>
    </row>
    <row r="3584" spans="1:4" s="364" customFormat="1" x14ac:dyDescent="0.25">
      <c r="A3584" s="360">
        <v>89415</v>
      </c>
      <c r="B3584" s="360" t="s">
        <v>3579</v>
      </c>
      <c r="C3584" s="360" t="s">
        <v>8</v>
      </c>
      <c r="D3584" s="361">
        <v>13.04</v>
      </c>
    </row>
    <row r="3585" spans="1:4" s="364" customFormat="1" x14ac:dyDescent="0.25">
      <c r="A3585" s="360">
        <v>89416</v>
      </c>
      <c r="B3585" s="360" t="s">
        <v>3580</v>
      </c>
      <c r="C3585" s="360" t="s">
        <v>8</v>
      </c>
      <c r="D3585" s="361">
        <v>9.69</v>
      </c>
    </row>
    <row r="3586" spans="1:4" s="364" customFormat="1" x14ac:dyDescent="0.25">
      <c r="A3586" s="360">
        <v>89417</v>
      </c>
      <c r="B3586" s="360" t="s">
        <v>3581</v>
      </c>
      <c r="C3586" s="360" t="s">
        <v>8</v>
      </c>
      <c r="D3586" s="361">
        <v>3.53</v>
      </c>
    </row>
    <row r="3587" spans="1:4" s="364" customFormat="1" x14ac:dyDescent="0.25">
      <c r="A3587" s="360">
        <v>89418</v>
      </c>
      <c r="B3587" s="360" t="s">
        <v>3582</v>
      </c>
      <c r="C3587" s="360" t="s">
        <v>8</v>
      </c>
      <c r="D3587" s="361">
        <v>11.15</v>
      </c>
    </row>
    <row r="3588" spans="1:4" s="364" customFormat="1" x14ac:dyDescent="0.25">
      <c r="A3588" s="360">
        <v>89419</v>
      </c>
      <c r="B3588" s="360" t="s">
        <v>3583</v>
      </c>
      <c r="C3588" s="360" t="s">
        <v>8</v>
      </c>
      <c r="D3588" s="361">
        <v>4.22</v>
      </c>
    </row>
    <row r="3589" spans="1:4" s="364" customFormat="1" x14ac:dyDescent="0.25">
      <c r="A3589" s="360">
        <v>89420</v>
      </c>
      <c r="B3589" s="360" t="s">
        <v>3584</v>
      </c>
      <c r="C3589" s="360" t="s">
        <v>8</v>
      </c>
      <c r="D3589" s="361">
        <v>8.35</v>
      </c>
    </row>
    <row r="3590" spans="1:4" s="364" customFormat="1" x14ac:dyDescent="0.25">
      <c r="A3590" s="360">
        <v>89421</v>
      </c>
      <c r="B3590" s="360" t="s">
        <v>3585</v>
      </c>
      <c r="C3590" s="360" t="s">
        <v>8</v>
      </c>
      <c r="D3590" s="361">
        <v>10.85</v>
      </c>
    </row>
    <row r="3591" spans="1:4" s="364" customFormat="1" x14ac:dyDescent="0.25">
      <c r="A3591" s="360">
        <v>89422</v>
      </c>
      <c r="B3591" s="360" t="s">
        <v>3586</v>
      </c>
      <c r="C3591" s="360" t="s">
        <v>8</v>
      </c>
      <c r="D3591" s="361">
        <v>3.61</v>
      </c>
    </row>
    <row r="3592" spans="1:4" s="364" customFormat="1" x14ac:dyDescent="0.25">
      <c r="A3592" s="360">
        <v>89423</v>
      </c>
      <c r="B3592" s="360" t="s">
        <v>3587</v>
      </c>
      <c r="C3592" s="360" t="s">
        <v>8</v>
      </c>
      <c r="D3592" s="361">
        <v>7.83</v>
      </c>
    </row>
    <row r="3593" spans="1:4" s="364" customFormat="1" x14ac:dyDescent="0.25">
      <c r="A3593" s="360">
        <v>89424</v>
      </c>
      <c r="B3593" s="360" t="s">
        <v>3588</v>
      </c>
      <c r="C3593" s="360" t="s">
        <v>8</v>
      </c>
      <c r="D3593" s="361">
        <v>4.2</v>
      </c>
    </row>
    <row r="3594" spans="1:4" s="364" customFormat="1" x14ac:dyDescent="0.25">
      <c r="A3594" s="360">
        <v>89425</v>
      </c>
      <c r="B3594" s="360" t="s">
        <v>3589</v>
      </c>
      <c r="C3594" s="360" t="s">
        <v>8</v>
      </c>
      <c r="D3594" s="361">
        <v>14.36</v>
      </c>
    </row>
    <row r="3595" spans="1:4" s="364" customFormat="1" x14ac:dyDescent="0.25">
      <c r="A3595" s="360">
        <v>89426</v>
      </c>
      <c r="B3595" s="360" t="s">
        <v>3590</v>
      </c>
      <c r="C3595" s="360" t="s">
        <v>8</v>
      </c>
      <c r="D3595" s="361">
        <v>7.32</v>
      </c>
    </row>
    <row r="3596" spans="1:4" s="364" customFormat="1" x14ac:dyDescent="0.25">
      <c r="A3596" s="360">
        <v>89427</v>
      </c>
      <c r="B3596" s="360" t="s">
        <v>3591</v>
      </c>
      <c r="C3596" s="360" t="s">
        <v>8</v>
      </c>
      <c r="D3596" s="361">
        <v>10.63</v>
      </c>
    </row>
    <row r="3597" spans="1:4" s="364" customFormat="1" x14ac:dyDescent="0.25">
      <c r="A3597" s="360">
        <v>89428</v>
      </c>
      <c r="B3597" s="360" t="s">
        <v>3592</v>
      </c>
      <c r="C3597" s="360" t="s">
        <v>8</v>
      </c>
      <c r="D3597" s="361">
        <v>12.95</v>
      </c>
    </row>
    <row r="3598" spans="1:4" s="364" customFormat="1" x14ac:dyDescent="0.25">
      <c r="A3598" s="360">
        <v>89429</v>
      </c>
      <c r="B3598" s="360" t="s">
        <v>3593</v>
      </c>
      <c r="C3598" s="360" t="s">
        <v>8</v>
      </c>
      <c r="D3598" s="361">
        <v>4.3099999999999996</v>
      </c>
    </row>
    <row r="3599" spans="1:4" s="364" customFormat="1" x14ac:dyDescent="0.25">
      <c r="A3599" s="360">
        <v>89430</v>
      </c>
      <c r="B3599" s="360" t="s">
        <v>3594</v>
      </c>
      <c r="C3599" s="360" t="s">
        <v>8</v>
      </c>
      <c r="D3599" s="361">
        <v>10.79</v>
      </c>
    </row>
    <row r="3600" spans="1:4" s="364" customFormat="1" x14ac:dyDescent="0.25">
      <c r="A3600" s="360">
        <v>89431</v>
      </c>
      <c r="B3600" s="360" t="s">
        <v>3595</v>
      </c>
      <c r="C3600" s="360" t="s">
        <v>8</v>
      </c>
      <c r="D3600" s="361">
        <v>6.23</v>
      </c>
    </row>
    <row r="3601" spans="1:4" s="364" customFormat="1" x14ac:dyDescent="0.25">
      <c r="A3601" s="360">
        <v>89432</v>
      </c>
      <c r="B3601" s="360" t="s">
        <v>3596</v>
      </c>
      <c r="C3601" s="360" t="s">
        <v>8</v>
      </c>
      <c r="D3601" s="361">
        <v>30.47</v>
      </c>
    </row>
    <row r="3602" spans="1:4" s="364" customFormat="1" x14ac:dyDescent="0.25">
      <c r="A3602" s="360">
        <v>89433</v>
      </c>
      <c r="B3602" s="360" t="s">
        <v>3597</v>
      </c>
      <c r="C3602" s="360" t="s">
        <v>8</v>
      </c>
      <c r="D3602" s="361">
        <v>8.9700000000000006</v>
      </c>
    </row>
    <row r="3603" spans="1:4" s="364" customFormat="1" x14ac:dyDescent="0.25">
      <c r="A3603" s="360">
        <v>89434</v>
      </c>
      <c r="B3603" s="360" t="s">
        <v>3598</v>
      </c>
      <c r="C3603" s="360" t="s">
        <v>8</v>
      </c>
      <c r="D3603" s="361">
        <v>9.91</v>
      </c>
    </row>
    <row r="3604" spans="1:4" s="364" customFormat="1" x14ac:dyDescent="0.25">
      <c r="A3604" s="360">
        <v>89435</v>
      </c>
      <c r="B3604" s="360" t="s">
        <v>3599</v>
      </c>
      <c r="C3604" s="360" t="s">
        <v>8</v>
      </c>
      <c r="D3604" s="361">
        <v>19.899999999999999</v>
      </c>
    </row>
    <row r="3605" spans="1:4" s="364" customFormat="1" x14ac:dyDescent="0.25">
      <c r="A3605" s="360">
        <v>89436</v>
      </c>
      <c r="B3605" s="360" t="s">
        <v>3600</v>
      </c>
      <c r="C3605" s="360" t="s">
        <v>8</v>
      </c>
      <c r="D3605" s="361">
        <v>6.12</v>
      </c>
    </row>
    <row r="3606" spans="1:4" s="364" customFormat="1" x14ac:dyDescent="0.25">
      <c r="A3606" s="360">
        <v>89437</v>
      </c>
      <c r="B3606" s="360" t="s">
        <v>3601</v>
      </c>
      <c r="C3606" s="360" t="s">
        <v>8</v>
      </c>
      <c r="D3606" s="361">
        <v>24.07</v>
      </c>
    </row>
    <row r="3607" spans="1:4" s="364" customFormat="1" x14ac:dyDescent="0.25">
      <c r="A3607" s="360">
        <v>89438</v>
      </c>
      <c r="B3607" s="360" t="s">
        <v>3602</v>
      </c>
      <c r="C3607" s="360" t="s">
        <v>8</v>
      </c>
      <c r="D3607" s="361">
        <v>6.23</v>
      </c>
    </row>
    <row r="3608" spans="1:4" s="364" customFormat="1" x14ac:dyDescent="0.25">
      <c r="A3608" s="360">
        <v>89439</v>
      </c>
      <c r="B3608" s="360" t="s">
        <v>3603</v>
      </c>
      <c r="C3608" s="360" t="s">
        <v>8</v>
      </c>
      <c r="D3608" s="361">
        <v>8.41</v>
      </c>
    </row>
    <row r="3609" spans="1:4" s="364" customFormat="1" x14ac:dyDescent="0.25">
      <c r="A3609" s="360">
        <v>89440</v>
      </c>
      <c r="B3609" s="360" t="s">
        <v>3604</v>
      </c>
      <c r="C3609" s="360" t="s">
        <v>8</v>
      </c>
      <c r="D3609" s="361">
        <v>7.56</v>
      </c>
    </row>
    <row r="3610" spans="1:4" s="364" customFormat="1" x14ac:dyDescent="0.25">
      <c r="A3610" s="360">
        <v>89441</v>
      </c>
      <c r="B3610" s="360" t="s">
        <v>3605</v>
      </c>
      <c r="C3610" s="360" t="s">
        <v>8</v>
      </c>
      <c r="D3610" s="361">
        <v>15.7</v>
      </c>
    </row>
    <row r="3611" spans="1:4" s="364" customFormat="1" x14ac:dyDescent="0.25">
      <c r="A3611" s="360">
        <v>89442</v>
      </c>
      <c r="B3611" s="360" t="s">
        <v>3606</v>
      </c>
      <c r="C3611" s="360" t="s">
        <v>8</v>
      </c>
      <c r="D3611" s="361">
        <v>9.73</v>
      </c>
    </row>
    <row r="3612" spans="1:4" s="364" customFormat="1" x14ac:dyDescent="0.25">
      <c r="A3612" s="360">
        <v>89443</v>
      </c>
      <c r="B3612" s="360" t="s">
        <v>3607</v>
      </c>
      <c r="C3612" s="360" t="s">
        <v>8</v>
      </c>
      <c r="D3612" s="361">
        <v>12.12</v>
      </c>
    </row>
    <row r="3613" spans="1:4" s="364" customFormat="1" x14ac:dyDescent="0.25">
      <c r="A3613" s="360">
        <v>89444</v>
      </c>
      <c r="B3613" s="360" t="s">
        <v>3608</v>
      </c>
      <c r="C3613" s="360" t="s">
        <v>8</v>
      </c>
      <c r="D3613" s="361">
        <v>25.93</v>
      </c>
    </row>
    <row r="3614" spans="1:4" s="364" customFormat="1" x14ac:dyDescent="0.25">
      <c r="A3614" s="360">
        <v>89445</v>
      </c>
      <c r="B3614" s="360" t="s">
        <v>3609</v>
      </c>
      <c r="C3614" s="360" t="s">
        <v>8</v>
      </c>
      <c r="D3614" s="361">
        <v>14.27</v>
      </c>
    </row>
    <row r="3615" spans="1:4" s="364" customFormat="1" x14ac:dyDescent="0.25">
      <c r="A3615" s="360">
        <v>89481</v>
      </c>
      <c r="B3615" s="360" t="s">
        <v>3610</v>
      </c>
      <c r="C3615" s="360" t="s">
        <v>8</v>
      </c>
      <c r="D3615" s="361">
        <v>4.1100000000000003</v>
      </c>
    </row>
    <row r="3616" spans="1:4" s="364" customFormat="1" x14ac:dyDescent="0.25">
      <c r="A3616" s="360">
        <v>89485</v>
      </c>
      <c r="B3616" s="360" t="s">
        <v>3611</v>
      </c>
      <c r="C3616" s="360" t="s">
        <v>8</v>
      </c>
      <c r="D3616" s="361">
        <v>4.93</v>
      </c>
    </row>
    <row r="3617" spans="1:4" s="364" customFormat="1" x14ac:dyDescent="0.25">
      <c r="A3617" s="360">
        <v>89489</v>
      </c>
      <c r="B3617" s="360" t="s">
        <v>3612</v>
      </c>
      <c r="C3617" s="360" t="s">
        <v>8</v>
      </c>
      <c r="D3617" s="361">
        <v>6.63</v>
      </c>
    </row>
    <row r="3618" spans="1:4" s="364" customFormat="1" x14ac:dyDescent="0.25">
      <c r="A3618" s="360">
        <v>89490</v>
      </c>
      <c r="B3618" s="360" t="s">
        <v>3613</v>
      </c>
      <c r="C3618" s="360" t="s">
        <v>8</v>
      </c>
      <c r="D3618" s="361">
        <v>5.87</v>
      </c>
    </row>
    <row r="3619" spans="1:4" s="364" customFormat="1" x14ac:dyDescent="0.25">
      <c r="A3619" s="360">
        <v>89492</v>
      </c>
      <c r="B3619" s="360" t="s">
        <v>3614</v>
      </c>
      <c r="C3619" s="360" t="s">
        <v>8</v>
      </c>
      <c r="D3619" s="361">
        <v>6.53</v>
      </c>
    </row>
    <row r="3620" spans="1:4" s="364" customFormat="1" x14ac:dyDescent="0.25">
      <c r="A3620" s="360">
        <v>89493</v>
      </c>
      <c r="B3620" s="360" t="s">
        <v>3615</v>
      </c>
      <c r="C3620" s="360" t="s">
        <v>8</v>
      </c>
      <c r="D3620" s="361">
        <v>8.84</v>
      </c>
    </row>
    <row r="3621" spans="1:4" s="364" customFormat="1" x14ac:dyDescent="0.25">
      <c r="A3621" s="360">
        <v>89494</v>
      </c>
      <c r="B3621" s="360" t="s">
        <v>3616</v>
      </c>
      <c r="C3621" s="360" t="s">
        <v>8</v>
      </c>
      <c r="D3621" s="361">
        <v>11.71</v>
      </c>
    </row>
    <row r="3622" spans="1:4" s="364" customFormat="1" x14ac:dyDescent="0.25">
      <c r="A3622" s="360">
        <v>89496</v>
      </c>
      <c r="B3622" s="360" t="s">
        <v>3617</v>
      </c>
      <c r="C3622" s="360" t="s">
        <v>8</v>
      </c>
      <c r="D3622" s="361">
        <v>8.36</v>
      </c>
    </row>
    <row r="3623" spans="1:4" s="364" customFormat="1" x14ac:dyDescent="0.25">
      <c r="A3623" s="360">
        <v>89497</v>
      </c>
      <c r="B3623" s="360" t="s">
        <v>449</v>
      </c>
      <c r="C3623" s="360" t="s">
        <v>8</v>
      </c>
      <c r="D3623" s="361">
        <v>10.8</v>
      </c>
    </row>
    <row r="3624" spans="1:4" s="364" customFormat="1" x14ac:dyDescent="0.25">
      <c r="A3624" s="360">
        <v>89498</v>
      </c>
      <c r="B3624" s="360" t="s">
        <v>3618</v>
      </c>
      <c r="C3624" s="360" t="s">
        <v>8</v>
      </c>
      <c r="D3624" s="361">
        <v>11.86</v>
      </c>
    </row>
    <row r="3625" spans="1:4" s="364" customFormat="1" x14ac:dyDescent="0.25">
      <c r="A3625" s="360">
        <v>89499</v>
      </c>
      <c r="B3625" s="360" t="s">
        <v>3619</v>
      </c>
      <c r="C3625" s="360" t="s">
        <v>8</v>
      </c>
      <c r="D3625" s="361">
        <v>18.579999999999998</v>
      </c>
    </row>
    <row r="3626" spans="1:4" s="364" customFormat="1" x14ac:dyDescent="0.25">
      <c r="A3626" s="360">
        <v>89500</v>
      </c>
      <c r="B3626" s="360" t="s">
        <v>3620</v>
      </c>
      <c r="C3626" s="360" t="s">
        <v>8</v>
      </c>
      <c r="D3626" s="361">
        <v>12.06</v>
      </c>
    </row>
    <row r="3627" spans="1:4" s="364" customFormat="1" x14ac:dyDescent="0.25">
      <c r="A3627" s="360">
        <v>89501</v>
      </c>
      <c r="B3627" s="360" t="s">
        <v>374</v>
      </c>
      <c r="C3627" s="360" t="s">
        <v>8</v>
      </c>
      <c r="D3627" s="361">
        <v>12.98</v>
      </c>
    </row>
    <row r="3628" spans="1:4" s="364" customFormat="1" x14ac:dyDescent="0.25">
      <c r="A3628" s="360">
        <v>89502</v>
      </c>
      <c r="B3628" s="360" t="s">
        <v>426</v>
      </c>
      <c r="C3628" s="360" t="s">
        <v>8</v>
      </c>
      <c r="D3628" s="361">
        <v>14.89</v>
      </c>
    </row>
    <row r="3629" spans="1:4" s="364" customFormat="1" x14ac:dyDescent="0.25">
      <c r="A3629" s="360">
        <v>89503</v>
      </c>
      <c r="B3629" s="360" t="s">
        <v>3621</v>
      </c>
      <c r="C3629" s="360" t="s">
        <v>8</v>
      </c>
      <c r="D3629" s="361">
        <v>23.23</v>
      </c>
    </row>
    <row r="3630" spans="1:4" s="364" customFormat="1" x14ac:dyDescent="0.25">
      <c r="A3630" s="360">
        <v>89504</v>
      </c>
      <c r="B3630" s="360" t="s">
        <v>3622</v>
      </c>
      <c r="C3630" s="360" t="s">
        <v>8</v>
      </c>
      <c r="D3630" s="361">
        <v>20.21</v>
      </c>
    </row>
    <row r="3631" spans="1:4" s="364" customFormat="1" x14ac:dyDescent="0.25">
      <c r="A3631" s="360">
        <v>89505</v>
      </c>
      <c r="B3631" s="360" t="s">
        <v>418</v>
      </c>
      <c r="C3631" s="360" t="s">
        <v>8</v>
      </c>
      <c r="D3631" s="361">
        <v>34.94</v>
      </c>
    </row>
    <row r="3632" spans="1:4" s="364" customFormat="1" x14ac:dyDescent="0.25">
      <c r="A3632" s="360">
        <v>89506</v>
      </c>
      <c r="B3632" s="360" t="s">
        <v>3623</v>
      </c>
      <c r="C3632" s="360" t="s">
        <v>8</v>
      </c>
      <c r="D3632" s="361">
        <v>39.5</v>
      </c>
    </row>
    <row r="3633" spans="1:4" s="364" customFormat="1" x14ac:dyDescent="0.25">
      <c r="A3633" s="360">
        <v>89507</v>
      </c>
      <c r="B3633" s="360" t="s">
        <v>3624</v>
      </c>
      <c r="C3633" s="360" t="s">
        <v>8</v>
      </c>
      <c r="D3633" s="361">
        <v>48.98</v>
      </c>
    </row>
    <row r="3634" spans="1:4" s="364" customFormat="1" x14ac:dyDescent="0.25">
      <c r="A3634" s="360">
        <v>89510</v>
      </c>
      <c r="B3634" s="360" t="s">
        <v>3625</v>
      </c>
      <c r="C3634" s="360" t="s">
        <v>8</v>
      </c>
      <c r="D3634" s="361">
        <v>31.58</v>
      </c>
    </row>
    <row r="3635" spans="1:4" s="364" customFormat="1" x14ac:dyDescent="0.25">
      <c r="A3635" s="360">
        <v>89513</v>
      </c>
      <c r="B3635" s="360" t="s">
        <v>420</v>
      </c>
      <c r="C3635" s="360" t="s">
        <v>8</v>
      </c>
      <c r="D3635" s="361">
        <v>111.03</v>
      </c>
    </row>
    <row r="3636" spans="1:4" s="364" customFormat="1" x14ac:dyDescent="0.25">
      <c r="A3636" s="360">
        <v>89514</v>
      </c>
      <c r="B3636" s="360" t="s">
        <v>3626</v>
      </c>
      <c r="C3636" s="360" t="s">
        <v>8</v>
      </c>
      <c r="D3636" s="361">
        <v>9.27</v>
      </c>
    </row>
    <row r="3637" spans="1:4" s="364" customFormat="1" x14ac:dyDescent="0.25">
      <c r="A3637" s="360">
        <v>89515</v>
      </c>
      <c r="B3637" s="360" t="s">
        <v>3627</v>
      </c>
      <c r="C3637" s="360" t="s">
        <v>8</v>
      </c>
      <c r="D3637" s="361">
        <v>83.29</v>
      </c>
    </row>
    <row r="3638" spans="1:4" s="364" customFormat="1" x14ac:dyDescent="0.25">
      <c r="A3638" s="360">
        <v>89516</v>
      </c>
      <c r="B3638" s="360" t="s">
        <v>3628</v>
      </c>
      <c r="C3638" s="360" t="s">
        <v>8</v>
      </c>
      <c r="D3638" s="361">
        <v>8.0299999999999994</v>
      </c>
    </row>
    <row r="3639" spans="1:4" s="364" customFormat="1" x14ac:dyDescent="0.25">
      <c r="A3639" s="360">
        <v>89517</v>
      </c>
      <c r="B3639" s="360" t="s">
        <v>3629</v>
      </c>
      <c r="C3639" s="360" t="s">
        <v>8</v>
      </c>
      <c r="D3639" s="361">
        <v>69.81</v>
      </c>
    </row>
    <row r="3640" spans="1:4" s="364" customFormat="1" x14ac:dyDescent="0.25">
      <c r="A3640" s="360">
        <v>89518</v>
      </c>
      <c r="B3640" s="360" t="s">
        <v>3630</v>
      </c>
      <c r="C3640" s="360" t="s">
        <v>8</v>
      </c>
      <c r="D3640" s="361">
        <v>13.13</v>
      </c>
    </row>
    <row r="3641" spans="1:4" s="364" customFormat="1" x14ac:dyDescent="0.25">
      <c r="A3641" s="360">
        <v>89519</v>
      </c>
      <c r="B3641" s="360" t="s">
        <v>3631</v>
      </c>
      <c r="C3641" s="360" t="s">
        <v>8</v>
      </c>
      <c r="D3641" s="361">
        <v>46.52</v>
      </c>
    </row>
    <row r="3642" spans="1:4" s="364" customFormat="1" x14ac:dyDescent="0.25">
      <c r="A3642" s="360">
        <v>89520</v>
      </c>
      <c r="B3642" s="360" t="s">
        <v>3632</v>
      </c>
      <c r="C3642" s="360" t="s">
        <v>8</v>
      </c>
      <c r="D3642" s="361">
        <v>11.5</v>
      </c>
    </row>
    <row r="3643" spans="1:4" s="364" customFormat="1" x14ac:dyDescent="0.25">
      <c r="A3643" s="360">
        <v>89521</v>
      </c>
      <c r="B3643" s="360" t="s">
        <v>422</v>
      </c>
      <c r="C3643" s="360" t="s">
        <v>8</v>
      </c>
      <c r="D3643" s="361">
        <v>130.94999999999999</v>
      </c>
    </row>
    <row r="3644" spans="1:4" s="364" customFormat="1" x14ac:dyDescent="0.25">
      <c r="A3644" s="360">
        <v>89522</v>
      </c>
      <c r="B3644" s="360" t="s">
        <v>3633</v>
      </c>
      <c r="C3644" s="360" t="s">
        <v>8</v>
      </c>
      <c r="D3644" s="361">
        <v>26.62</v>
      </c>
    </row>
    <row r="3645" spans="1:4" s="364" customFormat="1" x14ac:dyDescent="0.25">
      <c r="A3645" s="360">
        <v>89523</v>
      </c>
      <c r="B3645" s="360" t="s">
        <v>428</v>
      </c>
      <c r="C3645" s="360" t="s">
        <v>8</v>
      </c>
      <c r="D3645" s="361">
        <v>98.29</v>
      </c>
    </row>
    <row r="3646" spans="1:4" s="364" customFormat="1" x14ac:dyDescent="0.25">
      <c r="A3646" s="360">
        <v>89524</v>
      </c>
      <c r="B3646" s="360" t="s">
        <v>3634</v>
      </c>
      <c r="C3646" s="360" t="s">
        <v>8</v>
      </c>
      <c r="D3646" s="361">
        <v>23.49</v>
      </c>
    </row>
    <row r="3647" spans="1:4" s="364" customFormat="1" x14ac:dyDescent="0.25">
      <c r="A3647" s="360">
        <v>89525</v>
      </c>
      <c r="B3647" s="360" t="s">
        <v>3635</v>
      </c>
      <c r="C3647" s="360" t="s">
        <v>8</v>
      </c>
      <c r="D3647" s="361">
        <v>96.63</v>
      </c>
    </row>
    <row r="3648" spans="1:4" s="364" customFormat="1" x14ac:dyDescent="0.25">
      <c r="A3648" s="360">
        <v>89526</v>
      </c>
      <c r="B3648" s="360" t="s">
        <v>3636</v>
      </c>
      <c r="C3648" s="360" t="s">
        <v>8</v>
      </c>
      <c r="D3648" s="361">
        <v>34.89</v>
      </c>
    </row>
    <row r="3649" spans="1:4" s="364" customFormat="1" x14ac:dyDescent="0.25">
      <c r="A3649" s="360">
        <v>89527</v>
      </c>
      <c r="B3649" s="360" t="s">
        <v>3637</v>
      </c>
      <c r="C3649" s="360" t="s">
        <v>8</v>
      </c>
      <c r="D3649" s="361">
        <v>73.72</v>
      </c>
    </row>
    <row r="3650" spans="1:4" s="364" customFormat="1" x14ac:dyDescent="0.25">
      <c r="A3650" s="360">
        <v>89528</v>
      </c>
      <c r="B3650" s="360" t="s">
        <v>3638</v>
      </c>
      <c r="C3650" s="360" t="s">
        <v>8</v>
      </c>
      <c r="D3650" s="361">
        <v>3.41</v>
      </c>
    </row>
    <row r="3651" spans="1:4" s="364" customFormat="1" x14ac:dyDescent="0.25">
      <c r="A3651" s="360">
        <v>89529</v>
      </c>
      <c r="B3651" s="360" t="s">
        <v>499</v>
      </c>
      <c r="C3651" s="360" t="s">
        <v>8</v>
      </c>
      <c r="D3651" s="361">
        <v>39.51</v>
      </c>
    </row>
    <row r="3652" spans="1:4" s="364" customFormat="1" x14ac:dyDescent="0.25">
      <c r="A3652" s="360">
        <v>89530</v>
      </c>
      <c r="B3652" s="360" t="s">
        <v>3639</v>
      </c>
      <c r="C3652" s="360" t="s">
        <v>8</v>
      </c>
      <c r="D3652" s="361">
        <v>13.57</v>
      </c>
    </row>
    <row r="3653" spans="1:4" s="364" customFormat="1" x14ac:dyDescent="0.25">
      <c r="A3653" s="360">
        <v>89531</v>
      </c>
      <c r="B3653" s="360" t="s">
        <v>3640</v>
      </c>
      <c r="C3653" s="360" t="s">
        <v>8</v>
      </c>
      <c r="D3653" s="361">
        <v>31.9</v>
      </c>
    </row>
    <row r="3654" spans="1:4" s="364" customFormat="1" x14ac:dyDescent="0.25">
      <c r="A3654" s="360">
        <v>89532</v>
      </c>
      <c r="B3654" s="360" t="s">
        <v>3641</v>
      </c>
      <c r="C3654" s="360" t="s">
        <v>8</v>
      </c>
      <c r="D3654" s="361">
        <v>6.53</v>
      </c>
    </row>
    <row r="3655" spans="1:4" s="364" customFormat="1" x14ac:dyDescent="0.25">
      <c r="A3655" s="360">
        <v>89533</v>
      </c>
      <c r="B3655" s="360" t="s">
        <v>3642</v>
      </c>
      <c r="C3655" s="360" t="s">
        <v>8</v>
      </c>
      <c r="D3655" s="361">
        <v>31.9</v>
      </c>
    </row>
    <row r="3656" spans="1:4" s="364" customFormat="1" x14ac:dyDescent="0.25">
      <c r="A3656" s="360">
        <v>89534</v>
      </c>
      <c r="B3656" s="360" t="s">
        <v>3643</v>
      </c>
      <c r="C3656" s="360" t="s">
        <v>8</v>
      </c>
      <c r="D3656" s="361">
        <v>4.32</v>
      </c>
    </row>
    <row r="3657" spans="1:4" s="364" customFormat="1" x14ac:dyDescent="0.25">
      <c r="A3657" s="360">
        <v>89535</v>
      </c>
      <c r="B3657" s="360" t="s">
        <v>3644</v>
      </c>
      <c r="C3657" s="360" t="s">
        <v>8</v>
      </c>
      <c r="D3657" s="361">
        <v>51.45</v>
      </c>
    </row>
    <row r="3658" spans="1:4" s="364" customFormat="1" x14ac:dyDescent="0.25">
      <c r="A3658" s="360">
        <v>89536</v>
      </c>
      <c r="B3658" s="360" t="s">
        <v>3645</v>
      </c>
      <c r="C3658" s="360" t="s">
        <v>8</v>
      </c>
      <c r="D3658" s="361">
        <v>12.16</v>
      </c>
    </row>
    <row r="3659" spans="1:4" s="364" customFormat="1" x14ac:dyDescent="0.25">
      <c r="A3659" s="360">
        <v>89538</v>
      </c>
      <c r="B3659" s="360" t="s">
        <v>3646</v>
      </c>
      <c r="C3659" s="360" t="s">
        <v>8</v>
      </c>
      <c r="D3659" s="361">
        <v>3.52</v>
      </c>
    </row>
    <row r="3660" spans="1:4" s="364" customFormat="1" x14ac:dyDescent="0.25">
      <c r="A3660" s="360">
        <v>89539</v>
      </c>
      <c r="B3660" s="360" t="s">
        <v>12670</v>
      </c>
      <c r="C3660" s="360" t="s">
        <v>8</v>
      </c>
      <c r="D3660" s="361">
        <v>34.020000000000003</v>
      </c>
    </row>
    <row r="3661" spans="1:4" s="364" customFormat="1" x14ac:dyDescent="0.25">
      <c r="A3661" s="360">
        <v>89540</v>
      </c>
      <c r="B3661" s="360" t="s">
        <v>3647</v>
      </c>
      <c r="C3661" s="360" t="s">
        <v>8</v>
      </c>
      <c r="D3661" s="361">
        <v>10</v>
      </c>
    </row>
    <row r="3662" spans="1:4" s="364" customFormat="1" x14ac:dyDescent="0.25">
      <c r="A3662" s="360">
        <v>89541</v>
      </c>
      <c r="B3662" s="360" t="s">
        <v>3648</v>
      </c>
      <c r="C3662" s="360" t="s">
        <v>8</v>
      </c>
      <c r="D3662" s="361">
        <v>5.35</v>
      </c>
    </row>
    <row r="3663" spans="1:4" s="364" customFormat="1" x14ac:dyDescent="0.25">
      <c r="A3663" s="360">
        <v>89542</v>
      </c>
      <c r="B3663" s="360" t="s">
        <v>3649</v>
      </c>
      <c r="C3663" s="360" t="s">
        <v>8</v>
      </c>
      <c r="D3663" s="361">
        <v>29.59</v>
      </c>
    </row>
    <row r="3664" spans="1:4" s="364" customFormat="1" x14ac:dyDescent="0.25">
      <c r="A3664" s="360">
        <v>89544</v>
      </c>
      <c r="B3664" s="360" t="s">
        <v>3650</v>
      </c>
      <c r="C3664" s="360" t="s">
        <v>8</v>
      </c>
      <c r="D3664" s="361">
        <v>8.23</v>
      </c>
    </row>
    <row r="3665" spans="1:4" s="364" customFormat="1" x14ac:dyDescent="0.25">
      <c r="A3665" s="360">
        <v>89545</v>
      </c>
      <c r="B3665" s="360" t="s">
        <v>3651</v>
      </c>
      <c r="C3665" s="360" t="s">
        <v>8</v>
      </c>
      <c r="D3665" s="361">
        <v>12.03</v>
      </c>
    </row>
    <row r="3666" spans="1:4" s="364" customFormat="1" x14ac:dyDescent="0.25">
      <c r="A3666" s="360">
        <v>89546</v>
      </c>
      <c r="B3666" s="360" t="s">
        <v>3652</v>
      </c>
      <c r="C3666" s="360" t="s">
        <v>8</v>
      </c>
      <c r="D3666" s="361">
        <v>10.38</v>
      </c>
    </row>
    <row r="3667" spans="1:4" s="364" customFormat="1" x14ac:dyDescent="0.25">
      <c r="A3667" s="360">
        <v>89547</v>
      </c>
      <c r="B3667" s="360" t="s">
        <v>3653</v>
      </c>
      <c r="C3667" s="360" t="s">
        <v>8</v>
      </c>
      <c r="D3667" s="361">
        <v>18.03</v>
      </c>
    </row>
    <row r="3668" spans="1:4" s="364" customFormat="1" x14ac:dyDescent="0.25">
      <c r="A3668" s="360">
        <v>89548</v>
      </c>
      <c r="B3668" s="360" t="s">
        <v>3654</v>
      </c>
      <c r="C3668" s="360" t="s">
        <v>8</v>
      </c>
      <c r="D3668" s="361">
        <v>19.59</v>
      </c>
    </row>
    <row r="3669" spans="1:4" s="364" customFormat="1" x14ac:dyDescent="0.25">
      <c r="A3669" s="360">
        <v>89549</v>
      </c>
      <c r="B3669" s="360" t="s">
        <v>3655</v>
      </c>
      <c r="C3669" s="360" t="s">
        <v>8</v>
      </c>
      <c r="D3669" s="361">
        <v>13.86</v>
      </c>
    </row>
    <row r="3670" spans="1:4" s="364" customFormat="1" x14ac:dyDescent="0.25">
      <c r="A3670" s="360">
        <v>89550</v>
      </c>
      <c r="B3670" s="360" t="s">
        <v>3656</v>
      </c>
      <c r="C3670" s="360" t="s">
        <v>8</v>
      </c>
      <c r="D3670" s="361">
        <v>35.119999999999997</v>
      </c>
    </row>
    <row r="3671" spans="1:4" s="364" customFormat="1" x14ac:dyDescent="0.25">
      <c r="A3671" s="360">
        <v>89551</v>
      </c>
      <c r="B3671" s="360" t="s">
        <v>3657</v>
      </c>
      <c r="C3671" s="360" t="s">
        <v>8</v>
      </c>
      <c r="D3671" s="361">
        <v>9.0299999999999994</v>
      </c>
    </row>
    <row r="3672" spans="1:4" s="364" customFormat="1" x14ac:dyDescent="0.25">
      <c r="A3672" s="360">
        <v>89552</v>
      </c>
      <c r="B3672" s="360" t="s">
        <v>456</v>
      </c>
      <c r="C3672" s="360" t="s">
        <v>8</v>
      </c>
      <c r="D3672" s="361">
        <v>19.02</v>
      </c>
    </row>
    <row r="3673" spans="1:4" s="364" customFormat="1" x14ac:dyDescent="0.25">
      <c r="A3673" s="360">
        <v>89553</v>
      </c>
      <c r="B3673" s="360" t="s">
        <v>3658</v>
      </c>
      <c r="C3673" s="360" t="s">
        <v>8</v>
      </c>
      <c r="D3673" s="361">
        <v>5.24</v>
      </c>
    </row>
    <row r="3674" spans="1:4" s="364" customFormat="1" x14ac:dyDescent="0.25">
      <c r="A3674" s="360">
        <v>89554</v>
      </c>
      <c r="B3674" s="360" t="s">
        <v>3659</v>
      </c>
      <c r="C3674" s="360" t="s">
        <v>8</v>
      </c>
      <c r="D3674" s="361">
        <v>22.13</v>
      </c>
    </row>
    <row r="3675" spans="1:4" s="364" customFormat="1" x14ac:dyDescent="0.25">
      <c r="A3675" s="360">
        <v>89555</v>
      </c>
      <c r="B3675" s="360" t="s">
        <v>3660</v>
      </c>
      <c r="C3675" s="360" t="s">
        <v>8</v>
      </c>
      <c r="D3675" s="361">
        <v>23.19</v>
      </c>
    </row>
    <row r="3676" spans="1:4" s="364" customFormat="1" x14ac:dyDescent="0.25">
      <c r="A3676" s="360">
        <v>89556</v>
      </c>
      <c r="B3676" s="360" t="s">
        <v>3661</v>
      </c>
      <c r="C3676" s="360" t="s">
        <v>8</v>
      </c>
      <c r="D3676" s="361">
        <v>32.78</v>
      </c>
    </row>
    <row r="3677" spans="1:4" s="364" customFormat="1" x14ac:dyDescent="0.25">
      <c r="A3677" s="360">
        <v>89557</v>
      </c>
      <c r="B3677" s="360" t="s">
        <v>3662</v>
      </c>
      <c r="C3677" s="360" t="s">
        <v>8</v>
      </c>
      <c r="D3677" s="361">
        <v>25.78</v>
      </c>
    </row>
    <row r="3678" spans="1:4" s="364" customFormat="1" x14ac:dyDescent="0.25">
      <c r="A3678" s="360">
        <v>89558</v>
      </c>
      <c r="B3678" s="360" t="s">
        <v>3663</v>
      </c>
      <c r="C3678" s="360" t="s">
        <v>8</v>
      </c>
      <c r="D3678" s="361">
        <v>8.32</v>
      </c>
    </row>
    <row r="3679" spans="1:4" s="364" customFormat="1" x14ac:dyDescent="0.25">
      <c r="A3679" s="360">
        <v>89559</v>
      </c>
      <c r="B3679" s="360" t="s">
        <v>3664</v>
      </c>
      <c r="C3679" s="360" t="s">
        <v>8</v>
      </c>
      <c r="D3679" s="361">
        <v>58.16</v>
      </c>
    </row>
    <row r="3680" spans="1:4" s="364" customFormat="1" x14ac:dyDescent="0.25">
      <c r="A3680" s="360">
        <v>89561</v>
      </c>
      <c r="B3680" s="360" t="s">
        <v>3665</v>
      </c>
      <c r="C3680" s="360" t="s">
        <v>8</v>
      </c>
      <c r="D3680" s="361">
        <v>11.97</v>
      </c>
    </row>
    <row r="3681" spans="1:4" s="364" customFormat="1" x14ac:dyDescent="0.25">
      <c r="A3681" s="360">
        <v>89562</v>
      </c>
      <c r="B3681" s="360" t="s">
        <v>3666</v>
      </c>
      <c r="C3681" s="360" t="s">
        <v>8</v>
      </c>
      <c r="D3681" s="361">
        <v>8.91</v>
      </c>
    </row>
    <row r="3682" spans="1:4" s="364" customFormat="1" x14ac:dyDescent="0.25">
      <c r="A3682" s="360">
        <v>89563</v>
      </c>
      <c r="B3682" s="360" t="s">
        <v>3667</v>
      </c>
      <c r="C3682" s="360" t="s">
        <v>8</v>
      </c>
      <c r="D3682" s="361">
        <v>19.649999999999999</v>
      </c>
    </row>
    <row r="3683" spans="1:4" s="364" customFormat="1" x14ac:dyDescent="0.25">
      <c r="A3683" s="360">
        <v>89564</v>
      </c>
      <c r="B3683" s="360" t="s">
        <v>3668</v>
      </c>
      <c r="C3683" s="360" t="s">
        <v>8</v>
      </c>
      <c r="D3683" s="361">
        <v>16.829999999999998</v>
      </c>
    </row>
    <row r="3684" spans="1:4" s="364" customFormat="1" x14ac:dyDescent="0.25">
      <c r="A3684" s="360">
        <v>89565</v>
      </c>
      <c r="B3684" s="360" t="s">
        <v>3669</v>
      </c>
      <c r="C3684" s="360" t="s">
        <v>8</v>
      </c>
      <c r="D3684" s="361">
        <v>48.69</v>
      </c>
    </row>
    <row r="3685" spans="1:4" s="364" customFormat="1" x14ac:dyDescent="0.25">
      <c r="A3685" s="360">
        <v>89566</v>
      </c>
      <c r="B3685" s="360" t="s">
        <v>3670</v>
      </c>
      <c r="C3685" s="360" t="s">
        <v>8</v>
      </c>
      <c r="D3685" s="361">
        <v>41.94</v>
      </c>
    </row>
    <row r="3686" spans="1:4" s="364" customFormat="1" x14ac:dyDescent="0.25">
      <c r="A3686" s="360">
        <v>89567</v>
      </c>
      <c r="B3686" s="360" t="s">
        <v>3671</v>
      </c>
      <c r="C3686" s="360" t="s">
        <v>8</v>
      </c>
      <c r="D3686" s="361">
        <v>72.069999999999993</v>
      </c>
    </row>
    <row r="3687" spans="1:4" s="364" customFormat="1" x14ac:dyDescent="0.25">
      <c r="A3687" s="360">
        <v>89568</v>
      </c>
      <c r="B3687" s="360" t="s">
        <v>458</v>
      </c>
      <c r="C3687" s="360" t="s">
        <v>8</v>
      </c>
      <c r="D3687" s="361">
        <v>34.770000000000003</v>
      </c>
    </row>
    <row r="3688" spans="1:4" s="364" customFormat="1" x14ac:dyDescent="0.25">
      <c r="A3688" s="360">
        <v>89569</v>
      </c>
      <c r="B3688" s="360" t="s">
        <v>3672</v>
      </c>
      <c r="C3688" s="360" t="s">
        <v>8</v>
      </c>
      <c r="D3688" s="361">
        <v>68.099999999999994</v>
      </c>
    </row>
    <row r="3689" spans="1:4" s="364" customFormat="1" x14ac:dyDescent="0.25">
      <c r="A3689" s="360">
        <v>89570</v>
      </c>
      <c r="B3689" s="360" t="s">
        <v>3673</v>
      </c>
      <c r="C3689" s="360" t="s">
        <v>8</v>
      </c>
      <c r="D3689" s="361">
        <v>11.68</v>
      </c>
    </row>
    <row r="3690" spans="1:4" s="364" customFormat="1" x14ac:dyDescent="0.25">
      <c r="A3690" s="360">
        <v>89571</v>
      </c>
      <c r="B3690" s="360" t="s">
        <v>3674</v>
      </c>
      <c r="C3690" s="360" t="s">
        <v>8</v>
      </c>
      <c r="D3690" s="361">
        <v>66.150000000000006</v>
      </c>
    </row>
    <row r="3691" spans="1:4" s="364" customFormat="1" x14ac:dyDescent="0.25">
      <c r="A3691" s="360">
        <v>89572</v>
      </c>
      <c r="B3691" s="360" t="s">
        <v>3675</v>
      </c>
      <c r="C3691" s="360" t="s">
        <v>8</v>
      </c>
      <c r="D3691" s="361">
        <v>7.84</v>
      </c>
    </row>
    <row r="3692" spans="1:4" s="364" customFormat="1" x14ac:dyDescent="0.25">
      <c r="A3692" s="360">
        <v>89573</v>
      </c>
      <c r="B3692" s="360" t="s">
        <v>3676</v>
      </c>
      <c r="C3692" s="360" t="s">
        <v>8</v>
      </c>
      <c r="D3692" s="361">
        <v>60.08</v>
      </c>
    </row>
    <row r="3693" spans="1:4" s="364" customFormat="1" x14ac:dyDescent="0.25">
      <c r="A3693" s="360">
        <v>89574</v>
      </c>
      <c r="B3693" s="360" t="s">
        <v>3677</v>
      </c>
      <c r="C3693" s="360" t="s">
        <v>8</v>
      </c>
      <c r="D3693" s="361">
        <v>117.92</v>
      </c>
    </row>
    <row r="3694" spans="1:4" s="364" customFormat="1" x14ac:dyDescent="0.25">
      <c r="A3694" s="360">
        <v>89575</v>
      </c>
      <c r="B3694" s="360" t="s">
        <v>3678</v>
      </c>
      <c r="C3694" s="360" t="s">
        <v>8</v>
      </c>
      <c r="D3694" s="361">
        <v>10.54</v>
      </c>
    </row>
    <row r="3695" spans="1:4" s="364" customFormat="1" x14ac:dyDescent="0.25">
      <c r="A3695" s="360">
        <v>89577</v>
      </c>
      <c r="B3695" s="360" t="s">
        <v>3679</v>
      </c>
      <c r="C3695" s="360" t="s">
        <v>8</v>
      </c>
      <c r="D3695" s="361">
        <v>35.450000000000003</v>
      </c>
    </row>
    <row r="3696" spans="1:4" s="364" customFormat="1" x14ac:dyDescent="0.25">
      <c r="A3696" s="360">
        <v>89579</v>
      </c>
      <c r="B3696" s="360" t="s">
        <v>3680</v>
      </c>
      <c r="C3696" s="360" t="s">
        <v>8</v>
      </c>
      <c r="D3696" s="361">
        <v>10.82</v>
      </c>
    </row>
    <row r="3697" spans="1:4" s="364" customFormat="1" x14ac:dyDescent="0.25">
      <c r="A3697" s="360">
        <v>89581</v>
      </c>
      <c r="B3697" s="360" t="s">
        <v>3681</v>
      </c>
      <c r="C3697" s="360" t="s">
        <v>8</v>
      </c>
      <c r="D3697" s="361">
        <v>25.12</v>
      </c>
    </row>
    <row r="3698" spans="1:4" s="364" customFormat="1" x14ac:dyDescent="0.25">
      <c r="A3698" s="360">
        <v>89582</v>
      </c>
      <c r="B3698" s="360" t="s">
        <v>3682</v>
      </c>
      <c r="C3698" s="360" t="s">
        <v>8</v>
      </c>
      <c r="D3698" s="361">
        <v>21.99</v>
      </c>
    </row>
    <row r="3699" spans="1:4" s="364" customFormat="1" x14ac:dyDescent="0.25">
      <c r="A3699" s="360">
        <v>89583</v>
      </c>
      <c r="B3699" s="360" t="s">
        <v>3683</v>
      </c>
      <c r="C3699" s="360" t="s">
        <v>8</v>
      </c>
      <c r="D3699" s="361">
        <v>33.39</v>
      </c>
    </row>
    <row r="3700" spans="1:4" s="364" customFormat="1" x14ac:dyDescent="0.25">
      <c r="A3700" s="360">
        <v>89584</v>
      </c>
      <c r="B3700" s="360" t="s">
        <v>3684</v>
      </c>
      <c r="C3700" s="360" t="s">
        <v>8</v>
      </c>
      <c r="D3700" s="361">
        <v>38.01</v>
      </c>
    </row>
    <row r="3701" spans="1:4" s="364" customFormat="1" x14ac:dyDescent="0.25">
      <c r="A3701" s="360">
        <v>89585</v>
      </c>
      <c r="B3701" s="360" t="s">
        <v>3685</v>
      </c>
      <c r="C3701" s="360" t="s">
        <v>8</v>
      </c>
      <c r="D3701" s="361">
        <v>30.4</v>
      </c>
    </row>
    <row r="3702" spans="1:4" s="364" customFormat="1" x14ac:dyDescent="0.25">
      <c r="A3702" s="360">
        <v>89586</v>
      </c>
      <c r="B3702" s="360" t="s">
        <v>3686</v>
      </c>
      <c r="C3702" s="360" t="s">
        <v>8</v>
      </c>
      <c r="D3702" s="361">
        <v>30.4</v>
      </c>
    </row>
    <row r="3703" spans="1:4" s="364" customFormat="1" x14ac:dyDescent="0.25">
      <c r="A3703" s="360">
        <v>89587</v>
      </c>
      <c r="B3703" s="360" t="s">
        <v>3687</v>
      </c>
      <c r="C3703" s="360" t="s">
        <v>8</v>
      </c>
      <c r="D3703" s="361">
        <v>49.95</v>
      </c>
    </row>
    <row r="3704" spans="1:4" s="364" customFormat="1" x14ac:dyDescent="0.25">
      <c r="A3704" s="360">
        <v>89589</v>
      </c>
      <c r="B3704" s="360" t="s">
        <v>12671</v>
      </c>
      <c r="C3704" s="360" t="s">
        <v>8</v>
      </c>
      <c r="D3704" s="361">
        <v>32.520000000000003</v>
      </c>
    </row>
    <row r="3705" spans="1:4" s="364" customFormat="1" x14ac:dyDescent="0.25">
      <c r="A3705" s="360">
        <v>89590</v>
      </c>
      <c r="B3705" s="360" t="s">
        <v>3688</v>
      </c>
      <c r="C3705" s="360" t="s">
        <v>8</v>
      </c>
      <c r="D3705" s="361">
        <v>121.11</v>
      </c>
    </row>
    <row r="3706" spans="1:4" s="364" customFormat="1" x14ac:dyDescent="0.25">
      <c r="A3706" s="360">
        <v>89591</v>
      </c>
      <c r="B3706" s="360" t="s">
        <v>3689</v>
      </c>
      <c r="C3706" s="360" t="s">
        <v>8</v>
      </c>
      <c r="D3706" s="361">
        <v>99.25</v>
      </c>
    </row>
    <row r="3707" spans="1:4" s="364" customFormat="1" x14ac:dyDescent="0.25">
      <c r="A3707" s="360">
        <v>89592</v>
      </c>
      <c r="B3707" s="360" t="s">
        <v>3690</v>
      </c>
      <c r="C3707" s="360" t="s">
        <v>8</v>
      </c>
      <c r="D3707" s="361">
        <v>162.82</v>
      </c>
    </row>
    <row r="3708" spans="1:4" s="364" customFormat="1" x14ac:dyDescent="0.25">
      <c r="A3708" s="360">
        <v>89593</v>
      </c>
      <c r="B3708" s="360" t="s">
        <v>3691</v>
      </c>
      <c r="C3708" s="360" t="s">
        <v>8</v>
      </c>
      <c r="D3708" s="361">
        <v>32.01</v>
      </c>
    </row>
    <row r="3709" spans="1:4" s="364" customFormat="1" x14ac:dyDescent="0.25">
      <c r="A3709" s="360">
        <v>89594</v>
      </c>
      <c r="B3709" s="360" t="s">
        <v>460</v>
      </c>
      <c r="C3709" s="360" t="s">
        <v>8</v>
      </c>
      <c r="D3709" s="361">
        <v>38.79</v>
      </c>
    </row>
    <row r="3710" spans="1:4" s="364" customFormat="1" x14ac:dyDescent="0.25">
      <c r="A3710" s="360">
        <v>89595</v>
      </c>
      <c r="B3710" s="360" t="s">
        <v>3692</v>
      </c>
      <c r="C3710" s="360" t="s">
        <v>8</v>
      </c>
      <c r="D3710" s="361">
        <v>14.33</v>
      </c>
    </row>
    <row r="3711" spans="1:4" s="364" customFormat="1" x14ac:dyDescent="0.25">
      <c r="A3711" s="360">
        <v>89596</v>
      </c>
      <c r="B3711" s="360" t="s">
        <v>3693</v>
      </c>
      <c r="C3711" s="360" t="s">
        <v>8</v>
      </c>
      <c r="D3711" s="361">
        <v>10.35</v>
      </c>
    </row>
    <row r="3712" spans="1:4" s="364" customFormat="1" x14ac:dyDescent="0.25">
      <c r="A3712" s="360">
        <v>89597</v>
      </c>
      <c r="B3712" s="360" t="s">
        <v>3694</v>
      </c>
      <c r="C3712" s="360" t="s">
        <v>8</v>
      </c>
      <c r="D3712" s="361">
        <v>20</v>
      </c>
    </row>
    <row r="3713" spans="1:4" s="364" customFormat="1" x14ac:dyDescent="0.25">
      <c r="A3713" s="360">
        <v>89598</v>
      </c>
      <c r="B3713" s="360" t="s">
        <v>3695</v>
      </c>
      <c r="C3713" s="360" t="s">
        <v>8</v>
      </c>
      <c r="D3713" s="361">
        <v>53.74</v>
      </c>
    </row>
    <row r="3714" spans="1:4" s="364" customFormat="1" x14ac:dyDescent="0.25">
      <c r="A3714" s="360">
        <v>89599</v>
      </c>
      <c r="B3714" s="360" t="s">
        <v>3696</v>
      </c>
      <c r="C3714" s="360" t="s">
        <v>8</v>
      </c>
      <c r="D3714" s="361">
        <v>16.899999999999999</v>
      </c>
    </row>
    <row r="3715" spans="1:4" s="364" customFormat="1" x14ac:dyDescent="0.25">
      <c r="A3715" s="360">
        <v>89600</v>
      </c>
      <c r="B3715" s="360" t="s">
        <v>3697</v>
      </c>
      <c r="C3715" s="360" t="s">
        <v>8</v>
      </c>
      <c r="D3715" s="361">
        <v>18.46</v>
      </c>
    </row>
    <row r="3716" spans="1:4" s="364" customFormat="1" x14ac:dyDescent="0.25">
      <c r="A3716" s="360">
        <v>89605</v>
      </c>
      <c r="B3716" s="360" t="s">
        <v>3698</v>
      </c>
      <c r="C3716" s="360" t="s">
        <v>8</v>
      </c>
      <c r="D3716" s="361">
        <v>19.5</v>
      </c>
    </row>
    <row r="3717" spans="1:4" s="364" customFormat="1" x14ac:dyDescent="0.25">
      <c r="A3717" s="360">
        <v>89609</v>
      </c>
      <c r="B3717" s="360" t="s">
        <v>3699</v>
      </c>
      <c r="C3717" s="360" t="s">
        <v>8</v>
      </c>
      <c r="D3717" s="361">
        <v>90.67</v>
      </c>
    </row>
    <row r="3718" spans="1:4" s="364" customFormat="1" x14ac:dyDescent="0.25">
      <c r="A3718" s="360">
        <v>89610</v>
      </c>
      <c r="B3718" s="360" t="s">
        <v>3700</v>
      </c>
      <c r="C3718" s="360" t="s">
        <v>8</v>
      </c>
      <c r="D3718" s="361">
        <v>20.02</v>
      </c>
    </row>
    <row r="3719" spans="1:4" s="364" customFormat="1" x14ac:dyDescent="0.25">
      <c r="A3719" s="360">
        <v>89611</v>
      </c>
      <c r="B3719" s="360" t="s">
        <v>3701</v>
      </c>
      <c r="C3719" s="360" t="s">
        <v>8</v>
      </c>
      <c r="D3719" s="361">
        <v>33.01</v>
      </c>
    </row>
    <row r="3720" spans="1:4" s="364" customFormat="1" x14ac:dyDescent="0.25">
      <c r="A3720" s="360">
        <v>89612</v>
      </c>
      <c r="B3720" s="360" t="s">
        <v>3702</v>
      </c>
      <c r="C3720" s="360" t="s">
        <v>8</v>
      </c>
      <c r="D3720" s="361">
        <v>179.21</v>
      </c>
    </row>
    <row r="3721" spans="1:4" s="364" customFormat="1" x14ac:dyDescent="0.25">
      <c r="A3721" s="360">
        <v>89613</v>
      </c>
      <c r="B3721" s="360" t="s">
        <v>3703</v>
      </c>
      <c r="C3721" s="360" t="s">
        <v>8</v>
      </c>
      <c r="D3721" s="361">
        <v>29.36</v>
      </c>
    </row>
    <row r="3722" spans="1:4" s="364" customFormat="1" x14ac:dyDescent="0.25">
      <c r="A3722" s="360">
        <v>89614</v>
      </c>
      <c r="B3722" s="360" t="s">
        <v>3704</v>
      </c>
      <c r="C3722" s="360" t="s">
        <v>8</v>
      </c>
      <c r="D3722" s="361">
        <v>63.5</v>
      </c>
    </row>
    <row r="3723" spans="1:4" s="364" customFormat="1" x14ac:dyDescent="0.25">
      <c r="A3723" s="360">
        <v>89615</v>
      </c>
      <c r="B3723" s="360" t="s">
        <v>3705</v>
      </c>
      <c r="C3723" s="360" t="s">
        <v>8</v>
      </c>
      <c r="D3723" s="361">
        <v>271.44</v>
      </c>
    </row>
    <row r="3724" spans="1:4" s="364" customFormat="1" x14ac:dyDescent="0.25">
      <c r="A3724" s="360">
        <v>89616</v>
      </c>
      <c r="B3724" s="360" t="s">
        <v>3706</v>
      </c>
      <c r="C3724" s="360" t="s">
        <v>8</v>
      </c>
      <c r="D3724" s="361">
        <v>42.98</v>
      </c>
    </row>
    <row r="3725" spans="1:4" s="364" customFormat="1" x14ac:dyDescent="0.25">
      <c r="A3725" s="360">
        <v>89617</v>
      </c>
      <c r="B3725" s="360" t="s">
        <v>3707</v>
      </c>
      <c r="C3725" s="360" t="s">
        <v>8</v>
      </c>
      <c r="D3725" s="361">
        <v>6</v>
      </c>
    </row>
    <row r="3726" spans="1:4" s="364" customFormat="1" x14ac:dyDescent="0.25">
      <c r="A3726" s="360">
        <v>89618</v>
      </c>
      <c r="B3726" s="360" t="s">
        <v>3708</v>
      </c>
      <c r="C3726" s="360" t="s">
        <v>8</v>
      </c>
      <c r="D3726" s="361">
        <v>14.14</v>
      </c>
    </row>
    <row r="3727" spans="1:4" s="364" customFormat="1" x14ac:dyDescent="0.25">
      <c r="A3727" s="360">
        <v>89619</v>
      </c>
      <c r="B3727" s="360" t="s">
        <v>3709</v>
      </c>
      <c r="C3727" s="360" t="s">
        <v>8</v>
      </c>
      <c r="D3727" s="361">
        <v>8.17</v>
      </c>
    </row>
    <row r="3728" spans="1:4" s="364" customFormat="1" x14ac:dyDescent="0.25">
      <c r="A3728" s="360">
        <v>89620</v>
      </c>
      <c r="B3728" s="360" t="s">
        <v>3710</v>
      </c>
      <c r="C3728" s="360" t="s">
        <v>8</v>
      </c>
      <c r="D3728" s="361">
        <v>10.37</v>
      </c>
    </row>
    <row r="3729" spans="1:4" s="364" customFormat="1" x14ac:dyDescent="0.25">
      <c r="A3729" s="360">
        <v>89621</v>
      </c>
      <c r="B3729" s="360" t="s">
        <v>3711</v>
      </c>
      <c r="C3729" s="360" t="s">
        <v>8</v>
      </c>
      <c r="D3729" s="361">
        <v>24.18</v>
      </c>
    </row>
    <row r="3730" spans="1:4" s="364" customFormat="1" x14ac:dyDescent="0.25">
      <c r="A3730" s="360">
        <v>89622</v>
      </c>
      <c r="B3730" s="360" t="s">
        <v>3712</v>
      </c>
      <c r="C3730" s="360" t="s">
        <v>8</v>
      </c>
      <c r="D3730" s="361">
        <v>12.52</v>
      </c>
    </row>
    <row r="3731" spans="1:4" s="364" customFormat="1" x14ac:dyDescent="0.25">
      <c r="A3731" s="360">
        <v>89623</v>
      </c>
      <c r="B3731" s="360" t="s">
        <v>453</v>
      </c>
      <c r="C3731" s="360" t="s">
        <v>8</v>
      </c>
      <c r="D3731" s="361">
        <v>17.04</v>
      </c>
    </row>
    <row r="3732" spans="1:4" s="364" customFormat="1" x14ac:dyDescent="0.25">
      <c r="A3732" s="360">
        <v>89624</v>
      </c>
      <c r="B3732" s="360" t="s">
        <v>3713</v>
      </c>
      <c r="C3732" s="360" t="s">
        <v>8</v>
      </c>
      <c r="D3732" s="361">
        <v>18.13</v>
      </c>
    </row>
    <row r="3733" spans="1:4" s="364" customFormat="1" x14ac:dyDescent="0.25">
      <c r="A3733" s="360">
        <v>89625</v>
      </c>
      <c r="B3733" s="360" t="s">
        <v>386</v>
      </c>
      <c r="C3733" s="360" t="s">
        <v>8</v>
      </c>
      <c r="D3733" s="361">
        <v>20.58</v>
      </c>
    </row>
    <row r="3734" spans="1:4" s="364" customFormat="1" x14ac:dyDescent="0.25">
      <c r="A3734" s="360">
        <v>89626</v>
      </c>
      <c r="B3734" s="360" t="s">
        <v>3714</v>
      </c>
      <c r="C3734" s="360" t="s">
        <v>8</v>
      </c>
      <c r="D3734" s="361">
        <v>28.96</v>
      </c>
    </row>
    <row r="3735" spans="1:4" s="364" customFormat="1" x14ac:dyDescent="0.25">
      <c r="A3735" s="360">
        <v>89627</v>
      </c>
      <c r="B3735" s="360" t="s">
        <v>389</v>
      </c>
      <c r="C3735" s="360" t="s">
        <v>8</v>
      </c>
      <c r="D3735" s="361">
        <v>19.329999999999998</v>
      </c>
    </row>
    <row r="3736" spans="1:4" s="364" customFormat="1" x14ac:dyDescent="0.25">
      <c r="A3736" s="360">
        <v>89628</v>
      </c>
      <c r="B3736" s="360" t="s">
        <v>432</v>
      </c>
      <c r="C3736" s="360" t="s">
        <v>8</v>
      </c>
      <c r="D3736" s="361">
        <v>44.63</v>
      </c>
    </row>
    <row r="3737" spans="1:4" s="364" customFormat="1" x14ac:dyDescent="0.25">
      <c r="A3737" s="360">
        <v>89629</v>
      </c>
      <c r="B3737" s="360" t="s">
        <v>3715</v>
      </c>
      <c r="C3737" s="360" t="s">
        <v>8</v>
      </c>
      <c r="D3737" s="361">
        <v>82.73</v>
      </c>
    </row>
    <row r="3738" spans="1:4" s="364" customFormat="1" x14ac:dyDescent="0.25">
      <c r="A3738" s="360">
        <v>89630</v>
      </c>
      <c r="B3738" s="360" t="s">
        <v>435</v>
      </c>
      <c r="C3738" s="360" t="s">
        <v>8</v>
      </c>
      <c r="D3738" s="361">
        <v>71.319999999999993</v>
      </c>
    </row>
    <row r="3739" spans="1:4" s="364" customFormat="1" x14ac:dyDescent="0.25">
      <c r="A3739" s="360">
        <v>89631</v>
      </c>
      <c r="B3739" s="360" t="s">
        <v>3716</v>
      </c>
      <c r="C3739" s="360" t="s">
        <v>8</v>
      </c>
      <c r="D3739" s="361">
        <v>126.89</v>
      </c>
    </row>
    <row r="3740" spans="1:4" s="364" customFormat="1" x14ac:dyDescent="0.25">
      <c r="A3740" s="360">
        <v>89632</v>
      </c>
      <c r="B3740" s="360" t="s">
        <v>3717</v>
      </c>
      <c r="C3740" s="360" t="s">
        <v>8</v>
      </c>
      <c r="D3740" s="361">
        <v>103.54</v>
      </c>
    </row>
    <row r="3741" spans="1:4" s="364" customFormat="1" x14ac:dyDescent="0.25">
      <c r="A3741" s="360">
        <v>89637</v>
      </c>
      <c r="B3741" s="360" t="s">
        <v>3718</v>
      </c>
      <c r="C3741" s="360" t="s">
        <v>8</v>
      </c>
      <c r="D3741" s="361">
        <v>7.56</v>
      </c>
    </row>
    <row r="3742" spans="1:4" s="364" customFormat="1" x14ac:dyDescent="0.25">
      <c r="A3742" s="360">
        <v>89638</v>
      </c>
      <c r="B3742" s="360" t="s">
        <v>3719</v>
      </c>
      <c r="C3742" s="360" t="s">
        <v>8</v>
      </c>
      <c r="D3742" s="361">
        <v>8.1</v>
      </c>
    </row>
    <row r="3743" spans="1:4" s="364" customFormat="1" x14ac:dyDescent="0.25">
      <c r="A3743" s="360">
        <v>89639</v>
      </c>
      <c r="B3743" s="360" t="s">
        <v>3720</v>
      </c>
      <c r="C3743" s="360" t="s">
        <v>8</v>
      </c>
      <c r="D3743" s="361">
        <v>8.31</v>
      </c>
    </row>
    <row r="3744" spans="1:4" s="364" customFormat="1" x14ac:dyDescent="0.25">
      <c r="A3744" s="360">
        <v>89640</v>
      </c>
      <c r="B3744" s="360" t="s">
        <v>3721</v>
      </c>
      <c r="C3744" s="360" t="s">
        <v>8</v>
      </c>
      <c r="D3744" s="361">
        <v>11.55</v>
      </c>
    </row>
    <row r="3745" spans="1:4" s="364" customFormat="1" x14ac:dyDescent="0.25">
      <c r="A3745" s="360">
        <v>89641</v>
      </c>
      <c r="B3745" s="360" t="s">
        <v>3722</v>
      </c>
      <c r="C3745" s="360" t="s">
        <v>8</v>
      </c>
      <c r="D3745" s="361">
        <v>10.55</v>
      </c>
    </row>
    <row r="3746" spans="1:4" s="364" customFormat="1" x14ac:dyDescent="0.25">
      <c r="A3746" s="360">
        <v>89642</v>
      </c>
      <c r="B3746" s="360" t="s">
        <v>3723</v>
      </c>
      <c r="C3746" s="360" t="s">
        <v>8</v>
      </c>
      <c r="D3746" s="361">
        <v>11.59</v>
      </c>
    </row>
    <row r="3747" spans="1:4" s="364" customFormat="1" x14ac:dyDescent="0.25">
      <c r="A3747" s="360">
        <v>89643</v>
      </c>
      <c r="B3747" s="360" t="s">
        <v>3724</v>
      </c>
      <c r="C3747" s="360" t="s">
        <v>8</v>
      </c>
      <c r="D3747" s="361">
        <v>11.94</v>
      </c>
    </row>
    <row r="3748" spans="1:4" s="364" customFormat="1" x14ac:dyDescent="0.25">
      <c r="A3748" s="360">
        <v>89644</v>
      </c>
      <c r="B3748" s="360" t="s">
        <v>3725</v>
      </c>
      <c r="C3748" s="360" t="s">
        <v>8</v>
      </c>
      <c r="D3748" s="361">
        <v>16.88</v>
      </c>
    </row>
    <row r="3749" spans="1:4" s="364" customFormat="1" x14ac:dyDescent="0.25">
      <c r="A3749" s="360">
        <v>89645</v>
      </c>
      <c r="B3749" s="360" t="s">
        <v>3726</v>
      </c>
      <c r="C3749" s="360" t="s">
        <v>8</v>
      </c>
      <c r="D3749" s="361">
        <v>17.36</v>
      </c>
    </row>
    <row r="3750" spans="1:4" s="364" customFormat="1" x14ac:dyDescent="0.25">
      <c r="A3750" s="360">
        <v>89646</v>
      </c>
      <c r="B3750" s="360" t="s">
        <v>3727</v>
      </c>
      <c r="C3750" s="360" t="s">
        <v>8</v>
      </c>
      <c r="D3750" s="361">
        <v>15.33</v>
      </c>
    </row>
    <row r="3751" spans="1:4" s="364" customFormat="1" x14ac:dyDescent="0.25">
      <c r="A3751" s="360">
        <v>89647</v>
      </c>
      <c r="B3751" s="360" t="s">
        <v>3728</v>
      </c>
      <c r="C3751" s="360" t="s">
        <v>8</v>
      </c>
      <c r="D3751" s="361">
        <v>15.09</v>
      </c>
    </row>
    <row r="3752" spans="1:4" s="364" customFormat="1" x14ac:dyDescent="0.25">
      <c r="A3752" s="360">
        <v>89648</v>
      </c>
      <c r="B3752" s="360" t="s">
        <v>3729</v>
      </c>
      <c r="C3752" s="360" t="s">
        <v>8</v>
      </c>
      <c r="D3752" s="361">
        <v>16.21</v>
      </c>
    </row>
    <row r="3753" spans="1:4" s="364" customFormat="1" x14ac:dyDescent="0.25">
      <c r="A3753" s="360">
        <v>89649</v>
      </c>
      <c r="B3753" s="360" t="s">
        <v>3730</v>
      </c>
      <c r="C3753" s="360" t="s">
        <v>8</v>
      </c>
      <c r="D3753" s="361">
        <v>21.42</v>
      </c>
    </row>
    <row r="3754" spans="1:4" s="364" customFormat="1" x14ac:dyDescent="0.25">
      <c r="A3754" s="360">
        <v>89650</v>
      </c>
      <c r="B3754" s="360" t="s">
        <v>3731</v>
      </c>
      <c r="C3754" s="360" t="s">
        <v>8</v>
      </c>
      <c r="D3754" s="361">
        <v>21.42</v>
      </c>
    </row>
    <row r="3755" spans="1:4" s="364" customFormat="1" x14ac:dyDescent="0.25">
      <c r="A3755" s="360">
        <v>89651</v>
      </c>
      <c r="B3755" s="360" t="s">
        <v>3732</v>
      </c>
      <c r="C3755" s="360" t="s">
        <v>8</v>
      </c>
      <c r="D3755" s="361">
        <v>5.52</v>
      </c>
    </row>
    <row r="3756" spans="1:4" s="364" customFormat="1" x14ac:dyDescent="0.25">
      <c r="A3756" s="360">
        <v>89652</v>
      </c>
      <c r="B3756" s="360" t="s">
        <v>3733</v>
      </c>
      <c r="C3756" s="360" t="s">
        <v>8</v>
      </c>
      <c r="D3756" s="361">
        <v>7.92</v>
      </c>
    </row>
    <row r="3757" spans="1:4" s="364" customFormat="1" x14ac:dyDescent="0.25">
      <c r="A3757" s="360">
        <v>89653</v>
      </c>
      <c r="B3757" s="360" t="s">
        <v>3734</v>
      </c>
      <c r="C3757" s="360" t="s">
        <v>8</v>
      </c>
      <c r="D3757" s="361">
        <v>11.59</v>
      </c>
    </row>
    <row r="3758" spans="1:4" s="364" customFormat="1" x14ac:dyDescent="0.25">
      <c r="A3758" s="360">
        <v>89654</v>
      </c>
      <c r="B3758" s="360" t="s">
        <v>3735</v>
      </c>
      <c r="C3758" s="360" t="s">
        <v>8</v>
      </c>
      <c r="D3758" s="361">
        <v>11.35</v>
      </c>
    </row>
    <row r="3759" spans="1:4" s="364" customFormat="1" x14ac:dyDescent="0.25">
      <c r="A3759" s="360">
        <v>89655</v>
      </c>
      <c r="B3759" s="360" t="s">
        <v>3736</v>
      </c>
      <c r="C3759" s="360" t="s">
        <v>8</v>
      </c>
      <c r="D3759" s="361">
        <v>15.85</v>
      </c>
    </row>
    <row r="3760" spans="1:4" s="364" customFormat="1" x14ac:dyDescent="0.25">
      <c r="A3760" s="360">
        <v>89656</v>
      </c>
      <c r="B3760" s="360" t="s">
        <v>3737</v>
      </c>
      <c r="C3760" s="360" t="s">
        <v>8</v>
      </c>
      <c r="D3760" s="361">
        <v>8.2899999999999991</v>
      </c>
    </row>
    <row r="3761" spans="1:4" s="364" customFormat="1" x14ac:dyDescent="0.25">
      <c r="A3761" s="360">
        <v>89657</v>
      </c>
      <c r="B3761" s="360" t="s">
        <v>3738</v>
      </c>
      <c r="C3761" s="360" t="s">
        <v>8</v>
      </c>
      <c r="D3761" s="361">
        <v>8.41</v>
      </c>
    </row>
    <row r="3762" spans="1:4" s="364" customFormat="1" x14ac:dyDescent="0.25">
      <c r="A3762" s="360">
        <v>89658</v>
      </c>
      <c r="B3762" s="360" t="s">
        <v>3739</v>
      </c>
      <c r="C3762" s="360" t="s">
        <v>8</v>
      </c>
      <c r="D3762" s="361">
        <v>7.65</v>
      </c>
    </row>
    <row r="3763" spans="1:4" s="364" customFormat="1" x14ac:dyDescent="0.25">
      <c r="A3763" s="360">
        <v>89659</v>
      </c>
      <c r="B3763" s="360" t="s">
        <v>3740</v>
      </c>
      <c r="C3763" s="360" t="s">
        <v>8</v>
      </c>
      <c r="D3763" s="361">
        <v>11.31</v>
      </c>
    </row>
    <row r="3764" spans="1:4" s="364" customFormat="1" x14ac:dyDescent="0.25">
      <c r="A3764" s="360">
        <v>89660</v>
      </c>
      <c r="B3764" s="360" t="s">
        <v>3741</v>
      </c>
      <c r="C3764" s="360" t="s">
        <v>8</v>
      </c>
      <c r="D3764" s="361">
        <v>7.33</v>
      </c>
    </row>
    <row r="3765" spans="1:4" s="364" customFormat="1" x14ac:dyDescent="0.25">
      <c r="A3765" s="360">
        <v>89661</v>
      </c>
      <c r="B3765" s="360" t="s">
        <v>3742</v>
      </c>
      <c r="C3765" s="360" t="s">
        <v>8</v>
      </c>
      <c r="D3765" s="361">
        <v>14.1</v>
      </c>
    </row>
    <row r="3766" spans="1:4" s="364" customFormat="1" x14ac:dyDescent="0.25">
      <c r="A3766" s="360">
        <v>89662</v>
      </c>
      <c r="B3766" s="360" t="s">
        <v>3743</v>
      </c>
      <c r="C3766" s="360" t="s">
        <v>8</v>
      </c>
      <c r="D3766" s="361">
        <v>20.059999999999999</v>
      </c>
    </row>
    <row r="3767" spans="1:4" s="364" customFormat="1" x14ac:dyDescent="0.25">
      <c r="A3767" s="360">
        <v>89663</v>
      </c>
      <c r="B3767" s="360" t="s">
        <v>3744</v>
      </c>
      <c r="C3767" s="360" t="s">
        <v>8</v>
      </c>
      <c r="D3767" s="361">
        <v>10.07</v>
      </c>
    </row>
    <row r="3768" spans="1:4" s="364" customFormat="1" x14ac:dyDescent="0.25">
      <c r="A3768" s="360">
        <v>89664</v>
      </c>
      <c r="B3768" s="360" t="s">
        <v>3745</v>
      </c>
      <c r="C3768" s="360" t="s">
        <v>8</v>
      </c>
      <c r="D3768" s="361">
        <v>11.31</v>
      </c>
    </row>
    <row r="3769" spans="1:4" s="364" customFormat="1" x14ac:dyDescent="0.25">
      <c r="A3769" s="360">
        <v>89665</v>
      </c>
      <c r="B3769" s="360" t="s">
        <v>3746</v>
      </c>
      <c r="C3769" s="360" t="s">
        <v>8</v>
      </c>
      <c r="D3769" s="361">
        <v>12.73</v>
      </c>
    </row>
    <row r="3770" spans="1:4" s="364" customFormat="1" x14ac:dyDescent="0.25">
      <c r="A3770" s="360">
        <v>89666</v>
      </c>
      <c r="B3770" s="360" t="s">
        <v>3747</v>
      </c>
      <c r="C3770" s="360" t="s">
        <v>8</v>
      </c>
      <c r="D3770" s="361">
        <v>6.79</v>
      </c>
    </row>
    <row r="3771" spans="1:4" s="364" customFormat="1" x14ac:dyDescent="0.25">
      <c r="A3771" s="360">
        <v>89667</v>
      </c>
      <c r="B3771" s="360" t="s">
        <v>3748</v>
      </c>
      <c r="C3771" s="360" t="s">
        <v>8</v>
      </c>
      <c r="D3771" s="361">
        <v>33.99</v>
      </c>
    </row>
    <row r="3772" spans="1:4" s="364" customFormat="1" x14ac:dyDescent="0.25">
      <c r="A3772" s="360">
        <v>89668</v>
      </c>
      <c r="B3772" s="360" t="s">
        <v>3749</v>
      </c>
      <c r="C3772" s="360" t="s">
        <v>8</v>
      </c>
      <c r="D3772" s="361">
        <v>19.18</v>
      </c>
    </row>
    <row r="3773" spans="1:4" s="364" customFormat="1" x14ac:dyDescent="0.25">
      <c r="A3773" s="360">
        <v>89669</v>
      </c>
      <c r="B3773" s="360" t="s">
        <v>3750</v>
      </c>
      <c r="C3773" s="360" t="s">
        <v>8</v>
      </c>
      <c r="D3773" s="361">
        <v>21.2</v>
      </c>
    </row>
    <row r="3774" spans="1:4" s="364" customFormat="1" x14ac:dyDescent="0.25">
      <c r="A3774" s="360">
        <v>89670</v>
      </c>
      <c r="B3774" s="360" t="s">
        <v>3751</v>
      </c>
      <c r="C3774" s="360" t="s">
        <v>8</v>
      </c>
      <c r="D3774" s="361">
        <v>10.71</v>
      </c>
    </row>
    <row r="3775" spans="1:4" s="364" customFormat="1" x14ac:dyDescent="0.25">
      <c r="A3775" s="360">
        <v>89671</v>
      </c>
      <c r="B3775" s="360" t="s">
        <v>3752</v>
      </c>
      <c r="C3775" s="360" t="s">
        <v>8</v>
      </c>
      <c r="D3775" s="361">
        <v>31.85</v>
      </c>
    </row>
    <row r="3776" spans="1:4" s="364" customFormat="1" x14ac:dyDescent="0.25">
      <c r="A3776" s="360">
        <v>89672</v>
      </c>
      <c r="B3776" s="360" t="s">
        <v>3753</v>
      </c>
      <c r="C3776" s="360" t="s">
        <v>8</v>
      </c>
      <c r="D3776" s="361">
        <v>14.9</v>
      </c>
    </row>
    <row r="3777" spans="1:4" s="364" customFormat="1" x14ac:dyDescent="0.25">
      <c r="A3777" s="360">
        <v>89673</v>
      </c>
      <c r="B3777" s="360" t="s">
        <v>3754</v>
      </c>
      <c r="C3777" s="360" t="s">
        <v>8</v>
      </c>
      <c r="D3777" s="361">
        <v>24.85</v>
      </c>
    </row>
    <row r="3778" spans="1:4" s="364" customFormat="1" x14ac:dyDescent="0.25">
      <c r="A3778" s="360">
        <v>89674</v>
      </c>
      <c r="B3778" s="360" t="s">
        <v>3755</v>
      </c>
      <c r="C3778" s="360" t="s">
        <v>8</v>
      </c>
      <c r="D3778" s="361">
        <v>20.239999999999998</v>
      </c>
    </row>
    <row r="3779" spans="1:4" s="364" customFormat="1" x14ac:dyDescent="0.25">
      <c r="A3779" s="360">
        <v>89675</v>
      </c>
      <c r="B3779" s="360" t="s">
        <v>3756</v>
      </c>
      <c r="C3779" s="360" t="s">
        <v>8</v>
      </c>
      <c r="D3779" s="361">
        <v>57.23</v>
      </c>
    </row>
    <row r="3780" spans="1:4" s="364" customFormat="1" x14ac:dyDescent="0.25">
      <c r="A3780" s="360">
        <v>89676</v>
      </c>
      <c r="B3780" s="360" t="s">
        <v>3757</v>
      </c>
      <c r="C3780" s="360" t="s">
        <v>8</v>
      </c>
      <c r="D3780" s="361">
        <v>28.96</v>
      </c>
    </row>
    <row r="3781" spans="1:4" s="364" customFormat="1" x14ac:dyDescent="0.25">
      <c r="A3781" s="360">
        <v>89677</v>
      </c>
      <c r="B3781" s="360" t="s">
        <v>3758</v>
      </c>
      <c r="C3781" s="360" t="s">
        <v>8</v>
      </c>
      <c r="D3781" s="361">
        <v>61.91</v>
      </c>
    </row>
    <row r="3782" spans="1:4" s="364" customFormat="1" x14ac:dyDescent="0.25">
      <c r="A3782" s="360">
        <v>89678</v>
      </c>
      <c r="B3782" s="360" t="s">
        <v>3759</v>
      </c>
      <c r="C3782" s="360" t="s">
        <v>8</v>
      </c>
      <c r="D3782" s="361">
        <v>8.85</v>
      </c>
    </row>
    <row r="3783" spans="1:4" s="364" customFormat="1" x14ac:dyDescent="0.25">
      <c r="A3783" s="360">
        <v>89679</v>
      </c>
      <c r="B3783" s="360" t="s">
        <v>3760</v>
      </c>
      <c r="C3783" s="360" t="s">
        <v>8</v>
      </c>
      <c r="D3783" s="361">
        <v>99.91</v>
      </c>
    </row>
    <row r="3784" spans="1:4" s="364" customFormat="1" x14ac:dyDescent="0.25">
      <c r="A3784" s="360">
        <v>89680</v>
      </c>
      <c r="B3784" s="360" t="s">
        <v>3761</v>
      </c>
      <c r="C3784" s="360" t="s">
        <v>8</v>
      </c>
      <c r="D3784" s="361">
        <v>15.47</v>
      </c>
    </row>
    <row r="3785" spans="1:4" s="364" customFormat="1" x14ac:dyDescent="0.25">
      <c r="A3785" s="360">
        <v>89681</v>
      </c>
      <c r="B3785" s="360" t="s">
        <v>3762</v>
      </c>
      <c r="C3785" s="360" t="s">
        <v>8</v>
      </c>
      <c r="D3785" s="361">
        <v>68.63</v>
      </c>
    </row>
    <row r="3786" spans="1:4" s="364" customFormat="1" x14ac:dyDescent="0.25">
      <c r="A3786" s="360">
        <v>89682</v>
      </c>
      <c r="B3786" s="360" t="s">
        <v>3763</v>
      </c>
      <c r="C3786" s="360" t="s">
        <v>8</v>
      </c>
      <c r="D3786" s="361">
        <v>21.74</v>
      </c>
    </row>
    <row r="3787" spans="1:4" s="364" customFormat="1" x14ac:dyDescent="0.25">
      <c r="A3787" s="360">
        <v>89683</v>
      </c>
      <c r="B3787" s="360" t="s">
        <v>12672</v>
      </c>
      <c r="C3787" s="360" t="s">
        <v>8</v>
      </c>
      <c r="D3787" s="361">
        <v>254.92</v>
      </c>
    </row>
    <row r="3788" spans="1:4" s="364" customFormat="1" x14ac:dyDescent="0.25">
      <c r="A3788" s="360">
        <v>89684</v>
      </c>
      <c r="B3788" s="360" t="s">
        <v>3764</v>
      </c>
      <c r="C3788" s="360" t="s">
        <v>8</v>
      </c>
      <c r="D3788" s="361">
        <v>28.46</v>
      </c>
    </row>
    <row r="3789" spans="1:4" s="364" customFormat="1" x14ac:dyDescent="0.25">
      <c r="A3789" s="360">
        <v>89685</v>
      </c>
      <c r="B3789" s="360" t="s">
        <v>3765</v>
      </c>
      <c r="C3789" s="360" t="s">
        <v>8</v>
      </c>
      <c r="D3789" s="361">
        <v>46.63</v>
      </c>
    </row>
    <row r="3790" spans="1:4" s="364" customFormat="1" x14ac:dyDescent="0.25">
      <c r="A3790" s="360">
        <v>89686</v>
      </c>
      <c r="B3790" s="360" t="s">
        <v>3766</v>
      </c>
      <c r="C3790" s="360" t="s">
        <v>8</v>
      </c>
      <c r="D3790" s="361">
        <v>94.93</v>
      </c>
    </row>
    <row r="3791" spans="1:4" s="364" customFormat="1" x14ac:dyDescent="0.25">
      <c r="A3791" s="360">
        <v>89687</v>
      </c>
      <c r="B3791" s="360" t="s">
        <v>3767</v>
      </c>
      <c r="C3791" s="360" t="s">
        <v>8</v>
      </c>
      <c r="D3791" s="361">
        <v>39.880000000000003</v>
      </c>
    </row>
    <row r="3792" spans="1:4" s="364" customFormat="1" x14ac:dyDescent="0.25">
      <c r="A3792" s="360">
        <v>89689</v>
      </c>
      <c r="B3792" s="360" t="s">
        <v>3768</v>
      </c>
      <c r="C3792" s="360" t="s">
        <v>8</v>
      </c>
      <c r="D3792" s="361">
        <v>23.08</v>
      </c>
    </row>
    <row r="3793" spans="1:4" s="364" customFormat="1" x14ac:dyDescent="0.25">
      <c r="A3793" s="360">
        <v>89690</v>
      </c>
      <c r="B3793" s="360" t="s">
        <v>3769</v>
      </c>
      <c r="C3793" s="360" t="s">
        <v>8</v>
      </c>
      <c r="D3793" s="361">
        <v>70.02</v>
      </c>
    </row>
    <row r="3794" spans="1:4" s="364" customFormat="1" x14ac:dyDescent="0.25">
      <c r="A3794" s="360">
        <v>89691</v>
      </c>
      <c r="B3794" s="360" t="s">
        <v>3770</v>
      </c>
      <c r="C3794" s="360" t="s">
        <v>8</v>
      </c>
      <c r="D3794" s="361">
        <v>10.050000000000001</v>
      </c>
    </row>
    <row r="3795" spans="1:4" s="364" customFormat="1" x14ac:dyDescent="0.25">
      <c r="A3795" s="360">
        <v>89692</v>
      </c>
      <c r="B3795" s="360" t="s">
        <v>3771</v>
      </c>
      <c r="C3795" s="360" t="s">
        <v>8</v>
      </c>
      <c r="D3795" s="361">
        <v>66.05</v>
      </c>
    </row>
    <row r="3796" spans="1:4" s="364" customFormat="1" x14ac:dyDescent="0.25">
      <c r="A3796" s="360">
        <v>89693</v>
      </c>
      <c r="B3796" s="360" t="s">
        <v>3772</v>
      </c>
      <c r="C3796" s="360" t="s">
        <v>8</v>
      </c>
      <c r="D3796" s="361">
        <v>64.099999999999994</v>
      </c>
    </row>
    <row r="3797" spans="1:4" s="364" customFormat="1" x14ac:dyDescent="0.25">
      <c r="A3797" s="360">
        <v>89694</v>
      </c>
      <c r="B3797" s="360" t="s">
        <v>3773</v>
      </c>
      <c r="C3797" s="360" t="s">
        <v>8</v>
      </c>
      <c r="D3797" s="361">
        <v>14.15</v>
      </c>
    </row>
    <row r="3798" spans="1:4" s="364" customFormat="1" x14ac:dyDescent="0.25">
      <c r="A3798" s="360">
        <v>89695</v>
      </c>
      <c r="B3798" s="360" t="s">
        <v>3774</v>
      </c>
      <c r="C3798" s="360" t="s">
        <v>8</v>
      </c>
      <c r="D3798" s="361">
        <v>13.38</v>
      </c>
    </row>
    <row r="3799" spans="1:4" s="364" customFormat="1" x14ac:dyDescent="0.25">
      <c r="A3799" s="360">
        <v>89696</v>
      </c>
      <c r="B3799" s="360" t="s">
        <v>3775</v>
      </c>
      <c r="C3799" s="360" t="s">
        <v>8</v>
      </c>
      <c r="D3799" s="361">
        <v>58.03</v>
      </c>
    </row>
    <row r="3800" spans="1:4" s="364" customFormat="1" x14ac:dyDescent="0.25">
      <c r="A3800" s="360">
        <v>89697</v>
      </c>
      <c r="B3800" s="360" t="s">
        <v>3776</v>
      </c>
      <c r="C3800" s="360" t="s">
        <v>8</v>
      </c>
      <c r="D3800" s="361">
        <v>10.36</v>
      </c>
    </row>
    <row r="3801" spans="1:4" s="364" customFormat="1" x14ac:dyDescent="0.25">
      <c r="A3801" s="360">
        <v>89698</v>
      </c>
      <c r="B3801" s="360" t="s">
        <v>3777</v>
      </c>
      <c r="C3801" s="360" t="s">
        <v>8</v>
      </c>
      <c r="D3801" s="361">
        <v>208.33</v>
      </c>
    </row>
    <row r="3802" spans="1:4" s="364" customFormat="1" x14ac:dyDescent="0.25">
      <c r="A3802" s="360">
        <v>89699</v>
      </c>
      <c r="B3802" s="360" t="s">
        <v>3778</v>
      </c>
      <c r="C3802" s="360" t="s">
        <v>8</v>
      </c>
      <c r="D3802" s="361">
        <v>178.06</v>
      </c>
    </row>
    <row r="3803" spans="1:4" s="364" customFormat="1" x14ac:dyDescent="0.25">
      <c r="A3803" s="360">
        <v>89700</v>
      </c>
      <c r="B3803" s="360" t="s">
        <v>3779</v>
      </c>
      <c r="C3803" s="360" t="s">
        <v>8</v>
      </c>
      <c r="D3803" s="361">
        <v>13.87</v>
      </c>
    </row>
    <row r="3804" spans="1:4" s="364" customFormat="1" x14ac:dyDescent="0.25">
      <c r="A3804" s="360">
        <v>89701</v>
      </c>
      <c r="B3804" s="360" t="s">
        <v>3780</v>
      </c>
      <c r="C3804" s="360" t="s">
        <v>8</v>
      </c>
      <c r="D3804" s="361">
        <v>161.94999999999999</v>
      </c>
    </row>
    <row r="3805" spans="1:4" s="364" customFormat="1" x14ac:dyDescent="0.25">
      <c r="A3805" s="360">
        <v>89702</v>
      </c>
      <c r="B3805" s="360" t="s">
        <v>3781</v>
      </c>
      <c r="C3805" s="360" t="s">
        <v>8</v>
      </c>
      <c r="D3805" s="361">
        <v>13.87</v>
      </c>
    </row>
    <row r="3806" spans="1:4" s="364" customFormat="1" x14ac:dyDescent="0.25">
      <c r="A3806" s="360">
        <v>89703</v>
      </c>
      <c r="B3806" s="360" t="s">
        <v>3782</v>
      </c>
      <c r="C3806" s="360" t="s">
        <v>8</v>
      </c>
      <c r="D3806" s="361">
        <v>28.13</v>
      </c>
    </row>
    <row r="3807" spans="1:4" s="364" customFormat="1" x14ac:dyDescent="0.25">
      <c r="A3807" s="360">
        <v>89704</v>
      </c>
      <c r="B3807" s="360" t="s">
        <v>3783</v>
      </c>
      <c r="C3807" s="360" t="s">
        <v>8</v>
      </c>
      <c r="D3807" s="361">
        <v>111.56</v>
      </c>
    </row>
    <row r="3808" spans="1:4" s="364" customFormat="1" x14ac:dyDescent="0.25">
      <c r="A3808" s="360">
        <v>89705</v>
      </c>
      <c r="B3808" s="360" t="s">
        <v>3784</v>
      </c>
      <c r="C3808" s="360" t="s">
        <v>8</v>
      </c>
      <c r="D3808" s="361">
        <v>19.309999999999999</v>
      </c>
    </row>
    <row r="3809" spans="1:4" s="364" customFormat="1" x14ac:dyDescent="0.25">
      <c r="A3809" s="360">
        <v>89706</v>
      </c>
      <c r="B3809" s="360" t="s">
        <v>3785</v>
      </c>
      <c r="C3809" s="360" t="s">
        <v>8</v>
      </c>
      <c r="D3809" s="361">
        <v>36.03</v>
      </c>
    </row>
    <row r="3810" spans="1:4" s="364" customFormat="1" x14ac:dyDescent="0.25">
      <c r="A3810" s="360">
        <v>89718</v>
      </c>
      <c r="B3810" s="360" t="s">
        <v>3786</v>
      </c>
      <c r="C3810" s="360" t="s">
        <v>51</v>
      </c>
      <c r="D3810" s="361">
        <v>44.29</v>
      </c>
    </row>
    <row r="3811" spans="1:4" s="364" customFormat="1" x14ac:dyDescent="0.25">
      <c r="A3811" s="360">
        <v>89719</v>
      </c>
      <c r="B3811" s="360" t="s">
        <v>3787</v>
      </c>
      <c r="C3811" s="360" t="s">
        <v>8</v>
      </c>
      <c r="D3811" s="361">
        <v>8.4600000000000009</v>
      </c>
    </row>
    <row r="3812" spans="1:4" s="364" customFormat="1" x14ac:dyDescent="0.25">
      <c r="A3812" s="360">
        <v>89720</v>
      </c>
      <c r="B3812" s="360" t="s">
        <v>3788</v>
      </c>
      <c r="C3812" s="360" t="s">
        <v>8</v>
      </c>
      <c r="D3812" s="361">
        <v>9.5</v>
      </c>
    </row>
    <row r="3813" spans="1:4" s="364" customFormat="1" x14ac:dyDescent="0.25">
      <c r="A3813" s="360">
        <v>89721</v>
      </c>
      <c r="B3813" s="360" t="s">
        <v>3789</v>
      </c>
      <c r="C3813" s="360" t="s">
        <v>8</v>
      </c>
      <c r="D3813" s="361">
        <v>9.85</v>
      </c>
    </row>
    <row r="3814" spans="1:4" s="364" customFormat="1" x14ac:dyDescent="0.25">
      <c r="A3814" s="360">
        <v>89722</v>
      </c>
      <c r="B3814" s="360" t="s">
        <v>3790</v>
      </c>
      <c r="C3814" s="360" t="s">
        <v>8</v>
      </c>
      <c r="D3814" s="361">
        <v>14.79</v>
      </c>
    </row>
    <row r="3815" spans="1:4" s="364" customFormat="1" x14ac:dyDescent="0.25">
      <c r="A3815" s="360">
        <v>89723</v>
      </c>
      <c r="B3815" s="360" t="s">
        <v>3791</v>
      </c>
      <c r="C3815" s="360" t="s">
        <v>8</v>
      </c>
      <c r="D3815" s="361">
        <v>12.9</v>
      </c>
    </row>
    <row r="3816" spans="1:4" s="364" customFormat="1" x14ac:dyDescent="0.25">
      <c r="A3816" s="360">
        <v>89724</v>
      </c>
      <c r="B3816" s="360" t="s">
        <v>514</v>
      </c>
      <c r="C3816" s="360" t="s">
        <v>8</v>
      </c>
      <c r="D3816" s="361">
        <v>9.01</v>
      </c>
    </row>
    <row r="3817" spans="1:4" s="364" customFormat="1" x14ac:dyDescent="0.25">
      <c r="A3817" s="360">
        <v>89725</v>
      </c>
      <c r="B3817" s="360" t="s">
        <v>3792</v>
      </c>
      <c r="C3817" s="360" t="s">
        <v>8</v>
      </c>
      <c r="D3817" s="361">
        <v>12.66</v>
      </c>
    </row>
    <row r="3818" spans="1:4" s="364" customFormat="1" x14ac:dyDescent="0.25">
      <c r="A3818" s="360">
        <v>89726</v>
      </c>
      <c r="B3818" s="360" t="s">
        <v>517</v>
      </c>
      <c r="C3818" s="360" t="s">
        <v>8</v>
      </c>
      <c r="D3818" s="361">
        <v>6.55</v>
      </c>
    </row>
    <row r="3819" spans="1:4" s="364" customFormat="1" x14ac:dyDescent="0.25">
      <c r="A3819" s="360">
        <v>89727</v>
      </c>
      <c r="B3819" s="360" t="s">
        <v>3793</v>
      </c>
      <c r="C3819" s="360" t="s">
        <v>8</v>
      </c>
      <c r="D3819" s="361">
        <v>13.78</v>
      </c>
    </row>
    <row r="3820" spans="1:4" s="364" customFormat="1" x14ac:dyDescent="0.25">
      <c r="A3820" s="360">
        <v>89728</v>
      </c>
      <c r="B3820" s="360" t="s">
        <v>509</v>
      </c>
      <c r="C3820" s="360" t="s">
        <v>8</v>
      </c>
      <c r="D3820" s="361">
        <v>9.6199999999999992</v>
      </c>
    </row>
    <row r="3821" spans="1:4" s="364" customFormat="1" x14ac:dyDescent="0.25">
      <c r="A3821" s="360">
        <v>89729</v>
      </c>
      <c r="B3821" s="360" t="s">
        <v>3794</v>
      </c>
      <c r="C3821" s="360" t="s">
        <v>8</v>
      </c>
      <c r="D3821" s="361">
        <v>18.54</v>
      </c>
    </row>
    <row r="3822" spans="1:4" s="364" customFormat="1" x14ac:dyDescent="0.25">
      <c r="A3822" s="360">
        <v>89730</v>
      </c>
      <c r="B3822" s="360" t="s">
        <v>3795</v>
      </c>
      <c r="C3822" s="360" t="s">
        <v>8</v>
      </c>
      <c r="D3822" s="361">
        <v>10.43</v>
      </c>
    </row>
    <row r="3823" spans="1:4" s="364" customFormat="1" x14ac:dyDescent="0.25">
      <c r="A3823" s="360">
        <v>89731</v>
      </c>
      <c r="B3823" s="360" t="s">
        <v>515</v>
      </c>
      <c r="C3823" s="360" t="s">
        <v>8</v>
      </c>
      <c r="D3823" s="361">
        <v>9.82</v>
      </c>
    </row>
    <row r="3824" spans="1:4" s="364" customFormat="1" x14ac:dyDescent="0.25">
      <c r="A3824" s="360">
        <v>89732</v>
      </c>
      <c r="B3824" s="360" t="s">
        <v>518</v>
      </c>
      <c r="C3824" s="360" t="s">
        <v>8</v>
      </c>
      <c r="D3824" s="361">
        <v>10.4</v>
      </c>
    </row>
    <row r="3825" spans="1:4" s="364" customFormat="1" x14ac:dyDescent="0.25">
      <c r="A3825" s="360">
        <v>89733</v>
      </c>
      <c r="B3825" s="360" t="s">
        <v>510</v>
      </c>
      <c r="C3825" s="360" t="s">
        <v>8</v>
      </c>
      <c r="D3825" s="361">
        <v>16.68</v>
      </c>
    </row>
    <row r="3826" spans="1:4" s="364" customFormat="1" x14ac:dyDescent="0.25">
      <c r="A3826" s="360">
        <v>89734</v>
      </c>
      <c r="B3826" s="360" t="s">
        <v>3796</v>
      </c>
      <c r="C3826" s="360" t="s">
        <v>8</v>
      </c>
      <c r="D3826" s="361">
        <v>18.54</v>
      </c>
    </row>
    <row r="3827" spans="1:4" s="364" customFormat="1" x14ac:dyDescent="0.25">
      <c r="A3827" s="360">
        <v>89735</v>
      </c>
      <c r="B3827" s="360" t="s">
        <v>3797</v>
      </c>
      <c r="C3827" s="360" t="s">
        <v>8</v>
      </c>
      <c r="D3827" s="361">
        <v>17.64</v>
      </c>
    </row>
    <row r="3828" spans="1:4" s="364" customFormat="1" x14ac:dyDescent="0.25">
      <c r="A3828" s="360">
        <v>89736</v>
      </c>
      <c r="B3828" s="360" t="s">
        <v>3798</v>
      </c>
      <c r="C3828" s="360" t="s">
        <v>8</v>
      </c>
      <c r="D3828" s="361">
        <v>6.27</v>
      </c>
    </row>
    <row r="3829" spans="1:4" s="364" customFormat="1" x14ac:dyDescent="0.25">
      <c r="A3829" s="360">
        <v>89737</v>
      </c>
      <c r="B3829" s="360" t="s">
        <v>516</v>
      </c>
      <c r="C3829" s="360" t="s">
        <v>8</v>
      </c>
      <c r="D3829" s="361">
        <v>16.97</v>
      </c>
    </row>
    <row r="3830" spans="1:4" s="364" customFormat="1" x14ac:dyDescent="0.25">
      <c r="A3830" s="360">
        <v>89738</v>
      </c>
      <c r="B3830" s="360" t="s">
        <v>3799</v>
      </c>
      <c r="C3830" s="360" t="s">
        <v>8</v>
      </c>
      <c r="D3830" s="361">
        <v>9.93</v>
      </c>
    </row>
    <row r="3831" spans="1:4" s="364" customFormat="1" x14ac:dyDescent="0.25">
      <c r="A3831" s="360">
        <v>89739</v>
      </c>
      <c r="B3831" s="360" t="s">
        <v>3800</v>
      </c>
      <c r="C3831" s="360" t="s">
        <v>8</v>
      </c>
      <c r="D3831" s="361">
        <v>17.8</v>
      </c>
    </row>
    <row r="3832" spans="1:4" s="364" customFormat="1" x14ac:dyDescent="0.25">
      <c r="A3832" s="360">
        <v>89740</v>
      </c>
      <c r="B3832" s="360" t="s">
        <v>3801</v>
      </c>
      <c r="C3832" s="360" t="s">
        <v>8</v>
      </c>
      <c r="D3832" s="361">
        <v>5.95</v>
      </c>
    </row>
    <row r="3833" spans="1:4" s="364" customFormat="1" x14ac:dyDescent="0.25">
      <c r="A3833" s="360">
        <v>89741</v>
      </c>
      <c r="B3833" s="360" t="s">
        <v>3802</v>
      </c>
      <c r="C3833" s="360" t="s">
        <v>8</v>
      </c>
      <c r="D3833" s="361">
        <v>12.72</v>
      </c>
    </row>
    <row r="3834" spans="1:4" s="364" customFormat="1" x14ac:dyDescent="0.25">
      <c r="A3834" s="360">
        <v>89742</v>
      </c>
      <c r="B3834" s="360" t="s">
        <v>3803</v>
      </c>
      <c r="C3834" s="360" t="s">
        <v>8</v>
      </c>
      <c r="D3834" s="361">
        <v>28.87</v>
      </c>
    </row>
    <row r="3835" spans="1:4" s="364" customFormat="1" x14ac:dyDescent="0.25">
      <c r="A3835" s="360">
        <v>89743</v>
      </c>
      <c r="B3835" s="360" t="s">
        <v>3804</v>
      </c>
      <c r="C3835" s="360" t="s">
        <v>8</v>
      </c>
      <c r="D3835" s="361">
        <v>40.81</v>
      </c>
    </row>
    <row r="3836" spans="1:4" s="364" customFormat="1" x14ac:dyDescent="0.25">
      <c r="A3836" s="360">
        <v>89744</v>
      </c>
      <c r="B3836" s="360" t="s">
        <v>3805</v>
      </c>
      <c r="C3836" s="360" t="s">
        <v>8</v>
      </c>
      <c r="D3836" s="361">
        <v>22.07</v>
      </c>
    </row>
    <row r="3837" spans="1:4" s="364" customFormat="1" x14ac:dyDescent="0.25">
      <c r="A3837" s="360">
        <v>89745</v>
      </c>
      <c r="B3837" s="360" t="s">
        <v>3806</v>
      </c>
      <c r="C3837" s="360" t="s">
        <v>8</v>
      </c>
      <c r="D3837" s="361">
        <v>18.68</v>
      </c>
    </row>
    <row r="3838" spans="1:4" s="364" customFormat="1" x14ac:dyDescent="0.25">
      <c r="A3838" s="360">
        <v>89746</v>
      </c>
      <c r="B3838" s="360" t="s">
        <v>3807</v>
      </c>
      <c r="C3838" s="360" t="s">
        <v>8</v>
      </c>
      <c r="D3838" s="361">
        <v>22.02</v>
      </c>
    </row>
    <row r="3839" spans="1:4" s="364" customFormat="1" x14ac:dyDescent="0.25">
      <c r="A3839" s="360">
        <v>89747</v>
      </c>
      <c r="B3839" s="360" t="s">
        <v>3808</v>
      </c>
      <c r="C3839" s="360" t="s">
        <v>8</v>
      </c>
      <c r="D3839" s="361">
        <v>8.69</v>
      </c>
    </row>
    <row r="3840" spans="1:4" s="364" customFormat="1" x14ac:dyDescent="0.25">
      <c r="A3840" s="360">
        <v>89748</v>
      </c>
      <c r="B3840" s="360" t="s">
        <v>511</v>
      </c>
      <c r="C3840" s="360" t="s">
        <v>8</v>
      </c>
      <c r="D3840" s="361">
        <v>35.020000000000003</v>
      </c>
    </row>
    <row r="3841" spans="1:4" s="364" customFormat="1" x14ac:dyDescent="0.25">
      <c r="A3841" s="360">
        <v>89749</v>
      </c>
      <c r="B3841" s="360" t="s">
        <v>3809</v>
      </c>
      <c r="C3841" s="360" t="s">
        <v>8</v>
      </c>
      <c r="D3841" s="361">
        <v>9.93</v>
      </c>
    </row>
    <row r="3842" spans="1:4" s="364" customFormat="1" x14ac:dyDescent="0.25">
      <c r="A3842" s="360">
        <v>89750</v>
      </c>
      <c r="B3842" s="360" t="s">
        <v>3810</v>
      </c>
      <c r="C3842" s="360" t="s">
        <v>8</v>
      </c>
      <c r="D3842" s="361">
        <v>57.99</v>
      </c>
    </row>
    <row r="3843" spans="1:4" s="364" customFormat="1" x14ac:dyDescent="0.25">
      <c r="A3843" s="360">
        <v>89751</v>
      </c>
      <c r="B3843" s="360" t="s">
        <v>3811</v>
      </c>
      <c r="C3843" s="360" t="s">
        <v>8</v>
      </c>
      <c r="D3843" s="361">
        <v>5.41</v>
      </c>
    </row>
    <row r="3844" spans="1:4" s="364" customFormat="1" x14ac:dyDescent="0.25">
      <c r="A3844" s="360">
        <v>89752</v>
      </c>
      <c r="B3844" s="360" t="s">
        <v>3812</v>
      </c>
      <c r="C3844" s="360" t="s">
        <v>8</v>
      </c>
      <c r="D3844" s="361">
        <v>5.66</v>
      </c>
    </row>
    <row r="3845" spans="1:4" s="364" customFormat="1" x14ac:dyDescent="0.25">
      <c r="A3845" s="360">
        <v>89753</v>
      </c>
      <c r="B3845" s="360" t="s">
        <v>3813</v>
      </c>
      <c r="C3845" s="360" t="s">
        <v>8</v>
      </c>
      <c r="D3845" s="361">
        <v>8.2899999999999991</v>
      </c>
    </row>
    <row r="3846" spans="1:4" s="364" customFormat="1" x14ac:dyDescent="0.25">
      <c r="A3846" s="360">
        <v>89754</v>
      </c>
      <c r="B3846" s="360" t="s">
        <v>3814</v>
      </c>
      <c r="C3846" s="360" t="s">
        <v>8</v>
      </c>
      <c r="D3846" s="361">
        <v>15.26</v>
      </c>
    </row>
    <row r="3847" spans="1:4" s="364" customFormat="1" x14ac:dyDescent="0.25">
      <c r="A3847" s="360">
        <v>89755</v>
      </c>
      <c r="B3847" s="360" t="s">
        <v>3815</v>
      </c>
      <c r="C3847" s="360" t="s">
        <v>8</v>
      </c>
      <c r="D3847" s="361">
        <v>9.11</v>
      </c>
    </row>
    <row r="3848" spans="1:4" s="364" customFormat="1" x14ac:dyDescent="0.25">
      <c r="A3848" s="360">
        <v>89756</v>
      </c>
      <c r="B3848" s="360" t="s">
        <v>3816</v>
      </c>
      <c r="C3848" s="360" t="s">
        <v>8</v>
      </c>
      <c r="D3848" s="361">
        <v>13.3</v>
      </c>
    </row>
    <row r="3849" spans="1:4" s="364" customFormat="1" x14ac:dyDescent="0.25">
      <c r="A3849" s="360">
        <v>89757</v>
      </c>
      <c r="B3849" s="360" t="s">
        <v>3817</v>
      </c>
      <c r="C3849" s="360" t="s">
        <v>8</v>
      </c>
      <c r="D3849" s="361">
        <v>18.64</v>
      </c>
    </row>
    <row r="3850" spans="1:4" s="364" customFormat="1" x14ac:dyDescent="0.25">
      <c r="A3850" s="360">
        <v>89758</v>
      </c>
      <c r="B3850" s="360" t="s">
        <v>3818</v>
      </c>
      <c r="C3850" s="360" t="s">
        <v>8</v>
      </c>
      <c r="D3850" s="361">
        <v>27.36</v>
      </c>
    </row>
    <row r="3851" spans="1:4" s="364" customFormat="1" x14ac:dyDescent="0.25">
      <c r="A3851" s="360">
        <v>89759</v>
      </c>
      <c r="B3851" s="360" t="s">
        <v>3819</v>
      </c>
      <c r="C3851" s="360" t="s">
        <v>8</v>
      </c>
      <c r="D3851" s="361">
        <v>7.25</v>
      </c>
    </row>
    <row r="3852" spans="1:4" s="364" customFormat="1" x14ac:dyDescent="0.25">
      <c r="A3852" s="360">
        <v>89760</v>
      </c>
      <c r="B3852" s="360" t="s">
        <v>3820</v>
      </c>
      <c r="C3852" s="360" t="s">
        <v>8</v>
      </c>
      <c r="D3852" s="361">
        <v>13.57</v>
      </c>
    </row>
    <row r="3853" spans="1:4" s="364" customFormat="1" x14ac:dyDescent="0.25">
      <c r="A3853" s="360">
        <v>89761</v>
      </c>
      <c r="B3853" s="360" t="s">
        <v>3821</v>
      </c>
      <c r="C3853" s="360" t="s">
        <v>8</v>
      </c>
      <c r="D3853" s="361">
        <v>19.84</v>
      </c>
    </row>
    <row r="3854" spans="1:4" s="364" customFormat="1" x14ac:dyDescent="0.25">
      <c r="A3854" s="360">
        <v>89762</v>
      </c>
      <c r="B3854" s="360" t="s">
        <v>3822</v>
      </c>
      <c r="C3854" s="360" t="s">
        <v>8</v>
      </c>
      <c r="D3854" s="361">
        <v>26.56</v>
      </c>
    </row>
    <row r="3855" spans="1:4" s="364" customFormat="1" x14ac:dyDescent="0.25">
      <c r="A3855" s="360">
        <v>89763</v>
      </c>
      <c r="B3855" s="360" t="s">
        <v>3823</v>
      </c>
      <c r="C3855" s="360" t="s">
        <v>8</v>
      </c>
      <c r="D3855" s="361">
        <v>93.03</v>
      </c>
    </row>
    <row r="3856" spans="1:4" s="364" customFormat="1" x14ac:dyDescent="0.25">
      <c r="A3856" s="360">
        <v>89764</v>
      </c>
      <c r="B3856" s="360" t="s">
        <v>3824</v>
      </c>
      <c r="C3856" s="360" t="s">
        <v>8</v>
      </c>
      <c r="D3856" s="361">
        <v>21.18</v>
      </c>
    </row>
    <row r="3857" spans="1:4" s="364" customFormat="1" x14ac:dyDescent="0.25">
      <c r="A3857" s="360">
        <v>89765</v>
      </c>
      <c r="B3857" s="360" t="s">
        <v>3825</v>
      </c>
      <c r="C3857" s="360" t="s">
        <v>8</v>
      </c>
      <c r="D3857" s="361">
        <v>11.33</v>
      </c>
    </row>
    <row r="3858" spans="1:4" s="364" customFormat="1" x14ac:dyDescent="0.25">
      <c r="A3858" s="360">
        <v>89766</v>
      </c>
      <c r="B3858" s="360" t="s">
        <v>3826</v>
      </c>
      <c r="C3858" s="360" t="s">
        <v>8</v>
      </c>
      <c r="D3858" s="361">
        <v>14.84</v>
      </c>
    </row>
    <row r="3859" spans="1:4" s="364" customFormat="1" x14ac:dyDescent="0.25">
      <c r="A3859" s="360">
        <v>89767</v>
      </c>
      <c r="B3859" s="360" t="s">
        <v>3827</v>
      </c>
      <c r="C3859" s="360" t="s">
        <v>8</v>
      </c>
      <c r="D3859" s="361">
        <v>14.84</v>
      </c>
    </row>
    <row r="3860" spans="1:4" s="364" customFormat="1" x14ac:dyDescent="0.25">
      <c r="A3860" s="360">
        <v>89768</v>
      </c>
      <c r="B3860" s="360" t="s">
        <v>3828</v>
      </c>
      <c r="C3860" s="360" t="s">
        <v>8</v>
      </c>
      <c r="D3860" s="361">
        <v>16.059999999999999</v>
      </c>
    </row>
    <row r="3861" spans="1:4" s="364" customFormat="1" x14ac:dyDescent="0.25">
      <c r="A3861" s="360">
        <v>89769</v>
      </c>
      <c r="B3861" s="360" t="s">
        <v>3829</v>
      </c>
      <c r="C3861" s="360" t="s">
        <v>8</v>
      </c>
      <c r="D3861" s="361">
        <v>32.18</v>
      </c>
    </row>
    <row r="3862" spans="1:4" s="364" customFormat="1" x14ac:dyDescent="0.25">
      <c r="A3862" s="360">
        <v>89772</v>
      </c>
      <c r="B3862" s="360" t="s">
        <v>3830</v>
      </c>
      <c r="C3862" s="360" t="s">
        <v>51</v>
      </c>
      <c r="D3862" s="361">
        <v>82.45</v>
      </c>
    </row>
    <row r="3863" spans="1:4" s="364" customFormat="1" x14ac:dyDescent="0.25">
      <c r="A3863" s="360">
        <v>89774</v>
      </c>
      <c r="B3863" s="360" t="s">
        <v>3831</v>
      </c>
      <c r="C3863" s="360" t="s">
        <v>8</v>
      </c>
      <c r="D3863" s="361">
        <v>13.71</v>
      </c>
    </row>
    <row r="3864" spans="1:4" s="364" customFormat="1" x14ac:dyDescent="0.25">
      <c r="A3864" s="360">
        <v>89776</v>
      </c>
      <c r="B3864" s="360" t="s">
        <v>3832</v>
      </c>
      <c r="C3864" s="360" t="s">
        <v>8</v>
      </c>
      <c r="D3864" s="361">
        <v>19.100000000000001</v>
      </c>
    </row>
    <row r="3865" spans="1:4" s="364" customFormat="1" x14ac:dyDescent="0.25">
      <c r="A3865" s="360">
        <v>89777</v>
      </c>
      <c r="B3865" s="360" t="s">
        <v>3833</v>
      </c>
      <c r="C3865" s="360" t="s">
        <v>8</v>
      </c>
      <c r="D3865" s="361">
        <v>17.239999999999998</v>
      </c>
    </row>
    <row r="3866" spans="1:4" s="364" customFormat="1" x14ac:dyDescent="0.25">
      <c r="A3866" s="360">
        <v>89778</v>
      </c>
      <c r="B3866" s="360" t="s">
        <v>3834</v>
      </c>
      <c r="C3866" s="360" t="s">
        <v>8</v>
      </c>
      <c r="D3866" s="361">
        <v>17.21</v>
      </c>
    </row>
    <row r="3867" spans="1:4" s="364" customFormat="1" x14ac:dyDescent="0.25">
      <c r="A3867" s="360">
        <v>89779</v>
      </c>
      <c r="B3867" s="360" t="s">
        <v>3835</v>
      </c>
      <c r="C3867" s="360" t="s">
        <v>8</v>
      </c>
      <c r="D3867" s="361">
        <v>27.19</v>
      </c>
    </row>
    <row r="3868" spans="1:4" s="364" customFormat="1" x14ac:dyDescent="0.25">
      <c r="A3868" s="360">
        <v>89780</v>
      </c>
      <c r="B3868" s="360" t="s">
        <v>3836</v>
      </c>
      <c r="C3868" s="360" t="s">
        <v>8</v>
      </c>
      <c r="D3868" s="361">
        <v>17.239999999999998</v>
      </c>
    </row>
    <row r="3869" spans="1:4" s="364" customFormat="1" x14ac:dyDescent="0.25">
      <c r="A3869" s="360">
        <v>89781</v>
      </c>
      <c r="B3869" s="360" t="s">
        <v>3837</v>
      </c>
      <c r="C3869" s="360" t="s">
        <v>8</v>
      </c>
      <c r="D3869" s="361">
        <v>24.56</v>
      </c>
    </row>
    <row r="3870" spans="1:4" s="364" customFormat="1" x14ac:dyDescent="0.25">
      <c r="A3870" s="360">
        <v>89782</v>
      </c>
      <c r="B3870" s="360" t="s">
        <v>3838</v>
      </c>
      <c r="C3870" s="360" t="s">
        <v>8</v>
      </c>
      <c r="D3870" s="361">
        <v>10.66</v>
      </c>
    </row>
    <row r="3871" spans="1:4" s="364" customFormat="1" x14ac:dyDescent="0.25">
      <c r="A3871" s="360">
        <v>89783</v>
      </c>
      <c r="B3871" s="360" t="s">
        <v>519</v>
      </c>
      <c r="C3871" s="360" t="s">
        <v>8</v>
      </c>
      <c r="D3871" s="361">
        <v>10.92</v>
      </c>
    </row>
    <row r="3872" spans="1:4" s="364" customFormat="1" x14ac:dyDescent="0.25">
      <c r="A3872" s="360">
        <v>89784</v>
      </c>
      <c r="B3872" s="360" t="s">
        <v>522</v>
      </c>
      <c r="C3872" s="360" t="s">
        <v>8</v>
      </c>
      <c r="D3872" s="361">
        <v>18.21</v>
      </c>
    </row>
    <row r="3873" spans="1:4" s="364" customFormat="1" x14ac:dyDescent="0.25">
      <c r="A3873" s="360">
        <v>89785</v>
      </c>
      <c r="B3873" s="360" t="s">
        <v>520</v>
      </c>
      <c r="C3873" s="360" t="s">
        <v>8</v>
      </c>
      <c r="D3873" s="361">
        <v>19.87</v>
      </c>
    </row>
    <row r="3874" spans="1:4" s="364" customFormat="1" x14ac:dyDescent="0.25">
      <c r="A3874" s="360">
        <v>89786</v>
      </c>
      <c r="B3874" s="360" t="s">
        <v>3839</v>
      </c>
      <c r="C3874" s="360" t="s">
        <v>8</v>
      </c>
      <c r="D3874" s="361">
        <v>30.12</v>
      </c>
    </row>
    <row r="3875" spans="1:4" s="364" customFormat="1" x14ac:dyDescent="0.25">
      <c r="A3875" s="360">
        <v>89787</v>
      </c>
      <c r="B3875" s="360" t="s">
        <v>3840</v>
      </c>
      <c r="C3875" s="360" t="s">
        <v>8</v>
      </c>
      <c r="D3875" s="361">
        <v>24.56</v>
      </c>
    </row>
    <row r="3876" spans="1:4" s="364" customFormat="1" x14ac:dyDescent="0.25">
      <c r="A3876" s="360">
        <v>89788</v>
      </c>
      <c r="B3876" s="360" t="s">
        <v>3841</v>
      </c>
      <c r="C3876" s="360" t="s">
        <v>8</v>
      </c>
      <c r="D3876" s="361">
        <v>44.79</v>
      </c>
    </row>
    <row r="3877" spans="1:4" s="364" customFormat="1" x14ac:dyDescent="0.25">
      <c r="A3877" s="360">
        <v>89789</v>
      </c>
      <c r="B3877" s="360" t="s">
        <v>3842</v>
      </c>
      <c r="C3877" s="360" t="s">
        <v>8</v>
      </c>
      <c r="D3877" s="361">
        <v>45.41</v>
      </c>
    </row>
    <row r="3878" spans="1:4" s="364" customFormat="1" x14ac:dyDescent="0.25">
      <c r="A3878" s="360">
        <v>89790</v>
      </c>
      <c r="B3878" s="360" t="s">
        <v>3843</v>
      </c>
      <c r="C3878" s="360" t="s">
        <v>8</v>
      </c>
      <c r="D3878" s="361">
        <v>104.91</v>
      </c>
    </row>
    <row r="3879" spans="1:4" s="364" customFormat="1" x14ac:dyDescent="0.25">
      <c r="A3879" s="360">
        <v>89791</v>
      </c>
      <c r="B3879" s="360" t="s">
        <v>3844</v>
      </c>
      <c r="C3879" s="360" t="s">
        <v>8</v>
      </c>
      <c r="D3879" s="361">
        <v>107.18</v>
      </c>
    </row>
    <row r="3880" spans="1:4" s="364" customFormat="1" x14ac:dyDescent="0.25">
      <c r="A3880" s="360">
        <v>89792</v>
      </c>
      <c r="B3880" s="360" t="s">
        <v>3845</v>
      </c>
      <c r="C3880" s="360" t="s">
        <v>8</v>
      </c>
      <c r="D3880" s="361">
        <v>125.11</v>
      </c>
    </row>
    <row r="3881" spans="1:4" s="364" customFormat="1" x14ac:dyDescent="0.25">
      <c r="A3881" s="360">
        <v>89793</v>
      </c>
      <c r="B3881" s="360" t="s">
        <v>3846</v>
      </c>
      <c r="C3881" s="360" t="s">
        <v>8</v>
      </c>
      <c r="D3881" s="361">
        <v>128.16999999999999</v>
      </c>
    </row>
    <row r="3882" spans="1:4" s="364" customFormat="1" x14ac:dyDescent="0.25">
      <c r="A3882" s="360">
        <v>89794</v>
      </c>
      <c r="B3882" s="360" t="s">
        <v>3847</v>
      </c>
      <c r="C3882" s="360" t="s">
        <v>8</v>
      </c>
      <c r="D3882" s="361">
        <v>12.7</v>
      </c>
    </row>
    <row r="3883" spans="1:4" s="364" customFormat="1" x14ac:dyDescent="0.25">
      <c r="A3883" s="360">
        <v>89795</v>
      </c>
      <c r="B3883" s="360" t="s">
        <v>3848</v>
      </c>
      <c r="C3883" s="360" t="s">
        <v>8</v>
      </c>
      <c r="D3883" s="361">
        <v>32.4</v>
      </c>
    </row>
    <row r="3884" spans="1:4" s="364" customFormat="1" x14ac:dyDescent="0.25">
      <c r="A3884" s="360">
        <v>89796</v>
      </c>
      <c r="B3884" s="360" t="s">
        <v>3849</v>
      </c>
      <c r="C3884" s="360" t="s">
        <v>8</v>
      </c>
      <c r="D3884" s="361">
        <v>37.17</v>
      </c>
    </row>
    <row r="3885" spans="1:4" s="364" customFormat="1" x14ac:dyDescent="0.25">
      <c r="A3885" s="360">
        <v>89797</v>
      </c>
      <c r="B3885" s="360" t="s">
        <v>3850</v>
      </c>
      <c r="C3885" s="360" t="s">
        <v>8</v>
      </c>
      <c r="D3885" s="361">
        <v>42.52</v>
      </c>
    </row>
    <row r="3886" spans="1:4" s="364" customFormat="1" x14ac:dyDescent="0.25">
      <c r="A3886" s="360">
        <v>89801</v>
      </c>
      <c r="B3886" s="360" t="s">
        <v>3851</v>
      </c>
      <c r="C3886" s="360" t="s">
        <v>8</v>
      </c>
      <c r="D3886" s="361">
        <v>6.44</v>
      </c>
    </row>
    <row r="3887" spans="1:4" s="364" customFormat="1" x14ac:dyDescent="0.25">
      <c r="A3887" s="360">
        <v>89802</v>
      </c>
      <c r="B3887" s="360" t="s">
        <v>3852</v>
      </c>
      <c r="C3887" s="360" t="s">
        <v>8</v>
      </c>
      <c r="D3887" s="361">
        <v>7.02</v>
      </c>
    </row>
    <row r="3888" spans="1:4" s="364" customFormat="1" x14ac:dyDescent="0.25">
      <c r="A3888" s="360">
        <v>89803</v>
      </c>
      <c r="B3888" s="360" t="s">
        <v>3853</v>
      </c>
      <c r="C3888" s="360" t="s">
        <v>8</v>
      </c>
      <c r="D3888" s="361">
        <v>13.3</v>
      </c>
    </row>
    <row r="3889" spans="1:4" s="364" customFormat="1" x14ac:dyDescent="0.25">
      <c r="A3889" s="360">
        <v>89804</v>
      </c>
      <c r="B3889" s="360" t="s">
        <v>3854</v>
      </c>
      <c r="C3889" s="360" t="s">
        <v>8</v>
      </c>
      <c r="D3889" s="361">
        <v>14.26</v>
      </c>
    </row>
    <row r="3890" spans="1:4" s="364" customFormat="1" x14ac:dyDescent="0.25">
      <c r="A3890" s="360">
        <v>89805</v>
      </c>
      <c r="B3890" s="360" t="s">
        <v>3855</v>
      </c>
      <c r="C3890" s="360" t="s">
        <v>8</v>
      </c>
      <c r="D3890" s="361">
        <v>12.85</v>
      </c>
    </row>
    <row r="3891" spans="1:4" s="364" customFormat="1" x14ac:dyDescent="0.25">
      <c r="A3891" s="360">
        <v>89806</v>
      </c>
      <c r="B3891" s="360" t="s">
        <v>3856</v>
      </c>
      <c r="C3891" s="360" t="s">
        <v>8</v>
      </c>
      <c r="D3891" s="361">
        <v>13.68</v>
      </c>
    </row>
    <row r="3892" spans="1:4" s="364" customFormat="1" x14ac:dyDescent="0.25">
      <c r="A3892" s="360">
        <v>89807</v>
      </c>
      <c r="B3892" s="360" t="s">
        <v>3857</v>
      </c>
      <c r="C3892" s="360" t="s">
        <v>8</v>
      </c>
      <c r="D3892" s="361">
        <v>24.75</v>
      </c>
    </row>
    <row r="3893" spans="1:4" s="364" customFormat="1" x14ac:dyDescent="0.25">
      <c r="A3893" s="360">
        <v>89808</v>
      </c>
      <c r="B3893" s="360" t="s">
        <v>3858</v>
      </c>
      <c r="C3893" s="360" t="s">
        <v>8</v>
      </c>
      <c r="D3893" s="361">
        <v>36.69</v>
      </c>
    </row>
    <row r="3894" spans="1:4" s="364" customFormat="1" x14ac:dyDescent="0.25">
      <c r="A3894" s="360">
        <v>89809</v>
      </c>
      <c r="B3894" s="360" t="s">
        <v>3859</v>
      </c>
      <c r="C3894" s="360" t="s">
        <v>8</v>
      </c>
      <c r="D3894" s="361">
        <v>17.2</v>
      </c>
    </row>
    <row r="3895" spans="1:4" s="364" customFormat="1" x14ac:dyDescent="0.25">
      <c r="A3895" s="360">
        <v>89810</v>
      </c>
      <c r="B3895" s="360" t="s">
        <v>3860</v>
      </c>
      <c r="C3895" s="360" t="s">
        <v>8</v>
      </c>
      <c r="D3895" s="361">
        <v>17.149999999999999</v>
      </c>
    </row>
    <row r="3896" spans="1:4" s="364" customFormat="1" x14ac:dyDescent="0.25">
      <c r="A3896" s="360">
        <v>89811</v>
      </c>
      <c r="B3896" s="360" t="s">
        <v>3861</v>
      </c>
      <c r="C3896" s="360" t="s">
        <v>8</v>
      </c>
      <c r="D3896" s="361">
        <v>30.15</v>
      </c>
    </row>
    <row r="3897" spans="1:4" s="364" customFormat="1" x14ac:dyDescent="0.25">
      <c r="A3897" s="360">
        <v>89812</v>
      </c>
      <c r="B3897" s="360" t="s">
        <v>3862</v>
      </c>
      <c r="C3897" s="360" t="s">
        <v>8</v>
      </c>
      <c r="D3897" s="361">
        <v>53.12</v>
      </c>
    </row>
    <row r="3898" spans="1:4" s="364" customFormat="1" x14ac:dyDescent="0.25">
      <c r="A3898" s="360">
        <v>89813</v>
      </c>
      <c r="B3898" s="360" t="s">
        <v>3863</v>
      </c>
      <c r="C3898" s="360" t="s">
        <v>8</v>
      </c>
      <c r="D3898" s="361">
        <v>6.42</v>
      </c>
    </row>
    <row r="3899" spans="1:4" s="364" customFormat="1" x14ac:dyDescent="0.25">
      <c r="A3899" s="360">
        <v>89814</v>
      </c>
      <c r="B3899" s="360" t="s">
        <v>3864</v>
      </c>
      <c r="C3899" s="360" t="s">
        <v>8</v>
      </c>
      <c r="D3899" s="361">
        <v>13.39</v>
      </c>
    </row>
    <row r="3900" spans="1:4" s="364" customFormat="1" x14ac:dyDescent="0.25">
      <c r="A3900" s="360">
        <v>89815</v>
      </c>
      <c r="B3900" s="360" t="s">
        <v>3865</v>
      </c>
      <c r="C3900" s="360" t="s">
        <v>8</v>
      </c>
      <c r="D3900" s="361">
        <v>18.97</v>
      </c>
    </row>
    <row r="3901" spans="1:4" s="364" customFormat="1" x14ac:dyDescent="0.25">
      <c r="A3901" s="360">
        <v>89816</v>
      </c>
      <c r="B3901" s="360" t="s">
        <v>3866</v>
      </c>
      <c r="C3901" s="360" t="s">
        <v>8</v>
      </c>
      <c r="D3901" s="361">
        <v>25.69</v>
      </c>
    </row>
    <row r="3902" spans="1:4" s="364" customFormat="1" x14ac:dyDescent="0.25">
      <c r="A3902" s="360">
        <v>89817</v>
      </c>
      <c r="B3902" s="360" t="s">
        <v>3867</v>
      </c>
      <c r="C3902" s="360" t="s">
        <v>8</v>
      </c>
      <c r="D3902" s="361">
        <v>11.08</v>
      </c>
    </row>
    <row r="3903" spans="1:4" s="364" customFormat="1" x14ac:dyDescent="0.25">
      <c r="A3903" s="360">
        <v>89818</v>
      </c>
      <c r="B3903" s="360" t="s">
        <v>3868</v>
      </c>
      <c r="C3903" s="360" t="s">
        <v>8</v>
      </c>
      <c r="D3903" s="361">
        <v>92.16</v>
      </c>
    </row>
    <row r="3904" spans="1:4" s="364" customFormat="1" x14ac:dyDescent="0.25">
      <c r="A3904" s="360">
        <v>89819</v>
      </c>
      <c r="B3904" s="360" t="s">
        <v>3869</v>
      </c>
      <c r="C3904" s="360" t="s">
        <v>8</v>
      </c>
      <c r="D3904" s="361">
        <v>16.47</v>
      </c>
    </row>
    <row r="3905" spans="1:4" s="364" customFormat="1" x14ac:dyDescent="0.25">
      <c r="A3905" s="360">
        <v>89820</v>
      </c>
      <c r="B3905" s="360" t="s">
        <v>3870</v>
      </c>
      <c r="C3905" s="360" t="s">
        <v>8</v>
      </c>
      <c r="D3905" s="361">
        <v>20.309999999999999</v>
      </c>
    </row>
    <row r="3906" spans="1:4" s="364" customFormat="1" x14ac:dyDescent="0.25">
      <c r="A3906" s="360">
        <v>89821</v>
      </c>
      <c r="B3906" s="360" t="s">
        <v>3871</v>
      </c>
      <c r="C3906" s="360" t="s">
        <v>8</v>
      </c>
      <c r="D3906" s="361">
        <v>13.84</v>
      </c>
    </row>
    <row r="3907" spans="1:4" s="364" customFormat="1" x14ac:dyDescent="0.25">
      <c r="A3907" s="360">
        <v>89822</v>
      </c>
      <c r="B3907" s="360" t="s">
        <v>3872</v>
      </c>
      <c r="C3907" s="360" t="s">
        <v>8</v>
      </c>
      <c r="D3907" s="361">
        <v>16.29</v>
      </c>
    </row>
    <row r="3908" spans="1:4" s="364" customFormat="1" x14ac:dyDescent="0.25">
      <c r="A3908" s="360">
        <v>89823</v>
      </c>
      <c r="B3908" s="360" t="s">
        <v>3873</v>
      </c>
      <c r="C3908" s="360" t="s">
        <v>8</v>
      </c>
      <c r="D3908" s="361">
        <v>23.82</v>
      </c>
    </row>
    <row r="3909" spans="1:4" s="364" customFormat="1" x14ac:dyDescent="0.25">
      <c r="A3909" s="360">
        <v>89824</v>
      </c>
      <c r="B3909" s="360" t="s">
        <v>3874</v>
      </c>
      <c r="C3909" s="360" t="s">
        <v>8</v>
      </c>
      <c r="D3909" s="361">
        <v>25.22</v>
      </c>
    </row>
    <row r="3910" spans="1:4" s="364" customFormat="1" x14ac:dyDescent="0.25">
      <c r="A3910" s="360">
        <v>89825</v>
      </c>
      <c r="B3910" s="360" t="s">
        <v>3875</v>
      </c>
      <c r="C3910" s="360" t="s">
        <v>8</v>
      </c>
      <c r="D3910" s="361">
        <v>14.09</v>
      </c>
    </row>
    <row r="3911" spans="1:4" s="364" customFormat="1" x14ac:dyDescent="0.25">
      <c r="A3911" s="360">
        <v>89826</v>
      </c>
      <c r="B3911" s="360" t="s">
        <v>3876</v>
      </c>
      <c r="C3911" s="360" t="s">
        <v>8</v>
      </c>
      <c r="D3911" s="361">
        <v>94.73</v>
      </c>
    </row>
    <row r="3912" spans="1:4" s="364" customFormat="1" x14ac:dyDescent="0.25">
      <c r="A3912" s="360">
        <v>89827</v>
      </c>
      <c r="B3912" s="360" t="s">
        <v>3877</v>
      </c>
      <c r="C3912" s="360" t="s">
        <v>8</v>
      </c>
      <c r="D3912" s="361">
        <v>15.75</v>
      </c>
    </row>
    <row r="3913" spans="1:4" s="364" customFormat="1" x14ac:dyDescent="0.25">
      <c r="A3913" s="360">
        <v>89828</v>
      </c>
      <c r="B3913" s="360" t="s">
        <v>3878</v>
      </c>
      <c r="C3913" s="360" t="s">
        <v>8</v>
      </c>
      <c r="D3913" s="361">
        <v>36.229999999999997</v>
      </c>
    </row>
    <row r="3914" spans="1:4" s="364" customFormat="1" x14ac:dyDescent="0.25">
      <c r="A3914" s="360">
        <v>89829</v>
      </c>
      <c r="B3914" s="360" t="s">
        <v>3879</v>
      </c>
      <c r="C3914" s="360" t="s">
        <v>8</v>
      </c>
      <c r="D3914" s="361">
        <v>24.88</v>
      </c>
    </row>
    <row r="3915" spans="1:4" s="364" customFormat="1" x14ac:dyDescent="0.25">
      <c r="A3915" s="360">
        <v>89830</v>
      </c>
      <c r="B3915" s="360" t="s">
        <v>3880</v>
      </c>
      <c r="C3915" s="360" t="s">
        <v>8</v>
      </c>
      <c r="D3915" s="361">
        <v>27.16</v>
      </c>
    </row>
    <row r="3916" spans="1:4" s="364" customFormat="1" x14ac:dyDescent="0.25">
      <c r="A3916" s="360">
        <v>89831</v>
      </c>
      <c r="B3916" s="360" t="s">
        <v>3881</v>
      </c>
      <c r="C3916" s="360" t="s">
        <v>8</v>
      </c>
      <c r="D3916" s="361">
        <v>112.45</v>
      </c>
    </row>
    <row r="3917" spans="1:4" s="364" customFormat="1" x14ac:dyDescent="0.25">
      <c r="A3917" s="360">
        <v>89832</v>
      </c>
      <c r="B3917" s="360" t="s">
        <v>3882</v>
      </c>
      <c r="C3917" s="360" t="s">
        <v>8</v>
      </c>
      <c r="D3917" s="361">
        <v>26.23</v>
      </c>
    </row>
    <row r="3918" spans="1:4" s="364" customFormat="1" x14ac:dyDescent="0.25">
      <c r="A3918" s="360">
        <v>89833</v>
      </c>
      <c r="B3918" s="360" t="s">
        <v>3883</v>
      </c>
      <c r="C3918" s="360" t="s">
        <v>8</v>
      </c>
      <c r="D3918" s="361">
        <v>30.81</v>
      </c>
    </row>
    <row r="3919" spans="1:4" s="364" customFormat="1" x14ac:dyDescent="0.25">
      <c r="A3919" s="360">
        <v>89834</v>
      </c>
      <c r="B3919" s="360" t="s">
        <v>3884</v>
      </c>
      <c r="C3919" s="360" t="s">
        <v>8</v>
      </c>
      <c r="D3919" s="361">
        <v>36.159999999999997</v>
      </c>
    </row>
    <row r="3920" spans="1:4" s="364" customFormat="1" x14ac:dyDescent="0.25">
      <c r="A3920" s="360">
        <v>89835</v>
      </c>
      <c r="B3920" s="360" t="s">
        <v>3885</v>
      </c>
      <c r="C3920" s="360" t="s">
        <v>8</v>
      </c>
      <c r="D3920" s="361">
        <v>26.93</v>
      </c>
    </row>
    <row r="3921" spans="1:4" s="364" customFormat="1" x14ac:dyDescent="0.25">
      <c r="A3921" s="360">
        <v>89836</v>
      </c>
      <c r="B3921" s="360" t="s">
        <v>3886</v>
      </c>
      <c r="C3921" s="360" t="s">
        <v>8</v>
      </c>
      <c r="D3921" s="361">
        <v>151.53</v>
      </c>
    </row>
    <row r="3922" spans="1:4" s="364" customFormat="1" x14ac:dyDescent="0.25">
      <c r="A3922" s="360">
        <v>89837</v>
      </c>
      <c r="B3922" s="360" t="s">
        <v>3887</v>
      </c>
      <c r="C3922" s="360" t="s">
        <v>8</v>
      </c>
      <c r="D3922" s="361">
        <v>78.06</v>
      </c>
    </row>
    <row r="3923" spans="1:4" s="364" customFormat="1" x14ac:dyDescent="0.25">
      <c r="A3923" s="360">
        <v>89838</v>
      </c>
      <c r="B3923" s="360" t="s">
        <v>3888</v>
      </c>
      <c r="C3923" s="360" t="s">
        <v>8</v>
      </c>
      <c r="D3923" s="361">
        <v>85.96</v>
      </c>
    </row>
    <row r="3924" spans="1:4" s="364" customFormat="1" x14ac:dyDescent="0.25">
      <c r="A3924" s="360">
        <v>89839</v>
      </c>
      <c r="B3924" s="360" t="s">
        <v>3889</v>
      </c>
      <c r="C3924" s="360" t="s">
        <v>8</v>
      </c>
      <c r="D3924" s="361">
        <v>113.04</v>
      </c>
    </row>
    <row r="3925" spans="1:4" s="364" customFormat="1" x14ac:dyDescent="0.25">
      <c r="A3925" s="360">
        <v>89840</v>
      </c>
      <c r="B3925" s="360" t="s">
        <v>3890</v>
      </c>
      <c r="C3925" s="360" t="s">
        <v>8</v>
      </c>
      <c r="D3925" s="361">
        <v>102.31</v>
      </c>
    </row>
    <row r="3926" spans="1:4" s="364" customFormat="1" x14ac:dyDescent="0.25">
      <c r="A3926" s="360">
        <v>89841</v>
      </c>
      <c r="B3926" s="360" t="s">
        <v>3891</v>
      </c>
      <c r="C3926" s="360" t="s">
        <v>8</v>
      </c>
      <c r="D3926" s="361">
        <v>165.47</v>
      </c>
    </row>
    <row r="3927" spans="1:4" s="364" customFormat="1" x14ac:dyDescent="0.25">
      <c r="A3927" s="360">
        <v>89842</v>
      </c>
      <c r="B3927" s="360" t="s">
        <v>3892</v>
      </c>
      <c r="C3927" s="360" t="s">
        <v>8</v>
      </c>
      <c r="D3927" s="361">
        <v>30.45</v>
      </c>
    </row>
    <row r="3928" spans="1:4" s="364" customFormat="1" x14ac:dyDescent="0.25">
      <c r="A3928" s="360">
        <v>89844</v>
      </c>
      <c r="B3928" s="360" t="s">
        <v>3893</v>
      </c>
      <c r="C3928" s="360" t="s">
        <v>8</v>
      </c>
      <c r="D3928" s="361">
        <v>38.36</v>
      </c>
    </row>
    <row r="3929" spans="1:4" s="364" customFormat="1" x14ac:dyDescent="0.25">
      <c r="A3929" s="360">
        <v>89845</v>
      </c>
      <c r="B3929" s="360" t="s">
        <v>3894</v>
      </c>
      <c r="C3929" s="360" t="s">
        <v>8</v>
      </c>
      <c r="D3929" s="361">
        <v>57.58</v>
      </c>
    </row>
    <row r="3930" spans="1:4" s="364" customFormat="1" x14ac:dyDescent="0.25">
      <c r="A3930" s="360">
        <v>89846</v>
      </c>
      <c r="B3930" s="360" t="s">
        <v>3895</v>
      </c>
      <c r="C3930" s="360" t="s">
        <v>8</v>
      </c>
      <c r="D3930" s="361">
        <v>122.93</v>
      </c>
    </row>
    <row r="3931" spans="1:4" s="364" customFormat="1" x14ac:dyDescent="0.25">
      <c r="A3931" s="360">
        <v>89847</v>
      </c>
      <c r="B3931" s="360" t="s">
        <v>3896</v>
      </c>
      <c r="C3931" s="360" t="s">
        <v>8</v>
      </c>
      <c r="D3931" s="361">
        <v>153.04</v>
      </c>
    </row>
    <row r="3932" spans="1:4" s="364" customFormat="1" x14ac:dyDescent="0.25">
      <c r="A3932" s="360">
        <v>89850</v>
      </c>
      <c r="B3932" s="360" t="s">
        <v>3897</v>
      </c>
      <c r="C3932" s="360" t="s">
        <v>8</v>
      </c>
      <c r="D3932" s="361">
        <v>21.69</v>
      </c>
    </row>
    <row r="3933" spans="1:4" s="364" customFormat="1" x14ac:dyDescent="0.25">
      <c r="A3933" s="360">
        <v>89851</v>
      </c>
      <c r="B3933" s="360" t="s">
        <v>3898</v>
      </c>
      <c r="C3933" s="360" t="s">
        <v>8</v>
      </c>
      <c r="D3933" s="361">
        <v>21.64</v>
      </c>
    </row>
    <row r="3934" spans="1:4" s="364" customFormat="1" x14ac:dyDescent="0.25">
      <c r="A3934" s="360">
        <v>89852</v>
      </c>
      <c r="B3934" s="360" t="s">
        <v>3899</v>
      </c>
      <c r="C3934" s="360" t="s">
        <v>8</v>
      </c>
      <c r="D3934" s="361">
        <v>34.64</v>
      </c>
    </row>
    <row r="3935" spans="1:4" s="364" customFormat="1" x14ac:dyDescent="0.25">
      <c r="A3935" s="360">
        <v>89853</v>
      </c>
      <c r="B3935" s="360" t="s">
        <v>3900</v>
      </c>
      <c r="C3935" s="360" t="s">
        <v>8</v>
      </c>
      <c r="D3935" s="361">
        <v>57.61</v>
      </c>
    </row>
    <row r="3936" spans="1:4" s="364" customFormat="1" x14ac:dyDescent="0.25">
      <c r="A3936" s="360">
        <v>89854</v>
      </c>
      <c r="B3936" s="360" t="s">
        <v>3901</v>
      </c>
      <c r="C3936" s="360" t="s">
        <v>8</v>
      </c>
      <c r="D3936" s="361">
        <v>75.47</v>
      </c>
    </row>
    <row r="3937" spans="1:4" s="364" customFormat="1" x14ac:dyDescent="0.25">
      <c r="A3937" s="360">
        <v>89855</v>
      </c>
      <c r="B3937" s="360" t="s">
        <v>3902</v>
      </c>
      <c r="C3937" s="360" t="s">
        <v>8</v>
      </c>
      <c r="D3937" s="361">
        <v>80.09</v>
      </c>
    </row>
    <row r="3938" spans="1:4" s="364" customFormat="1" x14ac:dyDescent="0.25">
      <c r="A3938" s="360">
        <v>89856</v>
      </c>
      <c r="B3938" s="360" t="s">
        <v>3903</v>
      </c>
      <c r="C3938" s="360" t="s">
        <v>8</v>
      </c>
      <c r="D3938" s="361">
        <v>16.84</v>
      </c>
    </row>
    <row r="3939" spans="1:4" s="364" customFormat="1" x14ac:dyDescent="0.25">
      <c r="A3939" s="360">
        <v>89857</v>
      </c>
      <c r="B3939" s="360" t="s">
        <v>3904</v>
      </c>
      <c r="C3939" s="360" t="s">
        <v>8</v>
      </c>
      <c r="D3939" s="361">
        <v>26.82</v>
      </c>
    </row>
    <row r="3940" spans="1:4" s="364" customFormat="1" x14ac:dyDescent="0.25">
      <c r="A3940" s="360">
        <v>89859</v>
      </c>
      <c r="B3940" s="360" t="s">
        <v>3905</v>
      </c>
      <c r="C3940" s="360" t="s">
        <v>8</v>
      </c>
      <c r="D3940" s="361">
        <v>104.72</v>
      </c>
    </row>
    <row r="3941" spans="1:4" s="364" customFormat="1" x14ac:dyDescent="0.25">
      <c r="A3941" s="360">
        <v>89860</v>
      </c>
      <c r="B3941" s="360" t="s">
        <v>3906</v>
      </c>
      <c r="C3941" s="360" t="s">
        <v>8</v>
      </c>
      <c r="D3941" s="361">
        <v>36.799999999999997</v>
      </c>
    </row>
    <row r="3942" spans="1:4" s="364" customFormat="1" x14ac:dyDescent="0.25">
      <c r="A3942" s="360">
        <v>89861</v>
      </c>
      <c r="B3942" s="360" t="s">
        <v>3907</v>
      </c>
      <c r="C3942" s="360" t="s">
        <v>8</v>
      </c>
      <c r="D3942" s="361">
        <v>42.15</v>
      </c>
    </row>
    <row r="3943" spans="1:4" s="364" customFormat="1" x14ac:dyDescent="0.25">
      <c r="A3943" s="360">
        <v>89862</v>
      </c>
      <c r="B3943" s="360" t="s">
        <v>3908</v>
      </c>
      <c r="C3943" s="360" t="s">
        <v>8</v>
      </c>
      <c r="D3943" s="361">
        <v>82.67</v>
      </c>
    </row>
    <row r="3944" spans="1:4" s="364" customFormat="1" x14ac:dyDescent="0.25">
      <c r="A3944" s="360">
        <v>89863</v>
      </c>
      <c r="B3944" s="360" t="s">
        <v>3909</v>
      </c>
      <c r="C3944" s="360" t="s">
        <v>8</v>
      </c>
      <c r="D3944" s="361">
        <v>172.06</v>
      </c>
    </row>
    <row r="3945" spans="1:4" s="364" customFormat="1" x14ac:dyDescent="0.25">
      <c r="A3945" s="360">
        <v>89866</v>
      </c>
      <c r="B3945" s="360" t="s">
        <v>3910</v>
      </c>
      <c r="C3945" s="360" t="s">
        <v>8</v>
      </c>
      <c r="D3945" s="361">
        <v>4.51</v>
      </c>
    </row>
    <row r="3946" spans="1:4" s="364" customFormat="1" x14ac:dyDescent="0.25">
      <c r="A3946" s="360">
        <v>89867</v>
      </c>
      <c r="B3946" s="360" t="s">
        <v>3911</v>
      </c>
      <c r="C3946" s="360" t="s">
        <v>8</v>
      </c>
      <c r="D3946" s="361">
        <v>5.33</v>
      </c>
    </row>
    <row r="3947" spans="1:4" s="364" customFormat="1" x14ac:dyDescent="0.25">
      <c r="A3947" s="360">
        <v>89868</v>
      </c>
      <c r="B3947" s="360" t="s">
        <v>3912</v>
      </c>
      <c r="C3947" s="360" t="s">
        <v>8</v>
      </c>
      <c r="D3947" s="361">
        <v>3.43</v>
      </c>
    </row>
    <row r="3948" spans="1:4" s="364" customFormat="1" x14ac:dyDescent="0.25">
      <c r="A3948" s="360">
        <v>89869</v>
      </c>
      <c r="B3948" s="360" t="s">
        <v>3913</v>
      </c>
      <c r="C3948" s="360" t="s">
        <v>8</v>
      </c>
      <c r="D3948" s="361">
        <v>7.46</v>
      </c>
    </row>
    <row r="3949" spans="1:4" s="364" customFormat="1" x14ac:dyDescent="0.25">
      <c r="A3949" s="360">
        <v>89979</v>
      </c>
      <c r="B3949" s="360" t="s">
        <v>3914</v>
      </c>
      <c r="C3949" s="360" t="s">
        <v>8</v>
      </c>
      <c r="D3949" s="361">
        <v>25.8</v>
      </c>
    </row>
    <row r="3950" spans="1:4" s="364" customFormat="1" x14ac:dyDescent="0.25">
      <c r="A3950" s="360">
        <v>89980</v>
      </c>
      <c r="B3950" s="360" t="s">
        <v>3915</v>
      </c>
      <c r="C3950" s="360" t="s">
        <v>8</v>
      </c>
      <c r="D3950" s="361">
        <v>9.84</v>
      </c>
    </row>
    <row r="3951" spans="1:4" s="364" customFormat="1" x14ac:dyDescent="0.25">
      <c r="A3951" s="360">
        <v>89981</v>
      </c>
      <c r="B3951" s="360" t="s">
        <v>3916</v>
      </c>
      <c r="C3951" s="360" t="s">
        <v>8</v>
      </c>
      <c r="D3951" s="361">
        <v>23.06</v>
      </c>
    </row>
    <row r="3952" spans="1:4" s="364" customFormat="1" x14ac:dyDescent="0.25">
      <c r="A3952" s="360">
        <v>90373</v>
      </c>
      <c r="B3952" s="360" t="s">
        <v>3917</v>
      </c>
      <c r="C3952" s="360" t="s">
        <v>8</v>
      </c>
      <c r="D3952" s="361">
        <v>13.36</v>
      </c>
    </row>
    <row r="3953" spans="1:4" s="364" customFormat="1" x14ac:dyDescent="0.25">
      <c r="A3953" s="360">
        <v>90374</v>
      </c>
      <c r="B3953" s="360" t="s">
        <v>3918</v>
      </c>
      <c r="C3953" s="360" t="s">
        <v>8</v>
      </c>
      <c r="D3953" s="361">
        <v>21.12</v>
      </c>
    </row>
    <row r="3954" spans="1:4" s="364" customFormat="1" x14ac:dyDescent="0.25">
      <c r="A3954" s="360">
        <v>90375</v>
      </c>
      <c r="B3954" s="360" t="s">
        <v>3919</v>
      </c>
      <c r="C3954" s="360" t="s">
        <v>8</v>
      </c>
      <c r="D3954" s="361">
        <v>8.1300000000000008</v>
      </c>
    </row>
    <row r="3955" spans="1:4" s="364" customFormat="1" x14ac:dyDescent="0.25">
      <c r="A3955" s="360">
        <v>92287</v>
      </c>
      <c r="B3955" s="360" t="s">
        <v>3920</v>
      </c>
      <c r="C3955" s="360" t="s">
        <v>8</v>
      </c>
      <c r="D3955" s="361">
        <v>18.22</v>
      </c>
    </row>
    <row r="3956" spans="1:4" s="364" customFormat="1" x14ac:dyDescent="0.25">
      <c r="A3956" s="360">
        <v>92288</v>
      </c>
      <c r="B3956" s="360" t="s">
        <v>3921</v>
      </c>
      <c r="C3956" s="360" t="s">
        <v>8</v>
      </c>
      <c r="D3956" s="361">
        <v>28.6</v>
      </c>
    </row>
    <row r="3957" spans="1:4" s="364" customFormat="1" x14ac:dyDescent="0.25">
      <c r="A3957" s="360">
        <v>92289</v>
      </c>
      <c r="B3957" s="360" t="s">
        <v>3922</v>
      </c>
      <c r="C3957" s="360" t="s">
        <v>8</v>
      </c>
      <c r="D3957" s="361">
        <v>51.14</v>
      </c>
    </row>
    <row r="3958" spans="1:4" s="364" customFormat="1" x14ac:dyDescent="0.25">
      <c r="A3958" s="360">
        <v>92290</v>
      </c>
      <c r="B3958" s="360" t="s">
        <v>3923</v>
      </c>
      <c r="C3958" s="360" t="s">
        <v>8</v>
      </c>
      <c r="D3958" s="361">
        <v>78.41</v>
      </c>
    </row>
    <row r="3959" spans="1:4" s="364" customFormat="1" x14ac:dyDescent="0.25">
      <c r="A3959" s="360">
        <v>92291</v>
      </c>
      <c r="B3959" s="360" t="s">
        <v>3924</v>
      </c>
      <c r="C3959" s="360" t="s">
        <v>8</v>
      </c>
      <c r="D3959" s="361">
        <v>120.79</v>
      </c>
    </row>
    <row r="3960" spans="1:4" s="364" customFormat="1" x14ac:dyDescent="0.25">
      <c r="A3960" s="360">
        <v>92292</v>
      </c>
      <c r="B3960" s="360" t="s">
        <v>3925</v>
      </c>
      <c r="C3960" s="360" t="s">
        <v>8</v>
      </c>
      <c r="D3960" s="361">
        <v>382.7</v>
      </c>
    </row>
    <row r="3961" spans="1:4" s="364" customFormat="1" x14ac:dyDescent="0.25">
      <c r="A3961" s="360">
        <v>92293</v>
      </c>
      <c r="B3961" s="360" t="s">
        <v>3926</v>
      </c>
      <c r="C3961" s="360" t="s">
        <v>8</v>
      </c>
      <c r="D3961" s="361">
        <v>10.35</v>
      </c>
    </row>
    <row r="3962" spans="1:4" s="364" customFormat="1" x14ac:dyDescent="0.25">
      <c r="A3962" s="360">
        <v>92294</v>
      </c>
      <c r="B3962" s="360" t="s">
        <v>3927</v>
      </c>
      <c r="C3962" s="360" t="s">
        <v>8</v>
      </c>
      <c r="D3962" s="361">
        <v>17.48</v>
      </c>
    </row>
    <row r="3963" spans="1:4" s="364" customFormat="1" x14ac:dyDescent="0.25">
      <c r="A3963" s="360">
        <v>92295</v>
      </c>
      <c r="B3963" s="360" t="s">
        <v>3928</v>
      </c>
      <c r="C3963" s="360" t="s">
        <v>8</v>
      </c>
      <c r="D3963" s="361">
        <v>33.270000000000003</v>
      </c>
    </row>
    <row r="3964" spans="1:4" s="364" customFormat="1" x14ac:dyDescent="0.25">
      <c r="A3964" s="360">
        <v>92296</v>
      </c>
      <c r="B3964" s="360" t="s">
        <v>3929</v>
      </c>
      <c r="C3964" s="360" t="s">
        <v>8</v>
      </c>
      <c r="D3964" s="361">
        <v>44.54</v>
      </c>
    </row>
    <row r="3965" spans="1:4" s="364" customFormat="1" x14ac:dyDescent="0.25">
      <c r="A3965" s="360">
        <v>92297</v>
      </c>
      <c r="B3965" s="360" t="s">
        <v>3930</v>
      </c>
      <c r="C3965" s="360" t="s">
        <v>8</v>
      </c>
      <c r="D3965" s="361">
        <v>69.31</v>
      </c>
    </row>
    <row r="3966" spans="1:4" s="364" customFormat="1" x14ac:dyDescent="0.25">
      <c r="A3966" s="360">
        <v>92298</v>
      </c>
      <c r="B3966" s="360" t="s">
        <v>3931</v>
      </c>
      <c r="C3966" s="360" t="s">
        <v>8</v>
      </c>
      <c r="D3966" s="361">
        <v>197.61</v>
      </c>
    </row>
    <row r="3967" spans="1:4" s="364" customFormat="1" x14ac:dyDescent="0.25">
      <c r="A3967" s="360">
        <v>92299</v>
      </c>
      <c r="B3967" s="360" t="s">
        <v>3932</v>
      </c>
      <c r="C3967" s="360" t="s">
        <v>8</v>
      </c>
      <c r="D3967" s="361">
        <v>23.99</v>
      </c>
    </row>
    <row r="3968" spans="1:4" s="364" customFormat="1" x14ac:dyDescent="0.25">
      <c r="A3968" s="360">
        <v>92300</v>
      </c>
      <c r="B3968" s="360" t="s">
        <v>3933</v>
      </c>
      <c r="C3968" s="360" t="s">
        <v>8</v>
      </c>
      <c r="D3968" s="361">
        <v>36.340000000000003</v>
      </c>
    </row>
    <row r="3969" spans="1:4" s="364" customFormat="1" x14ac:dyDescent="0.25">
      <c r="A3969" s="360">
        <v>92301</v>
      </c>
      <c r="B3969" s="360" t="s">
        <v>3934</v>
      </c>
      <c r="C3969" s="360" t="s">
        <v>8</v>
      </c>
      <c r="D3969" s="361">
        <v>72.92</v>
      </c>
    </row>
    <row r="3970" spans="1:4" s="364" customFormat="1" x14ac:dyDescent="0.25">
      <c r="A3970" s="360">
        <v>92302</v>
      </c>
      <c r="B3970" s="360" t="s">
        <v>3935</v>
      </c>
      <c r="C3970" s="360" t="s">
        <v>8</v>
      </c>
      <c r="D3970" s="361">
        <v>97.02</v>
      </c>
    </row>
    <row r="3971" spans="1:4" s="364" customFormat="1" x14ac:dyDescent="0.25">
      <c r="A3971" s="360">
        <v>92303</v>
      </c>
      <c r="B3971" s="360" t="s">
        <v>3936</v>
      </c>
      <c r="C3971" s="360" t="s">
        <v>8</v>
      </c>
      <c r="D3971" s="361">
        <v>179.48</v>
      </c>
    </row>
    <row r="3972" spans="1:4" s="364" customFormat="1" x14ac:dyDescent="0.25">
      <c r="A3972" s="360">
        <v>92304</v>
      </c>
      <c r="B3972" s="360" t="s">
        <v>3937</v>
      </c>
      <c r="C3972" s="360" t="s">
        <v>8</v>
      </c>
      <c r="D3972" s="361">
        <v>471.97</v>
      </c>
    </row>
    <row r="3973" spans="1:4" s="364" customFormat="1" x14ac:dyDescent="0.25">
      <c r="A3973" s="360">
        <v>92311</v>
      </c>
      <c r="B3973" s="360" t="s">
        <v>3938</v>
      </c>
      <c r="C3973" s="360" t="s">
        <v>8</v>
      </c>
      <c r="D3973" s="361">
        <v>11.91</v>
      </c>
    </row>
    <row r="3974" spans="1:4" s="364" customFormat="1" x14ac:dyDescent="0.25">
      <c r="A3974" s="360">
        <v>92312</v>
      </c>
      <c r="B3974" s="360" t="s">
        <v>3939</v>
      </c>
      <c r="C3974" s="360" t="s">
        <v>8</v>
      </c>
      <c r="D3974" s="361">
        <v>20.55</v>
      </c>
    </row>
    <row r="3975" spans="1:4" s="364" customFormat="1" x14ac:dyDescent="0.25">
      <c r="A3975" s="360">
        <v>92313</v>
      </c>
      <c r="B3975" s="360" t="s">
        <v>3940</v>
      </c>
      <c r="C3975" s="360" t="s">
        <v>8</v>
      </c>
      <c r="D3975" s="361">
        <v>30.95</v>
      </c>
    </row>
    <row r="3976" spans="1:4" s="364" customFormat="1" x14ac:dyDescent="0.25">
      <c r="A3976" s="360">
        <v>92314</v>
      </c>
      <c r="B3976" s="360" t="s">
        <v>3941</v>
      </c>
      <c r="C3976" s="360" t="s">
        <v>8</v>
      </c>
      <c r="D3976" s="361">
        <v>7.7</v>
      </c>
    </row>
    <row r="3977" spans="1:4" s="364" customFormat="1" x14ac:dyDescent="0.25">
      <c r="A3977" s="360">
        <v>92315</v>
      </c>
      <c r="B3977" s="360" t="s">
        <v>3942</v>
      </c>
      <c r="C3977" s="360" t="s">
        <v>8</v>
      </c>
      <c r="D3977" s="361">
        <v>11.93</v>
      </c>
    </row>
    <row r="3978" spans="1:4" s="364" customFormat="1" x14ac:dyDescent="0.25">
      <c r="A3978" s="360">
        <v>92316</v>
      </c>
      <c r="B3978" s="360" t="s">
        <v>3943</v>
      </c>
      <c r="C3978" s="360" t="s">
        <v>8</v>
      </c>
      <c r="D3978" s="361">
        <v>19.07</v>
      </c>
    </row>
    <row r="3979" spans="1:4" s="364" customFormat="1" x14ac:dyDescent="0.25">
      <c r="A3979" s="360">
        <v>92317</v>
      </c>
      <c r="B3979" s="360" t="s">
        <v>3944</v>
      </c>
      <c r="C3979" s="360" t="s">
        <v>8</v>
      </c>
      <c r="D3979" s="361">
        <v>16.260000000000002</v>
      </c>
    </row>
    <row r="3980" spans="1:4" s="364" customFormat="1" x14ac:dyDescent="0.25">
      <c r="A3980" s="360">
        <v>92318</v>
      </c>
      <c r="B3980" s="360" t="s">
        <v>3945</v>
      </c>
      <c r="C3980" s="360" t="s">
        <v>8</v>
      </c>
      <c r="D3980" s="361">
        <v>27.12</v>
      </c>
    </row>
    <row r="3981" spans="1:4" s="364" customFormat="1" x14ac:dyDescent="0.25">
      <c r="A3981" s="360">
        <v>92319</v>
      </c>
      <c r="B3981" s="360" t="s">
        <v>3946</v>
      </c>
      <c r="C3981" s="360" t="s">
        <v>8</v>
      </c>
      <c r="D3981" s="361">
        <v>39.479999999999997</v>
      </c>
    </row>
    <row r="3982" spans="1:4" s="364" customFormat="1" x14ac:dyDescent="0.25">
      <c r="A3982" s="360">
        <v>92326</v>
      </c>
      <c r="B3982" s="360" t="s">
        <v>3947</v>
      </c>
      <c r="C3982" s="360" t="s">
        <v>8</v>
      </c>
      <c r="D3982" s="361">
        <v>12.94</v>
      </c>
    </row>
    <row r="3983" spans="1:4" s="364" customFormat="1" x14ac:dyDescent="0.25">
      <c r="A3983" s="360">
        <v>92327</v>
      </c>
      <c r="B3983" s="360" t="s">
        <v>3948</v>
      </c>
      <c r="C3983" s="360" t="s">
        <v>8</v>
      </c>
      <c r="D3983" s="361">
        <v>22.73</v>
      </c>
    </row>
    <row r="3984" spans="1:4" s="364" customFormat="1" x14ac:dyDescent="0.25">
      <c r="A3984" s="360">
        <v>92328</v>
      </c>
      <c r="B3984" s="360" t="s">
        <v>3949</v>
      </c>
      <c r="C3984" s="360" t="s">
        <v>8</v>
      </c>
      <c r="D3984" s="361">
        <v>34.81</v>
      </c>
    </row>
    <row r="3985" spans="1:4" s="364" customFormat="1" x14ac:dyDescent="0.25">
      <c r="A3985" s="360">
        <v>92329</v>
      </c>
      <c r="B3985" s="360" t="s">
        <v>3950</v>
      </c>
      <c r="C3985" s="360" t="s">
        <v>8</v>
      </c>
      <c r="D3985" s="361">
        <v>7.86</v>
      </c>
    </row>
    <row r="3986" spans="1:4" s="364" customFormat="1" x14ac:dyDescent="0.25">
      <c r="A3986" s="360">
        <v>92330</v>
      </c>
      <c r="B3986" s="360" t="s">
        <v>3951</v>
      </c>
      <c r="C3986" s="360" t="s">
        <v>8</v>
      </c>
      <c r="D3986" s="361">
        <v>13.36</v>
      </c>
    </row>
    <row r="3987" spans="1:4" s="364" customFormat="1" x14ac:dyDescent="0.25">
      <c r="A3987" s="360">
        <v>92331</v>
      </c>
      <c r="B3987" s="360" t="s">
        <v>3952</v>
      </c>
      <c r="C3987" s="360" t="s">
        <v>8</v>
      </c>
      <c r="D3987" s="361">
        <v>21.65</v>
      </c>
    </row>
    <row r="3988" spans="1:4" s="364" customFormat="1" x14ac:dyDescent="0.25">
      <c r="A3988" s="360">
        <v>92332</v>
      </c>
      <c r="B3988" s="360" t="s">
        <v>3953</v>
      </c>
      <c r="C3988" s="360" t="s">
        <v>8</v>
      </c>
      <c r="D3988" s="361">
        <v>16.48</v>
      </c>
    </row>
    <row r="3989" spans="1:4" s="364" customFormat="1" x14ac:dyDescent="0.25">
      <c r="A3989" s="360">
        <v>92333</v>
      </c>
      <c r="B3989" s="360" t="s">
        <v>3954</v>
      </c>
      <c r="C3989" s="360" t="s">
        <v>8</v>
      </c>
      <c r="D3989" s="361">
        <v>30</v>
      </c>
    </row>
    <row r="3990" spans="1:4" s="364" customFormat="1" x14ac:dyDescent="0.25">
      <c r="A3990" s="360">
        <v>92334</v>
      </c>
      <c r="B3990" s="360" t="s">
        <v>3955</v>
      </c>
      <c r="C3990" s="360" t="s">
        <v>8</v>
      </c>
      <c r="D3990" s="361">
        <v>44.61</v>
      </c>
    </row>
    <row r="3991" spans="1:4" s="364" customFormat="1" x14ac:dyDescent="0.25">
      <c r="A3991" s="360">
        <v>92344</v>
      </c>
      <c r="B3991" s="360" t="s">
        <v>3956</v>
      </c>
      <c r="C3991" s="360" t="s">
        <v>8</v>
      </c>
      <c r="D3991" s="361">
        <v>58.59</v>
      </c>
    </row>
    <row r="3992" spans="1:4" s="364" customFormat="1" x14ac:dyDescent="0.25">
      <c r="A3992" s="360">
        <v>92345</v>
      </c>
      <c r="B3992" s="360" t="s">
        <v>3957</v>
      </c>
      <c r="C3992" s="360" t="s">
        <v>8</v>
      </c>
      <c r="D3992" s="361">
        <v>58.57</v>
      </c>
    </row>
    <row r="3993" spans="1:4" s="364" customFormat="1" x14ac:dyDescent="0.25">
      <c r="A3993" s="360">
        <v>92346</v>
      </c>
      <c r="B3993" s="360" t="s">
        <v>3958</v>
      </c>
      <c r="C3993" s="360" t="s">
        <v>8</v>
      </c>
      <c r="D3993" s="361">
        <v>78.849999999999994</v>
      </c>
    </row>
    <row r="3994" spans="1:4" s="364" customFormat="1" x14ac:dyDescent="0.25">
      <c r="A3994" s="360">
        <v>92347</v>
      </c>
      <c r="B3994" s="360" t="s">
        <v>3959</v>
      </c>
      <c r="C3994" s="360" t="s">
        <v>8</v>
      </c>
      <c r="D3994" s="361">
        <v>88.79</v>
      </c>
    </row>
    <row r="3995" spans="1:4" s="364" customFormat="1" x14ac:dyDescent="0.25">
      <c r="A3995" s="360">
        <v>92348</v>
      </c>
      <c r="B3995" s="360" t="s">
        <v>3960</v>
      </c>
      <c r="C3995" s="360" t="s">
        <v>8</v>
      </c>
      <c r="D3995" s="361">
        <v>113.66</v>
      </c>
    </row>
    <row r="3996" spans="1:4" s="364" customFormat="1" x14ac:dyDescent="0.25">
      <c r="A3996" s="360">
        <v>92349</v>
      </c>
      <c r="B3996" s="360" t="s">
        <v>3961</v>
      </c>
      <c r="C3996" s="360" t="s">
        <v>8</v>
      </c>
      <c r="D3996" s="361">
        <v>122.5</v>
      </c>
    </row>
    <row r="3997" spans="1:4" s="364" customFormat="1" x14ac:dyDescent="0.25">
      <c r="A3997" s="360">
        <v>92350</v>
      </c>
      <c r="B3997" s="360" t="s">
        <v>3962</v>
      </c>
      <c r="C3997" s="360" t="s">
        <v>8</v>
      </c>
      <c r="D3997" s="361">
        <v>87.1</v>
      </c>
    </row>
    <row r="3998" spans="1:4" s="364" customFormat="1" x14ac:dyDescent="0.25">
      <c r="A3998" s="360">
        <v>92351</v>
      </c>
      <c r="B3998" s="360" t="s">
        <v>3963</v>
      </c>
      <c r="C3998" s="360" t="s">
        <v>8</v>
      </c>
      <c r="D3998" s="361">
        <v>84.89</v>
      </c>
    </row>
    <row r="3999" spans="1:4" s="364" customFormat="1" x14ac:dyDescent="0.25">
      <c r="A3999" s="360">
        <v>92352</v>
      </c>
      <c r="B3999" s="360" t="s">
        <v>3964</v>
      </c>
      <c r="C3999" s="360" t="s">
        <v>8</v>
      </c>
      <c r="D3999" s="361">
        <v>137.44</v>
      </c>
    </row>
    <row r="4000" spans="1:4" s="364" customFormat="1" x14ac:dyDescent="0.25">
      <c r="A4000" s="360">
        <v>92353</v>
      </c>
      <c r="B4000" s="360" t="s">
        <v>3965</v>
      </c>
      <c r="C4000" s="360" t="s">
        <v>8</v>
      </c>
      <c r="D4000" s="361">
        <v>127.72</v>
      </c>
    </row>
    <row r="4001" spans="1:4" s="364" customFormat="1" x14ac:dyDescent="0.25">
      <c r="A4001" s="360">
        <v>92354</v>
      </c>
      <c r="B4001" s="360" t="s">
        <v>3966</v>
      </c>
      <c r="C4001" s="360" t="s">
        <v>8</v>
      </c>
      <c r="D4001" s="361">
        <v>185.76</v>
      </c>
    </row>
    <row r="4002" spans="1:4" s="364" customFormat="1" x14ac:dyDescent="0.25">
      <c r="A4002" s="360">
        <v>92355</v>
      </c>
      <c r="B4002" s="360" t="s">
        <v>3967</v>
      </c>
      <c r="C4002" s="360" t="s">
        <v>8</v>
      </c>
      <c r="D4002" s="361">
        <v>167.03</v>
      </c>
    </row>
    <row r="4003" spans="1:4" s="364" customFormat="1" x14ac:dyDescent="0.25">
      <c r="A4003" s="360">
        <v>92356</v>
      </c>
      <c r="B4003" s="360" t="s">
        <v>3968</v>
      </c>
      <c r="C4003" s="360" t="s">
        <v>8</v>
      </c>
      <c r="D4003" s="361">
        <v>113.13</v>
      </c>
    </row>
    <row r="4004" spans="1:4" s="364" customFormat="1" x14ac:dyDescent="0.25">
      <c r="A4004" s="360">
        <v>92357</v>
      </c>
      <c r="B4004" s="360" t="s">
        <v>3969</v>
      </c>
      <c r="C4004" s="360" t="s">
        <v>8</v>
      </c>
      <c r="D4004" s="361">
        <v>175.17</v>
      </c>
    </row>
    <row r="4005" spans="1:4" s="364" customFormat="1" x14ac:dyDescent="0.25">
      <c r="A4005" s="360">
        <v>92358</v>
      </c>
      <c r="B4005" s="360" t="s">
        <v>3970</v>
      </c>
      <c r="C4005" s="360" t="s">
        <v>8</v>
      </c>
      <c r="D4005" s="361">
        <v>220.87</v>
      </c>
    </row>
    <row r="4006" spans="1:4" s="364" customFormat="1" x14ac:dyDescent="0.25">
      <c r="A4006" s="360">
        <v>92369</v>
      </c>
      <c r="B4006" s="360" t="s">
        <v>3971</v>
      </c>
      <c r="C4006" s="360" t="s">
        <v>8</v>
      </c>
      <c r="D4006" s="361">
        <v>29.76</v>
      </c>
    </row>
    <row r="4007" spans="1:4" s="364" customFormat="1" x14ac:dyDescent="0.25">
      <c r="A4007" s="360">
        <v>92370</v>
      </c>
      <c r="B4007" s="360" t="s">
        <v>3972</v>
      </c>
      <c r="C4007" s="360" t="s">
        <v>8</v>
      </c>
      <c r="D4007" s="361">
        <v>31.54</v>
      </c>
    </row>
    <row r="4008" spans="1:4" s="364" customFormat="1" x14ac:dyDescent="0.25">
      <c r="A4008" s="360">
        <v>92371</v>
      </c>
      <c r="B4008" s="360" t="s">
        <v>3973</v>
      </c>
      <c r="C4008" s="360" t="s">
        <v>8</v>
      </c>
      <c r="D4008" s="361">
        <v>36.72</v>
      </c>
    </row>
    <row r="4009" spans="1:4" s="364" customFormat="1" x14ac:dyDescent="0.25">
      <c r="A4009" s="360">
        <v>92372</v>
      </c>
      <c r="B4009" s="360" t="s">
        <v>3974</v>
      </c>
      <c r="C4009" s="360" t="s">
        <v>8</v>
      </c>
      <c r="D4009" s="361">
        <v>38.39</v>
      </c>
    </row>
    <row r="4010" spans="1:4" s="364" customFormat="1" x14ac:dyDescent="0.25">
      <c r="A4010" s="360">
        <v>92373</v>
      </c>
      <c r="B4010" s="360" t="s">
        <v>3975</v>
      </c>
      <c r="C4010" s="360" t="s">
        <v>8</v>
      </c>
      <c r="D4010" s="361">
        <v>44.01</v>
      </c>
    </row>
    <row r="4011" spans="1:4" s="364" customFormat="1" x14ac:dyDescent="0.25">
      <c r="A4011" s="360">
        <v>92374</v>
      </c>
      <c r="B4011" s="360" t="s">
        <v>3976</v>
      </c>
      <c r="C4011" s="360" t="s">
        <v>8</v>
      </c>
      <c r="D4011" s="361">
        <v>44.34</v>
      </c>
    </row>
    <row r="4012" spans="1:4" s="364" customFormat="1" x14ac:dyDescent="0.25">
      <c r="A4012" s="360">
        <v>92375</v>
      </c>
      <c r="B4012" s="360" t="s">
        <v>3977</v>
      </c>
      <c r="C4012" s="360" t="s">
        <v>8</v>
      </c>
      <c r="D4012" s="361">
        <v>58.56</v>
      </c>
    </row>
    <row r="4013" spans="1:4" s="364" customFormat="1" x14ac:dyDescent="0.25">
      <c r="A4013" s="360">
        <v>92376</v>
      </c>
      <c r="B4013" s="360" t="s">
        <v>3978</v>
      </c>
      <c r="C4013" s="360" t="s">
        <v>8</v>
      </c>
      <c r="D4013" s="361">
        <v>58.54</v>
      </c>
    </row>
    <row r="4014" spans="1:4" s="364" customFormat="1" x14ac:dyDescent="0.25">
      <c r="A4014" s="360">
        <v>92377</v>
      </c>
      <c r="B4014" s="360" t="s">
        <v>3979</v>
      </c>
      <c r="C4014" s="360" t="s">
        <v>8</v>
      </c>
      <c r="D4014" s="361">
        <v>80.13</v>
      </c>
    </row>
    <row r="4015" spans="1:4" s="364" customFormat="1" x14ac:dyDescent="0.25">
      <c r="A4015" s="360">
        <v>92378</v>
      </c>
      <c r="B4015" s="360" t="s">
        <v>3980</v>
      </c>
      <c r="C4015" s="360" t="s">
        <v>8</v>
      </c>
      <c r="D4015" s="361">
        <v>90.07</v>
      </c>
    </row>
    <row r="4016" spans="1:4" s="364" customFormat="1" x14ac:dyDescent="0.25">
      <c r="A4016" s="360">
        <v>92379</v>
      </c>
      <c r="B4016" s="360" t="s">
        <v>3981</v>
      </c>
      <c r="C4016" s="360" t="s">
        <v>8</v>
      </c>
      <c r="D4016" s="361">
        <v>116.27</v>
      </c>
    </row>
    <row r="4017" spans="1:4" s="364" customFormat="1" x14ac:dyDescent="0.25">
      <c r="A4017" s="360">
        <v>92380</v>
      </c>
      <c r="B4017" s="360" t="s">
        <v>3982</v>
      </c>
      <c r="C4017" s="360" t="s">
        <v>8</v>
      </c>
      <c r="D4017" s="361">
        <v>125.11</v>
      </c>
    </row>
    <row r="4018" spans="1:4" s="364" customFormat="1" x14ac:dyDescent="0.25">
      <c r="A4018" s="360">
        <v>92381</v>
      </c>
      <c r="B4018" s="360" t="s">
        <v>3983</v>
      </c>
      <c r="C4018" s="360" t="s">
        <v>8</v>
      </c>
      <c r="D4018" s="361">
        <v>45.18</v>
      </c>
    </row>
    <row r="4019" spans="1:4" s="364" customFormat="1" x14ac:dyDescent="0.25">
      <c r="A4019" s="360">
        <v>92382</v>
      </c>
      <c r="B4019" s="360" t="s">
        <v>3984</v>
      </c>
      <c r="C4019" s="360" t="s">
        <v>8</v>
      </c>
      <c r="D4019" s="361">
        <v>42.81</v>
      </c>
    </row>
    <row r="4020" spans="1:4" s="364" customFormat="1" x14ac:dyDescent="0.25">
      <c r="A4020" s="360">
        <v>92383</v>
      </c>
      <c r="B4020" s="360" t="s">
        <v>3985</v>
      </c>
      <c r="C4020" s="360" t="s">
        <v>8</v>
      </c>
      <c r="D4020" s="361">
        <v>58.54</v>
      </c>
    </row>
    <row r="4021" spans="1:4" s="364" customFormat="1" x14ac:dyDescent="0.25">
      <c r="A4021" s="360">
        <v>92384</v>
      </c>
      <c r="B4021" s="360" t="s">
        <v>3986</v>
      </c>
      <c r="C4021" s="360" t="s">
        <v>8</v>
      </c>
      <c r="D4021" s="361">
        <v>53.82</v>
      </c>
    </row>
    <row r="4022" spans="1:4" s="364" customFormat="1" x14ac:dyDescent="0.25">
      <c r="A4022" s="360">
        <v>92385</v>
      </c>
      <c r="B4022" s="360" t="s">
        <v>3987</v>
      </c>
      <c r="C4022" s="360" t="s">
        <v>8</v>
      </c>
      <c r="D4022" s="361">
        <v>67.680000000000007</v>
      </c>
    </row>
    <row r="4023" spans="1:4" s="364" customFormat="1" x14ac:dyDescent="0.25">
      <c r="A4023" s="360">
        <v>92386</v>
      </c>
      <c r="B4023" s="360" t="s">
        <v>3988</v>
      </c>
      <c r="C4023" s="360" t="s">
        <v>8</v>
      </c>
      <c r="D4023" s="361">
        <v>64.430000000000007</v>
      </c>
    </row>
    <row r="4024" spans="1:4" s="364" customFormat="1" x14ac:dyDescent="0.25">
      <c r="A4024" s="360">
        <v>92387</v>
      </c>
      <c r="B4024" s="360" t="s">
        <v>3989</v>
      </c>
      <c r="C4024" s="360" t="s">
        <v>8</v>
      </c>
      <c r="D4024" s="361">
        <v>87.03</v>
      </c>
    </row>
    <row r="4025" spans="1:4" s="364" customFormat="1" x14ac:dyDescent="0.25">
      <c r="A4025" s="360">
        <v>92388</v>
      </c>
      <c r="B4025" s="360" t="s">
        <v>3990</v>
      </c>
      <c r="C4025" s="360" t="s">
        <v>8</v>
      </c>
      <c r="D4025" s="361">
        <v>84.82</v>
      </c>
    </row>
    <row r="4026" spans="1:4" s="364" customFormat="1" x14ac:dyDescent="0.25">
      <c r="A4026" s="360">
        <v>92389</v>
      </c>
      <c r="B4026" s="360" t="s">
        <v>3991</v>
      </c>
      <c r="C4026" s="360" t="s">
        <v>8</v>
      </c>
      <c r="D4026" s="361">
        <v>139.38999999999999</v>
      </c>
    </row>
    <row r="4027" spans="1:4" s="364" customFormat="1" x14ac:dyDescent="0.25">
      <c r="A4027" s="360">
        <v>92390</v>
      </c>
      <c r="B4027" s="360" t="s">
        <v>3992</v>
      </c>
      <c r="C4027" s="360" t="s">
        <v>8</v>
      </c>
      <c r="D4027" s="361">
        <v>129.66999999999999</v>
      </c>
    </row>
    <row r="4028" spans="1:4" s="364" customFormat="1" x14ac:dyDescent="0.25">
      <c r="A4028" s="360">
        <v>92635</v>
      </c>
      <c r="B4028" s="360" t="s">
        <v>3993</v>
      </c>
      <c r="C4028" s="360" t="s">
        <v>8</v>
      </c>
      <c r="D4028" s="361">
        <v>189.69</v>
      </c>
    </row>
    <row r="4029" spans="1:4" s="364" customFormat="1" x14ac:dyDescent="0.25">
      <c r="A4029" s="360">
        <v>92636</v>
      </c>
      <c r="B4029" s="360" t="s">
        <v>3994</v>
      </c>
      <c r="C4029" s="360" t="s">
        <v>8</v>
      </c>
      <c r="D4029" s="361">
        <v>170.96</v>
      </c>
    </row>
    <row r="4030" spans="1:4" s="364" customFormat="1" x14ac:dyDescent="0.25">
      <c r="A4030" s="360">
        <v>92637</v>
      </c>
      <c r="B4030" s="360" t="s">
        <v>3995</v>
      </c>
      <c r="C4030" s="360" t="s">
        <v>8</v>
      </c>
      <c r="D4030" s="361">
        <v>57.95</v>
      </c>
    </row>
    <row r="4031" spans="1:4" s="364" customFormat="1" x14ac:dyDescent="0.25">
      <c r="A4031" s="360">
        <v>92638</v>
      </c>
      <c r="B4031" s="360" t="s">
        <v>3996</v>
      </c>
      <c r="C4031" s="360" t="s">
        <v>8</v>
      </c>
      <c r="D4031" s="361">
        <v>72.349999999999994</v>
      </c>
    </row>
    <row r="4032" spans="1:4" s="364" customFormat="1" x14ac:dyDescent="0.25">
      <c r="A4032" s="360">
        <v>92639</v>
      </c>
      <c r="B4032" s="360" t="s">
        <v>3997</v>
      </c>
      <c r="C4032" s="360" t="s">
        <v>8</v>
      </c>
      <c r="D4032" s="361">
        <v>84.62</v>
      </c>
    </row>
    <row r="4033" spans="1:4" s="364" customFormat="1" x14ac:dyDescent="0.25">
      <c r="A4033" s="360">
        <v>92640</v>
      </c>
      <c r="B4033" s="360" t="s">
        <v>3998</v>
      </c>
      <c r="C4033" s="360" t="s">
        <v>8</v>
      </c>
      <c r="D4033" s="361">
        <v>113.01</v>
      </c>
    </row>
    <row r="4034" spans="1:4" s="364" customFormat="1" x14ac:dyDescent="0.25">
      <c r="A4034" s="360">
        <v>92642</v>
      </c>
      <c r="B4034" s="360" t="s">
        <v>3999</v>
      </c>
      <c r="C4034" s="360" t="s">
        <v>8</v>
      </c>
      <c r="D4034" s="361">
        <v>177.72</v>
      </c>
    </row>
    <row r="4035" spans="1:4" s="364" customFormat="1" x14ac:dyDescent="0.25">
      <c r="A4035" s="360">
        <v>92644</v>
      </c>
      <c r="B4035" s="360" t="s">
        <v>4000</v>
      </c>
      <c r="C4035" s="360" t="s">
        <v>8</v>
      </c>
      <c r="D4035" s="361">
        <v>226.11</v>
      </c>
    </row>
    <row r="4036" spans="1:4" s="364" customFormat="1" x14ac:dyDescent="0.25">
      <c r="A4036" s="360">
        <v>92657</v>
      </c>
      <c r="B4036" s="360" t="s">
        <v>4001</v>
      </c>
      <c r="C4036" s="360" t="s">
        <v>8</v>
      </c>
      <c r="D4036" s="361">
        <v>22.69</v>
      </c>
    </row>
    <row r="4037" spans="1:4" s="364" customFormat="1" x14ac:dyDescent="0.25">
      <c r="A4037" s="360">
        <v>92658</v>
      </c>
      <c r="B4037" s="360" t="s">
        <v>4002</v>
      </c>
      <c r="C4037" s="360" t="s">
        <v>8</v>
      </c>
      <c r="D4037" s="361">
        <v>24.47</v>
      </c>
    </row>
    <row r="4038" spans="1:4" s="364" customFormat="1" x14ac:dyDescent="0.25">
      <c r="A4038" s="360">
        <v>92659</v>
      </c>
      <c r="B4038" s="360" t="s">
        <v>4003</v>
      </c>
      <c r="C4038" s="360" t="s">
        <v>8</v>
      </c>
      <c r="D4038" s="361">
        <v>28.67</v>
      </c>
    </row>
    <row r="4039" spans="1:4" s="364" customFormat="1" x14ac:dyDescent="0.25">
      <c r="A4039" s="360">
        <v>92660</v>
      </c>
      <c r="B4039" s="360" t="s">
        <v>4004</v>
      </c>
      <c r="C4039" s="360" t="s">
        <v>8</v>
      </c>
      <c r="D4039" s="361">
        <v>30.34</v>
      </c>
    </row>
    <row r="4040" spans="1:4" s="364" customFormat="1" x14ac:dyDescent="0.25">
      <c r="A4040" s="360">
        <v>92661</v>
      </c>
      <c r="B4040" s="360" t="s">
        <v>4005</v>
      </c>
      <c r="C4040" s="360" t="s">
        <v>8</v>
      </c>
      <c r="D4040" s="361">
        <v>34.840000000000003</v>
      </c>
    </row>
    <row r="4041" spans="1:4" s="364" customFormat="1" x14ac:dyDescent="0.25">
      <c r="A4041" s="360">
        <v>92662</v>
      </c>
      <c r="B4041" s="360" t="s">
        <v>4006</v>
      </c>
      <c r="C4041" s="360" t="s">
        <v>8</v>
      </c>
      <c r="D4041" s="361">
        <v>35.17</v>
      </c>
    </row>
    <row r="4042" spans="1:4" s="364" customFormat="1" x14ac:dyDescent="0.25">
      <c r="A4042" s="360">
        <v>92663</v>
      </c>
      <c r="B4042" s="360" t="s">
        <v>4007</v>
      </c>
      <c r="C4042" s="360" t="s">
        <v>8</v>
      </c>
      <c r="D4042" s="361">
        <v>48.01</v>
      </c>
    </row>
    <row r="4043" spans="1:4" s="364" customFormat="1" x14ac:dyDescent="0.25">
      <c r="A4043" s="360">
        <v>92664</v>
      </c>
      <c r="B4043" s="360" t="s">
        <v>4008</v>
      </c>
      <c r="C4043" s="360" t="s">
        <v>8</v>
      </c>
      <c r="D4043" s="361">
        <v>47.99</v>
      </c>
    </row>
    <row r="4044" spans="1:4" s="364" customFormat="1" x14ac:dyDescent="0.25">
      <c r="A4044" s="360">
        <v>92665</v>
      </c>
      <c r="B4044" s="360" t="s">
        <v>4009</v>
      </c>
      <c r="C4044" s="360" t="s">
        <v>8</v>
      </c>
      <c r="D4044" s="361">
        <v>67.48</v>
      </c>
    </row>
    <row r="4045" spans="1:4" s="364" customFormat="1" x14ac:dyDescent="0.25">
      <c r="A4045" s="360">
        <v>92666</v>
      </c>
      <c r="B4045" s="360" t="s">
        <v>4010</v>
      </c>
      <c r="C4045" s="360" t="s">
        <v>8</v>
      </c>
      <c r="D4045" s="361">
        <v>77.42</v>
      </c>
    </row>
    <row r="4046" spans="1:4" s="364" customFormat="1" x14ac:dyDescent="0.25">
      <c r="A4046" s="360">
        <v>92667</v>
      </c>
      <c r="B4046" s="360" t="s">
        <v>4011</v>
      </c>
      <c r="C4046" s="360" t="s">
        <v>8</v>
      </c>
      <c r="D4046" s="361">
        <v>101.56</v>
      </c>
    </row>
    <row r="4047" spans="1:4" s="364" customFormat="1" x14ac:dyDescent="0.25">
      <c r="A4047" s="360">
        <v>92668</v>
      </c>
      <c r="B4047" s="360" t="s">
        <v>4012</v>
      </c>
      <c r="C4047" s="360" t="s">
        <v>8</v>
      </c>
      <c r="D4047" s="361">
        <v>110.4</v>
      </c>
    </row>
    <row r="4048" spans="1:4" s="364" customFormat="1" x14ac:dyDescent="0.25">
      <c r="A4048" s="360">
        <v>92669</v>
      </c>
      <c r="B4048" s="360" t="s">
        <v>4013</v>
      </c>
      <c r="C4048" s="360" t="s">
        <v>8</v>
      </c>
      <c r="D4048" s="361">
        <v>34.549999999999997</v>
      </c>
    </row>
    <row r="4049" spans="1:4" s="364" customFormat="1" x14ac:dyDescent="0.25">
      <c r="A4049" s="360">
        <v>92670</v>
      </c>
      <c r="B4049" s="360" t="s">
        <v>4014</v>
      </c>
      <c r="C4049" s="360" t="s">
        <v>8</v>
      </c>
      <c r="D4049" s="361">
        <v>32.18</v>
      </c>
    </row>
    <row r="4050" spans="1:4" s="364" customFormat="1" x14ac:dyDescent="0.25">
      <c r="A4050" s="360">
        <v>92671</v>
      </c>
      <c r="B4050" s="360" t="s">
        <v>4015</v>
      </c>
      <c r="C4050" s="360" t="s">
        <v>8</v>
      </c>
      <c r="D4050" s="361">
        <v>46.49</v>
      </c>
    </row>
    <row r="4051" spans="1:4" s="364" customFormat="1" x14ac:dyDescent="0.25">
      <c r="A4051" s="360">
        <v>92672</v>
      </c>
      <c r="B4051" s="360" t="s">
        <v>4016</v>
      </c>
      <c r="C4051" s="360" t="s">
        <v>8</v>
      </c>
      <c r="D4051" s="361">
        <v>41.77</v>
      </c>
    </row>
    <row r="4052" spans="1:4" s="364" customFormat="1" x14ac:dyDescent="0.25">
      <c r="A4052" s="360">
        <v>92673</v>
      </c>
      <c r="B4052" s="360" t="s">
        <v>4017</v>
      </c>
      <c r="C4052" s="360" t="s">
        <v>8</v>
      </c>
      <c r="D4052" s="361">
        <v>53.94</v>
      </c>
    </row>
    <row r="4053" spans="1:4" s="364" customFormat="1" x14ac:dyDescent="0.25">
      <c r="A4053" s="360">
        <v>92674</v>
      </c>
      <c r="B4053" s="360" t="s">
        <v>4018</v>
      </c>
      <c r="C4053" s="360" t="s">
        <v>8</v>
      </c>
      <c r="D4053" s="361">
        <v>50.69</v>
      </c>
    </row>
    <row r="4054" spans="1:4" s="364" customFormat="1" x14ac:dyDescent="0.25">
      <c r="A4054" s="360">
        <v>92675</v>
      </c>
      <c r="B4054" s="360" t="s">
        <v>4019</v>
      </c>
      <c r="C4054" s="360" t="s">
        <v>8</v>
      </c>
      <c r="D4054" s="361">
        <v>71.239999999999995</v>
      </c>
    </row>
    <row r="4055" spans="1:4" s="364" customFormat="1" x14ac:dyDescent="0.25">
      <c r="A4055" s="360">
        <v>92676</v>
      </c>
      <c r="B4055" s="360" t="s">
        <v>4020</v>
      </c>
      <c r="C4055" s="360" t="s">
        <v>8</v>
      </c>
      <c r="D4055" s="361">
        <v>69.03</v>
      </c>
    </row>
    <row r="4056" spans="1:4" s="364" customFormat="1" x14ac:dyDescent="0.25">
      <c r="A4056" s="360">
        <v>92677</v>
      </c>
      <c r="B4056" s="360" t="s">
        <v>4021</v>
      </c>
      <c r="C4056" s="360" t="s">
        <v>8</v>
      </c>
      <c r="D4056" s="361">
        <v>120.46</v>
      </c>
    </row>
    <row r="4057" spans="1:4" s="364" customFormat="1" x14ac:dyDescent="0.25">
      <c r="A4057" s="360">
        <v>92678</v>
      </c>
      <c r="B4057" s="360" t="s">
        <v>4022</v>
      </c>
      <c r="C4057" s="360" t="s">
        <v>8</v>
      </c>
      <c r="D4057" s="361">
        <v>110.74</v>
      </c>
    </row>
    <row r="4058" spans="1:4" s="364" customFormat="1" x14ac:dyDescent="0.25">
      <c r="A4058" s="360">
        <v>92679</v>
      </c>
      <c r="B4058" s="360" t="s">
        <v>4023</v>
      </c>
      <c r="C4058" s="360" t="s">
        <v>8</v>
      </c>
      <c r="D4058" s="361">
        <v>167.66</v>
      </c>
    </row>
    <row r="4059" spans="1:4" s="364" customFormat="1" x14ac:dyDescent="0.25">
      <c r="A4059" s="360">
        <v>92680</v>
      </c>
      <c r="B4059" s="360" t="s">
        <v>4024</v>
      </c>
      <c r="C4059" s="360" t="s">
        <v>8</v>
      </c>
      <c r="D4059" s="361">
        <v>148.93</v>
      </c>
    </row>
    <row r="4060" spans="1:4" s="364" customFormat="1" x14ac:dyDescent="0.25">
      <c r="A4060" s="360">
        <v>92681</v>
      </c>
      <c r="B4060" s="360" t="s">
        <v>4025</v>
      </c>
      <c r="C4060" s="360" t="s">
        <v>8</v>
      </c>
      <c r="D4060" s="361">
        <v>43.76</v>
      </c>
    </row>
    <row r="4061" spans="1:4" s="364" customFormat="1" x14ac:dyDescent="0.25">
      <c r="A4061" s="360">
        <v>92682</v>
      </c>
      <c r="B4061" s="360" t="s">
        <v>4026</v>
      </c>
      <c r="C4061" s="360" t="s">
        <v>8</v>
      </c>
      <c r="D4061" s="361">
        <v>56.22</v>
      </c>
    </row>
    <row r="4062" spans="1:4" s="364" customFormat="1" x14ac:dyDescent="0.25">
      <c r="A4062" s="360">
        <v>92683</v>
      </c>
      <c r="B4062" s="360" t="s">
        <v>4027</v>
      </c>
      <c r="C4062" s="360" t="s">
        <v>8</v>
      </c>
      <c r="D4062" s="361">
        <v>66.319999999999993</v>
      </c>
    </row>
    <row r="4063" spans="1:4" s="364" customFormat="1" x14ac:dyDescent="0.25">
      <c r="A4063" s="360">
        <v>92684</v>
      </c>
      <c r="B4063" s="360" t="s">
        <v>4028</v>
      </c>
      <c r="C4063" s="360" t="s">
        <v>8</v>
      </c>
      <c r="D4063" s="361">
        <v>91.96</v>
      </c>
    </row>
    <row r="4064" spans="1:4" s="364" customFormat="1" x14ac:dyDescent="0.25">
      <c r="A4064" s="360">
        <v>92685</v>
      </c>
      <c r="B4064" s="360" t="s">
        <v>4029</v>
      </c>
      <c r="C4064" s="360" t="s">
        <v>8</v>
      </c>
      <c r="D4064" s="361">
        <v>152.49</v>
      </c>
    </row>
    <row r="4065" spans="1:4" s="364" customFormat="1" x14ac:dyDescent="0.25">
      <c r="A4065" s="360">
        <v>92686</v>
      </c>
      <c r="B4065" s="360" t="s">
        <v>4030</v>
      </c>
      <c r="C4065" s="360" t="s">
        <v>8</v>
      </c>
      <c r="D4065" s="361">
        <v>196.69</v>
      </c>
    </row>
    <row r="4066" spans="1:4" s="364" customFormat="1" x14ac:dyDescent="0.25">
      <c r="A4066" s="360">
        <v>92692</v>
      </c>
      <c r="B4066" s="360" t="s">
        <v>4031</v>
      </c>
      <c r="C4066" s="360" t="s">
        <v>8</v>
      </c>
      <c r="D4066" s="361">
        <v>12.09</v>
      </c>
    </row>
    <row r="4067" spans="1:4" s="364" customFormat="1" x14ac:dyDescent="0.25">
      <c r="A4067" s="360">
        <v>92693</v>
      </c>
      <c r="B4067" s="360" t="s">
        <v>4032</v>
      </c>
      <c r="C4067" s="360" t="s">
        <v>8</v>
      </c>
      <c r="D4067" s="361">
        <v>12.48</v>
      </c>
    </row>
    <row r="4068" spans="1:4" s="364" customFormat="1" x14ac:dyDescent="0.25">
      <c r="A4068" s="360">
        <v>92694</v>
      </c>
      <c r="B4068" s="360" t="s">
        <v>4033</v>
      </c>
      <c r="C4068" s="360" t="s">
        <v>8</v>
      </c>
      <c r="D4068" s="361">
        <v>18.91</v>
      </c>
    </row>
    <row r="4069" spans="1:4" s="364" customFormat="1" x14ac:dyDescent="0.25">
      <c r="A4069" s="360">
        <v>92695</v>
      </c>
      <c r="B4069" s="360" t="s">
        <v>4034</v>
      </c>
      <c r="C4069" s="360" t="s">
        <v>8</v>
      </c>
      <c r="D4069" s="361">
        <v>19.3</v>
      </c>
    </row>
    <row r="4070" spans="1:4" s="364" customFormat="1" x14ac:dyDescent="0.25">
      <c r="A4070" s="360">
        <v>92696</v>
      </c>
      <c r="B4070" s="360" t="s">
        <v>4035</v>
      </c>
      <c r="C4070" s="360" t="s">
        <v>8</v>
      </c>
      <c r="D4070" s="361">
        <v>29.46</v>
      </c>
    </row>
    <row r="4071" spans="1:4" s="364" customFormat="1" x14ac:dyDescent="0.25">
      <c r="A4071" s="360">
        <v>92697</v>
      </c>
      <c r="B4071" s="360" t="s">
        <v>4036</v>
      </c>
      <c r="C4071" s="360" t="s">
        <v>8</v>
      </c>
      <c r="D4071" s="361">
        <v>31.24</v>
      </c>
    </row>
    <row r="4072" spans="1:4" s="364" customFormat="1" x14ac:dyDescent="0.25">
      <c r="A4072" s="360">
        <v>92698</v>
      </c>
      <c r="B4072" s="360" t="s">
        <v>4037</v>
      </c>
      <c r="C4072" s="360" t="s">
        <v>8</v>
      </c>
      <c r="D4072" s="361">
        <v>17.829999999999998</v>
      </c>
    </row>
    <row r="4073" spans="1:4" s="364" customFormat="1" x14ac:dyDescent="0.25">
      <c r="A4073" s="360">
        <v>92699</v>
      </c>
      <c r="B4073" s="360" t="s">
        <v>4038</v>
      </c>
      <c r="C4073" s="360" t="s">
        <v>8</v>
      </c>
      <c r="D4073" s="361">
        <v>16.54</v>
      </c>
    </row>
    <row r="4074" spans="1:4" s="364" customFormat="1" x14ac:dyDescent="0.25">
      <c r="A4074" s="360">
        <v>92700</v>
      </c>
      <c r="B4074" s="360" t="s">
        <v>4039</v>
      </c>
      <c r="C4074" s="360" t="s">
        <v>8</v>
      </c>
      <c r="D4074" s="361">
        <v>28.83</v>
      </c>
    </row>
    <row r="4075" spans="1:4" s="364" customFormat="1" x14ac:dyDescent="0.25">
      <c r="A4075" s="360">
        <v>92701</v>
      </c>
      <c r="B4075" s="360" t="s">
        <v>4040</v>
      </c>
      <c r="C4075" s="360" t="s">
        <v>8</v>
      </c>
      <c r="D4075" s="361">
        <v>26.9</v>
      </c>
    </row>
    <row r="4076" spans="1:4" s="364" customFormat="1" x14ac:dyDescent="0.25">
      <c r="A4076" s="360">
        <v>92702</v>
      </c>
      <c r="B4076" s="360" t="s">
        <v>4041</v>
      </c>
      <c r="C4076" s="360" t="s">
        <v>8</v>
      </c>
      <c r="D4076" s="361">
        <v>44.77</v>
      </c>
    </row>
    <row r="4077" spans="1:4" s="364" customFormat="1" x14ac:dyDescent="0.25">
      <c r="A4077" s="360">
        <v>92703</v>
      </c>
      <c r="B4077" s="360" t="s">
        <v>4042</v>
      </c>
      <c r="C4077" s="360" t="s">
        <v>8</v>
      </c>
      <c r="D4077" s="361">
        <v>42.4</v>
      </c>
    </row>
    <row r="4078" spans="1:4" s="364" customFormat="1" x14ac:dyDescent="0.25">
      <c r="A4078" s="360">
        <v>92704</v>
      </c>
      <c r="B4078" s="360" t="s">
        <v>4043</v>
      </c>
      <c r="C4078" s="360" t="s">
        <v>8</v>
      </c>
      <c r="D4078" s="361">
        <v>22.31</v>
      </c>
    </row>
    <row r="4079" spans="1:4" s="364" customFormat="1" x14ac:dyDescent="0.25">
      <c r="A4079" s="360">
        <v>92705</v>
      </c>
      <c r="B4079" s="360" t="s">
        <v>4044</v>
      </c>
      <c r="C4079" s="360" t="s">
        <v>8</v>
      </c>
      <c r="D4079" s="361">
        <v>35.479999999999997</v>
      </c>
    </row>
    <row r="4080" spans="1:4" s="364" customFormat="1" x14ac:dyDescent="0.25">
      <c r="A4080" s="360">
        <v>92706</v>
      </c>
      <c r="B4080" s="360" t="s">
        <v>4045</v>
      </c>
      <c r="C4080" s="360" t="s">
        <v>8</v>
      </c>
      <c r="D4080" s="361">
        <v>57.38</v>
      </c>
    </row>
    <row r="4081" spans="1:4" s="364" customFormat="1" x14ac:dyDescent="0.25">
      <c r="A4081" s="360">
        <v>92889</v>
      </c>
      <c r="B4081" s="360" t="s">
        <v>4046</v>
      </c>
      <c r="C4081" s="360" t="s">
        <v>8</v>
      </c>
      <c r="D4081" s="361">
        <v>123.05</v>
      </c>
    </row>
    <row r="4082" spans="1:4" s="364" customFormat="1" x14ac:dyDescent="0.25">
      <c r="A4082" s="360">
        <v>92890</v>
      </c>
      <c r="B4082" s="360" t="s">
        <v>4047</v>
      </c>
      <c r="C4082" s="360" t="s">
        <v>8</v>
      </c>
      <c r="D4082" s="361">
        <v>189.72</v>
      </c>
    </row>
    <row r="4083" spans="1:4" s="364" customFormat="1" x14ac:dyDescent="0.25">
      <c r="A4083" s="360">
        <v>92891</v>
      </c>
      <c r="B4083" s="360" t="s">
        <v>4048</v>
      </c>
      <c r="C4083" s="360" t="s">
        <v>8</v>
      </c>
      <c r="D4083" s="361">
        <v>281.39</v>
      </c>
    </row>
    <row r="4084" spans="1:4" s="364" customFormat="1" x14ac:dyDescent="0.25">
      <c r="A4084" s="360">
        <v>92892</v>
      </c>
      <c r="B4084" s="360" t="s">
        <v>4049</v>
      </c>
      <c r="C4084" s="360" t="s">
        <v>8</v>
      </c>
      <c r="D4084" s="361">
        <v>50.74</v>
      </c>
    </row>
    <row r="4085" spans="1:4" s="364" customFormat="1" x14ac:dyDescent="0.25">
      <c r="A4085" s="360">
        <v>92893</v>
      </c>
      <c r="B4085" s="360" t="s">
        <v>4050</v>
      </c>
      <c r="C4085" s="360" t="s">
        <v>8</v>
      </c>
      <c r="D4085" s="361">
        <v>74.06</v>
      </c>
    </row>
    <row r="4086" spans="1:4" s="364" customFormat="1" x14ac:dyDescent="0.25">
      <c r="A4086" s="360">
        <v>92894</v>
      </c>
      <c r="B4086" s="360" t="s">
        <v>4051</v>
      </c>
      <c r="C4086" s="360" t="s">
        <v>8</v>
      </c>
      <c r="D4086" s="361">
        <v>89.11</v>
      </c>
    </row>
    <row r="4087" spans="1:4" s="364" customFormat="1" x14ac:dyDescent="0.25">
      <c r="A4087" s="360">
        <v>92895</v>
      </c>
      <c r="B4087" s="360" t="s">
        <v>4052</v>
      </c>
      <c r="C4087" s="360" t="s">
        <v>8</v>
      </c>
      <c r="D4087" s="361">
        <v>123.02</v>
      </c>
    </row>
    <row r="4088" spans="1:4" s="364" customFormat="1" x14ac:dyDescent="0.25">
      <c r="A4088" s="360">
        <v>92896</v>
      </c>
      <c r="B4088" s="360" t="s">
        <v>4053</v>
      </c>
      <c r="C4088" s="360" t="s">
        <v>8</v>
      </c>
      <c r="D4088" s="361">
        <v>191</v>
      </c>
    </row>
    <row r="4089" spans="1:4" s="364" customFormat="1" x14ac:dyDescent="0.25">
      <c r="A4089" s="360">
        <v>92897</v>
      </c>
      <c r="B4089" s="360" t="s">
        <v>4054</v>
      </c>
      <c r="C4089" s="360" t="s">
        <v>8</v>
      </c>
      <c r="D4089" s="361">
        <v>284</v>
      </c>
    </row>
    <row r="4090" spans="1:4" s="364" customFormat="1" x14ac:dyDescent="0.25">
      <c r="A4090" s="360">
        <v>92898</v>
      </c>
      <c r="B4090" s="360" t="s">
        <v>4055</v>
      </c>
      <c r="C4090" s="360" t="s">
        <v>8</v>
      </c>
      <c r="D4090" s="361">
        <v>43.67</v>
      </c>
    </row>
    <row r="4091" spans="1:4" s="364" customFormat="1" x14ac:dyDescent="0.25">
      <c r="A4091" s="360">
        <v>92899</v>
      </c>
      <c r="B4091" s="360" t="s">
        <v>4056</v>
      </c>
      <c r="C4091" s="360" t="s">
        <v>8</v>
      </c>
      <c r="D4091" s="361">
        <v>66.010000000000005</v>
      </c>
    </row>
    <row r="4092" spans="1:4" s="364" customFormat="1" x14ac:dyDescent="0.25">
      <c r="A4092" s="360">
        <v>92900</v>
      </c>
      <c r="B4092" s="360" t="s">
        <v>4057</v>
      </c>
      <c r="C4092" s="360" t="s">
        <v>8</v>
      </c>
      <c r="D4092" s="361">
        <v>79.94</v>
      </c>
    </row>
    <row r="4093" spans="1:4" s="364" customFormat="1" x14ac:dyDescent="0.25">
      <c r="A4093" s="360">
        <v>92901</v>
      </c>
      <c r="B4093" s="360" t="s">
        <v>4058</v>
      </c>
      <c r="C4093" s="360" t="s">
        <v>8</v>
      </c>
      <c r="D4093" s="361">
        <v>112.47</v>
      </c>
    </row>
    <row r="4094" spans="1:4" s="364" customFormat="1" x14ac:dyDescent="0.25">
      <c r="A4094" s="360">
        <v>92902</v>
      </c>
      <c r="B4094" s="360" t="s">
        <v>4059</v>
      </c>
      <c r="C4094" s="360" t="s">
        <v>8</v>
      </c>
      <c r="D4094" s="361">
        <v>178.35</v>
      </c>
    </row>
    <row r="4095" spans="1:4" s="364" customFormat="1" x14ac:dyDescent="0.25">
      <c r="A4095" s="360">
        <v>92903</v>
      </c>
      <c r="B4095" s="360" t="s">
        <v>4060</v>
      </c>
      <c r="C4095" s="360" t="s">
        <v>8</v>
      </c>
      <c r="D4095" s="361">
        <v>269.29000000000002</v>
      </c>
    </row>
    <row r="4096" spans="1:4" s="364" customFormat="1" x14ac:dyDescent="0.25">
      <c r="A4096" s="360">
        <v>92904</v>
      </c>
      <c r="B4096" s="360" t="s">
        <v>4061</v>
      </c>
      <c r="C4096" s="360" t="s">
        <v>8</v>
      </c>
      <c r="D4096" s="361">
        <v>30.1</v>
      </c>
    </row>
    <row r="4097" spans="1:4" s="364" customFormat="1" x14ac:dyDescent="0.25">
      <c r="A4097" s="360">
        <v>92905</v>
      </c>
      <c r="B4097" s="360" t="s">
        <v>4062</v>
      </c>
      <c r="C4097" s="360" t="s">
        <v>8</v>
      </c>
      <c r="D4097" s="361">
        <v>42.42</v>
      </c>
    </row>
    <row r="4098" spans="1:4" s="364" customFormat="1" x14ac:dyDescent="0.25">
      <c r="A4098" s="360">
        <v>92906</v>
      </c>
      <c r="B4098" s="360" t="s">
        <v>4063</v>
      </c>
      <c r="C4098" s="360" t="s">
        <v>8</v>
      </c>
      <c r="D4098" s="361">
        <v>50.44</v>
      </c>
    </row>
    <row r="4099" spans="1:4" s="364" customFormat="1" x14ac:dyDescent="0.25">
      <c r="A4099" s="360">
        <v>92907</v>
      </c>
      <c r="B4099" s="360" t="s">
        <v>4064</v>
      </c>
      <c r="C4099" s="360" t="s">
        <v>8</v>
      </c>
      <c r="D4099" s="361">
        <v>62.31</v>
      </c>
    </row>
    <row r="4100" spans="1:4" s="364" customFormat="1" x14ac:dyDescent="0.25">
      <c r="A4100" s="360">
        <v>92908</v>
      </c>
      <c r="B4100" s="360" t="s">
        <v>4065</v>
      </c>
      <c r="C4100" s="360" t="s">
        <v>8</v>
      </c>
      <c r="D4100" s="361">
        <v>62.31</v>
      </c>
    </row>
    <row r="4101" spans="1:4" s="364" customFormat="1" x14ac:dyDescent="0.25">
      <c r="A4101" s="360">
        <v>92909</v>
      </c>
      <c r="B4101" s="360" t="s">
        <v>4066</v>
      </c>
      <c r="C4101" s="360" t="s">
        <v>8</v>
      </c>
      <c r="D4101" s="361">
        <v>62.31</v>
      </c>
    </row>
    <row r="4102" spans="1:4" s="364" customFormat="1" x14ac:dyDescent="0.25">
      <c r="A4102" s="360">
        <v>92910</v>
      </c>
      <c r="B4102" s="360" t="s">
        <v>4067</v>
      </c>
      <c r="C4102" s="360" t="s">
        <v>8</v>
      </c>
      <c r="D4102" s="361">
        <v>92.98</v>
      </c>
    </row>
    <row r="4103" spans="1:4" s="364" customFormat="1" x14ac:dyDescent="0.25">
      <c r="A4103" s="360">
        <v>92911</v>
      </c>
      <c r="B4103" s="360" t="s">
        <v>4068</v>
      </c>
      <c r="C4103" s="360" t="s">
        <v>8</v>
      </c>
      <c r="D4103" s="361">
        <v>92.98</v>
      </c>
    </row>
    <row r="4104" spans="1:4" s="364" customFormat="1" x14ac:dyDescent="0.25">
      <c r="A4104" s="360">
        <v>92912</v>
      </c>
      <c r="B4104" s="360" t="s">
        <v>4069</v>
      </c>
      <c r="C4104" s="360" t="s">
        <v>8</v>
      </c>
      <c r="D4104" s="361">
        <v>127.6</v>
      </c>
    </row>
    <row r="4105" spans="1:4" s="364" customFormat="1" x14ac:dyDescent="0.25">
      <c r="A4105" s="360">
        <v>92913</v>
      </c>
      <c r="B4105" s="360" t="s">
        <v>4070</v>
      </c>
      <c r="C4105" s="360" t="s">
        <v>8</v>
      </c>
      <c r="D4105" s="361">
        <v>129.82</v>
      </c>
    </row>
    <row r="4106" spans="1:4" s="364" customFormat="1" x14ac:dyDescent="0.25">
      <c r="A4106" s="360">
        <v>92914</v>
      </c>
      <c r="B4106" s="360" t="s">
        <v>4071</v>
      </c>
      <c r="C4106" s="360" t="s">
        <v>8</v>
      </c>
      <c r="D4106" s="361">
        <v>129.82</v>
      </c>
    </row>
    <row r="4107" spans="1:4" s="364" customFormat="1" x14ac:dyDescent="0.25">
      <c r="A4107" s="360">
        <v>92918</v>
      </c>
      <c r="B4107" s="360" t="s">
        <v>4072</v>
      </c>
      <c r="C4107" s="360" t="s">
        <v>8</v>
      </c>
      <c r="D4107" s="361">
        <v>31.4</v>
      </c>
    </row>
    <row r="4108" spans="1:4" s="364" customFormat="1" x14ac:dyDescent="0.25">
      <c r="A4108" s="360">
        <v>92920</v>
      </c>
      <c r="B4108" s="360" t="s">
        <v>4073</v>
      </c>
      <c r="C4108" s="360" t="s">
        <v>8</v>
      </c>
      <c r="D4108" s="361">
        <v>31.64</v>
      </c>
    </row>
    <row r="4109" spans="1:4" s="364" customFormat="1" x14ac:dyDescent="0.25">
      <c r="A4109" s="360">
        <v>92925</v>
      </c>
      <c r="B4109" s="360" t="s">
        <v>4074</v>
      </c>
      <c r="C4109" s="360" t="s">
        <v>8</v>
      </c>
      <c r="D4109" s="361">
        <v>39.71</v>
      </c>
    </row>
    <row r="4110" spans="1:4" s="364" customFormat="1" x14ac:dyDescent="0.25">
      <c r="A4110" s="360">
        <v>92926</v>
      </c>
      <c r="B4110" s="360" t="s">
        <v>4075</v>
      </c>
      <c r="C4110" s="360" t="s">
        <v>8</v>
      </c>
      <c r="D4110" s="361">
        <v>39.700000000000003</v>
      </c>
    </row>
    <row r="4111" spans="1:4" s="364" customFormat="1" x14ac:dyDescent="0.25">
      <c r="A4111" s="360">
        <v>92927</v>
      </c>
      <c r="B4111" s="360" t="s">
        <v>4076</v>
      </c>
      <c r="C4111" s="360" t="s">
        <v>8</v>
      </c>
      <c r="D4111" s="361">
        <v>39.700000000000003</v>
      </c>
    </row>
    <row r="4112" spans="1:4" s="364" customFormat="1" x14ac:dyDescent="0.25">
      <c r="A4112" s="360">
        <v>92928</v>
      </c>
      <c r="B4112" s="360" t="s">
        <v>4077</v>
      </c>
      <c r="C4112" s="360" t="s">
        <v>8</v>
      </c>
      <c r="D4112" s="361">
        <v>45.71</v>
      </c>
    </row>
    <row r="4113" spans="1:4" s="364" customFormat="1" x14ac:dyDescent="0.25">
      <c r="A4113" s="360">
        <v>92929</v>
      </c>
      <c r="B4113" s="360" t="s">
        <v>4078</v>
      </c>
      <c r="C4113" s="360" t="s">
        <v>8</v>
      </c>
      <c r="D4113" s="361">
        <v>45.71</v>
      </c>
    </row>
    <row r="4114" spans="1:4" s="364" customFormat="1" x14ac:dyDescent="0.25">
      <c r="A4114" s="360">
        <v>92930</v>
      </c>
      <c r="B4114" s="360" t="s">
        <v>4079</v>
      </c>
      <c r="C4114" s="360" t="s">
        <v>8</v>
      </c>
      <c r="D4114" s="361">
        <v>45.71</v>
      </c>
    </row>
    <row r="4115" spans="1:4" s="364" customFormat="1" x14ac:dyDescent="0.25">
      <c r="A4115" s="360">
        <v>92931</v>
      </c>
      <c r="B4115" s="360" t="s">
        <v>4080</v>
      </c>
      <c r="C4115" s="360" t="s">
        <v>8</v>
      </c>
      <c r="D4115" s="361">
        <v>62.28</v>
      </c>
    </row>
    <row r="4116" spans="1:4" s="364" customFormat="1" x14ac:dyDescent="0.25">
      <c r="A4116" s="360">
        <v>92932</v>
      </c>
      <c r="B4116" s="360" t="s">
        <v>4081</v>
      </c>
      <c r="C4116" s="360" t="s">
        <v>8</v>
      </c>
      <c r="D4116" s="361">
        <v>62.28</v>
      </c>
    </row>
    <row r="4117" spans="1:4" s="364" customFormat="1" x14ac:dyDescent="0.25">
      <c r="A4117" s="360">
        <v>92933</v>
      </c>
      <c r="B4117" s="360" t="s">
        <v>4082</v>
      </c>
      <c r="C4117" s="360" t="s">
        <v>8</v>
      </c>
      <c r="D4117" s="361">
        <v>62.28</v>
      </c>
    </row>
    <row r="4118" spans="1:4" s="364" customFormat="1" x14ac:dyDescent="0.25">
      <c r="A4118" s="360">
        <v>92934</v>
      </c>
      <c r="B4118" s="360" t="s">
        <v>4083</v>
      </c>
      <c r="C4118" s="360" t="s">
        <v>8</v>
      </c>
      <c r="D4118" s="361">
        <v>94.26</v>
      </c>
    </row>
    <row r="4119" spans="1:4" s="364" customFormat="1" x14ac:dyDescent="0.25">
      <c r="A4119" s="360">
        <v>92935</v>
      </c>
      <c r="B4119" s="360" t="s">
        <v>4084</v>
      </c>
      <c r="C4119" s="360" t="s">
        <v>8</v>
      </c>
      <c r="D4119" s="361">
        <v>94.26</v>
      </c>
    </row>
    <row r="4120" spans="1:4" s="364" customFormat="1" x14ac:dyDescent="0.25">
      <c r="A4120" s="360">
        <v>92936</v>
      </c>
      <c r="B4120" s="360" t="s">
        <v>4085</v>
      </c>
      <c r="C4120" s="360" t="s">
        <v>8</v>
      </c>
      <c r="D4120" s="361">
        <v>132.43</v>
      </c>
    </row>
    <row r="4121" spans="1:4" s="364" customFormat="1" x14ac:dyDescent="0.25">
      <c r="A4121" s="360">
        <v>92937</v>
      </c>
      <c r="B4121" s="360" t="s">
        <v>4086</v>
      </c>
      <c r="C4121" s="360" t="s">
        <v>8</v>
      </c>
      <c r="D4121" s="361">
        <v>132.43</v>
      </c>
    </row>
    <row r="4122" spans="1:4" s="364" customFormat="1" x14ac:dyDescent="0.25">
      <c r="A4122" s="360">
        <v>92938</v>
      </c>
      <c r="B4122" s="360" t="s">
        <v>4087</v>
      </c>
      <c r="C4122" s="360" t="s">
        <v>8</v>
      </c>
      <c r="D4122" s="361">
        <v>24.33</v>
      </c>
    </row>
    <row r="4123" spans="1:4" s="364" customFormat="1" x14ac:dyDescent="0.25">
      <c r="A4123" s="360">
        <v>92939</v>
      </c>
      <c r="B4123" s="360" t="s">
        <v>4088</v>
      </c>
      <c r="C4123" s="360" t="s">
        <v>8</v>
      </c>
      <c r="D4123" s="361">
        <v>24.57</v>
      </c>
    </row>
    <row r="4124" spans="1:4" s="364" customFormat="1" x14ac:dyDescent="0.25">
      <c r="A4124" s="360">
        <v>92940</v>
      </c>
      <c r="B4124" s="360" t="s">
        <v>4089</v>
      </c>
      <c r="C4124" s="360" t="s">
        <v>8</v>
      </c>
      <c r="D4124" s="361">
        <v>31.66</v>
      </c>
    </row>
    <row r="4125" spans="1:4" s="364" customFormat="1" x14ac:dyDescent="0.25">
      <c r="A4125" s="360">
        <v>92941</v>
      </c>
      <c r="B4125" s="360" t="s">
        <v>4090</v>
      </c>
      <c r="C4125" s="360" t="s">
        <v>8</v>
      </c>
      <c r="D4125" s="361">
        <v>31.65</v>
      </c>
    </row>
    <row r="4126" spans="1:4" s="364" customFormat="1" x14ac:dyDescent="0.25">
      <c r="A4126" s="360">
        <v>92942</v>
      </c>
      <c r="B4126" s="360" t="s">
        <v>4091</v>
      </c>
      <c r="C4126" s="360" t="s">
        <v>8</v>
      </c>
      <c r="D4126" s="361">
        <v>31.65</v>
      </c>
    </row>
    <row r="4127" spans="1:4" s="364" customFormat="1" x14ac:dyDescent="0.25">
      <c r="A4127" s="360">
        <v>92943</v>
      </c>
      <c r="B4127" s="360" t="s">
        <v>4092</v>
      </c>
      <c r="C4127" s="360" t="s">
        <v>8</v>
      </c>
      <c r="D4127" s="361">
        <v>36.54</v>
      </c>
    </row>
    <row r="4128" spans="1:4" s="364" customFormat="1" x14ac:dyDescent="0.25">
      <c r="A4128" s="360">
        <v>92944</v>
      </c>
      <c r="B4128" s="360" t="s">
        <v>4093</v>
      </c>
      <c r="C4128" s="360" t="s">
        <v>8</v>
      </c>
      <c r="D4128" s="361">
        <v>36.54</v>
      </c>
    </row>
    <row r="4129" spans="1:4" s="364" customFormat="1" x14ac:dyDescent="0.25">
      <c r="A4129" s="360">
        <v>92945</v>
      </c>
      <c r="B4129" s="360" t="s">
        <v>4094</v>
      </c>
      <c r="C4129" s="360" t="s">
        <v>8</v>
      </c>
      <c r="D4129" s="361">
        <v>36.54</v>
      </c>
    </row>
    <row r="4130" spans="1:4" s="364" customFormat="1" x14ac:dyDescent="0.25">
      <c r="A4130" s="360">
        <v>92946</v>
      </c>
      <c r="B4130" s="360" t="s">
        <v>4095</v>
      </c>
      <c r="C4130" s="360" t="s">
        <v>8</v>
      </c>
      <c r="D4130" s="361">
        <v>51.73</v>
      </c>
    </row>
    <row r="4131" spans="1:4" s="364" customFormat="1" x14ac:dyDescent="0.25">
      <c r="A4131" s="360">
        <v>92947</v>
      </c>
      <c r="B4131" s="360" t="s">
        <v>4096</v>
      </c>
      <c r="C4131" s="360" t="s">
        <v>8</v>
      </c>
      <c r="D4131" s="361">
        <v>51.73</v>
      </c>
    </row>
    <row r="4132" spans="1:4" s="364" customFormat="1" x14ac:dyDescent="0.25">
      <c r="A4132" s="360">
        <v>92948</v>
      </c>
      <c r="B4132" s="360" t="s">
        <v>4097</v>
      </c>
      <c r="C4132" s="360" t="s">
        <v>8</v>
      </c>
      <c r="D4132" s="361">
        <v>51.73</v>
      </c>
    </row>
    <row r="4133" spans="1:4" s="364" customFormat="1" x14ac:dyDescent="0.25">
      <c r="A4133" s="360">
        <v>92949</v>
      </c>
      <c r="B4133" s="360" t="s">
        <v>4098</v>
      </c>
      <c r="C4133" s="360" t="s">
        <v>8</v>
      </c>
      <c r="D4133" s="361">
        <v>81.61</v>
      </c>
    </row>
    <row r="4134" spans="1:4" s="364" customFormat="1" x14ac:dyDescent="0.25">
      <c r="A4134" s="360">
        <v>92950</v>
      </c>
      <c r="B4134" s="360" t="s">
        <v>4099</v>
      </c>
      <c r="C4134" s="360" t="s">
        <v>8</v>
      </c>
      <c r="D4134" s="361">
        <v>81.61</v>
      </c>
    </row>
    <row r="4135" spans="1:4" s="364" customFormat="1" x14ac:dyDescent="0.25">
      <c r="A4135" s="360">
        <v>92951</v>
      </c>
      <c r="B4135" s="360" t="s">
        <v>4100</v>
      </c>
      <c r="C4135" s="360" t="s">
        <v>8</v>
      </c>
      <c r="D4135" s="361">
        <v>117.72</v>
      </c>
    </row>
    <row r="4136" spans="1:4" s="364" customFormat="1" x14ac:dyDescent="0.25">
      <c r="A4136" s="360">
        <v>92952</v>
      </c>
      <c r="B4136" s="360" t="s">
        <v>4101</v>
      </c>
      <c r="C4136" s="360" t="s">
        <v>8</v>
      </c>
      <c r="D4136" s="361">
        <v>117.72</v>
      </c>
    </row>
    <row r="4137" spans="1:4" s="364" customFormat="1" x14ac:dyDescent="0.25">
      <c r="A4137" s="360">
        <v>92953</v>
      </c>
      <c r="B4137" s="360" t="s">
        <v>4102</v>
      </c>
      <c r="C4137" s="360" t="s">
        <v>8</v>
      </c>
      <c r="D4137" s="361">
        <v>20.6</v>
      </c>
    </row>
    <row r="4138" spans="1:4" s="364" customFormat="1" x14ac:dyDescent="0.25">
      <c r="A4138" s="360">
        <v>93050</v>
      </c>
      <c r="B4138" s="360" t="s">
        <v>4103</v>
      </c>
      <c r="C4138" s="360" t="s">
        <v>8</v>
      </c>
      <c r="D4138" s="361">
        <v>11.79</v>
      </c>
    </row>
    <row r="4139" spans="1:4" s="364" customFormat="1" x14ac:dyDescent="0.25">
      <c r="A4139" s="360">
        <v>93051</v>
      </c>
      <c r="B4139" s="360" t="s">
        <v>4104</v>
      </c>
      <c r="C4139" s="360" t="s">
        <v>8</v>
      </c>
      <c r="D4139" s="361">
        <v>10.81</v>
      </c>
    </row>
    <row r="4140" spans="1:4" s="364" customFormat="1" x14ac:dyDescent="0.25">
      <c r="A4140" s="360">
        <v>93052</v>
      </c>
      <c r="B4140" s="360" t="s">
        <v>4105</v>
      </c>
      <c r="C4140" s="360" t="s">
        <v>8</v>
      </c>
      <c r="D4140" s="361">
        <v>565.29</v>
      </c>
    </row>
    <row r="4141" spans="1:4" s="364" customFormat="1" x14ac:dyDescent="0.25">
      <c r="A4141" s="360">
        <v>93054</v>
      </c>
      <c r="B4141" s="360" t="s">
        <v>4106</v>
      </c>
      <c r="C4141" s="360" t="s">
        <v>8</v>
      </c>
      <c r="D4141" s="361">
        <v>23.33</v>
      </c>
    </row>
    <row r="4142" spans="1:4" s="364" customFormat="1" x14ac:dyDescent="0.25">
      <c r="A4142" s="360">
        <v>93055</v>
      </c>
      <c r="B4142" s="360" t="s">
        <v>4107</v>
      </c>
      <c r="C4142" s="360" t="s">
        <v>8</v>
      </c>
      <c r="D4142" s="361">
        <v>48.45</v>
      </c>
    </row>
    <row r="4143" spans="1:4" s="364" customFormat="1" x14ac:dyDescent="0.25">
      <c r="A4143" s="360">
        <v>93056</v>
      </c>
      <c r="B4143" s="360" t="s">
        <v>4108</v>
      </c>
      <c r="C4143" s="360" t="s">
        <v>8</v>
      </c>
      <c r="D4143" s="361">
        <v>17.48</v>
      </c>
    </row>
    <row r="4144" spans="1:4" s="364" customFormat="1" x14ac:dyDescent="0.25">
      <c r="A4144" s="360">
        <v>93057</v>
      </c>
      <c r="B4144" s="360" t="s">
        <v>4109</v>
      </c>
      <c r="C4144" s="360" t="s">
        <v>8</v>
      </c>
      <c r="D4144" s="361">
        <v>15.13</v>
      </c>
    </row>
    <row r="4145" spans="1:4" s="364" customFormat="1" x14ac:dyDescent="0.25">
      <c r="A4145" s="360">
        <v>93058</v>
      </c>
      <c r="B4145" s="360" t="s">
        <v>4110</v>
      </c>
      <c r="C4145" s="360" t="s">
        <v>8</v>
      </c>
      <c r="D4145" s="361">
        <v>621.55999999999995</v>
      </c>
    </row>
    <row r="4146" spans="1:4" s="364" customFormat="1" x14ac:dyDescent="0.25">
      <c r="A4146" s="360">
        <v>93059</v>
      </c>
      <c r="B4146" s="360" t="s">
        <v>4111</v>
      </c>
      <c r="C4146" s="360" t="s">
        <v>8</v>
      </c>
      <c r="D4146" s="361">
        <v>32.19</v>
      </c>
    </row>
    <row r="4147" spans="1:4" s="364" customFormat="1" x14ac:dyDescent="0.25">
      <c r="A4147" s="360">
        <v>93060</v>
      </c>
      <c r="B4147" s="360" t="s">
        <v>4112</v>
      </c>
      <c r="C4147" s="360" t="s">
        <v>8</v>
      </c>
      <c r="D4147" s="361">
        <v>84.88</v>
      </c>
    </row>
    <row r="4148" spans="1:4" s="364" customFormat="1" x14ac:dyDescent="0.25">
      <c r="A4148" s="360">
        <v>93061</v>
      </c>
      <c r="B4148" s="360" t="s">
        <v>4113</v>
      </c>
      <c r="C4148" s="360" t="s">
        <v>8</v>
      </c>
      <c r="D4148" s="361">
        <v>33.409999999999997</v>
      </c>
    </row>
    <row r="4149" spans="1:4" s="364" customFormat="1" x14ac:dyDescent="0.25">
      <c r="A4149" s="360">
        <v>93062</v>
      </c>
      <c r="B4149" s="360" t="s">
        <v>4114</v>
      </c>
      <c r="C4149" s="360" t="s">
        <v>8</v>
      </c>
      <c r="D4149" s="361">
        <v>28.85</v>
      </c>
    </row>
    <row r="4150" spans="1:4" s="364" customFormat="1" x14ac:dyDescent="0.25">
      <c r="A4150" s="360">
        <v>93063</v>
      </c>
      <c r="B4150" s="360" t="s">
        <v>4115</v>
      </c>
      <c r="C4150" s="360" t="s">
        <v>8</v>
      </c>
      <c r="D4150" s="361">
        <v>711.89</v>
      </c>
    </row>
    <row r="4151" spans="1:4" s="364" customFormat="1" x14ac:dyDescent="0.25">
      <c r="A4151" s="360">
        <v>93064</v>
      </c>
      <c r="B4151" s="360" t="s">
        <v>4116</v>
      </c>
      <c r="C4151" s="360" t="s">
        <v>8</v>
      </c>
      <c r="D4151" s="361">
        <v>52.01</v>
      </c>
    </row>
    <row r="4152" spans="1:4" s="364" customFormat="1" x14ac:dyDescent="0.25">
      <c r="A4152" s="360">
        <v>93065</v>
      </c>
      <c r="B4152" s="360" t="s">
        <v>4117</v>
      </c>
      <c r="C4152" s="360" t="s">
        <v>8</v>
      </c>
      <c r="D4152" s="361">
        <v>48.64</v>
      </c>
    </row>
    <row r="4153" spans="1:4" s="364" customFormat="1" x14ac:dyDescent="0.25">
      <c r="A4153" s="360">
        <v>93066</v>
      </c>
      <c r="B4153" s="360" t="s">
        <v>4118</v>
      </c>
      <c r="C4153" s="360" t="s">
        <v>8</v>
      </c>
      <c r="D4153" s="361">
        <v>893.74</v>
      </c>
    </row>
    <row r="4154" spans="1:4" s="364" customFormat="1" x14ac:dyDescent="0.25">
      <c r="A4154" s="360">
        <v>93067</v>
      </c>
      <c r="B4154" s="360" t="s">
        <v>4119</v>
      </c>
      <c r="C4154" s="360" t="s">
        <v>8</v>
      </c>
      <c r="D4154" s="361">
        <v>77.44</v>
      </c>
    </row>
    <row r="4155" spans="1:4" s="364" customFormat="1" x14ac:dyDescent="0.25">
      <c r="A4155" s="360">
        <v>93068</v>
      </c>
      <c r="B4155" s="360" t="s">
        <v>4120</v>
      </c>
      <c r="C4155" s="360" t="s">
        <v>8</v>
      </c>
      <c r="D4155" s="361">
        <v>67.569999999999993</v>
      </c>
    </row>
    <row r="4156" spans="1:4" s="364" customFormat="1" x14ac:dyDescent="0.25">
      <c r="A4156" s="360">
        <v>93069</v>
      </c>
      <c r="B4156" s="360" t="s">
        <v>4121</v>
      </c>
      <c r="C4156" s="360" t="s">
        <v>8</v>
      </c>
      <c r="D4156" s="362">
        <v>1238.82</v>
      </c>
    </row>
    <row r="4157" spans="1:4" s="364" customFormat="1" x14ac:dyDescent="0.25">
      <c r="A4157" s="360">
        <v>93070</v>
      </c>
      <c r="B4157" s="360" t="s">
        <v>4122</v>
      </c>
      <c r="C4157" s="360" t="s">
        <v>8</v>
      </c>
      <c r="D4157" s="361">
        <v>197.61</v>
      </c>
    </row>
    <row r="4158" spans="1:4" s="364" customFormat="1" x14ac:dyDescent="0.25">
      <c r="A4158" s="360">
        <v>93071</v>
      </c>
      <c r="B4158" s="360" t="s">
        <v>4123</v>
      </c>
      <c r="C4158" s="360" t="s">
        <v>8</v>
      </c>
      <c r="D4158" s="361">
        <v>183.37</v>
      </c>
    </row>
    <row r="4159" spans="1:4" s="364" customFormat="1" x14ac:dyDescent="0.25">
      <c r="A4159" s="360">
        <v>93072</v>
      </c>
      <c r="B4159" s="360" t="s">
        <v>4124</v>
      </c>
      <c r="C4159" s="360" t="s">
        <v>8</v>
      </c>
      <c r="D4159" s="362">
        <v>1634.72</v>
      </c>
    </row>
    <row r="4160" spans="1:4" s="364" customFormat="1" x14ac:dyDescent="0.25">
      <c r="A4160" s="360">
        <v>93073</v>
      </c>
      <c r="B4160" s="360" t="s">
        <v>4125</v>
      </c>
      <c r="C4160" s="360" t="s">
        <v>8</v>
      </c>
      <c r="D4160" s="361">
        <v>88.45</v>
      </c>
    </row>
    <row r="4161" spans="1:4" s="364" customFormat="1" x14ac:dyDescent="0.25">
      <c r="A4161" s="360">
        <v>93074</v>
      </c>
      <c r="B4161" s="360" t="s">
        <v>4126</v>
      </c>
      <c r="C4161" s="360" t="s">
        <v>8</v>
      </c>
      <c r="D4161" s="361">
        <v>11.87</v>
      </c>
    </row>
    <row r="4162" spans="1:4" s="364" customFormat="1" x14ac:dyDescent="0.25">
      <c r="A4162" s="360">
        <v>93075</v>
      </c>
      <c r="B4162" s="360" t="s">
        <v>4127</v>
      </c>
      <c r="C4162" s="360" t="s">
        <v>8</v>
      </c>
      <c r="D4162" s="361">
        <v>21.27</v>
      </c>
    </row>
    <row r="4163" spans="1:4" s="364" customFormat="1" x14ac:dyDescent="0.25">
      <c r="A4163" s="360">
        <v>93076</v>
      </c>
      <c r="B4163" s="360" t="s">
        <v>4128</v>
      </c>
      <c r="C4163" s="360" t="s">
        <v>8</v>
      </c>
      <c r="D4163" s="361">
        <v>20.23</v>
      </c>
    </row>
    <row r="4164" spans="1:4" s="364" customFormat="1" x14ac:dyDescent="0.25">
      <c r="A4164" s="360">
        <v>93077</v>
      </c>
      <c r="B4164" s="360" t="s">
        <v>4129</v>
      </c>
      <c r="C4164" s="360" t="s">
        <v>8</v>
      </c>
      <c r="D4164" s="361">
        <v>30.79</v>
      </c>
    </row>
    <row r="4165" spans="1:4" s="364" customFormat="1" x14ac:dyDescent="0.25">
      <c r="A4165" s="360">
        <v>93078</v>
      </c>
      <c r="B4165" s="360" t="s">
        <v>4130</v>
      </c>
      <c r="C4165" s="360" t="s">
        <v>8</v>
      </c>
      <c r="D4165" s="361">
        <v>33.56</v>
      </c>
    </row>
    <row r="4166" spans="1:4" s="364" customFormat="1" x14ac:dyDescent="0.25">
      <c r="A4166" s="360">
        <v>93079</v>
      </c>
      <c r="B4166" s="360" t="s">
        <v>4131</v>
      </c>
      <c r="C4166" s="360" t="s">
        <v>8</v>
      </c>
      <c r="D4166" s="361">
        <v>29.02</v>
      </c>
    </row>
    <row r="4167" spans="1:4" s="364" customFormat="1" x14ac:dyDescent="0.25">
      <c r="A4167" s="360">
        <v>93080</v>
      </c>
      <c r="B4167" s="360" t="s">
        <v>4132</v>
      </c>
      <c r="C4167" s="360" t="s">
        <v>8</v>
      </c>
      <c r="D4167" s="361">
        <v>7.73</v>
      </c>
    </row>
    <row r="4168" spans="1:4" s="364" customFormat="1" x14ac:dyDescent="0.25">
      <c r="A4168" s="360">
        <v>93081</v>
      </c>
      <c r="B4168" s="360" t="s">
        <v>4133</v>
      </c>
      <c r="C4168" s="360" t="s">
        <v>8</v>
      </c>
      <c r="D4168" s="361">
        <v>19.66</v>
      </c>
    </row>
    <row r="4169" spans="1:4" s="364" customFormat="1" x14ac:dyDescent="0.25">
      <c r="A4169" s="360">
        <v>93082</v>
      </c>
      <c r="B4169" s="360" t="s">
        <v>4134</v>
      </c>
      <c r="C4169" s="360" t="s">
        <v>8</v>
      </c>
      <c r="D4169" s="361">
        <v>24.41</v>
      </c>
    </row>
    <row r="4170" spans="1:4" s="364" customFormat="1" x14ac:dyDescent="0.25">
      <c r="A4170" s="360">
        <v>93083</v>
      </c>
      <c r="B4170" s="360" t="s">
        <v>4135</v>
      </c>
      <c r="C4170" s="360" t="s">
        <v>8</v>
      </c>
      <c r="D4170" s="361">
        <v>488.17</v>
      </c>
    </row>
    <row r="4171" spans="1:4" s="364" customFormat="1" x14ac:dyDescent="0.25">
      <c r="A4171" s="360">
        <v>93084</v>
      </c>
      <c r="B4171" s="360" t="s">
        <v>4136</v>
      </c>
      <c r="C4171" s="360" t="s">
        <v>8</v>
      </c>
      <c r="D4171" s="361">
        <v>13.37</v>
      </c>
    </row>
    <row r="4172" spans="1:4" s="364" customFormat="1" x14ac:dyDescent="0.25">
      <c r="A4172" s="360">
        <v>93085</v>
      </c>
      <c r="B4172" s="360" t="s">
        <v>4137</v>
      </c>
      <c r="C4172" s="360" t="s">
        <v>8</v>
      </c>
      <c r="D4172" s="361">
        <v>12.39</v>
      </c>
    </row>
    <row r="4173" spans="1:4" s="364" customFormat="1" x14ac:dyDescent="0.25">
      <c r="A4173" s="360">
        <v>93086</v>
      </c>
      <c r="B4173" s="360" t="s">
        <v>4138</v>
      </c>
      <c r="C4173" s="360" t="s">
        <v>8</v>
      </c>
      <c r="D4173" s="361">
        <v>566.87</v>
      </c>
    </row>
    <row r="4174" spans="1:4" s="364" customFormat="1" x14ac:dyDescent="0.25">
      <c r="A4174" s="360">
        <v>93087</v>
      </c>
      <c r="B4174" s="360" t="s">
        <v>4139</v>
      </c>
      <c r="C4174" s="360" t="s">
        <v>8</v>
      </c>
      <c r="D4174" s="361">
        <v>21.23</v>
      </c>
    </row>
    <row r="4175" spans="1:4" s="364" customFormat="1" x14ac:dyDescent="0.25">
      <c r="A4175" s="360">
        <v>93088</v>
      </c>
      <c r="B4175" s="360" t="s">
        <v>4140</v>
      </c>
      <c r="C4175" s="360" t="s">
        <v>8</v>
      </c>
      <c r="D4175" s="361">
        <v>25.08</v>
      </c>
    </row>
    <row r="4176" spans="1:4" s="364" customFormat="1" x14ac:dyDescent="0.25">
      <c r="A4176" s="360">
        <v>93089</v>
      </c>
      <c r="B4176" s="360" t="s">
        <v>4141</v>
      </c>
      <c r="C4176" s="360" t="s">
        <v>8</v>
      </c>
      <c r="D4176" s="361">
        <v>50.03</v>
      </c>
    </row>
    <row r="4177" spans="1:4" s="364" customFormat="1" x14ac:dyDescent="0.25">
      <c r="A4177" s="360">
        <v>93090</v>
      </c>
      <c r="B4177" s="360" t="s">
        <v>4142</v>
      </c>
      <c r="C4177" s="360" t="s">
        <v>8</v>
      </c>
      <c r="D4177" s="361">
        <v>19.07</v>
      </c>
    </row>
    <row r="4178" spans="1:4" s="364" customFormat="1" x14ac:dyDescent="0.25">
      <c r="A4178" s="360">
        <v>93091</v>
      </c>
      <c r="B4178" s="360" t="s">
        <v>4143</v>
      </c>
      <c r="C4178" s="360" t="s">
        <v>8</v>
      </c>
      <c r="D4178" s="361">
        <v>16.72</v>
      </c>
    </row>
    <row r="4179" spans="1:4" s="364" customFormat="1" x14ac:dyDescent="0.25">
      <c r="A4179" s="360">
        <v>93092</v>
      </c>
      <c r="B4179" s="360" t="s">
        <v>4144</v>
      </c>
      <c r="C4179" s="360" t="s">
        <v>8</v>
      </c>
      <c r="D4179" s="361">
        <v>623.15</v>
      </c>
    </row>
    <row r="4180" spans="1:4" s="364" customFormat="1" x14ac:dyDescent="0.25">
      <c r="A4180" s="360">
        <v>93093</v>
      </c>
      <c r="B4180" s="360" t="s">
        <v>4145</v>
      </c>
      <c r="C4180" s="360" t="s">
        <v>8</v>
      </c>
      <c r="D4180" s="361">
        <v>33.78</v>
      </c>
    </row>
    <row r="4181" spans="1:4" s="364" customFormat="1" x14ac:dyDescent="0.25">
      <c r="A4181" s="360">
        <v>93094</v>
      </c>
      <c r="B4181" s="360" t="s">
        <v>4146</v>
      </c>
      <c r="C4181" s="360" t="s">
        <v>8</v>
      </c>
      <c r="D4181" s="361">
        <v>86.47</v>
      </c>
    </row>
    <row r="4182" spans="1:4" s="364" customFormat="1" x14ac:dyDescent="0.25">
      <c r="A4182" s="360">
        <v>93095</v>
      </c>
      <c r="B4182" s="360" t="s">
        <v>4147</v>
      </c>
      <c r="C4182" s="360" t="s">
        <v>8</v>
      </c>
      <c r="D4182" s="361">
        <v>63.71</v>
      </c>
    </row>
    <row r="4183" spans="1:4" s="364" customFormat="1" x14ac:dyDescent="0.25">
      <c r="A4183" s="360">
        <v>93096</v>
      </c>
      <c r="B4183" s="360" t="s">
        <v>4148</v>
      </c>
      <c r="C4183" s="360" t="s">
        <v>8</v>
      </c>
      <c r="D4183" s="361">
        <v>91.58</v>
      </c>
    </row>
    <row r="4184" spans="1:4" s="364" customFormat="1" x14ac:dyDescent="0.25">
      <c r="A4184" s="360">
        <v>93097</v>
      </c>
      <c r="B4184" s="360" t="s">
        <v>4149</v>
      </c>
      <c r="C4184" s="360" t="s">
        <v>8</v>
      </c>
      <c r="D4184" s="361">
        <v>12.08</v>
      </c>
    </row>
    <row r="4185" spans="1:4" s="364" customFormat="1" x14ac:dyDescent="0.25">
      <c r="A4185" s="360">
        <v>93098</v>
      </c>
      <c r="B4185" s="360" t="s">
        <v>4150</v>
      </c>
      <c r="C4185" s="360" t="s">
        <v>8</v>
      </c>
      <c r="D4185" s="361">
        <v>21.48</v>
      </c>
    </row>
    <row r="4186" spans="1:4" s="364" customFormat="1" x14ac:dyDescent="0.25">
      <c r="A4186" s="360">
        <v>93099</v>
      </c>
      <c r="B4186" s="360" t="s">
        <v>4151</v>
      </c>
      <c r="C4186" s="360" t="s">
        <v>8</v>
      </c>
      <c r="D4186" s="361">
        <v>22.41</v>
      </c>
    </row>
    <row r="4187" spans="1:4" s="364" customFormat="1" x14ac:dyDescent="0.25">
      <c r="A4187" s="360">
        <v>93100</v>
      </c>
      <c r="B4187" s="360" t="s">
        <v>4152</v>
      </c>
      <c r="C4187" s="360" t="s">
        <v>8</v>
      </c>
      <c r="D4187" s="361">
        <v>32.97</v>
      </c>
    </row>
    <row r="4188" spans="1:4" s="364" customFormat="1" x14ac:dyDescent="0.25">
      <c r="A4188" s="360">
        <v>93101</v>
      </c>
      <c r="B4188" s="360" t="s">
        <v>4153</v>
      </c>
      <c r="C4188" s="360" t="s">
        <v>8</v>
      </c>
      <c r="D4188" s="361">
        <v>35.74</v>
      </c>
    </row>
    <row r="4189" spans="1:4" s="364" customFormat="1" x14ac:dyDescent="0.25">
      <c r="A4189" s="360">
        <v>93102</v>
      </c>
      <c r="B4189" s="360" t="s">
        <v>4154</v>
      </c>
      <c r="C4189" s="360" t="s">
        <v>8</v>
      </c>
      <c r="D4189" s="361">
        <v>31.01</v>
      </c>
    </row>
    <row r="4190" spans="1:4" s="364" customFormat="1" x14ac:dyDescent="0.25">
      <c r="A4190" s="360">
        <v>93103</v>
      </c>
      <c r="B4190" s="360" t="s">
        <v>4155</v>
      </c>
      <c r="C4190" s="360" t="s">
        <v>8</v>
      </c>
      <c r="D4190" s="361">
        <v>7.89</v>
      </c>
    </row>
    <row r="4191" spans="1:4" s="364" customFormat="1" x14ac:dyDescent="0.25">
      <c r="A4191" s="360">
        <v>93104</v>
      </c>
      <c r="B4191" s="360" t="s">
        <v>4156</v>
      </c>
      <c r="C4191" s="360" t="s">
        <v>8</v>
      </c>
      <c r="D4191" s="361">
        <v>19.82</v>
      </c>
    </row>
    <row r="4192" spans="1:4" s="364" customFormat="1" x14ac:dyDescent="0.25">
      <c r="A4192" s="360">
        <v>93105</v>
      </c>
      <c r="B4192" s="360" t="s">
        <v>4157</v>
      </c>
      <c r="C4192" s="360" t="s">
        <v>8</v>
      </c>
      <c r="D4192" s="361">
        <v>24.57</v>
      </c>
    </row>
    <row r="4193" spans="1:4" s="364" customFormat="1" x14ac:dyDescent="0.25">
      <c r="A4193" s="360">
        <v>93106</v>
      </c>
      <c r="B4193" s="360" t="s">
        <v>4158</v>
      </c>
      <c r="C4193" s="360" t="s">
        <v>8</v>
      </c>
      <c r="D4193" s="361">
        <v>488.33</v>
      </c>
    </row>
    <row r="4194" spans="1:4" s="364" customFormat="1" x14ac:dyDescent="0.25">
      <c r="A4194" s="360">
        <v>93107</v>
      </c>
      <c r="B4194" s="360" t="s">
        <v>4159</v>
      </c>
      <c r="C4194" s="360" t="s">
        <v>8</v>
      </c>
      <c r="D4194" s="361">
        <v>14.8</v>
      </c>
    </row>
    <row r="4195" spans="1:4" s="364" customFormat="1" x14ac:dyDescent="0.25">
      <c r="A4195" s="360">
        <v>93108</v>
      </c>
      <c r="B4195" s="360" t="s">
        <v>4160</v>
      </c>
      <c r="C4195" s="360" t="s">
        <v>8</v>
      </c>
      <c r="D4195" s="361">
        <v>13.82</v>
      </c>
    </row>
    <row r="4196" spans="1:4" s="364" customFormat="1" x14ac:dyDescent="0.25">
      <c r="A4196" s="360">
        <v>93109</v>
      </c>
      <c r="B4196" s="360" t="s">
        <v>4161</v>
      </c>
      <c r="C4196" s="360" t="s">
        <v>8</v>
      </c>
      <c r="D4196" s="361">
        <v>568.29999999999995</v>
      </c>
    </row>
    <row r="4197" spans="1:4" s="364" customFormat="1" x14ac:dyDescent="0.25">
      <c r="A4197" s="360">
        <v>93110</v>
      </c>
      <c r="B4197" s="360" t="s">
        <v>4162</v>
      </c>
      <c r="C4197" s="360" t="s">
        <v>8</v>
      </c>
      <c r="D4197" s="361">
        <v>22.66</v>
      </c>
    </row>
    <row r="4198" spans="1:4" s="364" customFormat="1" x14ac:dyDescent="0.25">
      <c r="A4198" s="360">
        <v>93111</v>
      </c>
      <c r="B4198" s="360" t="s">
        <v>4163</v>
      </c>
      <c r="C4198" s="360" t="s">
        <v>8</v>
      </c>
      <c r="D4198" s="361">
        <v>26.34</v>
      </c>
    </row>
    <row r="4199" spans="1:4" s="364" customFormat="1" x14ac:dyDescent="0.25">
      <c r="A4199" s="360">
        <v>93112</v>
      </c>
      <c r="B4199" s="360" t="s">
        <v>4164</v>
      </c>
      <c r="C4199" s="360" t="s">
        <v>8</v>
      </c>
      <c r="D4199" s="361">
        <v>51.46</v>
      </c>
    </row>
    <row r="4200" spans="1:4" s="364" customFormat="1" x14ac:dyDescent="0.25">
      <c r="A4200" s="360">
        <v>93113</v>
      </c>
      <c r="B4200" s="360" t="s">
        <v>4165</v>
      </c>
      <c r="C4200" s="360" t="s">
        <v>8</v>
      </c>
      <c r="D4200" s="361">
        <v>21.65</v>
      </c>
    </row>
    <row r="4201" spans="1:4" s="364" customFormat="1" x14ac:dyDescent="0.25">
      <c r="A4201" s="360">
        <v>93114</v>
      </c>
      <c r="B4201" s="360" t="s">
        <v>4166</v>
      </c>
      <c r="C4201" s="360" t="s">
        <v>8</v>
      </c>
      <c r="D4201" s="361">
        <v>36.36</v>
      </c>
    </row>
    <row r="4202" spans="1:4" s="364" customFormat="1" x14ac:dyDescent="0.25">
      <c r="A4202" s="360">
        <v>93115</v>
      </c>
      <c r="B4202" s="360" t="s">
        <v>4167</v>
      </c>
      <c r="C4202" s="360" t="s">
        <v>8</v>
      </c>
      <c r="D4202" s="361">
        <v>89.05</v>
      </c>
    </row>
    <row r="4203" spans="1:4" s="364" customFormat="1" x14ac:dyDescent="0.25">
      <c r="A4203" s="360">
        <v>93116</v>
      </c>
      <c r="B4203" s="360" t="s">
        <v>4168</v>
      </c>
      <c r="C4203" s="360" t="s">
        <v>8</v>
      </c>
      <c r="D4203" s="361">
        <v>625.73</v>
      </c>
    </row>
    <row r="4204" spans="1:4" s="364" customFormat="1" x14ac:dyDescent="0.25">
      <c r="A4204" s="360">
        <v>93117</v>
      </c>
      <c r="B4204" s="360" t="s">
        <v>4169</v>
      </c>
      <c r="C4204" s="360" t="s">
        <v>8</v>
      </c>
      <c r="D4204" s="361">
        <v>63.93</v>
      </c>
    </row>
    <row r="4205" spans="1:4" s="364" customFormat="1" x14ac:dyDescent="0.25">
      <c r="A4205" s="360">
        <v>93118</v>
      </c>
      <c r="B4205" s="360" t="s">
        <v>4170</v>
      </c>
      <c r="C4205" s="360" t="s">
        <v>8</v>
      </c>
      <c r="D4205" s="361">
        <v>94.46</v>
      </c>
    </row>
    <row r="4206" spans="1:4" s="364" customFormat="1" x14ac:dyDescent="0.25">
      <c r="A4206" s="360">
        <v>93119</v>
      </c>
      <c r="B4206" s="360" t="s">
        <v>4171</v>
      </c>
      <c r="C4206" s="360" t="s">
        <v>8</v>
      </c>
      <c r="D4206" s="361">
        <v>17.899999999999999</v>
      </c>
    </row>
    <row r="4207" spans="1:4" s="364" customFormat="1" x14ac:dyDescent="0.25">
      <c r="A4207" s="360">
        <v>93120</v>
      </c>
      <c r="B4207" s="360" t="s">
        <v>4172</v>
      </c>
      <c r="C4207" s="360" t="s">
        <v>8</v>
      </c>
      <c r="D4207" s="361">
        <v>28.46</v>
      </c>
    </row>
    <row r="4208" spans="1:4" s="364" customFormat="1" x14ac:dyDescent="0.25">
      <c r="A4208" s="360">
        <v>93121</v>
      </c>
      <c r="B4208" s="360" t="s">
        <v>4173</v>
      </c>
      <c r="C4208" s="360" t="s">
        <v>8</v>
      </c>
      <c r="D4208" s="361">
        <v>31.23</v>
      </c>
    </row>
    <row r="4209" spans="1:4" s="364" customFormat="1" x14ac:dyDescent="0.25">
      <c r="A4209" s="360">
        <v>93122</v>
      </c>
      <c r="B4209" s="360" t="s">
        <v>4174</v>
      </c>
      <c r="C4209" s="360" t="s">
        <v>8</v>
      </c>
      <c r="D4209" s="361">
        <v>26.67</v>
      </c>
    </row>
    <row r="4210" spans="1:4" s="364" customFormat="1" x14ac:dyDescent="0.25">
      <c r="A4210" s="360">
        <v>93123</v>
      </c>
      <c r="B4210" s="360" t="s">
        <v>4175</v>
      </c>
      <c r="C4210" s="360" t="s">
        <v>8</v>
      </c>
      <c r="D4210" s="361">
        <v>60.59</v>
      </c>
    </row>
    <row r="4211" spans="1:4" s="364" customFormat="1" x14ac:dyDescent="0.25">
      <c r="A4211" s="360">
        <v>93124</v>
      </c>
      <c r="B4211" s="360" t="s">
        <v>4176</v>
      </c>
      <c r="C4211" s="360" t="s">
        <v>8</v>
      </c>
      <c r="D4211" s="361">
        <v>96.16</v>
      </c>
    </row>
    <row r="4212" spans="1:4" s="364" customFormat="1" x14ac:dyDescent="0.25">
      <c r="A4212" s="360">
        <v>93125</v>
      </c>
      <c r="B4212" s="360" t="s">
        <v>4177</v>
      </c>
      <c r="C4212" s="360" t="s">
        <v>8</v>
      </c>
      <c r="D4212" s="361">
        <v>140.44999999999999</v>
      </c>
    </row>
    <row r="4213" spans="1:4" s="364" customFormat="1" x14ac:dyDescent="0.25">
      <c r="A4213" s="360">
        <v>93126</v>
      </c>
      <c r="B4213" s="360" t="s">
        <v>4178</v>
      </c>
      <c r="C4213" s="360" t="s">
        <v>8</v>
      </c>
      <c r="D4213" s="361">
        <v>314.33999999999997</v>
      </c>
    </row>
    <row r="4214" spans="1:4" s="364" customFormat="1" x14ac:dyDescent="0.25">
      <c r="A4214" s="360">
        <v>93133</v>
      </c>
      <c r="B4214" s="360" t="s">
        <v>4179</v>
      </c>
      <c r="C4214" s="360" t="s">
        <v>8</v>
      </c>
      <c r="D4214" s="361">
        <v>19.3</v>
      </c>
    </row>
    <row r="4215" spans="1:4" s="364" customFormat="1" x14ac:dyDescent="0.25">
      <c r="A4215" s="360">
        <v>94465</v>
      </c>
      <c r="B4215" s="360" t="s">
        <v>4180</v>
      </c>
      <c r="C4215" s="360" t="s">
        <v>8</v>
      </c>
      <c r="D4215" s="361">
        <v>47.4</v>
      </c>
    </row>
    <row r="4216" spans="1:4" s="364" customFormat="1" x14ac:dyDescent="0.25">
      <c r="A4216" s="360">
        <v>94466</v>
      </c>
      <c r="B4216" s="360" t="s">
        <v>4181</v>
      </c>
      <c r="C4216" s="360" t="s">
        <v>8</v>
      </c>
      <c r="D4216" s="361">
        <v>47.42</v>
      </c>
    </row>
    <row r="4217" spans="1:4" s="364" customFormat="1" x14ac:dyDescent="0.25">
      <c r="A4217" s="360">
        <v>94467</v>
      </c>
      <c r="B4217" s="360" t="s">
        <v>4182</v>
      </c>
      <c r="C4217" s="360" t="s">
        <v>8</v>
      </c>
      <c r="D4217" s="361">
        <v>75.38</v>
      </c>
    </row>
    <row r="4218" spans="1:4" s="364" customFormat="1" x14ac:dyDescent="0.25">
      <c r="A4218" s="360">
        <v>94468</v>
      </c>
      <c r="B4218" s="360" t="s">
        <v>4183</v>
      </c>
      <c r="C4218" s="360" t="s">
        <v>8</v>
      </c>
      <c r="D4218" s="361">
        <v>65.44</v>
      </c>
    </row>
    <row r="4219" spans="1:4" s="364" customFormat="1" x14ac:dyDescent="0.25">
      <c r="A4219" s="360">
        <v>94469</v>
      </c>
      <c r="B4219" s="360" t="s">
        <v>4184</v>
      </c>
      <c r="C4219" s="360" t="s">
        <v>8</v>
      </c>
      <c r="D4219" s="361">
        <v>110.26</v>
      </c>
    </row>
    <row r="4220" spans="1:4" s="364" customFormat="1" x14ac:dyDescent="0.25">
      <c r="A4220" s="360">
        <v>94470</v>
      </c>
      <c r="B4220" s="360" t="s">
        <v>4185</v>
      </c>
      <c r="C4220" s="360" t="s">
        <v>8</v>
      </c>
      <c r="D4220" s="361">
        <v>101.42</v>
      </c>
    </row>
    <row r="4221" spans="1:4" s="364" customFormat="1" x14ac:dyDescent="0.25">
      <c r="A4221" s="360">
        <v>94471</v>
      </c>
      <c r="B4221" s="360" t="s">
        <v>4186</v>
      </c>
      <c r="C4221" s="360" t="s">
        <v>8</v>
      </c>
      <c r="D4221" s="361">
        <v>68.19</v>
      </c>
    </row>
    <row r="4222" spans="1:4" s="364" customFormat="1" x14ac:dyDescent="0.25">
      <c r="A4222" s="360">
        <v>94472</v>
      </c>
      <c r="B4222" s="360" t="s">
        <v>4187</v>
      </c>
      <c r="C4222" s="360" t="s">
        <v>8</v>
      </c>
      <c r="D4222" s="361">
        <v>70.400000000000006</v>
      </c>
    </row>
    <row r="4223" spans="1:4" s="364" customFormat="1" x14ac:dyDescent="0.25">
      <c r="A4223" s="360">
        <v>94473</v>
      </c>
      <c r="B4223" s="360" t="s">
        <v>4188</v>
      </c>
      <c r="C4223" s="360" t="s">
        <v>8</v>
      </c>
      <c r="D4223" s="361">
        <v>107.73</v>
      </c>
    </row>
    <row r="4224" spans="1:4" s="364" customFormat="1" x14ac:dyDescent="0.25">
      <c r="A4224" s="360">
        <v>94474</v>
      </c>
      <c r="B4224" s="360" t="s">
        <v>4189</v>
      </c>
      <c r="C4224" s="360" t="s">
        <v>8</v>
      </c>
      <c r="D4224" s="361">
        <v>117.45</v>
      </c>
    </row>
    <row r="4225" spans="1:4" s="364" customFormat="1" x14ac:dyDescent="0.25">
      <c r="A4225" s="360">
        <v>94475</v>
      </c>
      <c r="B4225" s="360" t="s">
        <v>4190</v>
      </c>
      <c r="C4225" s="360" t="s">
        <v>8</v>
      </c>
      <c r="D4225" s="361">
        <v>148.75</v>
      </c>
    </row>
    <row r="4226" spans="1:4" s="364" customFormat="1" x14ac:dyDescent="0.25">
      <c r="A4226" s="360">
        <v>94476</v>
      </c>
      <c r="B4226" s="360" t="s">
        <v>4191</v>
      </c>
      <c r="C4226" s="360" t="s">
        <v>8</v>
      </c>
      <c r="D4226" s="361">
        <v>167.48</v>
      </c>
    </row>
    <row r="4227" spans="1:4" s="364" customFormat="1" x14ac:dyDescent="0.25">
      <c r="A4227" s="360">
        <v>94477</v>
      </c>
      <c r="B4227" s="360" t="s">
        <v>4192</v>
      </c>
      <c r="C4227" s="360" t="s">
        <v>8</v>
      </c>
      <c r="D4227" s="361">
        <v>90.73</v>
      </c>
    </row>
    <row r="4228" spans="1:4" s="364" customFormat="1" x14ac:dyDescent="0.25">
      <c r="A4228" s="360">
        <v>94478</v>
      </c>
      <c r="B4228" s="360" t="s">
        <v>4193</v>
      </c>
      <c r="C4228" s="360" t="s">
        <v>8</v>
      </c>
      <c r="D4228" s="361">
        <v>148.35</v>
      </c>
    </row>
    <row r="4229" spans="1:4" s="364" customFormat="1" x14ac:dyDescent="0.25">
      <c r="A4229" s="360">
        <v>94479</v>
      </c>
      <c r="B4229" s="360" t="s">
        <v>4194</v>
      </c>
      <c r="C4229" s="360" t="s">
        <v>8</v>
      </c>
      <c r="D4229" s="361">
        <v>196.36</v>
      </c>
    </row>
    <row r="4230" spans="1:4" s="364" customFormat="1" x14ac:dyDescent="0.25">
      <c r="A4230" s="360">
        <v>94606</v>
      </c>
      <c r="B4230" s="360" t="s">
        <v>4195</v>
      </c>
      <c r="C4230" s="360" t="s">
        <v>8</v>
      </c>
      <c r="D4230" s="361">
        <v>80.81</v>
      </c>
    </row>
    <row r="4231" spans="1:4" s="364" customFormat="1" x14ac:dyDescent="0.25">
      <c r="A4231" s="360">
        <v>94608</v>
      </c>
      <c r="B4231" s="360" t="s">
        <v>4196</v>
      </c>
      <c r="C4231" s="360" t="s">
        <v>8</v>
      </c>
      <c r="D4231" s="361">
        <v>206.07</v>
      </c>
    </row>
    <row r="4232" spans="1:4" s="364" customFormat="1" x14ac:dyDescent="0.25">
      <c r="A4232" s="360">
        <v>94610</v>
      </c>
      <c r="B4232" s="360" t="s">
        <v>4197</v>
      </c>
      <c r="C4232" s="360" t="s">
        <v>8</v>
      </c>
      <c r="D4232" s="361">
        <v>308.13</v>
      </c>
    </row>
    <row r="4233" spans="1:4" s="364" customFormat="1" x14ac:dyDescent="0.25">
      <c r="A4233" s="360">
        <v>94612</v>
      </c>
      <c r="B4233" s="360" t="s">
        <v>4198</v>
      </c>
      <c r="C4233" s="360" t="s">
        <v>8</v>
      </c>
      <c r="D4233" s="361">
        <v>434.59</v>
      </c>
    </row>
    <row r="4234" spans="1:4" s="364" customFormat="1" x14ac:dyDescent="0.25">
      <c r="A4234" s="360">
        <v>94614</v>
      </c>
      <c r="B4234" s="360" t="s">
        <v>4199</v>
      </c>
      <c r="C4234" s="360" t="s">
        <v>8</v>
      </c>
      <c r="D4234" s="361">
        <v>137.63999999999999</v>
      </c>
    </row>
    <row r="4235" spans="1:4" s="364" customFormat="1" x14ac:dyDescent="0.25">
      <c r="A4235" s="360">
        <v>94615</v>
      </c>
      <c r="B4235" s="360" t="s">
        <v>4200</v>
      </c>
      <c r="C4235" s="360" t="s">
        <v>8</v>
      </c>
      <c r="D4235" s="361">
        <v>157.30000000000001</v>
      </c>
    </row>
    <row r="4236" spans="1:4" s="364" customFormat="1" x14ac:dyDescent="0.25">
      <c r="A4236" s="360">
        <v>94616</v>
      </c>
      <c r="B4236" s="360" t="s">
        <v>4201</v>
      </c>
      <c r="C4236" s="360" t="s">
        <v>8</v>
      </c>
      <c r="D4236" s="361">
        <v>396.07</v>
      </c>
    </row>
    <row r="4237" spans="1:4" s="364" customFormat="1" x14ac:dyDescent="0.25">
      <c r="A4237" s="360">
        <v>94617</v>
      </c>
      <c r="B4237" s="360" t="s">
        <v>4202</v>
      </c>
      <c r="C4237" s="360" t="s">
        <v>8</v>
      </c>
      <c r="D4237" s="361">
        <v>327.71</v>
      </c>
    </row>
    <row r="4238" spans="1:4" s="364" customFormat="1" x14ac:dyDescent="0.25">
      <c r="A4238" s="360">
        <v>94618</v>
      </c>
      <c r="B4238" s="360" t="s">
        <v>4203</v>
      </c>
      <c r="C4238" s="360" t="s">
        <v>8</v>
      </c>
      <c r="D4238" s="361">
        <v>388.16</v>
      </c>
    </row>
    <row r="4239" spans="1:4" s="364" customFormat="1" x14ac:dyDescent="0.25">
      <c r="A4239" s="360">
        <v>94620</v>
      </c>
      <c r="B4239" s="360" t="s">
        <v>4204</v>
      </c>
      <c r="C4239" s="360" t="s">
        <v>8</v>
      </c>
      <c r="D4239" s="361">
        <v>899.57</v>
      </c>
    </row>
    <row r="4240" spans="1:4" s="364" customFormat="1" x14ac:dyDescent="0.25">
      <c r="A4240" s="360">
        <v>94622</v>
      </c>
      <c r="B4240" s="360" t="s">
        <v>4205</v>
      </c>
      <c r="C4240" s="360" t="s">
        <v>8</v>
      </c>
      <c r="D4240" s="361">
        <v>202.38</v>
      </c>
    </row>
    <row r="4241" spans="1:4" s="364" customFormat="1" x14ac:dyDescent="0.25">
      <c r="A4241" s="360">
        <v>94623</v>
      </c>
      <c r="B4241" s="360" t="s">
        <v>4206</v>
      </c>
      <c r="C4241" s="360" t="s">
        <v>8</v>
      </c>
      <c r="D4241" s="361">
        <v>489.84</v>
      </c>
    </row>
    <row r="4242" spans="1:4" s="364" customFormat="1" x14ac:dyDescent="0.25">
      <c r="A4242" s="360">
        <v>94624</v>
      </c>
      <c r="B4242" s="360" t="s">
        <v>4207</v>
      </c>
      <c r="C4242" s="360" t="s">
        <v>8</v>
      </c>
      <c r="D4242" s="361">
        <v>749.83</v>
      </c>
    </row>
    <row r="4243" spans="1:4" s="364" customFormat="1" x14ac:dyDescent="0.25">
      <c r="A4243" s="360">
        <v>94625</v>
      </c>
      <c r="B4243" s="360" t="s">
        <v>4208</v>
      </c>
      <c r="C4243" s="360" t="s">
        <v>8</v>
      </c>
      <c r="D4243" s="362">
        <v>1572.39</v>
      </c>
    </row>
    <row r="4244" spans="1:4" s="364" customFormat="1" x14ac:dyDescent="0.25">
      <c r="A4244" s="360">
        <v>94656</v>
      </c>
      <c r="B4244" s="360" t="s">
        <v>4209</v>
      </c>
      <c r="C4244" s="360" t="s">
        <v>8</v>
      </c>
      <c r="D4244" s="361">
        <v>5.56</v>
      </c>
    </row>
    <row r="4245" spans="1:4" s="364" customFormat="1" x14ac:dyDescent="0.25">
      <c r="A4245" s="360">
        <v>94657</v>
      </c>
      <c r="B4245" s="360" t="s">
        <v>4210</v>
      </c>
      <c r="C4245" s="360" t="s">
        <v>8</v>
      </c>
      <c r="D4245" s="361">
        <v>5.45</v>
      </c>
    </row>
    <row r="4246" spans="1:4" s="364" customFormat="1" x14ac:dyDescent="0.25">
      <c r="A4246" s="360">
        <v>94658</v>
      </c>
      <c r="B4246" s="360" t="s">
        <v>4211</v>
      </c>
      <c r="C4246" s="360" t="s">
        <v>8</v>
      </c>
      <c r="D4246" s="361">
        <v>6.57</v>
      </c>
    </row>
    <row r="4247" spans="1:4" s="364" customFormat="1" x14ac:dyDescent="0.25">
      <c r="A4247" s="360">
        <v>94659</v>
      </c>
      <c r="B4247" s="360" t="s">
        <v>4212</v>
      </c>
      <c r="C4247" s="360" t="s">
        <v>8</v>
      </c>
      <c r="D4247" s="361">
        <v>6.68</v>
      </c>
    </row>
    <row r="4248" spans="1:4" s="364" customFormat="1" x14ac:dyDescent="0.25">
      <c r="A4248" s="360">
        <v>94660</v>
      </c>
      <c r="B4248" s="360" t="s">
        <v>4213</v>
      </c>
      <c r="C4248" s="360" t="s">
        <v>8</v>
      </c>
      <c r="D4248" s="361">
        <v>10.92</v>
      </c>
    </row>
    <row r="4249" spans="1:4" s="364" customFormat="1" x14ac:dyDescent="0.25">
      <c r="A4249" s="360">
        <v>94661</v>
      </c>
      <c r="B4249" s="360" t="s">
        <v>4214</v>
      </c>
      <c r="C4249" s="360" t="s">
        <v>8</v>
      </c>
      <c r="D4249" s="361">
        <v>11.4</v>
      </c>
    </row>
    <row r="4250" spans="1:4" s="364" customFormat="1" x14ac:dyDescent="0.25">
      <c r="A4250" s="360">
        <v>94662</v>
      </c>
      <c r="B4250" s="360" t="s">
        <v>4215</v>
      </c>
      <c r="C4250" s="360" t="s">
        <v>8</v>
      </c>
      <c r="D4250" s="361">
        <v>11.94</v>
      </c>
    </row>
    <row r="4251" spans="1:4" s="364" customFormat="1" x14ac:dyDescent="0.25">
      <c r="A4251" s="360">
        <v>94663</v>
      </c>
      <c r="B4251" s="360" t="s">
        <v>4216</v>
      </c>
      <c r="C4251" s="360" t="s">
        <v>8</v>
      </c>
      <c r="D4251" s="361">
        <v>12.13</v>
      </c>
    </row>
    <row r="4252" spans="1:4" s="364" customFormat="1" x14ac:dyDescent="0.25">
      <c r="A4252" s="360">
        <v>94664</v>
      </c>
      <c r="B4252" s="360" t="s">
        <v>4217</v>
      </c>
      <c r="C4252" s="360" t="s">
        <v>8</v>
      </c>
      <c r="D4252" s="361">
        <v>26.3</v>
      </c>
    </row>
    <row r="4253" spans="1:4" s="364" customFormat="1" x14ac:dyDescent="0.25">
      <c r="A4253" s="360">
        <v>94665</v>
      </c>
      <c r="B4253" s="360" t="s">
        <v>4218</v>
      </c>
      <c r="C4253" s="360" t="s">
        <v>8</v>
      </c>
      <c r="D4253" s="361">
        <v>26.28</v>
      </c>
    </row>
    <row r="4254" spans="1:4" s="364" customFormat="1" x14ac:dyDescent="0.25">
      <c r="A4254" s="360">
        <v>94666</v>
      </c>
      <c r="B4254" s="360" t="s">
        <v>4219</v>
      </c>
      <c r="C4254" s="360" t="s">
        <v>8</v>
      </c>
      <c r="D4254" s="361">
        <v>32.17</v>
      </c>
    </row>
    <row r="4255" spans="1:4" s="364" customFormat="1" x14ac:dyDescent="0.25">
      <c r="A4255" s="360">
        <v>94667</v>
      </c>
      <c r="B4255" s="360" t="s">
        <v>4220</v>
      </c>
      <c r="C4255" s="360" t="s">
        <v>8</v>
      </c>
      <c r="D4255" s="361">
        <v>35.82</v>
      </c>
    </row>
    <row r="4256" spans="1:4" s="364" customFormat="1" x14ac:dyDescent="0.25">
      <c r="A4256" s="360">
        <v>94668</v>
      </c>
      <c r="B4256" s="360" t="s">
        <v>4221</v>
      </c>
      <c r="C4256" s="360" t="s">
        <v>8</v>
      </c>
      <c r="D4256" s="361">
        <v>55.06</v>
      </c>
    </row>
    <row r="4257" spans="1:4" s="364" customFormat="1" x14ac:dyDescent="0.25">
      <c r="A4257" s="360">
        <v>94669</v>
      </c>
      <c r="B4257" s="360" t="s">
        <v>4222</v>
      </c>
      <c r="C4257" s="360" t="s">
        <v>8</v>
      </c>
      <c r="D4257" s="361">
        <v>75.58</v>
      </c>
    </row>
    <row r="4258" spans="1:4" s="364" customFormat="1" x14ac:dyDescent="0.25">
      <c r="A4258" s="360">
        <v>94670</v>
      </c>
      <c r="B4258" s="360" t="s">
        <v>4223</v>
      </c>
      <c r="C4258" s="360" t="s">
        <v>8</v>
      </c>
      <c r="D4258" s="361">
        <v>73.33</v>
      </c>
    </row>
    <row r="4259" spans="1:4" s="364" customFormat="1" x14ac:dyDescent="0.25">
      <c r="A4259" s="360">
        <v>94671</v>
      </c>
      <c r="B4259" s="360" t="s">
        <v>4224</v>
      </c>
      <c r="C4259" s="360" t="s">
        <v>8</v>
      </c>
      <c r="D4259" s="361">
        <v>107.54</v>
      </c>
    </row>
    <row r="4260" spans="1:4" s="364" customFormat="1" x14ac:dyDescent="0.25">
      <c r="A4260" s="360">
        <v>94672</v>
      </c>
      <c r="B4260" s="360" t="s">
        <v>4225</v>
      </c>
      <c r="C4260" s="360" t="s">
        <v>8</v>
      </c>
      <c r="D4260" s="361">
        <v>9.7100000000000009</v>
      </c>
    </row>
    <row r="4261" spans="1:4" s="364" customFormat="1" x14ac:dyDescent="0.25">
      <c r="A4261" s="360">
        <v>94673</v>
      </c>
      <c r="B4261" s="360" t="s">
        <v>4226</v>
      </c>
      <c r="C4261" s="360" t="s">
        <v>8</v>
      </c>
      <c r="D4261" s="361">
        <v>9.43</v>
      </c>
    </row>
    <row r="4262" spans="1:4" s="364" customFormat="1" x14ac:dyDescent="0.25">
      <c r="A4262" s="360">
        <v>94674</v>
      </c>
      <c r="B4262" s="360" t="s">
        <v>4227</v>
      </c>
      <c r="C4262" s="360" t="s">
        <v>8</v>
      </c>
      <c r="D4262" s="361">
        <v>8.4700000000000006</v>
      </c>
    </row>
    <row r="4263" spans="1:4" s="364" customFormat="1" x14ac:dyDescent="0.25">
      <c r="A4263" s="360">
        <v>94675</v>
      </c>
      <c r="B4263" s="360" t="s">
        <v>4228</v>
      </c>
      <c r="C4263" s="360" t="s">
        <v>8</v>
      </c>
      <c r="D4263" s="361">
        <v>13.65</v>
      </c>
    </row>
    <row r="4264" spans="1:4" s="364" customFormat="1" x14ac:dyDescent="0.25">
      <c r="A4264" s="360">
        <v>94676</v>
      </c>
      <c r="B4264" s="360" t="s">
        <v>4229</v>
      </c>
      <c r="C4264" s="360" t="s">
        <v>8</v>
      </c>
      <c r="D4264" s="361">
        <v>14.91</v>
      </c>
    </row>
    <row r="4265" spans="1:4" s="364" customFormat="1" x14ac:dyDescent="0.25">
      <c r="A4265" s="360">
        <v>94677</v>
      </c>
      <c r="B4265" s="360" t="s">
        <v>4230</v>
      </c>
      <c r="C4265" s="360" t="s">
        <v>8</v>
      </c>
      <c r="D4265" s="361">
        <v>22.69</v>
      </c>
    </row>
    <row r="4266" spans="1:4" s="364" customFormat="1" x14ac:dyDescent="0.25">
      <c r="A4266" s="360">
        <v>94678</v>
      </c>
      <c r="B4266" s="360" t="s">
        <v>4231</v>
      </c>
      <c r="C4266" s="360" t="s">
        <v>8</v>
      </c>
      <c r="D4266" s="361">
        <v>15.37</v>
      </c>
    </row>
    <row r="4267" spans="1:4" s="364" customFormat="1" x14ac:dyDescent="0.25">
      <c r="A4267" s="360">
        <v>94679</v>
      </c>
      <c r="B4267" s="360" t="s">
        <v>4232</v>
      </c>
      <c r="C4267" s="360" t="s">
        <v>8</v>
      </c>
      <c r="D4267" s="361">
        <v>25.62</v>
      </c>
    </row>
    <row r="4268" spans="1:4" s="364" customFormat="1" x14ac:dyDescent="0.25">
      <c r="A4268" s="360">
        <v>94680</v>
      </c>
      <c r="B4268" s="360" t="s">
        <v>4233</v>
      </c>
      <c r="C4268" s="360" t="s">
        <v>8</v>
      </c>
      <c r="D4268" s="361">
        <v>43.06</v>
      </c>
    </row>
    <row r="4269" spans="1:4" s="364" customFormat="1" x14ac:dyDescent="0.25">
      <c r="A4269" s="360">
        <v>94681</v>
      </c>
      <c r="B4269" s="360" t="s">
        <v>4234</v>
      </c>
      <c r="C4269" s="360" t="s">
        <v>8</v>
      </c>
      <c r="D4269" s="361">
        <v>57.1</v>
      </c>
    </row>
    <row r="4270" spans="1:4" s="364" customFormat="1" x14ac:dyDescent="0.25">
      <c r="A4270" s="360">
        <v>94682</v>
      </c>
      <c r="B4270" s="360" t="s">
        <v>4235</v>
      </c>
      <c r="C4270" s="360" t="s">
        <v>8</v>
      </c>
      <c r="D4270" s="361">
        <v>115.31</v>
      </c>
    </row>
    <row r="4271" spans="1:4" s="364" customFormat="1" x14ac:dyDescent="0.25">
      <c r="A4271" s="360">
        <v>94683</v>
      </c>
      <c r="B4271" s="360" t="s">
        <v>4236</v>
      </c>
      <c r="C4271" s="360" t="s">
        <v>8</v>
      </c>
      <c r="D4271" s="361">
        <v>74.09</v>
      </c>
    </row>
    <row r="4272" spans="1:4" s="364" customFormat="1" x14ac:dyDescent="0.25">
      <c r="A4272" s="360">
        <v>94684</v>
      </c>
      <c r="B4272" s="360" t="s">
        <v>4237</v>
      </c>
      <c r="C4272" s="360" t="s">
        <v>8</v>
      </c>
      <c r="D4272" s="361">
        <v>146.91</v>
      </c>
    </row>
    <row r="4273" spans="1:4" s="364" customFormat="1" x14ac:dyDescent="0.25">
      <c r="A4273" s="360">
        <v>94685</v>
      </c>
      <c r="B4273" s="360" t="s">
        <v>4238</v>
      </c>
      <c r="C4273" s="360" t="s">
        <v>8</v>
      </c>
      <c r="D4273" s="361">
        <v>112.59</v>
      </c>
    </row>
    <row r="4274" spans="1:4" s="364" customFormat="1" x14ac:dyDescent="0.25">
      <c r="A4274" s="360">
        <v>94686</v>
      </c>
      <c r="B4274" s="360" t="s">
        <v>4239</v>
      </c>
      <c r="C4274" s="360" t="s">
        <v>8</v>
      </c>
      <c r="D4274" s="361">
        <v>276.27</v>
      </c>
    </row>
    <row r="4275" spans="1:4" s="364" customFormat="1" x14ac:dyDescent="0.25">
      <c r="A4275" s="360">
        <v>94687</v>
      </c>
      <c r="B4275" s="360" t="s">
        <v>4240</v>
      </c>
      <c r="C4275" s="360" t="s">
        <v>8</v>
      </c>
      <c r="D4275" s="361">
        <v>224.55</v>
      </c>
    </row>
    <row r="4276" spans="1:4" s="364" customFormat="1" x14ac:dyDescent="0.25">
      <c r="A4276" s="360">
        <v>94688</v>
      </c>
      <c r="B4276" s="360" t="s">
        <v>4241</v>
      </c>
      <c r="C4276" s="360" t="s">
        <v>8</v>
      </c>
      <c r="D4276" s="361">
        <v>9.6999999999999993</v>
      </c>
    </row>
    <row r="4277" spans="1:4" s="364" customFormat="1" x14ac:dyDescent="0.25">
      <c r="A4277" s="360">
        <v>94689</v>
      </c>
      <c r="B4277" s="360" t="s">
        <v>4242</v>
      </c>
      <c r="C4277" s="360" t="s">
        <v>8</v>
      </c>
      <c r="D4277" s="361">
        <v>13.41</v>
      </c>
    </row>
    <row r="4278" spans="1:4" s="364" customFormat="1" x14ac:dyDescent="0.25">
      <c r="A4278" s="360">
        <v>94690</v>
      </c>
      <c r="B4278" s="360" t="s">
        <v>4243</v>
      </c>
      <c r="C4278" s="360" t="s">
        <v>8</v>
      </c>
      <c r="D4278" s="361">
        <v>12.81</v>
      </c>
    </row>
    <row r="4279" spans="1:4" s="364" customFormat="1" x14ac:dyDescent="0.25">
      <c r="A4279" s="360">
        <v>94691</v>
      </c>
      <c r="B4279" s="360" t="s">
        <v>4244</v>
      </c>
      <c r="C4279" s="360" t="s">
        <v>8</v>
      </c>
      <c r="D4279" s="361">
        <v>14.96</v>
      </c>
    </row>
    <row r="4280" spans="1:4" s="364" customFormat="1" x14ac:dyDescent="0.25">
      <c r="A4280" s="360">
        <v>94692</v>
      </c>
      <c r="B4280" s="360" t="s">
        <v>4245</v>
      </c>
      <c r="C4280" s="360" t="s">
        <v>8</v>
      </c>
      <c r="D4280" s="361">
        <v>22.66</v>
      </c>
    </row>
    <row r="4281" spans="1:4" s="364" customFormat="1" x14ac:dyDescent="0.25">
      <c r="A4281" s="360">
        <v>94693</v>
      </c>
      <c r="B4281" s="360" t="s">
        <v>4246</v>
      </c>
      <c r="C4281" s="360" t="s">
        <v>8</v>
      </c>
      <c r="D4281" s="361">
        <v>23.75</v>
      </c>
    </row>
    <row r="4282" spans="1:4" s="364" customFormat="1" x14ac:dyDescent="0.25">
      <c r="A4282" s="360">
        <v>94694</v>
      </c>
      <c r="B4282" s="360" t="s">
        <v>4247</v>
      </c>
      <c r="C4282" s="360" t="s">
        <v>8</v>
      </c>
      <c r="D4282" s="361">
        <v>23.81</v>
      </c>
    </row>
    <row r="4283" spans="1:4" s="364" customFormat="1" x14ac:dyDescent="0.25">
      <c r="A4283" s="360">
        <v>94695</v>
      </c>
      <c r="B4283" s="360" t="s">
        <v>4248</v>
      </c>
      <c r="C4283" s="360" t="s">
        <v>8</v>
      </c>
      <c r="D4283" s="361">
        <v>32.19</v>
      </c>
    </row>
    <row r="4284" spans="1:4" s="364" customFormat="1" x14ac:dyDescent="0.25">
      <c r="A4284" s="360">
        <v>94696</v>
      </c>
      <c r="B4284" s="360" t="s">
        <v>4249</v>
      </c>
      <c r="C4284" s="360" t="s">
        <v>8</v>
      </c>
      <c r="D4284" s="361">
        <v>56.05</v>
      </c>
    </row>
    <row r="4285" spans="1:4" s="364" customFormat="1" x14ac:dyDescent="0.25">
      <c r="A4285" s="360">
        <v>94697</v>
      </c>
      <c r="B4285" s="360" t="s">
        <v>4250</v>
      </c>
      <c r="C4285" s="360" t="s">
        <v>8</v>
      </c>
      <c r="D4285" s="361">
        <v>88.5</v>
      </c>
    </row>
    <row r="4286" spans="1:4" s="364" customFormat="1" x14ac:dyDescent="0.25">
      <c r="A4286" s="360">
        <v>94698</v>
      </c>
      <c r="B4286" s="360" t="s">
        <v>4251</v>
      </c>
      <c r="C4286" s="360" t="s">
        <v>8</v>
      </c>
      <c r="D4286" s="361">
        <v>77.09</v>
      </c>
    </row>
    <row r="4287" spans="1:4" s="364" customFormat="1" x14ac:dyDescent="0.25">
      <c r="A4287" s="360">
        <v>94699</v>
      </c>
      <c r="B4287" s="360" t="s">
        <v>4252</v>
      </c>
      <c r="C4287" s="360" t="s">
        <v>8</v>
      </c>
      <c r="D4287" s="361">
        <v>148.88</v>
      </c>
    </row>
    <row r="4288" spans="1:4" s="364" customFormat="1" x14ac:dyDescent="0.25">
      <c r="A4288" s="360">
        <v>94700</v>
      </c>
      <c r="B4288" s="360" t="s">
        <v>4253</v>
      </c>
      <c r="C4288" s="360" t="s">
        <v>8</v>
      </c>
      <c r="D4288" s="361">
        <v>125.53</v>
      </c>
    </row>
    <row r="4289" spans="1:4" s="364" customFormat="1" x14ac:dyDescent="0.25">
      <c r="A4289" s="360">
        <v>94701</v>
      </c>
      <c r="B4289" s="360" t="s">
        <v>4254</v>
      </c>
      <c r="C4289" s="360" t="s">
        <v>8</v>
      </c>
      <c r="D4289" s="361">
        <v>222.93</v>
      </c>
    </row>
    <row r="4290" spans="1:4" s="364" customFormat="1" x14ac:dyDescent="0.25">
      <c r="A4290" s="360">
        <v>94702</v>
      </c>
      <c r="B4290" s="360" t="s">
        <v>4255</v>
      </c>
      <c r="C4290" s="360" t="s">
        <v>8</v>
      </c>
      <c r="D4290" s="361">
        <v>210.99</v>
      </c>
    </row>
    <row r="4291" spans="1:4" s="364" customFormat="1" x14ac:dyDescent="0.25">
      <c r="A4291" s="360">
        <v>94703</v>
      </c>
      <c r="B4291" s="360" t="s">
        <v>4256</v>
      </c>
      <c r="C4291" s="360" t="s">
        <v>8</v>
      </c>
      <c r="D4291" s="361">
        <v>18.95</v>
      </c>
    </row>
    <row r="4292" spans="1:4" s="364" customFormat="1" x14ac:dyDescent="0.25">
      <c r="A4292" s="360">
        <v>94704</v>
      </c>
      <c r="B4292" s="360" t="s">
        <v>4257</v>
      </c>
      <c r="C4292" s="360" t="s">
        <v>8</v>
      </c>
      <c r="D4292" s="361">
        <v>22.53</v>
      </c>
    </row>
    <row r="4293" spans="1:4" s="364" customFormat="1" x14ac:dyDescent="0.25">
      <c r="A4293" s="360">
        <v>94705</v>
      </c>
      <c r="B4293" s="360" t="s">
        <v>4258</v>
      </c>
      <c r="C4293" s="360" t="s">
        <v>8</v>
      </c>
      <c r="D4293" s="361">
        <v>27.95</v>
      </c>
    </row>
    <row r="4294" spans="1:4" s="364" customFormat="1" x14ac:dyDescent="0.25">
      <c r="A4294" s="360">
        <v>94706</v>
      </c>
      <c r="B4294" s="360" t="s">
        <v>4259</v>
      </c>
      <c r="C4294" s="360" t="s">
        <v>8</v>
      </c>
      <c r="D4294" s="361">
        <v>40.47</v>
      </c>
    </row>
    <row r="4295" spans="1:4" s="364" customFormat="1" x14ac:dyDescent="0.25">
      <c r="A4295" s="360">
        <v>94707</v>
      </c>
      <c r="B4295" s="360" t="s">
        <v>4260</v>
      </c>
      <c r="C4295" s="360" t="s">
        <v>8</v>
      </c>
      <c r="D4295" s="361">
        <v>50.54</v>
      </c>
    </row>
    <row r="4296" spans="1:4" s="364" customFormat="1" x14ac:dyDescent="0.25">
      <c r="A4296" s="360">
        <v>94708</v>
      </c>
      <c r="B4296" s="360" t="s">
        <v>4261</v>
      </c>
      <c r="C4296" s="360" t="s">
        <v>8</v>
      </c>
      <c r="D4296" s="361">
        <v>24.01</v>
      </c>
    </row>
    <row r="4297" spans="1:4" s="364" customFormat="1" x14ac:dyDescent="0.25">
      <c r="A4297" s="360">
        <v>94709</v>
      </c>
      <c r="B4297" s="360" t="s">
        <v>4262</v>
      </c>
      <c r="C4297" s="360" t="s">
        <v>8</v>
      </c>
      <c r="D4297" s="361">
        <v>31.16</v>
      </c>
    </row>
    <row r="4298" spans="1:4" s="364" customFormat="1" x14ac:dyDescent="0.25">
      <c r="A4298" s="360">
        <v>94710</v>
      </c>
      <c r="B4298" s="360" t="s">
        <v>4263</v>
      </c>
      <c r="C4298" s="360" t="s">
        <v>8</v>
      </c>
      <c r="D4298" s="361">
        <v>48.9</v>
      </c>
    </row>
    <row r="4299" spans="1:4" s="364" customFormat="1" x14ac:dyDescent="0.25">
      <c r="A4299" s="360">
        <v>94711</v>
      </c>
      <c r="B4299" s="360" t="s">
        <v>4264</v>
      </c>
      <c r="C4299" s="360" t="s">
        <v>8</v>
      </c>
      <c r="D4299" s="361">
        <v>58.27</v>
      </c>
    </row>
    <row r="4300" spans="1:4" s="364" customFormat="1" x14ac:dyDescent="0.25">
      <c r="A4300" s="360">
        <v>94712</v>
      </c>
      <c r="B4300" s="360" t="s">
        <v>4265</v>
      </c>
      <c r="C4300" s="360" t="s">
        <v>8</v>
      </c>
      <c r="D4300" s="361">
        <v>78.63</v>
      </c>
    </row>
    <row r="4301" spans="1:4" s="364" customFormat="1" x14ac:dyDescent="0.25">
      <c r="A4301" s="360">
        <v>94713</v>
      </c>
      <c r="B4301" s="360" t="s">
        <v>4266</v>
      </c>
      <c r="C4301" s="360" t="s">
        <v>8</v>
      </c>
      <c r="D4301" s="361">
        <v>207.82</v>
      </c>
    </row>
    <row r="4302" spans="1:4" s="364" customFormat="1" x14ac:dyDescent="0.25">
      <c r="A4302" s="360">
        <v>94714</v>
      </c>
      <c r="B4302" s="360" t="s">
        <v>4267</v>
      </c>
      <c r="C4302" s="360" t="s">
        <v>8</v>
      </c>
      <c r="D4302" s="361">
        <v>282.31</v>
      </c>
    </row>
    <row r="4303" spans="1:4" s="364" customFormat="1" x14ac:dyDescent="0.25">
      <c r="A4303" s="360">
        <v>94715</v>
      </c>
      <c r="B4303" s="360" t="s">
        <v>4268</v>
      </c>
      <c r="C4303" s="360" t="s">
        <v>8</v>
      </c>
      <c r="D4303" s="361">
        <v>390.33</v>
      </c>
    </row>
    <row r="4304" spans="1:4" s="364" customFormat="1" x14ac:dyDescent="0.25">
      <c r="A4304" s="360">
        <v>94724</v>
      </c>
      <c r="B4304" s="360" t="s">
        <v>4269</v>
      </c>
      <c r="C4304" s="360" t="s">
        <v>8</v>
      </c>
      <c r="D4304" s="361">
        <v>16.34</v>
      </c>
    </row>
    <row r="4305" spans="1:4" s="364" customFormat="1" x14ac:dyDescent="0.25">
      <c r="A4305" s="360">
        <v>94725</v>
      </c>
      <c r="B4305" s="360" t="s">
        <v>4270</v>
      </c>
      <c r="C4305" s="360" t="s">
        <v>8</v>
      </c>
      <c r="D4305" s="361">
        <v>4.8099999999999996</v>
      </c>
    </row>
    <row r="4306" spans="1:4" s="364" customFormat="1" x14ac:dyDescent="0.25">
      <c r="A4306" s="360">
        <v>94726</v>
      </c>
      <c r="B4306" s="360" t="s">
        <v>4271</v>
      </c>
      <c r="C4306" s="360" t="s">
        <v>8</v>
      </c>
      <c r="D4306" s="361">
        <v>24.59</v>
      </c>
    </row>
    <row r="4307" spans="1:4" s="364" customFormat="1" x14ac:dyDescent="0.25">
      <c r="A4307" s="360">
        <v>94727</v>
      </c>
      <c r="B4307" s="360" t="s">
        <v>4272</v>
      </c>
      <c r="C4307" s="360" t="s">
        <v>8</v>
      </c>
      <c r="D4307" s="361">
        <v>6.34</v>
      </c>
    </row>
    <row r="4308" spans="1:4" s="364" customFormat="1" x14ac:dyDescent="0.25">
      <c r="A4308" s="360">
        <v>94728</v>
      </c>
      <c r="B4308" s="360" t="s">
        <v>4273</v>
      </c>
      <c r="C4308" s="360" t="s">
        <v>8</v>
      </c>
      <c r="D4308" s="361">
        <v>90.2</v>
      </c>
    </row>
    <row r="4309" spans="1:4" s="364" customFormat="1" x14ac:dyDescent="0.25">
      <c r="A4309" s="360">
        <v>94729</v>
      </c>
      <c r="B4309" s="360" t="s">
        <v>4274</v>
      </c>
      <c r="C4309" s="360" t="s">
        <v>8</v>
      </c>
      <c r="D4309" s="361">
        <v>10.74</v>
      </c>
    </row>
    <row r="4310" spans="1:4" s="364" customFormat="1" x14ac:dyDescent="0.25">
      <c r="A4310" s="360">
        <v>94730</v>
      </c>
      <c r="B4310" s="360" t="s">
        <v>4275</v>
      </c>
      <c r="C4310" s="360" t="s">
        <v>8</v>
      </c>
      <c r="D4310" s="361">
        <v>109.22</v>
      </c>
    </row>
    <row r="4311" spans="1:4" s="364" customFormat="1" x14ac:dyDescent="0.25">
      <c r="A4311" s="360">
        <v>94731</v>
      </c>
      <c r="B4311" s="360" t="s">
        <v>4276</v>
      </c>
      <c r="C4311" s="360" t="s">
        <v>8</v>
      </c>
      <c r="D4311" s="361">
        <v>13.06</v>
      </c>
    </row>
    <row r="4312" spans="1:4" s="364" customFormat="1" x14ac:dyDescent="0.25">
      <c r="A4312" s="360">
        <v>94733</v>
      </c>
      <c r="B4312" s="360" t="s">
        <v>4277</v>
      </c>
      <c r="C4312" s="360" t="s">
        <v>8</v>
      </c>
      <c r="D4312" s="361">
        <v>24.86</v>
      </c>
    </row>
    <row r="4313" spans="1:4" s="364" customFormat="1" x14ac:dyDescent="0.25">
      <c r="A4313" s="360">
        <v>94737</v>
      </c>
      <c r="B4313" s="360" t="s">
        <v>4278</v>
      </c>
      <c r="C4313" s="360" t="s">
        <v>8</v>
      </c>
      <c r="D4313" s="361">
        <v>97.71</v>
      </c>
    </row>
    <row r="4314" spans="1:4" s="364" customFormat="1" x14ac:dyDescent="0.25">
      <c r="A4314" s="360">
        <v>94740</v>
      </c>
      <c r="B4314" s="360" t="s">
        <v>4279</v>
      </c>
      <c r="C4314" s="360" t="s">
        <v>8</v>
      </c>
      <c r="D4314" s="361">
        <v>7.37</v>
      </c>
    </row>
    <row r="4315" spans="1:4" s="364" customFormat="1" x14ac:dyDescent="0.25">
      <c r="A4315" s="360">
        <v>94741</v>
      </c>
      <c r="B4315" s="360" t="s">
        <v>4280</v>
      </c>
      <c r="C4315" s="360" t="s">
        <v>8</v>
      </c>
      <c r="D4315" s="361">
        <v>8.76</v>
      </c>
    </row>
    <row r="4316" spans="1:4" s="364" customFormat="1" x14ac:dyDescent="0.25">
      <c r="A4316" s="360">
        <v>94742</v>
      </c>
      <c r="B4316" s="360" t="s">
        <v>4281</v>
      </c>
      <c r="C4316" s="360" t="s">
        <v>8</v>
      </c>
      <c r="D4316" s="361">
        <v>10.32</v>
      </c>
    </row>
    <row r="4317" spans="1:4" s="364" customFormat="1" x14ac:dyDescent="0.25">
      <c r="A4317" s="360">
        <v>94743</v>
      </c>
      <c r="B4317" s="360" t="s">
        <v>4282</v>
      </c>
      <c r="C4317" s="360" t="s">
        <v>8</v>
      </c>
      <c r="D4317" s="361">
        <v>11.2</v>
      </c>
    </row>
    <row r="4318" spans="1:4" s="364" customFormat="1" x14ac:dyDescent="0.25">
      <c r="A4318" s="360">
        <v>94744</v>
      </c>
      <c r="B4318" s="360" t="s">
        <v>4283</v>
      </c>
      <c r="C4318" s="360" t="s">
        <v>8</v>
      </c>
      <c r="D4318" s="361">
        <v>16.09</v>
      </c>
    </row>
    <row r="4319" spans="1:4" s="364" customFormat="1" x14ac:dyDescent="0.25">
      <c r="A4319" s="360">
        <v>94746</v>
      </c>
      <c r="B4319" s="360" t="s">
        <v>4284</v>
      </c>
      <c r="C4319" s="360" t="s">
        <v>8</v>
      </c>
      <c r="D4319" s="361">
        <v>21.96</v>
      </c>
    </row>
    <row r="4320" spans="1:4" s="364" customFormat="1" x14ac:dyDescent="0.25">
      <c r="A4320" s="360">
        <v>94748</v>
      </c>
      <c r="B4320" s="360" t="s">
        <v>4285</v>
      </c>
      <c r="C4320" s="360" t="s">
        <v>8</v>
      </c>
      <c r="D4320" s="361">
        <v>44.44</v>
      </c>
    </row>
    <row r="4321" spans="1:4" s="364" customFormat="1" x14ac:dyDescent="0.25">
      <c r="A4321" s="360">
        <v>94750</v>
      </c>
      <c r="B4321" s="360" t="s">
        <v>4286</v>
      </c>
      <c r="C4321" s="360" t="s">
        <v>8</v>
      </c>
      <c r="D4321" s="361">
        <v>99.98</v>
      </c>
    </row>
    <row r="4322" spans="1:4" s="364" customFormat="1" x14ac:dyDescent="0.25">
      <c r="A4322" s="360">
        <v>94752</v>
      </c>
      <c r="B4322" s="360" t="s">
        <v>4287</v>
      </c>
      <c r="C4322" s="360" t="s">
        <v>8</v>
      </c>
      <c r="D4322" s="361">
        <v>124.69</v>
      </c>
    </row>
    <row r="4323" spans="1:4" s="364" customFormat="1" x14ac:dyDescent="0.25">
      <c r="A4323" s="360">
        <v>94756</v>
      </c>
      <c r="B4323" s="360" t="s">
        <v>4288</v>
      </c>
      <c r="C4323" s="360" t="s">
        <v>8</v>
      </c>
      <c r="D4323" s="361">
        <v>9.48</v>
      </c>
    </row>
    <row r="4324" spans="1:4" s="364" customFormat="1" x14ac:dyDescent="0.25">
      <c r="A4324" s="360">
        <v>94757</v>
      </c>
      <c r="B4324" s="360" t="s">
        <v>4289</v>
      </c>
      <c r="C4324" s="360" t="s">
        <v>8</v>
      </c>
      <c r="D4324" s="361">
        <v>12.12</v>
      </c>
    </row>
    <row r="4325" spans="1:4" s="364" customFormat="1" x14ac:dyDescent="0.25">
      <c r="A4325" s="360">
        <v>94758</v>
      </c>
      <c r="B4325" s="360" t="s">
        <v>4290</v>
      </c>
      <c r="C4325" s="360" t="s">
        <v>8</v>
      </c>
      <c r="D4325" s="361">
        <v>28.24</v>
      </c>
    </row>
    <row r="4326" spans="1:4" s="364" customFormat="1" x14ac:dyDescent="0.25">
      <c r="A4326" s="360">
        <v>94759</v>
      </c>
      <c r="B4326" s="360" t="s">
        <v>4291</v>
      </c>
      <c r="C4326" s="360" t="s">
        <v>8</v>
      </c>
      <c r="D4326" s="361">
        <v>34.1</v>
      </c>
    </row>
    <row r="4327" spans="1:4" s="364" customFormat="1" x14ac:dyDescent="0.25">
      <c r="A4327" s="360">
        <v>94760</v>
      </c>
      <c r="B4327" s="360" t="s">
        <v>4292</v>
      </c>
      <c r="C4327" s="360" t="s">
        <v>8</v>
      </c>
      <c r="D4327" s="361">
        <v>56.19</v>
      </c>
    </row>
    <row r="4328" spans="1:4" s="364" customFormat="1" x14ac:dyDescent="0.25">
      <c r="A4328" s="360">
        <v>94761</v>
      </c>
      <c r="B4328" s="360" t="s">
        <v>4293</v>
      </c>
      <c r="C4328" s="360" t="s">
        <v>8</v>
      </c>
      <c r="D4328" s="361">
        <v>114.89</v>
      </c>
    </row>
    <row r="4329" spans="1:4" s="364" customFormat="1" x14ac:dyDescent="0.25">
      <c r="A4329" s="360">
        <v>94762</v>
      </c>
      <c r="B4329" s="360" t="s">
        <v>4294</v>
      </c>
      <c r="C4329" s="360" t="s">
        <v>8</v>
      </c>
      <c r="D4329" s="361">
        <v>150.4</v>
      </c>
    </row>
    <row r="4330" spans="1:4" s="364" customFormat="1" x14ac:dyDescent="0.25">
      <c r="A4330" s="360">
        <v>94783</v>
      </c>
      <c r="B4330" s="360" t="s">
        <v>4295</v>
      </c>
      <c r="C4330" s="360" t="s">
        <v>8</v>
      </c>
      <c r="D4330" s="361">
        <v>17.38</v>
      </c>
    </row>
    <row r="4331" spans="1:4" s="364" customFormat="1" x14ac:dyDescent="0.25">
      <c r="A4331" s="360">
        <v>94785</v>
      </c>
      <c r="B4331" s="360" t="s">
        <v>4296</v>
      </c>
      <c r="C4331" s="360" t="s">
        <v>8</v>
      </c>
      <c r="D4331" s="361">
        <v>31.67</v>
      </c>
    </row>
    <row r="4332" spans="1:4" s="364" customFormat="1" x14ac:dyDescent="0.25">
      <c r="A4332" s="360">
        <v>94786</v>
      </c>
      <c r="B4332" s="360" t="s">
        <v>4297</v>
      </c>
      <c r="C4332" s="360" t="s">
        <v>8</v>
      </c>
      <c r="D4332" s="361">
        <v>41.8</v>
      </c>
    </row>
    <row r="4333" spans="1:4" s="364" customFormat="1" x14ac:dyDescent="0.25">
      <c r="A4333" s="360">
        <v>94787</v>
      </c>
      <c r="B4333" s="360" t="s">
        <v>4298</v>
      </c>
      <c r="C4333" s="360" t="s">
        <v>8</v>
      </c>
      <c r="D4333" s="361">
        <v>55.59</v>
      </c>
    </row>
    <row r="4334" spans="1:4" s="364" customFormat="1" x14ac:dyDescent="0.25">
      <c r="A4334" s="360">
        <v>94788</v>
      </c>
      <c r="B4334" s="360" t="s">
        <v>4299</v>
      </c>
      <c r="C4334" s="360" t="s">
        <v>8</v>
      </c>
      <c r="D4334" s="361">
        <v>81.06</v>
      </c>
    </row>
    <row r="4335" spans="1:4" s="364" customFormat="1" x14ac:dyDescent="0.25">
      <c r="A4335" s="360">
        <v>94789</v>
      </c>
      <c r="B4335" s="360" t="s">
        <v>4300</v>
      </c>
      <c r="C4335" s="360" t="s">
        <v>8</v>
      </c>
      <c r="D4335" s="361">
        <v>257.75</v>
      </c>
    </row>
    <row r="4336" spans="1:4" s="364" customFormat="1" x14ac:dyDescent="0.25">
      <c r="A4336" s="360">
        <v>94790</v>
      </c>
      <c r="B4336" s="360" t="s">
        <v>4301</v>
      </c>
      <c r="C4336" s="360" t="s">
        <v>8</v>
      </c>
      <c r="D4336" s="361">
        <v>298.39</v>
      </c>
    </row>
    <row r="4337" spans="1:4" s="364" customFormat="1" x14ac:dyDescent="0.25">
      <c r="A4337" s="360">
        <v>94791</v>
      </c>
      <c r="B4337" s="360" t="s">
        <v>4302</v>
      </c>
      <c r="C4337" s="360" t="s">
        <v>8</v>
      </c>
      <c r="D4337" s="361">
        <v>418.63</v>
      </c>
    </row>
    <row r="4338" spans="1:4" s="364" customFormat="1" x14ac:dyDescent="0.25">
      <c r="A4338" s="360">
        <v>94863</v>
      </c>
      <c r="B4338" s="360" t="s">
        <v>4303</v>
      </c>
      <c r="C4338" s="360" t="s">
        <v>8</v>
      </c>
      <c r="D4338" s="361">
        <v>81.58</v>
      </c>
    </row>
    <row r="4339" spans="1:4" s="364" customFormat="1" x14ac:dyDescent="0.25">
      <c r="A4339" s="360">
        <v>95141</v>
      </c>
      <c r="B4339" s="360" t="s">
        <v>4304</v>
      </c>
      <c r="C4339" s="360" t="s">
        <v>8</v>
      </c>
      <c r="D4339" s="361">
        <v>29.47</v>
      </c>
    </row>
    <row r="4340" spans="1:4" s="364" customFormat="1" x14ac:dyDescent="0.25">
      <c r="A4340" s="360">
        <v>95237</v>
      </c>
      <c r="B4340" s="360" t="s">
        <v>4305</v>
      </c>
      <c r="C4340" s="360" t="s">
        <v>8</v>
      </c>
      <c r="D4340" s="361">
        <v>23.94</v>
      </c>
    </row>
    <row r="4341" spans="1:4" s="364" customFormat="1" x14ac:dyDescent="0.25">
      <c r="A4341" s="360">
        <v>95693</v>
      </c>
      <c r="B4341" s="360" t="s">
        <v>4306</v>
      </c>
      <c r="C4341" s="360" t="s">
        <v>8</v>
      </c>
      <c r="D4341" s="361">
        <v>50.19</v>
      </c>
    </row>
    <row r="4342" spans="1:4" s="364" customFormat="1" x14ac:dyDescent="0.25">
      <c r="A4342" s="360">
        <v>95694</v>
      </c>
      <c r="B4342" s="360" t="s">
        <v>4307</v>
      </c>
      <c r="C4342" s="360" t="s">
        <v>8</v>
      </c>
      <c r="D4342" s="361">
        <v>64.349999999999994</v>
      </c>
    </row>
    <row r="4343" spans="1:4" s="364" customFormat="1" x14ac:dyDescent="0.25">
      <c r="A4343" s="360">
        <v>95695</v>
      </c>
      <c r="B4343" s="360" t="s">
        <v>4308</v>
      </c>
      <c r="C4343" s="360" t="s">
        <v>8</v>
      </c>
      <c r="D4343" s="361">
        <v>62.85</v>
      </c>
    </row>
    <row r="4344" spans="1:4" s="364" customFormat="1" x14ac:dyDescent="0.25">
      <c r="A4344" s="360">
        <v>95696</v>
      </c>
      <c r="B4344" s="360" t="s">
        <v>4309</v>
      </c>
      <c r="C4344" s="360" t="s">
        <v>8</v>
      </c>
      <c r="D4344" s="361">
        <v>36.4</v>
      </c>
    </row>
    <row r="4345" spans="1:4" s="364" customFormat="1" x14ac:dyDescent="0.25">
      <c r="A4345" s="360">
        <v>96637</v>
      </c>
      <c r="B4345" s="360" t="s">
        <v>4310</v>
      </c>
      <c r="C4345" s="360" t="s">
        <v>8</v>
      </c>
      <c r="D4345" s="361">
        <v>11.98</v>
      </c>
    </row>
    <row r="4346" spans="1:4" s="364" customFormat="1" x14ac:dyDescent="0.25">
      <c r="A4346" s="360">
        <v>96638</v>
      </c>
      <c r="B4346" s="360" t="s">
        <v>4311</v>
      </c>
      <c r="C4346" s="360" t="s">
        <v>8</v>
      </c>
      <c r="D4346" s="361">
        <v>11.4</v>
      </c>
    </row>
    <row r="4347" spans="1:4" s="364" customFormat="1" x14ac:dyDescent="0.25">
      <c r="A4347" s="360">
        <v>96639</v>
      </c>
      <c r="B4347" s="360" t="s">
        <v>4312</v>
      </c>
      <c r="C4347" s="360" t="s">
        <v>8</v>
      </c>
      <c r="D4347" s="361">
        <v>8.4600000000000009</v>
      </c>
    </row>
    <row r="4348" spans="1:4" s="364" customFormat="1" x14ac:dyDescent="0.25">
      <c r="A4348" s="360">
        <v>96640</v>
      </c>
      <c r="B4348" s="360" t="s">
        <v>4313</v>
      </c>
      <c r="C4348" s="360" t="s">
        <v>8</v>
      </c>
      <c r="D4348" s="361">
        <v>24.69</v>
      </c>
    </row>
    <row r="4349" spans="1:4" s="364" customFormat="1" x14ac:dyDescent="0.25">
      <c r="A4349" s="360">
        <v>96641</v>
      </c>
      <c r="B4349" s="360" t="s">
        <v>4314</v>
      </c>
      <c r="C4349" s="360" t="s">
        <v>8</v>
      </c>
      <c r="D4349" s="361">
        <v>18.899999999999999</v>
      </c>
    </row>
    <row r="4350" spans="1:4" s="364" customFormat="1" x14ac:dyDescent="0.25">
      <c r="A4350" s="360">
        <v>96642</v>
      </c>
      <c r="B4350" s="360" t="s">
        <v>4315</v>
      </c>
      <c r="C4350" s="360" t="s">
        <v>8</v>
      </c>
      <c r="D4350" s="361">
        <v>15.83</v>
      </c>
    </row>
    <row r="4351" spans="1:4" s="364" customFormat="1" x14ac:dyDescent="0.25">
      <c r="A4351" s="360">
        <v>96643</v>
      </c>
      <c r="B4351" s="360" t="s">
        <v>4316</v>
      </c>
      <c r="C4351" s="360" t="s">
        <v>8</v>
      </c>
      <c r="D4351" s="361">
        <v>49.81</v>
      </c>
    </row>
    <row r="4352" spans="1:4" s="364" customFormat="1" x14ac:dyDescent="0.25">
      <c r="A4352" s="360">
        <v>96650</v>
      </c>
      <c r="B4352" s="360" t="s">
        <v>4317</v>
      </c>
      <c r="C4352" s="360" t="s">
        <v>8</v>
      </c>
      <c r="D4352" s="361">
        <v>9.14</v>
      </c>
    </row>
    <row r="4353" spans="1:4" s="364" customFormat="1" x14ac:dyDescent="0.25">
      <c r="A4353" s="360">
        <v>96651</v>
      </c>
      <c r="B4353" s="360" t="s">
        <v>4318</v>
      </c>
      <c r="C4353" s="360" t="s">
        <v>8</v>
      </c>
      <c r="D4353" s="361">
        <v>8.56</v>
      </c>
    </row>
    <row r="4354" spans="1:4" s="364" customFormat="1" x14ac:dyDescent="0.25">
      <c r="A4354" s="360">
        <v>96652</v>
      </c>
      <c r="B4354" s="360" t="s">
        <v>4319</v>
      </c>
      <c r="C4354" s="360" t="s">
        <v>8</v>
      </c>
      <c r="D4354" s="361">
        <v>17.100000000000001</v>
      </c>
    </row>
    <row r="4355" spans="1:4" s="364" customFormat="1" x14ac:dyDescent="0.25">
      <c r="A4355" s="360">
        <v>96653</v>
      </c>
      <c r="B4355" s="360" t="s">
        <v>4320</v>
      </c>
      <c r="C4355" s="360" t="s">
        <v>8</v>
      </c>
      <c r="D4355" s="361">
        <v>17.04</v>
      </c>
    </row>
    <row r="4356" spans="1:4" s="364" customFormat="1" x14ac:dyDescent="0.25">
      <c r="A4356" s="360">
        <v>96654</v>
      </c>
      <c r="B4356" s="360" t="s">
        <v>4321</v>
      </c>
      <c r="C4356" s="360" t="s">
        <v>8</v>
      </c>
      <c r="D4356" s="361">
        <v>28.63</v>
      </c>
    </row>
    <row r="4357" spans="1:4" s="364" customFormat="1" x14ac:dyDescent="0.25">
      <c r="A4357" s="360">
        <v>96655</v>
      </c>
      <c r="B4357" s="360" t="s">
        <v>4322</v>
      </c>
      <c r="C4357" s="360" t="s">
        <v>8</v>
      </c>
      <c r="D4357" s="361">
        <v>27.99</v>
      </c>
    </row>
    <row r="4358" spans="1:4" s="364" customFormat="1" x14ac:dyDescent="0.25">
      <c r="A4358" s="360">
        <v>96656</v>
      </c>
      <c r="B4358" s="360" t="s">
        <v>4323</v>
      </c>
      <c r="C4358" s="360" t="s">
        <v>8</v>
      </c>
      <c r="D4358" s="361">
        <v>6.6</v>
      </c>
    </row>
    <row r="4359" spans="1:4" s="364" customFormat="1" x14ac:dyDescent="0.25">
      <c r="A4359" s="360">
        <v>96657</v>
      </c>
      <c r="B4359" s="360" t="s">
        <v>4324</v>
      </c>
      <c r="C4359" s="360" t="s">
        <v>8</v>
      </c>
      <c r="D4359" s="361">
        <v>22.83</v>
      </c>
    </row>
    <row r="4360" spans="1:4" s="364" customFormat="1" x14ac:dyDescent="0.25">
      <c r="A4360" s="360">
        <v>96658</v>
      </c>
      <c r="B4360" s="360" t="s">
        <v>4325</v>
      </c>
      <c r="C4360" s="360" t="s">
        <v>8</v>
      </c>
      <c r="D4360" s="361">
        <v>17.04</v>
      </c>
    </row>
    <row r="4361" spans="1:4" s="364" customFormat="1" x14ac:dyDescent="0.25">
      <c r="A4361" s="360">
        <v>96659</v>
      </c>
      <c r="B4361" s="360" t="s">
        <v>4326</v>
      </c>
      <c r="C4361" s="360" t="s">
        <v>8</v>
      </c>
      <c r="D4361" s="361">
        <v>11.6</v>
      </c>
    </row>
    <row r="4362" spans="1:4" s="364" customFormat="1" x14ac:dyDescent="0.25">
      <c r="A4362" s="360">
        <v>96660</v>
      </c>
      <c r="B4362" s="360" t="s">
        <v>4327</v>
      </c>
      <c r="C4362" s="360" t="s">
        <v>8</v>
      </c>
      <c r="D4362" s="361">
        <v>38.659999999999997</v>
      </c>
    </row>
    <row r="4363" spans="1:4" s="364" customFormat="1" x14ac:dyDescent="0.25">
      <c r="A4363" s="360">
        <v>96661</v>
      </c>
      <c r="B4363" s="360" t="s">
        <v>4328</v>
      </c>
      <c r="C4363" s="360" t="s">
        <v>8</v>
      </c>
      <c r="D4363" s="361">
        <v>29.75</v>
      </c>
    </row>
    <row r="4364" spans="1:4" s="364" customFormat="1" x14ac:dyDescent="0.25">
      <c r="A4364" s="360">
        <v>96662</v>
      </c>
      <c r="B4364" s="360" t="s">
        <v>4329</v>
      </c>
      <c r="C4364" s="360" t="s">
        <v>8</v>
      </c>
      <c r="D4364" s="361">
        <v>11.9</v>
      </c>
    </row>
    <row r="4365" spans="1:4" s="364" customFormat="1" x14ac:dyDescent="0.25">
      <c r="A4365" s="360">
        <v>96663</v>
      </c>
      <c r="B4365" s="360" t="s">
        <v>4330</v>
      </c>
      <c r="C4365" s="360" t="s">
        <v>8</v>
      </c>
      <c r="D4365" s="361">
        <v>21.67</v>
      </c>
    </row>
    <row r="4366" spans="1:4" s="364" customFormat="1" x14ac:dyDescent="0.25">
      <c r="A4366" s="360">
        <v>96664</v>
      </c>
      <c r="B4366" s="360" t="s">
        <v>4331</v>
      </c>
      <c r="C4366" s="360" t="s">
        <v>8</v>
      </c>
      <c r="D4366" s="361">
        <v>23.57</v>
      </c>
    </row>
    <row r="4367" spans="1:4" s="364" customFormat="1" x14ac:dyDescent="0.25">
      <c r="A4367" s="360">
        <v>96665</v>
      </c>
      <c r="B4367" s="360" t="s">
        <v>4332</v>
      </c>
      <c r="C4367" s="360" t="s">
        <v>8</v>
      </c>
      <c r="D4367" s="361">
        <v>12.02</v>
      </c>
    </row>
    <row r="4368" spans="1:4" s="364" customFormat="1" x14ac:dyDescent="0.25">
      <c r="A4368" s="360">
        <v>96666</v>
      </c>
      <c r="B4368" s="360" t="s">
        <v>4333</v>
      </c>
      <c r="C4368" s="360" t="s">
        <v>8</v>
      </c>
      <c r="D4368" s="361">
        <v>22.95</v>
      </c>
    </row>
    <row r="4369" spans="1:4" s="364" customFormat="1" x14ac:dyDescent="0.25">
      <c r="A4369" s="360">
        <v>96667</v>
      </c>
      <c r="B4369" s="360" t="s">
        <v>4334</v>
      </c>
      <c r="C4369" s="360" t="s">
        <v>8</v>
      </c>
      <c r="D4369" s="361">
        <v>40.83</v>
      </c>
    </row>
    <row r="4370" spans="1:4" s="364" customFormat="1" x14ac:dyDescent="0.25">
      <c r="A4370" s="360">
        <v>96684</v>
      </c>
      <c r="B4370" s="360" t="s">
        <v>4335</v>
      </c>
      <c r="C4370" s="360" t="s">
        <v>8</v>
      </c>
      <c r="D4370" s="361">
        <v>4.87</v>
      </c>
    </row>
    <row r="4371" spans="1:4" s="364" customFormat="1" x14ac:dyDescent="0.25">
      <c r="A4371" s="360">
        <v>96685</v>
      </c>
      <c r="B4371" s="360" t="s">
        <v>4336</v>
      </c>
      <c r="C4371" s="360" t="s">
        <v>8</v>
      </c>
      <c r="D4371" s="361">
        <v>4.29</v>
      </c>
    </row>
    <row r="4372" spans="1:4" s="364" customFormat="1" x14ac:dyDescent="0.25">
      <c r="A4372" s="360">
        <v>96686</v>
      </c>
      <c r="B4372" s="360" t="s">
        <v>4337</v>
      </c>
      <c r="C4372" s="360" t="s">
        <v>8</v>
      </c>
      <c r="D4372" s="361">
        <v>7.34</v>
      </c>
    </row>
    <row r="4373" spans="1:4" s="364" customFormat="1" x14ac:dyDescent="0.25">
      <c r="A4373" s="360">
        <v>96687</v>
      </c>
      <c r="B4373" s="360" t="s">
        <v>4338</v>
      </c>
      <c r="C4373" s="360" t="s">
        <v>8</v>
      </c>
      <c r="D4373" s="361">
        <v>7.28</v>
      </c>
    </row>
    <row r="4374" spans="1:4" s="364" customFormat="1" x14ac:dyDescent="0.25">
      <c r="A4374" s="360">
        <v>96688</v>
      </c>
      <c r="B4374" s="360" t="s">
        <v>4339</v>
      </c>
      <c r="C4374" s="360" t="s">
        <v>8</v>
      </c>
      <c r="D4374" s="361">
        <v>12.85</v>
      </c>
    </row>
    <row r="4375" spans="1:4" s="364" customFormat="1" x14ac:dyDescent="0.25">
      <c r="A4375" s="360">
        <v>96689</v>
      </c>
      <c r="B4375" s="360" t="s">
        <v>4340</v>
      </c>
      <c r="C4375" s="360" t="s">
        <v>8</v>
      </c>
      <c r="D4375" s="361">
        <v>12.21</v>
      </c>
    </row>
    <row r="4376" spans="1:4" s="364" customFormat="1" x14ac:dyDescent="0.25">
      <c r="A4376" s="360">
        <v>96690</v>
      </c>
      <c r="B4376" s="360" t="s">
        <v>4341</v>
      </c>
      <c r="C4376" s="360" t="s">
        <v>8</v>
      </c>
      <c r="D4376" s="361">
        <v>24.41</v>
      </c>
    </row>
    <row r="4377" spans="1:4" s="364" customFormat="1" x14ac:dyDescent="0.25">
      <c r="A4377" s="360">
        <v>96691</v>
      </c>
      <c r="B4377" s="360" t="s">
        <v>4342</v>
      </c>
      <c r="C4377" s="360" t="s">
        <v>8</v>
      </c>
      <c r="D4377" s="361">
        <v>25.28</v>
      </c>
    </row>
    <row r="4378" spans="1:4" s="364" customFormat="1" x14ac:dyDescent="0.25">
      <c r="A4378" s="360">
        <v>96692</v>
      </c>
      <c r="B4378" s="360" t="s">
        <v>4343</v>
      </c>
      <c r="C4378" s="360" t="s">
        <v>8</v>
      </c>
      <c r="D4378" s="361">
        <v>36.869999999999997</v>
      </c>
    </row>
    <row r="4379" spans="1:4" s="364" customFormat="1" x14ac:dyDescent="0.25">
      <c r="A4379" s="360">
        <v>96693</v>
      </c>
      <c r="B4379" s="360" t="s">
        <v>4344</v>
      </c>
      <c r="C4379" s="360" t="s">
        <v>8</v>
      </c>
      <c r="D4379" s="361">
        <v>34.74</v>
      </c>
    </row>
    <row r="4380" spans="1:4" s="364" customFormat="1" x14ac:dyDescent="0.25">
      <c r="A4380" s="360">
        <v>96694</v>
      </c>
      <c r="B4380" s="360" t="s">
        <v>4345</v>
      </c>
      <c r="C4380" s="360" t="s">
        <v>8</v>
      </c>
      <c r="D4380" s="361">
        <v>83.7</v>
      </c>
    </row>
    <row r="4381" spans="1:4" s="364" customFormat="1" x14ac:dyDescent="0.25">
      <c r="A4381" s="360">
        <v>96695</v>
      </c>
      <c r="B4381" s="360" t="s">
        <v>4346</v>
      </c>
      <c r="C4381" s="360" t="s">
        <v>8</v>
      </c>
      <c r="D4381" s="361">
        <v>81.19</v>
      </c>
    </row>
    <row r="4382" spans="1:4" s="364" customFormat="1" x14ac:dyDescent="0.25">
      <c r="A4382" s="360">
        <v>96696</v>
      </c>
      <c r="B4382" s="360" t="s">
        <v>4347</v>
      </c>
      <c r="C4382" s="360" t="s">
        <v>8</v>
      </c>
      <c r="D4382" s="361">
        <v>126.39</v>
      </c>
    </row>
    <row r="4383" spans="1:4" s="364" customFormat="1" x14ac:dyDescent="0.25">
      <c r="A4383" s="360">
        <v>96697</v>
      </c>
      <c r="B4383" s="360" t="s">
        <v>4348</v>
      </c>
      <c r="C4383" s="360" t="s">
        <v>8</v>
      </c>
      <c r="D4383" s="361">
        <v>189.22</v>
      </c>
    </row>
    <row r="4384" spans="1:4" s="364" customFormat="1" x14ac:dyDescent="0.25">
      <c r="A4384" s="360">
        <v>96698</v>
      </c>
      <c r="B4384" s="360" t="s">
        <v>4349</v>
      </c>
      <c r="C4384" s="360" t="s">
        <v>8</v>
      </c>
      <c r="D4384" s="361">
        <v>3.75</v>
      </c>
    </row>
    <row r="4385" spans="1:4" s="364" customFormat="1" x14ac:dyDescent="0.25">
      <c r="A4385" s="360">
        <v>96699</v>
      </c>
      <c r="B4385" s="360" t="s">
        <v>4350</v>
      </c>
      <c r="C4385" s="360" t="s">
        <v>8</v>
      </c>
      <c r="D4385" s="361">
        <v>19.98</v>
      </c>
    </row>
    <row r="4386" spans="1:4" s="364" customFormat="1" x14ac:dyDescent="0.25">
      <c r="A4386" s="360">
        <v>96700</v>
      </c>
      <c r="B4386" s="360" t="s">
        <v>4351</v>
      </c>
      <c r="C4386" s="360" t="s">
        <v>8</v>
      </c>
      <c r="D4386" s="361">
        <v>14.19</v>
      </c>
    </row>
    <row r="4387" spans="1:4" s="364" customFormat="1" x14ac:dyDescent="0.25">
      <c r="A4387" s="360">
        <v>96701</v>
      </c>
      <c r="B4387" s="360" t="s">
        <v>4352</v>
      </c>
      <c r="C4387" s="360" t="s">
        <v>8</v>
      </c>
      <c r="D4387" s="361">
        <v>5.0999999999999996</v>
      </c>
    </row>
    <row r="4388" spans="1:4" s="364" customFormat="1" x14ac:dyDescent="0.25">
      <c r="A4388" s="360">
        <v>96702</v>
      </c>
      <c r="B4388" s="360" t="s">
        <v>4353</v>
      </c>
      <c r="C4388" s="360" t="s">
        <v>8</v>
      </c>
      <c r="D4388" s="361">
        <v>5.4</v>
      </c>
    </row>
    <row r="4389" spans="1:4" s="364" customFormat="1" x14ac:dyDescent="0.25">
      <c r="A4389" s="360">
        <v>96703</v>
      </c>
      <c r="B4389" s="360" t="s">
        <v>4354</v>
      </c>
      <c r="C4389" s="360" t="s">
        <v>8</v>
      </c>
      <c r="D4389" s="361">
        <v>11.13</v>
      </c>
    </row>
    <row r="4390" spans="1:4" s="364" customFormat="1" x14ac:dyDescent="0.25">
      <c r="A4390" s="360">
        <v>96704</v>
      </c>
      <c r="B4390" s="360" t="s">
        <v>4355</v>
      </c>
      <c r="C4390" s="360" t="s">
        <v>8</v>
      </c>
      <c r="D4390" s="361">
        <v>13.03</v>
      </c>
    </row>
    <row r="4391" spans="1:4" s="364" customFormat="1" x14ac:dyDescent="0.25">
      <c r="A4391" s="360">
        <v>96705</v>
      </c>
      <c r="B4391" s="360" t="s">
        <v>4356</v>
      </c>
      <c r="C4391" s="360" t="s">
        <v>8</v>
      </c>
      <c r="D4391" s="361">
        <v>16.760000000000002</v>
      </c>
    </row>
    <row r="4392" spans="1:4" s="364" customFormat="1" x14ac:dyDescent="0.25">
      <c r="A4392" s="360">
        <v>96706</v>
      </c>
      <c r="B4392" s="360" t="s">
        <v>4357</v>
      </c>
      <c r="C4392" s="360" t="s">
        <v>8</v>
      </c>
      <c r="D4392" s="361">
        <v>25.13</v>
      </c>
    </row>
    <row r="4393" spans="1:4" s="364" customFormat="1" x14ac:dyDescent="0.25">
      <c r="A4393" s="360">
        <v>96707</v>
      </c>
      <c r="B4393" s="360" t="s">
        <v>4358</v>
      </c>
      <c r="C4393" s="360" t="s">
        <v>8</v>
      </c>
      <c r="D4393" s="361">
        <v>53.68</v>
      </c>
    </row>
    <row r="4394" spans="1:4" s="364" customFormat="1" x14ac:dyDescent="0.25">
      <c r="A4394" s="360">
        <v>96708</v>
      </c>
      <c r="B4394" s="360" t="s">
        <v>4359</v>
      </c>
      <c r="C4394" s="360" t="s">
        <v>8</v>
      </c>
      <c r="D4394" s="361">
        <v>85.13</v>
      </c>
    </row>
    <row r="4395" spans="1:4" s="364" customFormat="1" x14ac:dyDescent="0.25">
      <c r="A4395" s="360">
        <v>96709</v>
      </c>
      <c r="B4395" s="360" t="s">
        <v>4360</v>
      </c>
      <c r="C4395" s="360" t="s">
        <v>8</v>
      </c>
      <c r="D4395" s="361">
        <v>134.9</v>
      </c>
    </row>
    <row r="4396" spans="1:4" s="364" customFormat="1" x14ac:dyDescent="0.25">
      <c r="A4396" s="360">
        <v>96710</v>
      </c>
      <c r="B4396" s="360" t="s">
        <v>4361</v>
      </c>
      <c r="C4396" s="360" t="s">
        <v>8</v>
      </c>
      <c r="D4396" s="361">
        <v>6.36</v>
      </c>
    </row>
    <row r="4397" spans="1:4" s="364" customFormat="1" x14ac:dyDescent="0.25">
      <c r="A4397" s="360">
        <v>96711</v>
      </c>
      <c r="B4397" s="360" t="s">
        <v>4362</v>
      </c>
      <c r="C4397" s="360" t="s">
        <v>8</v>
      </c>
      <c r="D4397" s="361">
        <v>9.9600000000000009</v>
      </c>
    </row>
    <row r="4398" spans="1:4" s="364" customFormat="1" x14ac:dyDescent="0.25">
      <c r="A4398" s="360">
        <v>96712</v>
      </c>
      <c r="B4398" s="360" t="s">
        <v>4363</v>
      </c>
      <c r="C4398" s="360" t="s">
        <v>8</v>
      </c>
      <c r="D4398" s="361">
        <v>19.73</v>
      </c>
    </row>
    <row r="4399" spans="1:4" s="364" customFormat="1" x14ac:dyDescent="0.25">
      <c r="A4399" s="360">
        <v>96713</v>
      </c>
      <c r="B4399" s="360" t="s">
        <v>4364</v>
      </c>
      <c r="C4399" s="360" t="s">
        <v>8</v>
      </c>
      <c r="D4399" s="361">
        <v>27.18</v>
      </c>
    </row>
    <row r="4400" spans="1:4" s="364" customFormat="1" x14ac:dyDescent="0.25">
      <c r="A4400" s="360">
        <v>96714</v>
      </c>
      <c r="B4400" s="360" t="s">
        <v>4365</v>
      </c>
      <c r="C4400" s="360" t="s">
        <v>8</v>
      </c>
      <c r="D4400" s="361">
        <v>46.27</v>
      </c>
    </row>
    <row r="4401" spans="1:4" s="364" customFormat="1" x14ac:dyDescent="0.25">
      <c r="A4401" s="360">
        <v>96715</v>
      </c>
      <c r="B4401" s="360" t="s">
        <v>4366</v>
      </c>
      <c r="C4401" s="360" t="s">
        <v>8</v>
      </c>
      <c r="D4401" s="361">
        <v>88.94</v>
      </c>
    </row>
    <row r="4402" spans="1:4" s="364" customFormat="1" x14ac:dyDescent="0.25">
      <c r="A4402" s="360">
        <v>96716</v>
      </c>
      <c r="B4402" s="360" t="s">
        <v>4367</v>
      </c>
      <c r="C4402" s="360" t="s">
        <v>8</v>
      </c>
      <c r="D4402" s="361">
        <v>134.06</v>
      </c>
    </row>
    <row r="4403" spans="1:4" s="364" customFormat="1" x14ac:dyDescent="0.25">
      <c r="A4403" s="360">
        <v>96717</v>
      </c>
      <c r="B4403" s="360" t="s">
        <v>4368</v>
      </c>
      <c r="C4403" s="360" t="s">
        <v>8</v>
      </c>
      <c r="D4403" s="361">
        <v>211.87</v>
      </c>
    </row>
    <row r="4404" spans="1:4" s="364" customFormat="1" x14ac:dyDescent="0.25">
      <c r="A4404" s="360">
        <v>96736</v>
      </c>
      <c r="B4404" s="360" t="s">
        <v>4369</v>
      </c>
      <c r="C4404" s="360" t="s">
        <v>8</v>
      </c>
      <c r="D4404" s="361">
        <v>4.93</v>
      </c>
    </row>
    <row r="4405" spans="1:4" s="364" customFormat="1" x14ac:dyDescent="0.25">
      <c r="A4405" s="360">
        <v>96737</v>
      </c>
      <c r="B4405" s="360" t="s">
        <v>4370</v>
      </c>
      <c r="C4405" s="360" t="s">
        <v>8</v>
      </c>
      <c r="D4405" s="361">
        <v>5.81</v>
      </c>
    </row>
    <row r="4406" spans="1:4" s="364" customFormat="1" x14ac:dyDescent="0.25">
      <c r="A4406" s="360">
        <v>96738</v>
      </c>
      <c r="B4406" s="360" t="s">
        <v>4371</v>
      </c>
      <c r="C4406" s="360" t="s">
        <v>8</v>
      </c>
      <c r="D4406" s="361">
        <v>22.04</v>
      </c>
    </row>
    <row r="4407" spans="1:4" s="364" customFormat="1" x14ac:dyDescent="0.25">
      <c r="A4407" s="360">
        <v>96739</v>
      </c>
      <c r="B4407" s="360" t="s">
        <v>4372</v>
      </c>
      <c r="C4407" s="360" t="s">
        <v>8</v>
      </c>
      <c r="D4407" s="361">
        <v>7.53</v>
      </c>
    </row>
    <row r="4408" spans="1:4" s="364" customFormat="1" x14ac:dyDescent="0.25">
      <c r="A4408" s="360">
        <v>96740</v>
      </c>
      <c r="B4408" s="360" t="s">
        <v>4373</v>
      </c>
      <c r="C4408" s="360" t="s">
        <v>8</v>
      </c>
      <c r="D4408" s="361">
        <v>34.590000000000003</v>
      </c>
    </row>
    <row r="4409" spans="1:4" s="364" customFormat="1" x14ac:dyDescent="0.25">
      <c r="A4409" s="360">
        <v>96741</v>
      </c>
      <c r="B4409" s="360" t="s">
        <v>4374</v>
      </c>
      <c r="C4409" s="360" t="s">
        <v>8</v>
      </c>
      <c r="D4409" s="361">
        <v>12.81</v>
      </c>
    </row>
    <row r="4410" spans="1:4" s="364" customFormat="1" x14ac:dyDescent="0.25">
      <c r="A4410" s="360">
        <v>96742</v>
      </c>
      <c r="B4410" s="360" t="s">
        <v>4375</v>
      </c>
      <c r="C4410" s="360" t="s">
        <v>8</v>
      </c>
      <c r="D4410" s="361">
        <v>19.41</v>
      </c>
    </row>
    <row r="4411" spans="1:4" s="364" customFormat="1" x14ac:dyDescent="0.25">
      <c r="A4411" s="360">
        <v>96743</v>
      </c>
      <c r="B4411" s="360" t="s">
        <v>4376</v>
      </c>
      <c r="C4411" s="360" t="s">
        <v>8</v>
      </c>
      <c r="D4411" s="361">
        <v>25.83</v>
      </c>
    </row>
    <row r="4412" spans="1:4" s="364" customFormat="1" x14ac:dyDescent="0.25">
      <c r="A4412" s="360">
        <v>96744</v>
      </c>
      <c r="B4412" s="360" t="s">
        <v>4377</v>
      </c>
      <c r="C4412" s="360" t="s">
        <v>8</v>
      </c>
      <c r="D4412" s="361">
        <v>56.3</v>
      </c>
    </row>
    <row r="4413" spans="1:4" s="364" customFormat="1" x14ac:dyDescent="0.25">
      <c r="A4413" s="360">
        <v>96745</v>
      </c>
      <c r="B4413" s="360" t="s">
        <v>4378</v>
      </c>
      <c r="C4413" s="360" t="s">
        <v>8</v>
      </c>
      <c r="D4413" s="361">
        <v>84.5</v>
      </c>
    </row>
    <row r="4414" spans="1:4" s="364" customFormat="1" x14ac:dyDescent="0.25">
      <c r="A4414" s="360">
        <v>96746</v>
      </c>
      <c r="B4414" s="360" t="s">
        <v>4379</v>
      </c>
      <c r="C4414" s="360" t="s">
        <v>8</v>
      </c>
      <c r="D4414" s="361">
        <v>134.87</v>
      </c>
    </row>
    <row r="4415" spans="1:4" s="364" customFormat="1" x14ac:dyDescent="0.25">
      <c r="A4415" s="360">
        <v>96747</v>
      </c>
      <c r="B4415" s="360" t="s">
        <v>4380</v>
      </c>
      <c r="C4415" s="360" t="s">
        <v>8</v>
      </c>
      <c r="D4415" s="361">
        <v>6.87</v>
      </c>
    </row>
    <row r="4416" spans="1:4" s="364" customFormat="1" x14ac:dyDescent="0.25">
      <c r="A4416" s="360">
        <v>96748</v>
      </c>
      <c r="B4416" s="360" t="s">
        <v>4381</v>
      </c>
      <c r="C4416" s="360" t="s">
        <v>8</v>
      </c>
      <c r="D4416" s="361">
        <v>7.98</v>
      </c>
    </row>
    <row r="4417" spans="1:4" s="364" customFormat="1" x14ac:dyDescent="0.25">
      <c r="A4417" s="360">
        <v>96749</v>
      </c>
      <c r="B4417" s="360" t="s">
        <v>4382</v>
      </c>
      <c r="C4417" s="360" t="s">
        <v>8</v>
      </c>
      <c r="D4417" s="361">
        <v>11</v>
      </c>
    </row>
    <row r="4418" spans="1:4" s="364" customFormat="1" x14ac:dyDescent="0.25">
      <c r="A4418" s="360">
        <v>96750</v>
      </c>
      <c r="B4418" s="360" t="s">
        <v>4383</v>
      </c>
      <c r="C4418" s="360" t="s">
        <v>8</v>
      </c>
      <c r="D4418" s="361">
        <v>15.35</v>
      </c>
    </row>
    <row r="4419" spans="1:4" s="364" customFormat="1" x14ac:dyDescent="0.25">
      <c r="A4419" s="360">
        <v>96751</v>
      </c>
      <c r="B4419" s="360" t="s">
        <v>4384</v>
      </c>
      <c r="C4419" s="360" t="s">
        <v>8</v>
      </c>
      <c r="D4419" s="361">
        <v>28.38</v>
      </c>
    </row>
    <row r="4420" spans="1:4" s="364" customFormat="1" x14ac:dyDescent="0.25">
      <c r="A4420" s="360">
        <v>96752</v>
      </c>
      <c r="B4420" s="360" t="s">
        <v>4385</v>
      </c>
      <c r="C4420" s="360" t="s">
        <v>8</v>
      </c>
      <c r="D4420" s="361">
        <v>37.92</v>
      </c>
    </row>
    <row r="4421" spans="1:4" s="364" customFormat="1" x14ac:dyDescent="0.25">
      <c r="A4421" s="360">
        <v>96753</v>
      </c>
      <c r="B4421" s="360" t="s">
        <v>4386</v>
      </c>
      <c r="C4421" s="360" t="s">
        <v>8</v>
      </c>
      <c r="D4421" s="361">
        <v>87.63</v>
      </c>
    </row>
    <row r="4422" spans="1:4" s="364" customFormat="1" x14ac:dyDescent="0.25">
      <c r="A4422" s="360">
        <v>96754</v>
      </c>
      <c r="B4422" s="360" t="s">
        <v>4387</v>
      </c>
      <c r="C4422" s="360" t="s">
        <v>8</v>
      </c>
      <c r="D4422" s="361">
        <v>125.42</v>
      </c>
    </row>
    <row r="4423" spans="1:4" s="364" customFormat="1" x14ac:dyDescent="0.25">
      <c r="A4423" s="360">
        <v>96755</v>
      </c>
      <c r="B4423" s="360" t="s">
        <v>4388</v>
      </c>
      <c r="C4423" s="360" t="s">
        <v>8</v>
      </c>
      <c r="D4423" s="361">
        <v>189.18</v>
      </c>
    </row>
    <row r="4424" spans="1:4" s="364" customFormat="1" x14ac:dyDescent="0.25">
      <c r="A4424" s="360">
        <v>96756</v>
      </c>
      <c r="B4424" s="360" t="s">
        <v>4389</v>
      </c>
      <c r="C4424" s="360" t="s">
        <v>8</v>
      </c>
      <c r="D4424" s="361">
        <v>13.37</v>
      </c>
    </row>
    <row r="4425" spans="1:4" s="364" customFormat="1" x14ac:dyDescent="0.25">
      <c r="A4425" s="360">
        <v>96757</v>
      </c>
      <c r="B4425" s="360" t="s">
        <v>4390</v>
      </c>
      <c r="C4425" s="360" t="s">
        <v>8</v>
      </c>
      <c r="D4425" s="361">
        <v>12.78</v>
      </c>
    </row>
    <row r="4426" spans="1:4" s="364" customFormat="1" x14ac:dyDescent="0.25">
      <c r="A4426" s="360">
        <v>96758</v>
      </c>
      <c r="B4426" s="360" t="s">
        <v>4391</v>
      </c>
      <c r="C4426" s="360" t="s">
        <v>8</v>
      </c>
      <c r="D4426" s="361">
        <v>14.82</v>
      </c>
    </row>
    <row r="4427" spans="1:4" s="364" customFormat="1" x14ac:dyDescent="0.25">
      <c r="A4427" s="360">
        <v>96759</v>
      </c>
      <c r="B4427" s="360" t="s">
        <v>4392</v>
      </c>
      <c r="C4427" s="360" t="s">
        <v>8</v>
      </c>
      <c r="D4427" s="361">
        <v>23.09</v>
      </c>
    </row>
    <row r="4428" spans="1:4" s="364" customFormat="1" x14ac:dyDescent="0.25">
      <c r="A4428" s="360">
        <v>96760</v>
      </c>
      <c r="B4428" s="360" t="s">
        <v>4393</v>
      </c>
      <c r="C4428" s="360" t="s">
        <v>8</v>
      </c>
      <c r="D4428" s="361">
        <v>32.46</v>
      </c>
    </row>
    <row r="4429" spans="1:4" s="364" customFormat="1" x14ac:dyDescent="0.25">
      <c r="A4429" s="360">
        <v>96761</v>
      </c>
      <c r="B4429" s="360" t="s">
        <v>4394</v>
      </c>
      <c r="C4429" s="360" t="s">
        <v>8</v>
      </c>
      <c r="D4429" s="361">
        <v>47.7</v>
      </c>
    </row>
    <row r="4430" spans="1:4" s="364" customFormat="1" x14ac:dyDescent="0.25">
      <c r="A4430" s="360">
        <v>96762</v>
      </c>
      <c r="B4430" s="360" t="s">
        <v>4395</v>
      </c>
      <c r="C4430" s="360" t="s">
        <v>8</v>
      </c>
      <c r="D4430" s="361">
        <v>94.14</v>
      </c>
    </row>
    <row r="4431" spans="1:4" s="364" customFormat="1" x14ac:dyDescent="0.25">
      <c r="A4431" s="360">
        <v>96763</v>
      </c>
      <c r="B4431" s="360" t="s">
        <v>4396</v>
      </c>
      <c r="C4431" s="360" t="s">
        <v>8</v>
      </c>
      <c r="D4431" s="361">
        <v>132.74</v>
      </c>
    </row>
    <row r="4432" spans="1:4" s="364" customFormat="1" x14ac:dyDescent="0.25">
      <c r="A4432" s="360">
        <v>96764</v>
      </c>
      <c r="B4432" s="360" t="s">
        <v>4397</v>
      </c>
      <c r="C4432" s="360" t="s">
        <v>8</v>
      </c>
      <c r="D4432" s="361">
        <v>211.8</v>
      </c>
    </row>
    <row r="4433" spans="1:4" s="364" customFormat="1" x14ac:dyDescent="0.25">
      <c r="A4433" s="360">
        <v>96802</v>
      </c>
      <c r="B4433" s="360" t="s">
        <v>4398</v>
      </c>
      <c r="C4433" s="360" t="s">
        <v>8</v>
      </c>
      <c r="D4433" s="361">
        <v>317.08</v>
      </c>
    </row>
    <row r="4434" spans="1:4" s="364" customFormat="1" x14ac:dyDescent="0.25">
      <c r="A4434" s="360">
        <v>96803</v>
      </c>
      <c r="B4434" s="360" t="s">
        <v>4399</v>
      </c>
      <c r="C4434" s="360" t="s">
        <v>8</v>
      </c>
      <c r="D4434" s="361">
        <v>161.38</v>
      </c>
    </row>
    <row r="4435" spans="1:4" s="364" customFormat="1" x14ac:dyDescent="0.25">
      <c r="A4435" s="360">
        <v>96804</v>
      </c>
      <c r="B4435" s="360" t="s">
        <v>4400</v>
      </c>
      <c r="C4435" s="360" t="s">
        <v>8</v>
      </c>
      <c r="D4435" s="361">
        <v>284.85000000000002</v>
      </c>
    </row>
    <row r="4436" spans="1:4" s="364" customFormat="1" x14ac:dyDescent="0.25">
      <c r="A4436" s="360">
        <v>96805</v>
      </c>
      <c r="B4436" s="360" t="s">
        <v>4401</v>
      </c>
      <c r="C4436" s="360" t="s">
        <v>8</v>
      </c>
      <c r="D4436" s="361">
        <v>324.61</v>
      </c>
    </row>
    <row r="4437" spans="1:4" s="364" customFormat="1" x14ac:dyDescent="0.25">
      <c r="A4437" s="360">
        <v>96806</v>
      </c>
      <c r="B4437" s="360" t="s">
        <v>4402</v>
      </c>
      <c r="C4437" s="360" t="s">
        <v>8</v>
      </c>
      <c r="D4437" s="361">
        <v>154.43</v>
      </c>
    </row>
    <row r="4438" spans="1:4" s="364" customFormat="1" x14ac:dyDescent="0.25">
      <c r="A4438" s="360">
        <v>96807</v>
      </c>
      <c r="B4438" s="360" t="s">
        <v>4403</v>
      </c>
      <c r="C4438" s="360" t="s">
        <v>8</v>
      </c>
      <c r="D4438" s="361">
        <v>255.01</v>
      </c>
    </row>
    <row r="4439" spans="1:4" s="364" customFormat="1" x14ac:dyDescent="0.25">
      <c r="A4439" s="360">
        <v>96808</v>
      </c>
      <c r="B4439" s="360" t="s">
        <v>4404</v>
      </c>
      <c r="C4439" s="360" t="s">
        <v>8</v>
      </c>
      <c r="D4439" s="361">
        <v>13.36</v>
      </c>
    </row>
    <row r="4440" spans="1:4" s="364" customFormat="1" x14ac:dyDescent="0.25">
      <c r="A4440" s="360">
        <v>96809</v>
      </c>
      <c r="B4440" s="360" t="s">
        <v>4405</v>
      </c>
      <c r="C4440" s="360" t="s">
        <v>8</v>
      </c>
      <c r="D4440" s="361">
        <v>15.54</v>
      </c>
    </row>
    <row r="4441" spans="1:4" s="364" customFormat="1" x14ac:dyDescent="0.25">
      <c r="A4441" s="360">
        <v>96810</v>
      </c>
      <c r="B4441" s="360" t="s">
        <v>4406</v>
      </c>
      <c r="C4441" s="360" t="s">
        <v>8</v>
      </c>
      <c r="D4441" s="361">
        <v>17.010000000000002</v>
      </c>
    </row>
    <row r="4442" spans="1:4" s="364" customFormat="1" x14ac:dyDescent="0.25">
      <c r="A4442" s="360">
        <v>96811</v>
      </c>
      <c r="B4442" s="360" t="s">
        <v>4407</v>
      </c>
      <c r="C4442" s="360" t="s">
        <v>8</v>
      </c>
      <c r="D4442" s="361">
        <v>18.11</v>
      </c>
    </row>
    <row r="4443" spans="1:4" s="364" customFormat="1" x14ac:dyDescent="0.25">
      <c r="A4443" s="360">
        <v>96812</v>
      </c>
      <c r="B4443" s="360" t="s">
        <v>4408</v>
      </c>
      <c r="C4443" s="360" t="s">
        <v>8</v>
      </c>
      <c r="D4443" s="361">
        <v>17.34</v>
      </c>
    </row>
    <row r="4444" spans="1:4" s="364" customFormat="1" x14ac:dyDescent="0.25">
      <c r="A4444" s="360">
        <v>96813</v>
      </c>
      <c r="B4444" s="360" t="s">
        <v>4409</v>
      </c>
      <c r="C4444" s="360" t="s">
        <v>8</v>
      </c>
      <c r="D4444" s="361">
        <v>20.25</v>
      </c>
    </row>
    <row r="4445" spans="1:4" s="364" customFormat="1" x14ac:dyDescent="0.25">
      <c r="A4445" s="360">
        <v>96814</v>
      </c>
      <c r="B4445" s="360" t="s">
        <v>4410</v>
      </c>
      <c r="C4445" s="360" t="s">
        <v>8</v>
      </c>
      <c r="D4445" s="361">
        <v>16.84</v>
      </c>
    </row>
    <row r="4446" spans="1:4" s="364" customFormat="1" x14ac:dyDescent="0.25">
      <c r="A4446" s="360">
        <v>96815</v>
      </c>
      <c r="B4446" s="360" t="s">
        <v>4411</v>
      </c>
      <c r="C4446" s="360" t="s">
        <v>8</v>
      </c>
      <c r="D4446" s="361">
        <v>29.28</v>
      </c>
    </row>
    <row r="4447" spans="1:4" s="364" customFormat="1" x14ac:dyDescent="0.25">
      <c r="A4447" s="360">
        <v>96816</v>
      </c>
      <c r="B4447" s="360" t="s">
        <v>4412</v>
      </c>
      <c r="C4447" s="360" t="s">
        <v>8</v>
      </c>
      <c r="D4447" s="361">
        <v>23.72</v>
      </c>
    </row>
    <row r="4448" spans="1:4" s="364" customFormat="1" x14ac:dyDescent="0.25">
      <c r="A4448" s="360">
        <v>96817</v>
      </c>
      <c r="B4448" s="360" t="s">
        <v>4413</v>
      </c>
      <c r="C4448" s="360" t="s">
        <v>8</v>
      </c>
      <c r="D4448" s="361">
        <v>27.26</v>
      </c>
    </row>
    <row r="4449" spans="1:4" s="364" customFormat="1" x14ac:dyDescent="0.25">
      <c r="A4449" s="360">
        <v>96818</v>
      </c>
      <c r="B4449" s="360" t="s">
        <v>4414</v>
      </c>
      <c r="C4449" s="360" t="s">
        <v>8</v>
      </c>
      <c r="D4449" s="361">
        <v>25.24</v>
      </c>
    </row>
    <row r="4450" spans="1:4" s="364" customFormat="1" x14ac:dyDescent="0.25">
      <c r="A4450" s="360">
        <v>96819</v>
      </c>
      <c r="B4450" s="360" t="s">
        <v>4415</v>
      </c>
      <c r="C4450" s="360" t="s">
        <v>8</v>
      </c>
      <c r="D4450" s="361">
        <v>25.24</v>
      </c>
    </row>
    <row r="4451" spans="1:4" s="364" customFormat="1" x14ac:dyDescent="0.25">
      <c r="A4451" s="360">
        <v>96820</v>
      </c>
      <c r="B4451" s="360" t="s">
        <v>4416</v>
      </c>
      <c r="C4451" s="360" t="s">
        <v>8</v>
      </c>
      <c r="D4451" s="361">
        <v>47.17</v>
      </c>
    </row>
    <row r="4452" spans="1:4" s="364" customFormat="1" x14ac:dyDescent="0.25">
      <c r="A4452" s="360">
        <v>96821</v>
      </c>
      <c r="B4452" s="360" t="s">
        <v>4417</v>
      </c>
      <c r="C4452" s="360" t="s">
        <v>8</v>
      </c>
      <c r="D4452" s="361">
        <v>39.799999999999997</v>
      </c>
    </row>
    <row r="4453" spans="1:4" s="364" customFormat="1" x14ac:dyDescent="0.25">
      <c r="A4453" s="360">
        <v>96822</v>
      </c>
      <c r="B4453" s="360" t="s">
        <v>4418</v>
      </c>
      <c r="C4453" s="360" t="s">
        <v>8</v>
      </c>
      <c r="D4453" s="361">
        <v>40.36</v>
      </c>
    </row>
    <row r="4454" spans="1:4" s="364" customFormat="1" x14ac:dyDescent="0.25">
      <c r="A4454" s="360">
        <v>96823</v>
      </c>
      <c r="B4454" s="360" t="s">
        <v>4419</v>
      </c>
      <c r="C4454" s="360" t="s">
        <v>8</v>
      </c>
      <c r="D4454" s="361">
        <v>16.57</v>
      </c>
    </row>
    <row r="4455" spans="1:4" s="364" customFormat="1" x14ac:dyDescent="0.25">
      <c r="A4455" s="360">
        <v>96824</v>
      </c>
      <c r="B4455" s="360" t="s">
        <v>4420</v>
      </c>
      <c r="C4455" s="360" t="s">
        <v>8</v>
      </c>
      <c r="D4455" s="361">
        <v>18.850000000000001</v>
      </c>
    </row>
    <row r="4456" spans="1:4" s="364" customFormat="1" x14ac:dyDescent="0.25">
      <c r="A4456" s="360">
        <v>96825</v>
      </c>
      <c r="B4456" s="360" t="s">
        <v>4421</v>
      </c>
      <c r="C4456" s="360" t="s">
        <v>8</v>
      </c>
      <c r="D4456" s="361">
        <v>25.93</v>
      </c>
    </row>
    <row r="4457" spans="1:4" s="364" customFormat="1" x14ac:dyDescent="0.25">
      <c r="A4457" s="360">
        <v>96826</v>
      </c>
      <c r="B4457" s="360" t="s">
        <v>4422</v>
      </c>
      <c r="C4457" s="360" t="s">
        <v>8</v>
      </c>
      <c r="D4457" s="361">
        <v>23.21</v>
      </c>
    </row>
    <row r="4458" spans="1:4" s="364" customFormat="1" x14ac:dyDescent="0.25">
      <c r="A4458" s="360">
        <v>96827</v>
      </c>
      <c r="B4458" s="360" t="s">
        <v>4423</v>
      </c>
      <c r="C4458" s="360" t="s">
        <v>8</v>
      </c>
      <c r="D4458" s="361">
        <v>24.13</v>
      </c>
    </row>
    <row r="4459" spans="1:4" s="364" customFormat="1" x14ac:dyDescent="0.25">
      <c r="A4459" s="360">
        <v>96828</v>
      </c>
      <c r="B4459" s="360" t="s">
        <v>4424</v>
      </c>
      <c r="C4459" s="360" t="s">
        <v>8</v>
      </c>
      <c r="D4459" s="361">
        <v>30.63</v>
      </c>
    </row>
    <row r="4460" spans="1:4" s="364" customFormat="1" x14ac:dyDescent="0.25">
      <c r="A4460" s="360">
        <v>96829</v>
      </c>
      <c r="B4460" s="360" t="s">
        <v>4425</v>
      </c>
      <c r="C4460" s="360" t="s">
        <v>8</v>
      </c>
      <c r="D4460" s="361">
        <v>23.17</v>
      </c>
    </row>
    <row r="4461" spans="1:4" s="364" customFormat="1" x14ac:dyDescent="0.25">
      <c r="A4461" s="360">
        <v>96830</v>
      </c>
      <c r="B4461" s="360" t="s">
        <v>4426</v>
      </c>
      <c r="C4461" s="360" t="s">
        <v>8</v>
      </c>
      <c r="D4461" s="361">
        <v>34.020000000000003</v>
      </c>
    </row>
    <row r="4462" spans="1:4" s="364" customFormat="1" x14ac:dyDescent="0.25">
      <c r="A4462" s="360">
        <v>96831</v>
      </c>
      <c r="B4462" s="360" t="s">
        <v>4427</v>
      </c>
      <c r="C4462" s="360" t="s">
        <v>8</v>
      </c>
      <c r="D4462" s="361">
        <v>27.45</v>
      </c>
    </row>
    <row r="4463" spans="1:4" s="364" customFormat="1" x14ac:dyDescent="0.25">
      <c r="A4463" s="360">
        <v>96832</v>
      </c>
      <c r="B4463" s="360" t="s">
        <v>4428</v>
      </c>
      <c r="C4463" s="360" t="s">
        <v>8</v>
      </c>
      <c r="D4463" s="361">
        <v>31.97</v>
      </c>
    </row>
    <row r="4464" spans="1:4" s="364" customFormat="1" x14ac:dyDescent="0.25">
      <c r="A4464" s="360">
        <v>96833</v>
      </c>
      <c r="B4464" s="360" t="s">
        <v>4429</v>
      </c>
      <c r="C4464" s="360" t="s">
        <v>8</v>
      </c>
      <c r="D4464" s="361">
        <v>29.84</v>
      </c>
    </row>
    <row r="4465" spans="1:4" s="364" customFormat="1" x14ac:dyDescent="0.25">
      <c r="A4465" s="360">
        <v>96834</v>
      </c>
      <c r="B4465" s="360" t="s">
        <v>4430</v>
      </c>
      <c r="C4465" s="360" t="s">
        <v>8</v>
      </c>
      <c r="D4465" s="361">
        <v>49.95</v>
      </c>
    </row>
    <row r="4466" spans="1:4" s="364" customFormat="1" x14ac:dyDescent="0.25">
      <c r="A4466" s="360">
        <v>96835</v>
      </c>
      <c r="B4466" s="360" t="s">
        <v>4431</v>
      </c>
      <c r="C4466" s="360" t="s">
        <v>8</v>
      </c>
      <c r="D4466" s="361">
        <v>42.92</v>
      </c>
    </row>
    <row r="4467" spans="1:4" s="364" customFormat="1" x14ac:dyDescent="0.25">
      <c r="A4467" s="360">
        <v>96836</v>
      </c>
      <c r="B4467" s="360" t="s">
        <v>4432</v>
      </c>
      <c r="C4467" s="360" t="s">
        <v>8</v>
      </c>
      <c r="D4467" s="361">
        <v>45.84</v>
      </c>
    </row>
    <row r="4468" spans="1:4" s="364" customFormat="1" x14ac:dyDescent="0.25">
      <c r="A4468" s="360">
        <v>96837</v>
      </c>
      <c r="B4468" s="360" t="s">
        <v>4433</v>
      </c>
      <c r="C4468" s="360" t="s">
        <v>8</v>
      </c>
      <c r="D4468" s="361">
        <v>23.72</v>
      </c>
    </row>
    <row r="4469" spans="1:4" s="364" customFormat="1" x14ac:dyDescent="0.25">
      <c r="A4469" s="360">
        <v>96838</v>
      </c>
      <c r="B4469" s="360" t="s">
        <v>4434</v>
      </c>
      <c r="C4469" s="360" t="s">
        <v>8</v>
      </c>
      <c r="D4469" s="361">
        <v>21.62</v>
      </c>
    </row>
    <row r="4470" spans="1:4" s="364" customFormat="1" x14ac:dyDescent="0.25">
      <c r="A4470" s="360">
        <v>96839</v>
      </c>
      <c r="B4470" s="360" t="s">
        <v>4435</v>
      </c>
      <c r="C4470" s="360" t="s">
        <v>8</v>
      </c>
      <c r="D4470" s="361">
        <v>21.25</v>
      </c>
    </row>
    <row r="4471" spans="1:4" s="364" customFormat="1" x14ac:dyDescent="0.25">
      <c r="A4471" s="360">
        <v>96840</v>
      </c>
      <c r="B4471" s="360" t="s">
        <v>4436</v>
      </c>
      <c r="C4471" s="360" t="s">
        <v>8</v>
      </c>
      <c r="D4471" s="361">
        <v>27.68</v>
      </c>
    </row>
    <row r="4472" spans="1:4" s="364" customFormat="1" x14ac:dyDescent="0.25">
      <c r="A4472" s="360">
        <v>96841</v>
      </c>
      <c r="B4472" s="360" t="s">
        <v>4437</v>
      </c>
      <c r="C4472" s="360" t="s">
        <v>8</v>
      </c>
      <c r="D4472" s="361">
        <v>23.91</v>
      </c>
    </row>
    <row r="4473" spans="1:4" s="364" customFormat="1" x14ac:dyDescent="0.25">
      <c r="A4473" s="360">
        <v>96842</v>
      </c>
      <c r="B4473" s="360" t="s">
        <v>4438</v>
      </c>
      <c r="C4473" s="360" t="s">
        <v>8</v>
      </c>
      <c r="D4473" s="361">
        <v>31.13</v>
      </c>
    </row>
    <row r="4474" spans="1:4" s="364" customFormat="1" x14ac:dyDescent="0.25">
      <c r="A4474" s="360">
        <v>96843</v>
      </c>
      <c r="B4474" s="360" t="s">
        <v>4439</v>
      </c>
      <c r="C4474" s="360" t="s">
        <v>8</v>
      </c>
      <c r="D4474" s="361">
        <v>29.84</v>
      </c>
    </row>
    <row r="4475" spans="1:4" s="364" customFormat="1" x14ac:dyDescent="0.25">
      <c r="A4475" s="360">
        <v>96844</v>
      </c>
      <c r="B4475" s="360" t="s">
        <v>4440</v>
      </c>
      <c r="C4475" s="360" t="s">
        <v>8</v>
      </c>
      <c r="D4475" s="361">
        <v>41.63</v>
      </c>
    </row>
    <row r="4476" spans="1:4" s="364" customFormat="1" x14ac:dyDescent="0.25">
      <c r="A4476" s="360">
        <v>96845</v>
      </c>
      <c r="B4476" s="360" t="s">
        <v>4441</v>
      </c>
      <c r="C4476" s="360" t="s">
        <v>8</v>
      </c>
      <c r="D4476" s="361">
        <v>44.25</v>
      </c>
    </row>
    <row r="4477" spans="1:4" s="364" customFormat="1" x14ac:dyDescent="0.25">
      <c r="A4477" s="360">
        <v>96846</v>
      </c>
      <c r="B4477" s="360" t="s">
        <v>4442</v>
      </c>
      <c r="C4477" s="360" t="s">
        <v>8</v>
      </c>
      <c r="D4477" s="361">
        <v>34.17</v>
      </c>
    </row>
    <row r="4478" spans="1:4" s="364" customFormat="1" x14ac:dyDescent="0.25">
      <c r="A4478" s="360">
        <v>96847</v>
      </c>
      <c r="B4478" s="360" t="s">
        <v>4443</v>
      </c>
      <c r="C4478" s="360" t="s">
        <v>8</v>
      </c>
      <c r="D4478" s="361">
        <v>37.869999999999997</v>
      </c>
    </row>
    <row r="4479" spans="1:4" s="364" customFormat="1" x14ac:dyDescent="0.25">
      <c r="A4479" s="360">
        <v>96848</v>
      </c>
      <c r="B4479" s="360" t="s">
        <v>4444</v>
      </c>
      <c r="C4479" s="360" t="s">
        <v>8</v>
      </c>
      <c r="D4479" s="361">
        <v>57.6</v>
      </c>
    </row>
    <row r="4480" spans="1:4" s="364" customFormat="1" x14ac:dyDescent="0.25">
      <c r="A4480" s="360">
        <v>96849</v>
      </c>
      <c r="B4480" s="360" t="s">
        <v>4445</v>
      </c>
      <c r="C4480" s="360" t="s">
        <v>8</v>
      </c>
      <c r="D4480" s="361">
        <v>20.62</v>
      </c>
    </row>
    <row r="4481" spans="1:4" s="364" customFormat="1" x14ac:dyDescent="0.25">
      <c r="A4481" s="360">
        <v>96850</v>
      </c>
      <c r="B4481" s="360" t="s">
        <v>4446</v>
      </c>
      <c r="C4481" s="360" t="s">
        <v>8</v>
      </c>
      <c r="D4481" s="361">
        <v>24.39</v>
      </c>
    </row>
    <row r="4482" spans="1:4" s="364" customFormat="1" x14ac:dyDescent="0.25">
      <c r="A4482" s="360">
        <v>96851</v>
      </c>
      <c r="B4482" s="360" t="s">
        <v>4447</v>
      </c>
      <c r="C4482" s="360" t="s">
        <v>8</v>
      </c>
      <c r="D4482" s="361">
        <v>32.83</v>
      </c>
    </row>
    <row r="4483" spans="1:4" s="364" customFormat="1" x14ac:dyDescent="0.25">
      <c r="A4483" s="360">
        <v>96852</v>
      </c>
      <c r="B4483" s="360" t="s">
        <v>4448</v>
      </c>
      <c r="C4483" s="360" t="s">
        <v>8</v>
      </c>
      <c r="D4483" s="361">
        <v>27.69</v>
      </c>
    </row>
    <row r="4484" spans="1:4" s="364" customFormat="1" x14ac:dyDescent="0.25">
      <c r="A4484" s="360">
        <v>96853</v>
      </c>
      <c r="B4484" s="360" t="s">
        <v>4449</v>
      </c>
      <c r="C4484" s="360" t="s">
        <v>8</v>
      </c>
      <c r="D4484" s="361">
        <v>31.37</v>
      </c>
    </row>
    <row r="4485" spans="1:4" s="364" customFormat="1" x14ac:dyDescent="0.25">
      <c r="A4485" s="360">
        <v>96854</v>
      </c>
      <c r="B4485" s="360" t="s">
        <v>4450</v>
      </c>
      <c r="C4485" s="360" t="s">
        <v>8</v>
      </c>
      <c r="D4485" s="361">
        <v>37.9</v>
      </c>
    </row>
    <row r="4486" spans="1:4" s="364" customFormat="1" x14ac:dyDescent="0.25">
      <c r="A4486" s="360">
        <v>96855</v>
      </c>
      <c r="B4486" s="360" t="s">
        <v>4451</v>
      </c>
      <c r="C4486" s="360" t="s">
        <v>8</v>
      </c>
      <c r="D4486" s="361">
        <v>34.450000000000003</v>
      </c>
    </row>
    <row r="4487" spans="1:4" s="364" customFormat="1" x14ac:dyDescent="0.25">
      <c r="A4487" s="360">
        <v>96856</v>
      </c>
      <c r="B4487" s="360" t="s">
        <v>4452</v>
      </c>
      <c r="C4487" s="360" t="s">
        <v>8</v>
      </c>
      <c r="D4487" s="361">
        <v>34.99</v>
      </c>
    </row>
    <row r="4488" spans="1:4" s="364" customFormat="1" x14ac:dyDescent="0.25">
      <c r="A4488" s="360">
        <v>96857</v>
      </c>
      <c r="B4488" s="360" t="s">
        <v>4453</v>
      </c>
      <c r="C4488" s="360" t="s">
        <v>8</v>
      </c>
      <c r="D4488" s="361">
        <v>57.08</v>
      </c>
    </row>
    <row r="4489" spans="1:4" s="364" customFormat="1" x14ac:dyDescent="0.25">
      <c r="A4489" s="360">
        <v>96858</v>
      </c>
      <c r="B4489" s="360" t="s">
        <v>4454</v>
      </c>
      <c r="C4489" s="360" t="s">
        <v>8</v>
      </c>
      <c r="D4489" s="361">
        <v>57.2</v>
      </c>
    </row>
    <row r="4490" spans="1:4" s="364" customFormat="1" x14ac:dyDescent="0.25">
      <c r="A4490" s="360">
        <v>96859</v>
      </c>
      <c r="B4490" s="360" t="s">
        <v>4455</v>
      </c>
      <c r="C4490" s="360" t="s">
        <v>8</v>
      </c>
      <c r="D4490" s="361">
        <v>71.55</v>
      </c>
    </row>
    <row r="4491" spans="1:4" s="364" customFormat="1" x14ac:dyDescent="0.25">
      <c r="A4491" s="360">
        <v>96860</v>
      </c>
      <c r="B4491" s="360" t="s">
        <v>4456</v>
      </c>
      <c r="C4491" s="360" t="s">
        <v>8</v>
      </c>
      <c r="D4491" s="361">
        <v>27.17</v>
      </c>
    </row>
    <row r="4492" spans="1:4" s="364" customFormat="1" x14ac:dyDescent="0.25">
      <c r="A4492" s="360">
        <v>96861</v>
      </c>
      <c r="B4492" s="360" t="s">
        <v>4457</v>
      </c>
      <c r="C4492" s="360" t="s">
        <v>8</v>
      </c>
      <c r="D4492" s="361">
        <v>29.55</v>
      </c>
    </row>
    <row r="4493" spans="1:4" s="364" customFormat="1" x14ac:dyDescent="0.25">
      <c r="A4493" s="360">
        <v>96862</v>
      </c>
      <c r="B4493" s="360" t="s">
        <v>4458</v>
      </c>
      <c r="C4493" s="360" t="s">
        <v>8</v>
      </c>
      <c r="D4493" s="361">
        <v>32.799999999999997</v>
      </c>
    </row>
    <row r="4494" spans="1:4" s="364" customFormat="1" x14ac:dyDescent="0.25">
      <c r="A4494" s="360">
        <v>96863</v>
      </c>
      <c r="B4494" s="360" t="s">
        <v>4459</v>
      </c>
      <c r="C4494" s="360" t="s">
        <v>8</v>
      </c>
      <c r="D4494" s="361">
        <v>32.4</v>
      </c>
    </row>
    <row r="4495" spans="1:4" s="364" customFormat="1" x14ac:dyDescent="0.25">
      <c r="A4495" s="360">
        <v>96864</v>
      </c>
      <c r="B4495" s="360" t="s">
        <v>4460</v>
      </c>
      <c r="C4495" s="360" t="s">
        <v>8</v>
      </c>
      <c r="D4495" s="361">
        <v>52.6</v>
      </c>
    </row>
    <row r="4496" spans="1:4" s="364" customFormat="1" x14ac:dyDescent="0.25">
      <c r="A4496" s="360">
        <v>96865</v>
      </c>
      <c r="B4496" s="360" t="s">
        <v>4461</v>
      </c>
      <c r="C4496" s="360" t="s">
        <v>8</v>
      </c>
      <c r="D4496" s="361">
        <v>51.44</v>
      </c>
    </row>
    <row r="4497" spans="1:4" s="364" customFormat="1" x14ac:dyDescent="0.25">
      <c r="A4497" s="360">
        <v>96866</v>
      </c>
      <c r="B4497" s="360" t="s">
        <v>4462</v>
      </c>
      <c r="C4497" s="360" t="s">
        <v>8</v>
      </c>
      <c r="D4497" s="361">
        <v>69.47</v>
      </c>
    </row>
    <row r="4498" spans="1:4" s="364" customFormat="1" x14ac:dyDescent="0.25">
      <c r="A4498" s="360">
        <v>96867</v>
      </c>
      <c r="B4498" s="360" t="s">
        <v>4463</v>
      </c>
      <c r="C4498" s="360" t="s">
        <v>8</v>
      </c>
      <c r="D4498" s="361">
        <v>81.52</v>
      </c>
    </row>
    <row r="4499" spans="1:4" s="364" customFormat="1" x14ac:dyDescent="0.25">
      <c r="A4499" s="360">
        <v>96868</v>
      </c>
      <c r="B4499" s="360" t="s">
        <v>4464</v>
      </c>
      <c r="C4499" s="360" t="s">
        <v>8</v>
      </c>
      <c r="D4499" s="361">
        <v>32.299999999999997</v>
      </c>
    </row>
    <row r="4500" spans="1:4" s="364" customFormat="1" x14ac:dyDescent="0.25">
      <c r="A4500" s="360">
        <v>96869</v>
      </c>
      <c r="B4500" s="360" t="s">
        <v>4465</v>
      </c>
      <c r="C4500" s="360" t="s">
        <v>8</v>
      </c>
      <c r="D4500" s="361">
        <v>38.61</v>
      </c>
    </row>
    <row r="4501" spans="1:4" s="364" customFormat="1" x14ac:dyDescent="0.25">
      <c r="A4501" s="360">
        <v>96870</v>
      </c>
      <c r="B4501" s="360" t="s">
        <v>4466</v>
      </c>
      <c r="C4501" s="360" t="s">
        <v>8</v>
      </c>
      <c r="D4501" s="361">
        <v>61.95</v>
      </c>
    </row>
    <row r="4502" spans="1:4" s="364" customFormat="1" x14ac:dyDescent="0.25">
      <c r="A4502" s="360">
        <v>96871</v>
      </c>
      <c r="B4502" s="360" t="s">
        <v>4467</v>
      </c>
      <c r="C4502" s="360" t="s">
        <v>8</v>
      </c>
      <c r="D4502" s="361">
        <v>90.47</v>
      </c>
    </row>
    <row r="4503" spans="1:4" s="364" customFormat="1" x14ac:dyDescent="0.25">
      <c r="A4503" s="360">
        <v>96872</v>
      </c>
      <c r="B4503" s="360" t="s">
        <v>4468</v>
      </c>
      <c r="C4503" s="360" t="s">
        <v>8</v>
      </c>
      <c r="D4503" s="361">
        <v>78.72</v>
      </c>
    </row>
    <row r="4504" spans="1:4" s="364" customFormat="1" x14ac:dyDescent="0.25">
      <c r="A4504" s="360">
        <v>96873</v>
      </c>
      <c r="B4504" s="360" t="s">
        <v>4469</v>
      </c>
      <c r="C4504" s="360" t="s">
        <v>8</v>
      </c>
      <c r="D4504" s="361">
        <v>92</v>
      </c>
    </row>
    <row r="4505" spans="1:4" s="364" customFormat="1" x14ac:dyDescent="0.25">
      <c r="A4505" s="360">
        <v>96874</v>
      </c>
      <c r="B4505" s="360" t="s">
        <v>4470</v>
      </c>
      <c r="C4505" s="360" t="s">
        <v>8</v>
      </c>
      <c r="D4505" s="361">
        <v>95.69</v>
      </c>
    </row>
    <row r="4506" spans="1:4" s="364" customFormat="1" x14ac:dyDescent="0.25">
      <c r="A4506" s="360">
        <v>96875</v>
      </c>
      <c r="B4506" s="360" t="s">
        <v>4471</v>
      </c>
      <c r="C4506" s="360" t="s">
        <v>8</v>
      </c>
      <c r="D4506" s="361">
        <v>117.06</v>
      </c>
    </row>
    <row r="4507" spans="1:4" s="364" customFormat="1" x14ac:dyDescent="0.25">
      <c r="A4507" s="360">
        <v>96876</v>
      </c>
      <c r="B4507" s="360" t="s">
        <v>4472</v>
      </c>
      <c r="C4507" s="360" t="s">
        <v>8</v>
      </c>
      <c r="D4507" s="361">
        <v>218.87</v>
      </c>
    </row>
    <row r="4508" spans="1:4" s="364" customFormat="1" x14ac:dyDescent="0.25">
      <c r="A4508" s="360">
        <v>96877</v>
      </c>
      <c r="B4508" s="360" t="s">
        <v>4473</v>
      </c>
      <c r="C4508" s="360" t="s">
        <v>8</v>
      </c>
      <c r="D4508" s="361">
        <v>234.38</v>
      </c>
    </row>
    <row r="4509" spans="1:4" s="364" customFormat="1" x14ac:dyDescent="0.25">
      <c r="A4509" s="360">
        <v>96878</v>
      </c>
      <c r="B4509" s="360" t="s">
        <v>4474</v>
      </c>
      <c r="C4509" s="360" t="s">
        <v>8</v>
      </c>
      <c r="D4509" s="361">
        <v>237.28</v>
      </c>
    </row>
    <row r="4510" spans="1:4" s="364" customFormat="1" x14ac:dyDescent="0.25">
      <c r="A4510" s="360">
        <v>96879</v>
      </c>
      <c r="B4510" s="360" t="s">
        <v>4475</v>
      </c>
      <c r="C4510" s="360" t="s">
        <v>8</v>
      </c>
      <c r="D4510" s="361">
        <v>236.84</v>
      </c>
    </row>
    <row r="4511" spans="1:4" s="364" customFormat="1" x14ac:dyDescent="0.25">
      <c r="A4511" s="360">
        <v>96880</v>
      </c>
      <c r="B4511" s="360" t="s">
        <v>4476</v>
      </c>
      <c r="C4511" s="360" t="s">
        <v>8</v>
      </c>
      <c r="D4511" s="361">
        <v>271.58</v>
      </c>
    </row>
    <row r="4512" spans="1:4" s="364" customFormat="1" x14ac:dyDescent="0.25">
      <c r="A4512" s="360">
        <v>96881</v>
      </c>
      <c r="B4512" s="360" t="s">
        <v>4477</v>
      </c>
      <c r="C4512" s="360" t="s">
        <v>8</v>
      </c>
      <c r="D4512" s="361">
        <v>287.32</v>
      </c>
    </row>
    <row r="4513" spans="1:4" s="364" customFormat="1" x14ac:dyDescent="0.25">
      <c r="A4513" s="360">
        <v>97425</v>
      </c>
      <c r="B4513" s="360" t="s">
        <v>4478</v>
      </c>
      <c r="C4513" s="360" t="s">
        <v>8</v>
      </c>
      <c r="D4513" s="361">
        <v>27.78</v>
      </c>
    </row>
    <row r="4514" spans="1:4" s="364" customFormat="1" x14ac:dyDescent="0.25">
      <c r="A4514" s="360">
        <v>97426</v>
      </c>
      <c r="B4514" s="360" t="s">
        <v>4479</v>
      </c>
      <c r="C4514" s="360" t="s">
        <v>8</v>
      </c>
      <c r="D4514" s="361">
        <v>34.29</v>
      </c>
    </row>
    <row r="4515" spans="1:4" s="364" customFormat="1" x14ac:dyDescent="0.25">
      <c r="A4515" s="360">
        <v>97427</v>
      </c>
      <c r="B4515" s="360" t="s">
        <v>4480</v>
      </c>
      <c r="C4515" s="360" t="s">
        <v>8</v>
      </c>
      <c r="D4515" s="361">
        <v>39.200000000000003</v>
      </c>
    </row>
    <row r="4516" spans="1:4" s="364" customFormat="1" x14ac:dyDescent="0.25">
      <c r="A4516" s="360">
        <v>97428</v>
      </c>
      <c r="B4516" s="360" t="s">
        <v>4481</v>
      </c>
      <c r="C4516" s="360" t="s">
        <v>8</v>
      </c>
      <c r="D4516" s="361">
        <v>50.61</v>
      </c>
    </row>
    <row r="4517" spans="1:4" s="364" customFormat="1" x14ac:dyDescent="0.25">
      <c r="A4517" s="360">
        <v>97429</v>
      </c>
      <c r="B4517" s="360" t="s">
        <v>4482</v>
      </c>
      <c r="C4517" s="360" t="s">
        <v>8</v>
      </c>
      <c r="D4517" s="361">
        <v>61.11</v>
      </c>
    </row>
    <row r="4518" spans="1:4" s="364" customFormat="1" x14ac:dyDescent="0.25">
      <c r="A4518" s="360">
        <v>97430</v>
      </c>
      <c r="B4518" s="360" t="s">
        <v>4483</v>
      </c>
      <c r="C4518" s="360" t="s">
        <v>8</v>
      </c>
      <c r="D4518" s="361">
        <v>38.32</v>
      </c>
    </row>
    <row r="4519" spans="1:4" s="364" customFormat="1" x14ac:dyDescent="0.25">
      <c r="A4519" s="360">
        <v>97431</v>
      </c>
      <c r="B4519" s="360" t="s">
        <v>4484</v>
      </c>
      <c r="C4519" s="360" t="s">
        <v>8</v>
      </c>
      <c r="D4519" s="361">
        <v>42.55</v>
      </c>
    </row>
    <row r="4520" spans="1:4" s="364" customFormat="1" x14ac:dyDescent="0.25">
      <c r="A4520" s="360">
        <v>97432</v>
      </c>
      <c r="B4520" s="360" t="s">
        <v>4485</v>
      </c>
      <c r="C4520" s="360" t="s">
        <v>8</v>
      </c>
      <c r="D4520" s="361">
        <v>47.99</v>
      </c>
    </row>
    <row r="4521" spans="1:4" s="364" customFormat="1" x14ac:dyDescent="0.25">
      <c r="A4521" s="360">
        <v>97433</v>
      </c>
      <c r="B4521" s="360" t="s">
        <v>4486</v>
      </c>
      <c r="C4521" s="360" t="s">
        <v>8</v>
      </c>
      <c r="D4521" s="361">
        <v>91.64</v>
      </c>
    </row>
    <row r="4522" spans="1:4" s="364" customFormat="1" x14ac:dyDescent="0.25">
      <c r="A4522" s="360">
        <v>97434</v>
      </c>
      <c r="B4522" s="360" t="s">
        <v>4487</v>
      </c>
      <c r="C4522" s="360" t="s">
        <v>8</v>
      </c>
      <c r="D4522" s="361">
        <v>93.52</v>
      </c>
    </row>
    <row r="4523" spans="1:4" s="364" customFormat="1" x14ac:dyDescent="0.25">
      <c r="A4523" s="360">
        <v>97435</v>
      </c>
      <c r="B4523" s="360" t="s">
        <v>4488</v>
      </c>
      <c r="C4523" s="360" t="s">
        <v>8</v>
      </c>
      <c r="D4523" s="361">
        <v>107.35</v>
      </c>
    </row>
    <row r="4524" spans="1:4" s="364" customFormat="1" x14ac:dyDescent="0.25">
      <c r="A4524" s="360">
        <v>97436</v>
      </c>
      <c r="B4524" s="360" t="s">
        <v>4489</v>
      </c>
      <c r="C4524" s="360" t="s">
        <v>8</v>
      </c>
      <c r="D4524" s="361">
        <v>110.94</v>
      </c>
    </row>
    <row r="4525" spans="1:4" s="364" customFormat="1" x14ac:dyDescent="0.25">
      <c r="A4525" s="360">
        <v>97437</v>
      </c>
      <c r="B4525" s="360" t="s">
        <v>4490</v>
      </c>
      <c r="C4525" s="360" t="s">
        <v>8</v>
      </c>
      <c r="D4525" s="361">
        <v>122.96</v>
      </c>
    </row>
    <row r="4526" spans="1:4" s="364" customFormat="1" x14ac:dyDescent="0.25">
      <c r="A4526" s="360">
        <v>97438</v>
      </c>
      <c r="B4526" s="360" t="s">
        <v>4491</v>
      </c>
      <c r="C4526" s="360" t="s">
        <v>8</v>
      </c>
      <c r="D4526" s="361">
        <v>126.8</v>
      </c>
    </row>
    <row r="4527" spans="1:4" s="364" customFormat="1" x14ac:dyDescent="0.25">
      <c r="A4527" s="360">
        <v>97439</v>
      </c>
      <c r="B4527" s="360" t="s">
        <v>4492</v>
      </c>
      <c r="C4527" s="360" t="s">
        <v>8</v>
      </c>
      <c r="D4527" s="361">
        <v>140.12</v>
      </c>
    </row>
    <row r="4528" spans="1:4" s="364" customFormat="1" x14ac:dyDescent="0.25">
      <c r="A4528" s="360">
        <v>97440</v>
      </c>
      <c r="B4528" s="360" t="s">
        <v>4493</v>
      </c>
      <c r="C4528" s="360" t="s">
        <v>8</v>
      </c>
      <c r="D4528" s="361">
        <v>168.48</v>
      </c>
    </row>
    <row r="4529" spans="1:4" s="364" customFormat="1" x14ac:dyDescent="0.25">
      <c r="A4529" s="360">
        <v>97442</v>
      </c>
      <c r="B4529" s="360" t="s">
        <v>4494</v>
      </c>
      <c r="C4529" s="360" t="s">
        <v>8</v>
      </c>
      <c r="D4529" s="361">
        <v>185.78</v>
      </c>
    </row>
    <row r="4530" spans="1:4" s="364" customFormat="1" x14ac:dyDescent="0.25">
      <c r="A4530" s="360">
        <v>97443</v>
      </c>
      <c r="B4530" s="360" t="s">
        <v>4495</v>
      </c>
      <c r="C4530" s="360" t="s">
        <v>8</v>
      </c>
      <c r="D4530" s="361">
        <v>95.37</v>
      </c>
    </row>
    <row r="4531" spans="1:4" s="364" customFormat="1" x14ac:dyDescent="0.25">
      <c r="A4531" s="360">
        <v>97444</v>
      </c>
      <c r="B4531" s="360" t="s">
        <v>4496</v>
      </c>
      <c r="C4531" s="360" t="s">
        <v>8</v>
      </c>
      <c r="D4531" s="361">
        <v>113.51</v>
      </c>
    </row>
    <row r="4532" spans="1:4" s="364" customFormat="1" x14ac:dyDescent="0.25">
      <c r="A4532" s="360">
        <v>97446</v>
      </c>
      <c r="B4532" s="360" t="s">
        <v>4497</v>
      </c>
      <c r="C4532" s="360" t="s">
        <v>8</v>
      </c>
      <c r="D4532" s="361">
        <v>200.63</v>
      </c>
    </row>
    <row r="4533" spans="1:4" s="364" customFormat="1" x14ac:dyDescent="0.25">
      <c r="A4533" s="360">
        <v>97447</v>
      </c>
      <c r="B4533" s="360" t="s">
        <v>4498</v>
      </c>
      <c r="C4533" s="360" t="s">
        <v>8</v>
      </c>
      <c r="D4533" s="361">
        <v>200.63</v>
      </c>
    </row>
    <row r="4534" spans="1:4" s="364" customFormat="1" x14ac:dyDescent="0.25">
      <c r="A4534" s="360">
        <v>97449</v>
      </c>
      <c r="B4534" s="360" t="s">
        <v>4499</v>
      </c>
      <c r="C4534" s="360" t="s">
        <v>8</v>
      </c>
      <c r="D4534" s="361">
        <v>213.29</v>
      </c>
    </row>
    <row r="4535" spans="1:4" s="364" customFormat="1" x14ac:dyDescent="0.25">
      <c r="A4535" s="360">
        <v>97450</v>
      </c>
      <c r="B4535" s="360" t="s">
        <v>4500</v>
      </c>
      <c r="C4535" s="360" t="s">
        <v>8</v>
      </c>
      <c r="D4535" s="361">
        <v>262.7</v>
      </c>
    </row>
    <row r="4536" spans="1:4" s="364" customFormat="1" x14ac:dyDescent="0.25">
      <c r="A4536" s="360">
        <v>97452</v>
      </c>
      <c r="B4536" s="360" t="s">
        <v>4501</v>
      </c>
      <c r="C4536" s="360" t="s">
        <v>8</v>
      </c>
      <c r="D4536" s="361">
        <v>158.06</v>
      </c>
    </row>
    <row r="4537" spans="1:4" s="364" customFormat="1" x14ac:dyDescent="0.25">
      <c r="A4537" s="360">
        <v>97453</v>
      </c>
      <c r="B4537" s="360" t="s">
        <v>4502</v>
      </c>
      <c r="C4537" s="360" t="s">
        <v>8</v>
      </c>
      <c r="D4537" s="361">
        <v>168.42</v>
      </c>
    </row>
    <row r="4538" spans="1:4" s="364" customFormat="1" x14ac:dyDescent="0.25">
      <c r="A4538" s="360">
        <v>97454</v>
      </c>
      <c r="B4538" s="360" t="s">
        <v>4503</v>
      </c>
      <c r="C4538" s="360" t="s">
        <v>8</v>
      </c>
      <c r="D4538" s="361">
        <v>275.02</v>
      </c>
    </row>
    <row r="4539" spans="1:4" s="364" customFormat="1" x14ac:dyDescent="0.25">
      <c r="A4539" s="360">
        <v>97455</v>
      </c>
      <c r="B4539" s="360" t="s">
        <v>4504</v>
      </c>
      <c r="C4539" s="360" t="s">
        <v>8</v>
      </c>
      <c r="D4539" s="361">
        <v>291.58</v>
      </c>
    </row>
    <row r="4540" spans="1:4" s="364" customFormat="1" x14ac:dyDescent="0.25">
      <c r="A4540" s="360">
        <v>97456</v>
      </c>
      <c r="B4540" s="360" t="s">
        <v>4505</v>
      </c>
      <c r="C4540" s="360" t="s">
        <v>8</v>
      </c>
      <c r="D4540" s="361">
        <v>636.44000000000005</v>
      </c>
    </row>
    <row r="4541" spans="1:4" s="364" customFormat="1" x14ac:dyDescent="0.25">
      <c r="A4541" s="360">
        <v>97457</v>
      </c>
      <c r="B4541" s="360" t="s">
        <v>4506</v>
      </c>
      <c r="C4541" s="360" t="s">
        <v>8</v>
      </c>
      <c r="D4541" s="361">
        <v>562.12</v>
      </c>
    </row>
    <row r="4542" spans="1:4" s="364" customFormat="1" x14ac:dyDescent="0.25">
      <c r="A4542" s="360">
        <v>97458</v>
      </c>
      <c r="B4542" s="360" t="s">
        <v>4507</v>
      </c>
      <c r="C4542" s="360" t="s">
        <v>8</v>
      </c>
      <c r="D4542" s="361">
        <v>252.32</v>
      </c>
    </row>
    <row r="4543" spans="1:4" s="364" customFormat="1" x14ac:dyDescent="0.25">
      <c r="A4543" s="360">
        <v>97459</v>
      </c>
      <c r="B4543" s="360" t="s">
        <v>4508</v>
      </c>
      <c r="C4543" s="360" t="s">
        <v>8</v>
      </c>
      <c r="D4543" s="361">
        <v>441.01</v>
      </c>
    </row>
    <row r="4544" spans="1:4" s="364" customFormat="1" x14ac:dyDescent="0.25">
      <c r="A4544" s="360">
        <v>97460</v>
      </c>
      <c r="B4544" s="360" t="s">
        <v>4509</v>
      </c>
      <c r="C4544" s="360" t="s">
        <v>8</v>
      </c>
      <c r="D4544" s="361">
        <v>684.52</v>
      </c>
    </row>
    <row r="4545" spans="1:4" s="364" customFormat="1" x14ac:dyDescent="0.25">
      <c r="A4545" s="360">
        <v>97461</v>
      </c>
      <c r="B4545" s="360" t="s">
        <v>4510</v>
      </c>
      <c r="C4545" s="360" t="s">
        <v>8</v>
      </c>
      <c r="D4545" s="361">
        <v>30.17</v>
      </c>
    </row>
    <row r="4546" spans="1:4" s="364" customFormat="1" x14ac:dyDescent="0.25">
      <c r="A4546" s="360">
        <v>97462</v>
      </c>
      <c r="B4546" s="360" t="s">
        <v>4511</v>
      </c>
      <c r="C4546" s="360" t="s">
        <v>8</v>
      </c>
      <c r="D4546" s="361">
        <v>24.85</v>
      </c>
    </row>
    <row r="4547" spans="1:4" s="364" customFormat="1" x14ac:dyDescent="0.25">
      <c r="A4547" s="360">
        <v>97464</v>
      </c>
      <c r="B4547" s="360" t="s">
        <v>4512</v>
      </c>
      <c r="C4547" s="360" t="s">
        <v>8</v>
      </c>
      <c r="D4547" s="361">
        <v>43.77</v>
      </c>
    </row>
    <row r="4548" spans="1:4" s="364" customFormat="1" x14ac:dyDescent="0.25">
      <c r="A4548" s="360">
        <v>97465</v>
      </c>
      <c r="B4548" s="360" t="s">
        <v>4513</v>
      </c>
      <c r="C4548" s="360" t="s">
        <v>8</v>
      </c>
      <c r="D4548" s="361">
        <v>52.74</v>
      </c>
    </row>
    <row r="4549" spans="1:4" s="364" customFormat="1" x14ac:dyDescent="0.25">
      <c r="A4549" s="360">
        <v>97467</v>
      </c>
      <c r="B4549" s="360" t="s">
        <v>4514</v>
      </c>
      <c r="C4549" s="360" t="s">
        <v>8</v>
      </c>
      <c r="D4549" s="361">
        <v>55.59</v>
      </c>
    </row>
    <row r="4550" spans="1:4" s="364" customFormat="1" x14ac:dyDescent="0.25">
      <c r="A4550" s="360">
        <v>97468</v>
      </c>
      <c r="B4550" s="360" t="s">
        <v>4515</v>
      </c>
      <c r="C4550" s="360" t="s">
        <v>8</v>
      </c>
      <c r="D4550" s="361">
        <v>67.069999999999993</v>
      </c>
    </row>
    <row r="4551" spans="1:4" s="364" customFormat="1" x14ac:dyDescent="0.25">
      <c r="A4551" s="360">
        <v>97470</v>
      </c>
      <c r="B4551" s="360" t="s">
        <v>4516</v>
      </c>
      <c r="C4551" s="360" t="s">
        <v>8</v>
      </c>
      <c r="D4551" s="361">
        <v>82.83</v>
      </c>
    </row>
    <row r="4552" spans="1:4" s="364" customFormat="1" x14ac:dyDescent="0.25">
      <c r="A4552" s="360">
        <v>97471</v>
      </c>
      <c r="B4552" s="360" t="s">
        <v>4517</v>
      </c>
      <c r="C4552" s="360" t="s">
        <v>8</v>
      </c>
      <c r="D4552" s="361">
        <v>100.97</v>
      </c>
    </row>
    <row r="4553" spans="1:4" s="364" customFormat="1" x14ac:dyDescent="0.25">
      <c r="A4553" s="360">
        <v>97474</v>
      </c>
      <c r="B4553" s="360" t="s">
        <v>4518</v>
      </c>
      <c r="C4553" s="360" t="s">
        <v>8</v>
      </c>
      <c r="D4553" s="361">
        <v>153.54</v>
      </c>
    </row>
    <row r="4554" spans="1:4" s="364" customFormat="1" x14ac:dyDescent="0.25">
      <c r="A4554" s="360">
        <v>97475</v>
      </c>
      <c r="B4554" s="360" t="s">
        <v>4519</v>
      </c>
      <c r="C4554" s="360" t="s">
        <v>8</v>
      </c>
      <c r="D4554" s="361">
        <v>190.23</v>
      </c>
    </row>
    <row r="4555" spans="1:4" s="364" customFormat="1" x14ac:dyDescent="0.25">
      <c r="A4555" s="360">
        <v>97477</v>
      </c>
      <c r="B4555" s="360" t="s">
        <v>4520</v>
      </c>
      <c r="C4555" s="360" t="s">
        <v>8</v>
      </c>
      <c r="D4555" s="361">
        <v>205.04</v>
      </c>
    </row>
    <row r="4556" spans="1:4" s="364" customFormat="1" x14ac:dyDescent="0.25">
      <c r="A4556" s="360">
        <v>97478</v>
      </c>
      <c r="B4556" s="360" t="s">
        <v>4521</v>
      </c>
      <c r="C4556" s="360" t="s">
        <v>8</v>
      </c>
      <c r="D4556" s="361">
        <v>254.45</v>
      </c>
    </row>
    <row r="4557" spans="1:4" s="364" customFormat="1" x14ac:dyDescent="0.25">
      <c r="A4557" s="360">
        <v>97479</v>
      </c>
      <c r="B4557" s="360" t="s">
        <v>4522</v>
      </c>
      <c r="C4557" s="360" t="s">
        <v>8</v>
      </c>
      <c r="D4557" s="361">
        <v>48.94</v>
      </c>
    </row>
    <row r="4558" spans="1:4" s="364" customFormat="1" x14ac:dyDescent="0.25">
      <c r="A4558" s="360">
        <v>97480</v>
      </c>
      <c r="B4558" s="360" t="s">
        <v>4523</v>
      </c>
      <c r="C4558" s="360" t="s">
        <v>8</v>
      </c>
      <c r="D4558" s="361">
        <v>48.94</v>
      </c>
    </row>
    <row r="4559" spans="1:4" s="364" customFormat="1" x14ac:dyDescent="0.25">
      <c r="A4559" s="360">
        <v>97481</v>
      </c>
      <c r="B4559" s="360" t="s">
        <v>4524</v>
      </c>
      <c r="C4559" s="360" t="s">
        <v>8</v>
      </c>
      <c r="D4559" s="361">
        <v>71.430000000000007</v>
      </c>
    </row>
    <row r="4560" spans="1:4" s="364" customFormat="1" x14ac:dyDescent="0.25">
      <c r="A4560" s="360">
        <v>97482</v>
      </c>
      <c r="B4560" s="360" t="s">
        <v>4525</v>
      </c>
      <c r="C4560" s="360" t="s">
        <v>8</v>
      </c>
      <c r="D4560" s="361">
        <v>71.430000000000007</v>
      </c>
    </row>
    <row r="4561" spans="1:4" s="364" customFormat="1" x14ac:dyDescent="0.25">
      <c r="A4561" s="360">
        <v>97483</v>
      </c>
      <c r="B4561" s="360" t="s">
        <v>4526</v>
      </c>
      <c r="C4561" s="360" t="s">
        <v>8</v>
      </c>
      <c r="D4561" s="361">
        <v>100.58</v>
      </c>
    </row>
    <row r="4562" spans="1:4" s="364" customFormat="1" x14ac:dyDescent="0.25">
      <c r="A4562" s="360">
        <v>97484</v>
      </c>
      <c r="B4562" s="360" t="s">
        <v>4527</v>
      </c>
      <c r="C4562" s="360" t="s">
        <v>8</v>
      </c>
      <c r="D4562" s="361">
        <v>100.58</v>
      </c>
    </row>
    <row r="4563" spans="1:4" s="364" customFormat="1" x14ac:dyDescent="0.25">
      <c r="A4563" s="360">
        <v>97485</v>
      </c>
      <c r="B4563" s="360" t="s">
        <v>4528</v>
      </c>
      <c r="C4563" s="360" t="s">
        <v>8</v>
      </c>
      <c r="D4563" s="361">
        <v>139.29</v>
      </c>
    </row>
    <row r="4564" spans="1:4" s="364" customFormat="1" x14ac:dyDescent="0.25">
      <c r="A4564" s="360">
        <v>97486</v>
      </c>
      <c r="B4564" s="360" t="s">
        <v>4529</v>
      </c>
      <c r="C4564" s="360" t="s">
        <v>8</v>
      </c>
      <c r="D4564" s="361">
        <v>149.65</v>
      </c>
    </row>
    <row r="4565" spans="1:4" s="364" customFormat="1" x14ac:dyDescent="0.25">
      <c r="A4565" s="360">
        <v>97487</v>
      </c>
      <c r="B4565" s="360" t="s">
        <v>4530</v>
      </c>
      <c r="C4565" s="360" t="s">
        <v>8</v>
      </c>
      <c r="D4565" s="361">
        <v>259.47000000000003</v>
      </c>
    </row>
    <row r="4566" spans="1:4" s="364" customFormat="1" x14ac:dyDescent="0.25">
      <c r="A4566" s="360">
        <v>97488</v>
      </c>
      <c r="B4566" s="360" t="s">
        <v>4531</v>
      </c>
      <c r="C4566" s="360" t="s">
        <v>8</v>
      </c>
      <c r="D4566" s="361">
        <v>276.02999999999997</v>
      </c>
    </row>
    <row r="4567" spans="1:4" s="364" customFormat="1" x14ac:dyDescent="0.25">
      <c r="A4567" s="360">
        <v>97489</v>
      </c>
      <c r="B4567" s="360" t="s">
        <v>4532</v>
      </c>
      <c r="C4567" s="360" t="s">
        <v>8</v>
      </c>
      <c r="D4567" s="361">
        <v>624.02</v>
      </c>
    </row>
    <row r="4568" spans="1:4" s="364" customFormat="1" x14ac:dyDescent="0.25">
      <c r="A4568" s="360">
        <v>97490</v>
      </c>
      <c r="B4568" s="360" t="s">
        <v>4533</v>
      </c>
      <c r="C4568" s="360" t="s">
        <v>8</v>
      </c>
      <c r="D4568" s="361">
        <v>549.70000000000005</v>
      </c>
    </row>
    <row r="4569" spans="1:4" s="364" customFormat="1" x14ac:dyDescent="0.25">
      <c r="A4569" s="360">
        <v>97491</v>
      </c>
      <c r="B4569" s="360" t="s">
        <v>4534</v>
      </c>
      <c r="C4569" s="360" t="s">
        <v>8</v>
      </c>
      <c r="D4569" s="361">
        <v>76.22</v>
      </c>
    </row>
    <row r="4570" spans="1:4" s="364" customFormat="1" x14ac:dyDescent="0.25">
      <c r="A4570" s="360">
        <v>97492</v>
      </c>
      <c r="B4570" s="360" t="s">
        <v>4535</v>
      </c>
      <c r="C4570" s="360" t="s">
        <v>8</v>
      </c>
      <c r="D4570" s="361">
        <v>112.51</v>
      </c>
    </row>
    <row r="4571" spans="1:4" s="364" customFormat="1" x14ac:dyDescent="0.25">
      <c r="A4571" s="360">
        <v>97493</v>
      </c>
      <c r="B4571" s="360" t="s">
        <v>4536</v>
      </c>
      <c r="C4571" s="360" t="s">
        <v>8</v>
      </c>
      <c r="D4571" s="361">
        <v>145.32</v>
      </c>
    </row>
    <row r="4572" spans="1:4" s="364" customFormat="1" x14ac:dyDescent="0.25">
      <c r="A4572" s="360">
        <v>97494</v>
      </c>
      <c r="B4572" s="360" t="s">
        <v>4537</v>
      </c>
      <c r="C4572" s="360" t="s">
        <v>8</v>
      </c>
      <c r="D4572" s="361">
        <v>227.24</v>
      </c>
    </row>
    <row r="4573" spans="1:4" s="364" customFormat="1" x14ac:dyDescent="0.25">
      <c r="A4573" s="360">
        <v>97495</v>
      </c>
      <c r="B4573" s="360" t="s">
        <v>4538</v>
      </c>
      <c r="C4573" s="360" t="s">
        <v>8</v>
      </c>
      <c r="D4573" s="361">
        <v>420.23</v>
      </c>
    </row>
    <row r="4574" spans="1:4" s="364" customFormat="1" x14ac:dyDescent="0.25">
      <c r="A4574" s="360">
        <v>97496</v>
      </c>
      <c r="B4574" s="360" t="s">
        <v>4539</v>
      </c>
      <c r="C4574" s="360" t="s">
        <v>8</v>
      </c>
      <c r="D4574" s="361">
        <v>668.01</v>
      </c>
    </row>
    <row r="4575" spans="1:4" s="364" customFormat="1" x14ac:dyDescent="0.25">
      <c r="A4575" s="360">
        <v>97499</v>
      </c>
      <c r="B4575" s="360" t="s">
        <v>4540</v>
      </c>
      <c r="C4575" s="360" t="s">
        <v>8</v>
      </c>
      <c r="D4575" s="361">
        <v>28.14</v>
      </c>
    </row>
    <row r="4576" spans="1:4" s="364" customFormat="1" x14ac:dyDescent="0.25">
      <c r="A4576" s="360">
        <v>97500</v>
      </c>
      <c r="B4576" s="360" t="s">
        <v>4541</v>
      </c>
      <c r="C4576" s="360" t="s">
        <v>8</v>
      </c>
      <c r="D4576" s="361">
        <v>22.82</v>
      </c>
    </row>
    <row r="4577" spans="1:4" s="364" customFormat="1" x14ac:dyDescent="0.25">
      <c r="A4577" s="360">
        <v>97502</v>
      </c>
      <c r="B4577" s="360" t="s">
        <v>4542</v>
      </c>
      <c r="C4577" s="360" t="s">
        <v>8</v>
      </c>
      <c r="D4577" s="361">
        <v>40.01</v>
      </c>
    </row>
    <row r="4578" spans="1:4" s="364" customFormat="1" x14ac:dyDescent="0.25">
      <c r="A4578" s="360">
        <v>97503</v>
      </c>
      <c r="B4578" s="360" t="s">
        <v>4543</v>
      </c>
      <c r="C4578" s="360" t="s">
        <v>8</v>
      </c>
      <c r="D4578" s="361">
        <v>49.17</v>
      </c>
    </row>
    <row r="4579" spans="1:4" s="364" customFormat="1" x14ac:dyDescent="0.25">
      <c r="A4579" s="360">
        <v>97505</v>
      </c>
      <c r="B4579" s="360" t="s">
        <v>4544</v>
      </c>
      <c r="C4579" s="360" t="s">
        <v>8</v>
      </c>
      <c r="D4579" s="361">
        <v>50.3</v>
      </c>
    </row>
    <row r="4580" spans="1:4" s="364" customFormat="1" x14ac:dyDescent="0.25">
      <c r="A4580" s="360">
        <v>97506</v>
      </c>
      <c r="B4580" s="360" t="s">
        <v>4545</v>
      </c>
      <c r="C4580" s="360" t="s">
        <v>8</v>
      </c>
      <c r="D4580" s="361">
        <v>61.78</v>
      </c>
    </row>
    <row r="4581" spans="1:4" s="364" customFormat="1" x14ac:dyDescent="0.25">
      <c r="A4581" s="360">
        <v>97508</v>
      </c>
      <c r="B4581" s="360" t="s">
        <v>4546</v>
      </c>
      <c r="C4581" s="360" t="s">
        <v>8</v>
      </c>
      <c r="D4581" s="361">
        <v>75.34</v>
      </c>
    </row>
    <row r="4582" spans="1:4" s="364" customFormat="1" x14ac:dyDescent="0.25">
      <c r="A4582" s="360">
        <v>97509</v>
      </c>
      <c r="B4582" s="360" t="s">
        <v>4547</v>
      </c>
      <c r="C4582" s="360" t="s">
        <v>8</v>
      </c>
      <c r="D4582" s="361">
        <v>93.48</v>
      </c>
    </row>
    <row r="4583" spans="1:4" s="364" customFormat="1" x14ac:dyDescent="0.25">
      <c r="A4583" s="360">
        <v>97511</v>
      </c>
      <c r="B4583" s="360" t="s">
        <v>4548</v>
      </c>
      <c r="C4583" s="360" t="s">
        <v>8</v>
      </c>
      <c r="D4583" s="361">
        <v>142.79</v>
      </c>
    </row>
    <row r="4584" spans="1:4" s="364" customFormat="1" x14ac:dyDescent="0.25">
      <c r="A4584" s="360">
        <v>97512</v>
      </c>
      <c r="B4584" s="360" t="s">
        <v>4549</v>
      </c>
      <c r="C4584" s="360" t="s">
        <v>8</v>
      </c>
      <c r="D4584" s="361">
        <v>179.48</v>
      </c>
    </row>
    <row r="4585" spans="1:4" s="364" customFormat="1" x14ac:dyDescent="0.25">
      <c r="A4585" s="360">
        <v>97514</v>
      </c>
      <c r="B4585" s="360" t="s">
        <v>4550</v>
      </c>
      <c r="C4585" s="360" t="s">
        <v>8</v>
      </c>
      <c r="D4585" s="361">
        <v>190.9</v>
      </c>
    </row>
    <row r="4586" spans="1:4" s="364" customFormat="1" x14ac:dyDescent="0.25">
      <c r="A4586" s="360">
        <v>97515</v>
      </c>
      <c r="B4586" s="360" t="s">
        <v>4551</v>
      </c>
      <c r="C4586" s="360" t="s">
        <v>8</v>
      </c>
      <c r="D4586" s="361">
        <v>240.31</v>
      </c>
    </row>
    <row r="4587" spans="1:4" s="364" customFormat="1" x14ac:dyDescent="0.25">
      <c r="A4587" s="360">
        <v>97517</v>
      </c>
      <c r="B4587" s="360" t="s">
        <v>4552</v>
      </c>
      <c r="C4587" s="360" t="s">
        <v>8</v>
      </c>
      <c r="D4587" s="361">
        <v>45.91</v>
      </c>
    </row>
    <row r="4588" spans="1:4" s="364" customFormat="1" x14ac:dyDescent="0.25">
      <c r="A4588" s="360">
        <v>97518</v>
      </c>
      <c r="B4588" s="360" t="s">
        <v>4553</v>
      </c>
      <c r="C4588" s="360" t="s">
        <v>8</v>
      </c>
      <c r="D4588" s="361">
        <v>45.91</v>
      </c>
    </row>
    <row r="4589" spans="1:4" s="364" customFormat="1" x14ac:dyDescent="0.25">
      <c r="A4589" s="360">
        <v>97519</v>
      </c>
      <c r="B4589" s="360" t="s">
        <v>4554</v>
      </c>
      <c r="C4589" s="360" t="s">
        <v>8</v>
      </c>
      <c r="D4589" s="361">
        <v>66.08</v>
      </c>
    </row>
    <row r="4590" spans="1:4" s="364" customFormat="1" x14ac:dyDescent="0.25">
      <c r="A4590" s="360">
        <v>97520</v>
      </c>
      <c r="B4590" s="360" t="s">
        <v>4555</v>
      </c>
      <c r="C4590" s="360" t="s">
        <v>8</v>
      </c>
      <c r="D4590" s="361">
        <v>66.08</v>
      </c>
    </row>
    <row r="4591" spans="1:4" s="364" customFormat="1" x14ac:dyDescent="0.25">
      <c r="A4591" s="360">
        <v>97521</v>
      </c>
      <c r="B4591" s="360" t="s">
        <v>4556</v>
      </c>
      <c r="C4591" s="360" t="s">
        <v>8</v>
      </c>
      <c r="D4591" s="361">
        <v>92.62</v>
      </c>
    </row>
    <row r="4592" spans="1:4" s="364" customFormat="1" x14ac:dyDescent="0.25">
      <c r="A4592" s="360">
        <v>97522</v>
      </c>
      <c r="B4592" s="360" t="s">
        <v>4557</v>
      </c>
      <c r="C4592" s="360" t="s">
        <v>8</v>
      </c>
      <c r="D4592" s="361">
        <v>92.62</v>
      </c>
    </row>
    <row r="4593" spans="1:4" s="364" customFormat="1" x14ac:dyDescent="0.25">
      <c r="A4593" s="360">
        <v>97523</v>
      </c>
      <c r="B4593" s="360" t="s">
        <v>4558</v>
      </c>
      <c r="C4593" s="360" t="s">
        <v>8</v>
      </c>
      <c r="D4593" s="361">
        <v>128.06</v>
      </c>
    </row>
    <row r="4594" spans="1:4" s="364" customFormat="1" x14ac:dyDescent="0.25">
      <c r="A4594" s="360">
        <v>97524</v>
      </c>
      <c r="B4594" s="360" t="s">
        <v>4559</v>
      </c>
      <c r="C4594" s="360" t="s">
        <v>8</v>
      </c>
      <c r="D4594" s="361">
        <v>138.41999999999999</v>
      </c>
    </row>
    <row r="4595" spans="1:4" s="364" customFormat="1" x14ac:dyDescent="0.25">
      <c r="A4595" s="360">
        <v>97525</v>
      </c>
      <c r="B4595" s="360" t="s">
        <v>4560</v>
      </c>
      <c r="C4595" s="360" t="s">
        <v>8</v>
      </c>
      <c r="D4595" s="361">
        <v>243.24</v>
      </c>
    </row>
    <row r="4596" spans="1:4" s="364" customFormat="1" x14ac:dyDescent="0.25">
      <c r="A4596" s="360">
        <v>97526</v>
      </c>
      <c r="B4596" s="360" t="s">
        <v>4561</v>
      </c>
      <c r="C4596" s="360" t="s">
        <v>8</v>
      </c>
      <c r="D4596" s="361">
        <v>259.8</v>
      </c>
    </row>
    <row r="4597" spans="1:4" s="364" customFormat="1" x14ac:dyDescent="0.25">
      <c r="A4597" s="360">
        <v>97527</v>
      </c>
      <c r="B4597" s="360" t="s">
        <v>4562</v>
      </c>
      <c r="C4597" s="360" t="s">
        <v>8</v>
      </c>
      <c r="D4597" s="361">
        <v>602.88</v>
      </c>
    </row>
    <row r="4598" spans="1:4" s="364" customFormat="1" x14ac:dyDescent="0.25">
      <c r="A4598" s="360">
        <v>97528</v>
      </c>
      <c r="B4598" s="360" t="s">
        <v>4563</v>
      </c>
      <c r="C4598" s="360" t="s">
        <v>8</v>
      </c>
      <c r="D4598" s="361">
        <v>528.55999999999995</v>
      </c>
    </row>
    <row r="4599" spans="1:4" s="364" customFormat="1" x14ac:dyDescent="0.25">
      <c r="A4599" s="360">
        <v>97529</v>
      </c>
      <c r="B4599" s="360" t="s">
        <v>4564</v>
      </c>
      <c r="C4599" s="360" t="s">
        <v>8</v>
      </c>
      <c r="D4599" s="361">
        <v>72.23</v>
      </c>
    </row>
    <row r="4600" spans="1:4" s="364" customFormat="1" x14ac:dyDescent="0.25">
      <c r="A4600" s="360">
        <v>97530</v>
      </c>
      <c r="B4600" s="360" t="s">
        <v>4565</v>
      </c>
      <c r="C4600" s="360" t="s">
        <v>8</v>
      </c>
      <c r="D4600" s="361">
        <v>105.38</v>
      </c>
    </row>
    <row r="4601" spans="1:4" s="364" customFormat="1" x14ac:dyDescent="0.25">
      <c r="A4601" s="360">
        <v>97531</v>
      </c>
      <c r="B4601" s="360" t="s">
        <v>4566</v>
      </c>
      <c r="C4601" s="360" t="s">
        <v>8</v>
      </c>
      <c r="D4601" s="361">
        <v>134.68</v>
      </c>
    </row>
    <row r="4602" spans="1:4" s="364" customFormat="1" x14ac:dyDescent="0.25">
      <c r="A4602" s="360">
        <v>97532</v>
      </c>
      <c r="B4602" s="360" t="s">
        <v>4567</v>
      </c>
      <c r="C4602" s="360" t="s">
        <v>8</v>
      </c>
      <c r="D4602" s="361">
        <v>212.27</v>
      </c>
    </row>
    <row r="4603" spans="1:4" s="364" customFormat="1" x14ac:dyDescent="0.25">
      <c r="A4603" s="360">
        <v>97533</v>
      </c>
      <c r="B4603" s="360" t="s">
        <v>4568</v>
      </c>
      <c r="C4603" s="360" t="s">
        <v>8</v>
      </c>
      <c r="D4603" s="361">
        <v>401.82</v>
      </c>
    </row>
    <row r="4604" spans="1:4" s="364" customFormat="1" x14ac:dyDescent="0.25">
      <c r="A4604" s="360">
        <v>97534</v>
      </c>
      <c r="B4604" s="360" t="s">
        <v>4569</v>
      </c>
      <c r="C4604" s="360" t="s">
        <v>8</v>
      </c>
      <c r="D4604" s="361">
        <v>639.79</v>
      </c>
    </row>
    <row r="4605" spans="1:4" s="364" customFormat="1" x14ac:dyDescent="0.25">
      <c r="A4605" s="360">
        <v>97537</v>
      </c>
      <c r="B4605" s="360" t="s">
        <v>4570</v>
      </c>
      <c r="C4605" s="360" t="s">
        <v>8</v>
      </c>
      <c r="D4605" s="361">
        <v>20.81</v>
      </c>
    </row>
    <row r="4606" spans="1:4" s="364" customFormat="1" x14ac:dyDescent="0.25">
      <c r="A4606" s="360">
        <v>97540</v>
      </c>
      <c r="B4606" s="360" t="s">
        <v>4571</v>
      </c>
      <c r="C4606" s="360" t="s">
        <v>8</v>
      </c>
      <c r="D4606" s="361">
        <v>27.45</v>
      </c>
    </row>
    <row r="4607" spans="1:4" s="364" customFormat="1" x14ac:dyDescent="0.25">
      <c r="A4607" s="360">
        <v>97541</v>
      </c>
      <c r="B4607" s="360" t="s">
        <v>4572</v>
      </c>
      <c r="C4607" s="360" t="s">
        <v>8</v>
      </c>
      <c r="D4607" s="361">
        <v>23.04</v>
      </c>
    </row>
    <row r="4608" spans="1:4" s="364" customFormat="1" x14ac:dyDescent="0.25">
      <c r="A4608" s="360">
        <v>97543</v>
      </c>
      <c r="B4608" s="360" t="s">
        <v>4573</v>
      </c>
      <c r="C4608" s="360" t="s">
        <v>8</v>
      </c>
      <c r="D4608" s="361">
        <v>43.88</v>
      </c>
    </row>
    <row r="4609" spans="1:4" s="364" customFormat="1" x14ac:dyDescent="0.25">
      <c r="A4609" s="360">
        <v>97544</v>
      </c>
      <c r="B4609" s="360" t="s">
        <v>4574</v>
      </c>
      <c r="C4609" s="360" t="s">
        <v>8</v>
      </c>
      <c r="D4609" s="361">
        <v>38.56</v>
      </c>
    </row>
    <row r="4610" spans="1:4" s="364" customFormat="1" x14ac:dyDescent="0.25">
      <c r="A4610" s="360">
        <v>97546</v>
      </c>
      <c r="B4610" s="360" t="s">
        <v>4575</v>
      </c>
      <c r="C4610" s="360" t="s">
        <v>8</v>
      </c>
      <c r="D4610" s="361">
        <v>29</v>
      </c>
    </row>
    <row r="4611" spans="1:4" s="364" customFormat="1" x14ac:dyDescent="0.25">
      <c r="A4611" s="360">
        <v>97547</v>
      </c>
      <c r="B4611" s="360" t="s">
        <v>4576</v>
      </c>
      <c r="C4611" s="360" t="s">
        <v>8</v>
      </c>
      <c r="D4611" s="361">
        <v>29</v>
      </c>
    </row>
    <row r="4612" spans="1:4" s="364" customFormat="1" x14ac:dyDescent="0.25">
      <c r="A4612" s="360">
        <v>97548</v>
      </c>
      <c r="B4612" s="360" t="s">
        <v>4577</v>
      </c>
      <c r="C4612" s="360" t="s">
        <v>8</v>
      </c>
      <c r="D4612" s="361">
        <v>42.51</v>
      </c>
    </row>
    <row r="4613" spans="1:4" s="364" customFormat="1" x14ac:dyDescent="0.25">
      <c r="A4613" s="360">
        <v>97549</v>
      </c>
      <c r="B4613" s="360" t="s">
        <v>4578</v>
      </c>
      <c r="C4613" s="360" t="s">
        <v>8</v>
      </c>
      <c r="D4613" s="361">
        <v>42.51</v>
      </c>
    </row>
    <row r="4614" spans="1:4" s="364" customFormat="1" x14ac:dyDescent="0.25">
      <c r="A4614" s="360">
        <v>97550</v>
      </c>
      <c r="B4614" s="360" t="s">
        <v>4579</v>
      </c>
      <c r="C4614" s="360" t="s">
        <v>8</v>
      </c>
      <c r="D4614" s="361">
        <v>69.55</v>
      </c>
    </row>
    <row r="4615" spans="1:4" s="364" customFormat="1" x14ac:dyDescent="0.25">
      <c r="A4615" s="360">
        <v>97551</v>
      </c>
      <c r="B4615" s="360" t="s">
        <v>4580</v>
      </c>
      <c r="C4615" s="360" t="s">
        <v>8</v>
      </c>
      <c r="D4615" s="361">
        <v>69.55</v>
      </c>
    </row>
    <row r="4616" spans="1:4" s="364" customFormat="1" x14ac:dyDescent="0.25">
      <c r="A4616" s="360">
        <v>97552</v>
      </c>
      <c r="B4616" s="360" t="s">
        <v>4581</v>
      </c>
      <c r="C4616" s="360" t="s">
        <v>8</v>
      </c>
      <c r="D4616" s="361">
        <v>42.5</v>
      </c>
    </row>
    <row r="4617" spans="1:4" s="364" customFormat="1" x14ac:dyDescent="0.25">
      <c r="A4617" s="360">
        <v>97553</v>
      </c>
      <c r="B4617" s="360" t="s">
        <v>4582</v>
      </c>
      <c r="C4617" s="360" t="s">
        <v>8</v>
      </c>
      <c r="D4617" s="361">
        <v>60.51</v>
      </c>
    </row>
    <row r="4618" spans="1:4" s="364" customFormat="1" x14ac:dyDescent="0.25">
      <c r="A4618" s="360">
        <v>97554</v>
      </c>
      <c r="B4618" s="360" t="s">
        <v>4583</v>
      </c>
      <c r="C4618" s="360" t="s">
        <v>8</v>
      </c>
      <c r="D4618" s="361">
        <v>103.78</v>
      </c>
    </row>
    <row r="4619" spans="1:4" s="364" customFormat="1" x14ac:dyDescent="0.25">
      <c r="A4619" s="360">
        <v>98602</v>
      </c>
      <c r="B4619" s="360" t="s">
        <v>4584</v>
      </c>
      <c r="C4619" s="360" t="s">
        <v>8</v>
      </c>
      <c r="D4619" s="361">
        <v>19.649999999999999</v>
      </c>
    </row>
    <row r="4620" spans="1:4" s="364" customFormat="1" x14ac:dyDescent="0.25">
      <c r="A4620" s="360">
        <v>97895</v>
      </c>
      <c r="B4620" s="360" t="s">
        <v>12673</v>
      </c>
      <c r="C4620" s="360" t="s">
        <v>8</v>
      </c>
      <c r="D4620" s="361">
        <v>169.25</v>
      </c>
    </row>
    <row r="4621" spans="1:4" s="364" customFormat="1" x14ac:dyDescent="0.25">
      <c r="A4621" s="360">
        <v>97896</v>
      </c>
      <c r="B4621" s="360" t="s">
        <v>12674</v>
      </c>
      <c r="C4621" s="360" t="s">
        <v>8</v>
      </c>
      <c r="D4621" s="361">
        <v>311.66000000000003</v>
      </c>
    </row>
    <row r="4622" spans="1:4" s="364" customFormat="1" x14ac:dyDescent="0.25">
      <c r="A4622" s="360">
        <v>97897</v>
      </c>
      <c r="B4622" s="360" t="s">
        <v>12675</v>
      </c>
      <c r="C4622" s="360" t="s">
        <v>8</v>
      </c>
      <c r="D4622" s="361">
        <v>403.04</v>
      </c>
    </row>
    <row r="4623" spans="1:4" s="364" customFormat="1" x14ac:dyDescent="0.25">
      <c r="A4623" s="360">
        <v>97898</v>
      </c>
      <c r="B4623" s="360" t="s">
        <v>12676</v>
      </c>
      <c r="C4623" s="360" t="s">
        <v>8</v>
      </c>
      <c r="D4623" s="361">
        <v>772.74</v>
      </c>
    </row>
    <row r="4624" spans="1:4" s="364" customFormat="1" x14ac:dyDescent="0.25">
      <c r="A4624" s="360">
        <v>97900</v>
      </c>
      <c r="B4624" s="360" t="s">
        <v>12677</v>
      </c>
      <c r="C4624" s="360" t="s">
        <v>8</v>
      </c>
      <c r="D4624" s="361">
        <v>177.18</v>
      </c>
    </row>
    <row r="4625" spans="1:4" s="364" customFormat="1" x14ac:dyDescent="0.25">
      <c r="A4625" s="360">
        <v>97901</v>
      </c>
      <c r="B4625" s="360" t="s">
        <v>12678</v>
      </c>
      <c r="C4625" s="360" t="s">
        <v>8</v>
      </c>
      <c r="D4625" s="361">
        <v>281.76</v>
      </c>
    </row>
    <row r="4626" spans="1:4" s="364" customFormat="1" x14ac:dyDescent="0.25">
      <c r="A4626" s="360">
        <v>97902</v>
      </c>
      <c r="B4626" s="360" t="s">
        <v>12679</v>
      </c>
      <c r="C4626" s="360" t="s">
        <v>8</v>
      </c>
      <c r="D4626" s="361">
        <v>559.82000000000005</v>
      </c>
    </row>
    <row r="4627" spans="1:4" s="364" customFormat="1" x14ac:dyDescent="0.25">
      <c r="A4627" s="360">
        <v>97903</v>
      </c>
      <c r="B4627" s="360" t="s">
        <v>12680</v>
      </c>
      <c r="C4627" s="360" t="s">
        <v>8</v>
      </c>
      <c r="D4627" s="361">
        <v>769.64</v>
      </c>
    </row>
    <row r="4628" spans="1:4" s="364" customFormat="1" x14ac:dyDescent="0.25">
      <c r="A4628" s="360">
        <v>97904</v>
      </c>
      <c r="B4628" s="360" t="s">
        <v>12681</v>
      </c>
      <c r="C4628" s="360" t="s">
        <v>8</v>
      </c>
      <c r="D4628" s="361">
        <v>921.85</v>
      </c>
    </row>
    <row r="4629" spans="1:4" s="364" customFormat="1" x14ac:dyDescent="0.25">
      <c r="A4629" s="360">
        <v>97905</v>
      </c>
      <c r="B4629" s="360" t="s">
        <v>12682</v>
      </c>
      <c r="C4629" s="360" t="s">
        <v>8</v>
      </c>
      <c r="D4629" s="361">
        <v>211.2</v>
      </c>
    </row>
    <row r="4630" spans="1:4" s="364" customFormat="1" x14ac:dyDescent="0.25">
      <c r="A4630" s="360">
        <v>97906</v>
      </c>
      <c r="B4630" s="360" t="s">
        <v>12683</v>
      </c>
      <c r="C4630" s="360" t="s">
        <v>8</v>
      </c>
      <c r="D4630" s="361">
        <v>394.9</v>
      </c>
    </row>
    <row r="4631" spans="1:4" s="364" customFormat="1" x14ac:dyDescent="0.25">
      <c r="A4631" s="360">
        <v>97907</v>
      </c>
      <c r="B4631" s="360" t="s">
        <v>12684</v>
      </c>
      <c r="C4631" s="360" t="s">
        <v>8</v>
      </c>
      <c r="D4631" s="361">
        <v>559.21</v>
      </c>
    </row>
    <row r="4632" spans="1:4" s="364" customFormat="1" x14ac:dyDescent="0.25">
      <c r="A4632" s="360">
        <v>97908</v>
      </c>
      <c r="B4632" s="360" t="s">
        <v>12685</v>
      </c>
      <c r="C4632" s="360" t="s">
        <v>8</v>
      </c>
      <c r="D4632" s="361">
        <v>672.85</v>
      </c>
    </row>
    <row r="4633" spans="1:4" s="364" customFormat="1" x14ac:dyDescent="0.25">
      <c r="A4633" s="360">
        <v>98102</v>
      </c>
      <c r="B4633" s="360" t="s">
        <v>12686</v>
      </c>
      <c r="C4633" s="360" t="s">
        <v>8</v>
      </c>
      <c r="D4633" s="361">
        <v>159.65</v>
      </c>
    </row>
    <row r="4634" spans="1:4" s="364" customFormat="1" x14ac:dyDescent="0.25">
      <c r="A4634" s="360">
        <v>98104</v>
      </c>
      <c r="B4634" s="360" t="s">
        <v>12687</v>
      </c>
      <c r="C4634" s="360" t="s">
        <v>8</v>
      </c>
      <c r="D4634" s="361">
        <v>379.64</v>
      </c>
    </row>
    <row r="4635" spans="1:4" s="364" customFormat="1" x14ac:dyDescent="0.25">
      <c r="A4635" s="360">
        <v>98105</v>
      </c>
      <c r="B4635" s="360" t="s">
        <v>12688</v>
      </c>
      <c r="C4635" s="360" t="s">
        <v>8</v>
      </c>
      <c r="D4635" s="361">
        <v>651.99</v>
      </c>
    </row>
    <row r="4636" spans="1:4" s="364" customFormat="1" x14ac:dyDescent="0.25">
      <c r="A4636" s="360">
        <v>98106</v>
      </c>
      <c r="B4636" s="360" t="s">
        <v>12689</v>
      </c>
      <c r="C4636" s="360" t="s">
        <v>8</v>
      </c>
      <c r="D4636" s="362">
        <v>1080.56</v>
      </c>
    </row>
    <row r="4637" spans="1:4" s="364" customFormat="1" x14ac:dyDescent="0.25">
      <c r="A4637" s="360">
        <v>98107</v>
      </c>
      <c r="B4637" s="360" t="s">
        <v>12690</v>
      </c>
      <c r="C4637" s="360" t="s">
        <v>8</v>
      </c>
      <c r="D4637" s="361">
        <v>251.3</v>
      </c>
    </row>
    <row r="4638" spans="1:4" s="364" customFormat="1" x14ac:dyDescent="0.25">
      <c r="A4638" s="360">
        <v>98108</v>
      </c>
      <c r="B4638" s="360" t="s">
        <v>12691</v>
      </c>
      <c r="C4638" s="360" t="s">
        <v>8</v>
      </c>
      <c r="D4638" s="361">
        <v>445.12</v>
      </c>
    </row>
    <row r="4639" spans="1:4" s="364" customFormat="1" x14ac:dyDescent="0.25">
      <c r="A4639" s="360">
        <v>99250</v>
      </c>
      <c r="B4639" s="360" t="s">
        <v>12692</v>
      </c>
      <c r="C4639" s="360" t="s">
        <v>8</v>
      </c>
      <c r="D4639" s="361">
        <v>172.66</v>
      </c>
    </row>
    <row r="4640" spans="1:4" s="364" customFormat="1" x14ac:dyDescent="0.25">
      <c r="A4640" s="360">
        <v>99251</v>
      </c>
      <c r="B4640" s="360" t="s">
        <v>12693</v>
      </c>
      <c r="C4640" s="360" t="s">
        <v>8</v>
      </c>
      <c r="D4640" s="361">
        <v>274</v>
      </c>
    </row>
    <row r="4641" spans="1:4" s="364" customFormat="1" x14ac:dyDescent="0.25">
      <c r="A4641" s="360">
        <v>99253</v>
      </c>
      <c r="B4641" s="360" t="s">
        <v>12694</v>
      </c>
      <c r="C4641" s="360" t="s">
        <v>8</v>
      </c>
      <c r="D4641" s="361">
        <v>542.41</v>
      </c>
    </row>
    <row r="4642" spans="1:4" s="364" customFormat="1" x14ac:dyDescent="0.25">
      <c r="A4642" s="360">
        <v>99255</v>
      </c>
      <c r="B4642" s="360" t="s">
        <v>12695</v>
      </c>
      <c r="C4642" s="360" t="s">
        <v>8</v>
      </c>
      <c r="D4642" s="361">
        <v>745.77</v>
      </c>
    </row>
    <row r="4643" spans="1:4" s="364" customFormat="1" x14ac:dyDescent="0.25">
      <c r="A4643" s="360">
        <v>99257</v>
      </c>
      <c r="B4643" s="360" t="s">
        <v>12696</v>
      </c>
      <c r="C4643" s="360" t="s">
        <v>8</v>
      </c>
      <c r="D4643" s="361">
        <v>890.97</v>
      </c>
    </row>
    <row r="4644" spans="1:4" s="364" customFormat="1" x14ac:dyDescent="0.25">
      <c r="A4644" s="360">
        <v>99258</v>
      </c>
      <c r="B4644" s="360" t="s">
        <v>12697</v>
      </c>
      <c r="C4644" s="360" t="s">
        <v>8</v>
      </c>
      <c r="D4644" s="361">
        <v>204.8</v>
      </c>
    </row>
    <row r="4645" spans="1:4" s="364" customFormat="1" x14ac:dyDescent="0.25">
      <c r="A4645" s="360">
        <v>99260</v>
      </c>
      <c r="B4645" s="360" t="s">
        <v>12698</v>
      </c>
      <c r="C4645" s="360" t="s">
        <v>8</v>
      </c>
      <c r="D4645" s="361">
        <v>383.94</v>
      </c>
    </row>
    <row r="4646" spans="1:4" s="364" customFormat="1" x14ac:dyDescent="0.25">
      <c r="A4646" s="360">
        <v>99262</v>
      </c>
      <c r="B4646" s="360" t="s">
        <v>12699</v>
      </c>
      <c r="C4646" s="360" t="s">
        <v>8</v>
      </c>
      <c r="D4646" s="361">
        <v>543.57000000000005</v>
      </c>
    </row>
    <row r="4647" spans="1:4" s="364" customFormat="1" x14ac:dyDescent="0.25">
      <c r="A4647" s="360">
        <v>99264</v>
      </c>
      <c r="B4647" s="360" t="s">
        <v>12700</v>
      </c>
      <c r="C4647" s="360" t="s">
        <v>8</v>
      </c>
      <c r="D4647" s="361">
        <v>651.71</v>
      </c>
    </row>
    <row r="4648" spans="1:4" s="364" customFormat="1" x14ac:dyDescent="0.25">
      <c r="A4648" s="360">
        <v>102587</v>
      </c>
      <c r="B4648" s="360" t="s">
        <v>14842</v>
      </c>
      <c r="C4648" s="360" t="s">
        <v>8</v>
      </c>
      <c r="D4648" s="361">
        <v>2.61</v>
      </c>
    </row>
    <row r="4649" spans="1:4" s="364" customFormat="1" x14ac:dyDescent="0.25">
      <c r="A4649" s="360">
        <v>102588</v>
      </c>
      <c r="B4649" s="360" t="s">
        <v>14843</v>
      </c>
      <c r="C4649" s="360" t="s">
        <v>8</v>
      </c>
      <c r="D4649" s="361">
        <v>3.77</v>
      </c>
    </row>
    <row r="4650" spans="1:4" s="364" customFormat="1" x14ac:dyDescent="0.25">
      <c r="A4650" s="360">
        <v>102589</v>
      </c>
      <c r="B4650" s="360" t="s">
        <v>14844</v>
      </c>
      <c r="C4650" s="360" t="s">
        <v>8</v>
      </c>
      <c r="D4650" s="361">
        <v>2.9</v>
      </c>
    </row>
    <row r="4651" spans="1:4" s="364" customFormat="1" x14ac:dyDescent="0.25">
      <c r="A4651" s="360">
        <v>102590</v>
      </c>
      <c r="B4651" s="360" t="s">
        <v>14845</v>
      </c>
      <c r="C4651" s="360" t="s">
        <v>8</v>
      </c>
      <c r="D4651" s="361">
        <v>4.07</v>
      </c>
    </row>
    <row r="4652" spans="1:4" s="364" customFormat="1" x14ac:dyDescent="0.25">
      <c r="A4652" s="360">
        <v>102591</v>
      </c>
      <c r="B4652" s="360" t="s">
        <v>14846</v>
      </c>
      <c r="C4652" s="360" t="s">
        <v>8</v>
      </c>
      <c r="D4652" s="361">
        <v>3.2</v>
      </c>
    </row>
    <row r="4653" spans="1:4" s="364" customFormat="1" x14ac:dyDescent="0.25">
      <c r="A4653" s="360">
        <v>102592</v>
      </c>
      <c r="B4653" s="360" t="s">
        <v>14847</v>
      </c>
      <c r="C4653" s="360" t="s">
        <v>8</v>
      </c>
      <c r="D4653" s="361">
        <v>4.3600000000000003</v>
      </c>
    </row>
    <row r="4654" spans="1:4" s="364" customFormat="1" x14ac:dyDescent="0.25">
      <c r="A4654" s="360">
        <v>102593</v>
      </c>
      <c r="B4654" s="360" t="s">
        <v>14848</v>
      </c>
      <c r="C4654" s="360" t="s">
        <v>8</v>
      </c>
      <c r="D4654" s="361">
        <v>3.61</v>
      </c>
    </row>
    <row r="4655" spans="1:4" s="364" customFormat="1" x14ac:dyDescent="0.25">
      <c r="A4655" s="360">
        <v>102594</v>
      </c>
      <c r="B4655" s="360" t="s">
        <v>14849</v>
      </c>
      <c r="C4655" s="360" t="s">
        <v>8</v>
      </c>
      <c r="D4655" s="361">
        <v>4.78</v>
      </c>
    </row>
    <row r="4656" spans="1:4" s="364" customFormat="1" x14ac:dyDescent="0.25">
      <c r="A4656" s="360">
        <v>102595</v>
      </c>
      <c r="B4656" s="360" t="s">
        <v>14850</v>
      </c>
      <c r="C4656" s="360" t="s">
        <v>8</v>
      </c>
      <c r="D4656" s="361">
        <v>4.08</v>
      </c>
    </row>
    <row r="4657" spans="1:4" s="364" customFormat="1" x14ac:dyDescent="0.25">
      <c r="A4657" s="360">
        <v>102596</v>
      </c>
      <c r="B4657" s="360" t="s">
        <v>14851</v>
      </c>
      <c r="C4657" s="360" t="s">
        <v>8</v>
      </c>
      <c r="D4657" s="361">
        <v>5.25</v>
      </c>
    </row>
    <row r="4658" spans="1:4" s="364" customFormat="1" x14ac:dyDescent="0.25">
      <c r="A4658" s="360">
        <v>102597</v>
      </c>
      <c r="B4658" s="360" t="s">
        <v>14852</v>
      </c>
      <c r="C4658" s="360" t="s">
        <v>8</v>
      </c>
      <c r="D4658" s="361">
        <v>4.67</v>
      </c>
    </row>
    <row r="4659" spans="1:4" s="364" customFormat="1" x14ac:dyDescent="0.25">
      <c r="A4659" s="360">
        <v>102598</v>
      </c>
      <c r="B4659" s="360" t="s">
        <v>14853</v>
      </c>
      <c r="C4659" s="360" t="s">
        <v>8</v>
      </c>
      <c r="D4659" s="361">
        <v>5.84</v>
      </c>
    </row>
    <row r="4660" spans="1:4" s="364" customFormat="1" x14ac:dyDescent="0.25">
      <c r="A4660" s="360">
        <v>102599</v>
      </c>
      <c r="B4660" s="360" t="s">
        <v>14854</v>
      </c>
      <c r="C4660" s="360" t="s">
        <v>8</v>
      </c>
      <c r="D4660" s="361">
        <v>5.26</v>
      </c>
    </row>
    <row r="4661" spans="1:4" s="364" customFormat="1" x14ac:dyDescent="0.25">
      <c r="A4661" s="360">
        <v>102600</v>
      </c>
      <c r="B4661" s="360" t="s">
        <v>14855</v>
      </c>
      <c r="C4661" s="360" t="s">
        <v>8</v>
      </c>
      <c r="D4661" s="361">
        <v>6.43</v>
      </c>
    </row>
    <row r="4662" spans="1:4" s="364" customFormat="1" x14ac:dyDescent="0.25">
      <c r="A4662" s="360">
        <v>102601</v>
      </c>
      <c r="B4662" s="360" t="s">
        <v>14856</v>
      </c>
      <c r="C4662" s="360" t="s">
        <v>8</v>
      </c>
      <c r="D4662" s="361">
        <v>6.15</v>
      </c>
    </row>
    <row r="4663" spans="1:4" s="364" customFormat="1" x14ac:dyDescent="0.25">
      <c r="A4663" s="360">
        <v>102602</v>
      </c>
      <c r="B4663" s="360" t="s">
        <v>14857</v>
      </c>
      <c r="C4663" s="360" t="s">
        <v>8</v>
      </c>
      <c r="D4663" s="361">
        <v>7.31</v>
      </c>
    </row>
    <row r="4664" spans="1:4" s="364" customFormat="1" x14ac:dyDescent="0.25">
      <c r="A4664" s="360">
        <v>102603</v>
      </c>
      <c r="B4664" s="360" t="s">
        <v>14858</v>
      </c>
      <c r="C4664" s="360" t="s">
        <v>8</v>
      </c>
      <c r="D4664" s="361">
        <v>7.62</v>
      </c>
    </row>
    <row r="4665" spans="1:4" s="364" customFormat="1" x14ac:dyDescent="0.25">
      <c r="A4665" s="360">
        <v>102604</v>
      </c>
      <c r="B4665" s="360" t="s">
        <v>14859</v>
      </c>
      <c r="C4665" s="360" t="s">
        <v>8</v>
      </c>
      <c r="D4665" s="361">
        <v>8.7899999999999991</v>
      </c>
    </row>
    <row r="4666" spans="1:4" s="364" customFormat="1" x14ac:dyDescent="0.25">
      <c r="A4666" s="360">
        <v>102605</v>
      </c>
      <c r="B4666" s="360" t="s">
        <v>14860</v>
      </c>
      <c r="C4666" s="360" t="s">
        <v>8</v>
      </c>
      <c r="D4666" s="361">
        <v>273.49</v>
      </c>
    </row>
    <row r="4667" spans="1:4" s="364" customFormat="1" x14ac:dyDescent="0.25">
      <c r="A4667" s="360">
        <v>102606</v>
      </c>
      <c r="B4667" s="360" t="s">
        <v>14861</v>
      </c>
      <c r="C4667" s="360" t="s">
        <v>8</v>
      </c>
      <c r="D4667" s="361">
        <v>467.1</v>
      </c>
    </row>
    <row r="4668" spans="1:4" s="364" customFormat="1" x14ac:dyDescent="0.25">
      <c r="A4668" s="360">
        <v>102607</v>
      </c>
      <c r="B4668" s="360" t="s">
        <v>14862</v>
      </c>
      <c r="C4668" s="360" t="s">
        <v>8</v>
      </c>
      <c r="D4668" s="361">
        <v>475.14</v>
      </c>
    </row>
    <row r="4669" spans="1:4" s="364" customFormat="1" x14ac:dyDescent="0.25">
      <c r="A4669" s="360">
        <v>102608</v>
      </c>
      <c r="B4669" s="360" t="s">
        <v>14863</v>
      </c>
      <c r="C4669" s="360" t="s">
        <v>8</v>
      </c>
      <c r="D4669" s="361">
        <v>961.05</v>
      </c>
    </row>
    <row r="4670" spans="1:4" s="364" customFormat="1" x14ac:dyDescent="0.25">
      <c r="A4670" s="360">
        <v>102609</v>
      </c>
      <c r="B4670" s="360" t="s">
        <v>14864</v>
      </c>
      <c r="C4670" s="360" t="s">
        <v>8</v>
      </c>
      <c r="D4670" s="362">
        <v>1081.1199999999999</v>
      </c>
    </row>
    <row r="4671" spans="1:4" s="364" customFormat="1" x14ac:dyDescent="0.25">
      <c r="A4671" s="360">
        <v>102611</v>
      </c>
      <c r="B4671" s="360" t="s">
        <v>14865</v>
      </c>
      <c r="C4671" s="360" t="s">
        <v>8</v>
      </c>
      <c r="D4671" s="361">
        <v>381.12</v>
      </c>
    </row>
    <row r="4672" spans="1:4" s="364" customFormat="1" x14ac:dyDescent="0.25">
      <c r="A4672" s="360">
        <v>102613</v>
      </c>
      <c r="B4672" s="360" t="s">
        <v>14866</v>
      </c>
      <c r="C4672" s="360" t="s">
        <v>8</v>
      </c>
      <c r="D4672" s="361">
        <v>523.63</v>
      </c>
    </row>
    <row r="4673" spans="1:4" s="364" customFormat="1" x14ac:dyDescent="0.25">
      <c r="A4673" s="360">
        <v>102614</v>
      </c>
      <c r="B4673" s="360" t="s">
        <v>14867</v>
      </c>
      <c r="C4673" s="360" t="s">
        <v>8</v>
      </c>
      <c r="D4673" s="361">
        <v>847.64</v>
      </c>
    </row>
    <row r="4674" spans="1:4" s="364" customFormat="1" x14ac:dyDescent="0.25">
      <c r="A4674" s="360">
        <v>102615</v>
      </c>
      <c r="B4674" s="360" t="s">
        <v>14868</v>
      </c>
      <c r="C4674" s="360" t="s">
        <v>8</v>
      </c>
      <c r="D4674" s="362">
        <v>1092.3900000000001</v>
      </c>
    </row>
    <row r="4675" spans="1:4" s="364" customFormat="1" x14ac:dyDescent="0.25">
      <c r="A4675" s="360">
        <v>102617</v>
      </c>
      <c r="B4675" s="360" t="s">
        <v>14869</v>
      </c>
      <c r="C4675" s="360" t="s">
        <v>8</v>
      </c>
      <c r="D4675" s="362">
        <v>2861.26</v>
      </c>
    </row>
    <row r="4676" spans="1:4" s="364" customFormat="1" x14ac:dyDescent="0.25">
      <c r="A4676" s="360">
        <v>102619</v>
      </c>
      <c r="B4676" s="360" t="s">
        <v>14870</v>
      </c>
      <c r="C4676" s="360" t="s">
        <v>8</v>
      </c>
      <c r="D4676" s="362">
        <v>5451.11</v>
      </c>
    </row>
    <row r="4677" spans="1:4" s="364" customFormat="1" x14ac:dyDescent="0.25">
      <c r="A4677" s="360">
        <v>102622</v>
      </c>
      <c r="B4677" s="360" t="s">
        <v>14871</v>
      </c>
      <c r="C4677" s="360" t="s">
        <v>8</v>
      </c>
      <c r="D4677" s="361">
        <v>662.61</v>
      </c>
    </row>
    <row r="4678" spans="1:4" s="364" customFormat="1" x14ac:dyDescent="0.25">
      <c r="A4678" s="360">
        <v>102623</v>
      </c>
      <c r="B4678" s="360" t="s">
        <v>14872</v>
      </c>
      <c r="C4678" s="360" t="s">
        <v>8</v>
      </c>
      <c r="D4678" s="361">
        <v>917.74</v>
      </c>
    </row>
    <row r="4679" spans="1:4" s="364" customFormat="1" x14ac:dyDescent="0.25">
      <c r="A4679" s="360">
        <v>89482</v>
      </c>
      <c r="B4679" s="360" t="s">
        <v>4585</v>
      </c>
      <c r="C4679" s="360" t="s">
        <v>8</v>
      </c>
      <c r="D4679" s="361">
        <v>33.979999999999997</v>
      </c>
    </row>
    <row r="4680" spans="1:4" s="364" customFormat="1" x14ac:dyDescent="0.25">
      <c r="A4680" s="360">
        <v>89491</v>
      </c>
      <c r="B4680" s="360" t="s">
        <v>4586</v>
      </c>
      <c r="C4680" s="360" t="s">
        <v>8</v>
      </c>
      <c r="D4680" s="361">
        <v>82.95</v>
      </c>
    </row>
    <row r="4681" spans="1:4" s="364" customFormat="1" x14ac:dyDescent="0.25">
      <c r="A4681" s="360">
        <v>89495</v>
      </c>
      <c r="B4681" s="360" t="s">
        <v>4587</v>
      </c>
      <c r="C4681" s="360" t="s">
        <v>8</v>
      </c>
      <c r="D4681" s="361">
        <v>14.14</v>
      </c>
    </row>
    <row r="4682" spans="1:4" s="364" customFormat="1" x14ac:dyDescent="0.25">
      <c r="A4682" s="360">
        <v>89707</v>
      </c>
      <c r="B4682" s="360" t="s">
        <v>4588</v>
      </c>
      <c r="C4682" s="360" t="s">
        <v>8</v>
      </c>
      <c r="D4682" s="361">
        <v>38.57</v>
      </c>
    </row>
    <row r="4683" spans="1:4" s="364" customFormat="1" x14ac:dyDescent="0.25">
      <c r="A4683" s="360">
        <v>89708</v>
      </c>
      <c r="B4683" s="360" t="s">
        <v>4589</v>
      </c>
      <c r="C4683" s="360" t="s">
        <v>8</v>
      </c>
      <c r="D4683" s="361">
        <v>88.94</v>
      </c>
    </row>
    <row r="4684" spans="1:4" s="364" customFormat="1" x14ac:dyDescent="0.25">
      <c r="A4684" s="360">
        <v>89709</v>
      </c>
      <c r="B4684" s="360" t="s">
        <v>532</v>
      </c>
      <c r="C4684" s="360" t="s">
        <v>8</v>
      </c>
      <c r="D4684" s="361">
        <v>15.46</v>
      </c>
    </row>
    <row r="4685" spans="1:4" s="364" customFormat="1" x14ac:dyDescent="0.25">
      <c r="A4685" s="360">
        <v>89710</v>
      </c>
      <c r="B4685" s="360" t="s">
        <v>4590</v>
      </c>
      <c r="C4685" s="360" t="s">
        <v>8</v>
      </c>
      <c r="D4685" s="361">
        <v>12.9</v>
      </c>
    </row>
    <row r="4686" spans="1:4" s="364" customFormat="1" x14ac:dyDescent="0.25">
      <c r="A4686" s="360">
        <v>86872</v>
      </c>
      <c r="B4686" s="360" t="s">
        <v>4591</v>
      </c>
      <c r="C4686" s="360" t="s">
        <v>8</v>
      </c>
      <c r="D4686" s="361">
        <v>539.63</v>
      </c>
    </row>
    <row r="4687" spans="1:4" s="364" customFormat="1" x14ac:dyDescent="0.25">
      <c r="A4687" s="360">
        <v>86874</v>
      </c>
      <c r="B4687" s="360" t="s">
        <v>4592</v>
      </c>
      <c r="C4687" s="360" t="s">
        <v>8</v>
      </c>
      <c r="D4687" s="361">
        <v>377.78</v>
      </c>
    </row>
    <row r="4688" spans="1:4" s="364" customFormat="1" x14ac:dyDescent="0.25">
      <c r="A4688" s="360">
        <v>86875</v>
      </c>
      <c r="B4688" s="360" t="s">
        <v>4593</v>
      </c>
      <c r="C4688" s="360" t="s">
        <v>8</v>
      </c>
      <c r="D4688" s="361">
        <v>409.28</v>
      </c>
    </row>
    <row r="4689" spans="1:4" s="364" customFormat="1" x14ac:dyDescent="0.25">
      <c r="A4689" s="360">
        <v>86876</v>
      </c>
      <c r="B4689" s="360" t="s">
        <v>4594</v>
      </c>
      <c r="C4689" s="360" t="s">
        <v>8</v>
      </c>
      <c r="D4689" s="361">
        <v>232.83</v>
      </c>
    </row>
    <row r="4690" spans="1:4" s="364" customFormat="1" x14ac:dyDescent="0.25">
      <c r="A4690" s="360">
        <v>86877</v>
      </c>
      <c r="B4690" s="360" t="s">
        <v>4595</v>
      </c>
      <c r="C4690" s="360" t="s">
        <v>8</v>
      </c>
      <c r="D4690" s="361">
        <v>55.93</v>
      </c>
    </row>
    <row r="4691" spans="1:4" s="364" customFormat="1" x14ac:dyDescent="0.25">
      <c r="A4691" s="360">
        <v>86878</v>
      </c>
      <c r="B4691" s="360" t="s">
        <v>4596</v>
      </c>
      <c r="C4691" s="360" t="s">
        <v>8</v>
      </c>
      <c r="D4691" s="361">
        <v>60.32</v>
      </c>
    </row>
    <row r="4692" spans="1:4" s="364" customFormat="1" x14ac:dyDescent="0.25">
      <c r="A4692" s="360">
        <v>86879</v>
      </c>
      <c r="B4692" s="360" t="s">
        <v>4597</v>
      </c>
      <c r="C4692" s="360" t="s">
        <v>8</v>
      </c>
      <c r="D4692" s="361">
        <v>6.52</v>
      </c>
    </row>
    <row r="4693" spans="1:4" s="364" customFormat="1" x14ac:dyDescent="0.25">
      <c r="A4693" s="360">
        <v>86880</v>
      </c>
      <c r="B4693" s="360" t="s">
        <v>4598</v>
      </c>
      <c r="C4693" s="360" t="s">
        <v>8</v>
      </c>
      <c r="D4693" s="361">
        <v>19.27</v>
      </c>
    </row>
    <row r="4694" spans="1:4" s="364" customFormat="1" x14ac:dyDescent="0.25">
      <c r="A4694" s="360">
        <v>86881</v>
      </c>
      <c r="B4694" s="360" t="s">
        <v>4599</v>
      </c>
      <c r="C4694" s="360" t="s">
        <v>8</v>
      </c>
      <c r="D4694" s="361">
        <v>170.15</v>
      </c>
    </row>
    <row r="4695" spans="1:4" s="364" customFormat="1" x14ac:dyDescent="0.25">
      <c r="A4695" s="360">
        <v>86882</v>
      </c>
      <c r="B4695" s="360" t="s">
        <v>4600</v>
      </c>
      <c r="C4695" s="360" t="s">
        <v>8</v>
      </c>
      <c r="D4695" s="361">
        <v>19.739999999999998</v>
      </c>
    </row>
    <row r="4696" spans="1:4" s="364" customFormat="1" x14ac:dyDescent="0.25">
      <c r="A4696" s="360">
        <v>86883</v>
      </c>
      <c r="B4696" s="360" t="s">
        <v>4601</v>
      </c>
      <c r="C4696" s="360" t="s">
        <v>8</v>
      </c>
      <c r="D4696" s="361">
        <v>11.24</v>
      </c>
    </row>
    <row r="4697" spans="1:4" s="364" customFormat="1" x14ac:dyDescent="0.25">
      <c r="A4697" s="360">
        <v>86884</v>
      </c>
      <c r="B4697" s="360" t="s">
        <v>4602</v>
      </c>
      <c r="C4697" s="360" t="s">
        <v>8</v>
      </c>
      <c r="D4697" s="361">
        <v>8.0500000000000007</v>
      </c>
    </row>
    <row r="4698" spans="1:4" s="364" customFormat="1" x14ac:dyDescent="0.25">
      <c r="A4698" s="360">
        <v>86885</v>
      </c>
      <c r="B4698" s="360" t="s">
        <v>4603</v>
      </c>
      <c r="C4698" s="360" t="s">
        <v>8</v>
      </c>
      <c r="D4698" s="361">
        <v>9.15</v>
      </c>
    </row>
    <row r="4699" spans="1:4" s="364" customFormat="1" x14ac:dyDescent="0.25">
      <c r="A4699" s="360">
        <v>86886</v>
      </c>
      <c r="B4699" s="360" t="s">
        <v>4604</v>
      </c>
      <c r="C4699" s="360" t="s">
        <v>8</v>
      </c>
      <c r="D4699" s="361">
        <v>41.39</v>
      </c>
    </row>
    <row r="4700" spans="1:4" s="364" customFormat="1" x14ac:dyDescent="0.25">
      <c r="A4700" s="360">
        <v>86887</v>
      </c>
      <c r="B4700" s="360" t="s">
        <v>4605</v>
      </c>
      <c r="C4700" s="360" t="s">
        <v>8</v>
      </c>
      <c r="D4700" s="361">
        <v>44.92</v>
      </c>
    </row>
    <row r="4701" spans="1:4" s="364" customFormat="1" x14ac:dyDescent="0.25">
      <c r="A4701" s="360">
        <v>86888</v>
      </c>
      <c r="B4701" s="360" t="s">
        <v>4606</v>
      </c>
      <c r="C4701" s="360" t="s">
        <v>8</v>
      </c>
      <c r="D4701" s="361">
        <v>369.96</v>
      </c>
    </row>
    <row r="4702" spans="1:4" s="364" customFormat="1" x14ac:dyDescent="0.25">
      <c r="A4702" s="360">
        <v>86889</v>
      </c>
      <c r="B4702" s="360" t="s">
        <v>4607</v>
      </c>
      <c r="C4702" s="360" t="s">
        <v>8</v>
      </c>
      <c r="D4702" s="361">
        <v>696.66</v>
      </c>
    </row>
    <row r="4703" spans="1:4" s="364" customFormat="1" x14ac:dyDescent="0.25">
      <c r="A4703" s="360">
        <v>86893</v>
      </c>
      <c r="B4703" s="360" t="s">
        <v>4608</v>
      </c>
      <c r="C4703" s="360" t="s">
        <v>8</v>
      </c>
      <c r="D4703" s="361">
        <v>395.83</v>
      </c>
    </row>
    <row r="4704" spans="1:4" s="364" customFormat="1" x14ac:dyDescent="0.25">
      <c r="A4704" s="360">
        <v>86894</v>
      </c>
      <c r="B4704" s="360" t="s">
        <v>4609</v>
      </c>
      <c r="C4704" s="360" t="s">
        <v>8</v>
      </c>
      <c r="D4704" s="361">
        <v>257.52</v>
      </c>
    </row>
    <row r="4705" spans="1:4" s="364" customFormat="1" x14ac:dyDescent="0.25">
      <c r="A4705" s="360">
        <v>86895</v>
      </c>
      <c r="B4705" s="360" t="s">
        <v>4610</v>
      </c>
      <c r="C4705" s="360" t="s">
        <v>8</v>
      </c>
      <c r="D4705" s="361">
        <v>330.14</v>
      </c>
    </row>
    <row r="4706" spans="1:4" s="364" customFormat="1" x14ac:dyDescent="0.25">
      <c r="A4706" s="360">
        <v>86899</v>
      </c>
      <c r="B4706" s="360" t="s">
        <v>4611</v>
      </c>
      <c r="C4706" s="360" t="s">
        <v>8</v>
      </c>
      <c r="D4706" s="361">
        <v>217.29</v>
      </c>
    </row>
    <row r="4707" spans="1:4" s="364" customFormat="1" x14ac:dyDescent="0.25">
      <c r="A4707" s="360">
        <v>86900</v>
      </c>
      <c r="B4707" s="360" t="s">
        <v>4612</v>
      </c>
      <c r="C4707" s="360" t="s">
        <v>8</v>
      </c>
      <c r="D4707" s="361">
        <v>165.61</v>
      </c>
    </row>
    <row r="4708" spans="1:4" s="364" customFormat="1" x14ac:dyDescent="0.25">
      <c r="A4708" s="360">
        <v>86901</v>
      </c>
      <c r="B4708" s="360" t="s">
        <v>477</v>
      </c>
      <c r="C4708" s="360" t="s">
        <v>8</v>
      </c>
      <c r="D4708" s="361">
        <v>112.53</v>
      </c>
    </row>
    <row r="4709" spans="1:4" s="364" customFormat="1" x14ac:dyDescent="0.25">
      <c r="A4709" s="360">
        <v>86902</v>
      </c>
      <c r="B4709" s="360" t="s">
        <v>4613</v>
      </c>
      <c r="C4709" s="360" t="s">
        <v>8</v>
      </c>
      <c r="D4709" s="361">
        <v>228.72</v>
      </c>
    </row>
    <row r="4710" spans="1:4" s="364" customFormat="1" x14ac:dyDescent="0.25">
      <c r="A4710" s="360">
        <v>86903</v>
      </c>
      <c r="B4710" s="360" t="s">
        <v>4614</v>
      </c>
      <c r="C4710" s="360" t="s">
        <v>8</v>
      </c>
      <c r="D4710" s="361">
        <v>260.17</v>
      </c>
    </row>
    <row r="4711" spans="1:4" s="364" customFormat="1" x14ac:dyDescent="0.25">
      <c r="A4711" s="360">
        <v>86904</v>
      </c>
      <c r="B4711" s="360" t="s">
        <v>4615</v>
      </c>
      <c r="C4711" s="360" t="s">
        <v>8</v>
      </c>
      <c r="D4711" s="361">
        <v>108.92</v>
      </c>
    </row>
    <row r="4712" spans="1:4" s="364" customFormat="1" x14ac:dyDescent="0.25">
      <c r="A4712" s="360">
        <v>86905</v>
      </c>
      <c r="B4712" s="360" t="s">
        <v>4616</v>
      </c>
      <c r="C4712" s="360" t="s">
        <v>8</v>
      </c>
      <c r="D4712" s="361">
        <v>310.81</v>
      </c>
    </row>
    <row r="4713" spans="1:4" s="364" customFormat="1" x14ac:dyDescent="0.25">
      <c r="A4713" s="360">
        <v>86906</v>
      </c>
      <c r="B4713" s="360" t="s">
        <v>4617</v>
      </c>
      <c r="C4713" s="360" t="s">
        <v>8</v>
      </c>
      <c r="D4713" s="361">
        <v>57.52</v>
      </c>
    </row>
    <row r="4714" spans="1:4" s="364" customFormat="1" x14ac:dyDescent="0.25">
      <c r="A4714" s="360">
        <v>86908</v>
      </c>
      <c r="B4714" s="360" t="s">
        <v>4618</v>
      </c>
      <c r="C4714" s="360" t="s">
        <v>8</v>
      </c>
      <c r="D4714" s="361">
        <v>371.81</v>
      </c>
    </row>
    <row r="4715" spans="1:4" s="364" customFormat="1" x14ac:dyDescent="0.25">
      <c r="A4715" s="360">
        <v>86909</v>
      </c>
      <c r="B4715" s="360" t="s">
        <v>4619</v>
      </c>
      <c r="C4715" s="360" t="s">
        <v>8</v>
      </c>
      <c r="D4715" s="361">
        <v>99.87</v>
      </c>
    </row>
    <row r="4716" spans="1:4" s="364" customFormat="1" x14ac:dyDescent="0.25">
      <c r="A4716" s="360">
        <v>86910</v>
      </c>
      <c r="B4716" s="360" t="s">
        <v>4620</v>
      </c>
      <c r="C4716" s="360" t="s">
        <v>8</v>
      </c>
      <c r="D4716" s="361">
        <v>98.26</v>
      </c>
    </row>
    <row r="4717" spans="1:4" s="364" customFormat="1" x14ac:dyDescent="0.25">
      <c r="A4717" s="360">
        <v>86911</v>
      </c>
      <c r="B4717" s="360" t="s">
        <v>4621</v>
      </c>
      <c r="C4717" s="360" t="s">
        <v>8</v>
      </c>
      <c r="D4717" s="361">
        <v>67.3</v>
      </c>
    </row>
    <row r="4718" spans="1:4" s="364" customFormat="1" x14ac:dyDescent="0.25">
      <c r="A4718" s="360">
        <v>86913</v>
      </c>
      <c r="B4718" s="360" t="s">
        <v>4622</v>
      </c>
      <c r="C4718" s="360" t="s">
        <v>8</v>
      </c>
      <c r="D4718" s="361">
        <v>42.24</v>
      </c>
    </row>
    <row r="4719" spans="1:4" s="364" customFormat="1" x14ac:dyDescent="0.25">
      <c r="A4719" s="360">
        <v>86914</v>
      </c>
      <c r="B4719" s="360" t="s">
        <v>4623</v>
      </c>
      <c r="C4719" s="360" t="s">
        <v>8</v>
      </c>
      <c r="D4719" s="361">
        <v>75.599999999999994</v>
      </c>
    </row>
    <row r="4720" spans="1:4" s="364" customFormat="1" x14ac:dyDescent="0.25">
      <c r="A4720" s="360">
        <v>86915</v>
      </c>
      <c r="B4720" s="360" t="s">
        <v>4624</v>
      </c>
      <c r="C4720" s="360" t="s">
        <v>8</v>
      </c>
      <c r="D4720" s="361">
        <v>109.99</v>
      </c>
    </row>
    <row r="4721" spans="1:4" s="364" customFormat="1" x14ac:dyDescent="0.25">
      <c r="A4721" s="360">
        <v>86916</v>
      </c>
      <c r="B4721" s="360" t="s">
        <v>4625</v>
      </c>
      <c r="C4721" s="360" t="s">
        <v>8</v>
      </c>
      <c r="D4721" s="361">
        <v>26.8</v>
      </c>
    </row>
    <row r="4722" spans="1:4" s="364" customFormat="1" x14ac:dyDescent="0.25">
      <c r="A4722" s="360">
        <v>86919</v>
      </c>
      <c r="B4722" s="360" t="s">
        <v>4626</v>
      </c>
      <c r="C4722" s="360" t="s">
        <v>8</v>
      </c>
      <c r="D4722" s="361">
        <v>682.4</v>
      </c>
    </row>
    <row r="4723" spans="1:4" s="364" customFormat="1" x14ac:dyDescent="0.25">
      <c r="A4723" s="360">
        <v>86920</v>
      </c>
      <c r="B4723" s="360" t="s">
        <v>480</v>
      </c>
      <c r="C4723" s="360" t="s">
        <v>8</v>
      </c>
      <c r="D4723" s="361">
        <v>599.63</v>
      </c>
    </row>
    <row r="4724" spans="1:4" s="364" customFormat="1" x14ac:dyDescent="0.25">
      <c r="A4724" s="360">
        <v>86921</v>
      </c>
      <c r="B4724" s="360" t="s">
        <v>4627</v>
      </c>
      <c r="C4724" s="360" t="s">
        <v>8</v>
      </c>
      <c r="D4724" s="361">
        <v>584.19000000000005</v>
      </c>
    </row>
    <row r="4725" spans="1:4" s="364" customFormat="1" x14ac:dyDescent="0.25">
      <c r="A4725" s="360">
        <v>86922</v>
      </c>
      <c r="B4725" s="360" t="s">
        <v>4628</v>
      </c>
      <c r="C4725" s="360" t="s">
        <v>8</v>
      </c>
      <c r="D4725" s="361">
        <v>679.46</v>
      </c>
    </row>
    <row r="4726" spans="1:4" s="364" customFormat="1" x14ac:dyDescent="0.25">
      <c r="A4726" s="360">
        <v>86923</v>
      </c>
      <c r="B4726" s="360" t="s">
        <v>4629</v>
      </c>
      <c r="C4726" s="360" t="s">
        <v>8</v>
      </c>
      <c r="D4726" s="361">
        <v>446.28</v>
      </c>
    </row>
    <row r="4727" spans="1:4" s="364" customFormat="1" x14ac:dyDescent="0.25">
      <c r="A4727" s="360">
        <v>86924</v>
      </c>
      <c r="B4727" s="360" t="s">
        <v>4630</v>
      </c>
      <c r="C4727" s="360" t="s">
        <v>8</v>
      </c>
      <c r="D4727" s="361">
        <v>430.84</v>
      </c>
    </row>
    <row r="4728" spans="1:4" s="364" customFormat="1" x14ac:dyDescent="0.25">
      <c r="A4728" s="360">
        <v>86925</v>
      </c>
      <c r="B4728" s="360" t="s">
        <v>4631</v>
      </c>
      <c r="C4728" s="360" t="s">
        <v>8</v>
      </c>
      <c r="D4728" s="361">
        <v>469.28</v>
      </c>
    </row>
    <row r="4729" spans="1:4" s="364" customFormat="1" x14ac:dyDescent="0.25">
      <c r="A4729" s="360">
        <v>86926</v>
      </c>
      <c r="B4729" s="360" t="s">
        <v>4632</v>
      </c>
      <c r="C4729" s="360" t="s">
        <v>8</v>
      </c>
      <c r="D4729" s="361">
        <v>453.84</v>
      </c>
    </row>
    <row r="4730" spans="1:4" s="364" customFormat="1" x14ac:dyDescent="0.25">
      <c r="A4730" s="360">
        <v>86927</v>
      </c>
      <c r="B4730" s="360" t="s">
        <v>4633</v>
      </c>
      <c r="C4730" s="360" t="s">
        <v>8</v>
      </c>
      <c r="D4730" s="361">
        <v>301.33</v>
      </c>
    </row>
    <row r="4731" spans="1:4" s="364" customFormat="1" x14ac:dyDescent="0.25">
      <c r="A4731" s="360">
        <v>86928</v>
      </c>
      <c r="B4731" s="360" t="s">
        <v>4634</v>
      </c>
      <c r="C4731" s="360" t="s">
        <v>8</v>
      </c>
      <c r="D4731" s="361">
        <v>285.89</v>
      </c>
    </row>
    <row r="4732" spans="1:4" s="364" customFormat="1" x14ac:dyDescent="0.25">
      <c r="A4732" s="360">
        <v>86929</v>
      </c>
      <c r="B4732" s="360" t="s">
        <v>4635</v>
      </c>
      <c r="C4732" s="360" t="s">
        <v>8</v>
      </c>
      <c r="D4732" s="361">
        <v>292.83</v>
      </c>
    </row>
    <row r="4733" spans="1:4" s="364" customFormat="1" x14ac:dyDescent="0.25">
      <c r="A4733" s="360">
        <v>86930</v>
      </c>
      <c r="B4733" s="360" t="s">
        <v>4636</v>
      </c>
      <c r="C4733" s="360" t="s">
        <v>8</v>
      </c>
      <c r="D4733" s="361">
        <v>277.39</v>
      </c>
    </row>
    <row r="4734" spans="1:4" s="364" customFormat="1" x14ac:dyDescent="0.25">
      <c r="A4734" s="360">
        <v>86931</v>
      </c>
      <c r="B4734" s="360" t="s">
        <v>4637</v>
      </c>
      <c r="C4734" s="360" t="s">
        <v>8</v>
      </c>
      <c r="D4734" s="361">
        <v>379.11</v>
      </c>
    </row>
    <row r="4735" spans="1:4" s="364" customFormat="1" x14ac:dyDescent="0.25">
      <c r="A4735" s="360">
        <v>86932</v>
      </c>
      <c r="B4735" s="360" t="s">
        <v>4638</v>
      </c>
      <c r="C4735" s="360" t="s">
        <v>8</v>
      </c>
      <c r="D4735" s="361">
        <v>414.88</v>
      </c>
    </row>
    <row r="4736" spans="1:4" s="364" customFormat="1" x14ac:dyDescent="0.25">
      <c r="A4736" s="360">
        <v>86933</v>
      </c>
      <c r="B4736" s="360" t="s">
        <v>4639</v>
      </c>
      <c r="C4736" s="360" t="s">
        <v>8</v>
      </c>
      <c r="D4736" s="361">
        <v>363.83</v>
      </c>
    </row>
    <row r="4737" spans="1:4" s="364" customFormat="1" x14ac:dyDescent="0.25">
      <c r="A4737" s="360">
        <v>86934</v>
      </c>
      <c r="B4737" s="360" t="s">
        <v>4640</v>
      </c>
      <c r="C4737" s="360" t="s">
        <v>8</v>
      </c>
      <c r="D4737" s="361">
        <v>355.33</v>
      </c>
    </row>
    <row r="4738" spans="1:4" s="364" customFormat="1" x14ac:dyDescent="0.25">
      <c r="A4738" s="360">
        <v>86935</v>
      </c>
      <c r="B4738" s="360" t="s">
        <v>4641</v>
      </c>
      <c r="C4738" s="360" t="s">
        <v>8</v>
      </c>
      <c r="D4738" s="361">
        <v>237.17</v>
      </c>
    </row>
    <row r="4739" spans="1:4" s="364" customFormat="1" x14ac:dyDescent="0.25">
      <c r="A4739" s="360">
        <v>86936</v>
      </c>
      <c r="B4739" s="360" t="s">
        <v>4642</v>
      </c>
      <c r="C4739" s="360" t="s">
        <v>8</v>
      </c>
      <c r="D4739" s="361">
        <v>396.08</v>
      </c>
    </row>
    <row r="4740" spans="1:4" s="364" customFormat="1" x14ac:dyDescent="0.25">
      <c r="A4740" s="360">
        <v>86937</v>
      </c>
      <c r="B4740" s="360" t="s">
        <v>4643</v>
      </c>
      <c r="C4740" s="360" t="s">
        <v>8</v>
      </c>
      <c r="D4740" s="361">
        <v>179.7</v>
      </c>
    </row>
    <row r="4741" spans="1:4" s="364" customFormat="1" x14ac:dyDescent="0.25">
      <c r="A4741" s="360">
        <v>86938</v>
      </c>
      <c r="B4741" s="360" t="s">
        <v>4644</v>
      </c>
      <c r="C4741" s="360" t="s">
        <v>8</v>
      </c>
      <c r="D4741" s="361">
        <v>338.61</v>
      </c>
    </row>
    <row r="4742" spans="1:4" s="364" customFormat="1" x14ac:dyDescent="0.25">
      <c r="A4742" s="360">
        <v>86939</v>
      </c>
      <c r="B4742" s="360" t="s">
        <v>4645</v>
      </c>
      <c r="C4742" s="360" t="s">
        <v>8</v>
      </c>
      <c r="D4742" s="361">
        <v>312.05</v>
      </c>
    </row>
    <row r="4743" spans="1:4" s="364" customFormat="1" x14ac:dyDescent="0.25">
      <c r="A4743" s="360">
        <v>86940</v>
      </c>
      <c r="B4743" s="360" t="s">
        <v>4646</v>
      </c>
      <c r="C4743" s="360" t="s">
        <v>8</v>
      </c>
      <c r="D4743" s="361">
        <v>886.9</v>
      </c>
    </row>
    <row r="4744" spans="1:4" s="364" customFormat="1" x14ac:dyDescent="0.25">
      <c r="A4744" s="360">
        <v>86941</v>
      </c>
      <c r="B4744" s="360" t="s">
        <v>4647</v>
      </c>
      <c r="C4744" s="360" t="s">
        <v>8</v>
      </c>
      <c r="D4744" s="361">
        <v>641.16</v>
      </c>
    </row>
    <row r="4745" spans="1:4" s="364" customFormat="1" x14ac:dyDescent="0.25">
      <c r="A4745" s="360">
        <v>86942</v>
      </c>
      <c r="B4745" s="360" t="s">
        <v>468</v>
      </c>
      <c r="C4745" s="360" t="s">
        <v>8</v>
      </c>
      <c r="D4745" s="361">
        <v>200.75</v>
      </c>
    </row>
    <row r="4746" spans="1:4" s="364" customFormat="1" x14ac:dyDescent="0.25">
      <c r="A4746" s="360">
        <v>86943</v>
      </c>
      <c r="B4746" s="360" t="s">
        <v>4648</v>
      </c>
      <c r="C4746" s="360" t="s">
        <v>8</v>
      </c>
      <c r="D4746" s="361">
        <v>192.25</v>
      </c>
    </row>
    <row r="4747" spans="1:4" s="364" customFormat="1" x14ac:dyDescent="0.25">
      <c r="A4747" s="360">
        <v>86947</v>
      </c>
      <c r="B4747" s="360" t="s">
        <v>4649</v>
      </c>
      <c r="C4747" s="360" t="s">
        <v>8</v>
      </c>
      <c r="D4747" s="361">
        <v>956.55</v>
      </c>
    </row>
    <row r="4748" spans="1:4" s="364" customFormat="1" x14ac:dyDescent="0.25">
      <c r="A4748" s="360">
        <v>93396</v>
      </c>
      <c r="B4748" s="360" t="s">
        <v>4650</v>
      </c>
      <c r="C4748" s="360" t="s">
        <v>8</v>
      </c>
      <c r="D4748" s="361">
        <v>575.41</v>
      </c>
    </row>
    <row r="4749" spans="1:4" s="364" customFormat="1" x14ac:dyDescent="0.25">
      <c r="A4749" s="360">
        <v>93441</v>
      </c>
      <c r="B4749" s="360" t="s">
        <v>4651</v>
      </c>
      <c r="C4749" s="360" t="s">
        <v>8</v>
      </c>
      <c r="D4749" s="362">
        <v>1009.18</v>
      </c>
    </row>
    <row r="4750" spans="1:4" s="364" customFormat="1" x14ac:dyDescent="0.25">
      <c r="A4750" s="360">
        <v>93442</v>
      </c>
      <c r="B4750" s="360" t="s">
        <v>4652</v>
      </c>
      <c r="C4750" s="360" t="s">
        <v>8</v>
      </c>
      <c r="D4750" s="361">
        <v>899.83</v>
      </c>
    </row>
    <row r="4751" spans="1:4" s="364" customFormat="1" x14ac:dyDescent="0.25">
      <c r="A4751" s="360">
        <v>95469</v>
      </c>
      <c r="B4751" s="360" t="s">
        <v>4653</v>
      </c>
      <c r="C4751" s="360" t="s">
        <v>8</v>
      </c>
      <c r="D4751" s="361">
        <v>224.26</v>
      </c>
    </row>
    <row r="4752" spans="1:4" s="364" customFormat="1" x14ac:dyDescent="0.25">
      <c r="A4752" s="360">
        <v>95470</v>
      </c>
      <c r="B4752" s="360" t="s">
        <v>470</v>
      </c>
      <c r="C4752" s="360" t="s">
        <v>8</v>
      </c>
      <c r="D4752" s="361">
        <v>233.13</v>
      </c>
    </row>
    <row r="4753" spans="1:4" s="364" customFormat="1" x14ac:dyDescent="0.25">
      <c r="A4753" s="360">
        <v>95471</v>
      </c>
      <c r="B4753" s="360" t="s">
        <v>4654</v>
      </c>
      <c r="C4753" s="360" t="s">
        <v>8</v>
      </c>
      <c r="D4753" s="361">
        <v>582.92999999999995</v>
      </c>
    </row>
    <row r="4754" spans="1:4" s="364" customFormat="1" x14ac:dyDescent="0.25">
      <c r="A4754" s="360">
        <v>95472</v>
      </c>
      <c r="B4754" s="360" t="s">
        <v>472</v>
      </c>
      <c r="C4754" s="360" t="s">
        <v>8</v>
      </c>
      <c r="D4754" s="361">
        <v>591.79999999999995</v>
      </c>
    </row>
    <row r="4755" spans="1:4" s="364" customFormat="1" x14ac:dyDescent="0.25">
      <c r="A4755" s="360">
        <v>95542</v>
      </c>
      <c r="B4755" s="360" t="s">
        <v>4655</v>
      </c>
      <c r="C4755" s="360" t="s">
        <v>8</v>
      </c>
      <c r="D4755" s="361">
        <v>24.62</v>
      </c>
    </row>
    <row r="4756" spans="1:4" s="364" customFormat="1" x14ac:dyDescent="0.25">
      <c r="A4756" s="360">
        <v>95543</v>
      </c>
      <c r="B4756" s="360" t="s">
        <v>4656</v>
      </c>
      <c r="C4756" s="360" t="s">
        <v>8</v>
      </c>
      <c r="D4756" s="361">
        <v>41.98</v>
      </c>
    </row>
    <row r="4757" spans="1:4" s="364" customFormat="1" x14ac:dyDescent="0.25">
      <c r="A4757" s="360">
        <v>95544</v>
      </c>
      <c r="B4757" s="360" t="s">
        <v>4657</v>
      </c>
      <c r="C4757" s="360" t="s">
        <v>8</v>
      </c>
      <c r="D4757" s="361">
        <v>29.7</v>
      </c>
    </row>
    <row r="4758" spans="1:4" s="364" customFormat="1" x14ac:dyDescent="0.25">
      <c r="A4758" s="360">
        <v>95545</v>
      </c>
      <c r="B4758" s="360" t="s">
        <v>4658</v>
      </c>
      <c r="C4758" s="360" t="s">
        <v>8</v>
      </c>
      <c r="D4758" s="361">
        <v>29.16</v>
      </c>
    </row>
    <row r="4759" spans="1:4" s="364" customFormat="1" x14ac:dyDescent="0.25">
      <c r="A4759" s="360">
        <v>95546</v>
      </c>
      <c r="B4759" s="360" t="s">
        <v>4659</v>
      </c>
      <c r="C4759" s="360" t="s">
        <v>8</v>
      </c>
      <c r="D4759" s="361">
        <v>104.5</v>
      </c>
    </row>
    <row r="4760" spans="1:4" s="364" customFormat="1" x14ac:dyDescent="0.25">
      <c r="A4760" s="360">
        <v>95547</v>
      </c>
      <c r="B4760" s="360" t="s">
        <v>4660</v>
      </c>
      <c r="C4760" s="360" t="s">
        <v>8</v>
      </c>
      <c r="D4760" s="361">
        <v>61.11</v>
      </c>
    </row>
    <row r="4761" spans="1:4" s="364" customFormat="1" x14ac:dyDescent="0.25">
      <c r="A4761" s="360">
        <v>100848</v>
      </c>
      <c r="B4761" s="360" t="s">
        <v>471</v>
      </c>
      <c r="C4761" s="360" t="s">
        <v>8</v>
      </c>
      <c r="D4761" s="361">
        <v>417.78</v>
      </c>
    </row>
    <row r="4762" spans="1:4" s="364" customFormat="1" x14ac:dyDescent="0.25">
      <c r="A4762" s="360">
        <v>100849</v>
      </c>
      <c r="B4762" s="360" t="s">
        <v>473</v>
      </c>
      <c r="C4762" s="360" t="s">
        <v>8</v>
      </c>
      <c r="D4762" s="361">
        <v>33.880000000000003</v>
      </c>
    </row>
    <row r="4763" spans="1:4" s="364" customFormat="1" x14ac:dyDescent="0.25">
      <c r="A4763" s="360">
        <v>100851</v>
      </c>
      <c r="B4763" s="360" t="s">
        <v>474</v>
      </c>
      <c r="C4763" s="360" t="s">
        <v>8</v>
      </c>
      <c r="D4763" s="361">
        <v>67.61</v>
      </c>
    </row>
    <row r="4764" spans="1:4" s="364" customFormat="1" x14ac:dyDescent="0.25">
      <c r="A4764" s="360">
        <v>100852</v>
      </c>
      <c r="B4764" s="360" t="s">
        <v>4661</v>
      </c>
      <c r="C4764" s="360" t="s">
        <v>8</v>
      </c>
      <c r="D4764" s="361">
        <v>181.65</v>
      </c>
    </row>
    <row r="4765" spans="1:4" s="364" customFormat="1" x14ac:dyDescent="0.25">
      <c r="A4765" s="360">
        <v>100853</v>
      </c>
      <c r="B4765" s="360" t="s">
        <v>14873</v>
      </c>
      <c r="C4765" s="360" t="s">
        <v>8</v>
      </c>
      <c r="D4765" s="361">
        <v>264.22000000000003</v>
      </c>
    </row>
    <row r="4766" spans="1:4" s="364" customFormat="1" x14ac:dyDescent="0.25">
      <c r="A4766" s="360">
        <v>100854</v>
      </c>
      <c r="B4766" s="360" t="s">
        <v>4662</v>
      </c>
      <c r="C4766" s="360" t="s">
        <v>8</v>
      </c>
      <c r="D4766" s="362">
        <v>1375.16</v>
      </c>
    </row>
    <row r="4767" spans="1:4" s="364" customFormat="1" x14ac:dyDescent="0.25">
      <c r="A4767" s="360">
        <v>100855</v>
      </c>
      <c r="B4767" s="360" t="s">
        <v>4663</v>
      </c>
      <c r="C4767" s="360" t="s">
        <v>8</v>
      </c>
      <c r="D4767" s="361">
        <v>29.16</v>
      </c>
    </row>
    <row r="4768" spans="1:4" s="364" customFormat="1" x14ac:dyDescent="0.25">
      <c r="A4768" s="360">
        <v>100856</v>
      </c>
      <c r="B4768" s="360" t="s">
        <v>4664</v>
      </c>
      <c r="C4768" s="360" t="s">
        <v>8</v>
      </c>
      <c r="D4768" s="361">
        <v>29.23</v>
      </c>
    </row>
    <row r="4769" spans="1:4" s="364" customFormat="1" x14ac:dyDescent="0.25">
      <c r="A4769" s="360">
        <v>100857</v>
      </c>
      <c r="B4769" s="360" t="s">
        <v>4665</v>
      </c>
      <c r="C4769" s="360" t="s">
        <v>8</v>
      </c>
      <c r="D4769" s="361">
        <v>403.18</v>
      </c>
    </row>
    <row r="4770" spans="1:4" s="364" customFormat="1" x14ac:dyDescent="0.25">
      <c r="A4770" s="360">
        <v>100858</v>
      </c>
      <c r="B4770" s="360" t="s">
        <v>4666</v>
      </c>
      <c r="C4770" s="360" t="s">
        <v>8</v>
      </c>
      <c r="D4770" s="361">
        <v>547.05999999999995</v>
      </c>
    </row>
    <row r="4771" spans="1:4" s="364" customFormat="1" x14ac:dyDescent="0.25">
      <c r="A4771" s="360">
        <v>100859</v>
      </c>
      <c r="B4771" s="360" t="s">
        <v>14874</v>
      </c>
      <c r="C4771" s="360" t="s">
        <v>8</v>
      </c>
      <c r="D4771" s="361">
        <v>771.44</v>
      </c>
    </row>
    <row r="4772" spans="1:4" s="364" customFormat="1" x14ac:dyDescent="0.25">
      <c r="A4772" s="360">
        <v>100860</v>
      </c>
      <c r="B4772" s="360" t="s">
        <v>4667</v>
      </c>
      <c r="C4772" s="360" t="s">
        <v>8</v>
      </c>
      <c r="D4772" s="361">
        <v>72.91</v>
      </c>
    </row>
    <row r="4773" spans="1:4" s="364" customFormat="1" x14ac:dyDescent="0.25">
      <c r="A4773" s="360">
        <v>100861</v>
      </c>
      <c r="B4773" s="360" t="s">
        <v>4668</v>
      </c>
      <c r="C4773" s="360" t="s">
        <v>8</v>
      </c>
      <c r="D4773" s="361">
        <v>37.049999999999997</v>
      </c>
    </row>
    <row r="4774" spans="1:4" s="364" customFormat="1" x14ac:dyDescent="0.25">
      <c r="A4774" s="360">
        <v>100862</v>
      </c>
      <c r="B4774" s="360" t="s">
        <v>4669</v>
      </c>
      <c r="C4774" s="360" t="s">
        <v>8</v>
      </c>
      <c r="D4774" s="361">
        <v>41.46</v>
      </c>
    </row>
    <row r="4775" spans="1:4" s="364" customFormat="1" x14ac:dyDescent="0.25">
      <c r="A4775" s="360">
        <v>100863</v>
      </c>
      <c r="B4775" s="360" t="s">
        <v>4670</v>
      </c>
      <c r="C4775" s="360" t="s">
        <v>8</v>
      </c>
      <c r="D4775" s="361">
        <v>475.18</v>
      </c>
    </row>
    <row r="4776" spans="1:4" s="364" customFormat="1" x14ac:dyDescent="0.25">
      <c r="A4776" s="360">
        <v>100864</v>
      </c>
      <c r="B4776" s="360" t="s">
        <v>4671</v>
      </c>
      <c r="C4776" s="360" t="s">
        <v>8</v>
      </c>
      <c r="D4776" s="361">
        <v>524.02</v>
      </c>
    </row>
    <row r="4777" spans="1:4" s="364" customFormat="1" x14ac:dyDescent="0.25">
      <c r="A4777" s="360">
        <v>100865</v>
      </c>
      <c r="B4777" s="360" t="s">
        <v>4672</v>
      </c>
      <c r="C4777" s="360" t="s">
        <v>8</v>
      </c>
      <c r="D4777" s="361">
        <v>474.91</v>
      </c>
    </row>
    <row r="4778" spans="1:4" s="364" customFormat="1" x14ac:dyDescent="0.25">
      <c r="A4778" s="360">
        <v>100866</v>
      </c>
      <c r="B4778" s="360" t="s">
        <v>4673</v>
      </c>
      <c r="C4778" s="360" t="s">
        <v>8</v>
      </c>
      <c r="D4778" s="361">
        <v>241.9</v>
      </c>
    </row>
    <row r="4779" spans="1:4" s="364" customFormat="1" x14ac:dyDescent="0.25">
      <c r="A4779" s="360">
        <v>100867</v>
      </c>
      <c r="B4779" s="360" t="s">
        <v>322</v>
      </c>
      <c r="C4779" s="360" t="s">
        <v>8</v>
      </c>
      <c r="D4779" s="361">
        <v>258</v>
      </c>
    </row>
    <row r="4780" spans="1:4" s="364" customFormat="1" x14ac:dyDescent="0.25">
      <c r="A4780" s="360">
        <v>100868</v>
      </c>
      <c r="B4780" s="360" t="s">
        <v>324</v>
      </c>
      <c r="C4780" s="360" t="s">
        <v>8</v>
      </c>
      <c r="D4780" s="361">
        <v>268.72000000000003</v>
      </c>
    </row>
    <row r="4781" spans="1:4" s="364" customFormat="1" x14ac:dyDescent="0.25">
      <c r="A4781" s="360">
        <v>100869</v>
      </c>
      <c r="B4781" s="360" t="s">
        <v>4674</v>
      </c>
      <c r="C4781" s="360" t="s">
        <v>8</v>
      </c>
      <c r="D4781" s="361">
        <v>276.94</v>
      </c>
    </row>
    <row r="4782" spans="1:4" s="364" customFormat="1" x14ac:dyDescent="0.25">
      <c r="A4782" s="360">
        <v>100870</v>
      </c>
      <c r="B4782" s="360" t="s">
        <v>4675</v>
      </c>
      <c r="C4782" s="360" t="s">
        <v>8</v>
      </c>
      <c r="D4782" s="361">
        <v>196.82</v>
      </c>
    </row>
    <row r="4783" spans="1:4" s="364" customFormat="1" x14ac:dyDescent="0.25">
      <c r="A4783" s="360">
        <v>100871</v>
      </c>
      <c r="B4783" s="360" t="s">
        <v>4676</v>
      </c>
      <c r="C4783" s="360" t="s">
        <v>8</v>
      </c>
      <c r="D4783" s="361">
        <v>211.57</v>
      </c>
    </row>
    <row r="4784" spans="1:4" s="364" customFormat="1" x14ac:dyDescent="0.25">
      <c r="A4784" s="360">
        <v>100872</v>
      </c>
      <c r="B4784" s="360" t="s">
        <v>4677</v>
      </c>
      <c r="C4784" s="360" t="s">
        <v>8</v>
      </c>
      <c r="D4784" s="361">
        <v>220.99</v>
      </c>
    </row>
    <row r="4785" spans="1:4" s="364" customFormat="1" x14ac:dyDescent="0.25">
      <c r="A4785" s="360">
        <v>100873</v>
      </c>
      <c r="B4785" s="360" t="s">
        <v>4678</v>
      </c>
      <c r="C4785" s="360" t="s">
        <v>8</v>
      </c>
      <c r="D4785" s="361">
        <v>226.87</v>
      </c>
    </row>
    <row r="4786" spans="1:4" s="364" customFormat="1" x14ac:dyDescent="0.25">
      <c r="A4786" s="360">
        <v>100874</v>
      </c>
      <c r="B4786" s="360" t="s">
        <v>272</v>
      </c>
      <c r="C4786" s="360" t="s">
        <v>8</v>
      </c>
      <c r="D4786" s="361">
        <v>241.9</v>
      </c>
    </row>
    <row r="4787" spans="1:4" s="364" customFormat="1" x14ac:dyDescent="0.25">
      <c r="A4787" s="360">
        <v>100875</v>
      </c>
      <c r="B4787" s="360" t="s">
        <v>320</v>
      </c>
      <c r="C4787" s="360" t="s">
        <v>8</v>
      </c>
      <c r="D4787" s="361">
        <v>875.15</v>
      </c>
    </row>
    <row r="4788" spans="1:4" s="364" customFormat="1" x14ac:dyDescent="0.25">
      <c r="A4788" s="360">
        <v>100878</v>
      </c>
      <c r="B4788" s="360" t="s">
        <v>14875</v>
      </c>
      <c r="C4788" s="360" t="s">
        <v>8</v>
      </c>
      <c r="D4788" s="361">
        <v>498.12</v>
      </c>
    </row>
    <row r="4789" spans="1:4" s="364" customFormat="1" x14ac:dyDescent="0.25">
      <c r="A4789" s="360">
        <v>98052</v>
      </c>
      <c r="B4789" s="360" t="s">
        <v>12701</v>
      </c>
      <c r="C4789" s="360" t="s">
        <v>8</v>
      </c>
      <c r="D4789" s="362">
        <v>1981.77</v>
      </c>
    </row>
    <row r="4790" spans="1:4" s="364" customFormat="1" x14ac:dyDescent="0.25">
      <c r="A4790" s="360">
        <v>98053</v>
      </c>
      <c r="B4790" s="360" t="s">
        <v>12702</v>
      </c>
      <c r="C4790" s="360" t="s">
        <v>8</v>
      </c>
      <c r="D4790" s="362">
        <v>2716.28</v>
      </c>
    </row>
    <row r="4791" spans="1:4" s="364" customFormat="1" x14ac:dyDescent="0.25">
      <c r="A4791" s="360">
        <v>98054</v>
      </c>
      <c r="B4791" s="360" t="s">
        <v>12703</v>
      </c>
      <c r="C4791" s="360" t="s">
        <v>8</v>
      </c>
      <c r="D4791" s="362">
        <v>4414.87</v>
      </c>
    </row>
    <row r="4792" spans="1:4" s="364" customFormat="1" x14ac:dyDescent="0.25">
      <c r="A4792" s="360">
        <v>98055</v>
      </c>
      <c r="B4792" s="360" t="s">
        <v>12704</v>
      </c>
      <c r="C4792" s="360" t="s">
        <v>8</v>
      </c>
      <c r="D4792" s="362">
        <v>5981.71</v>
      </c>
    </row>
    <row r="4793" spans="1:4" s="364" customFormat="1" x14ac:dyDescent="0.25">
      <c r="A4793" s="360">
        <v>98056</v>
      </c>
      <c r="B4793" s="360" t="s">
        <v>12705</v>
      </c>
      <c r="C4793" s="360" t="s">
        <v>8</v>
      </c>
      <c r="D4793" s="362">
        <v>6978.28</v>
      </c>
    </row>
    <row r="4794" spans="1:4" s="364" customFormat="1" x14ac:dyDescent="0.25">
      <c r="A4794" s="360">
        <v>98057</v>
      </c>
      <c r="B4794" s="360" t="s">
        <v>12706</v>
      </c>
      <c r="C4794" s="360" t="s">
        <v>8</v>
      </c>
      <c r="D4794" s="362">
        <v>8258.34</v>
      </c>
    </row>
    <row r="4795" spans="1:4" s="364" customFormat="1" x14ac:dyDescent="0.25">
      <c r="A4795" s="360">
        <v>98058</v>
      </c>
      <c r="B4795" s="360" t="s">
        <v>12707</v>
      </c>
      <c r="C4795" s="360" t="s">
        <v>8</v>
      </c>
      <c r="D4795" s="362">
        <v>1718.31</v>
      </c>
    </row>
    <row r="4796" spans="1:4" s="364" customFormat="1" x14ac:dyDescent="0.25">
      <c r="A4796" s="360">
        <v>98059</v>
      </c>
      <c r="B4796" s="360" t="s">
        <v>12708</v>
      </c>
      <c r="C4796" s="360" t="s">
        <v>8</v>
      </c>
      <c r="D4796" s="362">
        <v>3744.92</v>
      </c>
    </row>
    <row r="4797" spans="1:4" s="364" customFormat="1" x14ac:dyDescent="0.25">
      <c r="A4797" s="360">
        <v>98060</v>
      </c>
      <c r="B4797" s="360" t="s">
        <v>12709</v>
      </c>
      <c r="C4797" s="360" t="s">
        <v>8</v>
      </c>
      <c r="D4797" s="362">
        <v>5230.21</v>
      </c>
    </row>
    <row r="4798" spans="1:4" s="364" customFormat="1" x14ac:dyDescent="0.25">
      <c r="A4798" s="360">
        <v>98061</v>
      </c>
      <c r="B4798" s="360" t="s">
        <v>12710</v>
      </c>
      <c r="C4798" s="360" t="s">
        <v>8</v>
      </c>
      <c r="D4798" s="362">
        <v>7265.93</v>
      </c>
    </row>
    <row r="4799" spans="1:4" s="364" customFormat="1" x14ac:dyDescent="0.25">
      <c r="A4799" s="360">
        <v>98062</v>
      </c>
      <c r="B4799" s="360" t="s">
        <v>12711</v>
      </c>
      <c r="C4799" s="360" t="s">
        <v>8</v>
      </c>
      <c r="D4799" s="362">
        <v>2806.42</v>
      </c>
    </row>
    <row r="4800" spans="1:4" s="364" customFormat="1" x14ac:dyDescent="0.25">
      <c r="A4800" s="360">
        <v>98063</v>
      </c>
      <c r="B4800" s="360" t="s">
        <v>12712</v>
      </c>
      <c r="C4800" s="360" t="s">
        <v>8</v>
      </c>
      <c r="D4800" s="362">
        <v>4276.3599999999997</v>
      </c>
    </row>
    <row r="4801" spans="1:4" s="364" customFormat="1" x14ac:dyDescent="0.25">
      <c r="A4801" s="360">
        <v>98064</v>
      </c>
      <c r="B4801" s="360" t="s">
        <v>12713</v>
      </c>
      <c r="C4801" s="360" t="s">
        <v>8</v>
      </c>
      <c r="D4801" s="362">
        <v>4935.8999999999996</v>
      </c>
    </row>
    <row r="4802" spans="1:4" s="364" customFormat="1" x14ac:dyDescent="0.25">
      <c r="A4802" s="360">
        <v>98065</v>
      </c>
      <c r="B4802" s="360" t="s">
        <v>12714</v>
      </c>
      <c r="C4802" s="360" t="s">
        <v>8</v>
      </c>
      <c r="D4802" s="362">
        <v>6851.82</v>
      </c>
    </row>
    <row r="4803" spans="1:4" s="364" customFormat="1" x14ac:dyDescent="0.25">
      <c r="A4803" s="360">
        <v>98066</v>
      </c>
      <c r="B4803" s="360" t="s">
        <v>12715</v>
      </c>
      <c r="C4803" s="360" t="s">
        <v>8</v>
      </c>
      <c r="D4803" s="362">
        <v>5202.29</v>
      </c>
    </row>
    <row r="4804" spans="1:4" s="364" customFormat="1" x14ac:dyDescent="0.25">
      <c r="A4804" s="360">
        <v>98067</v>
      </c>
      <c r="B4804" s="360" t="s">
        <v>12716</v>
      </c>
      <c r="C4804" s="360" t="s">
        <v>8</v>
      </c>
      <c r="D4804" s="362">
        <v>6947.79</v>
      </c>
    </row>
    <row r="4805" spans="1:4" s="364" customFormat="1" x14ac:dyDescent="0.25">
      <c r="A4805" s="360">
        <v>98068</v>
      </c>
      <c r="B4805" s="360" t="s">
        <v>12717</v>
      </c>
      <c r="C4805" s="360" t="s">
        <v>8</v>
      </c>
      <c r="D4805" s="362">
        <v>9811.27</v>
      </c>
    </row>
    <row r="4806" spans="1:4" s="364" customFormat="1" x14ac:dyDescent="0.25">
      <c r="A4806" s="360">
        <v>98069</v>
      </c>
      <c r="B4806" s="360" t="s">
        <v>12718</v>
      </c>
      <c r="C4806" s="360" t="s">
        <v>8</v>
      </c>
      <c r="D4806" s="362">
        <v>13094.47</v>
      </c>
    </row>
    <row r="4807" spans="1:4" s="364" customFormat="1" x14ac:dyDescent="0.25">
      <c r="A4807" s="360">
        <v>98070</v>
      </c>
      <c r="B4807" s="360" t="s">
        <v>12719</v>
      </c>
      <c r="C4807" s="360" t="s">
        <v>8</v>
      </c>
      <c r="D4807" s="362">
        <v>15039.37</v>
      </c>
    </row>
    <row r="4808" spans="1:4" s="364" customFormat="1" x14ac:dyDescent="0.25">
      <c r="A4808" s="360">
        <v>98071</v>
      </c>
      <c r="B4808" s="360" t="s">
        <v>12720</v>
      </c>
      <c r="C4808" s="360" t="s">
        <v>8</v>
      </c>
      <c r="D4808" s="362">
        <v>16587.189999999999</v>
      </c>
    </row>
    <row r="4809" spans="1:4" s="364" customFormat="1" x14ac:dyDescent="0.25">
      <c r="A4809" s="360">
        <v>98072</v>
      </c>
      <c r="B4809" s="360" t="s">
        <v>12721</v>
      </c>
      <c r="C4809" s="360" t="s">
        <v>8</v>
      </c>
      <c r="D4809" s="362">
        <v>4333.91</v>
      </c>
    </row>
    <row r="4810" spans="1:4" s="364" customFormat="1" x14ac:dyDescent="0.25">
      <c r="A4810" s="360">
        <v>98073</v>
      </c>
      <c r="B4810" s="360" t="s">
        <v>12722</v>
      </c>
      <c r="C4810" s="360" t="s">
        <v>8</v>
      </c>
      <c r="D4810" s="362">
        <v>6720.04</v>
      </c>
    </row>
    <row r="4811" spans="1:4" s="364" customFormat="1" x14ac:dyDescent="0.25">
      <c r="A4811" s="360">
        <v>98074</v>
      </c>
      <c r="B4811" s="360" t="s">
        <v>12723</v>
      </c>
      <c r="C4811" s="360" t="s">
        <v>8</v>
      </c>
      <c r="D4811" s="362">
        <v>10362.06</v>
      </c>
    </row>
    <row r="4812" spans="1:4" s="364" customFormat="1" x14ac:dyDescent="0.25">
      <c r="A4812" s="360">
        <v>98075</v>
      </c>
      <c r="B4812" s="360" t="s">
        <v>12724</v>
      </c>
      <c r="C4812" s="360" t="s">
        <v>8</v>
      </c>
      <c r="D4812" s="362">
        <v>13439.88</v>
      </c>
    </row>
    <row r="4813" spans="1:4" s="364" customFormat="1" x14ac:dyDescent="0.25">
      <c r="A4813" s="360">
        <v>98076</v>
      </c>
      <c r="B4813" s="360" t="s">
        <v>12725</v>
      </c>
      <c r="C4813" s="360" t="s">
        <v>8</v>
      </c>
      <c r="D4813" s="362">
        <v>15440.84</v>
      </c>
    </row>
    <row r="4814" spans="1:4" s="364" customFormat="1" x14ac:dyDescent="0.25">
      <c r="A4814" s="360">
        <v>98077</v>
      </c>
      <c r="B4814" s="360" t="s">
        <v>12726</v>
      </c>
      <c r="C4814" s="360" t="s">
        <v>8</v>
      </c>
      <c r="D4814" s="362">
        <v>18154.71</v>
      </c>
    </row>
    <row r="4815" spans="1:4" s="364" customFormat="1" x14ac:dyDescent="0.25">
      <c r="A4815" s="360">
        <v>98078</v>
      </c>
      <c r="B4815" s="360" t="s">
        <v>12727</v>
      </c>
      <c r="C4815" s="360" t="s">
        <v>8</v>
      </c>
      <c r="D4815" s="362">
        <v>4595.2700000000004</v>
      </c>
    </row>
    <row r="4816" spans="1:4" s="364" customFormat="1" x14ac:dyDescent="0.25">
      <c r="A4816" s="360">
        <v>98079</v>
      </c>
      <c r="B4816" s="360" t="s">
        <v>12728</v>
      </c>
      <c r="C4816" s="360" t="s">
        <v>8</v>
      </c>
      <c r="D4816" s="362">
        <v>8035.16</v>
      </c>
    </row>
    <row r="4817" spans="1:4" s="364" customFormat="1" x14ac:dyDescent="0.25">
      <c r="A4817" s="360">
        <v>98080</v>
      </c>
      <c r="B4817" s="360" t="s">
        <v>12729</v>
      </c>
      <c r="C4817" s="360" t="s">
        <v>8</v>
      </c>
      <c r="D4817" s="362">
        <v>10298.43</v>
      </c>
    </row>
    <row r="4818" spans="1:4" s="364" customFormat="1" x14ac:dyDescent="0.25">
      <c r="A4818" s="360">
        <v>98081</v>
      </c>
      <c r="B4818" s="360" t="s">
        <v>12730</v>
      </c>
      <c r="C4818" s="360" t="s">
        <v>8</v>
      </c>
      <c r="D4818" s="362">
        <v>15230.16</v>
      </c>
    </row>
    <row r="4819" spans="1:4" s="364" customFormat="1" x14ac:dyDescent="0.25">
      <c r="A4819" s="360">
        <v>98082</v>
      </c>
      <c r="B4819" s="360" t="s">
        <v>12731</v>
      </c>
      <c r="C4819" s="360" t="s">
        <v>8</v>
      </c>
      <c r="D4819" s="362">
        <v>3670.73</v>
      </c>
    </row>
    <row r="4820" spans="1:4" s="364" customFormat="1" x14ac:dyDescent="0.25">
      <c r="A4820" s="360">
        <v>98083</v>
      </c>
      <c r="B4820" s="360" t="s">
        <v>12732</v>
      </c>
      <c r="C4820" s="360" t="s">
        <v>8</v>
      </c>
      <c r="D4820" s="362">
        <v>4840.43</v>
      </c>
    </row>
    <row r="4821" spans="1:4" s="364" customFormat="1" x14ac:dyDescent="0.25">
      <c r="A4821" s="360">
        <v>98084</v>
      </c>
      <c r="B4821" s="360" t="s">
        <v>12733</v>
      </c>
      <c r="C4821" s="360" t="s">
        <v>8</v>
      </c>
      <c r="D4821" s="362">
        <v>6782.98</v>
      </c>
    </row>
    <row r="4822" spans="1:4" s="364" customFormat="1" x14ac:dyDescent="0.25">
      <c r="A4822" s="360">
        <v>98085</v>
      </c>
      <c r="B4822" s="360" t="s">
        <v>12734</v>
      </c>
      <c r="C4822" s="360" t="s">
        <v>8</v>
      </c>
      <c r="D4822" s="362">
        <v>9180.09</v>
      </c>
    </row>
    <row r="4823" spans="1:4" s="364" customFormat="1" x14ac:dyDescent="0.25">
      <c r="A4823" s="360">
        <v>98086</v>
      </c>
      <c r="B4823" s="360" t="s">
        <v>12735</v>
      </c>
      <c r="C4823" s="360" t="s">
        <v>8</v>
      </c>
      <c r="D4823" s="362">
        <v>10371.35</v>
      </c>
    </row>
    <row r="4824" spans="1:4" s="364" customFormat="1" x14ac:dyDescent="0.25">
      <c r="A4824" s="360">
        <v>98087</v>
      </c>
      <c r="B4824" s="360" t="s">
        <v>12736</v>
      </c>
      <c r="C4824" s="360" t="s">
        <v>8</v>
      </c>
      <c r="D4824" s="362">
        <v>11092.42</v>
      </c>
    </row>
    <row r="4825" spans="1:4" s="364" customFormat="1" x14ac:dyDescent="0.25">
      <c r="A4825" s="360">
        <v>98088</v>
      </c>
      <c r="B4825" s="360" t="s">
        <v>12737</v>
      </c>
      <c r="C4825" s="360" t="s">
        <v>8</v>
      </c>
      <c r="D4825" s="362">
        <v>3164.46</v>
      </c>
    </row>
    <row r="4826" spans="1:4" s="364" customFormat="1" x14ac:dyDescent="0.25">
      <c r="A4826" s="360">
        <v>98089</v>
      </c>
      <c r="B4826" s="360" t="s">
        <v>12738</v>
      </c>
      <c r="C4826" s="360" t="s">
        <v>8</v>
      </c>
      <c r="D4826" s="362">
        <v>5001.3500000000004</v>
      </c>
    </row>
    <row r="4827" spans="1:4" s="364" customFormat="1" x14ac:dyDescent="0.25">
      <c r="A4827" s="360">
        <v>98090</v>
      </c>
      <c r="B4827" s="360" t="s">
        <v>12739</v>
      </c>
      <c r="C4827" s="360" t="s">
        <v>8</v>
      </c>
      <c r="D4827" s="362">
        <v>7862.64</v>
      </c>
    </row>
    <row r="4828" spans="1:4" s="364" customFormat="1" x14ac:dyDescent="0.25">
      <c r="A4828" s="360">
        <v>98091</v>
      </c>
      <c r="B4828" s="360" t="s">
        <v>12740</v>
      </c>
      <c r="C4828" s="360" t="s">
        <v>8</v>
      </c>
      <c r="D4828" s="362">
        <v>10177.98</v>
      </c>
    </row>
    <row r="4829" spans="1:4" s="364" customFormat="1" x14ac:dyDescent="0.25">
      <c r="A4829" s="360">
        <v>98092</v>
      </c>
      <c r="B4829" s="360" t="s">
        <v>12741</v>
      </c>
      <c r="C4829" s="360" t="s">
        <v>8</v>
      </c>
      <c r="D4829" s="362">
        <v>11938.51</v>
      </c>
    </row>
    <row r="4830" spans="1:4" s="364" customFormat="1" x14ac:dyDescent="0.25">
      <c r="A4830" s="360">
        <v>98093</v>
      </c>
      <c r="B4830" s="360" t="s">
        <v>12742</v>
      </c>
      <c r="C4830" s="360" t="s">
        <v>8</v>
      </c>
      <c r="D4830" s="362">
        <v>14096.37</v>
      </c>
    </row>
    <row r="4831" spans="1:4" s="364" customFormat="1" x14ac:dyDescent="0.25">
      <c r="A4831" s="360">
        <v>98094</v>
      </c>
      <c r="B4831" s="360" t="s">
        <v>12743</v>
      </c>
      <c r="C4831" s="360" t="s">
        <v>8</v>
      </c>
      <c r="D4831" s="362">
        <v>2628.91</v>
      </c>
    </row>
    <row r="4832" spans="1:4" s="364" customFormat="1" x14ac:dyDescent="0.25">
      <c r="A4832" s="360">
        <v>98099</v>
      </c>
      <c r="B4832" s="360" t="s">
        <v>12744</v>
      </c>
      <c r="C4832" s="360" t="s">
        <v>8</v>
      </c>
      <c r="D4832" s="362">
        <v>4501.42</v>
      </c>
    </row>
    <row r="4833" spans="1:4" s="364" customFormat="1" x14ac:dyDescent="0.25">
      <c r="A4833" s="360">
        <v>98100</v>
      </c>
      <c r="B4833" s="360" t="s">
        <v>12745</v>
      </c>
      <c r="C4833" s="360" t="s">
        <v>8</v>
      </c>
      <c r="D4833" s="362">
        <v>5893.89</v>
      </c>
    </row>
    <row r="4834" spans="1:4" s="364" customFormat="1" x14ac:dyDescent="0.25">
      <c r="A4834" s="360">
        <v>98101</v>
      </c>
      <c r="B4834" s="360" t="s">
        <v>12746</v>
      </c>
      <c r="C4834" s="360" t="s">
        <v>8</v>
      </c>
      <c r="D4834" s="362">
        <v>8715.82</v>
      </c>
    </row>
    <row r="4835" spans="1:4" s="364" customFormat="1" x14ac:dyDescent="0.25">
      <c r="A4835" s="360">
        <v>98109</v>
      </c>
      <c r="B4835" s="360" t="s">
        <v>12747</v>
      </c>
      <c r="C4835" s="360" t="s">
        <v>8</v>
      </c>
      <c r="D4835" s="361">
        <v>723.61</v>
      </c>
    </row>
    <row r="4836" spans="1:4" s="364" customFormat="1" x14ac:dyDescent="0.25">
      <c r="A4836" s="360">
        <v>98110</v>
      </c>
      <c r="B4836" s="360" t="s">
        <v>12748</v>
      </c>
      <c r="C4836" s="360" t="s">
        <v>8</v>
      </c>
      <c r="D4836" s="361">
        <v>392.05</v>
      </c>
    </row>
    <row r="4837" spans="1:4" s="364" customFormat="1" x14ac:dyDescent="0.25">
      <c r="A4837" s="360">
        <v>98111</v>
      </c>
      <c r="B4837" s="360" t="s">
        <v>12749</v>
      </c>
      <c r="C4837" s="360" t="s">
        <v>8</v>
      </c>
      <c r="D4837" s="361">
        <v>52.59</v>
      </c>
    </row>
    <row r="4838" spans="1:4" s="364" customFormat="1" x14ac:dyDescent="0.25">
      <c r="A4838" s="360">
        <v>98112</v>
      </c>
      <c r="B4838" s="360" t="s">
        <v>12750</v>
      </c>
      <c r="C4838" s="360" t="s">
        <v>8</v>
      </c>
      <c r="D4838" s="361">
        <v>125.22</v>
      </c>
    </row>
    <row r="4839" spans="1:4" s="364" customFormat="1" x14ac:dyDescent="0.25">
      <c r="A4839" s="360">
        <v>98114</v>
      </c>
      <c r="B4839" s="360" t="s">
        <v>12751</v>
      </c>
      <c r="C4839" s="360" t="s">
        <v>8</v>
      </c>
      <c r="D4839" s="361">
        <v>724.47</v>
      </c>
    </row>
    <row r="4840" spans="1:4" s="364" customFormat="1" x14ac:dyDescent="0.25">
      <c r="A4840" s="360">
        <v>98115</v>
      </c>
      <c r="B4840" s="360" t="s">
        <v>12752</v>
      </c>
      <c r="C4840" s="360" t="s">
        <v>8</v>
      </c>
      <c r="D4840" s="361">
        <v>122.64</v>
      </c>
    </row>
    <row r="4841" spans="1:4" s="364" customFormat="1" x14ac:dyDescent="0.25">
      <c r="A4841" s="360">
        <v>89957</v>
      </c>
      <c r="B4841" s="360" t="s">
        <v>4679</v>
      </c>
      <c r="C4841" s="360" t="s">
        <v>8</v>
      </c>
      <c r="D4841" s="361">
        <v>117.59</v>
      </c>
    </row>
    <row r="4842" spans="1:4" s="364" customFormat="1" x14ac:dyDescent="0.25">
      <c r="A4842" s="360">
        <v>89959</v>
      </c>
      <c r="B4842" s="360" t="s">
        <v>4680</v>
      </c>
      <c r="C4842" s="360" t="s">
        <v>8</v>
      </c>
      <c r="D4842" s="361">
        <v>191.06</v>
      </c>
    </row>
    <row r="4843" spans="1:4" s="364" customFormat="1" x14ac:dyDescent="0.25">
      <c r="A4843" s="360">
        <v>89349</v>
      </c>
      <c r="B4843" s="360" t="s">
        <v>14876</v>
      </c>
      <c r="C4843" s="360" t="s">
        <v>8</v>
      </c>
      <c r="D4843" s="361">
        <v>22.03</v>
      </c>
    </row>
    <row r="4844" spans="1:4" s="364" customFormat="1" x14ac:dyDescent="0.25">
      <c r="A4844" s="360">
        <v>89351</v>
      </c>
      <c r="B4844" s="360" t="s">
        <v>14877</v>
      </c>
      <c r="C4844" s="360" t="s">
        <v>8</v>
      </c>
      <c r="D4844" s="361">
        <v>27.22</v>
      </c>
    </row>
    <row r="4845" spans="1:4" s="364" customFormat="1" x14ac:dyDescent="0.25">
      <c r="A4845" s="360">
        <v>89352</v>
      </c>
      <c r="B4845" s="360" t="s">
        <v>14878</v>
      </c>
      <c r="C4845" s="360" t="s">
        <v>8</v>
      </c>
      <c r="D4845" s="361">
        <v>29.94</v>
      </c>
    </row>
    <row r="4846" spans="1:4" s="364" customFormat="1" x14ac:dyDescent="0.25">
      <c r="A4846" s="360">
        <v>89353</v>
      </c>
      <c r="B4846" s="360" t="s">
        <v>14879</v>
      </c>
      <c r="C4846" s="360" t="s">
        <v>8</v>
      </c>
      <c r="D4846" s="361">
        <v>32.89</v>
      </c>
    </row>
    <row r="4847" spans="1:4" s="364" customFormat="1" x14ac:dyDescent="0.25">
      <c r="A4847" s="360">
        <v>89354</v>
      </c>
      <c r="B4847" s="360" t="s">
        <v>14880</v>
      </c>
      <c r="C4847" s="360" t="s">
        <v>8</v>
      </c>
      <c r="D4847" s="361">
        <v>417.65</v>
      </c>
    </row>
    <row r="4848" spans="1:4" s="364" customFormat="1" x14ac:dyDescent="0.25">
      <c r="A4848" s="360">
        <v>89969</v>
      </c>
      <c r="B4848" s="360" t="s">
        <v>4681</v>
      </c>
      <c r="C4848" s="360" t="s">
        <v>8</v>
      </c>
      <c r="D4848" s="361">
        <v>35.31</v>
      </c>
    </row>
    <row r="4849" spans="1:4" s="364" customFormat="1" x14ac:dyDescent="0.25">
      <c r="A4849" s="360">
        <v>89970</v>
      </c>
      <c r="B4849" s="360" t="s">
        <v>4682</v>
      </c>
      <c r="C4849" s="360" t="s">
        <v>8</v>
      </c>
      <c r="D4849" s="361">
        <v>39.72</v>
      </c>
    </row>
    <row r="4850" spans="1:4" s="364" customFormat="1" x14ac:dyDescent="0.25">
      <c r="A4850" s="360">
        <v>89971</v>
      </c>
      <c r="B4850" s="360" t="s">
        <v>4683</v>
      </c>
      <c r="C4850" s="360" t="s">
        <v>8</v>
      </c>
      <c r="D4850" s="361">
        <v>39.799999999999997</v>
      </c>
    </row>
    <row r="4851" spans="1:4" s="364" customFormat="1" x14ac:dyDescent="0.25">
      <c r="A4851" s="360">
        <v>89972</v>
      </c>
      <c r="B4851" s="360" t="s">
        <v>4684</v>
      </c>
      <c r="C4851" s="360" t="s">
        <v>8</v>
      </c>
      <c r="D4851" s="361">
        <v>44.59</v>
      </c>
    </row>
    <row r="4852" spans="1:4" s="364" customFormat="1" x14ac:dyDescent="0.25">
      <c r="A4852" s="360">
        <v>89973</v>
      </c>
      <c r="B4852" s="360" t="s">
        <v>4685</v>
      </c>
      <c r="C4852" s="360" t="s">
        <v>8</v>
      </c>
      <c r="D4852" s="361">
        <v>574.92999999999995</v>
      </c>
    </row>
    <row r="4853" spans="1:4" s="364" customFormat="1" x14ac:dyDescent="0.25">
      <c r="A4853" s="360">
        <v>89974</v>
      </c>
      <c r="B4853" s="360" t="s">
        <v>4686</v>
      </c>
      <c r="C4853" s="360" t="s">
        <v>8</v>
      </c>
      <c r="D4853" s="361">
        <v>220.67</v>
      </c>
    </row>
    <row r="4854" spans="1:4" s="364" customFormat="1" x14ac:dyDescent="0.25">
      <c r="A4854" s="360">
        <v>89984</v>
      </c>
      <c r="B4854" s="360" t="s">
        <v>14881</v>
      </c>
      <c r="C4854" s="360" t="s">
        <v>8</v>
      </c>
      <c r="D4854" s="361">
        <v>70.709999999999994</v>
      </c>
    </row>
    <row r="4855" spans="1:4" s="364" customFormat="1" x14ac:dyDescent="0.25">
      <c r="A4855" s="360">
        <v>89985</v>
      </c>
      <c r="B4855" s="360" t="s">
        <v>14882</v>
      </c>
      <c r="C4855" s="360" t="s">
        <v>8</v>
      </c>
      <c r="D4855" s="361">
        <v>74.319999999999993</v>
      </c>
    </row>
    <row r="4856" spans="1:4" s="364" customFormat="1" x14ac:dyDescent="0.25">
      <c r="A4856" s="360">
        <v>89986</v>
      </c>
      <c r="B4856" s="360" t="s">
        <v>14883</v>
      </c>
      <c r="C4856" s="360" t="s">
        <v>8</v>
      </c>
      <c r="D4856" s="361">
        <v>68.89</v>
      </c>
    </row>
    <row r="4857" spans="1:4" s="364" customFormat="1" x14ac:dyDescent="0.25">
      <c r="A4857" s="360">
        <v>89987</v>
      </c>
      <c r="B4857" s="360" t="s">
        <v>14884</v>
      </c>
      <c r="C4857" s="360" t="s">
        <v>8</v>
      </c>
      <c r="D4857" s="361">
        <v>78.3</v>
      </c>
    </row>
    <row r="4858" spans="1:4" s="364" customFormat="1" x14ac:dyDescent="0.25">
      <c r="A4858" s="360">
        <v>90371</v>
      </c>
      <c r="B4858" s="360" t="s">
        <v>14885</v>
      </c>
      <c r="C4858" s="360" t="s">
        <v>8</v>
      </c>
      <c r="D4858" s="361">
        <v>36.92</v>
      </c>
    </row>
    <row r="4859" spans="1:4" s="364" customFormat="1" x14ac:dyDescent="0.25">
      <c r="A4859" s="360">
        <v>94489</v>
      </c>
      <c r="B4859" s="360" t="s">
        <v>14886</v>
      </c>
      <c r="C4859" s="360" t="s">
        <v>8</v>
      </c>
      <c r="D4859" s="361">
        <v>37.71</v>
      </c>
    </row>
    <row r="4860" spans="1:4" s="364" customFormat="1" x14ac:dyDescent="0.25">
      <c r="A4860" s="360">
        <v>94490</v>
      </c>
      <c r="B4860" s="360" t="s">
        <v>14887</v>
      </c>
      <c r="C4860" s="360" t="s">
        <v>8</v>
      </c>
      <c r="D4860" s="361">
        <v>57.18</v>
      </c>
    </row>
    <row r="4861" spans="1:4" s="364" customFormat="1" x14ac:dyDescent="0.25">
      <c r="A4861" s="360">
        <v>94491</v>
      </c>
      <c r="B4861" s="360" t="s">
        <v>14888</v>
      </c>
      <c r="C4861" s="360" t="s">
        <v>8</v>
      </c>
      <c r="D4861" s="361">
        <v>77.53</v>
      </c>
    </row>
    <row r="4862" spans="1:4" s="364" customFormat="1" x14ac:dyDescent="0.25">
      <c r="A4862" s="360">
        <v>94492</v>
      </c>
      <c r="B4862" s="360" t="s">
        <v>14889</v>
      </c>
      <c r="C4862" s="360" t="s">
        <v>8</v>
      </c>
      <c r="D4862" s="361">
        <v>79.84</v>
      </c>
    </row>
    <row r="4863" spans="1:4" s="364" customFormat="1" x14ac:dyDescent="0.25">
      <c r="A4863" s="360">
        <v>94493</v>
      </c>
      <c r="B4863" s="360" t="s">
        <v>14890</v>
      </c>
      <c r="C4863" s="360" t="s">
        <v>8</v>
      </c>
      <c r="D4863" s="361">
        <v>146.44999999999999</v>
      </c>
    </row>
    <row r="4864" spans="1:4" s="364" customFormat="1" x14ac:dyDescent="0.25">
      <c r="A4864" s="360">
        <v>94495</v>
      </c>
      <c r="B4864" s="360" t="s">
        <v>14891</v>
      </c>
      <c r="C4864" s="360" t="s">
        <v>8</v>
      </c>
      <c r="D4864" s="361">
        <v>50.93</v>
      </c>
    </row>
    <row r="4865" spans="1:4" s="364" customFormat="1" x14ac:dyDescent="0.25">
      <c r="A4865" s="360">
        <v>94496</v>
      </c>
      <c r="B4865" s="360" t="s">
        <v>14892</v>
      </c>
      <c r="C4865" s="360" t="s">
        <v>8</v>
      </c>
      <c r="D4865" s="361">
        <v>69.41</v>
      </c>
    </row>
    <row r="4866" spans="1:4" s="364" customFormat="1" x14ac:dyDescent="0.25">
      <c r="A4866" s="360">
        <v>94497</v>
      </c>
      <c r="B4866" s="360" t="s">
        <v>14893</v>
      </c>
      <c r="C4866" s="360" t="s">
        <v>8</v>
      </c>
      <c r="D4866" s="361">
        <v>87.9</v>
      </c>
    </row>
    <row r="4867" spans="1:4" s="364" customFormat="1" x14ac:dyDescent="0.25">
      <c r="A4867" s="360">
        <v>94498</v>
      </c>
      <c r="B4867" s="360" t="s">
        <v>14894</v>
      </c>
      <c r="C4867" s="360" t="s">
        <v>8</v>
      </c>
      <c r="D4867" s="361">
        <v>121.39</v>
      </c>
    </row>
    <row r="4868" spans="1:4" s="364" customFormat="1" x14ac:dyDescent="0.25">
      <c r="A4868" s="360">
        <v>94499</v>
      </c>
      <c r="B4868" s="360" t="s">
        <v>14895</v>
      </c>
      <c r="C4868" s="360" t="s">
        <v>8</v>
      </c>
      <c r="D4868" s="361">
        <v>242.17</v>
      </c>
    </row>
    <row r="4869" spans="1:4" s="364" customFormat="1" x14ac:dyDescent="0.25">
      <c r="A4869" s="360">
        <v>94500</v>
      </c>
      <c r="B4869" s="360" t="s">
        <v>14896</v>
      </c>
      <c r="C4869" s="360" t="s">
        <v>8</v>
      </c>
      <c r="D4869" s="361">
        <v>293.89</v>
      </c>
    </row>
    <row r="4870" spans="1:4" s="364" customFormat="1" x14ac:dyDescent="0.25">
      <c r="A4870" s="360">
        <v>94501</v>
      </c>
      <c r="B4870" s="360" t="s">
        <v>14897</v>
      </c>
      <c r="C4870" s="360" t="s">
        <v>8</v>
      </c>
      <c r="D4870" s="361">
        <v>594.65</v>
      </c>
    </row>
    <row r="4871" spans="1:4" s="364" customFormat="1" x14ac:dyDescent="0.25">
      <c r="A4871" s="360">
        <v>94792</v>
      </c>
      <c r="B4871" s="360" t="s">
        <v>14898</v>
      </c>
      <c r="C4871" s="360" t="s">
        <v>8</v>
      </c>
      <c r="D4871" s="361">
        <v>95.44</v>
      </c>
    </row>
    <row r="4872" spans="1:4" s="364" customFormat="1" x14ac:dyDescent="0.25">
      <c r="A4872" s="360">
        <v>94793</v>
      </c>
      <c r="B4872" s="360" t="s">
        <v>14899</v>
      </c>
      <c r="C4872" s="360" t="s">
        <v>8</v>
      </c>
      <c r="D4872" s="361">
        <v>130.88</v>
      </c>
    </row>
    <row r="4873" spans="1:4" s="364" customFormat="1" x14ac:dyDescent="0.25">
      <c r="A4873" s="360">
        <v>94794</v>
      </c>
      <c r="B4873" s="360" t="s">
        <v>14900</v>
      </c>
      <c r="C4873" s="360" t="s">
        <v>8</v>
      </c>
      <c r="D4873" s="361">
        <v>138.66</v>
      </c>
    </row>
    <row r="4874" spans="1:4" s="364" customFormat="1" x14ac:dyDescent="0.25">
      <c r="A4874" s="360">
        <v>94795</v>
      </c>
      <c r="B4874" s="360" t="s">
        <v>14901</v>
      </c>
      <c r="C4874" s="360" t="s">
        <v>8</v>
      </c>
      <c r="D4874" s="361">
        <v>80.06</v>
      </c>
    </row>
    <row r="4875" spans="1:4" s="364" customFormat="1" x14ac:dyDescent="0.25">
      <c r="A4875" s="360">
        <v>94796</v>
      </c>
      <c r="B4875" s="360" t="s">
        <v>14902</v>
      </c>
      <c r="C4875" s="360" t="s">
        <v>8</v>
      </c>
      <c r="D4875" s="361">
        <v>88.56</v>
      </c>
    </row>
    <row r="4876" spans="1:4" s="364" customFormat="1" x14ac:dyDescent="0.25">
      <c r="A4876" s="360">
        <v>94797</v>
      </c>
      <c r="B4876" s="360" t="s">
        <v>14903</v>
      </c>
      <c r="C4876" s="360" t="s">
        <v>8</v>
      </c>
      <c r="D4876" s="361">
        <v>192.77</v>
      </c>
    </row>
    <row r="4877" spans="1:4" s="364" customFormat="1" x14ac:dyDescent="0.25">
      <c r="A4877" s="360">
        <v>94798</v>
      </c>
      <c r="B4877" s="360" t="s">
        <v>14904</v>
      </c>
      <c r="C4877" s="360" t="s">
        <v>8</v>
      </c>
      <c r="D4877" s="361">
        <v>324.99</v>
      </c>
    </row>
    <row r="4878" spans="1:4" s="364" customFormat="1" x14ac:dyDescent="0.25">
      <c r="A4878" s="360">
        <v>94799</v>
      </c>
      <c r="B4878" s="360" t="s">
        <v>14905</v>
      </c>
      <c r="C4878" s="360" t="s">
        <v>8</v>
      </c>
      <c r="D4878" s="361">
        <v>397.22</v>
      </c>
    </row>
    <row r="4879" spans="1:4" s="364" customFormat="1" x14ac:dyDescent="0.25">
      <c r="A4879" s="360">
        <v>94800</v>
      </c>
      <c r="B4879" s="360" t="s">
        <v>14906</v>
      </c>
      <c r="C4879" s="360" t="s">
        <v>8</v>
      </c>
      <c r="D4879" s="361">
        <v>509.78</v>
      </c>
    </row>
    <row r="4880" spans="1:4" s="364" customFormat="1" x14ac:dyDescent="0.25">
      <c r="A4880" s="360">
        <v>95248</v>
      </c>
      <c r="B4880" s="360" t="s">
        <v>14907</v>
      </c>
      <c r="C4880" s="360" t="s">
        <v>8</v>
      </c>
      <c r="D4880" s="361">
        <v>43.5</v>
      </c>
    </row>
    <row r="4881" spans="1:4" s="364" customFormat="1" x14ac:dyDescent="0.25">
      <c r="A4881" s="360">
        <v>95249</v>
      </c>
      <c r="B4881" s="360" t="s">
        <v>14908</v>
      </c>
      <c r="C4881" s="360" t="s">
        <v>8</v>
      </c>
      <c r="D4881" s="361">
        <v>51.24</v>
      </c>
    </row>
    <row r="4882" spans="1:4" s="364" customFormat="1" x14ac:dyDescent="0.25">
      <c r="A4882" s="360">
        <v>95250</v>
      </c>
      <c r="B4882" s="360" t="s">
        <v>14909</v>
      </c>
      <c r="C4882" s="360" t="s">
        <v>8</v>
      </c>
      <c r="D4882" s="361">
        <v>69.16</v>
      </c>
    </row>
    <row r="4883" spans="1:4" s="364" customFormat="1" x14ac:dyDescent="0.25">
      <c r="A4883" s="360">
        <v>95251</v>
      </c>
      <c r="B4883" s="360" t="s">
        <v>14910</v>
      </c>
      <c r="C4883" s="360" t="s">
        <v>8</v>
      </c>
      <c r="D4883" s="361">
        <v>102.34</v>
      </c>
    </row>
    <row r="4884" spans="1:4" s="364" customFormat="1" x14ac:dyDescent="0.25">
      <c r="A4884" s="360">
        <v>95252</v>
      </c>
      <c r="B4884" s="360" t="s">
        <v>14911</v>
      </c>
      <c r="C4884" s="360" t="s">
        <v>8</v>
      </c>
      <c r="D4884" s="361">
        <v>12.26</v>
      </c>
    </row>
    <row r="4885" spans="1:4" s="364" customFormat="1" x14ac:dyDescent="0.25">
      <c r="A4885" s="360">
        <v>95253</v>
      </c>
      <c r="B4885" s="360" t="s">
        <v>14912</v>
      </c>
      <c r="C4885" s="360" t="s">
        <v>8</v>
      </c>
      <c r="D4885" s="361">
        <v>188.73</v>
      </c>
    </row>
    <row r="4886" spans="1:4" s="364" customFormat="1" x14ac:dyDescent="0.25">
      <c r="A4886" s="360">
        <v>99619</v>
      </c>
      <c r="B4886" s="360" t="s">
        <v>14913</v>
      </c>
      <c r="C4886" s="360" t="s">
        <v>8</v>
      </c>
      <c r="D4886" s="361">
        <v>98.09</v>
      </c>
    </row>
    <row r="4887" spans="1:4" s="364" customFormat="1" x14ac:dyDescent="0.25">
      <c r="A4887" s="360">
        <v>99620</v>
      </c>
      <c r="B4887" s="360" t="s">
        <v>14914</v>
      </c>
      <c r="C4887" s="360" t="s">
        <v>8</v>
      </c>
      <c r="D4887" s="361">
        <v>133.27000000000001</v>
      </c>
    </row>
    <row r="4888" spans="1:4" s="364" customFormat="1" x14ac:dyDescent="0.25">
      <c r="A4888" s="360">
        <v>99621</v>
      </c>
      <c r="B4888" s="360" t="s">
        <v>14915</v>
      </c>
      <c r="C4888" s="360" t="s">
        <v>8</v>
      </c>
      <c r="D4888" s="361">
        <v>198.73</v>
      </c>
    </row>
    <row r="4889" spans="1:4" s="364" customFormat="1" x14ac:dyDescent="0.25">
      <c r="A4889" s="360">
        <v>99622</v>
      </c>
      <c r="B4889" s="360" t="s">
        <v>14916</v>
      </c>
      <c r="C4889" s="360" t="s">
        <v>8</v>
      </c>
      <c r="D4889" s="361">
        <v>223.49</v>
      </c>
    </row>
    <row r="4890" spans="1:4" s="364" customFormat="1" x14ac:dyDescent="0.25">
      <c r="A4890" s="360">
        <v>99623</v>
      </c>
      <c r="B4890" s="360" t="s">
        <v>14917</v>
      </c>
      <c r="C4890" s="360" t="s">
        <v>8</v>
      </c>
      <c r="D4890" s="361">
        <v>311.99</v>
      </c>
    </row>
    <row r="4891" spans="1:4" s="364" customFormat="1" x14ac:dyDescent="0.25">
      <c r="A4891" s="360">
        <v>99624</v>
      </c>
      <c r="B4891" s="360" t="s">
        <v>14918</v>
      </c>
      <c r="C4891" s="360" t="s">
        <v>8</v>
      </c>
      <c r="D4891" s="361">
        <v>444.95</v>
      </c>
    </row>
    <row r="4892" spans="1:4" s="364" customFormat="1" x14ac:dyDescent="0.25">
      <c r="A4892" s="360">
        <v>99625</v>
      </c>
      <c r="B4892" s="360" t="s">
        <v>14919</v>
      </c>
      <c r="C4892" s="360" t="s">
        <v>8</v>
      </c>
      <c r="D4892" s="361">
        <v>612.30999999999995</v>
      </c>
    </row>
    <row r="4893" spans="1:4" s="364" customFormat="1" x14ac:dyDescent="0.25">
      <c r="A4893" s="360">
        <v>99626</v>
      </c>
      <c r="B4893" s="360" t="s">
        <v>14920</v>
      </c>
      <c r="C4893" s="360" t="s">
        <v>8</v>
      </c>
      <c r="D4893" s="361">
        <v>943.57</v>
      </c>
    </row>
    <row r="4894" spans="1:4" s="364" customFormat="1" x14ac:dyDescent="0.25">
      <c r="A4894" s="360">
        <v>99627</v>
      </c>
      <c r="B4894" s="360" t="s">
        <v>14921</v>
      </c>
      <c r="C4894" s="360" t="s">
        <v>8</v>
      </c>
      <c r="D4894" s="361">
        <v>59.16</v>
      </c>
    </row>
    <row r="4895" spans="1:4" s="364" customFormat="1" x14ac:dyDescent="0.25">
      <c r="A4895" s="360">
        <v>99628</v>
      </c>
      <c r="B4895" s="360" t="s">
        <v>14922</v>
      </c>
      <c r="C4895" s="360" t="s">
        <v>8</v>
      </c>
      <c r="D4895" s="361">
        <v>64.400000000000006</v>
      </c>
    </row>
    <row r="4896" spans="1:4" s="364" customFormat="1" x14ac:dyDescent="0.25">
      <c r="A4896" s="360">
        <v>99629</v>
      </c>
      <c r="B4896" s="360" t="s">
        <v>14923</v>
      </c>
      <c r="C4896" s="360" t="s">
        <v>8</v>
      </c>
      <c r="D4896" s="361">
        <v>71.44</v>
      </c>
    </row>
    <row r="4897" spans="1:4" s="364" customFormat="1" x14ac:dyDescent="0.25">
      <c r="A4897" s="360">
        <v>99630</v>
      </c>
      <c r="B4897" s="360" t="s">
        <v>14924</v>
      </c>
      <c r="C4897" s="360" t="s">
        <v>8</v>
      </c>
      <c r="D4897" s="361">
        <v>106.39</v>
      </c>
    </row>
    <row r="4898" spans="1:4" s="364" customFormat="1" x14ac:dyDescent="0.25">
      <c r="A4898" s="360">
        <v>99631</v>
      </c>
      <c r="B4898" s="360" t="s">
        <v>14925</v>
      </c>
      <c r="C4898" s="360" t="s">
        <v>8</v>
      </c>
      <c r="D4898" s="361">
        <v>123.69</v>
      </c>
    </row>
    <row r="4899" spans="1:4" s="364" customFormat="1" x14ac:dyDescent="0.25">
      <c r="A4899" s="360">
        <v>99632</v>
      </c>
      <c r="B4899" s="360" t="s">
        <v>14926</v>
      </c>
      <c r="C4899" s="360" t="s">
        <v>8</v>
      </c>
      <c r="D4899" s="361">
        <v>178.54</v>
      </c>
    </row>
    <row r="4900" spans="1:4" s="364" customFormat="1" x14ac:dyDescent="0.25">
      <c r="A4900" s="360">
        <v>99633</v>
      </c>
      <c r="B4900" s="360" t="s">
        <v>14927</v>
      </c>
      <c r="C4900" s="360" t="s">
        <v>8</v>
      </c>
      <c r="D4900" s="361">
        <v>383.99</v>
      </c>
    </row>
    <row r="4901" spans="1:4" s="364" customFormat="1" x14ac:dyDescent="0.25">
      <c r="A4901" s="360">
        <v>99634</v>
      </c>
      <c r="B4901" s="360" t="s">
        <v>14928</v>
      </c>
      <c r="C4901" s="360" t="s">
        <v>8</v>
      </c>
      <c r="D4901" s="361">
        <v>656.29</v>
      </c>
    </row>
    <row r="4902" spans="1:4" s="364" customFormat="1" x14ac:dyDescent="0.25">
      <c r="A4902" s="360">
        <v>99635</v>
      </c>
      <c r="B4902" s="360" t="s">
        <v>14929</v>
      </c>
      <c r="C4902" s="360" t="s">
        <v>8</v>
      </c>
      <c r="D4902" s="361">
        <v>279.79000000000002</v>
      </c>
    </row>
    <row r="4903" spans="1:4" s="364" customFormat="1" x14ac:dyDescent="0.25">
      <c r="A4903" s="360">
        <v>103008</v>
      </c>
      <c r="B4903" s="360" t="s">
        <v>14930</v>
      </c>
      <c r="C4903" s="360" t="s">
        <v>8</v>
      </c>
      <c r="D4903" s="361">
        <v>80.22</v>
      </c>
    </row>
    <row r="4904" spans="1:4" s="364" customFormat="1" x14ac:dyDescent="0.25">
      <c r="A4904" s="360">
        <v>103009</v>
      </c>
      <c r="B4904" s="360" t="s">
        <v>14931</v>
      </c>
      <c r="C4904" s="360" t="s">
        <v>8</v>
      </c>
      <c r="D4904" s="361">
        <v>282.64999999999998</v>
      </c>
    </row>
    <row r="4905" spans="1:4" s="364" customFormat="1" x14ac:dyDescent="0.25">
      <c r="A4905" s="360">
        <v>103010</v>
      </c>
      <c r="B4905" s="360" t="s">
        <v>14932</v>
      </c>
      <c r="C4905" s="360" t="s">
        <v>8</v>
      </c>
      <c r="D4905" s="361">
        <v>60.83</v>
      </c>
    </row>
    <row r="4906" spans="1:4" s="364" customFormat="1" x14ac:dyDescent="0.25">
      <c r="A4906" s="360">
        <v>103011</v>
      </c>
      <c r="B4906" s="360" t="s">
        <v>14933</v>
      </c>
      <c r="C4906" s="360" t="s">
        <v>8</v>
      </c>
      <c r="D4906" s="361">
        <v>67.78</v>
      </c>
    </row>
    <row r="4907" spans="1:4" s="364" customFormat="1" x14ac:dyDescent="0.25">
      <c r="A4907" s="360">
        <v>103012</v>
      </c>
      <c r="B4907" s="360" t="s">
        <v>14934</v>
      </c>
      <c r="C4907" s="360" t="s">
        <v>8</v>
      </c>
      <c r="D4907" s="361">
        <v>106.94</v>
      </c>
    </row>
    <row r="4908" spans="1:4" s="364" customFormat="1" x14ac:dyDescent="0.25">
      <c r="A4908" s="360">
        <v>103013</v>
      </c>
      <c r="B4908" s="360" t="s">
        <v>14935</v>
      </c>
      <c r="C4908" s="360" t="s">
        <v>8</v>
      </c>
      <c r="D4908" s="361">
        <v>115.02</v>
      </c>
    </row>
    <row r="4909" spans="1:4" s="364" customFormat="1" x14ac:dyDescent="0.25">
      <c r="A4909" s="360">
        <v>103014</v>
      </c>
      <c r="B4909" s="360" t="s">
        <v>14936</v>
      </c>
      <c r="C4909" s="360" t="s">
        <v>8</v>
      </c>
      <c r="D4909" s="361">
        <v>173.1</v>
      </c>
    </row>
    <row r="4910" spans="1:4" s="364" customFormat="1" x14ac:dyDescent="0.25">
      <c r="A4910" s="360">
        <v>103015</v>
      </c>
      <c r="B4910" s="360" t="s">
        <v>14937</v>
      </c>
      <c r="C4910" s="360" t="s">
        <v>8</v>
      </c>
      <c r="D4910" s="361">
        <v>306.42</v>
      </c>
    </row>
    <row r="4911" spans="1:4" s="364" customFormat="1" x14ac:dyDescent="0.25">
      <c r="A4911" s="360">
        <v>103016</v>
      </c>
      <c r="B4911" s="360" t="s">
        <v>14938</v>
      </c>
      <c r="C4911" s="360" t="s">
        <v>8</v>
      </c>
      <c r="D4911" s="361">
        <v>419.04</v>
      </c>
    </row>
    <row r="4912" spans="1:4" s="364" customFormat="1" x14ac:dyDescent="0.25">
      <c r="A4912" s="360">
        <v>103017</v>
      </c>
      <c r="B4912" s="360" t="s">
        <v>14939</v>
      </c>
      <c r="C4912" s="360" t="s">
        <v>8</v>
      </c>
      <c r="D4912" s="361">
        <v>732.15</v>
      </c>
    </row>
    <row r="4913" spans="1:4" s="364" customFormat="1" x14ac:dyDescent="0.25">
      <c r="A4913" s="360">
        <v>103018</v>
      </c>
      <c r="B4913" s="360" t="s">
        <v>14940</v>
      </c>
      <c r="C4913" s="360" t="s">
        <v>8</v>
      </c>
      <c r="D4913" s="361">
        <v>228.67</v>
      </c>
    </row>
    <row r="4914" spans="1:4" s="364" customFormat="1" x14ac:dyDescent="0.25">
      <c r="A4914" s="360">
        <v>103019</v>
      </c>
      <c r="B4914" s="360" t="s">
        <v>14941</v>
      </c>
      <c r="C4914" s="360" t="s">
        <v>8</v>
      </c>
      <c r="D4914" s="361">
        <v>167.38</v>
      </c>
    </row>
    <row r="4915" spans="1:4" s="364" customFormat="1" x14ac:dyDescent="0.25">
      <c r="A4915" s="360">
        <v>103029</v>
      </c>
      <c r="B4915" s="360" t="s">
        <v>14942</v>
      </c>
      <c r="C4915" s="360" t="s">
        <v>8</v>
      </c>
      <c r="D4915" s="361">
        <v>37.619999999999997</v>
      </c>
    </row>
    <row r="4916" spans="1:4" s="364" customFormat="1" x14ac:dyDescent="0.25">
      <c r="A4916" s="360">
        <v>103036</v>
      </c>
      <c r="B4916" s="360" t="s">
        <v>14943</v>
      </c>
      <c r="C4916" s="360" t="s">
        <v>8</v>
      </c>
      <c r="D4916" s="361">
        <v>30.05</v>
      </c>
    </row>
    <row r="4917" spans="1:4" s="364" customFormat="1" x14ac:dyDescent="0.25">
      <c r="A4917" s="360">
        <v>103037</v>
      </c>
      <c r="B4917" s="360" t="s">
        <v>14944</v>
      </c>
      <c r="C4917" s="360" t="s">
        <v>8</v>
      </c>
      <c r="D4917" s="361">
        <v>59.03</v>
      </c>
    </row>
    <row r="4918" spans="1:4" s="364" customFormat="1" x14ac:dyDescent="0.25">
      <c r="A4918" s="360">
        <v>103038</v>
      </c>
      <c r="B4918" s="360" t="s">
        <v>14945</v>
      </c>
      <c r="C4918" s="360" t="s">
        <v>8</v>
      </c>
      <c r="D4918" s="361">
        <v>78.959999999999994</v>
      </c>
    </row>
    <row r="4919" spans="1:4" s="364" customFormat="1" x14ac:dyDescent="0.25">
      <c r="A4919" s="360">
        <v>103039</v>
      </c>
      <c r="B4919" s="360" t="s">
        <v>14946</v>
      </c>
      <c r="C4919" s="360" t="s">
        <v>8</v>
      </c>
      <c r="D4919" s="361">
        <v>84.83</v>
      </c>
    </row>
    <row r="4920" spans="1:4" s="364" customFormat="1" x14ac:dyDescent="0.25">
      <c r="A4920" s="360">
        <v>103040</v>
      </c>
      <c r="B4920" s="360" t="s">
        <v>14947</v>
      </c>
      <c r="C4920" s="360" t="s">
        <v>8</v>
      </c>
      <c r="D4920" s="361">
        <v>127.41</v>
      </c>
    </row>
    <row r="4921" spans="1:4" s="364" customFormat="1" x14ac:dyDescent="0.25">
      <c r="A4921" s="360">
        <v>103041</v>
      </c>
      <c r="B4921" s="360" t="s">
        <v>14948</v>
      </c>
      <c r="C4921" s="360" t="s">
        <v>8</v>
      </c>
      <c r="D4921" s="361">
        <v>24.74</v>
      </c>
    </row>
    <row r="4922" spans="1:4" s="364" customFormat="1" x14ac:dyDescent="0.25">
      <c r="A4922" s="360">
        <v>103042</v>
      </c>
      <c r="B4922" s="360" t="s">
        <v>14949</v>
      </c>
      <c r="C4922" s="360" t="s">
        <v>8</v>
      </c>
      <c r="D4922" s="361">
        <v>30.04</v>
      </c>
    </row>
    <row r="4923" spans="1:4" s="364" customFormat="1" x14ac:dyDescent="0.25">
      <c r="A4923" s="360">
        <v>103043</v>
      </c>
      <c r="B4923" s="360" t="s">
        <v>14950</v>
      </c>
      <c r="C4923" s="360" t="s">
        <v>8</v>
      </c>
      <c r="D4923" s="361">
        <v>28.85</v>
      </c>
    </row>
    <row r="4924" spans="1:4" s="364" customFormat="1" x14ac:dyDescent="0.25">
      <c r="A4924" s="360">
        <v>103044</v>
      </c>
      <c r="B4924" s="360" t="s">
        <v>14951</v>
      </c>
      <c r="C4924" s="360" t="s">
        <v>8</v>
      </c>
      <c r="D4924" s="361">
        <v>38.6</v>
      </c>
    </row>
    <row r="4925" spans="1:4" s="364" customFormat="1" x14ac:dyDescent="0.25">
      <c r="A4925" s="360">
        <v>103045</v>
      </c>
      <c r="B4925" s="360" t="s">
        <v>14952</v>
      </c>
      <c r="C4925" s="360" t="s">
        <v>8</v>
      </c>
      <c r="D4925" s="361">
        <v>11.22</v>
      </c>
    </row>
    <row r="4926" spans="1:4" s="364" customFormat="1" x14ac:dyDescent="0.25">
      <c r="A4926" s="360">
        <v>103046</v>
      </c>
      <c r="B4926" s="360" t="s">
        <v>14953</v>
      </c>
      <c r="C4926" s="360" t="s">
        <v>8</v>
      </c>
      <c r="D4926" s="361">
        <v>28.31</v>
      </c>
    </row>
    <row r="4927" spans="1:4" s="364" customFormat="1" x14ac:dyDescent="0.25">
      <c r="A4927" s="360">
        <v>103047</v>
      </c>
      <c r="B4927" s="360" t="s">
        <v>14954</v>
      </c>
      <c r="C4927" s="360" t="s">
        <v>8</v>
      </c>
      <c r="D4927" s="361">
        <v>30.11</v>
      </c>
    </row>
    <row r="4928" spans="1:4" s="364" customFormat="1" x14ac:dyDescent="0.25">
      <c r="A4928" s="360">
        <v>103048</v>
      </c>
      <c r="B4928" s="360" t="s">
        <v>14955</v>
      </c>
      <c r="C4928" s="360" t="s">
        <v>8</v>
      </c>
      <c r="D4928" s="361">
        <v>21.94</v>
      </c>
    </row>
    <row r="4929" spans="1:4" s="364" customFormat="1" x14ac:dyDescent="0.25">
      <c r="A4929" s="360">
        <v>103049</v>
      </c>
      <c r="B4929" s="360" t="s">
        <v>14956</v>
      </c>
      <c r="C4929" s="360" t="s">
        <v>8</v>
      </c>
      <c r="D4929" s="361">
        <v>24.1</v>
      </c>
    </row>
    <row r="4930" spans="1:4" s="364" customFormat="1" x14ac:dyDescent="0.25">
      <c r="A4930" s="360">
        <v>103050</v>
      </c>
      <c r="B4930" s="360" t="s">
        <v>14957</v>
      </c>
      <c r="C4930" s="360" t="s">
        <v>8</v>
      </c>
      <c r="D4930" s="361">
        <v>20.49</v>
      </c>
    </row>
    <row r="4931" spans="1:4" s="364" customFormat="1" x14ac:dyDescent="0.25">
      <c r="A4931" s="360">
        <v>103051</v>
      </c>
      <c r="B4931" s="360" t="s">
        <v>14958</v>
      </c>
      <c r="C4931" s="360" t="s">
        <v>8</v>
      </c>
      <c r="D4931" s="361">
        <v>24.98</v>
      </c>
    </row>
    <row r="4932" spans="1:4" s="364" customFormat="1" x14ac:dyDescent="0.25">
      <c r="A4932" s="360">
        <v>103052</v>
      </c>
      <c r="B4932" s="360" t="s">
        <v>14959</v>
      </c>
      <c r="C4932" s="360" t="s">
        <v>8</v>
      </c>
      <c r="D4932" s="361">
        <v>34.450000000000003</v>
      </c>
    </row>
    <row r="4933" spans="1:4" s="364" customFormat="1" x14ac:dyDescent="0.25">
      <c r="A4933" s="360">
        <v>95634</v>
      </c>
      <c r="B4933" s="360" t="s">
        <v>4687</v>
      </c>
      <c r="C4933" s="360" t="s">
        <v>8</v>
      </c>
      <c r="D4933" s="361">
        <v>149.13999999999999</v>
      </c>
    </row>
    <row r="4934" spans="1:4" s="364" customFormat="1" x14ac:dyDescent="0.25">
      <c r="A4934" s="360">
        <v>95635</v>
      </c>
      <c r="B4934" s="360" t="s">
        <v>4688</v>
      </c>
      <c r="C4934" s="360" t="s">
        <v>8</v>
      </c>
      <c r="D4934" s="361">
        <v>160.27000000000001</v>
      </c>
    </row>
    <row r="4935" spans="1:4" s="364" customFormat="1" x14ac:dyDescent="0.25">
      <c r="A4935" s="360">
        <v>95636</v>
      </c>
      <c r="B4935" s="360" t="s">
        <v>12753</v>
      </c>
      <c r="C4935" s="360" t="s">
        <v>8</v>
      </c>
      <c r="D4935" s="361">
        <v>329</v>
      </c>
    </row>
    <row r="4936" spans="1:4" s="364" customFormat="1" x14ac:dyDescent="0.25">
      <c r="A4936" s="360">
        <v>95637</v>
      </c>
      <c r="B4936" s="360" t="s">
        <v>4689</v>
      </c>
      <c r="C4936" s="360" t="s">
        <v>8</v>
      </c>
      <c r="D4936" s="361">
        <v>503.68</v>
      </c>
    </row>
    <row r="4937" spans="1:4" s="364" customFormat="1" x14ac:dyDescent="0.25">
      <c r="A4937" s="360">
        <v>95638</v>
      </c>
      <c r="B4937" s="360" t="s">
        <v>4690</v>
      </c>
      <c r="C4937" s="360" t="s">
        <v>8</v>
      </c>
      <c r="D4937" s="361">
        <v>614.37</v>
      </c>
    </row>
    <row r="4938" spans="1:4" s="364" customFormat="1" x14ac:dyDescent="0.25">
      <c r="A4938" s="360">
        <v>95639</v>
      </c>
      <c r="B4938" s="360" t="s">
        <v>4691</v>
      </c>
      <c r="C4938" s="360" t="s">
        <v>8</v>
      </c>
      <c r="D4938" s="361">
        <v>803.76</v>
      </c>
    </row>
    <row r="4939" spans="1:4" s="364" customFormat="1" x14ac:dyDescent="0.25">
      <c r="A4939" s="360">
        <v>95641</v>
      </c>
      <c r="B4939" s="360" t="s">
        <v>4692</v>
      </c>
      <c r="C4939" s="360" t="s">
        <v>8</v>
      </c>
      <c r="D4939" s="361">
        <v>265.7</v>
      </c>
    </row>
    <row r="4940" spans="1:4" s="364" customFormat="1" x14ac:dyDescent="0.25">
      <c r="A4940" s="360">
        <v>95642</v>
      </c>
      <c r="B4940" s="360" t="s">
        <v>4693</v>
      </c>
      <c r="C4940" s="360" t="s">
        <v>8</v>
      </c>
      <c r="D4940" s="361">
        <v>392.59</v>
      </c>
    </row>
    <row r="4941" spans="1:4" s="364" customFormat="1" x14ac:dyDescent="0.25">
      <c r="A4941" s="360">
        <v>95643</v>
      </c>
      <c r="B4941" s="360" t="s">
        <v>4694</v>
      </c>
      <c r="C4941" s="360" t="s">
        <v>8</v>
      </c>
      <c r="D4941" s="361">
        <v>513.95000000000005</v>
      </c>
    </row>
    <row r="4942" spans="1:4" s="364" customFormat="1" x14ac:dyDescent="0.25">
      <c r="A4942" s="360">
        <v>95644</v>
      </c>
      <c r="B4942" s="360" t="s">
        <v>4695</v>
      </c>
      <c r="C4942" s="360" t="s">
        <v>8</v>
      </c>
      <c r="D4942" s="361">
        <v>195.3</v>
      </c>
    </row>
    <row r="4943" spans="1:4" s="364" customFormat="1" x14ac:dyDescent="0.25">
      <c r="A4943" s="360">
        <v>95645</v>
      </c>
      <c r="B4943" s="360" t="s">
        <v>4696</v>
      </c>
      <c r="C4943" s="360" t="s">
        <v>8</v>
      </c>
      <c r="D4943" s="361">
        <v>358.35</v>
      </c>
    </row>
    <row r="4944" spans="1:4" s="364" customFormat="1" x14ac:dyDescent="0.25">
      <c r="A4944" s="360">
        <v>95646</v>
      </c>
      <c r="B4944" s="360" t="s">
        <v>4697</v>
      </c>
      <c r="C4944" s="360" t="s">
        <v>8</v>
      </c>
      <c r="D4944" s="361">
        <v>534</v>
      </c>
    </row>
    <row r="4945" spans="1:4" s="364" customFormat="1" x14ac:dyDescent="0.25">
      <c r="A4945" s="360">
        <v>95647</v>
      </c>
      <c r="B4945" s="360" t="s">
        <v>4698</v>
      </c>
      <c r="C4945" s="360" t="s">
        <v>8</v>
      </c>
      <c r="D4945" s="361">
        <v>700.56</v>
      </c>
    </row>
    <row r="4946" spans="1:4" s="364" customFormat="1" x14ac:dyDescent="0.25">
      <c r="A4946" s="360">
        <v>95673</v>
      </c>
      <c r="B4946" s="360" t="s">
        <v>4699</v>
      </c>
      <c r="C4946" s="360" t="s">
        <v>8</v>
      </c>
      <c r="D4946" s="361">
        <v>111.6</v>
      </c>
    </row>
    <row r="4947" spans="1:4" s="364" customFormat="1" x14ac:dyDescent="0.25">
      <c r="A4947" s="360">
        <v>95674</v>
      </c>
      <c r="B4947" s="360" t="s">
        <v>4700</v>
      </c>
      <c r="C4947" s="360" t="s">
        <v>8</v>
      </c>
      <c r="D4947" s="361">
        <v>118.54</v>
      </c>
    </row>
    <row r="4948" spans="1:4" s="364" customFormat="1" x14ac:dyDescent="0.25">
      <c r="A4948" s="360">
        <v>95675</v>
      </c>
      <c r="B4948" s="360" t="s">
        <v>4701</v>
      </c>
      <c r="C4948" s="360" t="s">
        <v>8</v>
      </c>
      <c r="D4948" s="361">
        <v>144.86000000000001</v>
      </c>
    </row>
    <row r="4949" spans="1:4" s="364" customFormat="1" x14ac:dyDescent="0.25">
      <c r="A4949" s="360">
        <v>95676</v>
      </c>
      <c r="B4949" s="360" t="s">
        <v>4702</v>
      </c>
      <c r="C4949" s="360" t="s">
        <v>8</v>
      </c>
      <c r="D4949" s="361">
        <v>115.68</v>
      </c>
    </row>
    <row r="4950" spans="1:4" s="364" customFormat="1" x14ac:dyDescent="0.25">
      <c r="A4950" s="360">
        <v>97741</v>
      </c>
      <c r="B4950" s="360" t="s">
        <v>4703</v>
      </c>
      <c r="C4950" s="360" t="s">
        <v>8</v>
      </c>
      <c r="D4950" s="361">
        <v>148.49</v>
      </c>
    </row>
    <row r="4951" spans="1:4" s="364" customFormat="1" x14ac:dyDescent="0.25">
      <c r="A4951" s="360">
        <v>90436</v>
      </c>
      <c r="B4951" s="360" t="s">
        <v>4704</v>
      </c>
      <c r="C4951" s="360" t="s">
        <v>8</v>
      </c>
      <c r="D4951" s="361">
        <v>11.6</v>
      </c>
    </row>
    <row r="4952" spans="1:4" s="364" customFormat="1" x14ac:dyDescent="0.25">
      <c r="A4952" s="360">
        <v>90437</v>
      </c>
      <c r="B4952" s="360" t="s">
        <v>4705</v>
      </c>
      <c r="C4952" s="360" t="s">
        <v>8</v>
      </c>
      <c r="D4952" s="361">
        <v>28.2</v>
      </c>
    </row>
    <row r="4953" spans="1:4" s="364" customFormat="1" x14ac:dyDescent="0.25">
      <c r="A4953" s="360">
        <v>90438</v>
      </c>
      <c r="B4953" s="360" t="s">
        <v>4706</v>
      </c>
      <c r="C4953" s="360" t="s">
        <v>8</v>
      </c>
      <c r="D4953" s="361">
        <v>40.42</v>
      </c>
    </row>
    <row r="4954" spans="1:4" s="364" customFormat="1" x14ac:dyDescent="0.25">
      <c r="A4954" s="360">
        <v>90439</v>
      </c>
      <c r="B4954" s="360" t="s">
        <v>4707</v>
      </c>
      <c r="C4954" s="360" t="s">
        <v>8</v>
      </c>
      <c r="D4954" s="361">
        <v>49.97</v>
      </c>
    </row>
    <row r="4955" spans="1:4" s="364" customFormat="1" x14ac:dyDescent="0.25">
      <c r="A4955" s="360">
        <v>90440</v>
      </c>
      <c r="B4955" s="360" t="s">
        <v>4708</v>
      </c>
      <c r="C4955" s="360" t="s">
        <v>8</v>
      </c>
      <c r="D4955" s="361">
        <v>80.03</v>
      </c>
    </row>
    <row r="4956" spans="1:4" s="364" customFormat="1" x14ac:dyDescent="0.25">
      <c r="A4956" s="360">
        <v>90441</v>
      </c>
      <c r="B4956" s="360" t="s">
        <v>4709</v>
      </c>
      <c r="C4956" s="360" t="s">
        <v>8</v>
      </c>
      <c r="D4956" s="361">
        <v>102.24</v>
      </c>
    </row>
    <row r="4957" spans="1:4" s="364" customFormat="1" x14ac:dyDescent="0.25">
      <c r="A4957" s="360">
        <v>90443</v>
      </c>
      <c r="B4957" s="360" t="s">
        <v>4710</v>
      </c>
      <c r="C4957" s="360" t="s">
        <v>51</v>
      </c>
      <c r="D4957" s="361">
        <v>10.55</v>
      </c>
    </row>
    <row r="4958" spans="1:4" s="364" customFormat="1" x14ac:dyDescent="0.25">
      <c r="A4958" s="360">
        <v>90444</v>
      </c>
      <c r="B4958" s="360" t="s">
        <v>4711</v>
      </c>
      <c r="C4958" s="360" t="s">
        <v>51</v>
      </c>
      <c r="D4958" s="361">
        <v>21.45</v>
      </c>
    </row>
    <row r="4959" spans="1:4" s="364" customFormat="1" x14ac:dyDescent="0.25">
      <c r="A4959" s="360">
        <v>90445</v>
      </c>
      <c r="B4959" s="360" t="s">
        <v>4712</v>
      </c>
      <c r="C4959" s="360" t="s">
        <v>51</v>
      </c>
      <c r="D4959" s="361">
        <v>22.89</v>
      </c>
    </row>
    <row r="4960" spans="1:4" s="364" customFormat="1" x14ac:dyDescent="0.25">
      <c r="A4960" s="360">
        <v>90446</v>
      </c>
      <c r="B4960" s="360" t="s">
        <v>4713</v>
      </c>
      <c r="C4960" s="360" t="s">
        <v>51</v>
      </c>
      <c r="D4960" s="361">
        <v>24.85</v>
      </c>
    </row>
    <row r="4961" spans="1:4" s="364" customFormat="1" x14ac:dyDescent="0.25">
      <c r="A4961" s="360">
        <v>90447</v>
      </c>
      <c r="B4961" s="360" t="s">
        <v>4714</v>
      </c>
      <c r="C4961" s="360" t="s">
        <v>51</v>
      </c>
      <c r="D4961" s="361">
        <v>5.23</v>
      </c>
    </row>
    <row r="4962" spans="1:4" s="364" customFormat="1" x14ac:dyDescent="0.25">
      <c r="A4962" s="360">
        <v>90451</v>
      </c>
      <c r="B4962" s="360" t="s">
        <v>4715</v>
      </c>
      <c r="C4962" s="360" t="s">
        <v>8</v>
      </c>
      <c r="D4962" s="361">
        <v>3.91</v>
      </c>
    </row>
    <row r="4963" spans="1:4" s="364" customFormat="1" x14ac:dyDescent="0.25">
      <c r="A4963" s="360">
        <v>90452</v>
      </c>
      <c r="B4963" s="360" t="s">
        <v>4716</v>
      </c>
      <c r="C4963" s="360" t="s">
        <v>8</v>
      </c>
      <c r="D4963" s="361">
        <v>19.73</v>
      </c>
    </row>
    <row r="4964" spans="1:4" s="364" customFormat="1" x14ac:dyDescent="0.25">
      <c r="A4964" s="360">
        <v>90453</v>
      </c>
      <c r="B4964" s="360" t="s">
        <v>4717</v>
      </c>
      <c r="C4964" s="360" t="s">
        <v>8</v>
      </c>
      <c r="D4964" s="361">
        <v>2.39</v>
      </c>
    </row>
    <row r="4965" spans="1:4" s="364" customFormat="1" x14ac:dyDescent="0.25">
      <c r="A4965" s="360">
        <v>90454</v>
      </c>
      <c r="B4965" s="360" t="s">
        <v>4718</v>
      </c>
      <c r="C4965" s="360" t="s">
        <v>8</v>
      </c>
      <c r="D4965" s="361">
        <v>4.3099999999999996</v>
      </c>
    </row>
    <row r="4966" spans="1:4" s="364" customFormat="1" x14ac:dyDescent="0.25">
      <c r="A4966" s="360">
        <v>90455</v>
      </c>
      <c r="B4966" s="360" t="s">
        <v>4719</v>
      </c>
      <c r="C4966" s="360" t="s">
        <v>8</v>
      </c>
      <c r="D4966" s="361">
        <v>5.62</v>
      </c>
    </row>
    <row r="4967" spans="1:4" s="364" customFormat="1" x14ac:dyDescent="0.25">
      <c r="A4967" s="360">
        <v>90456</v>
      </c>
      <c r="B4967" s="360" t="s">
        <v>4720</v>
      </c>
      <c r="C4967" s="360" t="s">
        <v>8</v>
      </c>
      <c r="D4967" s="361">
        <v>3.38</v>
      </c>
    </row>
    <row r="4968" spans="1:4" s="364" customFormat="1" x14ac:dyDescent="0.25">
      <c r="A4968" s="360">
        <v>90457</v>
      </c>
      <c r="B4968" s="360" t="s">
        <v>4721</v>
      </c>
      <c r="C4968" s="360" t="s">
        <v>8</v>
      </c>
      <c r="D4968" s="361">
        <v>7.72</v>
      </c>
    </row>
    <row r="4969" spans="1:4" s="364" customFormat="1" x14ac:dyDescent="0.25">
      <c r="A4969" s="360">
        <v>90458</v>
      </c>
      <c r="B4969" s="360" t="s">
        <v>4722</v>
      </c>
      <c r="C4969" s="360" t="s">
        <v>8</v>
      </c>
      <c r="D4969" s="361">
        <v>21.91</v>
      </c>
    </row>
    <row r="4970" spans="1:4" s="364" customFormat="1" x14ac:dyDescent="0.25">
      <c r="A4970" s="360">
        <v>90459</v>
      </c>
      <c r="B4970" s="360" t="s">
        <v>4723</v>
      </c>
      <c r="C4970" s="360" t="s">
        <v>8</v>
      </c>
      <c r="D4970" s="361">
        <v>30.9</v>
      </c>
    </row>
    <row r="4971" spans="1:4" s="364" customFormat="1" x14ac:dyDescent="0.25">
      <c r="A4971" s="360">
        <v>90460</v>
      </c>
      <c r="B4971" s="360" t="s">
        <v>4724</v>
      </c>
      <c r="C4971" s="360" t="s">
        <v>51</v>
      </c>
      <c r="D4971" s="361">
        <v>9.35</v>
      </c>
    </row>
    <row r="4972" spans="1:4" s="364" customFormat="1" x14ac:dyDescent="0.25">
      <c r="A4972" s="360">
        <v>90461</v>
      </c>
      <c r="B4972" s="360" t="s">
        <v>4725</v>
      </c>
      <c r="C4972" s="360" t="s">
        <v>51</v>
      </c>
      <c r="D4972" s="361">
        <v>6.07</v>
      </c>
    </row>
    <row r="4973" spans="1:4" s="364" customFormat="1" x14ac:dyDescent="0.25">
      <c r="A4973" s="360">
        <v>90462</v>
      </c>
      <c r="B4973" s="360" t="s">
        <v>4726</v>
      </c>
      <c r="C4973" s="360" t="s">
        <v>51</v>
      </c>
      <c r="D4973" s="361">
        <v>1.24</v>
      </c>
    </row>
    <row r="4974" spans="1:4" s="364" customFormat="1" x14ac:dyDescent="0.25">
      <c r="A4974" s="360">
        <v>90463</v>
      </c>
      <c r="B4974" s="360" t="s">
        <v>4727</v>
      </c>
      <c r="C4974" s="360" t="s">
        <v>51</v>
      </c>
      <c r="D4974" s="361">
        <v>1.08</v>
      </c>
    </row>
    <row r="4975" spans="1:4" s="364" customFormat="1" x14ac:dyDescent="0.25">
      <c r="A4975" s="360">
        <v>90466</v>
      </c>
      <c r="B4975" s="360" t="s">
        <v>4728</v>
      </c>
      <c r="C4975" s="360" t="s">
        <v>51</v>
      </c>
      <c r="D4975" s="361">
        <v>10.68</v>
      </c>
    </row>
    <row r="4976" spans="1:4" s="364" customFormat="1" x14ac:dyDescent="0.25">
      <c r="A4976" s="360">
        <v>90467</v>
      </c>
      <c r="B4976" s="360" t="s">
        <v>4729</v>
      </c>
      <c r="C4976" s="360" t="s">
        <v>51</v>
      </c>
      <c r="D4976" s="361">
        <v>16.91</v>
      </c>
    </row>
    <row r="4977" spans="1:4" s="364" customFormat="1" x14ac:dyDescent="0.25">
      <c r="A4977" s="360">
        <v>90468</v>
      </c>
      <c r="B4977" s="360" t="s">
        <v>4730</v>
      </c>
      <c r="C4977" s="360" t="s">
        <v>51</v>
      </c>
      <c r="D4977" s="361">
        <v>4.7699999999999996</v>
      </c>
    </row>
    <row r="4978" spans="1:4" s="364" customFormat="1" x14ac:dyDescent="0.25">
      <c r="A4978" s="360">
        <v>90469</v>
      </c>
      <c r="B4978" s="360" t="s">
        <v>4731</v>
      </c>
      <c r="C4978" s="360" t="s">
        <v>51</v>
      </c>
      <c r="D4978" s="361">
        <v>7.66</v>
      </c>
    </row>
    <row r="4979" spans="1:4" s="364" customFormat="1" x14ac:dyDescent="0.25">
      <c r="A4979" s="360">
        <v>90470</v>
      </c>
      <c r="B4979" s="360" t="s">
        <v>4732</v>
      </c>
      <c r="C4979" s="360" t="s">
        <v>51</v>
      </c>
      <c r="D4979" s="361">
        <v>10.58</v>
      </c>
    </row>
    <row r="4980" spans="1:4" s="364" customFormat="1" x14ac:dyDescent="0.25">
      <c r="A4980" s="360">
        <v>91166</v>
      </c>
      <c r="B4980" s="360" t="s">
        <v>4733</v>
      </c>
      <c r="C4980" s="360" t="s">
        <v>51</v>
      </c>
      <c r="D4980" s="361">
        <v>2.77</v>
      </c>
    </row>
    <row r="4981" spans="1:4" s="364" customFormat="1" x14ac:dyDescent="0.25">
      <c r="A4981" s="360">
        <v>91167</v>
      </c>
      <c r="B4981" s="360" t="s">
        <v>4734</v>
      </c>
      <c r="C4981" s="360" t="s">
        <v>51</v>
      </c>
      <c r="D4981" s="361">
        <v>9.92</v>
      </c>
    </row>
    <row r="4982" spans="1:4" s="364" customFormat="1" x14ac:dyDescent="0.25">
      <c r="A4982" s="360">
        <v>91168</v>
      </c>
      <c r="B4982" s="360" t="s">
        <v>4735</v>
      </c>
      <c r="C4982" s="360" t="s">
        <v>51</v>
      </c>
      <c r="D4982" s="361">
        <v>7.54</v>
      </c>
    </row>
    <row r="4983" spans="1:4" s="364" customFormat="1" x14ac:dyDescent="0.25">
      <c r="A4983" s="360">
        <v>91169</v>
      </c>
      <c r="B4983" s="360" t="s">
        <v>4736</v>
      </c>
      <c r="C4983" s="360" t="s">
        <v>51</v>
      </c>
      <c r="D4983" s="361">
        <v>8.93</v>
      </c>
    </row>
    <row r="4984" spans="1:4" s="364" customFormat="1" x14ac:dyDescent="0.25">
      <c r="A4984" s="360">
        <v>91170</v>
      </c>
      <c r="B4984" s="360" t="s">
        <v>4737</v>
      </c>
      <c r="C4984" s="360" t="s">
        <v>51</v>
      </c>
      <c r="D4984" s="361">
        <v>2.5499999999999998</v>
      </c>
    </row>
    <row r="4985" spans="1:4" s="364" customFormat="1" x14ac:dyDescent="0.25">
      <c r="A4985" s="360">
        <v>91171</v>
      </c>
      <c r="B4985" s="360" t="s">
        <v>4738</v>
      </c>
      <c r="C4985" s="360" t="s">
        <v>51</v>
      </c>
      <c r="D4985" s="361">
        <v>3.2</v>
      </c>
    </row>
    <row r="4986" spans="1:4" s="364" customFormat="1" x14ac:dyDescent="0.25">
      <c r="A4986" s="360">
        <v>91172</v>
      </c>
      <c r="B4986" s="360" t="s">
        <v>4739</v>
      </c>
      <c r="C4986" s="360" t="s">
        <v>51</v>
      </c>
      <c r="D4986" s="361">
        <v>4.72</v>
      </c>
    </row>
    <row r="4987" spans="1:4" s="364" customFormat="1" x14ac:dyDescent="0.25">
      <c r="A4987" s="360">
        <v>91173</v>
      </c>
      <c r="B4987" s="360" t="s">
        <v>4740</v>
      </c>
      <c r="C4987" s="360" t="s">
        <v>51</v>
      </c>
      <c r="D4987" s="361">
        <v>1.29</v>
      </c>
    </row>
    <row r="4988" spans="1:4" s="364" customFormat="1" x14ac:dyDescent="0.25">
      <c r="A4988" s="360">
        <v>91174</v>
      </c>
      <c r="B4988" s="360" t="s">
        <v>4741</v>
      </c>
      <c r="C4988" s="360" t="s">
        <v>51</v>
      </c>
      <c r="D4988" s="361">
        <v>2.54</v>
      </c>
    </row>
    <row r="4989" spans="1:4" s="364" customFormat="1" x14ac:dyDescent="0.25">
      <c r="A4989" s="360">
        <v>91175</v>
      </c>
      <c r="B4989" s="360" t="s">
        <v>4742</v>
      </c>
      <c r="C4989" s="360" t="s">
        <v>51</v>
      </c>
      <c r="D4989" s="361">
        <v>4.1399999999999997</v>
      </c>
    </row>
    <row r="4990" spans="1:4" s="364" customFormat="1" x14ac:dyDescent="0.25">
      <c r="A4990" s="360">
        <v>91176</v>
      </c>
      <c r="B4990" s="360" t="s">
        <v>4743</v>
      </c>
      <c r="C4990" s="360" t="s">
        <v>51</v>
      </c>
      <c r="D4990" s="361">
        <v>22.34</v>
      </c>
    </row>
    <row r="4991" spans="1:4" s="364" customFormat="1" x14ac:dyDescent="0.25">
      <c r="A4991" s="360">
        <v>91177</v>
      </c>
      <c r="B4991" s="360" t="s">
        <v>4744</v>
      </c>
      <c r="C4991" s="360" t="s">
        <v>51</v>
      </c>
      <c r="D4991" s="361">
        <v>10.81</v>
      </c>
    </row>
    <row r="4992" spans="1:4" s="364" customFormat="1" x14ac:dyDescent="0.25">
      <c r="A4992" s="360">
        <v>91178</v>
      </c>
      <c r="B4992" s="360" t="s">
        <v>4745</v>
      </c>
      <c r="C4992" s="360" t="s">
        <v>51</v>
      </c>
      <c r="D4992" s="361">
        <v>12.42</v>
      </c>
    </row>
    <row r="4993" spans="1:4" s="364" customFormat="1" x14ac:dyDescent="0.25">
      <c r="A4993" s="360">
        <v>91179</v>
      </c>
      <c r="B4993" s="360" t="s">
        <v>4746</v>
      </c>
      <c r="C4993" s="360" t="s">
        <v>51</v>
      </c>
      <c r="D4993" s="361">
        <v>5.72</v>
      </c>
    </row>
    <row r="4994" spans="1:4" s="364" customFormat="1" x14ac:dyDescent="0.25">
      <c r="A4994" s="360">
        <v>91180</v>
      </c>
      <c r="B4994" s="360" t="s">
        <v>4747</v>
      </c>
      <c r="C4994" s="360" t="s">
        <v>51</v>
      </c>
      <c r="D4994" s="361">
        <v>5.23</v>
      </c>
    </row>
    <row r="4995" spans="1:4" s="364" customFormat="1" x14ac:dyDescent="0.25">
      <c r="A4995" s="360">
        <v>91181</v>
      </c>
      <c r="B4995" s="360" t="s">
        <v>4748</v>
      </c>
      <c r="C4995" s="360" t="s">
        <v>51</v>
      </c>
      <c r="D4995" s="361">
        <v>5.86</v>
      </c>
    </row>
    <row r="4996" spans="1:4" s="364" customFormat="1" x14ac:dyDescent="0.25">
      <c r="A4996" s="360">
        <v>91182</v>
      </c>
      <c r="B4996" s="360" t="s">
        <v>4749</v>
      </c>
      <c r="C4996" s="360" t="s">
        <v>51</v>
      </c>
      <c r="D4996" s="361">
        <v>22.37</v>
      </c>
    </row>
    <row r="4997" spans="1:4" s="364" customFormat="1" x14ac:dyDescent="0.25">
      <c r="A4997" s="360">
        <v>91183</v>
      </c>
      <c r="B4997" s="360" t="s">
        <v>4750</v>
      </c>
      <c r="C4997" s="360" t="s">
        <v>51</v>
      </c>
      <c r="D4997" s="361">
        <v>11.03</v>
      </c>
    </row>
    <row r="4998" spans="1:4" s="364" customFormat="1" x14ac:dyDescent="0.25">
      <c r="A4998" s="360">
        <v>91184</v>
      </c>
      <c r="B4998" s="360" t="s">
        <v>4751</v>
      </c>
      <c r="C4998" s="360" t="s">
        <v>51</v>
      </c>
      <c r="D4998" s="361">
        <v>10.29</v>
      </c>
    </row>
    <row r="4999" spans="1:4" s="364" customFormat="1" x14ac:dyDescent="0.25">
      <c r="A4999" s="360">
        <v>91185</v>
      </c>
      <c r="B4999" s="360" t="s">
        <v>4752</v>
      </c>
      <c r="C4999" s="360" t="s">
        <v>51</v>
      </c>
      <c r="D4999" s="361">
        <v>5.73</v>
      </c>
    </row>
    <row r="5000" spans="1:4" s="364" customFormat="1" x14ac:dyDescent="0.25">
      <c r="A5000" s="360">
        <v>91186</v>
      </c>
      <c r="B5000" s="360" t="s">
        <v>4753</v>
      </c>
      <c r="C5000" s="360" t="s">
        <v>51</v>
      </c>
      <c r="D5000" s="361">
        <v>4.71</v>
      </c>
    </row>
    <row r="5001" spans="1:4" s="364" customFormat="1" x14ac:dyDescent="0.25">
      <c r="A5001" s="360">
        <v>91187</v>
      </c>
      <c r="B5001" s="360" t="s">
        <v>4754</v>
      </c>
      <c r="C5001" s="360" t="s">
        <v>51</v>
      </c>
      <c r="D5001" s="361">
        <v>5.43</v>
      </c>
    </row>
    <row r="5002" spans="1:4" s="364" customFormat="1" x14ac:dyDescent="0.25">
      <c r="A5002" s="360">
        <v>91188</v>
      </c>
      <c r="B5002" s="360" t="s">
        <v>4755</v>
      </c>
      <c r="C5002" s="360" t="s">
        <v>8</v>
      </c>
      <c r="D5002" s="361">
        <v>6.08</v>
      </c>
    </row>
    <row r="5003" spans="1:4" s="364" customFormat="1" x14ac:dyDescent="0.25">
      <c r="A5003" s="360">
        <v>91189</v>
      </c>
      <c r="B5003" s="360" t="s">
        <v>4756</v>
      </c>
      <c r="C5003" s="360" t="s">
        <v>8</v>
      </c>
      <c r="D5003" s="361">
        <v>45.17</v>
      </c>
    </row>
    <row r="5004" spans="1:4" s="364" customFormat="1" x14ac:dyDescent="0.25">
      <c r="A5004" s="360">
        <v>91190</v>
      </c>
      <c r="B5004" s="360" t="s">
        <v>4757</v>
      </c>
      <c r="C5004" s="360" t="s">
        <v>8</v>
      </c>
      <c r="D5004" s="361">
        <v>4.13</v>
      </c>
    </row>
    <row r="5005" spans="1:4" s="364" customFormat="1" x14ac:dyDescent="0.25">
      <c r="A5005" s="360">
        <v>91191</v>
      </c>
      <c r="B5005" s="360" t="s">
        <v>4758</v>
      </c>
      <c r="C5005" s="360" t="s">
        <v>8</v>
      </c>
      <c r="D5005" s="361">
        <v>4.37</v>
      </c>
    </row>
    <row r="5006" spans="1:4" s="364" customFormat="1" x14ac:dyDescent="0.25">
      <c r="A5006" s="360">
        <v>91192</v>
      </c>
      <c r="B5006" s="360" t="s">
        <v>4759</v>
      </c>
      <c r="C5006" s="360" t="s">
        <v>8</v>
      </c>
      <c r="D5006" s="361">
        <v>4.84</v>
      </c>
    </row>
    <row r="5007" spans="1:4" s="364" customFormat="1" x14ac:dyDescent="0.25">
      <c r="A5007" s="360">
        <v>91222</v>
      </c>
      <c r="B5007" s="360" t="s">
        <v>4760</v>
      </c>
      <c r="C5007" s="360" t="s">
        <v>51</v>
      </c>
      <c r="D5007" s="361">
        <v>11.36</v>
      </c>
    </row>
    <row r="5008" spans="1:4" s="364" customFormat="1" x14ac:dyDescent="0.25">
      <c r="A5008" s="360">
        <v>94480</v>
      </c>
      <c r="B5008" s="360" t="s">
        <v>4761</v>
      </c>
      <c r="C5008" s="360" t="s">
        <v>8</v>
      </c>
      <c r="D5008" s="362">
        <v>2445.37</v>
      </c>
    </row>
    <row r="5009" spans="1:4" s="364" customFormat="1" x14ac:dyDescent="0.25">
      <c r="A5009" s="360">
        <v>94481</v>
      </c>
      <c r="B5009" s="360" t="s">
        <v>4762</v>
      </c>
      <c r="C5009" s="360" t="s">
        <v>8</v>
      </c>
      <c r="D5009" s="362">
        <v>1697.88</v>
      </c>
    </row>
    <row r="5010" spans="1:4" s="364" customFormat="1" x14ac:dyDescent="0.25">
      <c r="A5010" s="360">
        <v>94482</v>
      </c>
      <c r="B5010" s="360" t="s">
        <v>4763</v>
      </c>
      <c r="C5010" s="360" t="s">
        <v>8</v>
      </c>
      <c r="D5010" s="362">
        <v>1325.51</v>
      </c>
    </row>
    <row r="5011" spans="1:4" s="364" customFormat="1" x14ac:dyDescent="0.25">
      <c r="A5011" s="360">
        <v>94483</v>
      </c>
      <c r="B5011" s="360" t="s">
        <v>4764</v>
      </c>
      <c r="C5011" s="360" t="s">
        <v>8</v>
      </c>
      <c r="D5011" s="362">
        <v>1107.22</v>
      </c>
    </row>
    <row r="5012" spans="1:4" s="364" customFormat="1" x14ac:dyDescent="0.25">
      <c r="A5012" s="360">
        <v>95541</v>
      </c>
      <c r="B5012" s="360" t="s">
        <v>4765</v>
      </c>
      <c r="C5012" s="360" t="s">
        <v>8</v>
      </c>
      <c r="D5012" s="361">
        <v>3.76</v>
      </c>
    </row>
    <row r="5013" spans="1:4" s="364" customFormat="1" x14ac:dyDescent="0.25">
      <c r="A5013" s="360">
        <v>96559</v>
      </c>
      <c r="B5013" s="360" t="s">
        <v>4766</v>
      </c>
      <c r="C5013" s="360" t="s">
        <v>4</v>
      </c>
      <c r="D5013" s="361">
        <v>25.88</v>
      </c>
    </row>
    <row r="5014" spans="1:4" s="364" customFormat="1" x14ac:dyDescent="0.25">
      <c r="A5014" s="360">
        <v>96560</v>
      </c>
      <c r="B5014" s="360" t="s">
        <v>4767</v>
      </c>
      <c r="C5014" s="360" t="s">
        <v>4</v>
      </c>
      <c r="D5014" s="361">
        <v>17.91</v>
      </c>
    </row>
    <row r="5015" spans="1:4" s="364" customFormat="1" x14ac:dyDescent="0.25">
      <c r="A5015" s="360">
        <v>96561</v>
      </c>
      <c r="B5015" s="360" t="s">
        <v>4768</v>
      </c>
      <c r="C5015" s="360" t="s">
        <v>4</v>
      </c>
      <c r="D5015" s="361">
        <v>13.5</v>
      </c>
    </row>
    <row r="5016" spans="1:4" s="364" customFormat="1" x14ac:dyDescent="0.25">
      <c r="A5016" s="360">
        <v>96562</v>
      </c>
      <c r="B5016" s="360" t="s">
        <v>4769</v>
      </c>
      <c r="C5016" s="360" t="s">
        <v>51</v>
      </c>
      <c r="D5016" s="361">
        <v>16.39</v>
      </c>
    </row>
    <row r="5017" spans="1:4" s="364" customFormat="1" x14ac:dyDescent="0.25">
      <c r="A5017" s="360">
        <v>96563</v>
      </c>
      <c r="B5017" s="360" t="s">
        <v>14960</v>
      </c>
      <c r="C5017" s="360" t="s">
        <v>51</v>
      </c>
      <c r="D5017" s="361">
        <v>21.22</v>
      </c>
    </row>
    <row r="5018" spans="1:4" s="364" customFormat="1" x14ac:dyDescent="0.25">
      <c r="A5018" s="360">
        <v>101802</v>
      </c>
      <c r="B5018" s="360" t="s">
        <v>12754</v>
      </c>
      <c r="C5018" s="360" t="s">
        <v>8</v>
      </c>
      <c r="D5018" s="362">
        <v>1411.51</v>
      </c>
    </row>
    <row r="5019" spans="1:4" s="364" customFormat="1" x14ac:dyDescent="0.25">
      <c r="A5019" s="360">
        <v>101803</v>
      </c>
      <c r="B5019" s="360" t="s">
        <v>12755</v>
      </c>
      <c r="C5019" s="360" t="s">
        <v>8</v>
      </c>
      <c r="D5019" s="361">
        <v>862.66</v>
      </c>
    </row>
    <row r="5020" spans="1:4" s="364" customFormat="1" x14ac:dyDescent="0.25">
      <c r="A5020" s="360">
        <v>101804</v>
      </c>
      <c r="B5020" s="360" t="s">
        <v>12756</v>
      </c>
      <c r="C5020" s="360" t="s">
        <v>8</v>
      </c>
      <c r="D5020" s="362">
        <v>1094.04</v>
      </c>
    </row>
    <row r="5021" spans="1:4" s="364" customFormat="1" x14ac:dyDescent="0.25">
      <c r="A5021" s="360">
        <v>101805</v>
      </c>
      <c r="B5021" s="360" t="s">
        <v>12757</v>
      </c>
      <c r="C5021" s="360" t="s">
        <v>8</v>
      </c>
      <c r="D5021" s="362">
        <v>1396.16</v>
      </c>
    </row>
    <row r="5022" spans="1:4" s="364" customFormat="1" x14ac:dyDescent="0.25">
      <c r="A5022" s="360">
        <v>102111</v>
      </c>
      <c r="B5022" s="360" t="s">
        <v>12758</v>
      </c>
      <c r="C5022" s="360" t="s">
        <v>8</v>
      </c>
      <c r="D5022" s="361">
        <v>962.43</v>
      </c>
    </row>
    <row r="5023" spans="1:4" s="364" customFormat="1" x14ac:dyDescent="0.25">
      <c r="A5023" s="360">
        <v>102112</v>
      </c>
      <c r="B5023" s="360" t="s">
        <v>12759</v>
      </c>
      <c r="C5023" s="360" t="s">
        <v>8</v>
      </c>
      <c r="D5023" s="361">
        <v>105.97</v>
      </c>
    </row>
    <row r="5024" spans="1:4" s="364" customFormat="1" x14ac:dyDescent="0.25">
      <c r="A5024" s="360">
        <v>102113</v>
      </c>
      <c r="B5024" s="360" t="s">
        <v>12760</v>
      </c>
      <c r="C5024" s="360" t="s">
        <v>8</v>
      </c>
      <c r="D5024" s="362">
        <v>1552.36</v>
      </c>
    </row>
    <row r="5025" spans="1:4" s="364" customFormat="1" x14ac:dyDescent="0.25">
      <c r="A5025" s="360">
        <v>102114</v>
      </c>
      <c r="B5025" s="360" t="s">
        <v>12761</v>
      </c>
      <c r="C5025" s="360" t="s">
        <v>8</v>
      </c>
      <c r="D5025" s="361">
        <v>108.66</v>
      </c>
    </row>
    <row r="5026" spans="1:4" s="364" customFormat="1" x14ac:dyDescent="0.25">
      <c r="A5026" s="360">
        <v>102115</v>
      </c>
      <c r="B5026" s="360" t="s">
        <v>12762</v>
      </c>
      <c r="C5026" s="360" t="s">
        <v>8</v>
      </c>
      <c r="D5026" s="362">
        <v>2720.89</v>
      </c>
    </row>
    <row r="5027" spans="1:4" s="364" customFormat="1" x14ac:dyDescent="0.25">
      <c r="A5027" s="360">
        <v>102116</v>
      </c>
      <c r="B5027" s="360" t="s">
        <v>12763</v>
      </c>
      <c r="C5027" s="360" t="s">
        <v>8</v>
      </c>
      <c r="D5027" s="362">
        <v>1659.57</v>
      </c>
    </row>
    <row r="5028" spans="1:4" s="364" customFormat="1" x14ac:dyDescent="0.25">
      <c r="A5028" s="360">
        <v>102117</v>
      </c>
      <c r="B5028" s="360" t="s">
        <v>12764</v>
      </c>
      <c r="C5028" s="360" t="s">
        <v>8</v>
      </c>
      <c r="D5028" s="361">
        <v>111.93</v>
      </c>
    </row>
    <row r="5029" spans="1:4" s="364" customFormat="1" x14ac:dyDescent="0.25">
      <c r="A5029" s="360">
        <v>102118</v>
      </c>
      <c r="B5029" s="360" t="s">
        <v>12765</v>
      </c>
      <c r="C5029" s="360" t="s">
        <v>8</v>
      </c>
      <c r="D5029" s="362">
        <v>2274.21</v>
      </c>
    </row>
    <row r="5030" spans="1:4" s="364" customFormat="1" x14ac:dyDescent="0.25">
      <c r="A5030" s="360">
        <v>102119</v>
      </c>
      <c r="B5030" s="360" t="s">
        <v>12766</v>
      </c>
      <c r="C5030" s="360" t="s">
        <v>8</v>
      </c>
      <c r="D5030" s="361">
        <v>114.76</v>
      </c>
    </row>
    <row r="5031" spans="1:4" s="364" customFormat="1" x14ac:dyDescent="0.25">
      <c r="A5031" s="360">
        <v>102121</v>
      </c>
      <c r="B5031" s="360" t="s">
        <v>12767</v>
      </c>
      <c r="C5031" s="360" t="s">
        <v>8</v>
      </c>
      <c r="D5031" s="361">
        <v>144.22</v>
      </c>
    </row>
    <row r="5032" spans="1:4" s="364" customFormat="1" x14ac:dyDescent="0.25">
      <c r="A5032" s="360">
        <v>102122</v>
      </c>
      <c r="B5032" s="360" t="s">
        <v>12768</v>
      </c>
      <c r="C5032" s="360" t="s">
        <v>8</v>
      </c>
      <c r="D5032" s="362">
        <v>7768.69</v>
      </c>
    </row>
    <row r="5033" spans="1:4" s="364" customFormat="1" x14ac:dyDescent="0.25">
      <c r="A5033" s="360">
        <v>102123</v>
      </c>
      <c r="B5033" s="360" t="s">
        <v>12769</v>
      </c>
      <c r="C5033" s="360" t="s">
        <v>8</v>
      </c>
      <c r="D5033" s="361">
        <v>152.62</v>
      </c>
    </row>
    <row r="5034" spans="1:4" s="364" customFormat="1" x14ac:dyDescent="0.25">
      <c r="A5034" s="360">
        <v>102136</v>
      </c>
      <c r="B5034" s="360" t="s">
        <v>12770</v>
      </c>
      <c r="C5034" s="360" t="s">
        <v>8</v>
      </c>
      <c r="D5034" s="361">
        <v>55.47</v>
      </c>
    </row>
    <row r="5035" spans="1:4" s="364" customFormat="1" x14ac:dyDescent="0.25">
      <c r="A5035" s="360">
        <v>102137</v>
      </c>
      <c r="B5035" s="360" t="s">
        <v>12771</v>
      </c>
      <c r="C5035" s="360" t="s">
        <v>8</v>
      </c>
      <c r="D5035" s="361">
        <v>72.53</v>
      </c>
    </row>
    <row r="5036" spans="1:4" s="364" customFormat="1" x14ac:dyDescent="0.25">
      <c r="A5036" s="360">
        <v>102138</v>
      </c>
      <c r="B5036" s="360" t="s">
        <v>12772</v>
      </c>
      <c r="C5036" s="360" t="s">
        <v>8</v>
      </c>
      <c r="D5036" s="361">
        <v>166.27</v>
      </c>
    </row>
    <row r="5037" spans="1:4" s="364" customFormat="1" x14ac:dyDescent="0.25">
      <c r="A5037" s="360">
        <v>93350</v>
      </c>
      <c r="B5037" s="360" t="s">
        <v>4770</v>
      </c>
      <c r="C5037" s="360" t="s">
        <v>8</v>
      </c>
      <c r="D5037" s="362">
        <v>1036.0899999999999</v>
      </c>
    </row>
    <row r="5038" spans="1:4" s="364" customFormat="1" x14ac:dyDescent="0.25">
      <c r="A5038" s="360">
        <v>93351</v>
      </c>
      <c r="B5038" s="360" t="s">
        <v>4771</v>
      </c>
      <c r="C5038" s="360" t="s">
        <v>8</v>
      </c>
      <c r="D5038" s="361">
        <v>848.92</v>
      </c>
    </row>
    <row r="5039" spans="1:4" s="364" customFormat="1" x14ac:dyDescent="0.25">
      <c r="A5039" s="360">
        <v>93352</v>
      </c>
      <c r="B5039" s="360" t="s">
        <v>4772</v>
      </c>
      <c r="C5039" s="360" t="s">
        <v>8</v>
      </c>
      <c r="D5039" s="361">
        <v>662.3</v>
      </c>
    </row>
    <row r="5040" spans="1:4" s="364" customFormat="1" x14ac:dyDescent="0.25">
      <c r="A5040" s="360">
        <v>93353</v>
      </c>
      <c r="B5040" s="360" t="s">
        <v>4773</v>
      </c>
      <c r="C5040" s="360" t="s">
        <v>8</v>
      </c>
      <c r="D5040" s="361">
        <v>479.63</v>
      </c>
    </row>
    <row r="5041" spans="1:4" s="364" customFormat="1" x14ac:dyDescent="0.25">
      <c r="A5041" s="360">
        <v>93354</v>
      </c>
      <c r="B5041" s="360" t="s">
        <v>4774</v>
      </c>
      <c r="C5041" s="360" t="s">
        <v>8</v>
      </c>
      <c r="D5041" s="361">
        <v>757.5</v>
      </c>
    </row>
    <row r="5042" spans="1:4" s="364" customFormat="1" x14ac:dyDescent="0.25">
      <c r="A5042" s="360">
        <v>93355</v>
      </c>
      <c r="B5042" s="360" t="s">
        <v>4775</v>
      </c>
      <c r="C5042" s="360" t="s">
        <v>8</v>
      </c>
      <c r="D5042" s="361">
        <v>629.32000000000005</v>
      </c>
    </row>
    <row r="5043" spans="1:4" s="364" customFormat="1" x14ac:dyDescent="0.25">
      <c r="A5043" s="360">
        <v>93356</v>
      </c>
      <c r="B5043" s="360" t="s">
        <v>4776</v>
      </c>
      <c r="C5043" s="360" t="s">
        <v>8</v>
      </c>
      <c r="D5043" s="361">
        <v>500.06</v>
      </c>
    </row>
    <row r="5044" spans="1:4" s="364" customFormat="1" x14ac:dyDescent="0.25">
      <c r="A5044" s="360">
        <v>93357</v>
      </c>
      <c r="B5044" s="360" t="s">
        <v>4777</v>
      </c>
      <c r="C5044" s="360" t="s">
        <v>8</v>
      </c>
      <c r="D5044" s="361">
        <v>373.12</v>
      </c>
    </row>
    <row r="5045" spans="1:4" s="364" customFormat="1" x14ac:dyDescent="0.25">
      <c r="A5045" s="360">
        <v>96520</v>
      </c>
      <c r="B5045" s="360" t="s">
        <v>14961</v>
      </c>
      <c r="C5045" s="360" t="s">
        <v>24</v>
      </c>
      <c r="D5045" s="361">
        <v>77.44</v>
      </c>
    </row>
    <row r="5046" spans="1:4" s="364" customFormat="1" x14ac:dyDescent="0.25">
      <c r="A5046" s="360">
        <v>96521</v>
      </c>
      <c r="B5046" s="360" t="s">
        <v>14962</v>
      </c>
      <c r="C5046" s="360" t="s">
        <v>24</v>
      </c>
      <c r="D5046" s="361">
        <v>33.21</v>
      </c>
    </row>
    <row r="5047" spans="1:4" s="364" customFormat="1" x14ac:dyDescent="0.25">
      <c r="A5047" s="360">
        <v>96522</v>
      </c>
      <c r="B5047" s="360" t="s">
        <v>14963</v>
      </c>
      <c r="C5047" s="360" t="s">
        <v>24</v>
      </c>
      <c r="D5047" s="361">
        <v>116.88</v>
      </c>
    </row>
    <row r="5048" spans="1:4" s="364" customFormat="1" x14ac:dyDescent="0.25">
      <c r="A5048" s="360">
        <v>96523</v>
      </c>
      <c r="B5048" s="360" t="s">
        <v>14964</v>
      </c>
      <c r="C5048" s="360" t="s">
        <v>24</v>
      </c>
      <c r="D5048" s="361">
        <v>74.27</v>
      </c>
    </row>
    <row r="5049" spans="1:4" s="364" customFormat="1" x14ac:dyDescent="0.25">
      <c r="A5049" s="360">
        <v>96524</v>
      </c>
      <c r="B5049" s="360" t="s">
        <v>14965</v>
      </c>
      <c r="C5049" s="360" t="s">
        <v>24</v>
      </c>
      <c r="D5049" s="361">
        <v>141.02000000000001</v>
      </c>
    </row>
    <row r="5050" spans="1:4" s="364" customFormat="1" x14ac:dyDescent="0.25">
      <c r="A5050" s="360">
        <v>96525</v>
      </c>
      <c r="B5050" s="360" t="s">
        <v>14966</v>
      </c>
      <c r="C5050" s="360" t="s">
        <v>24</v>
      </c>
      <c r="D5050" s="361">
        <v>30.37</v>
      </c>
    </row>
    <row r="5051" spans="1:4" s="364" customFormat="1" x14ac:dyDescent="0.25">
      <c r="A5051" s="360">
        <v>96526</v>
      </c>
      <c r="B5051" s="360" t="s">
        <v>14967</v>
      </c>
      <c r="C5051" s="360" t="s">
        <v>24</v>
      </c>
      <c r="D5051" s="361">
        <v>236.33</v>
      </c>
    </row>
    <row r="5052" spans="1:4" s="364" customFormat="1" x14ac:dyDescent="0.25">
      <c r="A5052" s="360">
        <v>96527</v>
      </c>
      <c r="B5052" s="360" t="s">
        <v>14968</v>
      </c>
      <c r="C5052" s="360" t="s">
        <v>24</v>
      </c>
      <c r="D5052" s="361">
        <v>97.41</v>
      </c>
    </row>
    <row r="5053" spans="1:4" s="364" customFormat="1" x14ac:dyDescent="0.25">
      <c r="A5053" s="360">
        <v>96528</v>
      </c>
      <c r="B5053" s="360" t="s">
        <v>4778</v>
      </c>
      <c r="C5053" s="360" t="s">
        <v>4</v>
      </c>
      <c r="D5053" s="361">
        <v>205.18</v>
      </c>
    </row>
    <row r="5054" spans="1:4" s="364" customFormat="1" x14ac:dyDescent="0.25">
      <c r="A5054" s="360">
        <v>101114</v>
      </c>
      <c r="B5054" s="360" t="s">
        <v>4779</v>
      </c>
      <c r="C5054" s="360" t="s">
        <v>24</v>
      </c>
      <c r="D5054" s="361">
        <v>2.99</v>
      </c>
    </row>
    <row r="5055" spans="1:4" s="364" customFormat="1" x14ac:dyDescent="0.25">
      <c r="A5055" s="360">
        <v>101115</v>
      </c>
      <c r="B5055" s="360" t="s">
        <v>4780</v>
      </c>
      <c r="C5055" s="360" t="s">
        <v>24</v>
      </c>
      <c r="D5055" s="361">
        <v>2.5499999999999998</v>
      </c>
    </row>
    <row r="5056" spans="1:4" s="364" customFormat="1" x14ac:dyDescent="0.25">
      <c r="A5056" s="360">
        <v>101116</v>
      </c>
      <c r="B5056" s="360" t="s">
        <v>4781</v>
      </c>
      <c r="C5056" s="360" t="s">
        <v>24</v>
      </c>
      <c r="D5056" s="361">
        <v>1.58</v>
      </c>
    </row>
    <row r="5057" spans="1:4" s="364" customFormat="1" x14ac:dyDescent="0.25">
      <c r="A5057" s="360">
        <v>101117</v>
      </c>
      <c r="B5057" s="360" t="s">
        <v>4782</v>
      </c>
      <c r="C5057" s="360" t="s">
        <v>24</v>
      </c>
      <c r="D5057" s="361">
        <v>2.25</v>
      </c>
    </row>
    <row r="5058" spans="1:4" s="364" customFormat="1" x14ac:dyDescent="0.25">
      <c r="A5058" s="360">
        <v>101118</v>
      </c>
      <c r="B5058" s="360" t="s">
        <v>4783</v>
      </c>
      <c r="C5058" s="360" t="s">
        <v>24</v>
      </c>
      <c r="D5058" s="361">
        <v>2.59</v>
      </c>
    </row>
    <row r="5059" spans="1:4" s="364" customFormat="1" x14ac:dyDescent="0.25">
      <c r="A5059" s="360">
        <v>101119</v>
      </c>
      <c r="B5059" s="360" t="s">
        <v>4784</v>
      </c>
      <c r="C5059" s="360" t="s">
        <v>24</v>
      </c>
      <c r="D5059" s="361">
        <v>5.71</v>
      </c>
    </row>
    <row r="5060" spans="1:4" s="364" customFormat="1" x14ac:dyDescent="0.25">
      <c r="A5060" s="360">
        <v>101120</v>
      </c>
      <c r="B5060" s="360" t="s">
        <v>4785</v>
      </c>
      <c r="C5060" s="360" t="s">
        <v>24</v>
      </c>
      <c r="D5060" s="361">
        <v>4.87</v>
      </c>
    </row>
    <row r="5061" spans="1:4" s="364" customFormat="1" x14ac:dyDescent="0.25">
      <c r="A5061" s="360">
        <v>101121</v>
      </c>
      <c r="B5061" s="360" t="s">
        <v>4786</v>
      </c>
      <c r="C5061" s="360" t="s">
        <v>24</v>
      </c>
      <c r="D5061" s="361">
        <v>3.05</v>
      </c>
    </row>
    <row r="5062" spans="1:4" s="364" customFormat="1" x14ac:dyDescent="0.25">
      <c r="A5062" s="360">
        <v>101122</v>
      </c>
      <c r="B5062" s="360" t="s">
        <v>4787</v>
      </c>
      <c r="C5062" s="360" t="s">
        <v>24</v>
      </c>
      <c r="D5062" s="361">
        <v>4.3099999999999996</v>
      </c>
    </row>
    <row r="5063" spans="1:4" s="364" customFormat="1" x14ac:dyDescent="0.25">
      <c r="A5063" s="360">
        <v>101123</v>
      </c>
      <c r="B5063" s="360" t="s">
        <v>4788</v>
      </c>
      <c r="C5063" s="360" t="s">
        <v>24</v>
      </c>
      <c r="D5063" s="361">
        <v>4.95</v>
      </c>
    </row>
    <row r="5064" spans="1:4" s="364" customFormat="1" x14ac:dyDescent="0.25">
      <c r="A5064" s="360">
        <v>101124</v>
      </c>
      <c r="B5064" s="360" t="s">
        <v>4789</v>
      </c>
      <c r="C5064" s="360" t="s">
        <v>24</v>
      </c>
      <c r="D5064" s="361">
        <v>10.75</v>
      </c>
    </row>
    <row r="5065" spans="1:4" s="364" customFormat="1" x14ac:dyDescent="0.25">
      <c r="A5065" s="360">
        <v>101125</v>
      </c>
      <c r="B5065" s="360" t="s">
        <v>4790</v>
      </c>
      <c r="C5065" s="360" t="s">
        <v>24</v>
      </c>
      <c r="D5065" s="361">
        <v>10.31</v>
      </c>
    </row>
    <row r="5066" spans="1:4" s="364" customFormat="1" x14ac:dyDescent="0.25">
      <c r="A5066" s="360">
        <v>101126</v>
      </c>
      <c r="B5066" s="360" t="s">
        <v>4791</v>
      </c>
      <c r="C5066" s="360" t="s">
        <v>24</v>
      </c>
      <c r="D5066" s="361">
        <v>9.34</v>
      </c>
    </row>
    <row r="5067" spans="1:4" s="364" customFormat="1" x14ac:dyDescent="0.25">
      <c r="A5067" s="360">
        <v>101127</v>
      </c>
      <c r="B5067" s="360" t="s">
        <v>4792</v>
      </c>
      <c r="C5067" s="360" t="s">
        <v>24</v>
      </c>
      <c r="D5067" s="361">
        <v>10.01</v>
      </c>
    </row>
    <row r="5068" spans="1:4" s="364" customFormat="1" x14ac:dyDescent="0.25">
      <c r="A5068" s="360">
        <v>101128</v>
      </c>
      <c r="B5068" s="360" t="s">
        <v>4793</v>
      </c>
      <c r="C5068" s="360" t="s">
        <v>24</v>
      </c>
      <c r="D5068" s="361">
        <v>10.35</v>
      </c>
    </row>
    <row r="5069" spans="1:4" s="364" customFormat="1" x14ac:dyDescent="0.25">
      <c r="A5069" s="360">
        <v>101129</v>
      </c>
      <c r="B5069" s="360" t="s">
        <v>4794</v>
      </c>
      <c r="C5069" s="360" t="s">
        <v>24</v>
      </c>
      <c r="D5069" s="361">
        <v>13.78</v>
      </c>
    </row>
    <row r="5070" spans="1:4" s="364" customFormat="1" x14ac:dyDescent="0.25">
      <c r="A5070" s="360">
        <v>101130</v>
      </c>
      <c r="B5070" s="360" t="s">
        <v>4795</v>
      </c>
      <c r="C5070" s="360" t="s">
        <v>24</v>
      </c>
      <c r="D5070" s="361">
        <v>12.94</v>
      </c>
    </row>
    <row r="5071" spans="1:4" s="364" customFormat="1" x14ac:dyDescent="0.25">
      <c r="A5071" s="360">
        <v>101131</v>
      </c>
      <c r="B5071" s="360" t="s">
        <v>4796</v>
      </c>
      <c r="C5071" s="360" t="s">
        <v>24</v>
      </c>
      <c r="D5071" s="361">
        <v>11.12</v>
      </c>
    </row>
    <row r="5072" spans="1:4" s="364" customFormat="1" x14ac:dyDescent="0.25">
      <c r="A5072" s="360">
        <v>101132</v>
      </c>
      <c r="B5072" s="360" t="s">
        <v>4797</v>
      </c>
      <c r="C5072" s="360" t="s">
        <v>24</v>
      </c>
      <c r="D5072" s="361">
        <v>12.38</v>
      </c>
    </row>
    <row r="5073" spans="1:4" s="364" customFormat="1" x14ac:dyDescent="0.25">
      <c r="A5073" s="360">
        <v>101133</v>
      </c>
      <c r="B5073" s="360" t="s">
        <v>4798</v>
      </c>
      <c r="C5073" s="360" t="s">
        <v>24</v>
      </c>
      <c r="D5073" s="361">
        <v>13.02</v>
      </c>
    </row>
    <row r="5074" spans="1:4" s="364" customFormat="1" x14ac:dyDescent="0.25">
      <c r="A5074" s="360">
        <v>101134</v>
      </c>
      <c r="B5074" s="360" t="s">
        <v>4799</v>
      </c>
      <c r="C5074" s="360" t="s">
        <v>24</v>
      </c>
      <c r="D5074" s="361">
        <v>11.22</v>
      </c>
    </row>
    <row r="5075" spans="1:4" s="364" customFormat="1" x14ac:dyDescent="0.25">
      <c r="A5075" s="360">
        <v>101135</v>
      </c>
      <c r="B5075" s="360" t="s">
        <v>4800</v>
      </c>
      <c r="C5075" s="360" t="s">
        <v>24</v>
      </c>
      <c r="D5075" s="361">
        <v>10.78</v>
      </c>
    </row>
    <row r="5076" spans="1:4" s="364" customFormat="1" x14ac:dyDescent="0.25">
      <c r="A5076" s="360">
        <v>101136</v>
      </c>
      <c r="B5076" s="360" t="s">
        <v>4801</v>
      </c>
      <c r="C5076" s="360" t="s">
        <v>24</v>
      </c>
      <c r="D5076" s="361">
        <v>9.81</v>
      </c>
    </row>
    <row r="5077" spans="1:4" s="364" customFormat="1" x14ac:dyDescent="0.25">
      <c r="A5077" s="360">
        <v>101137</v>
      </c>
      <c r="B5077" s="360" t="s">
        <v>4802</v>
      </c>
      <c r="C5077" s="360" t="s">
        <v>24</v>
      </c>
      <c r="D5077" s="361">
        <v>10.48</v>
      </c>
    </row>
    <row r="5078" spans="1:4" s="364" customFormat="1" x14ac:dyDescent="0.25">
      <c r="A5078" s="360">
        <v>101138</v>
      </c>
      <c r="B5078" s="360" t="s">
        <v>4803</v>
      </c>
      <c r="C5078" s="360" t="s">
        <v>24</v>
      </c>
      <c r="D5078" s="361">
        <v>10.82</v>
      </c>
    </row>
    <row r="5079" spans="1:4" s="364" customFormat="1" x14ac:dyDescent="0.25">
      <c r="A5079" s="360">
        <v>101139</v>
      </c>
      <c r="B5079" s="360" t="s">
        <v>4804</v>
      </c>
      <c r="C5079" s="360" t="s">
        <v>24</v>
      </c>
      <c r="D5079" s="361">
        <v>14.27</v>
      </c>
    </row>
    <row r="5080" spans="1:4" s="364" customFormat="1" x14ac:dyDescent="0.25">
      <c r="A5080" s="360">
        <v>101140</v>
      </c>
      <c r="B5080" s="360" t="s">
        <v>4805</v>
      </c>
      <c r="C5080" s="360" t="s">
        <v>24</v>
      </c>
      <c r="D5080" s="361">
        <v>13.43</v>
      </c>
    </row>
    <row r="5081" spans="1:4" s="364" customFormat="1" x14ac:dyDescent="0.25">
      <c r="A5081" s="360">
        <v>101141</v>
      </c>
      <c r="B5081" s="360" t="s">
        <v>4806</v>
      </c>
      <c r="C5081" s="360" t="s">
        <v>24</v>
      </c>
      <c r="D5081" s="361">
        <v>11.61</v>
      </c>
    </row>
    <row r="5082" spans="1:4" s="364" customFormat="1" x14ac:dyDescent="0.25">
      <c r="A5082" s="360">
        <v>101142</v>
      </c>
      <c r="B5082" s="360" t="s">
        <v>4807</v>
      </c>
      <c r="C5082" s="360" t="s">
        <v>24</v>
      </c>
      <c r="D5082" s="361">
        <v>12.87</v>
      </c>
    </row>
    <row r="5083" spans="1:4" s="364" customFormat="1" x14ac:dyDescent="0.25">
      <c r="A5083" s="360">
        <v>101143</v>
      </c>
      <c r="B5083" s="360" t="s">
        <v>4808</v>
      </c>
      <c r="C5083" s="360" t="s">
        <v>24</v>
      </c>
      <c r="D5083" s="361">
        <v>13.51</v>
      </c>
    </row>
    <row r="5084" spans="1:4" s="364" customFormat="1" x14ac:dyDescent="0.25">
      <c r="A5084" s="360">
        <v>101144</v>
      </c>
      <c r="B5084" s="360" t="s">
        <v>4809</v>
      </c>
      <c r="C5084" s="360" t="s">
        <v>24</v>
      </c>
      <c r="D5084" s="361">
        <v>11.49</v>
      </c>
    </row>
    <row r="5085" spans="1:4" s="364" customFormat="1" x14ac:dyDescent="0.25">
      <c r="A5085" s="360">
        <v>101145</v>
      </c>
      <c r="B5085" s="360" t="s">
        <v>4810</v>
      </c>
      <c r="C5085" s="360" t="s">
        <v>24</v>
      </c>
      <c r="D5085" s="361">
        <v>11.05</v>
      </c>
    </row>
    <row r="5086" spans="1:4" s="364" customFormat="1" x14ac:dyDescent="0.25">
      <c r="A5086" s="360">
        <v>101146</v>
      </c>
      <c r="B5086" s="360" t="s">
        <v>4811</v>
      </c>
      <c r="C5086" s="360" t="s">
        <v>24</v>
      </c>
      <c r="D5086" s="361">
        <v>10.08</v>
      </c>
    </row>
    <row r="5087" spans="1:4" s="364" customFormat="1" x14ac:dyDescent="0.25">
      <c r="A5087" s="360">
        <v>101147</v>
      </c>
      <c r="B5087" s="360" t="s">
        <v>4812</v>
      </c>
      <c r="C5087" s="360" t="s">
        <v>24</v>
      </c>
      <c r="D5087" s="361">
        <v>10.75</v>
      </c>
    </row>
    <row r="5088" spans="1:4" s="364" customFormat="1" x14ac:dyDescent="0.25">
      <c r="A5088" s="360">
        <v>101148</v>
      </c>
      <c r="B5088" s="360" t="s">
        <v>4813</v>
      </c>
      <c r="C5088" s="360" t="s">
        <v>24</v>
      </c>
      <c r="D5088" s="361">
        <v>11.09</v>
      </c>
    </row>
    <row r="5089" spans="1:4" s="364" customFormat="1" x14ac:dyDescent="0.25">
      <c r="A5089" s="360">
        <v>101149</v>
      </c>
      <c r="B5089" s="360" t="s">
        <v>4814</v>
      </c>
      <c r="C5089" s="360" t="s">
        <v>24</v>
      </c>
      <c r="D5089" s="361">
        <v>14.55</v>
      </c>
    </row>
    <row r="5090" spans="1:4" s="364" customFormat="1" x14ac:dyDescent="0.25">
      <c r="A5090" s="360">
        <v>101150</v>
      </c>
      <c r="B5090" s="360" t="s">
        <v>4815</v>
      </c>
      <c r="C5090" s="360" t="s">
        <v>24</v>
      </c>
      <c r="D5090" s="361">
        <v>13.71</v>
      </c>
    </row>
    <row r="5091" spans="1:4" s="364" customFormat="1" x14ac:dyDescent="0.25">
      <c r="A5091" s="360">
        <v>101151</v>
      </c>
      <c r="B5091" s="360" t="s">
        <v>4816</v>
      </c>
      <c r="C5091" s="360" t="s">
        <v>24</v>
      </c>
      <c r="D5091" s="361">
        <v>11.89</v>
      </c>
    </row>
    <row r="5092" spans="1:4" s="364" customFormat="1" x14ac:dyDescent="0.25">
      <c r="A5092" s="360">
        <v>101152</v>
      </c>
      <c r="B5092" s="360" t="s">
        <v>4817</v>
      </c>
      <c r="C5092" s="360" t="s">
        <v>24</v>
      </c>
      <c r="D5092" s="361">
        <v>13.15</v>
      </c>
    </row>
    <row r="5093" spans="1:4" s="364" customFormat="1" x14ac:dyDescent="0.25">
      <c r="A5093" s="360">
        <v>101153</v>
      </c>
      <c r="B5093" s="360" t="s">
        <v>4818</v>
      </c>
      <c r="C5093" s="360" t="s">
        <v>24</v>
      </c>
      <c r="D5093" s="361">
        <v>13.79</v>
      </c>
    </row>
    <row r="5094" spans="1:4" s="364" customFormat="1" x14ac:dyDescent="0.25">
      <c r="A5094" s="360">
        <v>101206</v>
      </c>
      <c r="B5094" s="360" t="s">
        <v>4819</v>
      </c>
      <c r="C5094" s="360" t="s">
        <v>24</v>
      </c>
      <c r="D5094" s="361">
        <v>9.17</v>
      </c>
    </row>
    <row r="5095" spans="1:4" s="364" customFormat="1" x14ac:dyDescent="0.25">
      <c r="A5095" s="360">
        <v>101207</v>
      </c>
      <c r="B5095" s="360" t="s">
        <v>4820</v>
      </c>
      <c r="C5095" s="360" t="s">
        <v>24</v>
      </c>
      <c r="D5095" s="361">
        <v>8.0500000000000007</v>
      </c>
    </row>
    <row r="5096" spans="1:4" s="364" customFormat="1" x14ac:dyDescent="0.25">
      <c r="A5096" s="360">
        <v>101208</v>
      </c>
      <c r="B5096" s="360" t="s">
        <v>4821</v>
      </c>
      <c r="C5096" s="360" t="s">
        <v>24</v>
      </c>
      <c r="D5096" s="361">
        <v>7.82</v>
      </c>
    </row>
    <row r="5097" spans="1:4" s="364" customFormat="1" x14ac:dyDescent="0.25">
      <c r="A5097" s="360">
        <v>101209</v>
      </c>
      <c r="B5097" s="360" t="s">
        <v>4822</v>
      </c>
      <c r="C5097" s="360" t="s">
        <v>24</v>
      </c>
      <c r="D5097" s="361">
        <v>7.25</v>
      </c>
    </row>
    <row r="5098" spans="1:4" s="364" customFormat="1" x14ac:dyDescent="0.25">
      <c r="A5098" s="360">
        <v>101210</v>
      </c>
      <c r="B5098" s="360" t="s">
        <v>4823</v>
      </c>
      <c r="C5098" s="360" t="s">
        <v>24</v>
      </c>
      <c r="D5098" s="361">
        <v>13.04</v>
      </c>
    </row>
    <row r="5099" spans="1:4" s="364" customFormat="1" x14ac:dyDescent="0.25">
      <c r="A5099" s="360">
        <v>101211</v>
      </c>
      <c r="B5099" s="360" t="s">
        <v>4824</v>
      </c>
      <c r="C5099" s="360" t="s">
        <v>24</v>
      </c>
      <c r="D5099" s="361">
        <v>14.01</v>
      </c>
    </row>
    <row r="5100" spans="1:4" s="364" customFormat="1" x14ac:dyDescent="0.25">
      <c r="A5100" s="360">
        <v>101212</v>
      </c>
      <c r="B5100" s="360" t="s">
        <v>4825</v>
      </c>
      <c r="C5100" s="360" t="s">
        <v>24</v>
      </c>
      <c r="D5100" s="361">
        <v>16.329999999999998</v>
      </c>
    </row>
    <row r="5101" spans="1:4" s="364" customFormat="1" x14ac:dyDescent="0.25">
      <c r="A5101" s="360">
        <v>101213</v>
      </c>
      <c r="B5101" s="360" t="s">
        <v>4826</v>
      </c>
      <c r="C5101" s="360" t="s">
        <v>24</v>
      </c>
      <c r="D5101" s="361">
        <v>18.2</v>
      </c>
    </row>
    <row r="5102" spans="1:4" s="364" customFormat="1" x14ac:dyDescent="0.25">
      <c r="A5102" s="360">
        <v>101214</v>
      </c>
      <c r="B5102" s="360" t="s">
        <v>4827</v>
      </c>
      <c r="C5102" s="360" t="s">
        <v>24</v>
      </c>
      <c r="D5102" s="361">
        <v>22.12</v>
      </c>
    </row>
    <row r="5103" spans="1:4" s="364" customFormat="1" x14ac:dyDescent="0.25">
      <c r="A5103" s="360">
        <v>101215</v>
      </c>
      <c r="B5103" s="360" t="s">
        <v>4828</v>
      </c>
      <c r="C5103" s="360" t="s">
        <v>24</v>
      </c>
      <c r="D5103" s="361">
        <v>12.45</v>
      </c>
    </row>
    <row r="5104" spans="1:4" s="364" customFormat="1" x14ac:dyDescent="0.25">
      <c r="A5104" s="360">
        <v>101216</v>
      </c>
      <c r="B5104" s="360" t="s">
        <v>4829</v>
      </c>
      <c r="C5104" s="360" t="s">
        <v>24</v>
      </c>
      <c r="D5104" s="361">
        <v>13.11</v>
      </c>
    </row>
    <row r="5105" spans="1:4" s="364" customFormat="1" x14ac:dyDescent="0.25">
      <c r="A5105" s="360">
        <v>101217</v>
      </c>
      <c r="B5105" s="360" t="s">
        <v>4830</v>
      </c>
      <c r="C5105" s="360" t="s">
        <v>24</v>
      </c>
      <c r="D5105" s="361">
        <v>15.24</v>
      </c>
    </row>
    <row r="5106" spans="1:4" s="364" customFormat="1" x14ac:dyDescent="0.25">
      <c r="A5106" s="360">
        <v>101218</v>
      </c>
      <c r="B5106" s="360" t="s">
        <v>4831</v>
      </c>
      <c r="C5106" s="360" t="s">
        <v>24</v>
      </c>
      <c r="D5106" s="361">
        <v>16.21</v>
      </c>
    </row>
    <row r="5107" spans="1:4" s="364" customFormat="1" x14ac:dyDescent="0.25">
      <c r="A5107" s="360">
        <v>101219</v>
      </c>
      <c r="B5107" s="360" t="s">
        <v>4832</v>
      </c>
      <c r="C5107" s="360" t="s">
        <v>24</v>
      </c>
      <c r="D5107" s="361">
        <v>19.71</v>
      </c>
    </row>
    <row r="5108" spans="1:4" s="364" customFormat="1" x14ac:dyDescent="0.25">
      <c r="A5108" s="360">
        <v>101220</v>
      </c>
      <c r="B5108" s="360" t="s">
        <v>4833</v>
      </c>
      <c r="C5108" s="360" t="s">
        <v>24</v>
      </c>
      <c r="D5108" s="361">
        <v>12.28</v>
      </c>
    </row>
    <row r="5109" spans="1:4" s="364" customFormat="1" x14ac:dyDescent="0.25">
      <c r="A5109" s="360">
        <v>101221</v>
      </c>
      <c r="B5109" s="360" t="s">
        <v>4834</v>
      </c>
      <c r="C5109" s="360" t="s">
        <v>24</v>
      </c>
      <c r="D5109" s="361">
        <v>13.05</v>
      </c>
    </row>
    <row r="5110" spans="1:4" s="364" customFormat="1" x14ac:dyDescent="0.25">
      <c r="A5110" s="360">
        <v>101222</v>
      </c>
      <c r="B5110" s="360" t="s">
        <v>4835</v>
      </c>
      <c r="C5110" s="360" t="s">
        <v>24</v>
      </c>
      <c r="D5110" s="361">
        <v>15.17</v>
      </c>
    </row>
    <row r="5111" spans="1:4" s="364" customFormat="1" x14ac:dyDescent="0.25">
      <c r="A5111" s="360">
        <v>101223</v>
      </c>
      <c r="B5111" s="360" t="s">
        <v>4836</v>
      </c>
      <c r="C5111" s="360" t="s">
        <v>24</v>
      </c>
      <c r="D5111" s="361">
        <v>16.86</v>
      </c>
    </row>
    <row r="5112" spans="1:4" s="364" customFormat="1" x14ac:dyDescent="0.25">
      <c r="A5112" s="360">
        <v>101224</v>
      </c>
      <c r="B5112" s="360" t="s">
        <v>4837</v>
      </c>
      <c r="C5112" s="360" t="s">
        <v>24</v>
      </c>
      <c r="D5112" s="361">
        <v>21.16</v>
      </c>
    </row>
    <row r="5113" spans="1:4" s="364" customFormat="1" x14ac:dyDescent="0.25">
      <c r="A5113" s="360">
        <v>101225</v>
      </c>
      <c r="B5113" s="360" t="s">
        <v>4838</v>
      </c>
      <c r="C5113" s="360" t="s">
        <v>24</v>
      </c>
      <c r="D5113" s="361">
        <v>11.24</v>
      </c>
    </row>
    <row r="5114" spans="1:4" s="364" customFormat="1" x14ac:dyDescent="0.25">
      <c r="A5114" s="360">
        <v>101226</v>
      </c>
      <c r="B5114" s="360" t="s">
        <v>4839</v>
      </c>
      <c r="C5114" s="360" t="s">
        <v>24</v>
      </c>
      <c r="D5114" s="361">
        <v>11.9</v>
      </c>
    </row>
    <row r="5115" spans="1:4" s="364" customFormat="1" x14ac:dyDescent="0.25">
      <c r="A5115" s="360">
        <v>101227</v>
      </c>
      <c r="B5115" s="360" t="s">
        <v>4840</v>
      </c>
      <c r="C5115" s="360" t="s">
        <v>24</v>
      </c>
      <c r="D5115" s="361">
        <v>13.8</v>
      </c>
    </row>
    <row r="5116" spans="1:4" s="364" customFormat="1" x14ac:dyDescent="0.25">
      <c r="A5116" s="360">
        <v>101228</v>
      </c>
      <c r="B5116" s="360" t="s">
        <v>4841</v>
      </c>
      <c r="C5116" s="360" t="s">
        <v>24</v>
      </c>
      <c r="D5116" s="361">
        <v>14.8</v>
      </c>
    </row>
    <row r="5117" spans="1:4" s="364" customFormat="1" x14ac:dyDescent="0.25">
      <c r="A5117" s="360">
        <v>101229</v>
      </c>
      <c r="B5117" s="360" t="s">
        <v>4842</v>
      </c>
      <c r="C5117" s="360" t="s">
        <v>24</v>
      </c>
      <c r="D5117" s="361">
        <v>18.649999999999999</v>
      </c>
    </row>
    <row r="5118" spans="1:4" s="364" customFormat="1" x14ac:dyDescent="0.25">
      <c r="A5118" s="360">
        <v>101230</v>
      </c>
      <c r="B5118" s="360" t="s">
        <v>4843</v>
      </c>
      <c r="C5118" s="360" t="s">
        <v>24</v>
      </c>
      <c r="D5118" s="361">
        <v>8.14</v>
      </c>
    </row>
    <row r="5119" spans="1:4" s="364" customFormat="1" x14ac:dyDescent="0.25">
      <c r="A5119" s="360">
        <v>101231</v>
      </c>
      <c r="B5119" s="360" t="s">
        <v>4844</v>
      </c>
      <c r="C5119" s="360" t="s">
        <v>24</v>
      </c>
      <c r="D5119" s="361">
        <v>7.71</v>
      </c>
    </row>
    <row r="5120" spans="1:4" s="364" customFormat="1" x14ac:dyDescent="0.25">
      <c r="A5120" s="360">
        <v>101232</v>
      </c>
      <c r="B5120" s="360" t="s">
        <v>4845</v>
      </c>
      <c r="C5120" s="360" t="s">
        <v>24</v>
      </c>
      <c r="D5120" s="361">
        <v>7.01</v>
      </c>
    </row>
    <row r="5121" spans="1:4" s="364" customFormat="1" x14ac:dyDescent="0.25">
      <c r="A5121" s="360">
        <v>101233</v>
      </c>
      <c r="B5121" s="360" t="s">
        <v>4846</v>
      </c>
      <c r="C5121" s="360" t="s">
        <v>24</v>
      </c>
      <c r="D5121" s="361">
        <v>6.47</v>
      </c>
    </row>
    <row r="5122" spans="1:4" s="364" customFormat="1" x14ac:dyDescent="0.25">
      <c r="A5122" s="360">
        <v>101234</v>
      </c>
      <c r="B5122" s="360" t="s">
        <v>4847</v>
      </c>
      <c r="C5122" s="360" t="s">
        <v>24</v>
      </c>
      <c r="D5122" s="361">
        <v>12.73</v>
      </c>
    </row>
    <row r="5123" spans="1:4" s="364" customFormat="1" x14ac:dyDescent="0.25">
      <c r="A5123" s="360">
        <v>101235</v>
      </c>
      <c r="B5123" s="360" t="s">
        <v>4848</v>
      </c>
      <c r="C5123" s="360" t="s">
        <v>24</v>
      </c>
      <c r="D5123" s="361">
        <v>13.46</v>
      </c>
    </row>
    <row r="5124" spans="1:4" s="364" customFormat="1" x14ac:dyDescent="0.25">
      <c r="A5124" s="360">
        <v>101236</v>
      </c>
      <c r="B5124" s="360" t="s">
        <v>4849</v>
      </c>
      <c r="C5124" s="360" t="s">
        <v>24</v>
      </c>
      <c r="D5124" s="361">
        <v>15.68</v>
      </c>
    </row>
    <row r="5125" spans="1:4" s="364" customFormat="1" x14ac:dyDescent="0.25">
      <c r="A5125" s="360">
        <v>101237</v>
      </c>
      <c r="B5125" s="360" t="s">
        <v>4850</v>
      </c>
      <c r="C5125" s="360" t="s">
        <v>24</v>
      </c>
      <c r="D5125" s="361">
        <v>16.8</v>
      </c>
    </row>
    <row r="5126" spans="1:4" s="364" customFormat="1" x14ac:dyDescent="0.25">
      <c r="A5126" s="360">
        <v>101238</v>
      </c>
      <c r="B5126" s="360" t="s">
        <v>4851</v>
      </c>
      <c r="C5126" s="360" t="s">
        <v>24</v>
      </c>
      <c r="D5126" s="361">
        <v>21.23</v>
      </c>
    </row>
    <row r="5127" spans="1:4" s="364" customFormat="1" x14ac:dyDescent="0.25">
      <c r="A5127" s="360">
        <v>101239</v>
      </c>
      <c r="B5127" s="360" t="s">
        <v>4852</v>
      </c>
      <c r="C5127" s="360" t="s">
        <v>24</v>
      </c>
      <c r="D5127" s="361">
        <v>11.23</v>
      </c>
    </row>
    <row r="5128" spans="1:4" s="364" customFormat="1" x14ac:dyDescent="0.25">
      <c r="A5128" s="360">
        <v>101240</v>
      </c>
      <c r="B5128" s="360" t="s">
        <v>4853</v>
      </c>
      <c r="C5128" s="360" t="s">
        <v>24</v>
      </c>
      <c r="D5128" s="361">
        <v>11.9</v>
      </c>
    </row>
    <row r="5129" spans="1:4" s="364" customFormat="1" x14ac:dyDescent="0.25">
      <c r="A5129" s="360">
        <v>101241</v>
      </c>
      <c r="B5129" s="360" t="s">
        <v>4854</v>
      </c>
      <c r="C5129" s="360" t="s">
        <v>24</v>
      </c>
      <c r="D5129" s="361">
        <v>13.89</v>
      </c>
    </row>
    <row r="5130" spans="1:4" s="364" customFormat="1" x14ac:dyDescent="0.25">
      <c r="A5130" s="360">
        <v>101242</v>
      </c>
      <c r="B5130" s="360" t="s">
        <v>4855</v>
      </c>
      <c r="C5130" s="360" t="s">
        <v>24</v>
      </c>
      <c r="D5130" s="361">
        <v>15.48</v>
      </c>
    </row>
    <row r="5131" spans="1:4" s="364" customFormat="1" x14ac:dyDescent="0.25">
      <c r="A5131" s="360">
        <v>101243</v>
      </c>
      <c r="B5131" s="360" t="s">
        <v>4856</v>
      </c>
      <c r="C5131" s="360" t="s">
        <v>24</v>
      </c>
      <c r="D5131" s="361">
        <v>18.86</v>
      </c>
    </row>
    <row r="5132" spans="1:4" s="364" customFormat="1" x14ac:dyDescent="0.25">
      <c r="A5132" s="360">
        <v>101244</v>
      </c>
      <c r="B5132" s="360" t="s">
        <v>4857</v>
      </c>
      <c r="C5132" s="360" t="s">
        <v>24</v>
      </c>
      <c r="D5132" s="361">
        <v>11.79</v>
      </c>
    </row>
    <row r="5133" spans="1:4" s="364" customFormat="1" x14ac:dyDescent="0.25">
      <c r="A5133" s="360">
        <v>101245</v>
      </c>
      <c r="B5133" s="360" t="s">
        <v>4858</v>
      </c>
      <c r="C5133" s="360" t="s">
        <v>24</v>
      </c>
      <c r="D5133" s="361">
        <v>12.53</v>
      </c>
    </row>
    <row r="5134" spans="1:4" s="364" customFormat="1" x14ac:dyDescent="0.25">
      <c r="A5134" s="360">
        <v>101246</v>
      </c>
      <c r="B5134" s="360" t="s">
        <v>4859</v>
      </c>
      <c r="C5134" s="360" t="s">
        <v>24</v>
      </c>
      <c r="D5134" s="361">
        <v>14.59</v>
      </c>
    </row>
    <row r="5135" spans="1:4" s="364" customFormat="1" x14ac:dyDescent="0.25">
      <c r="A5135" s="360">
        <v>101247</v>
      </c>
      <c r="B5135" s="360" t="s">
        <v>4860</v>
      </c>
      <c r="C5135" s="360" t="s">
        <v>24</v>
      </c>
      <c r="D5135" s="361">
        <v>16.190000000000001</v>
      </c>
    </row>
    <row r="5136" spans="1:4" s="364" customFormat="1" x14ac:dyDescent="0.25">
      <c r="A5136" s="360">
        <v>101248</v>
      </c>
      <c r="B5136" s="360" t="s">
        <v>4861</v>
      </c>
      <c r="C5136" s="360" t="s">
        <v>24</v>
      </c>
      <c r="D5136" s="361">
        <v>20.32</v>
      </c>
    </row>
    <row r="5137" spans="1:4" s="364" customFormat="1" x14ac:dyDescent="0.25">
      <c r="A5137" s="360">
        <v>101249</v>
      </c>
      <c r="B5137" s="360" t="s">
        <v>4862</v>
      </c>
      <c r="C5137" s="360" t="s">
        <v>24</v>
      </c>
      <c r="D5137" s="361">
        <v>10.3</v>
      </c>
    </row>
    <row r="5138" spans="1:4" s="364" customFormat="1" x14ac:dyDescent="0.25">
      <c r="A5138" s="360">
        <v>101250</v>
      </c>
      <c r="B5138" s="360" t="s">
        <v>4863</v>
      </c>
      <c r="C5138" s="360" t="s">
        <v>24</v>
      </c>
      <c r="D5138" s="361">
        <v>11.4</v>
      </c>
    </row>
    <row r="5139" spans="1:4" s="364" customFormat="1" x14ac:dyDescent="0.25">
      <c r="A5139" s="360">
        <v>101251</v>
      </c>
      <c r="B5139" s="360" t="s">
        <v>4864</v>
      </c>
      <c r="C5139" s="360" t="s">
        <v>24</v>
      </c>
      <c r="D5139" s="361">
        <v>13.04</v>
      </c>
    </row>
    <row r="5140" spans="1:4" s="364" customFormat="1" x14ac:dyDescent="0.25">
      <c r="A5140" s="360">
        <v>101252</v>
      </c>
      <c r="B5140" s="360" t="s">
        <v>4865</v>
      </c>
      <c r="C5140" s="360" t="s">
        <v>24</v>
      </c>
      <c r="D5140" s="361">
        <v>14.19</v>
      </c>
    </row>
    <row r="5141" spans="1:4" s="364" customFormat="1" x14ac:dyDescent="0.25">
      <c r="A5141" s="360">
        <v>101253</v>
      </c>
      <c r="B5141" s="360" t="s">
        <v>4866</v>
      </c>
      <c r="C5141" s="360" t="s">
        <v>24</v>
      </c>
      <c r="D5141" s="361">
        <v>17.899999999999999</v>
      </c>
    </row>
    <row r="5142" spans="1:4" s="364" customFormat="1" x14ac:dyDescent="0.25">
      <c r="A5142" s="360">
        <v>101254</v>
      </c>
      <c r="B5142" s="360" t="s">
        <v>4867</v>
      </c>
      <c r="C5142" s="360" t="s">
        <v>24</v>
      </c>
      <c r="D5142" s="361">
        <v>9.07</v>
      </c>
    </row>
    <row r="5143" spans="1:4" s="364" customFormat="1" x14ac:dyDescent="0.25">
      <c r="A5143" s="360">
        <v>101255</v>
      </c>
      <c r="B5143" s="360" t="s">
        <v>4868</v>
      </c>
      <c r="C5143" s="360" t="s">
        <v>24</v>
      </c>
      <c r="D5143" s="361">
        <v>8.08</v>
      </c>
    </row>
    <row r="5144" spans="1:4" s="364" customFormat="1" x14ac:dyDescent="0.25">
      <c r="A5144" s="360">
        <v>101256</v>
      </c>
      <c r="B5144" s="360" t="s">
        <v>4869</v>
      </c>
      <c r="C5144" s="360" t="s">
        <v>24</v>
      </c>
      <c r="D5144" s="361">
        <v>14.04</v>
      </c>
    </row>
    <row r="5145" spans="1:4" s="364" customFormat="1" x14ac:dyDescent="0.25">
      <c r="A5145" s="360">
        <v>101257</v>
      </c>
      <c r="B5145" s="360" t="s">
        <v>4870</v>
      </c>
      <c r="C5145" s="360" t="s">
        <v>24</v>
      </c>
      <c r="D5145" s="361">
        <v>14.87</v>
      </c>
    </row>
    <row r="5146" spans="1:4" s="364" customFormat="1" x14ac:dyDescent="0.25">
      <c r="A5146" s="360">
        <v>101258</v>
      </c>
      <c r="B5146" s="360" t="s">
        <v>4871</v>
      </c>
      <c r="C5146" s="360" t="s">
        <v>24</v>
      </c>
      <c r="D5146" s="361">
        <v>17.239999999999998</v>
      </c>
    </row>
    <row r="5147" spans="1:4" s="364" customFormat="1" x14ac:dyDescent="0.25">
      <c r="A5147" s="360">
        <v>101259</v>
      </c>
      <c r="B5147" s="360" t="s">
        <v>4872</v>
      </c>
      <c r="C5147" s="360" t="s">
        <v>24</v>
      </c>
      <c r="D5147" s="361">
        <v>19.100000000000001</v>
      </c>
    </row>
    <row r="5148" spans="1:4" s="364" customFormat="1" x14ac:dyDescent="0.25">
      <c r="A5148" s="360">
        <v>101260</v>
      </c>
      <c r="B5148" s="360" t="s">
        <v>4873</v>
      </c>
      <c r="C5148" s="360" t="s">
        <v>24</v>
      </c>
      <c r="D5148" s="361">
        <v>23.88</v>
      </c>
    </row>
    <row r="5149" spans="1:4" s="364" customFormat="1" x14ac:dyDescent="0.25">
      <c r="A5149" s="360">
        <v>101261</v>
      </c>
      <c r="B5149" s="360" t="s">
        <v>4874</v>
      </c>
      <c r="C5149" s="360" t="s">
        <v>24</v>
      </c>
      <c r="D5149" s="361">
        <v>13.3</v>
      </c>
    </row>
    <row r="5150" spans="1:4" s="364" customFormat="1" x14ac:dyDescent="0.25">
      <c r="A5150" s="360">
        <v>101262</v>
      </c>
      <c r="B5150" s="360" t="s">
        <v>4875</v>
      </c>
      <c r="C5150" s="360" t="s">
        <v>24</v>
      </c>
      <c r="D5150" s="361">
        <v>14.12</v>
      </c>
    </row>
    <row r="5151" spans="1:4" s="364" customFormat="1" x14ac:dyDescent="0.25">
      <c r="A5151" s="360">
        <v>101263</v>
      </c>
      <c r="B5151" s="360" t="s">
        <v>4876</v>
      </c>
      <c r="C5151" s="360" t="s">
        <v>24</v>
      </c>
      <c r="D5151" s="361">
        <v>16.350000000000001</v>
      </c>
    </row>
    <row r="5152" spans="1:4" s="364" customFormat="1" x14ac:dyDescent="0.25">
      <c r="A5152" s="360">
        <v>101264</v>
      </c>
      <c r="B5152" s="360" t="s">
        <v>4877</v>
      </c>
      <c r="C5152" s="360" t="s">
        <v>24</v>
      </c>
      <c r="D5152" s="361">
        <v>18.09</v>
      </c>
    </row>
    <row r="5153" spans="1:4" s="364" customFormat="1" x14ac:dyDescent="0.25">
      <c r="A5153" s="360">
        <v>101265</v>
      </c>
      <c r="B5153" s="360" t="s">
        <v>4878</v>
      </c>
      <c r="C5153" s="360" t="s">
        <v>24</v>
      </c>
      <c r="D5153" s="361">
        <v>22.59</v>
      </c>
    </row>
    <row r="5154" spans="1:4" s="364" customFormat="1" x14ac:dyDescent="0.25">
      <c r="A5154" s="360">
        <v>101266</v>
      </c>
      <c r="B5154" s="360" t="s">
        <v>4879</v>
      </c>
      <c r="C5154" s="360" t="s">
        <v>24</v>
      </c>
      <c r="D5154" s="361">
        <v>8.1</v>
      </c>
    </row>
    <row r="5155" spans="1:4" s="364" customFormat="1" x14ac:dyDescent="0.25">
      <c r="A5155" s="360">
        <v>101267</v>
      </c>
      <c r="B5155" s="360" t="s">
        <v>4880</v>
      </c>
      <c r="C5155" s="360" t="s">
        <v>24</v>
      </c>
      <c r="D5155" s="361">
        <v>7.75</v>
      </c>
    </row>
    <row r="5156" spans="1:4" s="364" customFormat="1" x14ac:dyDescent="0.25">
      <c r="A5156" s="360">
        <v>101268</v>
      </c>
      <c r="B5156" s="360" t="s">
        <v>4881</v>
      </c>
      <c r="C5156" s="360" t="s">
        <v>24</v>
      </c>
      <c r="D5156" s="361">
        <v>12.83</v>
      </c>
    </row>
    <row r="5157" spans="1:4" s="364" customFormat="1" x14ac:dyDescent="0.25">
      <c r="A5157" s="360">
        <v>101269</v>
      </c>
      <c r="B5157" s="360" t="s">
        <v>4882</v>
      </c>
      <c r="C5157" s="360" t="s">
        <v>24</v>
      </c>
      <c r="D5157" s="361">
        <v>14.23</v>
      </c>
    </row>
    <row r="5158" spans="1:4" s="364" customFormat="1" x14ac:dyDescent="0.25">
      <c r="A5158" s="360">
        <v>101270</v>
      </c>
      <c r="B5158" s="360" t="s">
        <v>4883</v>
      </c>
      <c r="C5158" s="360" t="s">
        <v>24</v>
      </c>
      <c r="D5158" s="361">
        <v>16.5</v>
      </c>
    </row>
    <row r="5159" spans="1:4" s="364" customFormat="1" x14ac:dyDescent="0.25">
      <c r="A5159" s="360">
        <v>101271</v>
      </c>
      <c r="B5159" s="360" t="s">
        <v>4884</v>
      </c>
      <c r="C5159" s="360" t="s">
        <v>24</v>
      </c>
      <c r="D5159" s="361">
        <v>18.27</v>
      </c>
    </row>
    <row r="5160" spans="1:4" s="364" customFormat="1" x14ac:dyDescent="0.25">
      <c r="A5160" s="360">
        <v>101272</v>
      </c>
      <c r="B5160" s="360" t="s">
        <v>4885</v>
      </c>
      <c r="C5160" s="360" t="s">
        <v>24</v>
      </c>
      <c r="D5160" s="361">
        <v>22.85</v>
      </c>
    </row>
    <row r="5161" spans="1:4" s="364" customFormat="1" x14ac:dyDescent="0.25">
      <c r="A5161" s="360">
        <v>101273</v>
      </c>
      <c r="B5161" s="360" t="s">
        <v>4886</v>
      </c>
      <c r="C5161" s="360" t="s">
        <v>24</v>
      </c>
      <c r="D5161" s="361">
        <v>12.28</v>
      </c>
    </row>
    <row r="5162" spans="1:4" s="364" customFormat="1" x14ac:dyDescent="0.25">
      <c r="A5162" s="360">
        <v>101274</v>
      </c>
      <c r="B5162" s="360" t="s">
        <v>4887</v>
      </c>
      <c r="C5162" s="360" t="s">
        <v>24</v>
      </c>
      <c r="D5162" s="361">
        <v>13.55</v>
      </c>
    </row>
    <row r="5163" spans="1:4" s="364" customFormat="1" x14ac:dyDescent="0.25">
      <c r="A5163" s="360">
        <v>101275</v>
      </c>
      <c r="B5163" s="360" t="s">
        <v>4888</v>
      </c>
      <c r="C5163" s="360" t="s">
        <v>24</v>
      </c>
      <c r="D5163" s="361">
        <v>15.73</v>
      </c>
    </row>
    <row r="5164" spans="1:4" s="364" customFormat="1" x14ac:dyDescent="0.25">
      <c r="A5164" s="360">
        <v>101276</v>
      </c>
      <c r="B5164" s="360" t="s">
        <v>4889</v>
      </c>
      <c r="C5164" s="360" t="s">
        <v>24</v>
      </c>
      <c r="D5164" s="361">
        <v>17.37</v>
      </c>
    </row>
    <row r="5165" spans="1:4" s="364" customFormat="1" x14ac:dyDescent="0.25">
      <c r="A5165" s="360">
        <v>101277</v>
      </c>
      <c r="B5165" s="360" t="s">
        <v>4890</v>
      </c>
      <c r="C5165" s="360" t="s">
        <v>24</v>
      </c>
      <c r="D5165" s="361">
        <v>22.17</v>
      </c>
    </row>
    <row r="5166" spans="1:4" s="364" customFormat="1" x14ac:dyDescent="0.25">
      <c r="A5166" s="360">
        <v>102354</v>
      </c>
      <c r="B5166" s="360" t="s">
        <v>12773</v>
      </c>
      <c r="C5166" s="360" t="s">
        <v>24</v>
      </c>
      <c r="D5166" s="361">
        <v>115.2</v>
      </c>
    </row>
    <row r="5167" spans="1:4" s="364" customFormat="1" x14ac:dyDescent="0.25">
      <c r="A5167" s="360">
        <v>102355</v>
      </c>
      <c r="B5167" s="360" t="s">
        <v>12774</v>
      </c>
      <c r="C5167" s="360" t="s">
        <v>24</v>
      </c>
      <c r="D5167" s="361">
        <v>134.15</v>
      </c>
    </row>
    <row r="5168" spans="1:4" s="364" customFormat="1" x14ac:dyDescent="0.25">
      <c r="A5168" s="360">
        <v>102360</v>
      </c>
      <c r="B5168" s="360" t="s">
        <v>12775</v>
      </c>
      <c r="C5168" s="360" t="s">
        <v>24</v>
      </c>
      <c r="D5168" s="361">
        <v>16.350000000000001</v>
      </c>
    </row>
    <row r="5169" spans="1:4" s="364" customFormat="1" x14ac:dyDescent="0.25">
      <c r="A5169" s="360">
        <v>102361</v>
      </c>
      <c r="B5169" s="360" t="s">
        <v>12776</v>
      </c>
      <c r="C5169" s="360" t="s">
        <v>24</v>
      </c>
      <c r="D5169" s="361">
        <v>24.64</v>
      </c>
    </row>
    <row r="5170" spans="1:4" s="364" customFormat="1" x14ac:dyDescent="0.25">
      <c r="A5170" s="360">
        <v>90082</v>
      </c>
      <c r="B5170" s="360" t="s">
        <v>12777</v>
      </c>
      <c r="C5170" s="360" t="s">
        <v>24</v>
      </c>
      <c r="D5170" s="361">
        <v>8.01</v>
      </c>
    </row>
    <row r="5171" spans="1:4" s="364" customFormat="1" x14ac:dyDescent="0.25">
      <c r="A5171" s="360">
        <v>90084</v>
      </c>
      <c r="B5171" s="360" t="s">
        <v>12778</v>
      </c>
      <c r="C5171" s="360" t="s">
        <v>24</v>
      </c>
      <c r="D5171" s="361">
        <v>7.75</v>
      </c>
    </row>
    <row r="5172" spans="1:4" s="364" customFormat="1" x14ac:dyDescent="0.25">
      <c r="A5172" s="360">
        <v>90086</v>
      </c>
      <c r="B5172" s="360" t="s">
        <v>12779</v>
      </c>
      <c r="C5172" s="360" t="s">
        <v>24</v>
      </c>
      <c r="D5172" s="361">
        <v>7.33</v>
      </c>
    </row>
    <row r="5173" spans="1:4" s="364" customFormat="1" x14ac:dyDescent="0.25">
      <c r="A5173" s="360">
        <v>90087</v>
      </c>
      <c r="B5173" s="360" t="s">
        <v>12780</v>
      </c>
      <c r="C5173" s="360" t="s">
        <v>24</v>
      </c>
      <c r="D5173" s="361">
        <v>6.72</v>
      </c>
    </row>
    <row r="5174" spans="1:4" s="364" customFormat="1" x14ac:dyDescent="0.25">
      <c r="A5174" s="360">
        <v>90090</v>
      </c>
      <c r="B5174" s="360" t="s">
        <v>12781</v>
      </c>
      <c r="C5174" s="360" t="s">
        <v>24</v>
      </c>
      <c r="D5174" s="361">
        <v>6.58</v>
      </c>
    </row>
    <row r="5175" spans="1:4" s="364" customFormat="1" x14ac:dyDescent="0.25">
      <c r="A5175" s="360">
        <v>90091</v>
      </c>
      <c r="B5175" s="360" t="s">
        <v>12782</v>
      </c>
      <c r="C5175" s="360" t="s">
        <v>24</v>
      </c>
      <c r="D5175" s="361">
        <v>4.33</v>
      </c>
    </row>
    <row r="5176" spans="1:4" s="364" customFormat="1" x14ac:dyDescent="0.25">
      <c r="A5176" s="360">
        <v>90092</v>
      </c>
      <c r="B5176" s="360" t="s">
        <v>12783</v>
      </c>
      <c r="C5176" s="360" t="s">
        <v>24</v>
      </c>
      <c r="D5176" s="361">
        <v>4.2699999999999996</v>
      </c>
    </row>
    <row r="5177" spans="1:4" s="364" customFormat="1" x14ac:dyDescent="0.25">
      <c r="A5177" s="360">
        <v>90094</v>
      </c>
      <c r="B5177" s="360" t="s">
        <v>12784</v>
      </c>
      <c r="C5177" s="360" t="s">
        <v>24</v>
      </c>
      <c r="D5177" s="361">
        <v>4.04</v>
      </c>
    </row>
    <row r="5178" spans="1:4" s="364" customFormat="1" x14ac:dyDescent="0.25">
      <c r="A5178" s="360">
        <v>90095</v>
      </c>
      <c r="B5178" s="360" t="s">
        <v>12785</v>
      </c>
      <c r="C5178" s="360" t="s">
        <v>24</v>
      </c>
      <c r="D5178" s="361">
        <v>3.69</v>
      </c>
    </row>
    <row r="5179" spans="1:4" s="364" customFormat="1" x14ac:dyDescent="0.25">
      <c r="A5179" s="360">
        <v>90098</v>
      </c>
      <c r="B5179" s="360" t="s">
        <v>12786</v>
      </c>
      <c r="C5179" s="360" t="s">
        <v>24</v>
      </c>
      <c r="D5179" s="361">
        <v>3.65</v>
      </c>
    </row>
    <row r="5180" spans="1:4" s="364" customFormat="1" x14ac:dyDescent="0.25">
      <c r="A5180" s="360">
        <v>90099</v>
      </c>
      <c r="B5180" s="360" t="s">
        <v>12787</v>
      </c>
      <c r="C5180" s="360" t="s">
        <v>24</v>
      </c>
      <c r="D5180" s="361">
        <v>11.31</v>
      </c>
    </row>
    <row r="5181" spans="1:4" s="364" customFormat="1" x14ac:dyDescent="0.25">
      <c r="A5181" s="360">
        <v>90100</v>
      </c>
      <c r="B5181" s="360" t="s">
        <v>12788</v>
      </c>
      <c r="C5181" s="360" t="s">
        <v>24</v>
      </c>
      <c r="D5181" s="361">
        <v>9.61</v>
      </c>
    </row>
    <row r="5182" spans="1:4" s="364" customFormat="1" x14ac:dyDescent="0.25">
      <c r="A5182" s="360">
        <v>90101</v>
      </c>
      <c r="B5182" s="360" t="s">
        <v>12789</v>
      </c>
      <c r="C5182" s="360" t="s">
        <v>24</v>
      </c>
      <c r="D5182" s="361">
        <v>9.49</v>
      </c>
    </row>
    <row r="5183" spans="1:4" s="364" customFormat="1" x14ac:dyDescent="0.25">
      <c r="A5183" s="360">
        <v>90102</v>
      </c>
      <c r="B5183" s="360" t="s">
        <v>12790</v>
      </c>
      <c r="C5183" s="360" t="s">
        <v>24</v>
      </c>
      <c r="D5183" s="361">
        <v>8.6300000000000008</v>
      </c>
    </row>
    <row r="5184" spans="1:4" s="364" customFormat="1" x14ac:dyDescent="0.25">
      <c r="A5184" s="360">
        <v>90105</v>
      </c>
      <c r="B5184" s="360" t="s">
        <v>12791</v>
      </c>
      <c r="C5184" s="360" t="s">
        <v>24</v>
      </c>
      <c r="D5184" s="361">
        <v>6.23</v>
      </c>
    </row>
    <row r="5185" spans="1:4" s="364" customFormat="1" x14ac:dyDescent="0.25">
      <c r="A5185" s="360">
        <v>90106</v>
      </c>
      <c r="B5185" s="360" t="s">
        <v>12792</v>
      </c>
      <c r="C5185" s="360" t="s">
        <v>24</v>
      </c>
      <c r="D5185" s="361">
        <v>5.31</v>
      </c>
    </row>
    <row r="5186" spans="1:4" s="364" customFormat="1" x14ac:dyDescent="0.25">
      <c r="A5186" s="360">
        <v>90107</v>
      </c>
      <c r="B5186" s="360" t="s">
        <v>12793</v>
      </c>
      <c r="C5186" s="360" t="s">
        <v>24</v>
      </c>
      <c r="D5186" s="361">
        <v>5.23</v>
      </c>
    </row>
    <row r="5187" spans="1:4" s="364" customFormat="1" x14ac:dyDescent="0.25">
      <c r="A5187" s="360">
        <v>90108</v>
      </c>
      <c r="B5187" s="360" t="s">
        <v>12794</v>
      </c>
      <c r="C5187" s="360" t="s">
        <v>24</v>
      </c>
      <c r="D5187" s="361">
        <v>4.7699999999999996</v>
      </c>
    </row>
    <row r="5188" spans="1:4" s="364" customFormat="1" x14ac:dyDescent="0.25">
      <c r="A5188" s="360">
        <v>93358</v>
      </c>
      <c r="B5188" s="360" t="s">
        <v>12795</v>
      </c>
      <c r="C5188" s="360" t="s">
        <v>24</v>
      </c>
      <c r="D5188" s="361">
        <v>63.25</v>
      </c>
    </row>
    <row r="5189" spans="1:4" s="364" customFormat="1" x14ac:dyDescent="0.25">
      <c r="A5189" s="360">
        <v>102276</v>
      </c>
      <c r="B5189" s="360" t="s">
        <v>14969</v>
      </c>
      <c r="C5189" s="360" t="s">
        <v>24</v>
      </c>
      <c r="D5189" s="361">
        <v>9</v>
      </c>
    </row>
    <row r="5190" spans="1:4" s="364" customFormat="1" x14ac:dyDescent="0.25">
      <c r="A5190" s="360">
        <v>102277</v>
      </c>
      <c r="B5190" s="360" t="s">
        <v>12796</v>
      </c>
      <c r="C5190" s="360" t="s">
        <v>24</v>
      </c>
      <c r="D5190" s="361">
        <v>7.11</v>
      </c>
    </row>
    <row r="5191" spans="1:4" s="364" customFormat="1" x14ac:dyDescent="0.25">
      <c r="A5191" s="360">
        <v>102278</v>
      </c>
      <c r="B5191" s="360" t="s">
        <v>12797</v>
      </c>
      <c r="C5191" s="360" t="s">
        <v>24</v>
      </c>
      <c r="D5191" s="361">
        <v>7</v>
      </c>
    </row>
    <row r="5192" spans="1:4" s="364" customFormat="1" x14ac:dyDescent="0.25">
      <c r="A5192" s="360">
        <v>102279</v>
      </c>
      <c r="B5192" s="360" t="s">
        <v>12798</v>
      </c>
      <c r="C5192" s="360" t="s">
        <v>24</v>
      </c>
      <c r="D5192" s="361">
        <v>4.97</v>
      </c>
    </row>
    <row r="5193" spans="1:4" s="364" customFormat="1" x14ac:dyDescent="0.25">
      <c r="A5193" s="360">
        <v>102280</v>
      </c>
      <c r="B5193" s="360" t="s">
        <v>12799</v>
      </c>
      <c r="C5193" s="360" t="s">
        <v>24</v>
      </c>
      <c r="D5193" s="361">
        <v>3.92</v>
      </c>
    </row>
    <row r="5194" spans="1:4" s="364" customFormat="1" x14ac:dyDescent="0.25">
      <c r="A5194" s="360">
        <v>102281</v>
      </c>
      <c r="B5194" s="360" t="s">
        <v>12800</v>
      </c>
      <c r="C5194" s="360" t="s">
        <v>24</v>
      </c>
      <c r="D5194" s="361">
        <v>3.86</v>
      </c>
    </row>
    <row r="5195" spans="1:4" s="364" customFormat="1" x14ac:dyDescent="0.25">
      <c r="A5195" s="360">
        <v>102282</v>
      </c>
      <c r="B5195" s="360" t="s">
        <v>12801</v>
      </c>
      <c r="C5195" s="360" t="s">
        <v>24</v>
      </c>
      <c r="D5195" s="361">
        <v>10.01</v>
      </c>
    </row>
    <row r="5196" spans="1:4" s="364" customFormat="1" x14ac:dyDescent="0.25">
      <c r="A5196" s="360">
        <v>102283</v>
      </c>
      <c r="B5196" s="360" t="s">
        <v>12802</v>
      </c>
      <c r="C5196" s="360" t="s">
        <v>24</v>
      </c>
      <c r="D5196" s="361">
        <v>8.8800000000000008</v>
      </c>
    </row>
    <row r="5197" spans="1:4" s="364" customFormat="1" x14ac:dyDescent="0.25">
      <c r="A5197" s="360">
        <v>102284</v>
      </c>
      <c r="B5197" s="360" t="s">
        <v>12803</v>
      </c>
      <c r="C5197" s="360" t="s">
        <v>24</v>
      </c>
      <c r="D5197" s="361">
        <v>8.61</v>
      </c>
    </row>
    <row r="5198" spans="1:4" s="364" customFormat="1" x14ac:dyDescent="0.25">
      <c r="A5198" s="360">
        <v>102285</v>
      </c>
      <c r="B5198" s="360" t="s">
        <v>12804</v>
      </c>
      <c r="C5198" s="360" t="s">
        <v>24</v>
      </c>
      <c r="D5198" s="361">
        <v>8.14</v>
      </c>
    </row>
    <row r="5199" spans="1:4" s="364" customFormat="1" x14ac:dyDescent="0.25">
      <c r="A5199" s="360">
        <v>102286</v>
      </c>
      <c r="B5199" s="360" t="s">
        <v>12805</v>
      </c>
      <c r="C5199" s="360" t="s">
        <v>24</v>
      </c>
      <c r="D5199" s="361">
        <v>7.91</v>
      </c>
    </row>
    <row r="5200" spans="1:4" s="364" customFormat="1" x14ac:dyDescent="0.25">
      <c r="A5200" s="360">
        <v>102287</v>
      </c>
      <c r="B5200" s="360" t="s">
        <v>12806</v>
      </c>
      <c r="C5200" s="360" t="s">
        <v>24</v>
      </c>
      <c r="D5200" s="361">
        <v>7.8</v>
      </c>
    </row>
    <row r="5201" spans="1:4" s="364" customFormat="1" x14ac:dyDescent="0.25">
      <c r="A5201" s="360">
        <v>102288</v>
      </c>
      <c r="B5201" s="360" t="s">
        <v>12807</v>
      </c>
      <c r="C5201" s="360" t="s">
        <v>24</v>
      </c>
      <c r="D5201" s="361">
        <v>7.49</v>
      </c>
    </row>
    <row r="5202" spans="1:4" s="364" customFormat="1" x14ac:dyDescent="0.25">
      <c r="A5202" s="360">
        <v>102289</v>
      </c>
      <c r="B5202" s="360" t="s">
        <v>12808</v>
      </c>
      <c r="C5202" s="360" t="s">
        <v>24</v>
      </c>
      <c r="D5202" s="361">
        <v>7.31</v>
      </c>
    </row>
    <row r="5203" spans="1:4" s="364" customFormat="1" x14ac:dyDescent="0.25">
      <c r="A5203" s="360">
        <v>102290</v>
      </c>
      <c r="B5203" s="360" t="s">
        <v>12809</v>
      </c>
      <c r="C5203" s="360" t="s">
        <v>24</v>
      </c>
      <c r="D5203" s="361">
        <v>5.52</v>
      </c>
    </row>
    <row r="5204" spans="1:4" s="364" customFormat="1" x14ac:dyDescent="0.25">
      <c r="A5204" s="360">
        <v>102291</v>
      </c>
      <c r="B5204" s="360" t="s">
        <v>12810</v>
      </c>
      <c r="C5204" s="360" t="s">
        <v>24</v>
      </c>
      <c r="D5204" s="361">
        <v>4.8899999999999997</v>
      </c>
    </row>
    <row r="5205" spans="1:4" s="364" customFormat="1" x14ac:dyDescent="0.25">
      <c r="A5205" s="360">
        <v>102292</v>
      </c>
      <c r="B5205" s="360" t="s">
        <v>12811</v>
      </c>
      <c r="C5205" s="360" t="s">
        <v>24</v>
      </c>
      <c r="D5205" s="361">
        <v>4.74</v>
      </c>
    </row>
    <row r="5206" spans="1:4" s="364" customFormat="1" x14ac:dyDescent="0.25">
      <c r="A5206" s="360">
        <v>102293</v>
      </c>
      <c r="B5206" s="360" t="s">
        <v>12812</v>
      </c>
      <c r="C5206" s="360" t="s">
        <v>24</v>
      </c>
      <c r="D5206" s="361">
        <v>4.5</v>
      </c>
    </row>
    <row r="5207" spans="1:4" s="364" customFormat="1" x14ac:dyDescent="0.25">
      <c r="A5207" s="360">
        <v>102294</v>
      </c>
      <c r="B5207" s="360" t="s">
        <v>12813</v>
      </c>
      <c r="C5207" s="360" t="s">
        <v>24</v>
      </c>
      <c r="D5207" s="361">
        <v>4.3600000000000003</v>
      </c>
    </row>
    <row r="5208" spans="1:4" s="364" customFormat="1" x14ac:dyDescent="0.25">
      <c r="A5208" s="360">
        <v>102295</v>
      </c>
      <c r="B5208" s="360" t="s">
        <v>12814</v>
      </c>
      <c r="C5208" s="360" t="s">
        <v>24</v>
      </c>
      <c r="D5208" s="361">
        <v>4.29</v>
      </c>
    </row>
    <row r="5209" spans="1:4" s="364" customFormat="1" x14ac:dyDescent="0.25">
      <c r="A5209" s="360">
        <v>102296</v>
      </c>
      <c r="B5209" s="360" t="s">
        <v>12815</v>
      </c>
      <c r="C5209" s="360" t="s">
        <v>24</v>
      </c>
      <c r="D5209" s="361">
        <v>4.1100000000000003</v>
      </c>
    </row>
    <row r="5210" spans="1:4" s="364" customFormat="1" x14ac:dyDescent="0.25">
      <c r="A5210" s="360">
        <v>102297</v>
      </c>
      <c r="B5210" s="360" t="s">
        <v>12816</v>
      </c>
      <c r="C5210" s="360" t="s">
        <v>24</v>
      </c>
      <c r="D5210" s="361">
        <v>4.03</v>
      </c>
    </row>
    <row r="5211" spans="1:4" s="364" customFormat="1" x14ac:dyDescent="0.25">
      <c r="A5211" s="360">
        <v>102298</v>
      </c>
      <c r="B5211" s="360" t="s">
        <v>12817</v>
      </c>
      <c r="C5211" s="360" t="s">
        <v>24</v>
      </c>
      <c r="D5211" s="361">
        <v>12.57</v>
      </c>
    </row>
    <row r="5212" spans="1:4" s="364" customFormat="1" x14ac:dyDescent="0.25">
      <c r="A5212" s="360">
        <v>102299</v>
      </c>
      <c r="B5212" s="360" t="s">
        <v>12818</v>
      </c>
      <c r="C5212" s="360" t="s">
        <v>24</v>
      </c>
      <c r="D5212" s="361">
        <v>10.67</v>
      </c>
    </row>
    <row r="5213" spans="1:4" s="364" customFormat="1" x14ac:dyDescent="0.25">
      <c r="A5213" s="360">
        <v>102300</v>
      </c>
      <c r="B5213" s="360" t="s">
        <v>12819</v>
      </c>
      <c r="C5213" s="360" t="s">
        <v>24</v>
      </c>
      <c r="D5213" s="361">
        <v>10.54</v>
      </c>
    </row>
    <row r="5214" spans="1:4" s="364" customFormat="1" x14ac:dyDescent="0.25">
      <c r="A5214" s="360">
        <v>102301</v>
      </c>
      <c r="B5214" s="360" t="s">
        <v>12820</v>
      </c>
      <c r="C5214" s="360" t="s">
        <v>24</v>
      </c>
      <c r="D5214" s="361">
        <v>9.59</v>
      </c>
    </row>
    <row r="5215" spans="1:4" s="364" customFormat="1" x14ac:dyDescent="0.25">
      <c r="A5215" s="360">
        <v>102302</v>
      </c>
      <c r="B5215" s="360" t="s">
        <v>12821</v>
      </c>
      <c r="C5215" s="360" t="s">
        <v>24</v>
      </c>
      <c r="D5215" s="361">
        <v>6.93</v>
      </c>
    </row>
    <row r="5216" spans="1:4" s="364" customFormat="1" x14ac:dyDescent="0.25">
      <c r="A5216" s="360">
        <v>102303</v>
      </c>
      <c r="B5216" s="360" t="s">
        <v>12822</v>
      </c>
      <c r="C5216" s="360" t="s">
        <v>24</v>
      </c>
      <c r="D5216" s="361">
        <v>5.89</v>
      </c>
    </row>
    <row r="5217" spans="1:4" s="364" customFormat="1" x14ac:dyDescent="0.25">
      <c r="A5217" s="360">
        <v>102304</v>
      </c>
      <c r="B5217" s="360" t="s">
        <v>12823</v>
      </c>
      <c r="C5217" s="360" t="s">
        <v>24</v>
      </c>
      <c r="D5217" s="361">
        <v>5.81</v>
      </c>
    </row>
    <row r="5218" spans="1:4" s="364" customFormat="1" x14ac:dyDescent="0.25">
      <c r="A5218" s="360">
        <v>102305</v>
      </c>
      <c r="B5218" s="360" t="s">
        <v>12824</v>
      </c>
      <c r="C5218" s="360" t="s">
        <v>24</v>
      </c>
      <c r="D5218" s="361">
        <v>5.3</v>
      </c>
    </row>
    <row r="5219" spans="1:4" s="364" customFormat="1" x14ac:dyDescent="0.25">
      <c r="A5219" s="360">
        <v>102306</v>
      </c>
      <c r="B5219" s="360" t="s">
        <v>12825</v>
      </c>
      <c r="C5219" s="360" t="s">
        <v>24</v>
      </c>
      <c r="D5219" s="361">
        <v>11.27</v>
      </c>
    </row>
    <row r="5220" spans="1:4" s="364" customFormat="1" x14ac:dyDescent="0.25">
      <c r="A5220" s="360">
        <v>102307</v>
      </c>
      <c r="B5220" s="360" t="s">
        <v>12826</v>
      </c>
      <c r="C5220" s="360" t="s">
        <v>24</v>
      </c>
      <c r="D5220" s="361">
        <v>10.01</v>
      </c>
    </row>
    <row r="5221" spans="1:4" s="364" customFormat="1" x14ac:dyDescent="0.25">
      <c r="A5221" s="360">
        <v>102308</v>
      </c>
      <c r="B5221" s="360" t="s">
        <v>12827</v>
      </c>
      <c r="C5221" s="360" t="s">
        <v>24</v>
      </c>
      <c r="D5221" s="361">
        <v>9.69</v>
      </c>
    </row>
    <row r="5222" spans="1:4" s="364" customFormat="1" x14ac:dyDescent="0.25">
      <c r="A5222" s="360">
        <v>102309</v>
      </c>
      <c r="B5222" s="360" t="s">
        <v>12828</v>
      </c>
      <c r="C5222" s="360" t="s">
        <v>24</v>
      </c>
      <c r="D5222" s="361">
        <v>9.17</v>
      </c>
    </row>
    <row r="5223" spans="1:4" s="364" customFormat="1" x14ac:dyDescent="0.25">
      <c r="A5223" s="360">
        <v>102310</v>
      </c>
      <c r="B5223" s="360" t="s">
        <v>12829</v>
      </c>
      <c r="C5223" s="360" t="s">
        <v>24</v>
      </c>
      <c r="D5223" s="361">
        <v>8.9</v>
      </c>
    </row>
    <row r="5224" spans="1:4" s="364" customFormat="1" x14ac:dyDescent="0.25">
      <c r="A5224" s="360">
        <v>102311</v>
      </c>
      <c r="B5224" s="360" t="s">
        <v>12830</v>
      </c>
      <c r="C5224" s="360" t="s">
        <v>24</v>
      </c>
      <c r="D5224" s="361">
        <v>8.76</v>
      </c>
    </row>
    <row r="5225" spans="1:4" s="364" customFormat="1" x14ac:dyDescent="0.25">
      <c r="A5225" s="360">
        <v>102312</v>
      </c>
      <c r="B5225" s="360" t="s">
        <v>12831</v>
      </c>
      <c r="C5225" s="360" t="s">
        <v>24</v>
      </c>
      <c r="D5225" s="361">
        <v>8.42</v>
      </c>
    </row>
    <row r="5226" spans="1:4" s="364" customFormat="1" x14ac:dyDescent="0.25">
      <c r="A5226" s="360">
        <v>102313</v>
      </c>
      <c r="B5226" s="360" t="s">
        <v>12832</v>
      </c>
      <c r="C5226" s="360" t="s">
        <v>24</v>
      </c>
      <c r="D5226" s="361">
        <v>8.23</v>
      </c>
    </row>
    <row r="5227" spans="1:4" s="364" customFormat="1" x14ac:dyDescent="0.25">
      <c r="A5227" s="360">
        <v>102314</v>
      </c>
      <c r="B5227" s="360" t="s">
        <v>12833</v>
      </c>
      <c r="C5227" s="360" t="s">
        <v>24</v>
      </c>
      <c r="D5227" s="361">
        <v>6.22</v>
      </c>
    </row>
    <row r="5228" spans="1:4" s="364" customFormat="1" x14ac:dyDescent="0.25">
      <c r="A5228" s="360">
        <v>102315</v>
      </c>
      <c r="B5228" s="360" t="s">
        <v>12834</v>
      </c>
      <c r="C5228" s="360" t="s">
        <v>24</v>
      </c>
      <c r="D5228" s="361">
        <v>5.52</v>
      </c>
    </row>
    <row r="5229" spans="1:4" s="364" customFormat="1" x14ac:dyDescent="0.25">
      <c r="A5229" s="360">
        <v>102316</v>
      </c>
      <c r="B5229" s="360" t="s">
        <v>12835</v>
      </c>
      <c r="C5229" s="360" t="s">
        <v>24</v>
      </c>
      <c r="D5229" s="361">
        <v>5.34</v>
      </c>
    </row>
    <row r="5230" spans="1:4" s="364" customFormat="1" x14ac:dyDescent="0.25">
      <c r="A5230" s="360">
        <v>102317</v>
      </c>
      <c r="B5230" s="360" t="s">
        <v>12836</v>
      </c>
      <c r="C5230" s="360" t="s">
        <v>24</v>
      </c>
      <c r="D5230" s="361">
        <v>5.04</v>
      </c>
    </row>
    <row r="5231" spans="1:4" s="364" customFormat="1" x14ac:dyDescent="0.25">
      <c r="A5231" s="360">
        <v>102318</v>
      </c>
      <c r="B5231" s="360" t="s">
        <v>12837</v>
      </c>
      <c r="C5231" s="360" t="s">
        <v>24</v>
      </c>
      <c r="D5231" s="361">
        <v>4.91</v>
      </c>
    </row>
    <row r="5232" spans="1:4" s="364" customFormat="1" x14ac:dyDescent="0.25">
      <c r="A5232" s="360">
        <v>102319</v>
      </c>
      <c r="B5232" s="360" t="s">
        <v>12838</v>
      </c>
      <c r="C5232" s="360" t="s">
        <v>24</v>
      </c>
      <c r="D5232" s="361">
        <v>4.83</v>
      </c>
    </row>
    <row r="5233" spans="1:4" s="364" customFormat="1" x14ac:dyDescent="0.25">
      <c r="A5233" s="360">
        <v>102320</v>
      </c>
      <c r="B5233" s="360" t="s">
        <v>12839</v>
      </c>
      <c r="C5233" s="360" t="s">
        <v>24</v>
      </c>
      <c r="D5233" s="361">
        <v>4.63</v>
      </c>
    </row>
    <row r="5234" spans="1:4" s="364" customFormat="1" x14ac:dyDescent="0.25">
      <c r="A5234" s="360">
        <v>102321</v>
      </c>
      <c r="B5234" s="360" t="s">
        <v>12840</v>
      </c>
      <c r="C5234" s="360" t="s">
        <v>24</v>
      </c>
      <c r="D5234" s="361">
        <v>4.55</v>
      </c>
    </row>
    <row r="5235" spans="1:4" s="364" customFormat="1" x14ac:dyDescent="0.25">
      <c r="A5235" s="360">
        <v>102322</v>
      </c>
      <c r="B5235" s="360" t="s">
        <v>12841</v>
      </c>
      <c r="C5235" s="360" t="s">
        <v>24</v>
      </c>
      <c r="D5235" s="361">
        <v>14.15</v>
      </c>
    </row>
    <row r="5236" spans="1:4" s="364" customFormat="1" x14ac:dyDescent="0.25">
      <c r="A5236" s="360">
        <v>102323</v>
      </c>
      <c r="B5236" s="360" t="s">
        <v>12842</v>
      </c>
      <c r="C5236" s="360" t="s">
        <v>24</v>
      </c>
      <c r="D5236" s="361">
        <v>12.01</v>
      </c>
    </row>
    <row r="5237" spans="1:4" s="364" customFormat="1" x14ac:dyDescent="0.25">
      <c r="A5237" s="360">
        <v>102324</v>
      </c>
      <c r="B5237" s="360" t="s">
        <v>12843</v>
      </c>
      <c r="C5237" s="360" t="s">
        <v>24</v>
      </c>
      <c r="D5237" s="361">
        <v>11.86</v>
      </c>
    </row>
    <row r="5238" spans="1:4" s="364" customFormat="1" x14ac:dyDescent="0.25">
      <c r="A5238" s="360">
        <v>102325</v>
      </c>
      <c r="B5238" s="360" t="s">
        <v>12844</v>
      </c>
      <c r="C5238" s="360" t="s">
        <v>24</v>
      </c>
      <c r="D5238" s="361">
        <v>10.8</v>
      </c>
    </row>
    <row r="5239" spans="1:4" s="364" customFormat="1" x14ac:dyDescent="0.25">
      <c r="A5239" s="360">
        <v>102326</v>
      </c>
      <c r="B5239" s="360" t="s">
        <v>12845</v>
      </c>
      <c r="C5239" s="360" t="s">
        <v>24</v>
      </c>
      <c r="D5239" s="361">
        <v>7.81</v>
      </c>
    </row>
    <row r="5240" spans="1:4" s="364" customFormat="1" x14ac:dyDescent="0.25">
      <c r="A5240" s="360">
        <v>102327</v>
      </c>
      <c r="B5240" s="360" t="s">
        <v>12846</v>
      </c>
      <c r="C5240" s="360" t="s">
        <v>24</v>
      </c>
      <c r="D5240" s="361">
        <v>6.63</v>
      </c>
    </row>
    <row r="5241" spans="1:4" s="364" customFormat="1" x14ac:dyDescent="0.25">
      <c r="A5241" s="360">
        <v>102328</v>
      </c>
      <c r="B5241" s="360" t="s">
        <v>12847</v>
      </c>
      <c r="C5241" s="360" t="s">
        <v>24</v>
      </c>
      <c r="D5241" s="361">
        <v>6.54</v>
      </c>
    </row>
    <row r="5242" spans="1:4" s="364" customFormat="1" x14ac:dyDescent="0.25">
      <c r="A5242" s="360">
        <v>102329</v>
      </c>
      <c r="B5242" s="360" t="s">
        <v>12848</v>
      </c>
      <c r="C5242" s="360" t="s">
        <v>24</v>
      </c>
      <c r="D5242" s="361">
        <v>5.96</v>
      </c>
    </row>
    <row r="5243" spans="1:4" s="364" customFormat="1" x14ac:dyDescent="0.25">
      <c r="A5243" s="360">
        <v>94304</v>
      </c>
      <c r="B5243" s="360" t="s">
        <v>4891</v>
      </c>
      <c r="C5243" s="360" t="s">
        <v>24</v>
      </c>
      <c r="D5243" s="361">
        <v>27.1</v>
      </c>
    </row>
    <row r="5244" spans="1:4" s="364" customFormat="1" x14ac:dyDescent="0.25">
      <c r="A5244" s="360">
        <v>94305</v>
      </c>
      <c r="B5244" s="360" t="s">
        <v>4892</v>
      </c>
      <c r="C5244" s="360" t="s">
        <v>24</v>
      </c>
      <c r="D5244" s="361">
        <v>24.32</v>
      </c>
    </row>
    <row r="5245" spans="1:4" s="364" customFormat="1" x14ac:dyDescent="0.25">
      <c r="A5245" s="360">
        <v>94306</v>
      </c>
      <c r="B5245" s="360" t="s">
        <v>4893</v>
      </c>
      <c r="C5245" s="360" t="s">
        <v>24</v>
      </c>
      <c r="D5245" s="361">
        <v>20.8</v>
      </c>
    </row>
    <row r="5246" spans="1:4" s="364" customFormat="1" x14ac:dyDescent="0.25">
      <c r="A5246" s="360">
        <v>94307</v>
      </c>
      <c r="B5246" s="360" t="s">
        <v>4894</v>
      </c>
      <c r="C5246" s="360" t="s">
        <v>24</v>
      </c>
      <c r="D5246" s="361">
        <v>21.59</v>
      </c>
    </row>
    <row r="5247" spans="1:4" s="364" customFormat="1" x14ac:dyDescent="0.25">
      <c r="A5247" s="360">
        <v>94308</v>
      </c>
      <c r="B5247" s="360" t="s">
        <v>4895</v>
      </c>
      <c r="C5247" s="360" t="s">
        <v>24</v>
      </c>
      <c r="D5247" s="361">
        <v>19.41</v>
      </c>
    </row>
    <row r="5248" spans="1:4" s="364" customFormat="1" x14ac:dyDescent="0.25">
      <c r="A5248" s="360">
        <v>94309</v>
      </c>
      <c r="B5248" s="360" t="s">
        <v>4896</v>
      </c>
      <c r="C5248" s="360" t="s">
        <v>24</v>
      </c>
      <c r="D5248" s="361">
        <v>20.420000000000002</v>
      </c>
    </row>
    <row r="5249" spans="1:4" s="364" customFormat="1" x14ac:dyDescent="0.25">
      <c r="A5249" s="360">
        <v>94310</v>
      </c>
      <c r="B5249" s="360" t="s">
        <v>4897</v>
      </c>
      <c r="C5249" s="360" t="s">
        <v>24</v>
      </c>
      <c r="D5249" s="361">
        <v>18.73</v>
      </c>
    </row>
    <row r="5250" spans="1:4" s="364" customFormat="1" x14ac:dyDescent="0.25">
      <c r="A5250" s="360">
        <v>94315</v>
      </c>
      <c r="B5250" s="360" t="s">
        <v>4898</v>
      </c>
      <c r="C5250" s="360" t="s">
        <v>24</v>
      </c>
      <c r="D5250" s="361">
        <v>32.299999999999997</v>
      </c>
    </row>
    <row r="5251" spans="1:4" s="364" customFormat="1" x14ac:dyDescent="0.25">
      <c r="A5251" s="360">
        <v>94316</v>
      </c>
      <c r="B5251" s="360" t="s">
        <v>4899</v>
      </c>
      <c r="C5251" s="360" t="s">
        <v>24</v>
      </c>
      <c r="D5251" s="361">
        <v>25.93</v>
      </c>
    </row>
    <row r="5252" spans="1:4" s="364" customFormat="1" x14ac:dyDescent="0.25">
      <c r="A5252" s="360">
        <v>94317</v>
      </c>
      <c r="B5252" s="360" t="s">
        <v>4900</v>
      </c>
      <c r="C5252" s="360" t="s">
        <v>24</v>
      </c>
      <c r="D5252" s="361">
        <v>23.12</v>
      </c>
    </row>
    <row r="5253" spans="1:4" s="364" customFormat="1" x14ac:dyDescent="0.25">
      <c r="A5253" s="360">
        <v>94318</v>
      </c>
      <c r="B5253" s="360" t="s">
        <v>4901</v>
      </c>
      <c r="C5253" s="360" t="s">
        <v>24</v>
      </c>
      <c r="D5253" s="361">
        <v>19.489999999999998</v>
      </c>
    </row>
    <row r="5254" spans="1:4" s="364" customFormat="1" x14ac:dyDescent="0.25">
      <c r="A5254" s="360">
        <v>94319</v>
      </c>
      <c r="B5254" s="360" t="s">
        <v>4902</v>
      </c>
      <c r="C5254" s="360" t="s">
        <v>24</v>
      </c>
      <c r="D5254" s="361">
        <v>35.380000000000003</v>
      </c>
    </row>
    <row r="5255" spans="1:4" s="364" customFormat="1" x14ac:dyDescent="0.25">
      <c r="A5255" s="360">
        <v>94327</v>
      </c>
      <c r="B5255" s="360" t="s">
        <v>4903</v>
      </c>
      <c r="C5255" s="360" t="s">
        <v>24</v>
      </c>
      <c r="D5255" s="361">
        <v>130.65</v>
      </c>
    </row>
    <row r="5256" spans="1:4" s="364" customFormat="1" x14ac:dyDescent="0.25">
      <c r="A5256" s="360">
        <v>94328</v>
      </c>
      <c r="B5256" s="360" t="s">
        <v>4904</v>
      </c>
      <c r="C5256" s="360" t="s">
        <v>24</v>
      </c>
      <c r="D5256" s="361">
        <v>127.87</v>
      </c>
    </row>
    <row r="5257" spans="1:4" s="364" customFormat="1" x14ac:dyDescent="0.25">
      <c r="A5257" s="360">
        <v>94329</v>
      </c>
      <c r="B5257" s="360" t="s">
        <v>4905</v>
      </c>
      <c r="C5257" s="360" t="s">
        <v>24</v>
      </c>
      <c r="D5257" s="361">
        <v>124.35</v>
      </c>
    </row>
    <row r="5258" spans="1:4" s="364" customFormat="1" x14ac:dyDescent="0.25">
      <c r="A5258" s="360">
        <v>94330</v>
      </c>
      <c r="B5258" s="360" t="s">
        <v>4906</v>
      </c>
      <c r="C5258" s="360" t="s">
        <v>24</v>
      </c>
      <c r="D5258" s="361">
        <v>125.14</v>
      </c>
    </row>
    <row r="5259" spans="1:4" s="364" customFormat="1" x14ac:dyDescent="0.25">
      <c r="A5259" s="360">
        <v>94331</v>
      </c>
      <c r="B5259" s="360" t="s">
        <v>4907</v>
      </c>
      <c r="C5259" s="360" t="s">
        <v>24</v>
      </c>
      <c r="D5259" s="361">
        <v>122.96</v>
      </c>
    </row>
    <row r="5260" spans="1:4" s="364" customFormat="1" x14ac:dyDescent="0.25">
      <c r="A5260" s="360">
        <v>94332</v>
      </c>
      <c r="B5260" s="360" t="s">
        <v>4908</v>
      </c>
      <c r="C5260" s="360" t="s">
        <v>24</v>
      </c>
      <c r="D5260" s="361">
        <v>123.97</v>
      </c>
    </row>
    <row r="5261" spans="1:4" s="364" customFormat="1" x14ac:dyDescent="0.25">
      <c r="A5261" s="360">
        <v>94333</v>
      </c>
      <c r="B5261" s="360" t="s">
        <v>4909</v>
      </c>
      <c r="C5261" s="360" t="s">
        <v>24</v>
      </c>
      <c r="D5261" s="361">
        <v>122.28</v>
      </c>
    </row>
    <row r="5262" spans="1:4" s="364" customFormat="1" x14ac:dyDescent="0.25">
      <c r="A5262" s="360">
        <v>94338</v>
      </c>
      <c r="B5262" s="360" t="s">
        <v>4910</v>
      </c>
      <c r="C5262" s="360" t="s">
        <v>24</v>
      </c>
      <c r="D5262" s="361">
        <v>135.85</v>
      </c>
    </row>
    <row r="5263" spans="1:4" s="364" customFormat="1" x14ac:dyDescent="0.25">
      <c r="A5263" s="360">
        <v>94339</v>
      </c>
      <c r="B5263" s="360" t="s">
        <v>4911</v>
      </c>
      <c r="C5263" s="360" t="s">
        <v>24</v>
      </c>
      <c r="D5263" s="361">
        <v>129.47999999999999</v>
      </c>
    </row>
    <row r="5264" spans="1:4" s="364" customFormat="1" x14ac:dyDescent="0.25">
      <c r="A5264" s="360">
        <v>94340</v>
      </c>
      <c r="B5264" s="360" t="s">
        <v>4912</v>
      </c>
      <c r="C5264" s="360" t="s">
        <v>24</v>
      </c>
      <c r="D5264" s="361">
        <v>126.67</v>
      </c>
    </row>
    <row r="5265" spans="1:4" s="364" customFormat="1" x14ac:dyDescent="0.25">
      <c r="A5265" s="360">
        <v>94341</v>
      </c>
      <c r="B5265" s="360" t="s">
        <v>4913</v>
      </c>
      <c r="C5265" s="360" t="s">
        <v>24</v>
      </c>
      <c r="D5265" s="361">
        <v>123.04</v>
      </c>
    </row>
    <row r="5266" spans="1:4" s="364" customFormat="1" x14ac:dyDescent="0.25">
      <c r="A5266" s="360">
        <v>94342</v>
      </c>
      <c r="B5266" s="360" t="s">
        <v>4914</v>
      </c>
      <c r="C5266" s="360" t="s">
        <v>24</v>
      </c>
      <c r="D5266" s="361">
        <v>138.93</v>
      </c>
    </row>
    <row r="5267" spans="1:4" s="364" customFormat="1" x14ac:dyDescent="0.25">
      <c r="A5267" s="360">
        <v>96385</v>
      </c>
      <c r="B5267" s="360" t="s">
        <v>4915</v>
      </c>
      <c r="C5267" s="360" t="s">
        <v>24</v>
      </c>
      <c r="D5267" s="361">
        <v>8.08</v>
      </c>
    </row>
    <row r="5268" spans="1:4" s="364" customFormat="1" x14ac:dyDescent="0.25">
      <c r="A5268" s="360">
        <v>96386</v>
      </c>
      <c r="B5268" s="360" t="s">
        <v>4916</v>
      </c>
      <c r="C5268" s="360" t="s">
        <v>24</v>
      </c>
      <c r="D5268" s="361">
        <v>5.86</v>
      </c>
    </row>
    <row r="5269" spans="1:4" s="364" customFormat="1" x14ac:dyDescent="0.25">
      <c r="A5269" s="360">
        <v>93360</v>
      </c>
      <c r="B5269" s="360" t="s">
        <v>4917</v>
      </c>
      <c r="C5269" s="360" t="s">
        <v>24</v>
      </c>
      <c r="D5269" s="361">
        <v>16.059999999999999</v>
      </c>
    </row>
    <row r="5270" spans="1:4" s="364" customFormat="1" x14ac:dyDescent="0.25">
      <c r="A5270" s="360">
        <v>93361</v>
      </c>
      <c r="B5270" s="360" t="s">
        <v>4918</v>
      </c>
      <c r="C5270" s="360" t="s">
        <v>24</v>
      </c>
      <c r="D5270" s="361">
        <v>13.39</v>
      </c>
    </row>
    <row r="5271" spans="1:4" s="364" customFormat="1" x14ac:dyDescent="0.25">
      <c r="A5271" s="360">
        <v>93362</v>
      </c>
      <c r="B5271" s="360" t="s">
        <v>4919</v>
      </c>
      <c r="C5271" s="360" t="s">
        <v>24</v>
      </c>
      <c r="D5271" s="361">
        <v>9.7899999999999991</v>
      </c>
    </row>
    <row r="5272" spans="1:4" s="364" customFormat="1" x14ac:dyDescent="0.25">
      <c r="A5272" s="360">
        <v>93363</v>
      </c>
      <c r="B5272" s="360" t="s">
        <v>4920</v>
      </c>
      <c r="C5272" s="360" t="s">
        <v>24</v>
      </c>
      <c r="D5272" s="361">
        <v>10.58</v>
      </c>
    </row>
    <row r="5273" spans="1:4" s="364" customFormat="1" x14ac:dyDescent="0.25">
      <c r="A5273" s="360">
        <v>93364</v>
      </c>
      <c r="B5273" s="360" t="s">
        <v>4921</v>
      </c>
      <c r="C5273" s="360" t="s">
        <v>24</v>
      </c>
      <c r="D5273" s="361">
        <v>8.4</v>
      </c>
    </row>
    <row r="5274" spans="1:4" s="364" customFormat="1" x14ac:dyDescent="0.25">
      <c r="A5274" s="360">
        <v>93365</v>
      </c>
      <c r="B5274" s="360" t="s">
        <v>4922</v>
      </c>
      <c r="C5274" s="360" t="s">
        <v>24</v>
      </c>
      <c r="D5274" s="361">
        <v>9.34</v>
      </c>
    </row>
    <row r="5275" spans="1:4" s="364" customFormat="1" x14ac:dyDescent="0.25">
      <c r="A5275" s="360">
        <v>93366</v>
      </c>
      <c r="B5275" s="360" t="s">
        <v>4923</v>
      </c>
      <c r="C5275" s="360" t="s">
        <v>24</v>
      </c>
      <c r="D5275" s="361">
        <v>7.71</v>
      </c>
    </row>
    <row r="5276" spans="1:4" s="364" customFormat="1" x14ac:dyDescent="0.25">
      <c r="A5276" s="360">
        <v>93367</v>
      </c>
      <c r="B5276" s="360" t="s">
        <v>4924</v>
      </c>
      <c r="C5276" s="360" t="s">
        <v>24</v>
      </c>
      <c r="D5276" s="361">
        <v>15.02</v>
      </c>
    </row>
    <row r="5277" spans="1:4" s="364" customFormat="1" x14ac:dyDescent="0.25">
      <c r="A5277" s="360">
        <v>93368</v>
      </c>
      <c r="B5277" s="360" t="s">
        <v>4925</v>
      </c>
      <c r="C5277" s="360" t="s">
        <v>24</v>
      </c>
      <c r="D5277" s="361">
        <v>12.25</v>
      </c>
    </row>
    <row r="5278" spans="1:4" s="364" customFormat="1" x14ac:dyDescent="0.25">
      <c r="A5278" s="360">
        <v>93369</v>
      </c>
      <c r="B5278" s="360" t="s">
        <v>4926</v>
      </c>
      <c r="C5278" s="360" t="s">
        <v>24</v>
      </c>
      <c r="D5278" s="361">
        <v>8.73</v>
      </c>
    </row>
    <row r="5279" spans="1:4" s="364" customFormat="1" x14ac:dyDescent="0.25">
      <c r="A5279" s="360">
        <v>93370</v>
      </c>
      <c r="B5279" s="360" t="s">
        <v>4927</v>
      </c>
      <c r="C5279" s="360" t="s">
        <v>24</v>
      </c>
      <c r="D5279" s="361">
        <v>9.5299999999999994</v>
      </c>
    </row>
    <row r="5280" spans="1:4" s="364" customFormat="1" x14ac:dyDescent="0.25">
      <c r="A5280" s="360">
        <v>93371</v>
      </c>
      <c r="B5280" s="360" t="s">
        <v>4928</v>
      </c>
      <c r="C5280" s="360" t="s">
        <v>24</v>
      </c>
      <c r="D5280" s="361">
        <v>7.35</v>
      </c>
    </row>
    <row r="5281" spans="1:4" s="364" customFormat="1" x14ac:dyDescent="0.25">
      <c r="A5281" s="360">
        <v>93372</v>
      </c>
      <c r="B5281" s="360" t="s">
        <v>4929</v>
      </c>
      <c r="C5281" s="360" t="s">
        <v>24</v>
      </c>
      <c r="D5281" s="361">
        <v>8.36</v>
      </c>
    </row>
    <row r="5282" spans="1:4" s="364" customFormat="1" x14ac:dyDescent="0.25">
      <c r="A5282" s="360">
        <v>93373</v>
      </c>
      <c r="B5282" s="360" t="s">
        <v>4930</v>
      </c>
      <c r="C5282" s="360" t="s">
        <v>24</v>
      </c>
      <c r="D5282" s="361">
        <v>6.68</v>
      </c>
    </row>
    <row r="5283" spans="1:4" s="364" customFormat="1" x14ac:dyDescent="0.25">
      <c r="A5283" s="360">
        <v>93374</v>
      </c>
      <c r="B5283" s="360" t="s">
        <v>4931</v>
      </c>
      <c r="C5283" s="360" t="s">
        <v>24</v>
      </c>
      <c r="D5283" s="361">
        <v>18.579999999999998</v>
      </c>
    </row>
    <row r="5284" spans="1:4" s="364" customFormat="1" x14ac:dyDescent="0.25">
      <c r="A5284" s="360">
        <v>93375</v>
      </c>
      <c r="B5284" s="360" t="s">
        <v>4932</v>
      </c>
      <c r="C5284" s="360" t="s">
        <v>24</v>
      </c>
      <c r="D5284" s="361">
        <v>14.34</v>
      </c>
    </row>
    <row r="5285" spans="1:4" s="364" customFormat="1" x14ac:dyDescent="0.25">
      <c r="A5285" s="360">
        <v>93376</v>
      </c>
      <c r="B5285" s="360" t="s">
        <v>4933</v>
      </c>
      <c r="C5285" s="360" t="s">
        <v>24</v>
      </c>
      <c r="D5285" s="361">
        <v>11.76</v>
      </c>
    </row>
    <row r="5286" spans="1:4" s="364" customFormat="1" x14ac:dyDescent="0.25">
      <c r="A5286" s="360">
        <v>93377</v>
      </c>
      <c r="B5286" s="360" t="s">
        <v>4934</v>
      </c>
      <c r="C5286" s="360" t="s">
        <v>24</v>
      </c>
      <c r="D5286" s="361">
        <v>7.95</v>
      </c>
    </row>
    <row r="5287" spans="1:4" s="364" customFormat="1" x14ac:dyDescent="0.25">
      <c r="A5287" s="360">
        <v>93378</v>
      </c>
      <c r="B5287" s="360" t="s">
        <v>4935</v>
      </c>
      <c r="C5287" s="360" t="s">
        <v>24</v>
      </c>
      <c r="D5287" s="361">
        <v>17.37</v>
      </c>
    </row>
    <row r="5288" spans="1:4" s="364" customFormat="1" x14ac:dyDescent="0.25">
      <c r="A5288" s="360">
        <v>93379</v>
      </c>
      <c r="B5288" s="360" t="s">
        <v>4936</v>
      </c>
      <c r="C5288" s="360" t="s">
        <v>24</v>
      </c>
      <c r="D5288" s="361">
        <v>13.41</v>
      </c>
    </row>
    <row r="5289" spans="1:4" s="364" customFormat="1" x14ac:dyDescent="0.25">
      <c r="A5289" s="360">
        <v>93380</v>
      </c>
      <c r="B5289" s="360" t="s">
        <v>4937</v>
      </c>
      <c r="C5289" s="360" t="s">
        <v>24</v>
      </c>
      <c r="D5289" s="361">
        <v>11.04</v>
      </c>
    </row>
    <row r="5290" spans="1:4" s="364" customFormat="1" x14ac:dyDescent="0.25">
      <c r="A5290" s="360">
        <v>93381</v>
      </c>
      <c r="B5290" s="360" t="s">
        <v>4938</v>
      </c>
      <c r="C5290" s="360" t="s">
        <v>24</v>
      </c>
      <c r="D5290" s="361">
        <v>7.43</v>
      </c>
    </row>
    <row r="5291" spans="1:4" s="364" customFormat="1" x14ac:dyDescent="0.25">
      <c r="A5291" s="360">
        <v>93382</v>
      </c>
      <c r="B5291" s="360" t="s">
        <v>42</v>
      </c>
      <c r="C5291" s="360" t="s">
        <v>24</v>
      </c>
      <c r="D5291" s="361">
        <v>23.32</v>
      </c>
    </row>
    <row r="5292" spans="1:4" s="364" customFormat="1" x14ac:dyDescent="0.25">
      <c r="A5292" s="360">
        <v>96995</v>
      </c>
      <c r="B5292" s="360" t="s">
        <v>533</v>
      </c>
      <c r="C5292" s="360" t="s">
        <v>24</v>
      </c>
      <c r="D5292" s="361">
        <v>38.35</v>
      </c>
    </row>
    <row r="5293" spans="1:4" s="364" customFormat="1" x14ac:dyDescent="0.25">
      <c r="A5293" s="360">
        <v>97916</v>
      </c>
      <c r="B5293" s="360" t="s">
        <v>4939</v>
      </c>
      <c r="C5293" s="360" t="s">
        <v>27</v>
      </c>
      <c r="D5293" s="361">
        <v>1.77</v>
      </c>
    </row>
    <row r="5294" spans="1:4" s="364" customFormat="1" x14ac:dyDescent="0.25">
      <c r="A5294" s="360">
        <v>97917</v>
      </c>
      <c r="B5294" s="360" t="s">
        <v>4940</v>
      </c>
      <c r="C5294" s="360" t="s">
        <v>27</v>
      </c>
      <c r="D5294" s="361">
        <v>1.52</v>
      </c>
    </row>
    <row r="5295" spans="1:4" s="364" customFormat="1" x14ac:dyDescent="0.25">
      <c r="A5295" s="360">
        <v>97918</v>
      </c>
      <c r="B5295" s="360" t="s">
        <v>4941</v>
      </c>
      <c r="C5295" s="360" t="s">
        <v>27</v>
      </c>
      <c r="D5295" s="361">
        <v>1.41</v>
      </c>
    </row>
    <row r="5296" spans="1:4" s="364" customFormat="1" x14ac:dyDescent="0.25">
      <c r="A5296" s="360">
        <v>97919</v>
      </c>
      <c r="B5296" s="360" t="s">
        <v>4942</v>
      </c>
      <c r="C5296" s="360" t="s">
        <v>27</v>
      </c>
      <c r="D5296" s="361">
        <v>0.56000000000000005</v>
      </c>
    </row>
    <row r="5297" spans="1:4" s="364" customFormat="1" x14ac:dyDescent="0.25">
      <c r="A5297" s="360">
        <v>101616</v>
      </c>
      <c r="B5297" s="360" t="s">
        <v>4943</v>
      </c>
      <c r="C5297" s="360" t="s">
        <v>4</v>
      </c>
      <c r="D5297" s="361">
        <v>4.76</v>
      </c>
    </row>
    <row r="5298" spans="1:4" s="364" customFormat="1" x14ac:dyDescent="0.25">
      <c r="A5298" s="360">
        <v>101617</v>
      </c>
      <c r="B5298" s="360" t="s">
        <v>4944</v>
      </c>
      <c r="C5298" s="360" t="s">
        <v>4</v>
      </c>
      <c r="D5298" s="361">
        <v>2.34</v>
      </c>
    </row>
    <row r="5299" spans="1:4" s="364" customFormat="1" x14ac:dyDescent="0.25">
      <c r="A5299" s="360">
        <v>101618</v>
      </c>
      <c r="B5299" s="360" t="s">
        <v>4945</v>
      </c>
      <c r="C5299" s="360" t="s">
        <v>24</v>
      </c>
      <c r="D5299" s="361">
        <v>210.25</v>
      </c>
    </row>
    <row r="5300" spans="1:4" s="364" customFormat="1" x14ac:dyDescent="0.25">
      <c r="A5300" s="360">
        <v>101619</v>
      </c>
      <c r="B5300" s="360" t="s">
        <v>4946</v>
      </c>
      <c r="C5300" s="360" t="s">
        <v>24</v>
      </c>
      <c r="D5300" s="361">
        <v>288.17</v>
      </c>
    </row>
    <row r="5301" spans="1:4" s="364" customFormat="1" x14ac:dyDescent="0.25">
      <c r="A5301" s="360">
        <v>101620</v>
      </c>
      <c r="B5301" s="360" t="s">
        <v>4947</v>
      </c>
      <c r="C5301" s="360" t="s">
        <v>24</v>
      </c>
      <c r="D5301" s="361">
        <v>191.18</v>
      </c>
    </row>
    <row r="5302" spans="1:4" s="364" customFormat="1" x14ac:dyDescent="0.25">
      <c r="A5302" s="360">
        <v>101621</v>
      </c>
      <c r="B5302" s="360" t="s">
        <v>4948</v>
      </c>
      <c r="C5302" s="360" t="s">
        <v>24</v>
      </c>
      <c r="D5302" s="361">
        <v>269.08</v>
      </c>
    </row>
    <row r="5303" spans="1:4" s="364" customFormat="1" x14ac:dyDescent="0.25">
      <c r="A5303" s="360">
        <v>101622</v>
      </c>
      <c r="B5303" s="360" t="s">
        <v>4949</v>
      </c>
      <c r="C5303" s="360" t="s">
        <v>24</v>
      </c>
      <c r="D5303" s="361">
        <v>185</v>
      </c>
    </row>
    <row r="5304" spans="1:4" s="364" customFormat="1" x14ac:dyDescent="0.25">
      <c r="A5304" s="360">
        <v>101623</v>
      </c>
      <c r="B5304" s="360" t="s">
        <v>4950</v>
      </c>
      <c r="C5304" s="360" t="s">
        <v>24</v>
      </c>
      <c r="D5304" s="361">
        <v>257.02999999999997</v>
      </c>
    </row>
    <row r="5305" spans="1:4" s="364" customFormat="1" x14ac:dyDescent="0.25">
      <c r="A5305" s="360">
        <v>101624</v>
      </c>
      <c r="B5305" s="360" t="s">
        <v>4951</v>
      </c>
      <c r="C5305" s="360" t="s">
        <v>24</v>
      </c>
      <c r="D5305" s="361">
        <v>224.27</v>
      </c>
    </row>
    <row r="5306" spans="1:4" s="364" customFormat="1" x14ac:dyDescent="0.25">
      <c r="A5306" s="360">
        <v>101625</v>
      </c>
      <c r="B5306" s="360" t="s">
        <v>4952</v>
      </c>
      <c r="C5306" s="360" t="s">
        <v>24</v>
      </c>
      <c r="D5306" s="361">
        <v>156.38</v>
      </c>
    </row>
    <row r="5307" spans="1:4" s="364" customFormat="1" x14ac:dyDescent="0.25">
      <c r="A5307" s="360">
        <v>95606</v>
      </c>
      <c r="B5307" s="360" t="s">
        <v>4953</v>
      </c>
      <c r="C5307" s="360" t="s">
        <v>24</v>
      </c>
      <c r="D5307" s="361">
        <v>1.63</v>
      </c>
    </row>
    <row r="5308" spans="1:4" s="364" customFormat="1" x14ac:dyDescent="0.25">
      <c r="A5308" s="360">
        <v>87471</v>
      </c>
      <c r="B5308" s="360" t="s">
        <v>4954</v>
      </c>
      <c r="C5308" s="360" t="s">
        <v>4</v>
      </c>
      <c r="D5308" s="361">
        <v>56.97</v>
      </c>
    </row>
    <row r="5309" spans="1:4" s="364" customFormat="1" x14ac:dyDescent="0.25">
      <c r="A5309" s="360">
        <v>87472</v>
      </c>
      <c r="B5309" s="360" t="s">
        <v>4955</v>
      </c>
      <c r="C5309" s="360" t="s">
        <v>4</v>
      </c>
      <c r="D5309" s="361">
        <v>57.97</v>
      </c>
    </row>
    <row r="5310" spans="1:4" s="364" customFormat="1" x14ac:dyDescent="0.25">
      <c r="A5310" s="360">
        <v>87473</v>
      </c>
      <c r="B5310" s="360" t="s">
        <v>4956</v>
      </c>
      <c r="C5310" s="360" t="s">
        <v>4</v>
      </c>
      <c r="D5310" s="361">
        <v>76.17</v>
      </c>
    </row>
    <row r="5311" spans="1:4" s="364" customFormat="1" x14ac:dyDescent="0.25">
      <c r="A5311" s="360">
        <v>87474</v>
      </c>
      <c r="B5311" s="360" t="s">
        <v>4957</v>
      </c>
      <c r="C5311" s="360" t="s">
        <v>4</v>
      </c>
      <c r="D5311" s="361">
        <v>77.290000000000006</v>
      </c>
    </row>
    <row r="5312" spans="1:4" s="364" customFormat="1" x14ac:dyDescent="0.25">
      <c r="A5312" s="360">
        <v>87475</v>
      </c>
      <c r="B5312" s="360" t="s">
        <v>4958</v>
      </c>
      <c r="C5312" s="360" t="s">
        <v>4</v>
      </c>
      <c r="D5312" s="361">
        <v>93.92</v>
      </c>
    </row>
    <row r="5313" spans="1:4" s="364" customFormat="1" x14ac:dyDescent="0.25">
      <c r="A5313" s="360">
        <v>87476</v>
      </c>
      <c r="B5313" s="360" t="s">
        <v>4959</v>
      </c>
      <c r="C5313" s="360" t="s">
        <v>4</v>
      </c>
      <c r="D5313" s="361">
        <v>95.24</v>
      </c>
    </row>
    <row r="5314" spans="1:4" s="364" customFormat="1" x14ac:dyDescent="0.25">
      <c r="A5314" s="360">
        <v>87477</v>
      </c>
      <c r="B5314" s="360" t="s">
        <v>4960</v>
      </c>
      <c r="C5314" s="360" t="s">
        <v>4</v>
      </c>
      <c r="D5314" s="361">
        <v>52.03</v>
      </c>
    </row>
    <row r="5315" spans="1:4" s="364" customFormat="1" x14ac:dyDescent="0.25">
      <c r="A5315" s="360">
        <v>87478</v>
      </c>
      <c r="B5315" s="360" t="s">
        <v>4961</v>
      </c>
      <c r="C5315" s="360" t="s">
        <v>4</v>
      </c>
      <c r="D5315" s="361">
        <v>53.03</v>
      </c>
    </row>
    <row r="5316" spans="1:4" s="364" customFormat="1" x14ac:dyDescent="0.25">
      <c r="A5316" s="360">
        <v>87479</v>
      </c>
      <c r="B5316" s="360" t="s">
        <v>4962</v>
      </c>
      <c r="C5316" s="360" t="s">
        <v>4</v>
      </c>
      <c r="D5316" s="361">
        <v>70.150000000000006</v>
      </c>
    </row>
    <row r="5317" spans="1:4" s="364" customFormat="1" x14ac:dyDescent="0.25">
      <c r="A5317" s="360">
        <v>87480</v>
      </c>
      <c r="B5317" s="360" t="s">
        <v>4963</v>
      </c>
      <c r="C5317" s="360" t="s">
        <v>4</v>
      </c>
      <c r="D5317" s="361">
        <v>71.27</v>
      </c>
    </row>
    <row r="5318" spans="1:4" s="364" customFormat="1" x14ac:dyDescent="0.25">
      <c r="A5318" s="360">
        <v>87481</v>
      </c>
      <c r="B5318" s="360" t="s">
        <v>4964</v>
      </c>
      <c r="C5318" s="360" t="s">
        <v>4</v>
      </c>
      <c r="D5318" s="361">
        <v>86.33</v>
      </c>
    </row>
    <row r="5319" spans="1:4" s="364" customFormat="1" x14ac:dyDescent="0.25">
      <c r="A5319" s="360">
        <v>87482</v>
      </c>
      <c r="B5319" s="360" t="s">
        <v>4965</v>
      </c>
      <c r="C5319" s="360" t="s">
        <v>4</v>
      </c>
      <c r="D5319" s="361">
        <v>87.65</v>
      </c>
    </row>
    <row r="5320" spans="1:4" s="364" customFormat="1" x14ac:dyDescent="0.25">
      <c r="A5320" s="360">
        <v>87483</v>
      </c>
      <c r="B5320" s="360" t="s">
        <v>4966</v>
      </c>
      <c r="C5320" s="360" t="s">
        <v>4</v>
      </c>
      <c r="D5320" s="361">
        <v>63.44</v>
      </c>
    </row>
    <row r="5321" spans="1:4" s="364" customFormat="1" x14ac:dyDescent="0.25">
      <c r="A5321" s="360">
        <v>87484</v>
      </c>
      <c r="B5321" s="360" t="s">
        <v>4967</v>
      </c>
      <c r="C5321" s="360" t="s">
        <v>4</v>
      </c>
      <c r="D5321" s="361">
        <v>64.44</v>
      </c>
    </row>
    <row r="5322" spans="1:4" s="364" customFormat="1" x14ac:dyDescent="0.25">
      <c r="A5322" s="360">
        <v>87485</v>
      </c>
      <c r="B5322" s="360" t="s">
        <v>4968</v>
      </c>
      <c r="C5322" s="360" t="s">
        <v>4</v>
      </c>
      <c r="D5322" s="361">
        <v>82.79</v>
      </c>
    </row>
    <row r="5323" spans="1:4" s="364" customFormat="1" x14ac:dyDescent="0.25">
      <c r="A5323" s="360">
        <v>87487</v>
      </c>
      <c r="B5323" s="360" t="s">
        <v>4969</v>
      </c>
      <c r="C5323" s="360" t="s">
        <v>4</v>
      </c>
      <c r="D5323" s="361">
        <v>100.42</v>
      </c>
    </row>
    <row r="5324" spans="1:4" s="364" customFormat="1" x14ac:dyDescent="0.25">
      <c r="A5324" s="360">
        <v>87488</v>
      </c>
      <c r="B5324" s="360" t="s">
        <v>4970</v>
      </c>
      <c r="C5324" s="360" t="s">
        <v>4</v>
      </c>
      <c r="D5324" s="361">
        <v>101.74</v>
      </c>
    </row>
    <row r="5325" spans="1:4" s="364" customFormat="1" x14ac:dyDescent="0.25">
      <c r="A5325" s="360">
        <v>87489</v>
      </c>
      <c r="B5325" s="360" t="s">
        <v>4971</v>
      </c>
      <c r="C5325" s="360" t="s">
        <v>4</v>
      </c>
      <c r="D5325" s="361">
        <v>55.84</v>
      </c>
    </row>
    <row r="5326" spans="1:4" s="364" customFormat="1" x14ac:dyDescent="0.25">
      <c r="A5326" s="360">
        <v>87490</v>
      </c>
      <c r="B5326" s="360" t="s">
        <v>4972</v>
      </c>
      <c r="C5326" s="360" t="s">
        <v>4</v>
      </c>
      <c r="D5326" s="361">
        <v>56.84</v>
      </c>
    </row>
    <row r="5327" spans="1:4" s="364" customFormat="1" x14ac:dyDescent="0.25">
      <c r="A5327" s="360">
        <v>87491</v>
      </c>
      <c r="B5327" s="360" t="s">
        <v>4973</v>
      </c>
      <c r="C5327" s="360" t="s">
        <v>4</v>
      </c>
      <c r="D5327" s="361">
        <v>74.13</v>
      </c>
    </row>
    <row r="5328" spans="1:4" s="364" customFormat="1" x14ac:dyDescent="0.25">
      <c r="A5328" s="360">
        <v>87492</v>
      </c>
      <c r="B5328" s="360" t="s">
        <v>4974</v>
      </c>
      <c r="C5328" s="360" t="s">
        <v>4</v>
      </c>
      <c r="D5328" s="361">
        <v>75.25</v>
      </c>
    </row>
    <row r="5329" spans="1:4" s="364" customFormat="1" x14ac:dyDescent="0.25">
      <c r="A5329" s="360">
        <v>87493</v>
      </c>
      <c r="B5329" s="360" t="s">
        <v>4975</v>
      </c>
      <c r="C5329" s="360" t="s">
        <v>4</v>
      </c>
      <c r="D5329" s="361">
        <v>90.48</v>
      </c>
    </row>
    <row r="5330" spans="1:4" s="364" customFormat="1" x14ac:dyDescent="0.25">
      <c r="A5330" s="360">
        <v>87494</v>
      </c>
      <c r="B5330" s="360" t="s">
        <v>4976</v>
      </c>
      <c r="C5330" s="360" t="s">
        <v>4</v>
      </c>
      <c r="D5330" s="361">
        <v>91.8</v>
      </c>
    </row>
    <row r="5331" spans="1:4" s="364" customFormat="1" x14ac:dyDescent="0.25">
      <c r="A5331" s="360">
        <v>87495</v>
      </c>
      <c r="B5331" s="360" t="s">
        <v>4977</v>
      </c>
      <c r="C5331" s="360" t="s">
        <v>4</v>
      </c>
      <c r="D5331" s="361">
        <v>83.07</v>
      </c>
    </row>
    <row r="5332" spans="1:4" s="364" customFormat="1" x14ac:dyDescent="0.25">
      <c r="A5332" s="360">
        <v>87496</v>
      </c>
      <c r="B5332" s="360" t="s">
        <v>4978</v>
      </c>
      <c r="C5332" s="360" t="s">
        <v>4</v>
      </c>
      <c r="D5332" s="361">
        <v>84</v>
      </c>
    </row>
    <row r="5333" spans="1:4" s="364" customFormat="1" x14ac:dyDescent="0.25">
      <c r="A5333" s="360">
        <v>87497</v>
      </c>
      <c r="B5333" s="360" t="s">
        <v>4979</v>
      </c>
      <c r="C5333" s="360" t="s">
        <v>4</v>
      </c>
      <c r="D5333" s="361">
        <v>85.99</v>
      </c>
    </row>
    <row r="5334" spans="1:4" s="364" customFormat="1" x14ac:dyDescent="0.25">
      <c r="A5334" s="360">
        <v>87498</v>
      </c>
      <c r="B5334" s="360" t="s">
        <v>4980</v>
      </c>
      <c r="C5334" s="360" t="s">
        <v>4</v>
      </c>
      <c r="D5334" s="361">
        <v>87.18</v>
      </c>
    </row>
    <row r="5335" spans="1:4" s="364" customFormat="1" x14ac:dyDescent="0.25">
      <c r="A5335" s="360">
        <v>87499</v>
      </c>
      <c r="B5335" s="360" t="s">
        <v>4981</v>
      </c>
      <c r="C5335" s="360" t="s">
        <v>4</v>
      </c>
      <c r="D5335" s="361">
        <v>97.03</v>
      </c>
    </row>
    <row r="5336" spans="1:4" s="364" customFormat="1" x14ac:dyDescent="0.25">
      <c r="A5336" s="360">
        <v>87500</v>
      </c>
      <c r="B5336" s="360" t="s">
        <v>4982</v>
      </c>
      <c r="C5336" s="360" t="s">
        <v>4</v>
      </c>
      <c r="D5336" s="361">
        <v>98.04</v>
      </c>
    </row>
    <row r="5337" spans="1:4" s="364" customFormat="1" x14ac:dyDescent="0.25">
      <c r="A5337" s="360">
        <v>87501</v>
      </c>
      <c r="B5337" s="360" t="s">
        <v>4983</v>
      </c>
      <c r="C5337" s="360" t="s">
        <v>4</v>
      </c>
      <c r="D5337" s="361">
        <v>151.38999999999999</v>
      </c>
    </row>
    <row r="5338" spans="1:4" s="364" customFormat="1" x14ac:dyDescent="0.25">
      <c r="A5338" s="360">
        <v>87502</v>
      </c>
      <c r="B5338" s="360" t="s">
        <v>4984</v>
      </c>
      <c r="C5338" s="360" t="s">
        <v>4</v>
      </c>
      <c r="D5338" s="361">
        <v>152.68</v>
      </c>
    </row>
    <row r="5339" spans="1:4" s="364" customFormat="1" x14ac:dyDescent="0.25">
      <c r="A5339" s="360">
        <v>87503</v>
      </c>
      <c r="B5339" s="360" t="s">
        <v>4985</v>
      </c>
      <c r="C5339" s="360" t="s">
        <v>4</v>
      </c>
      <c r="D5339" s="361">
        <v>71.95</v>
      </c>
    </row>
    <row r="5340" spans="1:4" s="364" customFormat="1" x14ac:dyDescent="0.25">
      <c r="A5340" s="360">
        <v>87504</v>
      </c>
      <c r="B5340" s="360" t="s">
        <v>4986</v>
      </c>
      <c r="C5340" s="360" t="s">
        <v>4</v>
      </c>
      <c r="D5340" s="361">
        <v>72.88</v>
      </c>
    </row>
    <row r="5341" spans="1:4" s="364" customFormat="1" x14ac:dyDescent="0.25">
      <c r="A5341" s="360">
        <v>87505</v>
      </c>
      <c r="B5341" s="360" t="s">
        <v>4987</v>
      </c>
      <c r="C5341" s="360" t="s">
        <v>4</v>
      </c>
      <c r="D5341" s="361">
        <v>74.540000000000006</v>
      </c>
    </row>
    <row r="5342" spans="1:4" s="364" customFormat="1" x14ac:dyDescent="0.25">
      <c r="A5342" s="360">
        <v>87506</v>
      </c>
      <c r="B5342" s="360" t="s">
        <v>4988</v>
      </c>
      <c r="C5342" s="360" t="s">
        <v>4</v>
      </c>
      <c r="D5342" s="361">
        <v>75.73</v>
      </c>
    </row>
    <row r="5343" spans="1:4" s="364" customFormat="1" x14ac:dyDescent="0.25">
      <c r="A5343" s="360">
        <v>87507</v>
      </c>
      <c r="B5343" s="360" t="s">
        <v>4989</v>
      </c>
      <c r="C5343" s="360" t="s">
        <v>4</v>
      </c>
      <c r="D5343" s="361">
        <v>82.24</v>
      </c>
    </row>
    <row r="5344" spans="1:4" s="364" customFormat="1" x14ac:dyDescent="0.25">
      <c r="A5344" s="360">
        <v>87508</v>
      </c>
      <c r="B5344" s="360" t="s">
        <v>4990</v>
      </c>
      <c r="C5344" s="360" t="s">
        <v>4</v>
      </c>
      <c r="D5344" s="361">
        <v>83.25</v>
      </c>
    </row>
    <row r="5345" spans="1:4" s="364" customFormat="1" x14ac:dyDescent="0.25">
      <c r="A5345" s="360">
        <v>87509</v>
      </c>
      <c r="B5345" s="360" t="s">
        <v>4991</v>
      </c>
      <c r="C5345" s="360" t="s">
        <v>4</v>
      </c>
      <c r="D5345" s="361">
        <v>126.75</v>
      </c>
    </row>
    <row r="5346" spans="1:4" s="364" customFormat="1" x14ac:dyDescent="0.25">
      <c r="A5346" s="360">
        <v>87510</v>
      </c>
      <c r="B5346" s="360" t="s">
        <v>4992</v>
      </c>
      <c r="C5346" s="360" t="s">
        <v>4</v>
      </c>
      <c r="D5346" s="361">
        <v>128.04</v>
      </c>
    </row>
    <row r="5347" spans="1:4" s="364" customFormat="1" x14ac:dyDescent="0.25">
      <c r="A5347" s="360">
        <v>87511</v>
      </c>
      <c r="B5347" s="360" t="s">
        <v>4993</v>
      </c>
      <c r="C5347" s="360" t="s">
        <v>4</v>
      </c>
      <c r="D5347" s="361">
        <v>91.95</v>
      </c>
    </row>
    <row r="5348" spans="1:4" s="364" customFormat="1" x14ac:dyDescent="0.25">
      <c r="A5348" s="360">
        <v>87512</v>
      </c>
      <c r="B5348" s="360" t="s">
        <v>4994</v>
      </c>
      <c r="C5348" s="360" t="s">
        <v>4</v>
      </c>
      <c r="D5348" s="361">
        <v>92.88</v>
      </c>
    </row>
    <row r="5349" spans="1:4" s="364" customFormat="1" x14ac:dyDescent="0.25">
      <c r="A5349" s="360">
        <v>87513</v>
      </c>
      <c r="B5349" s="360" t="s">
        <v>4995</v>
      </c>
      <c r="C5349" s="360" t="s">
        <v>4</v>
      </c>
      <c r="D5349" s="361">
        <v>95.27</v>
      </c>
    </row>
    <row r="5350" spans="1:4" s="364" customFormat="1" x14ac:dyDescent="0.25">
      <c r="A5350" s="360">
        <v>87514</v>
      </c>
      <c r="B5350" s="360" t="s">
        <v>4996</v>
      </c>
      <c r="C5350" s="360" t="s">
        <v>4</v>
      </c>
      <c r="D5350" s="361">
        <v>96.46</v>
      </c>
    </row>
    <row r="5351" spans="1:4" s="364" customFormat="1" x14ac:dyDescent="0.25">
      <c r="A5351" s="360">
        <v>87515</v>
      </c>
      <c r="B5351" s="360" t="s">
        <v>4997</v>
      </c>
      <c r="C5351" s="360" t="s">
        <v>4</v>
      </c>
      <c r="D5351" s="361">
        <v>109.4</v>
      </c>
    </row>
    <row r="5352" spans="1:4" s="364" customFormat="1" x14ac:dyDescent="0.25">
      <c r="A5352" s="360">
        <v>87516</v>
      </c>
      <c r="B5352" s="360" t="s">
        <v>4998</v>
      </c>
      <c r="C5352" s="360" t="s">
        <v>4</v>
      </c>
      <c r="D5352" s="361">
        <v>110.41</v>
      </c>
    </row>
    <row r="5353" spans="1:4" s="364" customFormat="1" x14ac:dyDescent="0.25">
      <c r="A5353" s="360">
        <v>87517</v>
      </c>
      <c r="B5353" s="360" t="s">
        <v>4999</v>
      </c>
      <c r="C5353" s="360" t="s">
        <v>4</v>
      </c>
      <c r="D5353" s="361">
        <v>170.65</v>
      </c>
    </row>
    <row r="5354" spans="1:4" s="364" customFormat="1" x14ac:dyDescent="0.25">
      <c r="A5354" s="360">
        <v>87518</v>
      </c>
      <c r="B5354" s="360" t="s">
        <v>5000</v>
      </c>
      <c r="C5354" s="360" t="s">
        <v>4</v>
      </c>
      <c r="D5354" s="361">
        <v>171.94</v>
      </c>
    </row>
    <row r="5355" spans="1:4" s="364" customFormat="1" x14ac:dyDescent="0.25">
      <c r="A5355" s="360">
        <v>87519</v>
      </c>
      <c r="B5355" s="360" t="s">
        <v>5001</v>
      </c>
      <c r="C5355" s="360" t="s">
        <v>4</v>
      </c>
      <c r="D5355" s="361">
        <v>77.59</v>
      </c>
    </row>
    <row r="5356" spans="1:4" s="364" customFormat="1" x14ac:dyDescent="0.25">
      <c r="A5356" s="360">
        <v>87520</v>
      </c>
      <c r="B5356" s="360" t="s">
        <v>5002</v>
      </c>
      <c r="C5356" s="360" t="s">
        <v>4</v>
      </c>
      <c r="D5356" s="361">
        <v>78.52</v>
      </c>
    </row>
    <row r="5357" spans="1:4" s="364" customFormat="1" x14ac:dyDescent="0.25">
      <c r="A5357" s="360">
        <v>87521</v>
      </c>
      <c r="B5357" s="360" t="s">
        <v>5003</v>
      </c>
      <c r="C5357" s="360" t="s">
        <v>4</v>
      </c>
      <c r="D5357" s="361">
        <v>80.290000000000006</v>
      </c>
    </row>
    <row r="5358" spans="1:4" s="364" customFormat="1" x14ac:dyDescent="0.25">
      <c r="A5358" s="360">
        <v>87522</v>
      </c>
      <c r="B5358" s="360" t="s">
        <v>5004</v>
      </c>
      <c r="C5358" s="360" t="s">
        <v>4</v>
      </c>
      <c r="D5358" s="361">
        <v>81.48</v>
      </c>
    </row>
    <row r="5359" spans="1:4" s="364" customFormat="1" x14ac:dyDescent="0.25">
      <c r="A5359" s="360">
        <v>87523</v>
      </c>
      <c r="B5359" s="360" t="s">
        <v>5005</v>
      </c>
      <c r="C5359" s="360" t="s">
        <v>4</v>
      </c>
      <c r="D5359" s="361">
        <v>89.85</v>
      </c>
    </row>
    <row r="5360" spans="1:4" s="364" customFormat="1" x14ac:dyDescent="0.25">
      <c r="A5360" s="360">
        <v>87524</v>
      </c>
      <c r="B5360" s="360" t="s">
        <v>5006</v>
      </c>
      <c r="C5360" s="360" t="s">
        <v>4</v>
      </c>
      <c r="D5360" s="361">
        <v>90.86</v>
      </c>
    </row>
    <row r="5361" spans="1:4" s="364" customFormat="1" x14ac:dyDescent="0.25">
      <c r="A5361" s="360">
        <v>87525</v>
      </c>
      <c r="B5361" s="360" t="s">
        <v>5007</v>
      </c>
      <c r="C5361" s="360" t="s">
        <v>4</v>
      </c>
      <c r="D5361" s="361">
        <v>138.55000000000001</v>
      </c>
    </row>
    <row r="5362" spans="1:4" s="364" customFormat="1" x14ac:dyDescent="0.25">
      <c r="A5362" s="360">
        <v>87526</v>
      </c>
      <c r="B5362" s="360" t="s">
        <v>5008</v>
      </c>
      <c r="C5362" s="360" t="s">
        <v>4</v>
      </c>
      <c r="D5362" s="361">
        <v>139.84</v>
      </c>
    </row>
    <row r="5363" spans="1:4" s="364" customFormat="1" x14ac:dyDescent="0.25">
      <c r="A5363" s="360">
        <v>89043</v>
      </c>
      <c r="B5363" s="360" t="s">
        <v>5009</v>
      </c>
      <c r="C5363" s="360" t="s">
        <v>4</v>
      </c>
      <c r="D5363" s="361">
        <v>79.11</v>
      </c>
    </row>
    <row r="5364" spans="1:4" s="364" customFormat="1" x14ac:dyDescent="0.25">
      <c r="A5364" s="360">
        <v>89168</v>
      </c>
      <c r="B5364" s="360" t="s">
        <v>5010</v>
      </c>
      <c r="C5364" s="360" t="s">
        <v>4</v>
      </c>
      <c r="D5364" s="361">
        <v>81.260000000000005</v>
      </c>
    </row>
    <row r="5365" spans="1:4" s="364" customFormat="1" x14ac:dyDescent="0.25">
      <c r="A5365" s="360">
        <v>89977</v>
      </c>
      <c r="B5365" s="360" t="s">
        <v>5011</v>
      </c>
      <c r="C5365" s="360" t="s">
        <v>4</v>
      </c>
      <c r="D5365" s="361">
        <v>147.07</v>
      </c>
    </row>
    <row r="5366" spans="1:4" s="364" customFormat="1" x14ac:dyDescent="0.25">
      <c r="A5366" s="360">
        <v>90112</v>
      </c>
      <c r="B5366" s="360" t="s">
        <v>5012</v>
      </c>
      <c r="C5366" s="360" t="s">
        <v>4</v>
      </c>
      <c r="D5366" s="361">
        <v>83.91</v>
      </c>
    </row>
    <row r="5367" spans="1:4" s="364" customFormat="1" x14ac:dyDescent="0.25">
      <c r="A5367" s="360">
        <v>101159</v>
      </c>
      <c r="B5367" s="360" t="s">
        <v>5013</v>
      </c>
      <c r="C5367" s="360" t="s">
        <v>4</v>
      </c>
      <c r="D5367" s="361">
        <v>127.05</v>
      </c>
    </row>
    <row r="5368" spans="1:4" s="364" customFormat="1" x14ac:dyDescent="0.25">
      <c r="A5368" s="360">
        <v>89282</v>
      </c>
      <c r="B5368" s="360" t="s">
        <v>5014</v>
      </c>
      <c r="C5368" s="360" t="s">
        <v>4</v>
      </c>
      <c r="D5368" s="361">
        <v>75.03</v>
      </c>
    </row>
    <row r="5369" spans="1:4" s="364" customFormat="1" x14ac:dyDescent="0.25">
      <c r="A5369" s="360">
        <v>89283</v>
      </c>
      <c r="B5369" s="360" t="s">
        <v>5015</v>
      </c>
      <c r="C5369" s="360" t="s">
        <v>4</v>
      </c>
      <c r="D5369" s="361">
        <v>76.17</v>
      </c>
    </row>
    <row r="5370" spans="1:4" s="364" customFormat="1" x14ac:dyDescent="0.25">
      <c r="A5370" s="360">
        <v>89284</v>
      </c>
      <c r="B5370" s="360" t="s">
        <v>5016</v>
      </c>
      <c r="C5370" s="360" t="s">
        <v>4</v>
      </c>
      <c r="D5370" s="361">
        <v>68.28</v>
      </c>
    </row>
    <row r="5371" spans="1:4" s="364" customFormat="1" x14ac:dyDescent="0.25">
      <c r="A5371" s="360">
        <v>89285</v>
      </c>
      <c r="B5371" s="360" t="s">
        <v>5017</v>
      </c>
      <c r="C5371" s="360" t="s">
        <v>4</v>
      </c>
      <c r="D5371" s="361">
        <v>69.42</v>
      </c>
    </row>
    <row r="5372" spans="1:4" s="364" customFormat="1" x14ac:dyDescent="0.25">
      <c r="A5372" s="360">
        <v>89286</v>
      </c>
      <c r="B5372" s="360" t="s">
        <v>5018</v>
      </c>
      <c r="C5372" s="360" t="s">
        <v>4</v>
      </c>
      <c r="D5372" s="361">
        <v>79.58</v>
      </c>
    </row>
    <row r="5373" spans="1:4" s="364" customFormat="1" x14ac:dyDescent="0.25">
      <c r="A5373" s="360">
        <v>89287</v>
      </c>
      <c r="B5373" s="360" t="s">
        <v>5019</v>
      </c>
      <c r="C5373" s="360" t="s">
        <v>4</v>
      </c>
      <c r="D5373" s="361">
        <v>80.72</v>
      </c>
    </row>
    <row r="5374" spans="1:4" s="364" customFormat="1" x14ac:dyDescent="0.25">
      <c r="A5374" s="360">
        <v>89288</v>
      </c>
      <c r="B5374" s="360" t="s">
        <v>5020</v>
      </c>
      <c r="C5374" s="360" t="s">
        <v>4</v>
      </c>
      <c r="D5374" s="361">
        <v>70.84</v>
      </c>
    </row>
    <row r="5375" spans="1:4" s="364" customFormat="1" x14ac:dyDescent="0.25">
      <c r="A5375" s="360">
        <v>89289</v>
      </c>
      <c r="B5375" s="360" t="s">
        <v>5021</v>
      </c>
      <c r="C5375" s="360" t="s">
        <v>4</v>
      </c>
      <c r="D5375" s="361">
        <v>71.98</v>
      </c>
    </row>
    <row r="5376" spans="1:4" s="364" customFormat="1" x14ac:dyDescent="0.25">
      <c r="A5376" s="360">
        <v>89290</v>
      </c>
      <c r="B5376" s="360" t="s">
        <v>5022</v>
      </c>
      <c r="C5376" s="360" t="s">
        <v>4</v>
      </c>
      <c r="D5376" s="361">
        <v>84.18</v>
      </c>
    </row>
    <row r="5377" spans="1:4" s="364" customFormat="1" x14ac:dyDescent="0.25">
      <c r="A5377" s="360">
        <v>89291</v>
      </c>
      <c r="B5377" s="360" t="s">
        <v>5023</v>
      </c>
      <c r="C5377" s="360" t="s">
        <v>4</v>
      </c>
      <c r="D5377" s="361">
        <v>85.46</v>
      </c>
    </row>
    <row r="5378" spans="1:4" s="364" customFormat="1" x14ac:dyDescent="0.25">
      <c r="A5378" s="360">
        <v>89292</v>
      </c>
      <c r="B5378" s="360" t="s">
        <v>5024</v>
      </c>
      <c r="C5378" s="360" t="s">
        <v>4</v>
      </c>
      <c r="D5378" s="361">
        <v>77.400000000000006</v>
      </c>
    </row>
    <row r="5379" spans="1:4" s="364" customFormat="1" x14ac:dyDescent="0.25">
      <c r="A5379" s="360">
        <v>89293</v>
      </c>
      <c r="B5379" s="360" t="s">
        <v>5025</v>
      </c>
      <c r="C5379" s="360" t="s">
        <v>4</v>
      </c>
      <c r="D5379" s="361">
        <v>78.680000000000007</v>
      </c>
    </row>
    <row r="5380" spans="1:4" s="364" customFormat="1" x14ac:dyDescent="0.25">
      <c r="A5380" s="360">
        <v>89294</v>
      </c>
      <c r="B5380" s="360" t="s">
        <v>5026</v>
      </c>
      <c r="C5380" s="360" t="s">
        <v>4</v>
      </c>
      <c r="D5380" s="361">
        <v>90.73</v>
      </c>
    </row>
    <row r="5381" spans="1:4" s="364" customFormat="1" x14ac:dyDescent="0.25">
      <c r="A5381" s="360">
        <v>89295</v>
      </c>
      <c r="B5381" s="360" t="s">
        <v>5027</v>
      </c>
      <c r="C5381" s="360" t="s">
        <v>4</v>
      </c>
      <c r="D5381" s="361">
        <v>92.01</v>
      </c>
    </row>
    <row r="5382" spans="1:4" s="364" customFormat="1" x14ac:dyDescent="0.25">
      <c r="A5382" s="360">
        <v>89296</v>
      </c>
      <c r="B5382" s="360" t="s">
        <v>5028</v>
      </c>
      <c r="C5382" s="360" t="s">
        <v>4</v>
      </c>
      <c r="D5382" s="361">
        <v>80.91</v>
      </c>
    </row>
    <row r="5383" spans="1:4" s="364" customFormat="1" x14ac:dyDescent="0.25">
      <c r="A5383" s="360">
        <v>89297</v>
      </c>
      <c r="B5383" s="360" t="s">
        <v>5029</v>
      </c>
      <c r="C5383" s="360" t="s">
        <v>4</v>
      </c>
      <c r="D5383" s="361">
        <v>82.19</v>
      </c>
    </row>
    <row r="5384" spans="1:4" s="364" customFormat="1" x14ac:dyDescent="0.25">
      <c r="A5384" s="360">
        <v>89298</v>
      </c>
      <c r="B5384" s="360" t="s">
        <v>5030</v>
      </c>
      <c r="C5384" s="360" t="s">
        <v>4</v>
      </c>
      <c r="D5384" s="361">
        <v>86</v>
      </c>
    </row>
    <row r="5385" spans="1:4" s="364" customFormat="1" x14ac:dyDescent="0.25">
      <c r="A5385" s="360">
        <v>89299</v>
      </c>
      <c r="B5385" s="360" t="s">
        <v>5031</v>
      </c>
      <c r="C5385" s="360" t="s">
        <v>4</v>
      </c>
      <c r="D5385" s="361">
        <v>87.63</v>
      </c>
    </row>
    <row r="5386" spans="1:4" s="364" customFormat="1" x14ac:dyDescent="0.25">
      <c r="A5386" s="360">
        <v>89300</v>
      </c>
      <c r="B5386" s="360" t="s">
        <v>5032</v>
      </c>
      <c r="C5386" s="360" t="s">
        <v>4</v>
      </c>
      <c r="D5386" s="361">
        <v>79.25</v>
      </c>
    </row>
    <row r="5387" spans="1:4" s="364" customFormat="1" x14ac:dyDescent="0.25">
      <c r="A5387" s="360">
        <v>89301</v>
      </c>
      <c r="B5387" s="360" t="s">
        <v>5033</v>
      </c>
      <c r="C5387" s="360" t="s">
        <v>4</v>
      </c>
      <c r="D5387" s="361">
        <v>80.88</v>
      </c>
    </row>
    <row r="5388" spans="1:4" s="364" customFormat="1" x14ac:dyDescent="0.25">
      <c r="A5388" s="360">
        <v>89302</v>
      </c>
      <c r="B5388" s="360" t="s">
        <v>5034</v>
      </c>
      <c r="C5388" s="360" t="s">
        <v>4</v>
      </c>
      <c r="D5388" s="361">
        <v>93.65</v>
      </c>
    </row>
    <row r="5389" spans="1:4" s="364" customFormat="1" x14ac:dyDescent="0.25">
      <c r="A5389" s="360">
        <v>89303</v>
      </c>
      <c r="B5389" s="360" t="s">
        <v>5035</v>
      </c>
      <c r="C5389" s="360" t="s">
        <v>4</v>
      </c>
      <c r="D5389" s="361">
        <v>95.28</v>
      </c>
    </row>
    <row r="5390" spans="1:4" s="364" customFormat="1" x14ac:dyDescent="0.25">
      <c r="A5390" s="360">
        <v>89304</v>
      </c>
      <c r="B5390" s="360" t="s">
        <v>5036</v>
      </c>
      <c r="C5390" s="360" t="s">
        <v>4</v>
      </c>
      <c r="D5390" s="361">
        <v>83.74</v>
      </c>
    </row>
    <row r="5391" spans="1:4" s="364" customFormat="1" x14ac:dyDescent="0.25">
      <c r="A5391" s="360">
        <v>89305</v>
      </c>
      <c r="B5391" s="360" t="s">
        <v>5037</v>
      </c>
      <c r="C5391" s="360" t="s">
        <v>4</v>
      </c>
      <c r="D5391" s="361">
        <v>85.37</v>
      </c>
    </row>
    <row r="5392" spans="1:4" s="364" customFormat="1" x14ac:dyDescent="0.25">
      <c r="A5392" s="360">
        <v>89306</v>
      </c>
      <c r="B5392" s="360" t="s">
        <v>5038</v>
      </c>
      <c r="C5392" s="360" t="s">
        <v>4</v>
      </c>
      <c r="D5392" s="361">
        <v>95.45</v>
      </c>
    </row>
    <row r="5393" spans="1:4" s="364" customFormat="1" x14ac:dyDescent="0.25">
      <c r="A5393" s="360">
        <v>89307</v>
      </c>
      <c r="B5393" s="360" t="s">
        <v>5039</v>
      </c>
      <c r="C5393" s="360" t="s">
        <v>4</v>
      </c>
      <c r="D5393" s="361">
        <v>97.26</v>
      </c>
    </row>
    <row r="5394" spans="1:4" s="364" customFormat="1" x14ac:dyDescent="0.25">
      <c r="A5394" s="360">
        <v>89308</v>
      </c>
      <c r="B5394" s="360" t="s">
        <v>5040</v>
      </c>
      <c r="C5394" s="360" t="s">
        <v>4</v>
      </c>
      <c r="D5394" s="361">
        <v>88.67</v>
      </c>
    </row>
    <row r="5395" spans="1:4" s="364" customFormat="1" x14ac:dyDescent="0.25">
      <c r="A5395" s="360">
        <v>89309</v>
      </c>
      <c r="B5395" s="360" t="s">
        <v>5041</v>
      </c>
      <c r="C5395" s="360" t="s">
        <v>4</v>
      </c>
      <c r="D5395" s="361">
        <v>90.48</v>
      </c>
    </row>
    <row r="5396" spans="1:4" s="364" customFormat="1" x14ac:dyDescent="0.25">
      <c r="A5396" s="360">
        <v>89310</v>
      </c>
      <c r="B5396" s="360" t="s">
        <v>5042</v>
      </c>
      <c r="C5396" s="360" t="s">
        <v>4</v>
      </c>
      <c r="D5396" s="361">
        <v>108.82</v>
      </c>
    </row>
    <row r="5397" spans="1:4" s="364" customFormat="1" x14ac:dyDescent="0.25">
      <c r="A5397" s="360">
        <v>89311</v>
      </c>
      <c r="B5397" s="360" t="s">
        <v>5043</v>
      </c>
      <c r="C5397" s="360" t="s">
        <v>4</v>
      </c>
      <c r="D5397" s="361">
        <v>110.63</v>
      </c>
    </row>
    <row r="5398" spans="1:4" s="364" customFormat="1" x14ac:dyDescent="0.25">
      <c r="A5398" s="360">
        <v>89312</v>
      </c>
      <c r="B5398" s="360" t="s">
        <v>5044</v>
      </c>
      <c r="C5398" s="360" t="s">
        <v>4</v>
      </c>
      <c r="D5398" s="361">
        <v>94.11</v>
      </c>
    </row>
    <row r="5399" spans="1:4" s="364" customFormat="1" x14ac:dyDescent="0.25">
      <c r="A5399" s="360">
        <v>89313</v>
      </c>
      <c r="B5399" s="360" t="s">
        <v>5045</v>
      </c>
      <c r="C5399" s="360" t="s">
        <v>4</v>
      </c>
      <c r="D5399" s="361">
        <v>95.92</v>
      </c>
    </row>
    <row r="5400" spans="1:4" s="364" customFormat="1" x14ac:dyDescent="0.25">
      <c r="A5400" s="360">
        <v>101162</v>
      </c>
      <c r="B5400" s="360" t="s">
        <v>5046</v>
      </c>
      <c r="C5400" s="360" t="s">
        <v>4</v>
      </c>
      <c r="D5400" s="361">
        <v>141.16999999999999</v>
      </c>
    </row>
    <row r="5401" spans="1:4" s="364" customFormat="1" x14ac:dyDescent="0.25">
      <c r="A5401" s="360">
        <v>87447</v>
      </c>
      <c r="B5401" s="360" t="s">
        <v>5047</v>
      </c>
      <c r="C5401" s="360" t="s">
        <v>4</v>
      </c>
      <c r="D5401" s="361">
        <v>64.44</v>
      </c>
    </row>
    <row r="5402" spans="1:4" s="364" customFormat="1" x14ac:dyDescent="0.25">
      <c r="A5402" s="360">
        <v>87448</v>
      </c>
      <c r="B5402" s="360" t="s">
        <v>5048</v>
      </c>
      <c r="C5402" s="360" t="s">
        <v>4</v>
      </c>
      <c r="D5402" s="361">
        <v>64.819999999999993</v>
      </c>
    </row>
    <row r="5403" spans="1:4" s="364" customFormat="1" x14ac:dyDescent="0.25">
      <c r="A5403" s="360">
        <v>87449</v>
      </c>
      <c r="B5403" s="360" t="s">
        <v>5049</v>
      </c>
      <c r="C5403" s="360" t="s">
        <v>4</v>
      </c>
      <c r="D5403" s="361">
        <v>84.17</v>
      </c>
    </row>
    <row r="5404" spans="1:4" s="364" customFormat="1" x14ac:dyDescent="0.25">
      <c r="A5404" s="360">
        <v>87450</v>
      </c>
      <c r="B5404" s="360" t="s">
        <v>5050</v>
      </c>
      <c r="C5404" s="360" t="s">
        <v>4</v>
      </c>
      <c r="D5404" s="361">
        <v>85.15</v>
      </c>
    </row>
    <row r="5405" spans="1:4" s="364" customFormat="1" x14ac:dyDescent="0.25">
      <c r="A5405" s="360">
        <v>87451</v>
      </c>
      <c r="B5405" s="360" t="s">
        <v>5051</v>
      </c>
      <c r="C5405" s="360" t="s">
        <v>4</v>
      </c>
      <c r="D5405" s="361">
        <v>103.89</v>
      </c>
    </row>
    <row r="5406" spans="1:4" s="364" customFormat="1" x14ac:dyDescent="0.25">
      <c r="A5406" s="360">
        <v>87452</v>
      </c>
      <c r="B5406" s="360" t="s">
        <v>5052</v>
      </c>
      <c r="C5406" s="360" t="s">
        <v>4</v>
      </c>
      <c r="D5406" s="361">
        <v>104.5</v>
      </c>
    </row>
    <row r="5407" spans="1:4" s="364" customFormat="1" x14ac:dyDescent="0.25">
      <c r="A5407" s="360">
        <v>87453</v>
      </c>
      <c r="B5407" s="360" t="s">
        <v>5053</v>
      </c>
      <c r="C5407" s="360" t="s">
        <v>4</v>
      </c>
      <c r="D5407" s="361">
        <v>59.79</v>
      </c>
    </row>
    <row r="5408" spans="1:4" s="364" customFormat="1" x14ac:dyDescent="0.25">
      <c r="A5408" s="360">
        <v>87454</v>
      </c>
      <c r="B5408" s="360" t="s">
        <v>5054</v>
      </c>
      <c r="C5408" s="360" t="s">
        <v>4</v>
      </c>
      <c r="D5408" s="361">
        <v>60.63</v>
      </c>
    </row>
    <row r="5409" spans="1:4" s="364" customFormat="1" x14ac:dyDescent="0.25">
      <c r="A5409" s="360">
        <v>87455</v>
      </c>
      <c r="B5409" s="360" t="s">
        <v>5055</v>
      </c>
      <c r="C5409" s="360" t="s">
        <v>4</v>
      </c>
      <c r="D5409" s="361">
        <v>77.959999999999994</v>
      </c>
    </row>
    <row r="5410" spans="1:4" s="364" customFormat="1" x14ac:dyDescent="0.25">
      <c r="A5410" s="360">
        <v>87456</v>
      </c>
      <c r="B5410" s="360" t="s">
        <v>5056</v>
      </c>
      <c r="C5410" s="360" t="s">
        <v>4</v>
      </c>
      <c r="D5410" s="361">
        <v>79.430000000000007</v>
      </c>
    </row>
    <row r="5411" spans="1:4" s="364" customFormat="1" x14ac:dyDescent="0.25">
      <c r="A5411" s="360">
        <v>87457</v>
      </c>
      <c r="B5411" s="360" t="s">
        <v>5057</v>
      </c>
      <c r="C5411" s="360" t="s">
        <v>4</v>
      </c>
      <c r="D5411" s="361">
        <v>95.36</v>
      </c>
    </row>
    <row r="5412" spans="1:4" s="364" customFormat="1" x14ac:dyDescent="0.25">
      <c r="A5412" s="360">
        <v>87458</v>
      </c>
      <c r="B5412" s="360" t="s">
        <v>5058</v>
      </c>
      <c r="C5412" s="360" t="s">
        <v>4</v>
      </c>
      <c r="D5412" s="361">
        <v>96.59</v>
      </c>
    </row>
    <row r="5413" spans="1:4" s="364" customFormat="1" x14ac:dyDescent="0.25">
      <c r="A5413" s="360">
        <v>87459</v>
      </c>
      <c r="B5413" s="360" t="s">
        <v>5059</v>
      </c>
      <c r="C5413" s="360" t="s">
        <v>4</v>
      </c>
      <c r="D5413" s="361">
        <v>70.58</v>
      </c>
    </row>
    <row r="5414" spans="1:4" s="364" customFormat="1" x14ac:dyDescent="0.25">
      <c r="A5414" s="360">
        <v>87460</v>
      </c>
      <c r="B5414" s="360" t="s">
        <v>5060</v>
      </c>
      <c r="C5414" s="360" t="s">
        <v>4</v>
      </c>
      <c r="D5414" s="361">
        <v>71.42</v>
      </c>
    </row>
    <row r="5415" spans="1:4" s="364" customFormat="1" x14ac:dyDescent="0.25">
      <c r="A5415" s="360">
        <v>87461</v>
      </c>
      <c r="B5415" s="360" t="s">
        <v>5061</v>
      </c>
      <c r="C5415" s="360" t="s">
        <v>4</v>
      </c>
      <c r="D5415" s="361">
        <v>90.38</v>
      </c>
    </row>
    <row r="5416" spans="1:4" s="364" customFormat="1" x14ac:dyDescent="0.25">
      <c r="A5416" s="360">
        <v>87462</v>
      </c>
      <c r="B5416" s="360" t="s">
        <v>5062</v>
      </c>
      <c r="C5416" s="360" t="s">
        <v>4</v>
      </c>
      <c r="D5416" s="361">
        <v>91.36</v>
      </c>
    </row>
    <row r="5417" spans="1:4" s="364" customFormat="1" x14ac:dyDescent="0.25">
      <c r="A5417" s="360">
        <v>87463</v>
      </c>
      <c r="B5417" s="360" t="s">
        <v>5063</v>
      </c>
      <c r="C5417" s="360" t="s">
        <v>4</v>
      </c>
      <c r="D5417" s="361">
        <v>109.55</v>
      </c>
    </row>
    <row r="5418" spans="1:4" s="364" customFormat="1" x14ac:dyDescent="0.25">
      <c r="A5418" s="360">
        <v>87464</v>
      </c>
      <c r="B5418" s="360" t="s">
        <v>5064</v>
      </c>
      <c r="C5418" s="360" t="s">
        <v>4</v>
      </c>
      <c r="D5418" s="361">
        <v>110.78</v>
      </c>
    </row>
    <row r="5419" spans="1:4" s="364" customFormat="1" x14ac:dyDescent="0.25">
      <c r="A5419" s="360">
        <v>87465</v>
      </c>
      <c r="B5419" s="360" t="s">
        <v>5065</v>
      </c>
      <c r="C5419" s="360" t="s">
        <v>4</v>
      </c>
      <c r="D5419" s="361">
        <v>63.28</v>
      </c>
    </row>
    <row r="5420" spans="1:4" s="364" customFormat="1" x14ac:dyDescent="0.25">
      <c r="A5420" s="360">
        <v>87466</v>
      </c>
      <c r="B5420" s="360" t="s">
        <v>5066</v>
      </c>
      <c r="C5420" s="360" t="s">
        <v>4</v>
      </c>
      <c r="D5420" s="361">
        <v>64.12</v>
      </c>
    </row>
    <row r="5421" spans="1:4" s="364" customFormat="1" x14ac:dyDescent="0.25">
      <c r="A5421" s="360">
        <v>87467</v>
      </c>
      <c r="B5421" s="360" t="s">
        <v>5067</v>
      </c>
      <c r="C5421" s="360" t="s">
        <v>4</v>
      </c>
      <c r="D5421" s="361">
        <v>82.02</v>
      </c>
    </row>
    <row r="5422" spans="1:4" s="364" customFormat="1" x14ac:dyDescent="0.25">
      <c r="A5422" s="360">
        <v>87468</v>
      </c>
      <c r="B5422" s="360" t="s">
        <v>5068</v>
      </c>
      <c r="C5422" s="360" t="s">
        <v>4</v>
      </c>
      <c r="D5422" s="361">
        <v>83</v>
      </c>
    </row>
    <row r="5423" spans="1:4" s="364" customFormat="1" x14ac:dyDescent="0.25">
      <c r="A5423" s="360">
        <v>87469</v>
      </c>
      <c r="B5423" s="360" t="s">
        <v>5069</v>
      </c>
      <c r="C5423" s="360" t="s">
        <v>4</v>
      </c>
      <c r="D5423" s="361">
        <v>99.61</v>
      </c>
    </row>
    <row r="5424" spans="1:4" s="364" customFormat="1" x14ac:dyDescent="0.25">
      <c r="A5424" s="360">
        <v>87470</v>
      </c>
      <c r="B5424" s="360" t="s">
        <v>5070</v>
      </c>
      <c r="C5424" s="360" t="s">
        <v>4</v>
      </c>
      <c r="D5424" s="361">
        <v>100.84</v>
      </c>
    </row>
    <row r="5425" spans="1:4" s="364" customFormat="1" x14ac:dyDescent="0.25">
      <c r="A5425" s="360">
        <v>89044</v>
      </c>
      <c r="B5425" s="360" t="s">
        <v>258</v>
      </c>
      <c r="C5425" s="360" t="s">
        <v>4</v>
      </c>
      <c r="D5425" s="361">
        <v>63.66</v>
      </c>
    </row>
    <row r="5426" spans="1:4" s="364" customFormat="1" x14ac:dyDescent="0.25">
      <c r="A5426" s="360">
        <v>89169</v>
      </c>
      <c r="B5426" s="360" t="s">
        <v>5071</v>
      </c>
      <c r="C5426" s="360" t="s">
        <v>4</v>
      </c>
      <c r="D5426" s="361">
        <v>64.63</v>
      </c>
    </row>
    <row r="5427" spans="1:4" s="364" customFormat="1" x14ac:dyDescent="0.25">
      <c r="A5427" s="360">
        <v>89978</v>
      </c>
      <c r="B5427" s="360" t="s">
        <v>259</v>
      </c>
      <c r="C5427" s="360" t="s">
        <v>4</v>
      </c>
      <c r="D5427" s="361">
        <v>83.75</v>
      </c>
    </row>
    <row r="5428" spans="1:4" s="364" customFormat="1" x14ac:dyDescent="0.25">
      <c r="A5428" s="360">
        <v>89453</v>
      </c>
      <c r="B5428" s="360" t="s">
        <v>5072</v>
      </c>
      <c r="C5428" s="360" t="s">
        <v>4</v>
      </c>
      <c r="D5428" s="361">
        <v>77.31</v>
      </c>
    </row>
    <row r="5429" spans="1:4" s="364" customFormat="1" x14ac:dyDescent="0.25">
      <c r="A5429" s="360">
        <v>89454</v>
      </c>
      <c r="B5429" s="360" t="s">
        <v>5073</v>
      </c>
      <c r="C5429" s="360" t="s">
        <v>4</v>
      </c>
      <c r="D5429" s="361">
        <v>72.8</v>
      </c>
    </row>
    <row r="5430" spans="1:4" s="364" customFormat="1" x14ac:dyDescent="0.25">
      <c r="A5430" s="360">
        <v>89455</v>
      </c>
      <c r="B5430" s="360" t="s">
        <v>5074</v>
      </c>
      <c r="C5430" s="360" t="s">
        <v>4</v>
      </c>
      <c r="D5430" s="361">
        <v>95.33</v>
      </c>
    </row>
    <row r="5431" spans="1:4" s="364" customFormat="1" x14ac:dyDescent="0.25">
      <c r="A5431" s="360">
        <v>89456</v>
      </c>
      <c r="B5431" s="360" t="s">
        <v>5075</v>
      </c>
      <c r="C5431" s="360" t="s">
        <v>4</v>
      </c>
      <c r="D5431" s="361">
        <v>90.33</v>
      </c>
    </row>
    <row r="5432" spans="1:4" s="364" customFormat="1" x14ac:dyDescent="0.25">
      <c r="A5432" s="360">
        <v>89457</v>
      </c>
      <c r="B5432" s="360" t="s">
        <v>5076</v>
      </c>
      <c r="C5432" s="360" t="s">
        <v>4</v>
      </c>
      <c r="D5432" s="361">
        <v>81.38</v>
      </c>
    </row>
    <row r="5433" spans="1:4" s="364" customFormat="1" x14ac:dyDescent="0.25">
      <c r="A5433" s="360">
        <v>89458</v>
      </c>
      <c r="B5433" s="360" t="s">
        <v>5077</v>
      </c>
      <c r="C5433" s="360" t="s">
        <v>4</v>
      </c>
      <c r="D5433" s="361">
        <v>75.16</v>
      </c>
    </row>
    <row r="5434" spans="1:4" s="364" customFormat="1" x14ac:dyDescent="0.25">
      <c r="A5434" s="360">
        <v>89459</v>
      </c>
      <c r="B5434" s="360" t="s">
        <v>5078</v>
      </c>
      <c r="C5434" s="360" t="s">
        <v>4</v>
      </c>
      <c r="D5434" s="361">
        <v>99.75</v>
      </c>
    </row>
    <row r="5435" spans="1:4" s="364" customFormat="1" x14ac:dyDescent="0.25">
      <c r="A5435" s="360">
        <v>89460</v>
      </c>
      <c r="B5435" s="360" t="s">
        <v>5079</v>
      </c>
      <c r="C5435" s="360" t="s">
        <v>4</v>
      </c>
      <c r="D5435" s="361">
        <v>92.99</v>
      </c>
    </row>
    <row r="5436" spans="1:4" s="364" customFormat="1" x14ac:dyDescent="0.25">
      <c r="A5436" s="360">
        <v>89462</v>
      </c>
      <c r="B5436" s="360" t="s">
        <v>5080</v>
      </c>
      <c r="C5436" s="360" t="s">
        <v>4</v>
      </c>
      <c r="D5436" s="361">
        <v>92.17</v>
      </c>
    </row>
    <row r="5437" spans="1:4" s="364" customFormat="1" x14ac:dyDescent="0.25">
      <c r="A5437" s="360">
        <v>89463</v>
      </c>
      <c r="B5437" s="360" t="s">
        <v>5081</v>
      </c>
      <c r="C5437" s="360" t="s">
        <v>4</v>
      </c>
      <c r="D5437" s="361">
        <v>87.57</v>
      </c>
    </row>
    <row r="5438" spans="1:4" s="364" customFormat="1" x14ac:dyDescent="0.25">
      <c r="A5438" s="360">
        <v>89464</v>
      </c>
      <c r="B5438" s="360" t="s">
        <v>5082</v>
      </c>
      <c r="C5438" s="360" t="s">
        <v>4</v>
      </c>
      <c r="D5438" s="361">
        <v>110.4</v>
      </c>
    </row>
    <row r="5439" spans="1:4" s="364" customFormat="1" x14ac:dyDescent="0.25">
      <c r="A5439" s="360">
        <v>89465</v>
      </c>
      <c r="B5439" s="360" t="s">
        <v>5083</v>
      </c>
      <c r="C5439" s="360" t="s">
        <v>4</v>
      </c>
      <c r="D5439" s="361">
        <v>105.5</v>
      </c>
    </row>
    <row r="5440" spans="1:4" s="364" customFormat="1" x14ac:dyDescent="0.25">
      <c r="A5440" s="360">
        <v>89466</v>
      </c>
      <c r="B5440" s="360" t="s">
        <v>5084</v>
      </c>
      <c r="C5440" s="360" t="s">
        <v>4</v>
      </c>
      <c r="D5440" s="361">
        <v>97.94</v>
      </c>
    </row>
    <row r="5441" spans="1:4" s="364" customFormat="1" x14ac:dyDescent="0.25">
      <c r="A5441" s="360">
        <v>89467</v>
      </c>
      <c r="B5441" s="360" t="s">
        <v>5085</v>
      </c>
      <c r="C5441" s="360" t="s">
        <v>4</v>
      </c>
      <c r="D5441" s="361">
        <v>90.97</v>
      </c>
    </row>
    <row r="5442" spans="1:4" s="364" customFormat="1" x14ac:dyDescent="0.25">
      <c r="A5442" s="360">
        <v>89468</v>
      </c>
      <c r="B5442" s="360" t="s">
        <v>5086</v>
      </c>
      <c r="C5442" s="360" t="s">
        <v>4</v>
      </c>
      <c r="D5442" s="361">
        <v>116.37</v>
      </c>
    </row>
    <row r="5443" spans="1:4" s="364" customFormat="1" x14ac:dyDescent="0.25">
      <c r="A5443" s="360">
        <v>89469</v>
      </c>
      <c r="B5443" s="360" t="s">
        <v>5087</v>
      </c>
      <c r="C5443" s="360" t="s">
        <v>4</v>
      </c>
      <c r="D5443" s="361">
        <v>109.11</v>
      </c>
    </row>
    <row r="5444" spans="1:4" s="364" customFormat="1" x14ac:dyDescent="0.25">
      <c r="A5444" s="360">
        <v>89470</v>
      </c>
      <c r="B5444" s="360" t="s">
        <v>5088</v>
      </c>
      <c r="C5444" s="360" t="s">
        <v>4</v>
      </c>
      <c r="D5444" s="361">
        <v>89.98</v>
      </c>
    </row>
    <row r="5445" spans="1:4" s="364" customFormat="1" x14ac:dyDescent="0.25">
      <c r="A5445" s="360">
        <v>89471</v>
      </c>
      <c r="B5445" s="360" t="s">
        <v>5089</v>
      </c>
      <c r="C5445" s="360" t="s">
        <v>4</v>
      </c>
      <c r="D5445" s="361">
        <v>85.46</v>
      </c>
    </row>
    <row r="5446" spans="1:4" s="364" customFormat="1" x14ac:dyDescent="0.25">
      <c r="A5446" s="360">
        <v>89472</v>
      </c>
      <c r="B5446" s="360" t="s">
        <v>5090</v>
      </c>
      <c r="C5446" s="360" t="s">
        <v>4</v>
      </c>
      <c r="D5446" s="361">
        <v>107.8</v>
      </c>
    </row>
    <row r="5447" spans="1:4" s="364" customFormat="1" x14ac:dyDescent="0.25">
      <c r="A5447" s="360">
        <v>89473</v>
      </c>
      <c r="B5447" s="360" t="s">
        <v>5091</v>
      </c>
      <c r="C5447" s="360" t="s">
        <v>4</v>
      </c>
      <c r="D5447" s="361">
        <v>103.02</v>
      </c>
    </row>
    <row r="5448" spans="1:4" s="364" customFormat="1" x14ac:dyDescent="0.25">
      <c r="A5448" s="360">
        <v>89474</v>
      </c>
      <c r="B5448" s="360" t="s">
        <v>5092</v>
      </c>
      <c r="C5448" s="360" t="s">
        <v>4</v>
      </c>
      <c r="D5448" s="361">
        <v>97.47</v>
      </c>
    </row>
    <row r="5449" spans="1:4" s="364" customFormat="1" x14ac:dyDescent="0.25">
      <c r="A5449" s="360">
        <v>89475</v>
      </c>
      <c r="B5449" s="360" t="s">
        <v>5093</v>
      </c>
      <c r="C5449" s="360" t="s">
        <v>4</v>
      </c>
      <c r="D5449" s="361">
        <v>89.7</v>
      </c>
    </row>
    <row r="5450" spans="1:4" s="364" customFormat="1" x14ac:dyDescent="0.25">
      <c r="A5450" s="360">
        <v>89476</v>
      </c>
      <c r="B5450" s="360" t="s">
        <v>5094</v>
      </c>
      <c r="C5450" s="360" t="s">
        <v>4</v>
      </c>
      <c r="D5450" s="361">
        <v>115.86</v>
      </c>
    </row>
    <row r="5451" spans="1:4" s="364" customFormat="1" x14ac:dyDescent="0.25">
      <c r="A5451" s="360">
        <v>89477</v>
      </c>
      <c r="B5451" s="360" t="s">
        <v>5095</v>
      </c>
      <c r="C5451" s="360" t="s">
        <v>4</v>
      </c>
      <c r="D5451" s="361">
        <v>107.76</v>
      </c>
    </row>
    <row r="5452" spans="1:4" s="364" customFormat="1" x14ac:dyDescent="0.25">
      <c r="A5452" s="360">
        <v>89478</v>
      </c>
      <c r="B5452" s="360" t="s">
        <v>5096</v>
      </c>
      <c r="C5452" s="360" t="s">
        <v>4</v>
      </c>
      <c r="D5452" s="361">
        <v>105.11</v>
      </c>
    </row>
    <row r="5453" spans="1:4" s="364" customFormat="1" x14ac:dyDescent="0.25">
      <c r="A5453" s="360">
        <v>89479</v>
      </c>
      <c r="B5453" s="360" t="s">
        <v>5097</v>
      </c>
      <c r="C5453" s="360" t="s">
        <v>4</v>
      </c>
      <c r="D5453" s="361">
        <v>100.52</v>
      </c>
    </row>
    <row r="5454" spans="1:4" s="364" customFormat="1" x14ac:dyDescent="0.25">
      <c r="A5454" s="360">
        <v>89480</v>
      </c>
      <c r="B5454" s="360" t="s">
        <v>5098</v>
      </c>
      <c r="C5454" s="360" t="s">
        <v>4</v>
      </c>
      <c r="D5454" s="361">
        <v>123.15</v>
      </c>
    </row>
    <row r="5455" spans="1:4" s="364" customFormat="1" x14ac:dyDescent="0.25">
      <c r="A5455" s="360">
        <v>89483</v>
      </c>
      <c r="B5455" s="360" t="s">
        <v>5099</v>
      </c>
      <c r="C5455" s="360" t="s">
        <v>4</v>
      </c>
      <c r="D5455" s="361">
        <v>118.45</v>
      </c>
    </row>
    <row r="5456" spans="1:4" s="364" customFormat="1" x14ac:dyDescent="0.25">
      <c r="A5456" s="360">
        <v>89484</v>
      </c>
      <c r="B5456" s="360" t="s">
        <v>5100</v>
      </c>
      <c r="C5456" s="360" t="s">
        <v>4</v>
      </c>
      <c r="D5456" s="361">
        <v>114.31</v>
      </c>
    </row>
    <row r="5457" spans="1:4" s="364" customFormat="1" x14ac:dyDescent="0.25">
      <c r="A5457" s="360">
        <v>89486</v>
      </c>
      <c r="B5457" s="360" t="s">
        <v>5101</v>
      </c>
      <c r="C5457" s="360" t="s">
        <v>4</v>
      </c>
      <c r="D5457" s="361">
        <v>106</v>
      </c>
    </row>
    <row r="5458" spans="1:4" s="364" customFormat="1" x14ac:dyDescent="0.25">
      <c r="A5458" s="360">
        <v>89487</v>
      </c>
      <c r="B5458" s="360" t="s">
        <v>5102</v>
      </c>
      <c r="C5458" s="360" t="s">
        <v>4</v>
      </c>
      <c r="D5458" s="361">
        <v>132.75</v>
      </c>
    </row>
    <row r="5459" spans="1:4" s="364" customFormat="1" x14ac:dyDescent="0.25">
      <c r="A5459" s="360">
        <v>89488</v>
      </c>
      <c r="B5459" s="360" t="s">
        <v>5103</v>
      </c>
      <c r="C5459" s="360" t="s">
        <v>4</v>
      </c>
      <c r="D5459" s="361">
        <v>124.15</v>
      </c>
    </row>
    <row r="5460" spans="1:4" s="364" customFormat="1" x14ac:dyDescent="0.25">
      <c r="A5460" s="360">
        <v>91815</v>
      </c>
      <c r="B5460" s="360" t="s">
        <v>5104</v>
      </c>
      <c r="C5460" s="360" t="s">
        <v>4</v>
      </c>
      <c r="D5460" s="361">
        <v>76.58</v>
      </c>
    </row>
    <row r="5461" spans="1:4" s="364" customFormat="1" x14ac:dyDescent="0.25">
      <c r="A5461" s="360">
        <v>91816</v>
      </c>
      <c r="B5461" s="360" t="s">
        <v>5105</v>
      </c>
      <c r="C5461" s="360" t="s">
        <v>4</v>
      </c>
      <c r="D5461" s="361">
        <v>91.99</v>
      </c>
    </row>
    <row r="5462" spans="1:4" s="364" customFormat="1" x14ac:dyDescent="0.25">
      <c r="A5462" s="360">
        <v>101161</v>
      </c>
      <c r="B5462" s="360" t="s">
        <v>260</v>
      </c>
      <c r="C5462" s="360" t="s">
        <v>4</v>
      </c>
      <c r="D5462" s="361">
        <v>186.4</v>
      </c>
    </row>
    <row r="5463" spans="1:4" s="364" customFormat="1" x14ac:dyDescent="0.25">
      <c r="A5463" s="360">
        <v>101163</v>
      </c>
      <c r="B5463" s="360" t="s">
        <v>5106</v>
      </c>
      <c r="C5463" s="360" t="s">
        <v>4</v>
      </c>
      <c r="D5463" s="361">
        <v>599.49</v>
      </c>
    </row>
    <row r="5464" spans="1:4" s="364" customFormat="1" x14ac:dyDescent="0.25">
      <c r="A5464" s="360">
        <v>101164</v>
      </c>
      <c r="B5464" s="360" t="s">
        <v>5107</v>
      </c>
      <c r="C5464" s="360" t="s">
        <v>4</v>
      </c>
      <c r="D5464" s="361">
        <v>608.5</v>
      </c>
    </row>
    <row r="5465" spans="1:4" s="364" customFormat="1" x14ac:dyDescent="0.25">
      <c r="A5465" s="360">
        <v>96358</v>
      </c>
      <c r="B5465" s="360" t="s">
        <v>5108</v>
      </c>
      <c r="C5465" s="360" t="s">
        <v>4</v>
      </c>
      <c r="D5465" s="361">
        <v>72.489999999999995</v>
      </c>
    </row>
    <row r="5466" spans="1:4" s="364" customFormat="1" x14ac:dyDescent="0.25">
      <c r="A5466" s="360">
        <v>96359</v>
      </c>
      <c r="B5466" s="360" t="s">
        <v>5109</v>
      </c>
      <c r="C5466" s="360" t="s">
        <v>4</v>
      </c>
      <c r="D5466" s="361">
        <v>84.75</v>
      </c>
    </row>
    <row r="5467" spans="1:4" s="364" customFormat="1" x14ac:dyDescent="0.25">
      <c r="A5467" s="360">
        <v>96360</v>
      </c>
      <c r="B5467" s="360" t="s">
        <v>5110</v>
      </c>
      <c r="C5467" s="360" t="s">
        <v>4</v>
      </c>
      <c r="D5467" s="361">
        <v>104.17</v>
      </c>
    </row>
    <row r="5468" spans="1:4" s="364" customFormat="1" x14ac:dyDescent="0.25">
      <c r="A5468" s="360">
        <v>96361</v>
      </c>
      <c r="B5468" s="360" t="s">
        <v>5111</v>
      </c>
      <c r="C5468" s="360" t="s">
        <v>4</v>
      </c>
      <c r="D5468" s="361">
        <v>128.25</v>
      </c>
    </row>
    <row r="5469" spans="1:4" s="364" customFormat="1" x14ac:dyDescent="0.25">
      <c r="A5469" s="360">
        <v>96362</v>
      </c>
      <c r="B5469" s="360" t="s">
        <v>5112</v>
      </c>
      <c r="C5469" s="360" t="s">
        <v>4</v>
      </c>
      <c r="D5469" s="361">
        <v>90.07</v>
      </c>
    </row>
    <row r="5470" spans="1:4" s="364" customFormat="1" x14ac:dyDescent="0.25">
      <c r="A5470" s="360">
        <v>96363</v>
      </c>
      <c r="B5470" s="360" t="s">
        <v>5113</v>
      </c>
      <c r="C5470" s="360" t="s">
        <v>4</v>
      </c>
      <c r="D5470" s="361">
        <v>102.61</v>
      </c>
    </row>
    <row r="5471" spans="1:4" s="364" customFormat="1" x14ac:dyDescent="0.25">
      <c r="A5471" s="360">
        <v>96364</v>
      </c>
      <c r="B5471" s="360" t="s">
        <v>5114</v>
      </c>
      <c r="C5471" s="360" t="s">
        <v>4</v>
      </c>
      <c r="D5471" s="361">
        <v>121.75</v>
      </c>
    </row>
    <row r="5472" spans="1:4" s="364" customFormat="1" x14ac:dyDescent="0.25">
      <c r="A5472" s="360">
        <v>96365</v>
      </c>
      <c r="B5472" s="360" t="s">
        <v>5115</v>
      </c>
      <c r="C5472" s="360" t="s">
        <v>4</v>
      </c>
      <c r="D5472" s="361">
        <v>146.1</v>
      </c>
    </row>
    <row r="5473" spans="1:4" s="364" customFormat="1" x14ac:dyDescent="0.25">
      <c r="A5473" s="360">
        <v>96366</v>
      </c>
      <c r="B5473" s="360" t="s">
        <v>5116</v>
      </c>
      <c r="C5473" s="360" t="s">
        <v>4</v>
      </c>
      <c r="D5473" s="361">
        <v>107.66</v>
      </c>
    </row>
    <row r="5474" spans="1:4" s="364" customFormat="1" x14ac:dyDescent="0.25">
      <c r="A5474" s="360">
        <v>96367</v>
      </c>
      <c r="B5474" s="360" t="s">
        <v>5117</v>
      </c>
      <c r="C5474" s="360" t="s">
        <v>4</v>
      </c>
      <c r="D5474" s="361">
        <v>120.47</v>
      </c>
    </row>
    <row r="5475" spans="1:4" s="364" customFormat="1" x14ac:dyDescent="0.25">
      <c r="A5475" s="360">
        <v>96368</v>
      </c>
      <c r="B5475" s="360" t="s">
        <v>5118</v>
      </c>
      <c r="C5475" s="360" t="s">
        <v>4</v>
      </c>
      <c r="D5475" s="361">
        <v>139.34</v>
      </c>
    </row>
    <row r="5476" spans="1:4" s="364" customFormat="1" x14ac:dyDescent="0.25">
      <c r="A5476" s="360">
        <v>96369</v>
      </c>
      <c r="B5476" s="360" t="s">
        <v>5119</v>
      </c>
      <c r="C5476" s="360" t="s">
        <v>4</v>
      </c>
      <c r="D5476" s="361">
        <v>163.97</v>
      </c>
    </row>
    <row r="5477" spans="1:4" s="364" customFormat="1" x14ac:dyDescent="0.25">
      <c r="A5477" s="360">
        <v>96370</v>
      </c>
      <c r="B5477" s="360" t="s">
        <v>5120</v>
      </c>
      <c r="C5477" s="360" t="s">
        <v>4</v>
      </c>
      <c r="D5477" s="361">
        <v>52.5</v>
      </c>
    </row>
    <row r="5478" spans="1:4" s="364" customFormat="1" x14ac:dyDescent="0.25">
      <c r="A5478" s="360">
        <v>96371</v>
      </c>
      <c r="B5478" s="360" t="s">
        <v>5121</v>
      </c>
      <c r="C5478" s="360" t="s">
        <v>4</v>
      </c>
      <c r="D5478" s="361">
        <v>64.599999999999994</v>
      </c>
    </row>
    <row r="5479" spans="1:4" s="364" customFormat="1" x14ac:dyDescent="0.25">
      <c r="A5479" s="360">
        <v>96373</v>
      </c>
      <c r="B5479" s="360" t="s">
        <v>5122</v>
      </c>
      <c r="C5479" s="360" t="s">
        <v>51</v>
      </c>
      <c r="D5479" s="361">
        <v>11.45</v>
      </c>
    </row>
    <row r="5480" spans="1:4" s="364" customFormat="1" x14ac:dyDescent="0.25">
      <c r="A5480" s="360">
        <v>96374</v>
      </c>
      <c r="B5480" s="360" t="s">
        <v>5123</v>
      </c>
      <c r="C5480" s="360" t="s">
        <v>51</v>
      </c>
      <c r="D5480" s="361">
        <v>30.98</v>
      </c>
    </row>
    <row r="5481" spans="1:4" s="364" customFormat="1" x14ac:dyDescent="0.25">
      <c r="A5481" s="360">
        <v>102235</v>
      </c>
      <c r="B5481" s="360" t="s">
        <v>12849</v>
      </c>
      <c r="C5481" s="360" t="s">
        <v>4</v>
      </c>
      <c r="D5481" s="361">
        <v>271.10000000000002</v>
      </c>
    </row>
    <row r="5482" spans="1:4" s="364" customFormat="1" x14ac:dyDescent="0.25">
      <c r="A5482" s="360">
        <v>102253</v>
      </c>
      <c r="B5482" s="360" t="s">
        <v>12850</v>
      </c>
      <c r="C5482" s="360" t="s">
        <v>4</v>
      </c>
      <c r="D5482" s="361">
        <v>754.26</v>
      </c>
    </row>
    <row r="5483" spans="1:4" s="364" customFormat="1" x14ac:dyDescent="0.25">
      <c r="A5483" s="360">
        <v>102254</v>
      </c>
      <c r="B5483" s="360" t="s">
        <v>12851</v>
      </c>
      <c r="C5483" s="360" t="s">
        <v>4</v>
      </c>
      <c r="D5483" s="361">
        <v>451.67</v>
      </c>
    </row>
    <row r="5484" spans="1:4" s="364" customFormat="1" x14ac:dyDescent="0.25">
      <c r="A5484" s="360">
        <v>102255</v>
      </c>
      <c r="B5484" s="360" t="s">
        <v>12852</v>
      </c>
      <c r="C5484" s="360" t="s">
        <v>4</v>
      </c>
      <c r="D5484" s="361">
        <v>754.06</v>
      </c>
    </row>
    <row r="5485" spans="1:4" s="364" customFormat="1" x14ac:dyDescent="0.25">
      <c r="A5485" s="360">
        <v>102256</v>
      </c>
      <c r="B5485" s="360" t="s">
        <v>12853</v>
      </c>
      <c r="C5485" s="360" t="s">
        <v>4</v>
      </c>
      <c r="D5485" s="361">
        <v>578.1</v>
      </c>
    </row>
    <row r="5486" spans="1:4" s="364" customFormat="1" x14ac:dyDescent="0.25">
      <c r="A5486" s="360">
        <v>102257</v>
      </c>
      <c r="B5486" s="360" t="s">
        <v>12854</v>
      </c>
      <c r="C5486" s="360" t="s">
        <v>4</v>
      </c>
      <c r="D5486" s="361">
        <v>257.41000000000003</v>
      </c>
    </row>
    <row r="5487" spans="1:4" s="364" customFormat="1" x14ac:dyDescent="0.25">
      <c r="A5487" s="360">
        <v>102258</v>
      </c>
      <c r="B5487" s="360" t="s">
        <v>12855</v>
      </c>
      <c r="C5487" s="360" t="s">
        <v>4</v>
      </c>
      <c r="D5487" s="361">
        <v>275.83999999999997</v>
      </c>
    </row>
    <row r="5488" spans="1:4" s="364" customFormat="1" x14ac:dyDescent="0.25">
      <c r="A5488" s="360">
        <v>101154</v>
      </c>
      <c r="B5488" s="360" t="s">
        <v>5124</v>
      </c>
      <c r="C5488" s="360" t="s">
        <v>4</v>
      </c>
      <c r="D5488" s="361">
        <v>98.56</v>
      </c>
    </row>
    <row r="5489" spans="1:4" s="364" customFormat="1" x14ac:dyDescent="0.25">
      <c r="A5489" s="360">
        <v>101155</v>
      </c>
      <c r="B5489" s="360" t="s">
        <v>5125</v>
      </c>
      <c r="C5489" s="360" t="s">
        <v>4</v>
      </c>
      <c r="D5489" s="361">
        <v>138.32</v>
      </c>
    </row>
    <row r="5490" spans="1:4" s="364" customFormat="1" x14ac:dyDescent="0.25">
      <c r="A5490" s="360">
        <v>101156</v>
      </c>
      <c r="B5490" s="360" t="s">
        <v>5126</v>
      </c>
      <c r="C5490" s="360" t="s">
        <v>4</v>
      </c>
      <c r="D5490" s="361">
        <v>203.16</v>
      </c>
    </row>
    <row r="5491" spans="1:4" s="364" customFormat="1" x14ac:dyDescent="0.25">
      <c r="A5491" s="360">
        <v>101810</v>
      </c>
      <c r="B5491" s="360" t="s">
        <v>12856</v>
      </c>
      <c r="C5491" s="360" t="s">
        <v>24</v>
      </c>
      <c r="D5491" s="362">
        <v>1438.03</v>
      </c>
    </row>
    <row r="5492" spans="1:4" s="364" customFormat="1" x14ac:dyDescent="0.25">
      <c r="A5492" s="360">
        <v>101811</v>
      </c>
      <c r="B5492" s="360" t="s">
        <v>12857</v>
      </c>
      <c r="C5492" s="360" t="s">
        <v>24</v>
      </c>
      <c r="D5492" s="362">
        <v>1243.53</v>
      </c>
    </row>
    <row r="5493" spans="1:4" s="364" customFormat="1" x14ac:dyDescent="0.25">
      <c r="A5493" s="360">
        <v>101812</v>
      </c>
      <c r="B5493" s="360" t="s">
        <v>12858</v>
      </c>
      <c r="C5493" s="360" t="s">
        <v>24</v>
      </c>
      <c r="D5493" s="362">
        <v>1514.59</v>
      </c>
    </row>
    <row r="5494" spans="1:4" s="364" customFormat="1" x14ac:dyDescent="0.25">
      <c r="A5494" s="360">
        <v>101813</v>
      </c>
      <c r="B5494" s="360" t="s">
        <v>12859</v>
      </c>
      <c r="C5494" s="360" t="s">
        <v>24</v>
      </c>
      <c r="D5494" s="362">
        <v>1320.09</v>
      </c>
    </row>
    <row r="5495" spans="1:4" s="364" customFormat="1" x14ac:dyDescent="0.25">
      <c r="A5495" s="360">
        <v>101814</v>
      </c>
      <c r="B5495" s="360" t="s">
        <v>12860</v>
      </c>
      <c r="C5495" s="360" t="s">
        <v>4</v>
      </c>
      <c r="D5495" s="361">
        <v>42.26</v>
      </c>
    </row>
    <row r="5496" spans="1:4" s="364" customFormat="1" x14ac:dyDescent="0.25">
      <c r="A5496" s="360">
        <v>101815</v>
      </c>
      <c r="B5496" s="360" t="s">
        <v>12861</v>
      </c>
      <c r="C5496" s="360" t="s">
        <v>4</v>
      </c>
      <c r="D5496" s="361">
        <v>76.52</v>
      </c>
    </row>
    <row r="5497" spans="1:4" s="364" customFormat="1" x14ac:dyDescent="0.25">
      <c r="A5497" s="360">
        <v>101816</v>
      </c>
      <c r="B5497" s="360" t="s">
        <v>12862</v>
      </c>
      <c r="C5497" s="360" t="s">
        <v>4</v>
      </c>
      <c r="D5497" s="361">
        <v>59.93</v>
      </c>
    </row>
    <row r="5498" spans="1:4" s="364" customFormat="1" x14ac:dyDescent="0.25">
      <c r="A5498" s="360">
        <v>101817</v>
      </c>
      <c r="B5498" s="360" t="s">
        <v>12863</v>
      </c>
      <c r="C5498" s="360" t="s">
        <v>4</v>
      </c>
      <c r="D5498" s="361">
        <v>44.12</v>
      </c>
    </row>
    <row r="5499" spans="1:4" s="364" customFormat="1" x14ac:dyDescent="0.25">
      <c r="A5499" s="360">
        <v>101818</v>
      </c>
      <c r="B5499" s="360" t="s">
        <v>12864</v>
      </c>
      <c r="C5499" s="360" t="s">
        <v>4</v>
      </c>
      <c r="D5499" s="361">
        <v>61.11</v>
      </c>
    </row>
    <row r="5500" spans="1:4" s="364" customFormat="1" x14ac:dyDescent="0.25">
      <c r="A5500" s="360">
        <v>101819</v>
      </c>
      <c r="B5500" s="360" t="s">
        <v>12865</v>
      </c>
      <c r="C5500" s="360" t="s">
        <v>4</v>
      </c>
      <c r="D5500" s="361">
        <v>54.08</v>
      </c>
    </row>
    <row r="5501" spans="1:4" s="364" customFormat="1" x14ac:dyDescent="0.25">
      <c r="A5501" s="360">
        <v>101820</v>
      </c>
      <c r="B5501" s="360" t="s">
        <v>12866</v>
      </c>
      <c r="C5501" s="360" t="s">
        <v>4</v>
      </c>
      <c r="D5501" s="361">
        <v>33.229999999999997</v>
      </c>
    </row>
    <row r="5502" spans="1:4" s="364" customFormat="1" x14ac:dyDescent="0.25">
      <c r="A5502" s="360">
        <v>101822</v>
      </c>
      <c r="B5502" s="360" t="s">
        <v>12867</v>
      </c>
      <c r="C5502" s="360" t="s">
        <v>24</v>
      </c>
      <c r="D5502" s="361">
        <v>87.11</v>
      </c>
    </row>
    <row r="5503" spans="1:4" s="364" customFormat="1" x14ac:dyDescent="0.25">
      <c r="A5503" s="360">
        <v>101823</v>
      </c>
      <c r="B5503" s="360" t="s">
        <v>12868</v>
      </c>
      <c r="C5503" s="360" t="s">
        <v>24</v>
      </c>
      <c r="D5503" s="361">
        <v>115.53</v>
      </c>
    </row>
    <row r="5504" spans="1:4" s="364" customFormat="1" x14ac:dyDescent="0.25">
      <c r="A5504" s="360">
        <v>101824</v>
      </c>
      <c r="B5504" s="360" t="s">
        <v>12869</v>
      </c>
      <c r="C5504" s="360" t="s">
        <v>24</v>
      </c>
      <c r="D5504" s="361">
        <v>141.99</v>
      </c>
    </row>
    <row r="5505" spans="1:4" s="364" customFormat="1" x14ac:dyDescent="0.25">
      <c r="A5505" s="360">
        <v>101825</v>
      </c>
      <c r="B5505" s="360" t="s">
        <v>12870</v>
      </c>
      <c r="C5505" s="360" t="s">
        <v>24</v>
      </c>
      <c r="D5505" s="361">
        <v>167.74</v>
      </c>
    </row>
    <row r="5506" spans="1:4" s="364" customFormat="1" x14ac:dyDescent="0.25">
      <c r="A5506" s="360">
        <v>101826</v>
      </c>
      <c r="B5506" s="360" t="s">
        <v>12871</v>
      </c>
      <c r="C5506" s="360" t="s">
        <v>24</v>
      </c>
      <c r="D5506" s="361">
        <v>193.15</v>
      </c>
    </row>
    <row r="5507" spans="1:4" s="364" customFormat="1" x14ac:dyDescent="0.25">
      <c r="A5507" s="360">
        <v>101827</v>
      </c>
      <c r="B5507" s="360" t="s">
        <v>12872</v>
      </c>
      <c r="C5507" s="360" t="s">
        <v>24</v>
      </c>
      <c r="D5507" s="361">
        <v>198.86</v>
      </c>
    </row>
    <row r="5508" spans="1:4" s="364" customFormat="1" x14ac:dyDescent="0.25">
      <c r="A5508" s="360">
        <v>101828</v>
      </c>
      <c r="B5508" s="360" t="s">
        <v>12873</v>
      </c>
      <c r="C5508" s="360" t="s">
        <v>24</v>
      </c>
      <c r="D5508" s="361">
        <v>180.24</v>
      </c>
    </row>
    <row r="5509" spans="1:4" s="364" customFormat="1" x14ac:dyDescent="0.25">
      <c r="A5509" s="360">
        <v>101829</v>
      </c>
      <c r="B5509" s="360" t="s">
        <v>12874</v>
      </c>
      <c r="C5509" s="360" t="s">
        <v>24</v>
      </c>
      <c r="D5509" s="361">
        <v>249.27</v>
      </c>
    </row>
    <row r="5510" spans="1:4" s="364" customFormat="1" x14ac:dyDescent="0.25">
      <c r="A5510" s="360">
        <v>101830</v>
      </c>
      <c r="B5510" s="360" t="s">
        <v>12875</v>
      </c>
      <c r="C5510" s="360" t="s">
        <v>24</v>
      </c>
      <c r="D5510" s="361">
        <v>272.79000000000002</v>
      </c>
    </row>
    <row r="5511" spans="1:4" s="364" customFormat="1" x14ac:dyDescent="0.25">
      <c r="A5511" s="360">
        <v>101831</v>
      </c>
      <c r="B5511" s="360" t="s">
        <v>12876</v>
      </c>
      <c r="C5511" s="360" t="s">
        <v>24</v>
      </c>
      <c r="D5511" s="361">
        <v>295.95999999999998</v>
      </c>
    </row>
    <row r="5512" spans="1:4" s="364" customFormat="1" x14ac:dyDescent="0.25">
      <c r="A5512" s="360">
        <v>101832</v>
      </c>
      <c r="B5512" s="360" t="s">
        <v>12877</v>
      </c>
      <c r="C5512" s="360" t="s">
        <v>24</v>
      </c>
      <c r="D5512" s="361">
        <v>231.4</v>
      </c>
    </row>
    <row r="5513" spans="1:4" s="364" customFormat="1" x14ac:dyDescent="0.25">
      <c r="A5513" s="360">
        <v>101833</v>
      </c>
      <c r="B5513" s="360" t="s">
        <v>12878</v>
      </c>
      <c r="C5513" s="360" t="s">
        <v>24</v>
      </c>
      <c r="D5513" s="361">
        <v>255.28</v>
      </c>
    </row>
    <row r="5514" spans="1:4" s="364" customFormat="1" x14ac:dyDescent="0.25">
      <c r="A5514" s="360">
        <v>101834</v>
      </c>
      <c r="B5514" s="360" t="s">
        <v>12879</v>
      </c>
      <c r="C5514" s="360" t="s">
        <v>24</v>
      </c>
      <c r="D5514" s="361">
        <v>278.83</v>
      </c>
    </row>
    <row r="5515" spans="1:4" s="364" customFormat="1" x14ac:dyDescent="0.25">
      <c r="A5515" s="360">
        <v>101835</v>
      </c>
      <c r="B5515" s="360" t="s">
        <v>12880</v>
      </c>
      <c r="C5515" s="360" t="s">
        <v>24</v>
      </c>
      <c r="D5515" s="361">
        <v>298.14999999999998</v>
      </c>
    </row>
    <row r="5516" spans="1:4" s="364" customFormat="1" x14ac:dyDescent="0.25">
      <c r="A5516" s="360">
        <v>101836</v>
      </c>
      <c r="B5516" s="360" t="s">
        <v>12881</v>
      </c>
      <c r="C5516" s="360" t="s">
        <v>24</v>
      </c>
      <c r="D5516" s="361">
        <v>18.47</v>
      </c>
    </row>
    <row r="5517" spans="1:4" s="364" customFormat="1" x14ac:dyDescent="0.25">
      <c r="A5517" s="360">
        <v>101837</v>
      </c>
      <c r="B5517" s="360" t="s">
        <v>12882</v>
      </c>
      <c r="C5517" s="360" t="s">
        <v>24</v>
      </c>
      <c r="D5517" s="361">
        <v>46.89</v>
      </c>
    </row>
    <row r="5518" spans="1:4" s="364" customFormat="1" x14ac:dyDescent="0.25">
      <c r="A5518" s="360">
        <v>101838</v>
      </c>
      <c r="B5518" s="360" t="s">
        <v>12883</v>
      </c>
      <c r="C5518" s="360" t="s">
        <v>24</v>
      </c>
      <c r="D5518" s="361">
        <v>73.349999999999994</v>
      </c>
    </row>
    <row r="5519" spans="1:4" s="364" customFormat="1" x14ac:dyDescent="0.25">
      <c r="A5519" s="360">
        <v>101839</v>
      </c>
      <c r="B5519" s="360" t="s">
        <v>12884</v>
      </c>
      <c r="C5519" s="360" t="s">
        <v>24</v>
      </c>
      <c r="D5519" s="361">
        <v>99.09</v>
      </c>
    </row>
    <row r="5520" spans="1:4" s="364" customFormat="1" x14ac:dyDescent="0.25">
      <c r="A5520" s="360">
        <v>101840</v>
      </c>
      <c r="B5520" s="360" t="s">
        <v>12885</v>
      </c>
      <c r="C5520" s="360" t="s">
        <v>24</v>
      </c>
      <c r="D5520" s="361">
        <v>156.36000000000001</v>
      </c>
    </row>
    <row r="5521" spans="1:4" s="364" customFormat="1" x14ac:dyDescent="0.25">
      <c r="A5521" s="360">
        <v>101841</v>
      </c>
      <c r="B5521" s="360" t="s">
        <v>12886</v>
      </c>
      <c r="C5521" s="360" t="s">
        <v>24</v>
      </c>
      <c r="D5521" s="361">
        <v>130.22</v>
      </c>
    </row>
    <row r="5522" spans="1:4" s="364" customFormat="1" x14ac:dyDescent="0.25">
      <c r="A5522" s="360">
        <v>101842</v>
      </c>
      <c r="B5522" s="360" t="s">
        <v>12887</v>
      </c>
      <c r="C5522" s="360" t="s">
        <v>24</v>
      </c>
      <c r="D5522" s="361">
        <v>111.6</v>
      </c>
    </row>
    <row r="5523" spans="1:4" s="364" customFormat="1" x14ac:dyDescent="0.25">
      <c r="A5523" s="360">
        <v>101843</v>
      </c>
      <c r="B5523" s="360" t="s">
        <v>12888</v>
      </c>
      <c r="C5523" s="360" t="s">
        <v>24</v>
      </c>
      <c r="D5523" s="361">
        <v>180.63</v>
      </c>
    </row>
    <row r="5524" spans="1:4" s="364" customFormat="1" x14ac:dyDescent="0.25">
      <c r="A5524" s="360">
        <v>101844</v>
      </c>
      <c r="B5524" s="360" t="s">
        <v>12889</v>
      </c>
      <c r="C5524" s="360" t="s">
        <v>24</v>
      </c>
      <c r="D5524" s="361">
        <v>204.15</v>
      </c>
    </row>
    <row r="5525" spans="1:4" s="364" customFormat="1" x14ac:dyDescent="0.25">
      <c r="A5525" s="360">
        <v>101845</v>
      </c>
      <c r="B5525" s="360" t="s">
        <v>12890</v>
      </c>
      <c r="C5525" s="360" t="s">
        <v>24</v>
      </c>
      <c r="D5525" s="361">
        <v>227.32</v>
      </c>
    </row>
    <row r="5526" spans="1:4" s="364" customFormat="1" x14ac:dyDescent="0.25">
      <c r="A5526" s="360">
        <v>101846</v>
      </c>
      <c r="B5526" s="360" t="s">
        <v>12891</v>
      </c>
      <c r="C5526" s="360" t="s">
        <v>24</v>
      </c>
      <c r="D5526" s="361">
        <v>162.76</v>
      </c>
    </row>
    <row r="5527" spans="1:4" s="364" customFormat="1" x14ac:dyDescent="0.25">
      <c r="A5527" s="360">
        <v>101847</v>
      </c>
      <c r="B5527" s="360" t="s">
        <v>12892</v>
      </c>
      <c r="C5527" s="360" t="s">
        <v>24</v>
      </c>
      <c r="D5527" s="361">
        <v>186.64</v>
      </c>
    </row>
    <row r="5528" spans="1:4" s="364" customFormat="1" x14ac:dyDescent="0.25">
      <c r="A5528" s="360">
        <v>101848</v>
      </c>
      <c r="B5528" s="360" t="s">
        <v>12893</v>
      </c>
      <c r="C5528" s="360" t="s">
        <v>24</v>
      </c>
      <c r="D5528" s="361">
        <v>210.19</v>
      </c>
    </row>
    <row r="5529" spans="1:4" s="364" customFormat="1" x14ac:dyDescent="0.25">
      <c r="A5529" s="360">
        <v>101849</v>
      </c>
      <c r="B5529" s="360" t="s">
        <v>12894</v>
      </c>
      <c r="C5529" s="360" t="s">
        <v>24</v>
      </c>
      <c r="D5529" s="361">
        <v>229.51</v>
      </c>
    </row>
    <row r="5530" spans="1:4" s="364" customFormat="1" x14ac:dyDescent="0.25">
      <c r="A5530" s="360">
        <v>101850</v>
      </c>
      <c r="B5530" s="360" t="s">
        <v>12895</v>
      </c>
      <c r="C5530" s="360" t="s">
        <v>4</v>
      </c>
      <c r="D5530" s="361">
        <v>51.04</v>
      </c>
    </row>
    <row r="5531" spans="1:4" s="364" customFormat="1" x14ac:dyDescent="0.25">
      <c r="A5531" s="360">
        <v>101851</v>
      </c>
      <c r="B5531" s="360" t="s">
        <v>12896</v>
      </c>
      <c r="C5531" s="360" t="s">
        <v>4</v>
      </c>
      <c r="D5531" s="361">
        <v>112.81</v>
      </c>
    </row>
    <row r="5532" spans="1:4" s="364" customFormat="1" x14ac:dyDescent="0.25">
      <c r="A5532" s="360">
        <v>101852</v>
      </c>
      <c r="B5532" s="360" t="s">
        <v>12897</v>
      </c>
      <c r="C5532" s="360" t="s">
        <v>4</v>
      </c>
      <c r="D5532" s="361">
        <v>61.3</v>
      </c>
    </row>
    <row r="5533" spans="1:4" s="364" customFormat="1" x14ac:dyDescent="0.25">
      <c r="A5533" s="360">
        <v>101853</v>
      </c>
      <c r="B5533" s="360" t="s">
        <v>12898</v>
      </c>
      <c r="C5533" s="360" t="s">
        <v>4</v>
      </c>
      <c r="D5533" s="361">
        <v>47.74</v>
      </c>
    </row>
    <row r="5534" spans="1:4" s="364" customFormat="1" x14ac:dyDescent="0.25">
      <c r="A5534" s="360">
        <v>101854</v>
      </c>
      <c r="B5534" s="360" t="s">
        <v>12899</v>
      </c>
      <c r="C5534" s="360" t="s">
        <v>4</v>
      </c>
      <c r="D5534" s="361">
        <v>119.08</v>
      </c>
    </row>
    <row r="5535" spans="1:4" s="364" customFormat="1" x14ac:dyDescent="0.25">
      <c r="A5535" s="360">
        <v>101855</v>
      </c>
      <c r="B5535" s="360" t="s">
        <v>12900</v>
      </c>
      <c r="C5535" s="360" t="s">
        <v>4</v>
      </c>
      <c r="D5535" s="361">
        <v>65.66</v>
      </c>
    </row>
    <row r="5536" spans="1:4" s="364" customFormat="1" x14ac:dyDescent="0.25">
      <c r="A5536" s="360">
        <v>101856</v>
      </c>
      <c r="B5536" s="360" t="s">
        <v>12901</v>
      </c>
      <c r="C5536" s="360" t="s">
        <v>4</v>
      </c>
      <c r="D5536" s="361">
        <v>21.87</v>
      </c>
    </row>
    <row r="5537" spans="1:4" s="364" customFormat="1" x14ac:dyDescent="0.25">
      <c r="A5537" s="360">
        <v>101857</v>
      </c>
      <c r="B5537" s="360" t="s">
        <v>12902</v>
      </c>
      <c r="C5537" s="360" t="s">
        <v>4</v>
      </c>
      <c r="D5537" s="361">
        <v>26.93</v>
      </c>
    </row>
    <row r="5538" spans="1:4" s="364" customFormat="1" x14ac:dyDescent="0.25">
      <c r="A5538" s="360">
        <v>101858</v>
      </c>
      <c r="B5538" s="360" t="s">
        <v>12903</v>
      </c>
      <c r="C5538" s="360" t="s">
        <v>4</v>
      </c>
      <c r="D5538" s="361">
        <v>22.3</v>
      </c>
    </row>
    <row r="5539" spans="1:4" s="364" customFormat="1" x14ac:dyDescent="0.25">
      <c r="A5539" s="360">
        <v>101859</v>
      </c>
      <c r="B5539" s="360" t="s">
        <v>12904</v>
      </c>
      <c r="C5539" s="360" t="s">
        <v>4</v>
      </c>
      <c r="D5539" s="361">
        <v>24.48</v>
      </c>
    </row>
    <row r="5540" spans="1:4" s="364" customFormat="1" x14ac:dyDescent="0.25">
      <c r="A5540" s="360">
        <v>101860</v>
      </c>
      <c r="B5540" s="360" t="s">
        <v>12905</v>
      </c>
      <c r="C5540" s="360" t="s">
        <v>4</v>
      </c>
      <c r="D5540" s="361">
        <v>27.9</v>
      </c>
    </row>
    <row r="5541" spans="1:4" s="364" customFormat="1" x14ac:dyDescent="0.25">
      <c r="A5541" s="360">
        <v>101861</v>
      </c>
      <c r="B5541" s="360" t="s">
        <v>12906</v>
      </c>
      <c r="C5541" s="360" t="s">
        <v>4</v>
      </c>
      <c r="D5541" s="361">
        <v>26.18</v>
      </c>
    </row>
    <row r="5542" spans="1:4" s="364" customFormat="1" x14ac:dyDescent="0.25">
      <c r="A5542" s="360">
        <v>101862</v>
      </c>
      <c r="B5542" s="360" t="s">
        <v>12907</v>
      </c>
      <c r="C5542" s="360" t="s">
        <v>4</v>
      </c>
      <c r="D5542" s="361">
        <v>28.41</v>
      </c>
    </row>
    <row r="5543" spans="1:4" s="364" customFormat="1" x14ac:dyDescent="0.25">
      <c r="A5543" s="360">
        <v>101863</v>
      </c>
      <c r="B5543" s="360" t="s">
        <v>12908</v>
      </c>
      <c r="C5543" s="360" t="s">
        <v>4</v>
      </c>
      <c r="D5543" s="361">
        <v>22.6</v>
      </c>
    </row>
    <row r="5544" spans="1:4" s="364" customFormat="1" x14ac:dyDescent="0.25">
      <c r="A5544" s="360">
        <v>101864</v>
      </c>
      <c r="B5544" s="360" t="s">
        <v>12909</v>
      </c>
      <c r="C5544" s="360" t="s">
        <v>4</v>
      </c>
      <c r="D5544" s="361">
        <v>26.03</v>
      </c>
    </row>
    <row r="5545" spans="1:4" s="364" customFormat="1" x14ac:dyDescent="0.25">
      <c r="A5545" s="360">
        <v>101865</v>
      </c>
      <c r="B5545" s="360" t="s">
        <v>12910</v>
      </c>
      <c r="C5545" s="360" t="s">
        <v>4</v>
      </c>
      <c r="D5545" s="361">
        <v>29.43</v>
      </c>
    </row>
    <row r="5546" spans="1:4" s="364" customFormat="1" x14ac:dyDescent="0.25">
      <c r="A5546" s="360">
        <v>101866</v>
      </c>
      <c r="B5546" s="360" t="s">
        <v>12911</v>
      </c>
      <c r="C5546" s="360" t="s">
        <v>4</v>
      </c>
      <c r="D5546" s="361">
        <v>26.36</v>
      </c>
    </row>
    <row r="5547" spans="1:4" s="364" customFormat="1" x14ac:dyDescent="0.25">
      <c r="A5547" s="360">
        <v>101867</v>
      </c>
      <c r="B5547" s="360" t="s">
        <v>12912</v>
      </c>
      <c r="C5547" s="360" t="s">
        <v>4</v>
      </c>
      <c r="D5547" s="361">
        <v>29.79</v>
      </c>
    </row>
    <row r="5548" spans="1:4" s="364" customFormat="1" x14ac:dyDescent="0.25">
      <c r="A5548" s="360">
        <v>101868</v>
      </c>
      <c r="B5548" s="360" t="s">
        <v>12913</v>
      </c>
      <c r="C5548" s="360" t="s">
        <v>4</v>
      </c>
      <c r="D5548" s="361">
        <v>23.97</v>
      </c>
    </row>
    <row r="5549" spans="1:4" s="364" customFormat="1" x14ac:dyDescent="0.25">
      <c r="A5549" s="360">
        <v>101869</v>
      </c>
      <c r="B5549" s="360" t="s">
        <v>12914</v>
      </c>
      <c r="C5549" s="360" t="s">
        <v>4</v>
      </c>
      <c r="D5549" s="361">
        <v>27.4</v>
      </c>
    </row>
    <row r="5550" spans="1:4" s="364" customFormat="1" x14ac:dyDescent="0.25">
      <c r="A5550" s="360">
        <v>101870</v>
      </c>
      <c r="B5550" s="360" t="s">
        <v>12915</v>
      </c>
      <c r="C5550" s="360" t="s">
        <v>4</v>
      </c>
      <c r="D5550" s="361">
        <v>30.81</v>
      </c>
    </row>
    <row r="5551" spans="1:4" s="364" customFormat="1" x14ac:dyDescent="0.25">
      <c r="A5551" s="360">
        <v>102096</v>
      </c>
      <c r="B5551" s="360" t="s">
        <v>12916</v>
      </c>
      <c r="C5551" s="360" t="s">
        <v>24</v>
      </c>
      <c r="D5551" s="362">
        <v>1366.04</v>
      </c>
    </row>
    <row r="5552" spans="1:4" s="364" customFormat="1" x14ac:dyDescent="0.25">
      <c r="A5552" s="360">
        <v>102098</v>
      </c>
      <c r="B5552" s="360" t="s">
        <v>12917</v>
      </c>
      <c r="C5552" s="360" t="s">
        <v>24</v>
      </c>
      <c r="D5552" s="362">
        <v>1442.6</v>
      </c>
    </row>
    <row r="5553" spans="1:4" s="364" customFormat="1" x14ac:dyDescent="0.25">
      <c r="A5553" s="360">
        <v>102101</v>
      </c>
      <c r="B5553" s="360" t="s">
        <v>12918</v>
      </c>
      <c r="C5553" s="360" t="s">
        <v>4</v>
      </c>
      <c r="D5553" s="361">
        <v>3.19</v>
      </c>
    </row>
    <row r="5554" spans="1:4" s="364" customFormat="1" x14ac:dyDescent="0.25">
      <c r="A5554" s="360">
        <v>102988</v>
      </c>
      <c r="B5554" s="360" t="s">
        <v>14970</v>
      </c>
      <c r="C5554" s="360" t="s">
        <v>4</v>
      </c>
      <c r="D5554" s="361">
        <v>43.54</v>
      </c>
    </row>
    <row r="5555" spans="1:4" s="364" customFormat="1" x14ac:dyDescent="0.25">
      <c r="A5555" s="360">
        <v>100576</v>
      </c>
      <c r="B5555" s="360" t="s">
        <v>5127</v>
      </c>
      <c r="C5555" s="360" t="s">
        <v>4</v>
      </c>
      <c r="D5555" s="361">
        <v>1.7</v>
      </c>
    </row>
    <row r="5556" spans="1:4" s="364" customFormat="1" x14ac:dyDescent="0.25">
      <c r="A5556" s="360">
        <v>100577</v>
      </c>
      <c r="B5556" s="360" t="s">
        <v>5128</v>
      </c>
      <c r="C5556" s="360" t="s">
        <v>4</v>
      </c>
      <c r="D5556" s="361">
        <v>0.82</v>
      </c>
    </row>
    <row r="5557" spans="1:4" s="364" customFormat="1" x14ac:dyDescent="0.25">
      <c r="A5557" s="360">
        <v>96388</v>
      </c>
      <c r="B5557" s="360" t="s">
        <v>5129</v>
      </c>
      <c r="C5557" s="360" t="s">
        <v>24</v>
      </c>
      <c r="D5557" s="361">
        <v>8.27</v>
      </c>
    </row>
    <row r="5558" spans="1:4" s="364" customFormat="1" x14ac:dyDescent="0.25">
      <c r="A5558" s="360">
        <v>96389</v>
      </c>
      <c r="B5558" s="360" t="s">
        <v>5130</v>
      </c>
      <c r="C5558" s="360" t="s">
        <v>24</v>
      </c>
      <c r="D5558" s="361">
        <v>40.64</v>
      </c>
    </row>
    <row r="5559" spans="1:4" s="364" customFormat="1" x14ac:dyDescent="0.25">
      <c r="A5559" s="360">
        <v>96390</v>
      </c>
      <c r="B5559" s="360" t="s">
        <v>5131</v>
      </c>
      <c r="C5559" s="360" t="s">
        <v>24</v>
      </c>
      <c r="D5559" s="361">
        <v>65.650000000000006</v>
      </c>
    </row>
    <row r="5560" spans="1:4" s="364" customFormat="1" x14ac:dyDescent="0.25">
      <c r="A5560" s="360">
        <v>96391</v>
      </c>
      <c r="B5560" s="360" t="s">
        <v>5132</v>
      </c>
      <c r="C5560" s="360" t="s">
        <v>24</v>
      </c>
      <c r="D5560" s="361">
        <v>91.99</v>
      </c>
    </row>
    <row r="5561" spans="1:4" s="364" customFormat="1" x14ac:dyDescent="0.25">
      <c r="A5561" s="360">
        <v>96392</v>
      </c>
      <c r="B5561" s="360" t="s">
        <v>5133</v>
      </c>
      <c r="C5561" s="360" t="s">
        <v>24</v>
      </c>
      <c r="D5561" s="361">
        <v>117.4</v>
      </c>
    </row>
    <row r="5562" spans="1:4" s="364" customFormat="1" x14ac:dyDescent="0.25">
      <c r="A5562" s="360">
        <v>96396</v>
      </c>
      <c r="B5562" s="360" t="s">
        <v>5134</v>
      </c>
      <c r="C5562" s="360" t="s">
        <v>24</v>
      </c>
      <c r="D5562" s="361">
        <v>220.23</v>
      </c>
    </row>
    <row r="5563" spans="1:4" s="364" customFormat="1" x14ac:dyDescent="0.25">
      <c r="A5563" s="360">
        <v>96397</v>
      </c>
      <c r="B5563" s="360" t="s">
        <v>5135</v>
      </c>
      <c r="C5563" s="360" t="s">
        <v>24</v>
      </c>
      <c r="D5563" s="361">
        <v>268.95999999999998</v>
      </c>
    </row>
    <row r="5564" spans="1:4" s="364" customFormat="1" x14ac:dyDescent="0.25">
      <c r="A5564" s="360">
        <v>96398</v>
      </c>
      <c r="B5564" s="360" t="s">
        <v>5136</v>
      </c>
      <c r="C5564" s="360" t="s">
        <v>24</v>
      </c>
      <c r="D5564" s="361">
        <v>335.87</v>
      </c>
    </row>
    <row r="5565" spans="1:4" s="364" customFormat="1" x14ac:dyDescent="0.25">
      <c r="A5565" s="360">
        <v>96399</v>
      </c>
      <c r="B5565" s="360" t="s">
        <v>5137</v>
      </c>
      <c r="C5565" s="360" t="s">
        <v>24</v>
      </c>
      <c r="D5565" s="361">
        <v>150.36000000000001</v>
      </c>
    </row>
    <row r="5566" spans="1:4" s="364" customFormat="1" x14ac:dyDescent="0.25">
      <c r="A5566" s="360">
        <v>96400</v>
      </c>
      <c r="B5566" s="360" t="s">
        <v>5138</v>
      </c>
      <c r="C5566" s="360" t="s">
        <v>24</v>
      </c>
      <c r="D5566" s="361">
        <v>193.87</v>
      </c>
    </row>
    <row r="5567" spans="1:4" s="364" customFormat="1" x14ac:dyDescent="0.25">
      <c r="A5567" s="360">
        <v>96402</v>
      </c>
      <c r="B5567" s="360" t="s">
        <v>5139</v>
      </c>
      <c r="C5567" s="360" t="s">
        <v>4</v>
      </c>
      <c r="D5567" s="361">
        <v>2.38</v>
      </c>
    </row>
    <row r="5568" spans="1:4" s="364" customFormat="1" x14ac:dyDescent="0.25">
      <c r="A5568" s="360">
        <v>100564</v>
      </c>
      <c r="B5568" s="360" t="s">
        <v>5140</v>
      </c>
      <c r="C5568" s="360" t="s">
        <v>24</v>
      </c>
      <c r="D5568" s="361">
        <v>127.99</v>
      </c>
    </row>
    <row r="5569" spans="1:4" s="364" customFormat="1" x14ac:dyDescent="0.25">
      <c r="A5569" s="360">
        <v>100565</v>
      </c>
      <c r="B5569" s="360" t="s">
        <v>5141</v>
      </c>
      <c r="C5569" s="360" t="s">
        <v>24</v>
      </c>
      <c r="D5569" s="361">
        <v>109.44</v>
      </c>
    </row>
    <row r="5570" spans="1:4" s="364" customFormat="1" x14ac:dyDescent="0.25">
      <c r="A5570" s="360">
        <v>100566</v>
      </c>
      <c r="B5570" s="360" t="s">
        <v>5142</v>
      </c>
      <c r="C5570" s="360" t="s">
        <v>24</v>
      </c>
      <c r="D5570" s="361">
        <v>178.41</v>
      </c>
    </row>
    <row r="5571" spans="1:4" s="364" customFormat="1" x14ac:dyDescent="0.25">
      <c r="A5571" s="360">
        <v>100567</v>
      </c>
      <c r="B5571" s="360" t="s">
        <v>5143</v>
      </c>
      <c r="C5571" s="360" t="s">
        <v>24</v>
      </c>
      <c r="D5571" s="361">
        <v>201.99</v>
      </c>
    </row>
    <row r="5572" spans="1:4" s="364" customFormat="1" x14ac:dyDescent="0.25">
      <c r="A5572" s="360">
        <v>100568</v>
      </c>
      <c r="B5572" s="360" t="s">
        <v>5144</v>
      </c>
      <c r="C5572" s="360" t="s">
        <v>24</v>
      </c>
      <c r="D5572" s="361">
        <v>225.1</v>
      </c>
    </row>
    <row r="5573" spans="1:4" s="364" customFormat="1" x14ac:dyDescent="0.25">
      <c r="A5573" s="360">
        <v>100569</v>
      </c>
      <c r="B5573" s="360" t="s">
        <v>5145</v>
      </c>
      <c r="C5573" s="360" t="s">
        <v>24</v>
      </c>
      <c r="D5573" s="361">
        <v>160.53</v>
      </c>
    </row>
    <row r="5574" spans="1:4" s="364" customFormat="1" x14ac:dyDescent="0.25">
      <c r="A5574" s="360">
        <v>100570</v>
      </c>
      <c r="B5574" s="360" t="s">
        <v>5146</v>
      </c>
      <c r="C5574" s="360" t="s">
        <v>24</v>
      </c>
      <c r="D5574" s="361">
        <v>186.11</v>
      </c>
    </row>
    <row r="5575" spans="1:4" s="364" customFormat="1" x14ac:dyDescent="0.25">
      <c r="A5575" s="360">
        <v>100571</v>
      </c>
      <c r="B5575" s="360" t="s">
        <v>5147</v>
      </c>
      <c r="C5575" s="360" t="s">
        <v>24</v>
      </c>
      <c r="D5575" s="361">
        <v>208.03</v>
      </c>
    </row>
    <row r="5576" spans="1:4" s="364" customFormat="1" x14ac:dyDescent="0.25">
      <c r="A5576" s="360">
        <v>100572</v>
      </c>
      <c r="B5576" s="360" t="s">
        <v>5148</v>
      </c>
      <c r="C5576" s="360" t="s">
        <v>24</v>
      </c>
      <c r="D5576" s="361">
        <v>131.77000000000001</v>
      </c>
    </row>
    <row r="5577" spans="1:4" s="364" customFormat="1" x14ac:dyDescent="0.25">
      <c r="A5577" s="360">
        <v>100573</v>
      </c>
      <c r="B5577" s="360" t="s">
        <v>5149</v>
      </c>
      <c r="C5577" s="360" t="s">
        <v>24</v>
      </c>
      <c r="D5577" s="361">
        <v>113.22</v>
      </c>
    </row>
    <row r="5578" spans="1:4" s="364" customFormat="1" x14ac:dyDescent="0.25">
      <c r="A5578" s="360">
        <v>100574</v>
      </c>
      <c r="B5578" s="360" t="s">
        <v>5150</v>
      </c>
      <c r="C5578" s="360" t="s">
        <v>24</v>
      </c>
      <c r="D5578" s="361">
        <v>1.02</v>
      </c>
    </row>
    <row r="5579" spans="1:4" s="364" customFormat="1" x14ac:dyDescent="0.25">
      <c r="A5579" s="360">
        <v>100575</v>
      </c>
      <c r="B5579" s="360" t="s">
        <v>5151</v>
      </c>
      <c r="C5579" s="360" t="s">
        <v>4</v>
      </c>
      <c r="D5579" s="361">
        <v>0.08</v>
      </c>
    </row>
    <row r="5580" spans="1:4" s="364" customFormat="1" x14ac:dyDescent="0.25">
      <c r="A5580" s="360">
        <v>101767</v>
      </c>
      <c r="B5580" s="360" t="s">
        <v>5152</v>
      </c>
      <c r="C5580" s="360" t="s">
        <v>24</v>
      </c>
      <c r="D5580" s="361">
        <v>20</v>
      </c>
    </row>
    <row r="5581" spans="1:4" s="364" customFormat="1" x14ac:dyDescent="0.25">
      <c r="A5581" s="360">
        <v>101768</v>
      </c>
      <c r="B5581" s="360" t="s">
        <v>5153</v>
      </c>
      <c r="C5581" s="360" t="s">
        <v>24</v>
      </c>
      <c r="D5581" s="361">
        <v>31.36</v>
      </c>
    </row>
    <row r="5582" spans="1:4" s="364" customFormat="1" x14ac:dyDescent="0.25">
      <c r="A5582" s="360">
        <v>92391</v>
      </c>
      <c r="B5582" s="360" t="s">
        <v>5154</v>
      </c>
      <c r="C5582" s="360" t="s">
        <v>4</v>
      </c>
      <c r="D5582" s="361">
        <v>60.95</v>
      </c>
    </row>
    <row r="5583" spans="1:4" s="364" customFormat="1" x14ac:dyDescent="0.25">
      <c r="A5583" s="360">
        <v>92392</v>
      </c>
      <c r="B5583" s="360" t="s">
        <v>5155</v>
      </c>
      <c r="C5583" s="360" t="s">
        <v>4</v>
      </c>
      <c r="D5583" s="361">
        <v>125.09</v>
      </c>
    </row>
    <row r="5584" spans="1:4" s="364" customFormat="1" x14ac:dyDescent="0.25">
      <c r="A5584" s="360">
        <v>92393</v>
      </c>
      <c r="B5584" s="360" t="s">
        <v>5156</v>
      </c>
      <c r="C5584" s="360" t="s">
        <v>4</v>
      </c>
      <c r="D5584" s="361">
        <v>60.72</v>
      </c>
    </row>
    <row r="5585" spans="1:4" s="364" customFormat="1" x14ac:dyDescent="0.25">
      <c r="A5585" s="360">
        <v>92394</v>
      </c>
      <c r="B5585" s="360" t="s">
        <v>5157</v>
      </c>
      <c r="C5585" s="360" t="s">
        <v>4</v>
      </c>
      <c r="D5585" s="361">
        <v>75.64</v>
      </c>
    </row>
    <row r="5586" spans="1:4" s="364" customFormat="1" x14ac:dyDescent="0.25">
      <c r="A5586" s="360">
        <v>92395</v>
      </c>
      <c r="B5586" s="360" t="s">
        <v>5158</v>
      </c>
      <c r="C5586" s="360" t="s">
        <v>4</v>
      </c>
      <c r="D5586" s="361">
        <v>91.45</v>
      </c>
    </row>
    <row r="5587" spans="1:4" s="364" customFormat="1" x14ac:dyDescent="0.25">
      <c r="A5587" s="360">
        <v>92396</v>
      </c>
      <c r="B5587" s="360" t="s">
        <v>5159</v>
      </c>
      <c r="C5587" s="360" t="s">
        <v>4</v>
      </c>
      <c r="D5587" s="361">
        <v>72.66</v>
      </c>
    </row>
    <row r="5588" spans="1:4" s="364" customFormat="1" x14ac:dyDescent="0.25">
      <c r="A5588" s="360">
        <v>92397</v>
      </c>
      <c r="B5588" s="360" t="s">
        <v>5160</v>
      </c>
      <c r="C5588" s="360" t="s">
        <v>4</v>
      </c>
      <c r="D5588" s="361">
        <v>60.73</v>
      </c>
    </row>
    <row r="5589" spans="1:4" s="364" customFormat="1" x14ac:dyDescent="0.25">
      <c r="A5589" s="360">
        <v>92398</v>
      </c>
      <c r="B5589" s="360" t="s">
        <v>5161</v>
      </c>
      <c r="C5589" s="360" t="s">
        <v>4</v>
      </c>
      <c r="D5589" s="361">
        <v>77.09</v>
      </c>
    </row>
    <row r="5590" spans="1:4" s="364" customFormat="1" x14ac:dyDescent="0.25">
      <c r="A5590" s="360">
        <v>92399</v>
      </c>
      <c r="B5590" s="360" t="s">
        <v>356</v>
      </c>
      <c r="C5590" s="360" t="s">
        <v>4</v>
      </c>
      <c r="D5590" s="361">
        <v>78.56</v>
      </c>
    </row>
    <row r="5591" spans="1:4" s="364" customFormat="1" x14ac:dyDescent="0.25">
      <c r="A5591" s="360">
        <v>92400</v>
      </c>
      <c r="B5591" s="360" t="s">
        <v>5162</v>
      </c>
      <c r="C5591" s="360" t="s">
        <v>4</v>
      </c>
      <c r="D5591" s="361">
        <v>91.66</v>
      </c>
    </row>
    <row r="5592" spans="1:4" s="364" customFormat="1" x14ac:dyDescent="0.25">
      <c r="A5592" s="360">
        <v>92401</v>
      </c>
      <c r="B5592" s="360" t="s">
        <v>5163</v>
      </c>
      <c r="C5592" s="360" t="s">
        <v>4</v>
      </c>
      <c r="D5592" s="361">
        <v>93.23</v>
      </c>
    </row>
    <row r="5593" spans="1:4" s="364" customFormat="1" x14ac:dyDescent="0.25">
      <c r="A5593" s="360">
        <v>92402</v>
      </c>
      <c r="B5593" s="360" t="s">
        <v>5164</v>
      </c>
      <c r="C5593" s="360" t="s">
        <v>4</v>
      </c>
      <c r="D5593" s="361">
        <v>74.239999999999995</v>
      </c>
    </row>
    <row r="5594" spans="1:4" s="364" customFormat="1" x14ac:dyDescent="0.25">
      <c r="A5594" s="360">
        <v>92403</v>
      </c>
      <c r="B5594" s="360" t="s">
        <v>5165</v>
      </c>
      <c r="C5594" s="360" t="s">
        <v>4</v>
      </c>
      <c r="D5594" s="361">
        <v>62.19</v>
      </c>
    </row>
    <row r="5595" spans="1:4" s="364" customFormat="1" x14ac:dyDescent="0.25">
      <c r="A5595" s="360">
        <v>92404</v>
      </c>
      <c r="B5595" s="360" t="s">
        <v>5166</v>
      </c>
      <c r="C5595" s="360" t="s">
        <v>4</v>
      </c>
      <c r="D5595" s="361">
        <v>78.55</v>
      </c>
    </row>
    <row r="5596" spans="1:4" s="364" customFormat="1" x14ac:dyDescent="0.25">
      <c r="A5596" s="360">
        <v>92405</v>
      </c>
      <c r="B5596" s="360" t="s">
        <v>5167</v>
      </c>
      <c r="C5596" s="360" t="s">
        <v>4</v>
      </c>
      <c r="D5596" s="361">
        <v>79.98</v>
      </c>
    </row>
    <row r="5597" spans="1:4" s="364" customFormat="1" x14ac:dyDescent="0.25">
      <c r="A5597" s="360">
        <v>92406</v>
      </c>
      <c r="B5597" s="360" t="s">
        <v>5168</v>
      </c>
      <c r="C5597" s="360" t="s">
        <v>4</v>
      </c>
      <c r="D5597" s="361">
        <v>93.15</v>
      </c>
    </row>
    <row r="5598" spans="1:4" s="364" customFormat="1" x14ac:dyDescent="0.25">
      <c r="A5598" s="360">
        <v>92407</v>
      </c>
      <c r="B5598" s="360" t="s">
        <v>5169</v>
      </c>
      <c r="C5598" s="360" t="s">
        <v>4</v>
      </c>
      <c r="D5598" s="361">
        <v>94.68</v>
      </c>
    </row>
    <row r="5599" spans="1:4" s="364" customFormat="1" x14ac:dyDescent="0.25">
      <c r="A5599" s="360">
        <v>93679</v>
      </c>
      <c r="B5599" s="360" t="s">
        <v>5170</v>
      </c>
      <c r="C5599" s="360" t="s">
        <v>4</v>
      </c>
      <c r="D5599" s="361">
        <v>80.61</v>
      </c>
    </row>
    <row r="5600" spans="1:4" s="364" customFormat="1" x14ac:dyDescent="0.25">
      <c r="A5600" s="360">
        <v>93680</v>
      </c>
      <c r="B5600" s="360" t="s">
        <v>5171</v>
      </c>
      <c r="C5600" s="360" t="s">
        <v>4</v>
      </c>
      <c r="D5600" s="361">
        <v>68.34</v>
      </c>
    </row>
    <row r="5601" spans="1:4" s="364" customFormat="1" x14ac:dyDescent="0.25">
      <c r="A5601" s="360">
        <v>93681</v>
      </c>
      <c r="B5601" s="360" t="s">
        <v>5172</v>
      </c>
      <c r="C5601" s="360" t="s">
        <v>4</v>
      </c>
      <c r="D5601" s="361">
        <v>83.18</v>
      </c>
    </row>
    <row r="5602" spans="1:4" s="364" customFormat="1" x14ac:dyDescent="0.25">
      <c r="A5602" s="360">
        <v>93682</v>
      </c>
      <c r="B5602" s="360" t="s">
        <v>5173</v>
      </c>
      <c r="C5602" s="360" t="s">
        <v>4</v>
      </c>
      <c r="D5602" s="361">
        <v>84.71</v>
      </c>
    </row>
    <row r="5603" spans="1:4" s="364" customFormat="1" x14ac:dyDescent="0.25">
      <c r="A5603" s="360">
        <v>97104</v>
      </c>
      <c r="B5603" s="360" t="s">
        <v>12919</v>
      </c>
      <c r="C5603" s="360" t="s">
        <v>4</v>
      </c>
      <c r="D5603" s="361">
        <v>96.98</v>
      </c>
    </row>
    <row r="5604" spans="1:4" s="364" customFormat="1" x14ac:dyDescent="0.25">
      <c r="A5604" s="360">
        <v>97105</v>
      </c>
      <c r="B5604" s="360" t="s">
        <v>12920</v>
      </c>
      <c r="C5604" s="360" t="s">
        <v>4</v>
      </c>
      <c r="D5604" s="361">
        <v>114.74</v>
      </c>
    </row>
    <row r="5605" spans="1:4" s="364" customFormat="1" x14ac:dyDescent="0.25">
      <c r="A5605" s="360">
        <v>97106</v>
      </c>
      <c r="B5605" s="360" t="s">
        <v>12921</v>
      </c>
      <c r="C5605" s="360" t="s">
        <v>4</v>
      </c>
      <c r="D5605" s="361">
        <v>124.52</v>
      </c>
    </row>
    <row r="5606" spans="1:4" s="364" customFormat="1" x14ac:dyDescent="0.25">
      <c r="A5606" s="360">
        <v>97107</v>
      </c>
      <c r="B5606" s="360" t="s">
        <v>12922</v>
      </c>
      <c r="C5606" s="360" t="s">
        <v>4</v>
      </c>
      <c r="D5606" s="361">
        <v>134.27000000000001</v>
      </c>
    </row>
    <row r="5607" spans="1:4" s="364" customFormat="1" x14ac:dyDescent="0.25">
      <c r="A5607" s="360">
        <v>97108</v>
      </c>
      <c r="B5607" s="360" t="s">
        <v>12923</v>
      </c>
      <c r="C5607" s="360" t="s">
        <v>4</v>
      </c>
      <c r="D5607" s="361">
        <v>159.99</v>
      </c>
    </row>
    <row r="5608" spans="1:4" s="364" customFormat="1" x14ac:dyDescent="0.25">
      <c r="A5608" s="360">
        <v>97109</v>
      </c>
      <c r="B5608" s="360" t="s">
        <v>12924</v>
      </c>
      <c r="C5608" s="360" t="s">
        <v>4</v>
      </c>
      <c r="D5608" s="361">
        <v>169.7</v>
      </c>
    </row>
    <row r="5609" spans="1:4" s="364" customFormat="1" x14ac:dyDescent="0.25">
      <c r="A5609" s="360">
        <v>97110</v>
      </c>
      <c r="B5609" s="360" t="s">
        <v>12925</v>
      </c>
      <c r="C5609" s="360" t="s">
        <v>4</v>
      </c>
      <c r="D5609" s="361">
        <v>176.6</v>
      </c>
    </row>
    <row r="5610" spans="1:4" s="364" customFormat="1" x14ac:dyDescent="0.25">
      <c r="A5610" s="360">
        <v>97111</v>
      </c>
      <c r="B5610" s="360" t="s">
        <v>12926</v>
      </c>
      <c r="C5610" s="360" t="s">
        <v>4</v>
      </c>
      <c r="D5610" s="361">
        <v>201.59</v>
      </c>
    </row>
    <row r="5611" spans="1:4" s="364" customFormat="1" x14ac:dyDescent="0.25">
      <c r="A5611" s="360">
        <v>97112</v>
      </c>
      <c r="B5611" s="360" t="s">
        <v>12927</v>
      </c>
      <c r="C5611" s="360" t="s">
        <v>4</v>
      </c>
      <c r="D5611" s="361">
        <v>210.35</v>
      </c>
    </row>
    <row r="5612" spans="1:4" s="364" customFormat="1" x14ac:dyDescent="0.25">
      <c r="A5612" s="360">
        <v>97113</v>
      </c>
      <c r="B5612" s="360" t="s">
        <v>12928</v>
      </c>
      <c r="C5612" s="360" t="s">
        <v>4</v>
      </c>
      <c r="D5612" s="361">
        <v>1.4</v>
      </c>
    </row>
    <row r="5613" spans="1:4" s="364" customFormat="1" x14ac:dyDescent="0.25">
      <c r="A5613" s="360">
        <v>97114</v>
      </c>
      <c r="B5613" s="360" t="s">
        <v>5174</v>
      </c>
      <c r="C5613" s="360" t="s">
        <v>51</v>
      </c>
      <c r="D5613" s="361">
        <v>0.42</v>
      </c>
    </row>
    <row r="5614" spans="1:4" s="364" customFormat="1" x14ac:dyDescent="0.25">
      <c r="A5614" s="360">
        <v>97115</v>
      </c>
      <c r="B5614" s="360" t="s">
        <v>5175</v>
      </c>
      <c r="C5614" s="360" t="s">
        <v>55</v>
      </c>
      <c r="D5614" s="361">
        <v>45.49</v>
      </c>
    </row>
    <row r="5615" spans="1:4" s="364" customFormat="1" x14ac:dyDescent="0.25">
      <c r="A5615" s="360">
        <v>97116</v>
      </c>
      <c r="B5615" s="360" t="s">
        <v>12929</v>
      </c>
      <c r="C5615" s="360" t="s">
        <v>55</v>
      </c>
      <c r="D5615" s="361">
        <v>22.04</v>
      </c>
    </row>
    <row r="5616" spans="1:4" s="364" customFormat="1" x14ac:dyDescent="0.25">
      <c r="A5616" s="360">
        <v>97117</v>
      </c>
      <c r="B5616" s="360" t="s">
        <v>12930</v>
      </c>
      <c r="C5616" s="360" t="s">
        <v>55</v>
      </c>
      <c r="D5616" s="361">
        <v>22.03</v>
      </c>
    </row>
    <row r="5617" spans="1:4" s="364" customFormat="1" x14ac:dyDescent="0.25">
      <c r="A5617" s="360">
        <v>97118</v>
      </c>
      <c r="B5617" s="360" t="s">
        <v>12931</v>
      </c>
      <c r="C5617" s="360" t="s">
        <v>55</v>
      </c>
      <c r="D5617" s="361">
        <v>19.73</v>
      </c>
    </row>
    <row r="5618" spans="1:4" s="364" customFormat="1" x14ac:dyDescent="0.25">
      <c r="A5618" s="360">
        <v>97119</v>
      </c>
      <c r="B5618" s="360" t="s">
        <v>12932</v>
      </c>
      <c r="C5618" s="360" t="s">
        <v>55</v>
      </c>
      <c r="D5618" s="361">
        <v>19.190000000000001</v>
      </c>
    </row>
    <row r="5619" spans="1:4" s="364" customFormat="1" x14ac:dyDescent="0.25">
      <c r="A5619" s="360">
        <v>97120</v>
      </c>
      <c r="B5619" s="360" t="s">
        <v>5176</v>
      </c>
      <c r="C5619" s="360" t="s">
        <v>55</v>
      </c>
      <c r="D5619" s="361">
        <v>14.04</v>
      </c>
    </row>
    <row r="5620" spans="1:4" s="364" customFormat="1" x14ac:dyDescent="0.25">
      <c r="A5620" s="360">
        <v>97802</v>
      </c>
      <c r="B5620" s="360" t="s">
        <v>5177</v>
      </c>
      <c r="C5620" s="360" t="s">
        <v>4</v>
      </c>
      <c r="D5620" s="361">
        <v>6.8</v>
      </c>
    </row>
    <row r="5621" spans="1:4" s="364" customFormat="1" x14ac:dyDescent="0.25">
      <c r="A5621" s="360">
        <v>97803</v>
      </c>
      <c r="B5621" s="360" t="s">
        <v>5178</v>
      </c>
      <c r="C5621" s="360" t="s">
        <v>4</v>
      </c>
      <c r="D5621" s="361">
        <v>10.029999999999999</v>
      </c>
    </row>
    <row r="5622" spans="1:4" s="364" customFormat="1" x14ac:dyDescent="0.25">
      <c r="A5622" s="360">
        <v>97805</v>
      </c>
      <c r="B5622" s="360" t="s">
        <v>5179</v>
      </c>
      <c r="C5622" s="360" t="s">
        <v>4</v>
      </c>
      <c r="D5622" s="361">
        <v>17.350000000000001</v>
      </c>
    </row>
    <row r="5623" spans="1:4" s="364" customFormat="1" x14ac:dyDescent="0.25">
      <c r="A5623" s="360">
        <v>97806</v>
      </c>
      <c r="B5623" s="360" t="s">
        <v>5180</v>
      </c>
      <c r="C5623" s="360" t="s">
        <v>4</v>
      </c>
      <c r="D5623" s="361">
        <v>20.54</v>
      </c>
    </row>
    <row r="5624" spans="1:4" s="364" customFormat="1" x14ac:dyDescent="0.25">
      <c r="A5624" s="360">
        <v>97807</v>
      </c>
      <c r="B5624" s="360" t="s">
        <v>5181</v>
      </c>
      <c r="C5624" s="360" t="s">
        <v>4</v>
      </c>
      <c r="D5624" s="361">
        <v>23.4</v>
      </c>
    </row>
    <row r="5625" spans="1:4" s="364" customFormat="1" x14ac:dyDescent="0.25">
      <c r="A5625" s="360">
        <v>97809</v>
      </c>
      <c r="B5625" s="360" t="s">
        <v>5182</v>
      </c>
      <c r="C5625" s="360" t="s">
        <v>4</v>
      </c>
      <c r="D5625" s="361">
        <v>19.28</v>
      </c>
    </row>
    <row r="5626" spans="1:4" s="364" customFormat="1" x14ac:dyDescent="0.25">
      <c r="A5626" s="360">
        <v>97810</v>
      </c>
      <c r="B5626" s="360" t="s">
        <v>5183</v>
      </c>
      <c r="C5626" s="360" t="s">
        <v>4</v>
      </c>
      <c r="D5626" s="361">
        <v>20.76</v>
      </c>
    </row>
    <row r="5627" spans="1:4" s="364" customFormat="1" x14ac:dyDescent="0.25">
      <c r="A5627" s="360">
        <v>97811</v>
      </c>
      <c r="B5627" s="360" t="s">
        <v>5184</v>
      </c>
      <c r="C5627" s="360" t="s">
        <v>4</v>
      </c>
      <c r="D5627" s="361">
        <v>23.69</v>
      </c>
    </row>
    <row r="5628" spans="1:4" s="364" customFormat="1" x14ac:dyDescent="0.25">
      <c r="A5628" s="360">
        <v>101167</v>
      </c>
      <c r="B5628" s="360" t="s">
        <v>5185</v>
      </c>
      <c r="C5628" s="360" t="s">
        <v>4</v>
      </c>
      <c r="D5628" s="361">
        <v>252.65</v>
      </c>
    </row>
    <row r="5629" spans="1:4" s="364" customFormat="1" x14ac:dyDescent="0.25">
      <c r="A5629" s="360">
        <v>101168</v>
      </c>
      <c r="B5629" s="360" t="s">
        <v>5186</v>
      </c>
      <c r="C5629" s="360" t="s">
        <v>4</v>
      </c>
      <c r="D5629" s="361">
        <v>293.05</v>
      </c>
    </row>
    <row r="5630" spans="1:4" s="364" customFormat="1" x14ac:dyDescent="0.25">
      <c r="A5630" s="360">
        <v>101169</v>
      </c>
      <c r="B5630" s="360" t="s">
        <v>5187</v>
      </c>
      <c r="C5630" s="360" t="s">
        <v>4</v>
      </c>
      <c r="D5630" s="361">
        <v>262.94</v>
      </c>
    </row>
    <row r="5631" spans="1:4" s="364" customFormat="1" x14ac:dyDescent="0.25">
      <c r="A5631" s="360">
        <v>101170</v>
      </c>
      <c r="B5631" s="360" t="s">
        <v>5188</v>
      </c>
      <c r="C5631" s="360" t="s">
        <v>4</v>
      </c>
      <c r="D5631" s="361">
        <v>45.04</v>
      </c>
    </row>
    <row r="5632" spans="1:4" s="364" customFormat="1" x14ac:dyDescent="0.25">
      <c r="A5632" s="360">
        <v>101171</v>
      </c>
      <c r="B5632" s="360" t="s">
        <v>5189</v>
      </c>
      <c r="C5632" s="360" t="s">
        <v>4</v>
      </c>
      <c r="D5632" s="361">
        <v>98.38</v>
      </c>
    </row>
    <row r="5633" spans="1:4" s="364" customFormat="1" x14ac:dyDescent="0.25">
      <c r="A5633" s="360">
        <v>101172</v>
      </c>
      <c r="B5633" s="360" t="s">
        <v>5190</v>
      </c>
      <c r="C5633" s="360" t="s">
        <v>4</v>
      </c>
      <c r="D5633" s="361">
        <v>63.06</v>
      </c>
    </row>
    <row r="5634" spans="1:4" s="364" customFormat="1" x14ac:dyDescent="0.25">
      <c r="A5634" s="360">
        <v>95995</v>
      </c>
      <c r="B5634" s="360" t="s">
        <v>5191</v>
      </c>
      <c r="C5634" s="360" t="s">
        <v>24</v>
      </c>
      <c r="D5634" s="362">
        <v>1163.02</v>
      </c>
    </row>
    <row r="5635" spans="1:4" s="364" customFormat="1" x14ac:dyDescent="0.25">
      <c r="A5635" s="360">
        <v>95996</v>
      </c>
      <c r="B5635" s="360" t="s">
        <v>5192</v>
      </c>
      <c r="C5635" s="360" t="s">
        <v>24</v>
      </c>
      <c r="D5635" s="362">
        <v>1104.27</v>
      </c>
    </row>
    <row r="5636" spans="1:4" s="364" customFormat="1" x14ac:dyDescent="0.25">
      <c r="A5636" s="360">
        <v>96001</v>
      </c>
      <c r="B5636" s="360" t="s">
        <v>5193</v>
      </c>
      <c r="C5636" s="360" t="s">
        <v>4</v>
      </c>
      <c r="D5636" s="361">
        <v>6.64</v>
      </c>
    </row>
    <row r="5637" spans="1:4" s="364" customFormat="1" x14ac:dyDescent="0.25">
      <c r="A5637" s="360">
        <v>96393</v>
      </c>
      <c r="B5637" s="360" t="s">
        <v>5194</v>
      </c>
      <c r="C5637" s="360" t="s">
        <v>24</v>
      </c>
      <c r="D5637" s="361">
        <v>211.04</v>
      </c>
    </row>
    <row r="5638" spans="1:4" s="364" customFormat="1" x14ac:dyDescent="0.25">
      <c r="A5638" s="360">
        <v>96394</v>
      </c>
      <c r="B5638" s="360" t="s">
        <v>5195</v>
      </c>
      <c r="C5638" s="360" t="s">
        <v>24</v>
      </c>
      <c r="D5638" s="361">
        <v>258.58</v>
      </c>
    </row>
    <row r="5639" spans="1:4" s="364" customFormat="1" x14ac:dyDescent="0.25">
      <c r="A5639" s="360">
        <v>96395</v>
      </c>
      <c r="B5639" s="360" t="s">
        <v>5196</v>
      </c>
      <c r="C5639" s="360" t="s">
        <v>24</v>
      </c>
      <c r="D5639" s="361">
        <v>326.68</v>
      </c>
    </row>
    <row r="5640" spans="1:4" s="364" customFormat="1" x14ac:dyDescent="0.25">
      <c r="A5640" s="360">
        <v>100624</v>
      </c>
      <c r="B5640" s="360" t="s">
        <v>5197</v>
      </c>
      <c r="C5640" s="360" t="s">
        <v>24</v>
      </c>
      <c r="D5640" s="362">
        <v>1005.26</v>
      </c>
    </row>
    <row r="5641" spans="1:4" s="364" customFormat="1" x14ac:dyDescent="0.25">
      <c r="A5641" s="360">
        <v>100625</v>
      </c>
      <c r="B5641" s="360" t="s">
        <v>5198</v>
      </c>
      <c r="C5641" s="360" t="s">
        <v>24</v>
      </c>
      <c r="D5641" s="361">
        <v>967.32</v>
      </c>
    </row>
    <row r="5642" spans="1:4" s="364" customFormat="1" x14ac:dyDescent="0.25">
      <c r="A5642" s="360">
        <v>101020</v>
      </c>
      <c r="B5642" s="360" t="s">
        <v>5199</v>
      </c>
      <c r="C5642" s="360" t="s">
        <v>5200</v>
      </c>
      <c r="D5642" s="361">
        <v>462.08</v>
      </c>
    </row>
    <row r="5643" spans="1:4" s="364" customFormat="1" x14ac:dyDescent="0.25">
      <c r="A5643" s="360">
        <v>101021</v>
      </c>
      <c r="B5643" s="360" t="s">
        <v>5201</v>
      </c>
      <c r="C5643" s="360" t="s">
        <v>5200</v>
      </c>
      <c r="D5643" s="361">
        <v>495.21</v>
      </c>
    </row>
    <row r="5644" spans="1:4" s="364" customFormat="1" x14ac:dyDescent="0.25">
      <c r="A5644" s="360">
        <v>101022</v>
      </c>
      <c r="B5644" s="360" t="s">
        <v>5202</v>
      </c>
      <c r="C5644" s="360" t="s">
        <v>5200</v>
      </c>
      <c r="D5644" s="361">
        <v>414.05</v>
      </c>
    </row>
    <row r="5645" spans="1:4" s="364" customFormat="1" x14ac:dyDescent="0.25">
      <c r="A5645" s="360">
        <v>101023</v>
      </c>
      <c r="B5645" s="360" t="s">
        <v>5203</v>
      </c>
      <c r="C5645" s="360" t="s">
        <v>5200</v>
      </c>
      <c r="D5645" s="361">
        <v>447.18</v>
      </c>
    </row>
    <row r="5646" spans="1:4" s="364" customFormat="1" x14ac:dyDescent="0.25">
      <c r="A5646" s="360">
        <v>101024</v>
      </c>
      <c r="B5646" s="360" t="s">
        <v>5204</v>
      </c>
      <c r="C5646" s="360" t="s">
        <v>5200</v>
      </c>
      <c r="D5646" s="361">
        <v>419.65</v>
      </c>
    </row>
    <row r="5647" spans="1:4" s="364" customFormat="1" x14ac:dyDescent="0.25">
      <c r="A5647" s="360">
        <v>101025</v>
      </c>
      <c r="B5647" s="360" t="s">
        <v>5205</v>
      </c>
      <c r="C5647" s="360" t="s">
        <v>5200</v>
      </c>
      <c r="D5647" s="361">
        <v>452.78</v>
      </c>
    </row>
    <row r="5648" spans="1:4" s="364" customFormat="1" x14ac:dyDescent="0.25">
      <c r="A5648" s="360">
        <v>101026</v>
      </c>
      <c r="B5648" s="360" t="s">
        <v>5206</v>
      </c>
      <c r="C5648" s="360" t="s">
        <v>5200</v>
      </c>
      <c r="D5648" s="361">
        <v>378</v>
      </c>
    </row>
    <row r="5649" spans="1:4" s="364" customFormat="1" x14ac:dyDescent="0.25">
      <c r="A5649" s="360">
        <v>101027</v>
      </c>
      <c r="B5649" s="360" t="s">
        <v>5207</v>
      </c>
      <c r="C5649" s="360" t="s">
        <v>5200</v>
      </c>
      <c r="D5649" s="361">
        <v>387.19</v>
      </c>
    </row>
    <row r="5650" spans="1:4" s="364" customFormat="1" x14ac:dyDescent="0.25">
      <c r="A5650" s="360">
        <v>88411</v>
      </c>
      <c r="B5650" s="360" t="s">
        <v>5208</v>
      </c>
      <c r="C5650" s="360" t="s">
        <v>4</v>
      </c>
      <c r="D5650" s="361">
        <v>2.69</v>
      </c>
    </row>
    <row r="5651" spans="1:4" s="364" customFormat="1" x14ac:dyDescent="0.25">
      <c r="A5651" s="360">
        <v>88412</v>
      </c>
      <c r="B5651" s="360" t="s">
        <v>5209</v>
      </c>
      <c r="C5651" s="360" t="s">
        <v>4</v>
      </c>
      <c r="D5651" s="361">
        <v>2.1</v>
      </c>
    </row>
    <row r="5652" spans="1:4" s="364" customFormat="1" x14ac:dyDescent="0.25">
      <c r="A5652" s="360">
        <v>88413</v>
      </c>
      <c r="B5652" s="360" t="s">
        <v>5210</v>
      </c>
      <c r="C5652" s="360" t="s">
        <v>4</v>
      </c>
      <c r="D5652" s="361">
        <v>3.87</v>
      </c>
    </row>
    <row r="5653" spans="1:4" s="364" customFormat="1" x14ac:dyDescent="0.25">
      <c r="A5653" s="360">
        <v>88414</v>
      </c>
      <c r="B5653" s="360" t="s">
        <v>5211</v>
      </c>
      <c r="C5653" s="360" t="s">
        <v>4</v>
      </c>
      <c r="D5653" s="361">
        <v>4.25</v>
      </c>
    </row>
    <row r="5654" spans="1:4" s="364" customFormat="1" x14ac:dyDescent="0.25">
      <c r="A5654" s="360">
        <v>88415</v>
      </c>
      <c r="B5654" s="360" t="s">
        <v>5212</v>
      </c>
      <c r="C5654" s="360" t="s">
        <v>4</v>
      </c>
      <c r="D5654" s="361">
        <v>2.88</v>
      </c>
    </row>
    <row r="5655" spans="1:4" s="364" customFormat="1" x14ac:dyDescent="0.25">
      <c r="A5655" s="360">
        <v>88416</v>
      </c>
      <c r="B5655" s="360" t="s">
        <v>5213</v>
      </c>
      <c r="C5655" s="360" t="s">
        <v>4</v>
      </c>
      <c r="D5655" s="361">
        <v>19.32</v>
      </c>
    </row>
    <row r="5656" spans="1:4" s="364" customFormat="1" x14ac:dyDescent="0.25">
      <c r="A5656" s="360">
        <v>88417</v>
      </c>
      <c r="B5656" s="360" t="s">
        <v>5214</v>
      </c>
      <c r="C5656" s="360" t="s">
        <v>4</v>
      </c>
      <c r="D5656" s="361">
        <v>17.23</v>
      </c>
    </row>
    <row r="5657" spans="1:4" s="364" customFormat="1" x14ac:dyDescent="0.25">
      <c r="A5657" s="360">
        <v>88420</v>
      </c>
      <c r="B5657" s="360" t="s">
        <v>5215</v>
      </c>
      <c r="C5657" s="360" t="s">
        <v>4</v>
      </c>
      <c r="D5657" s="361">
        <v>23.55</v>
      </c>
    </row>
    <row r="5658" spans="1:4" s="364" customFormat="1" x14ac:dyDescent="0.25">
      <c r="A5658" s="360">
        <v>88421</v>
      </c>
      <c r="B5658" s="360" t="s">
        <v>5216</v>
      </c>
      <c r="C5658" s="360" t="s">
        <v>4</v>
      </c>
      <c r="D5658" s="361">
        <v>24.88</v>
      </c>
    </row>
    <row r="5659" spans="1:4" s="364" customFormat="1" x14ac:dyDescent="0.25">
      <c r="A5659" s="360">
        <v>88423</v>
      </c>
      <c r="B5659" s="360" t="s">
        <v>5217</v>
      </c>
      <c r="C5659" s="360" t="s">
        <v>4</v>
      </c>
      <c r="D5659" s="361">
        <v>19.98</v>
      </c>
    </row>
    <row r="5660" spans="1:4" s="364" customFormat="1" x14ac:dyDescent="0.25">
      <c r="A5660" s="360">
        <v>88424</v>
      </c>
      <c r="B5660" s="360" t="s">
        <v>5218</v>
      </c>
      <c r="C5660" s="360" t="s">
        <v>4</v>
      </c>
      <c r="D5660" s="361">
        <v>22.19</v>
      </c>
    </row>
    <row r="5661" spans="1:4" s="364" customFormat="1" x14ac:dyDescent="0.25">
      <c r="A5661" s="360">
        <v>88426</v>
      </c>
      <c r="B5661" s="360" t="s">
        <v>5219</v>
      </c>
      <c r="C5661" s="360" t="s">
        <v>4</v>
      </c>
      <c r="D5661" s="361">
        <v>18.579999999999998</v>
      </c>
    </row>
    <row r="5662" spans="1:4" s="364" customFormat="1" x14ac:dyDescent="0.25">
      <c r="A5662" s="360">
        <v>88428</v>
      </c>
      <c r="B5662" s="360" t="s">
        <v>5220</v>
      </c>
      <c r="C5662" s="360" t="s">
        <v>4</v>
      </c>
      <c r="D5662" s="361">
        <v>29.47</v>
      </c>
    </row>
    <row r="5663" spans="1:4" s="364" customFormat="1" x14ac:dyDescent="0.25">
      <c r="A5663" s="360">
        <v>88429</v>
      </c>
      <c r="B5663" s="360" t="s">
        <v>5221</v>
      </c>
      <c r="C5663" s="360" t="s">
        <v>4</v>
      </c>
      <c r="D5663" s="361">
        <v>31.79</v>
      </c>
    </row>
    <row r="5664" spans="1:4" s="364" customFormat="1" x14ac:dyDescent="0.25">
      <c r="A5664" s="360">
        <v>88431</v>
      </c>
      <c r="B5664" s="360" t="s">
        <v>5222</v>
      </c>
      <c r="C5664" s="360" t="s">
        <v>4</v>
      </c>
      <c r="D5664" s="361">
        <v>23.34</v>
      </c>
    </row>
    <row r="5665" spans="1:4" s="364" customFormat="1" x14ac:dyDescent="0.25">
      <c r="A5665" s="360">
        <v>88432</v>
      </c>
      <c r="B5665" s="360" t="s">
        <v>5223</v>
      </c>
      <c r="C5665" s="360" t="s">
        <v>4</v>
      </c>
      <c r="D5665" s="361">
        <v>16.05</v>
      </c>
    </row>
    <row r="5666" spans="1:4" s="364" customFormat="1" x14ac:dyDescent="0.25">
      <c r="A5666" s="360">
        <v>88484</v>
      </c>
      <c r="B5666" s="360" t="s">
        <v>5224</v>
      </c>
      <c r="C5666" s="360" t="s">
        <v>4</v>
      </c>
      <c r="D5666" s="361">
        <v>2.89</v>
      </c>
    </row>
    <row r="5667" spans="1:4" s="364" customFormat="1" x14ac:dyDescent="0.25">
      <c r="A5667" s="360">
        <v>88485</v>
      </c>
      <c r="B5667" s="360" t="s">
        <v>5225</v>
      </c>
      <c r="C5667" s="360" t="s">
        <v>4</v>
      </c>
      <c r="D5667" s="361">
        <v>2.54</v>
      </c>
    </row>
    <row r="5668" spans="1:4" s="364" customFormat="1" x14ac:dyDescent="0.25">
      <c r="A5668" s="360">
        <v>88488</v>
      </c>
      <c r="B5668" s="360" t="s">
        <v>296</v>
      </c>
      <c r="C5668" s="360" t="s">
        <v>4</v>
      </c>
      <c r="D5668" s="361">
        <v>15.37</v>
      </c>
    </row>
    <row r="5669" spans="1:4" s="364" customFormat="1" x14ac:dyDescent="0.25">
      <c r="A5669" s="360">
        <v>88489</v>
      </c>
      <c r="B5669" s="360" t="s">
        <v>297</v>
      </c>
      <c r="C5669" s="360" t="s">
        <v>4</v>
      </c>
      <c r="D5669" s="361">
        <v>13.77</v>
      </c>
    </row>
    <row r="5670" spans="1:4" s="364" customFormat="1" x14ac:dyDescent="0.25">
      <c r="A5670" s="360">
        <v>88494</v>
      </c>
      <c r="B5670" s="360" t="s">
        <v>5226</v>
      </c>
      <c r="C5670" s="360" t="s">
        <v>4</v>
      </c>
      <c r="D5670" s="361">
        <v>17.29</v>
      </c>
    </row>
    <row r="5671" spans="1:4" s="364" customFormat="1" x14ac:dyDescent="0.25">
      <c r="A5671" s="360">
        <v>88495</v>
      </c>
      <c r="B5671" s="360" t="s">
        <v>5227</v>
      </c>
      <c r="C5671" s="360" t="s">
        <v>4</v>
      </c>
      <c r="D5671" s="361">
        <v>9.66</v>
      </c>
    </row>
    <row r="5672" spans="1:4" s="364" customFormat="1" x14ac:dyDescent="0.25">
      <c r="A5672" s="360">
        <v>88496</v>
      </c>
      <c r="B5672" s="360" t="s">
        <v>294</v>
      </c>
      <c r="C5672" s="360" t="s">
        <v>4</v>
      </c>
      <c r="D5672" s="361">
        <v>23.57</v>
      </c>
    </row>
    <row r="5673" spans="1:4" s="364" customFormat="1" x14ac:dyDescent="0.25">
      <c r="A5673" s="360">
        <v>88497</v>
      </c>
      <c r="B5673" s="360" t="s">
        <v>295</v>
      </c>
      <c r="C5673" s="360" t="s">
        <v>4</v>
      </c>
      <c r="D5673" s="361">
        <v>13.38</v>
      </c>
    </row>
    <row r="5674" spans="1:4" s="364" customFormat="1" x14ac:dyDescent="0.25">
      <c r="A5674" s="360">
        <v>95305</v>
      </c>
      <c r="B5674" s="360" t="s">
        <v>5228</v>
      </c>
      <c r="C5674" s="360" t="s">
        <v>4</v>
      </c>
      <c r="D5674" s="361">
        <v>14.33</v>
      </c>
    </row>
    <row r="5675" spans="1:4" s="364" customFormat="1" x14ac:dyDescent="0.25">
      <c r="A5675" s="360">
        <v>95306</v>
      </c>
      <c r="B5675" s="360" t="s">
        <v>5229</v>
      </c>
      <c r="C5675" s="360" t="s">
        <v>4</v>
      </c>
      <c r="D5675" s="361">
        <v>16.350000000000001</v>
      </c>
    </row>
    <row r="5676" spans="1:4" s="364" customFormat="1" x14ac:dyDescent="0.25">
      <c r="A5676" s="360">
        <v>95622</v>
      </c>
      <c r="B5676" s="360" t="s">
        <v>5230</v>
      </c>
      <c r="C5676" s="360" t="s">
        <v>4</v>
      </c>
      <c r="D5676" s="361">
        <v>13.29</v>
      </c>
    </row>
    <row r="5677" spans="1:4" s="364" customFormat="1" x14ac:dyDescent="0.25">
      <c r="A5677" s="360">
        <v>95623</v>
      </c>
      <c r="B5677" s="360" t="s">
        <v>5231</v>
      </c>
      <c r="C5677" s="360" t="s">
        <v>4</v>
      </c>
      <c r="D5677" s="361">
        <v>10.43</v>
      </c>
    </row>
    <row r="5678" spans="1:4" s="364" customFormat="1" x14ac:dyDescent="0.25">
      <c r="A5678" s="360">
        <v>95624</v>
      </c>
      <c r="B5678" s="360" t="s">
        <v>5232</v>
      </c>
      <c r="C5678" s="360" t="s">
        <v>4</v>
      </c>
      <c r="D5678" s="361">
        <v>19.11</v>
      </c>
    </row>
    <row r="5679" spans="1:4" s="364" customFormat="1" x14ac:dyDescent="0.25">
      <c r="A5679" s="360">
        <v>95625</v>
      </c>
      <c r="B5679" s="360" t="s">
        <v>5233</v>
      </c>
      <c r="C5679" s="360" t="s">
        <v>4</v>
      </c>
      <c r="D5679" s="361">
        <v>20.93</v>
      </c>
    </row>
    <row r="5680" spans="1:4" s="364" customFormat="1" x14ac:dyDescent="0.25">
      <c r="A5680" s="360">
        <v>95626</v>
      </c>
      <c r="B5680" s="360" t="s">
        <v>5234</v>
      </c>
      <c r="C5680" s="360" t="s">
        <v>4</v>
      </c>
      <c r="D5680" s="361">
        <v>14.22</v>
      </c>
    </row>
    <row r="5681" spans="1:4" s="364" customFormat="1" x14ac:dyDescent="0.25">
      <c r="A5681" s="360">
        <v>96126</v>
      </c>
      <c r="B5681" s="360" t="s">
        <v>5235</v>
      </c>
      <c r="C5681" s="360" t="s">
        <v>4</v>
      </c>
      <c r="D5681" s="361">
        <v>16.27</v>
      </c>
    </row>
    <row r="5682" spans="1:4" s="364" customFormat="1" x14ac:dyDescent="0.25">
      <c r="A5682" s="360">
        <v>96127</v>
      </c>
      <c r="B5682" s="360" t="s">
        <v>5236</v>
      </c>
      <c r="C5682" s="360" t="s">
        <v>4</v>
      </c>
      <c r="D5682" s="361">
        <v>12.69</v>
      </c>
    </row>
    <row r="5683" spans="1:4" s="364" customFormat="1" x14ac:dyDescent="0.25">
      <c r="A5683" s="360">
        <v>96128</v>
      </c>
      <c r="B5683" s="360" t="s">
        <v>5237</v>
      </c>
      <c r="C5683" s="360" t="s">
        <v>4</v>
      </c>
      <c r="D5683" s="361">
        <v>23.49</v>
      </c>
    </row>
    <row r="5684" spans="1:4" s="364" customFormat="1" x14ac:dyDescent="0.25">
      <c r="A5684" s="360">
        <v>96129</v>
      </c>
      <c r="B5684" s="360" t="s">
        <v>5238</v>
      </c>
      <c r="C5684" s="360" t="s">
        <v>4</v>
      </c>
      <c r="D5684" s="361">
        <v>25.8</v>
      </c>
    </row>
    <row r="5685" spans="1:4" s="364" customFormat="1" x14ac:dyDescent="0.25">
      <c r="A5685" s="360">
        <v>96130</v>
      </c>
      <c r="B5685" s="360" t="s">
        <v>5239</v>
      </c>
      <c r="C5685" s="360" t="s">
        <v>4</v>
      </c>
      <c r="D5685" s="361">
        <v>17.39</v>
      </c>
    </row>
    <row r="5686" spans="1:4" s="364" customFormat="1" x14ac:dyDescent="0.25">
      <c r="A5686" s="360">
        <v>96131</v>
      </c>
      <c r="B5686" s="360" t="s">
        <v>5240</v>
      </c>
      <c r="C5686" s="360" t="s">
        <v>4</v>
      </c>
      <c r="D5686" s="361">
        <v>22.62</v>
      </c>
    </row>
    <row r="5687" spans="1:4" s="364" customFormat="1" x14ac:dyDescent="0.25">
      <c r="A5687" s="360">
        <v>96132</v>
      </c>
      <c r="B5687" s="360" t="s">
        <v>5241</v>
      </c>
      <c r="C5687" s="360" t="s">
        <v>4</v>
      </c>
      <c r="D5687" s="361">
        <v>17.86</v>
      </c>
    </row>
    <row r="5688" spans="1:4" s="364" customFormat="1" x14ac:dyDescent="0.25">
      <c r="A5688" s="360">
        <v>96133</v>
      </c>
      <c r="B5688" s="360" t="s">
        <v>5242</v>
      </c>
      <c r="C5688" s="360" t="s">
        <v>4</v>
      </c>
      <c r="D5688" s="361">
        <v>32.24</v>
      </c>
    </row>
    <row r="5689" spans="1:4" s="364" customFormat="1" x14ac:dyDescent="0.25">
      <c r="A5689" s="360">
        <v>96134</v>
      </c>
      <c r="B5689" s="360" t="s">
        <v>5243</v>
      </c>
      <c r="C5689" s="360" t="s">
        <v>4</v>
      </c>
      <c r="D5689" s="361">
        <v>35.299999999999997</v>
      </c>
    </row>
    <row r="5690" spans="1:4" s="364" customFormat="1" x14ac:dyDescent="0.25">
      <c r="A5690" s="360">
        <v>96135</v>
      </c>
      <c r="B5690" s="360" t="s">
        <v>5244</v>
      </c>
      <c r="C5690" s="360" t="s">
        <v>4</v>
      </c>
      <c r="D5690" s="361">
        <v>24.14</v>
      </c>
    </row>
    <row r="5691" spans="1:4" s="364" customFormat="1" x14ac:dyDescent="0.25">
      <c r="A5691" s="360">
        <v>102193</v>
      </c>
      <c r="B5691" s="360" t="s">
        <v>12933</v>
      </c>
      <c r="C5691" s="360" t="s">
        <v>4</v>
      </c>
      <c r="D5691" s="361">
        <v>1.53</v>
      </c>
    </row>
    <row r="5692" spans="1:4" s="364" customFormat="1" x14ac:dyDescent="0.25">
      <c r="A5692" s="360">
        <v>102194</v>
      </c>
      <c r="B5692" s="360" t="s">
        <v>12934</v>
      </c>
      <c r="C5692" s="360" t="s">
        <v>4</v>
      </c>
      <c r="D5692" s="361">
        <v>6.24</v>
      </c>
    </row>
    <row r="5693" spans="1:4" s="364" customFormat="1" x14ac:dyDescent="0.25">
      <c r="A5693" s="360">
        <v>102197</v>
      </c>
      <c r="B5693" s="360" t="s">
        <v>12935</v>
      </c>
      <c r="C5693" s="360" t="s">
        <v>4</v>
      </c>
      <c r="D5693" s="361">
        <v>19.489999999999998</v>
      </c>
    </row>
    <row r="5694" spans="1:4" s="364" customFormat="1" x14ac:dyDescent="0.25">
      <c r="A5694" s="360">
        <v>102200</v>
      </c>
      <c r="B5694" s="360" t="s">
        <v>12936</v>
      </c>
      <c r="C5694" s="360" t="s">
        <v>4</v>
      </c>
      <c r="D5694" s="361">
        <v>15.93</v>
      </c>
    </row>
    <row r="5695" spans="1:4" s="364" customFormat="1" x14ac:dyDescent="0.25">
      <c r="A5695" s="360">
        <v>102202</v>
      </c>
      <c r="B5695" s="360" t="s">
        <v>12937</v>
      </c>
      <c r="C5695" s="360" t="s">
        <v>4</v>
      </c>
      <c r="D5695" s="361">
        <v>40.36</v>
      </c>
    </row>
    <row r="5696" spans="1:4" s="364" customFormat="1" x14ac:dyDescent="0.25">
      <c r="A5696" s="360">
        <v>102203</v>
      </c>
      <c r="B5696" s="360" t="s">
        <v>12938</v>
      </c>
      <c r="C5696" s="360" t="s">
        <v>4</v>
      </c>
      <c r="D5696" s="361">
        <v>8.43</v>
      </c>
    </row>
    <row r="5697" spans="1:4" s="364" customFormat="1" x14ac:dyDescent="0.25">
      <c r="A5697" s="360">
        <v>102204</v>
      </c>
      <c r="B5697" s="360" t="s">
        <v>12939</v>
      </c>
      <c r="C5697" s="360" t="s">
        <v>4</v>
      </c>
      <c r="D5697" s="361">
        <v>8.5399999999999991</v>
      </c>
    </row>
    <row r="5698" spans="1:4" s="364" customFormat="1" x14ac:dyDescent="0.25">
      <c r="A5698" s="360">
        <v>102205</v>
      </c>
      <c r="B5698" s="360" t="s">
        <v>12940</v>
      </c>
      <c r="C5698" s="360" t="s">
        <v>4</v>
      </c>
      <c r="D5698" s="361">
        <v>7.63</v>
      </c>
    </row>
    <row r="5699" spans="1:4" s="364" customFormat="1" x14ac:dyDescent="0.25">
      <c r="A5699" s="360">
        <v>102207</v>
      </c>
      <c r="B5699" s="360" t="s">
        <v>12941</v>
      </c>
      <c r="C5699" s="360" t="s">
        <v>4</v>
      </c>
      <c r="D5699" s="361">
        <v>6.72</v>
      </c>
    </row>
    <row r="5700" spans="1:4" s="364" customFormat="1" x14ac:dyDescent="0.25">
      <c r="A5700" s="360">
        <v>102208</v>
      </c>
      <c r="B5700" s="360" t="s">
        <v>12942</v>
      </c>
      <c r="C5700" s="360" t="s">
        <v>4</v>
      </c>
      <c r="D5700" s="361">
        <v>6.4</v>
      </c>
    </row>
    <row r="5701" spans="1:4" s="364" customFormat="1" x14ac:dyDescent="0.25">
      <c r="A5701" s="360">
        <v>102209</v>
      </c>
      <c r="B5701" s="360" t="s">
        <v>12943</v>
      </c>
      <c r="C5701" s="360" t="s">
        <v>4</v>
      </c>
      <c r="D5701" s="361">
        <v>6.62</v>
      </c>
    </row>
    <row r="5702" spans="1:4" s="364" customFormat="1" x14ac:dyDescent="0.25">
      <c r="A5702" s="360">
        <v>102210</v>
      </c>
      <c r="B5702" s="360" t="s">
        <v>12944</v>
      </c>
      <c r="C5702" s="360" t="s">
        <v>4</v>
      </c>
      <c r="D5702" s="361">
        <v>6.3</v>
      </c>
    </row>
    <row r="5703" spans="1:4" s="364" customFormat="1" x14ac:dyDescent="0.25">
      <c r="A5703" s="360">
        <v>102213</v>
      </c>
      <c r="B5703" s="360" t="s">
        <v>12945</v>
      </c>
      <c r="C5703" s="360" t="s">
        <v>4</v>
      </c>
      <c r="D5703" s="361">
        <v>16.87</v>
      </c>
    </row>
    <row r="5704" spans="1:4" s="364" customFormat="1" x14ac:dyDescent="0.25">
      <c r="A5704" s="360">
        <v>102214</v>
      </c>
      <c r="B5704" s="360" t="s">
        <v>12946</v>
      </c>
      <c r="C5704" s="360" t="s">
        <v>4</v>
      </c>
      <c r="D5704" s="361">
        <v>17.100000000000001</v>
      </c>
    </row>
    <row r="5705" spans="1:4" s="364" customFormat="1" x14ac:dyDescent="0.25">
      <c r="A5705" s="360">
        <v>102215</v>
      </c>
      <c r="B5705" s="360" t="s">
        <v>12947</v>
      </c>
      <c r="C5705" s="360" t="s">
        <v>4</v>
      </c>
      <c r="D5705" s="361">
        <v>15.3</v>
      </c>
    </row>
    <row r="5706" spans="1:4" s="364" customFormat="1" x14ac:dyDescent="0.25">
      <c r="A5706" s="360">
        <v>102217</v>
      </c>
      <c r="B5706" s="360" t="s">
        <v>12948</v>
      </c>
      <c r="C5706" s="360" t="s">
        <v>4</v>
      </c>
      <c r="D5706" s="361">
        <v>13.45</v>
      </c>
    </row>
    <row r="5707" spans="1:4" s="364" customFormat="1" x14ac:dyDescent="0.25">
      <c r="A5707" s="360">
        <v>102218</v>
      </c>
      <c r="B5707" s="360" t="s">
        <v>12949</v>
      </c>
      <c r="C5707" s="360" t="s">
        <v>4</v>
      </c>
      <c r="D5707" s="361">
        <v>12.83</v>
      </c>
    </row>
    <row r="5708" spans="1:4" s="364" customFormat="1" x14ac:dyDescent="0.25">
      <c r="A5708" s="360">
        <v>102219</v>
      </c>
      <c r="B5708" s="360" t="s">
        <v>12950</v>
      </c>
      <c r="C5708" s="360" t="s">
        <v>4</v>
      </c>
      <c r="D5708" s="361">
        <v>13.25</v>
      </c>
    </row>
    <row r="5709" spans="1:4" s="364" customFormat="1" x14ac:dyDescent="0.25">
      <c r="A5709" s="360">
        <v>102220</v>
      </c>
      <c r="B5709" s="360" t="s">
        <v>12951</v>
      </c>
      <c r="C5709" s="360" t="s">
        <v>4</v>
      </c>
      <c r="D5709" s="361">
        <v>12.61</v>
      </c>
    </row>
    <row r="5710" spans="1:4" s="364" customFormat="1" x14ac:dyDescent="0.25">
      <c r="A5710" s="360">
        <v>102223</v>
      </c>
      <c r="B5710" s="360" t="s">
        <v>12952</v>
      </c>
      <c r="C5710" s="360" t="s">
        <v>4</v>
      </c>
      <c r="D5710" s="361">
        <v>25.31</v>
      </c>
    </row>
    <row r="5711" spans="1:4" s="364" customFormat="1" x14ac:dyDescent="0.25">
      <c r="A5711" s="360">
        <v>102224</v>
      </c>
      <c r="B5711" s="360" t="s">
        <v>12953</v>
      </c>
      <c r="C5711" s="360" t="s">
        <v>4</v>
      </c>
      <c r="D5711" s="361">
        <v>25.65</v>
      </c>
    </row>
    <row r="5712" spans="1:4" s="364" customFormat="1" x14ac:dyDescent="0.25">
      <c r="A5712" s="360">
        <v>102225</v>
      </c>
      <c r="B5712" s="360" t="s">
        <v>12954</v>
      </c>
      <c r="C5712" s="360" t="s">
        <v>4</v>
      </c>
      <c r="D5712" s="361">
        <v>22.95</v>
      </c>
    </row>
    <row r="5713" spans="1:4" s="364" customFormat="1" x14ac:dyDescent="0.25">
      <c r="A5713" s="360">
        <v>102227</v>
      </c>
      <c r="B5713" s="360" t="s">
        <v>12955</v>
      </c>
      <c r="C5713" s="360" t="s">
        <v>4</v>
      </c>
      <c r="D5713" s="361">
        <v>20.190000000000001</v>
      </c>
    </row>
    <row r="5714" spans="1:4" s="364" customFormat="1" x14ac:dyDescent="0.25">
      <c r="A5714" s="360">
        <v>102228</v>
      </c>
      <c r="B5714" s="360" t="s">
        <v>12956</v>
      </c>
      <c r="C5714" s="360" t="s">
        <v>4</v>
      </c>
      <c r="D5714" s="361">
        <v>19.25</v>
      </c>
    </row>
    <row r="5715" spans="1:4" s="364" customFormat="1" x14ac:dyDescent="0.25">
      <c r="A5715" s="360">
        <v>102229</v>
      </c>
      <c r="B5715" s="360" t="s">
        <v>12957</v>
      </c>
      <c r="C5715" s="360" t="s">
        <v>4</v>
      </c>
      <c r="D5715" s="361">
        <v>19.88</v>
      </c>
    </row>
    <row r="5716" spans="1:4" s="364" customFormat="1" x14ac:dyDescent="0.25">
      <c r="A5716" s="360">
        <v>102230</v>
      </c>
      <c r="B5716" s="360" t="s">
        <v>12958</v>
      </c>
      <c r="C5716" s="360" t="s">
        <v>4</v>
      </c>
      <c r="D5716" s="361">
        <v>18.93</v>
      </c>
    </row>
    <row r="5717" spans="1:4" s="364" customFormat="1" x14ac:dyDescent="0.25">
      <c r="A5717" s="360">
        <v>102233</v>
      </c>
      <c r="B5717" s="360" t="s">
        <v>12959</v>
      </c>
      <c r="C5717" s="360" t="s">
        <v>4</v>
      </c>
      <c r="D5717" s="361">
        <v>9.0299999999999994</v>
      </c>
    </row>
    <row r="5718" spans="1:4" s="364" customFormat="1" x14ac:dyDescent="0.25">
      <c r="A5718" s="360">
        <v>102234</v>
      </c>
      <c r="B5718" s="360" t="s">
        <v>12960</v>
      </c>
      <c r="C5718" s="360" t="s">
        <v>4</v>
      </c>
      <c r="D5718" s="361">
        <v>18.079999999999998</v>
      </c>
    </row>
    <row r="5719" spans="1:4" s="364" customFormat="1" x14ac:dyDescent="0.25">
      <c r="A5719" s="360">
        <v>100716</v>
      </c>
      <c r="B5719" s="360" t="s">
        <v>5245</v>
      </c>
      <c r="C5719" s="360" t="s">
        <v>4</v>
      </c>
      <c r="D5719" s="361">
        <v>24.35</v>
      </c>
    </row>
    <row r="5720" spans="1:4" s="364" customFormat="1" x14ac:dyDescent="0.25">
      <c r="A5720" s="360">
        <v>100717</v>
      </c>
      <c r="B5720" s="360" t="s">
        <v>5246</v>
      </c>
      <c r="C5720" s="360" t="s">
        <v>4</v>
      </c>
      <c r="D5720" s="361">
        <v>7.7</v>
      </c>
    </row>
    <row r="5721" spans="1:4" s="364" customFormat="1" x14ac:dyDescent="0.25">
      <c r="A5721" s="360">
        <v>100718</v>
      </c>
      <c r="B5721" s="360" t="s">
        <v>5247</v>
      </c>
      <c r="C5721" s="360" t="s">
        <v>51</v>
      </c>
      <c r="D5721" s="361">
        <v>1.1100000000000001</v>
      </c>
    </row>
    <row r="5722" spans="1:4" s="364" customFormat="1" x14ac:dyDescent="0.25">
      <c r="A5722" s="360">
        <v>100719</v>
      </c>
      <c r="B5722" s="360" t="s">
        <v>12961</v>
      </c>
      <c r="C5722" s="360" t="s">
        <v>4</v>
      </c>
      <c r="D5722" s="361">
        <v>8.64</v>
      </c>
    </row>
    <row r="5723" spans="1:4" s="364" customFormat="1" x14ac:dyDescent="0.25">
      <c r="A5723" s="360">
        <v>100720</v>
      </c>
      <c r="B5723" s="360" t="s">
        <v>5248</v>
      </c>
      <c r="C5723" s="360" t="s">
        <v>4</v>
      </c>
      <c r="D5723" s="361">
        <v>8.5399999999999991</v>
      </c>
    </row>
    <row r="5724" spans="1:4" s="364" customFormat="1" x14ac:dyDescent="0.25">
      <c r="A5724" s="360">
        <v>100721</v>
      </c>
      <c r="B5724" s="360" t="s">
        <v>12962</v>
      </c>
      <c r="C5724" s="360" t="s">
        <v>4</v>
      </c>
      <c r="D5724" s="361">
        <v>19.62</v>
      </c>
    </row>
    <row r="5725" spans="1:4" s="364" customFormat="1" x14ac:dyDescent="0.25">
      <c r="A5725" s="360">
        <v>100722</v>
      </c>
      <c r="B5725" s="360" t="s">
        <v>5249</v>
      </c>
      <c r="C5725" s="360" t="s">
        <v>4</v>
      </c>
      <c r="D5725" s="361">
        <v>19.04</v>
      </c>
    </row>
    <row r="5726" spans="1:4" s="364" customFormat="1" x14ac:dyDescent="0.25">
      <c r="A5726" s="360">
        <v>100723</v>
      </c>
      <c r="B5726" s="360" t="s">
        <v>14971</v>
      </c>
      <c r="C5726" s="360" t="s">
        <v>4</v>
      </c>
      <c r="D5726" s="361">
        <v>9.2799999999999994</v>
      </c>
    </row>
    <row r="5727" spans="1:4" s="364" customFormat="1" x14ac:dyDescent="0.25">
      <c r="A5727" s="360">
        <v>100724</v>
      </c>
      <c r="B5727" s="360" t="s">
        <v>5250</v>
      </c>
      <c r="C5727" s="360" t="s">
        <v>4</v>
      </c>
      <c r="D5727" s="361">
        <v>11.15</v>
      </c>
    </row>
    <row r="5728" spans="1:4" s="364" customFormat="1" x14ac:dyDescent="0.25">
      <c r="A5728" s="360">
        <v>100725</v>
      </c>
      <c r="B5728" s="360" t="s">
        <v>12963</v>
      </c>
      <c r="C5728" s="360" t="s">
        <v>4</v>
      </c>
      <c r="D5728" s="361">
        <v>19.84</v>
      </c>
    </row>
    <row r="5729" spans="1:4" s="364" customFormat="1" x14ac:dyDescent="0.25">
      <c r="A5729" s="360">
        <v>100726</v>
      </c>
      <c r="B5729" s="360" t="s">
        <v>5251</v>
      </c>
      <c r="C5729" s="360" t="s">
        <v>4</v>
      </c>
      <c r="D5729" s="361">
        <v>21.58</v>
      </c>
    </row>
    <row r="5730" spans="1:4" s="364" customFormat="1" x14ac:dyDescent="0.25">
      <c r="A5730" s="360">
        <v>100727</v>
      </c>
      <c r="B5730" s="360" t="s">
        <v>12964</v>
      </c>
      <c r="C5730" s="360" t="s">
        <v>4</v>
      </c>
      <c r="D5730" s="361">
        <v>21.61</v>
      </c>
    </row>
    <row r="5731" spans="1:4" s="364" customFormat="1" x14ac:dyDescent="0.25">
      <c r="A5731" s="360">
        <v>100728</v>
      </c>
      <c r="B5731" s="360" t="s">
        <v>5252</v>
      </c>
      <c r="C5731" s="360" t="s">
        <v>4</v>
      </c>
      <c r="D5731" s="361">
        <v>19.45</v>
      </c>
    </row>
    <row r="5732" spans="1:4" s="364" customFormat="1" x14ac:dyDescent="0.25">
      <c r="A5732" s="360">
        <v>100729</v>
      </c>
      <c r="B5732" s="360" t="s">
        <v>12965</v>
      </c>
      <c r="C5732" s="360" t="s">
        <v>4</v>
      </c>
      <c r="D5732" s="361">
        <v>16.190000000000001</v>
      </c>
    </row>
    <row r="5733" spans="1:4" s="364" customFormat="1" x14ac:dyDescent="0.25">
      <c r="A5733" s="360">
        <v>100730</v>
      </c>
      <c r="B5733" s="360" t="s">
        <v>5253</v>
      </c>
      <c r="C5733" s="360" t="s">
        <v>4</v>
      </c>
      <c r="D5733" s="361">
        <v>19.05</v>
      </c>
    </row>
    <row r="5734" spans="1:4" s="364" customFormat="1" x14ac:dyDescent="0.25">
      <c r="A5734" s="360">
        <v>100733</v>
      </c>
      <c r="B5734" s="360" t="s">
        <v>12966</v>
      </c>
      <c r="C5734" s="360" t="s">
        <v>4</v>
      </c>
      <c r="D5734" s="361">
        <v>10.17</v>
      </c>
    </row>
    <row r="5735" spans="1:4" s="364" customFormat="1" x14ac:dyDescent="0.25">
      <c r="A5735" s="360">
        <v>100734</v>
      </c>
      <c r="B5735" s="360" t="s">
        <v>5254</v>
      </c>
      <c r="C5735" s="360" t="s">
        <v>4</v>
      </c>
      <c r="D5735" s="361">
        <v>12.71</v>
      </c>
    </row>
    <row r="5736" spans="1:4" s="364" customFormat="1" x14ac:dyDescent="0.25">
      <c r="A5736" s="360">
        <v>100735</v>
      </c>
      <c r="B5736" s="360" t="s">
        <v>12967</v>
      </c>
      <c r="C5736" s="360" t="s">
        <v>4</v>
      </c>
      <c r="D5736" s="361">
        <v>8.7200000000000006</v>
      </c>
    </row>
    <row r="5737" spans="1:4" s="364" customFormat="1" x14ac:dyDescent="0.25">
      <c r="A5737" s="360">
        <v>100736</v>
      </c>
      <c r="B5737" s="360" t="s">
        <v>5255</v>
      </c>
      <c r="C5737" s="360" t="s">
        <v>4</v>
      </c>
      <c r="D5737" s="361">
        <v>11.51</v>
      </c>
    </row>
    <row r="5738" spans="1:4" s="364" customFormat="1" x14ac:dyDescent="0.25">
      <c r="A5738" s="360">
        <v>100739</v>
      </c>
      <c r="B5738" s="360" t="s">
        <v>12968</v>
      </c>
      <c r="C5738" s="360" t="s">
        <v>4</v>
      </c>
      <c r="D5738" s="361">
        <v>8.5</v>
      </c>
    </row>
    <row r="5739" spans="1:4" s="364" customFormat="1" x14ac:dyDescent="0.25">
      <c r="A5739" s="360">
        <v>100740</v>
      </c>
      <c r="B5739" s="360" t="s">
        <v>5256</v>
      </c>
      <c r="C5739" s="360" t="s">
        <v>4</v>
      </c>
      <c r="D5739" s="361">
        <v>8.99</v>
      </c>
    </row>
    <row r="5740" spans="1:4" s="364" customFormat="1" x14ac:dyDescent="0.25">
      <c r="A5740" s="360">
        <v>100741</v>
      </c>
      <c r="B5740" s="360" t="s">
        <v>12969</v>
      </c>
      <c r="C5740" s="360" t="s">
        <v>4</v>
      </c>
      <c r="D5740" s="361">
        <v>19.32</v>
      </c>
    </row>
    <row r="5741" spans="1:4" s="364" customFormat="1" x14ac:dyDescent="0.25">
      <c r="A5741" s="360">
        <v>100742</v>
      </c>
      <c r="B5741" s="360" t="s">
        <v>5257</v>
      </c>
      <c r="C5741" s="360" t="s">
        <v>4</v>
      </c>
      <c r="D5741" s="361">
        <v>19.48</v>
      </c>
    </row>
    <row r="5742" spans="1:4" s="364" customFormat="1" x14ac:dyDescent="0.25">
      <c r="A5742" s="360">
        <v>100743</v>
      </c>
      <c r="B5742" s="360" t="s">
        <v>12970</v>
      </c>
      <c r="C5742" s="360" t="s">
        <v>4</v>
      </c>
      <c r="D5742" s="361">
        <v>8.3000000000000007</v>
      </c>
    </row>
    <row r="5743" spans="1:4" s="364" customFormat="1" x14ac:dyDescent="0.25">
      <c r="A5743" s="360">
        <v>100744</v>
      </c>
      <c r="B5743" s="360" t="s">
        <v>5258</v>
      </c>
      <c r="C5743" s="360" t="s">
        <v>4</v>
      </c>
      <c r="D5743" s="361">
        <v>8.86</v>
      </c>
    </row>
    <row r="5744" spans="1:4" s="364" customFormat="1" x14ac:dyDescent="0.25">
      <c r="A5744" s="360">
        <v>100745</v>
      </c>
      <c r="B5744" s="360" t="s">
        <v>12971</v>
      </c>
      <c r="C5744" s="360" t="s">
        <v>4</v>
      </c>
      <c r="D5744" s="361">
        <v>19.11</v>
      </c>
    </row>
    <row r="5745" spans="1:4" s="364" customFormat="1" x14ac:dyDescent="0.25">
      <c r="A5745" s="360">
        <v>100746</v>
      </c>
      <c r="B5745" s="360" t="s">
        <v>5259</v>
      </c>
      <c r="C5745" s="360" t="s">
        <v>4</v>
      </c>
      <c r="D5745" s="361">
        <v>19.350000000000001</v>
      </c>
    </row>
    <row r="5746" spans="1:4" s="364" customFormat="1" x14ac:dyDescent="0.25">
      <c r="A5746" s="360">
        <v>100747</v>
      </c>
      <c r="B5746" s="360" t="s">
        <v>12972</v>
      </c>
      <c r="C5746" s="360" t="s">
        <v>4</v>
      </c>
      <c r="D5746" s="361">
        <v>8.39</v>
      </c>
    </row>
    <row r="5747" spans="1:4" s="364" customFormat="1" x14ac:dyDescent="0.25">
      <c r="A5747" s="360">
        <v>100748</v>
      </c>
      <c r="B5747" s="360" t="s">
        <v>5260</v>
      </c>
      <c r="C5747" s="360" t="s">
        <v>4</v>
      </c>
      <c r="D5747" s="361">
        <v>8.91</v>
      </c>
    </row>
    <row r="5748" spans="1:4" s="364" customFormat="1" x14ac:dyDescent="0.25">
      <c r="A5748" s="360">
        <v>100749</v>
      </c>
      <c r="B5748" s="360" t="s">
        <v>12973</v>
      </c>
      <c r="C5748" s="360" t="s">
        <v>4</v>
      </c>
      <c r="D5748" s="361">
        <v>19.190000000000001</v>
      </c>
    </row>
    <row r="5749" spans="1:4" s="364" customFormat="1" x14ac:dyDescent="0.25">
      <c r="A5749" s="360">
        <v>100750</v>
      </c>
      <c r="B5749" s="360" t="s">
        <v>5261</v>
      </c>
      <c r="C5749" s="360" t="s">
        <v>4</v>
      </c>
      <c r="D5749" s="361">
        <v>19.399999999999999</v>
      </c>
    </row>
    <row r="5750" spans="1:4" s="364" customFormat="1" x14ac:dyDescent="0.25">
      <c r="A5750" s="360">
        <v>100751</v>
      </c>
      <c r="B5750" s="360" t="s">
        <v>12974</v>
      </c>
      <c r="C5750" s="360" t="s">
        <v>4</v>
      </c>
      <c r="D5750" s="361">
        <v>32.380000000000003</v>
      </c>
    </row>
    <row r="5751" spans="1:4" s="364" customFormat="1" x14ac:dyDescent="0.25">
      <c r="A5751" s="360">
        <v>100752</v>
      </c>
      <c r="B5751" s="360" t="s">
        <v>5262</v>
      </c>
      <c r="C5751" s="360" t="s">
        <v>4</v>
      </c>
      <c r="D5751" s="361">
        <v>38.11</v>
      </c>
    </row>
    <row r="5752" spans="1:4" s="364" customFormat="1" x14ac:dyDescent="0.25">
      <c r="A5752" s="360">
        <v>100753</v>
      </c>
      <c r="B5752" s="360" t="s">
        <v>12975</v>
      </c>
      <c r="C5752" s="360" t="s">
        <v>4</v>
      </c>
      <c r="D5752" s="361">
        <v>17.440000000000001</v>
      </c>
    </row>
    <row r="5753" spans="1:4" s="364" customFormat="1" x14ac:dyDescent="0.25">
      <c r="A5753" s="360">
        <v>100754</v>
      </c>
      <c r="B5753" s="360" t="s">
        <v>5263</v>
      </c>
      <c r="C5753" s="360" t="s">
        <v>4</v>
      </c>
      <c r="D5753" s="361">
        <v>23.03</v>
      </c>
    </row>
    <row r="5754" spans="1:4" s="364" customFormat="1" x14ac:dyDescent="0.25">
      <c r="A5754" s="360">
        <v>100757</v>
      </c>
      <c r="B5754" s="360" t="s">
        <v>12976</v>
      </c>
      <c r="C5754" s="360" t="s">
        <v>4</v>
      </c>
      <c r="D5754" s="361">
        <v>38.659999999999997</v>
      </c>
    </row>
    <row r="5755" spans="1:4" s="364" customFormat="1" x14ac:dyDescent="0.25">
      <c r="A5755" s="360">
        <v>100758</v>
      </c>
      <c r="B5755" s="360" t="s">
        <v>5264</v>
      </c>
      <c r="C5755" s="360" t="s">
        <v>4</v>
      </c>
      <c r="D5755" s="361">
        <v>38.979999999999997</v>
      </c>
    </row>
    <row r="5756" spans="1:4" s="364" customFormat="1" x14ac:dyDescent="0.25">
      <c r="A5756" s="360">
        <v>100759</v>
      </c>
      <c r="B5756" s="360" t="s">
        <v>12977</v>
      </c>
      <c r="C5756" s="360" t="s">
        <v>4</v>
      </c>
      <c r="D5756" s="361">
        <v>38.24</v>
      </c>
    </row>
    <row r="5757" spans="1:4" s="364" customFormat="1" x14ac:dyDescent="0.25">
      <c r="A5757" s="360">
        <v>100760</v>
      </c>
      <c r="B5757" s="360" t="s">
        <v>5265</v>
      </c>
      <c r="C5757" s="360" t="s">
        <v>4</v>
      </c>
      <c r="D5757" s="361">
        <v>38.72</v>
      </c>
    </row>
    <row r="5758" spans="1:4" s="364" customFormat="1" x14ac:dyDescent="0.25">
      <c r="A5758" s="360">
        <v>100761</v>
      </c>
      <c r="B5758" s="360" t="s">
        <v>12978</v>
      </c>
      <c r="C5758" s="360" t="s">
        <v>4</v>
      </c>
      <c r="D5758" s="361">
        <v>38.409999999999997</v>
      </c>
    </row>
    <row r="5759" spans="1:4" s="364" customFormat="1" x14ac:dyDescent="0.25">
      <c r="A5759" s="360">
        <v>100762</v>
      </c>
      <c r="B5759" s="360" t="s">
        <v>5266</v>
      </c>
      <c r="C5759" s="360" t="s">
        <v>4</v>
      </c>
      <c r="D5759" s="361">
        <v>38.83</v>
      </c>
    </row>
    <row r="5760" spans="1:4" s="364" customFormat="1" x14ac:dyDescent="0.25">
      <c r="A5760" s="360">
        <v>102488</v>
      </c>
      <c r="B5760" s="360" t="s">
        <v>12979</v>
      </c>
      <c r="C5760" s="360" t="s">
        <v>4</v>
      </c>
      <c r="D5760" s="361">
        <v>2.75</v>
      </c>
    </row>
    <row r="5761" spans="1:4" s="364" customFormat="1" x14ac:dyDescent="0.25">
      <c r="A5761" s="360">
        <v>102489</v>
      </c>
      <c r="B5761" s="360" t="s">
        <v>12980</v>
      </c>
      <c r="C5761" s="360" t="s">
        <v>4</v>
      </c>
      <c r="D5761" s="361">
        <v>24.83</v>
      </c>
    </row>
    <row r="5762" spans="1:4" s="364" customFormat="1" x14ac:dyDescent="0.25">
      <c r="A5762" s="360">
        <v>102491</v>
      </c>
      <c r="B5762" s="360" t="s">
        <v>12981</v>
      </c>
      <c r="C5762" s="360" t="s">
        <v>4</v>
      </c>
      <c r="D5762" s="361">
        <v>16.850000000000001</v>
      </c>
    </row>
    <row r="5763" spans="1:4" s="364" customFormat="1" x14ac:dyDescent="0.25">
      <c r="A5763" s="360">
        <v>102492</v>
      </c>
      <c r="B5763" s="360" t="s">
        <v>12982</v>
      </c>
      <c r="C5763" s="360" t="s">
        <v>4</v>
      </c>
      <c r="D5763" s="361">
        <v>19.47</v>
      </c>
    </row>
    <row r="5764" spans="1:4" s="364" customFormat="1" x14ac:dyDescent="0.25">
      <c r="A5764" s="360">
        <v>102494</v>
      </c>
      <c r="B5764" s="360" t="s">
        <v>12983</v>
      </c>
      <c r="C5764" s="360" t="s">
        <v>4</v>
      </c>
      <c r="D5764" s="361">
        <v>50.5</v>
      </c>
    </row>
    <row r="5765" spans="1:4" s="364" customFormat="1" x14ac:dyDescent="0.25">
      <c r="A5765" s="360">
        <v>102496</v>
      </c>
      <c r="B5765" s="360" t="s">
        <v>12984</v>
      </c>
      <c r="C5765" s="360" t="s">
        <v>51</v>
      </c>
      <c r="D5765" s="361">
        <v>10.51</v>
      </c>
    </row>
    <row r="5766" spans="1:4" s="364" customFormat="1" x14ac:dyDescent="0.25">
      <c r="A5766" s="360">
        <v>102497</v>
      </c>
      <c r="B5766" s="360" t="s">
        <v>12985</v>
      </c>
      <c r="C5766" s="360" t="s">
        <v>51</v>
      </c>
      <c r="D5766" s="361">
        <v>3.98</v>
      </c>
    </row>
    <row r="5767" spans="1:4" s="364" customFormat="1" x14ac:dyDescent="0.25">
      <c r="A5767" s="360">
        <v>102498</v>
      </c>
      <c r="B5767" s="360" t="s">
        <v>12986</v>
      </c>
      <c r="C5767" s="360" t="s">
        <v>51</v>
      </c>
      <c r="D5767" s="361">
        <v>1.23</v>
      </c>
    </row>
    <row r="5768" spans="1:4" s="364" customFormat="1" x14ac:dyDescent="0.25">
      <c r="A5768" s="360">
        <v>102499</v>
      </c>
      <c r="B5768" s="360" t="s">
        <v>12987</v>
      </c>
      <c r="C5768" s="360" t="s">
        <v>4</v>
      </c>
      <c r="D5768" s="361">
        <v>2.2400000000000002</v>
      </c>
    </row>
    <row r="5769" spans="1:4" s="364" customFormat="1" x14ac:dyDescent="0.25">
      <c r="A5769" s="360">
        <v>102500</v>
      </c>
      <c r="B5769" s="360" t="s">
        <v>12988</v>
      </c>
      <c r="C5769" s="360" t="s">
        <v>51</v>
      </c>
      <c r="D5769" s="361">
        <v>3.52</v>
      </c>
    </row>
    <row r="5770" spans="1:4" s="364" customFormat="1" x14ac:dyDescent="0.25">
      <c r="A5770" s="360">
        <v>102501</v>
      </c>
      <c r="B5770" s="360" t="s">
        <v>12989</v>
      </c>
      <c r="C5770" s="360" t="s">
        <v>4</v>
      </c>
      <c r="D5770" s="361">
        <v>19.98</v>
      </c>
    </row>
    <row r="5771" spans="1:4" s="364" customFormat="1" x14ac:dyDescent="0.25">
      <c r="A5771" s="360">
        <v>102504</v>
      </c>
      <c r="B5771" s="360" t="s">
        <v>12990</v>
      </c>
      <c r="C5771" s="360" t="s">
        <v>51</v>
      </c>
      <c r="D5771" s="361">
        <v>7.68</v>
      </c>
    </row>
    <row r="5772" spans="1:4" s="364" customFormat="1" x14ac:dyDescent="0.25">
      <c r="A5772" s="360">
        <v>102505</v>
      </c>
      <c r="B5772" s="360" t="s">
        <v>12991</v>
      </c>
      <c r="C5772" s="360" t="s">
        <v>51</v>
      </c>
      <c r="D5772" s="361">
        <v>8.11</v>
      </c>
    </row>
    <row r="5773" spans="1:4" s="364" customFormat="1" x14ac:dyDescent="0.25">
      <c r="A5773" s="360">
        <v>102506</v>
      </c>
      <c r="B5773" s="360" t="s">
        <v>12992</v>
      </c>
      <c r="C5773" s="360" t="s">
        <v>51</v>
      </c>
      <c r="D5773" s="361">
        <v>8.44</v>
      </c>
    </row>
    <row r="5774" spans="1:4" s="364" customFormat="1" x14ac:dyDescent="0.25">
      <c r="A5774" s="360">
        <v>102507</v>
      </c>
      <c r="B5774" s="360" t="s">
        <v>12993</v>
      </c>
      <c r="C5774" s="360" t="s">
        <v>51</v>
      </c>
      <c r="D5774" s="361">
        <v>5.03</v>
      </c>
    </row>
    <row r="5775" spans="1:4" s="364" customFormat="1" x14ac:dyDescent="0.25">
      <c r="A5775" s="360">
        <v>102508</v>
      </c>
      <c r="B5775" s="360" t="s">
        <v>12994</v>
      </c>
      <c r="C5775" s="360" t="s">
        <v>4</v>
      </c>
      <c r="D5775" s="361">
        <v>35.450000000000003</v>
      </c>
    </row>
    <row r="5776" spans="1:4" s="364" customFormat="1" x14ac:dyDescent="0.25">
      <c r="A5776" s="360">
        <v>102509</v>
      </c>
      <c r="B5776" s="360" t="s">
        <v>12995</v>
      </c>
      <c r="C5776" s="360" t="s">
        <v>4</v>
      </c>
      <c r="D5776" s="361">
        <v>20.21</v>
      </c>
    </row>
    <row r="5777" spans="1:4" s="364" customFormat="1" x14ac:dyDescent="0.25">
      <c r="A5777" s="360">
        <v>102512</v>
      </c>
      <c r="B5777" s="360" t="s">
        <v>12996</v>
      </c>
      <c r="C5777" s="360" t="s">
        <v>51</v>
      </c>
      <c r="D5777" s="361">
        <v>3.76</v>
      </c>
    </row>
    <row r="5778" spans="1:4" s="364" customFormat="1" x14ac:dyDescent="0.25">
      <c r="A5778" s="360">
        <v>102513</v>
      </c>
      <c r="B5778" s="360" t="s">
        <v>12997</v>
      </c>
      <c r="C5778" s="360" t="s">
        <v>4</v>
      </c>
      <c r="D5778" s="361">
        <v>37.43</v>
      </c>
    </row>
    <row r="5779" spans="1:4" s="364" customFormat="1" x14ac:dyDescent="0.25">
      <c r="A5779" s="360">
        <v>102520</v>
      </c>
      <c r="B5779" s="360" t="s">
        <v>12998</v>
      </c>
      <c r="C5779" s="360" t="s">
        <v>4</v>
      </c>
      <c r="D5779" s="361">
        <v>64.41</v>
      </c>
    </row>
    <row r="5780" spans="1:4" s="364" customFormat="1" x14ac:dyDescent="0.25">
      <c r="A5780" s="360">
        <v>101749</v>
      </c>
      <c r="B5780" s="360" t="s">
        <v>5267</v>
      </c>
      <c r="C5780" s="360" t="s">
        <v>4</v>
      </c>
      <c r="D5780" s="361">
        <v>43.66</v>
      </c>
    </row>
    <row r="5781" spans="1:4" s="364" customFormat="1" x14ac:dyDescent="0.25">
      <c r="A5781" s="360">
        <v>101750</v>
      </c>
      <c r="B5781" s="360" t="s">
        <v>5268</v>
      </c>
      <c r="C5781" s="360" t="s">
        <v>4</v>
      </c>
      <c r="D5781" s="361">
        <v>41.72</v>
      </c>
    </row>
    <row r="5782" spans="1:4" s="364" customFormat="1" x14ac:dyDescent="0.25">
      <c r="A5782" s="360">
        <v>101729</v>
      </c>
      <c r="B5782" s="360" t="s">
        <v>5269</v>
      </c>
      <c r="C5782" s="360" t="s">
        <v>4</v>
      </c>
      <c r="D5782" s="361">
        <v>173.94</v>
      </c>
    </row>
    <row r="5783" spans="1:4" s="364" customFormat="1" x14ac:dyDescent="0.25">
      <c r="A5783" s="360">
        <v>101746</v>
      </c>
      <c r="B5783" s="360" t="s">
        <v>5270</v>
      </c>
      <c r="C5783" s="360" t="s">
        <v>4</v>
      </c>
      <c r="D5783" s="361">
        <v>265.88</v>
      </c>
    </row>
    <row r="5784" spans="1:4" s="364" customFormat="1" x14ac:dyDescent="0.25">
      <c r="A5784" s="360">
        <v>101751</v>
      </c>
      <c r="B5784" s="360" t="s">
        <v>5271</v>
      </c>
      <c r="C5784" s="360" t="s">
        <v>4</v>
      </c>
      <c r="D5784" s="361">
        <v>179.55</v>
      </c>
    </row>
    <row r="5785" spans="1:4" s="364" customFormat="1" x14ac:dyDescent="0.25">
      <c r="A5785" s="360">
        <v>87246</v>
      </c>
      <c r="B5785" s="360" t="s">
        <v>5272</v>
      </c>
      <c r="C5785" s="360" t="s">
        <v>4</v>
      </c>
      <c r="D5785" s="361">
        <v>46.75</v>
      </c>
    </row>
    <row r="5786" spans="1:4" s="364" customFormat="1" x14ac:dyDescent="0.25">
      <c r="A5786" s="360">
        <v>87247</v>
      </c>
      <c r="B5786" s="360" t="s">
        <v>5273</v>
      </c>
      <c r="C5786" s="360" t="s">
        <v>4</v>
      </c>
      <c r="D5786" s="361">
        <v>40.83</v>
      </c>
    </row>
    <row r="5787" spans="1:4" s="364" customFormat="1" x14ac:dyDescent="0.25">
      <c r="A5787" s="360">
        <v>87248</v>
      </c>
      <c r="B5787" s="360" t="s">
        <v>5274</v>
      </c>
      <c r="C5787" s="360" t="s">
        <v>4</v>
      </c>
      <c r="D5787" s="361">
        <v>35.97</v>
      </c>
    </row>
    <row r="5788" spans="1:4" s="364" customFormat="1" x14ac:dyDescent="0.25">
      <c r="A5788" s="360">
        <v>87249</v>
      </c>
      <c r="B5788" s="360" t="s">
        <v>5275</v>
      </c>
      <c r="C5788" s="360" t="s">
        <v>4</v>
      </c>
      <c r="D5788" s="361">
        <v>52.36</v>
      </c>
    </row>
    <row r="5789" spans="1:4" s="364" customFormat="1" x14ac:dyDescent="0.25">
      <c r="A5789" s="360">
        <v>87250</v>
      </c>
      <c r="B5789" s="360" t="s">
        <v>5276</v>
      </c>
      <c r="C5789" s="360" t="s">
        <v>4</v>
      </c>
      <c r="D5789" s="361">
        <v>43</v>
      </c>
    </row>
    <row r="5790" spans="1:4" s="364" customFormat="1" x14ac:dyDescent="0.25">
      <c r="A5790" s="360">
        <v>87251</v>
      </c>
      <c r="B5790" s="360" t="s">
        <v>280</v>
      </c>
      <c r="C5790" s="360" t="s">
        <v>4</v>
      </c>
      <c r="D5790" s="361">
        <v>36.89</v>
      </c>
    </row>
    <row r="5791" spans="1:4" s="364" customFormat="1" x14ac:dyDescent="0.25">
      <c r="A5791" s="360">
        <v>87255</v>
      </c>
      <c r="B5791" s="360" t="s">
        <v>5277</v>
      </c>
      <c r="C5791" s="360" t="s">
        <v>4</v>
      </c>
      <c r="D5791" s="361">
        <v>84.56</v>
      </c>
    </row>
    <row r="5792" spans="1:4" s="364" customFormat="1" x14ac:dyDescent="0.25">
      <c r="A5792" s="360">
        <v>87256</v>
      </c>
      <c r="B5792" s="360" t="s">
        <v>5278</v>
      </c>
      <c r="C5792" s="360" t="s">
        <v>4</v>
      </c>
      <c r="D5792" s="361">
        <v>73.319999999999993</v>
      </c>
    </row>
    <row r="5793" spans="1:4" s="364" customFormat="1" x14ac:dyDescent="0.25">
      <c r="A5793" s="360">
        <v>87257</v>
      </c>
      <c r="B5793" s="360" t="s">
        <v>281</v>
      </c>
      <c r="C5793" s="360" t="s">
        <v>4</v>
      </c>
      <c r="D5793" s="361">
        <v>66.17</v>
      </c>
    </row>
    <row r="5794" spans="1:4" s="364" customFormat="1" x14ac:dyDescent="0.25">
      <c r="A5794" s="360">
        <v>87258</v>
      </c>
      <c r="B5794" s="360" t="s">
        <v>5279</v>
      </c>
      <c r="C5794" s="360" t="s">
        <v>4</v>
      </c>
      <c r="D5794" s="361">
        <v>111.01</v>
      </c>
    </row>
    <row r="5795" spans="1:4" s="364" customFormat="1" x14ac:dyDescent="0.25">
      <c r="A5795" s="360">
        <v>87259</v>
      </c>
      <c r="B5795" s="360" t="s">
        <v>5280</v>
      </c>
      <c r="C5795" s="360" t="s">
        <v>4</v>
      </c>
      <c r="D5795" s="361">
        <v>100.36</v>
      </c>
    </row>
    <row r="5796" spans="1:4" s="364" customFormat="1" x14ac:dyDescent="0.25">
      <c r="A5796" s="360">
        <v>87260</v>
      </c>
      <c r="B5796" s="360" t="s">
        <v>5281</v>
      </c>
      <c r="C5796" s="360" t="s">
        <v>4</v>
      </c>
      <c r="D5796" s="361">
        <v>94.05</v>
      </c>
    </row>
    <row r="5797" spans="1:4" s="364" customFormat="1" x14ac:dyDescent="0.25">
      <c r="A5797" s="360">
        <v>87261</v>
      </c>
      <c r="B5797" s="360" t="s">
        <v>5282</v>
      </c>
      <c r="C5797" s="360" t="s">
        <v>4</v>
      </c>
      <c r="D5797" s="361">
        <v>128.02000000000001</v>
      </c>
    </row>
    <row r="5798" spans="1:4" s="364" customFormat="1" x14ac:dyDescent="0.25">
      <c r="A5798" s="360">
        <v>87262</v>
      </c>
      <c r="B5798" s="360" t="s">
        <v>5283</v>
      </c>
      <c r="C5798" s="360" t="s">
        <v>4</v>
      </c>
      <c r="D5798" s="361">
        <v>115.66</v>
      </c>
    </row>
    <row r="5799" spans="1:4" s="364" customFormat="1" x14ac:dyDescent="0.25">
      <c r="A5799" s="360">
        <v>87263</v>
      </c>
      <c r="B5799" s="360" t="s">
        <v>5284</v>
      </c>
      <c r="C5799" s="360" t="s">
        <v>4</v>
      </c>
      <c r="D5799" s="361">
        <v>108.22</v>
      </c>
    </row>
    <row r="5800" spans="1:4" s="364" customFormat="1" x14ac:dyDescent="0.25">
      <c r="A5800" s="360">
        <v>89046</v>
      </c>
      <c r="B5800" s="360" t="s">
        <v>5285</v>
      </c>
      <c r="C5800" s="360" t="s">
        <v>4</v>
      </c>
      <c r="D5800" s="361">
        <v>40.549999999999997</v>
      </c>
    </row>
    <row r="5801" spans="1:4" s="364" customFormat="1" x14ac:dyDescent="0.25">
      <c r="A5801" s="360">
        <v>89171</v>
      </c>
      <c r="B5801" s="360" t="s">
        <v>5286</v>
      </c>
      <c r="C5801" s="360" t="s">
        <v>4</v>
      </c>
      <c r="D5801" s="361">
        <v>38.18</v>
      </c>
    </row>
    <row r="5802" spans="1:4" s="364" customFormat="1" x14ac:dyDescent="0.25">
      <c r="A5802" s="360">
        <v>93389</v>
      </c>
      <c r="B5802" s="360" t="s">
        <v>5287</v>
      </c>
      <c r="C5802" s="360" t="s">
        <v>4</v>
      </c>
      <c r="D5802" s="361">
        <v>42.34</v>
      </c>
    </row>
    <row r="5803" spans="1:4" s="364" customFormat="1" x14ac:dyDescent="0.25">
      <c r="A5803" s="360">
        <v>93390</v>
      </c>
      <c r="B5803" s="360" t="s">
        <v>5288</v>
      </c>
      <c r="C5803" s="360" t="s">
        <v>4</v>
      </c>
      <c r="D5803" s="361">
        <v>36.5</v>
      </c>
    </row>
    <row r="5804" spans="1:4" s="364" customFormat="1" x14ac:dyDescent="0.25">
      <c r="A5804" s="360">
        <v>93391</v>
      </c>
      <c r="B5804" s="360" t="s">
        <v>5289</v>
      </c>
      <c r="C5804" s="360" t="s">
        <v>4</v>
      </c>
      <c r="D5804" s="361">
        <v>31.64</v>
      </c>
    </row>
    <row r="5805" spans="1:4" s="364" customFormat="1" x14ac:dyDescent="0.25">
      <c r="A5805" s="360">
        <v>98671</v>
      </c>
      <c r="B5805" s="360" t="s">
        <v>5290</v>
      </c>
      <c r="C5805" s="360" t="s">
        <v>4</v>
      </c>
      <c r="D5805" s="361">
        <v>377.12</v>
      </c>
    </row>
    <row r="5806" spans="1:4" s="364" customFormat="1" x14ac:dyDescent="0.25">
      <c r="A5806" s="360">
        <v>98672</v>
      </c>
      <c r="B5806" s="360" t="s">
        <v>5291</v>
      </c>
      <c r="C5806" s="360" t="s">
        <v>4</v>
      </c>
      <c r="D5806" s="361">
        <v>308.93</v>
      </c>
    </row>
    <row r="5807" spans="1:4" s="364" customFormat="1" x14ac:dyDescent="0.25">
      <c r="A5807" s="360">
        <v>98678</v>
      </c>
      <c r="B5807" s="360" t="s">
        <v>5292</v>
      </c>
      <c r="C5807" s="360" t="s">
        <v>4</v>
      </c>
      <c r="D5807" s="361">
        <v>451.81</v>
      </c>
    </row>
    <row r="5808" spans="1:4" s="364" customFormat="1" x14ac:dyDescent="0.25">
      <c r="A5808" s="360">
        <v>98679</v>
      </c>
      <c r="B5808" s="360" t="s">
        <v>5293</v>
      </c>
      <c r="C5808" s="360" t="s">
        <v>4</v>
      </c>
      <c r="D5808" s="361">
        <v>29.78</v>
      </c>
    </row>
    <row r="5809" spans="1:4" s="364" customFormat="1" x14ac:dyDescent="0.25">
      <c r="A5809" s="360">
        <v>98680</v>
      </c>
      <c r="B5809" s="360" t="s">
        <v>5294</v>
      </c>
      <c r="C5809" s="360" t="s">
        <v>4</v>
      </c>
      <c r="D5809" s="361">
        <v>37.409999999999997</v>
      </c>
    </row>
    <row r="5810" spans="1:4" s="364" customFormat="1" x14ac:dyDescent="0.25">
      <c r="A5810" s="360">
        <v>98681</v>
      </c>
      <c r="B5810" s="360" t="s">
        <v>5295</v>
      </c>
      <c r="C5810" s="360" t="s">
        <v>4</v>
      </c>
      <c r="D5810" s="361">
        <v>27.84</v>
      </c>
    </row>
    <row r="5811" spans="1:4" s="364" customFormat="1" x14ac:dyDescent="0.25">
      <c r="A5811" s="360">
        <v>98682</v>
      </c>
      <c r="B5811" s="360" t="s">
        <v>5296</v>
      </c>
      <c r="C5811" s="360" t="s">
        <v>4</v>
      </c>
      <c r="D5811" s="361">
        <v>35.479999999999997</v>
      </c>
    </row>
    <row r="5812" spans="1:4" s="364" customFormat="1" x14ac:dyDescent="0.25">
      <c r="A5812" s="360">
        <v>98685</v>
      </c>
      <c r="B5812" s="360" t="s">
        <v>5297</v>
      </c>
      <c r="C5812" s="360" t="s">
        <v>51</v>
      </c>
      <c r="D5812" s="361">
        <v>68.239999999999995</v>
      </c>
    </row>
    <row r="5813" spans="1:4" s="364" customFormat="1" x14ac:dyDescent="0.25">
      <c r="A5813" s="360">
        <v>98686</v>
      </c>
      <c r="B5813" s="360" t="s">
        <v>5298</v>
      </c>
      <c r="C5813" s="360" t="s">
        <v>51</v>
      </c>
      <c r="D5813" s="361">
        <v>32.729999999999997</v>
      </c>
    </row>
    <row r="5814" spans="1:4" s="364" customFormat="1" x14ac:dyDescent="0.25">
      <c r="A5814" s="360">
        <v>98688</v>
      </c>
      <c r="B5814" s="360" t="s">
        <v>5299</v>
      </c>
      <c r="C5814" s="360" t="s">
        <v>51</v>
      </c>
      <c r="D5814" s="361">
        <v>42.76</v>
      </c>
    </row>
    <row r="5815" spans="1:4" s="364" customFormat="1" x14ac:dyDescent="0.25">
      <c r="A5815" s="360">
        <v>98689</v>
      </c>
      <c r="B5815" s="360" t="s">
        <v>5300</v>
      </c>
      <c r="C5815" s="360" t="s">
        <v>51</v>
      </c>
      <c r="D5815" s="361">
        <v>96.23</v>
      </c>
    </row>
    <row r="5816" spans="1:4" s="364" customFormat="1" x14ac:dyDescent="0.25">
      <c r="A5816" s="360">
        <v>101090</v>
      </c>
      <c r="B5816" s="360" t="s">
        <v>5301</v>
      </c>
      <c r="C5816" s="360" t="s">
        <v>4</v>
      </c>
      <c r="D5816" s="361">
        <v>176.63</v>
      </c>
    </row>
    <row r="5817" spans="1:4" s="364" customFormat="1" x14ac:dyDescent="0.25">
      <c r="A5817" s="360">
        <v>101091</v>
      </c>
      <c r="B5817" s="360" t="s">
        <v>5302</v>
      </c>
      <c r="C5817" s="360" t="s">
        <v>4</v>
      </c>
      <c r="D5817" s="361">
        <v>110.3</v>
      </c>
    </row>
    <row r="5818" spans="1:4" s="364" customFormat="1" x14ac:dyDescent="0.25">
      <c r="A5818" s="360">
        <v>101725</v>
      </c>
      <c r="B5818" s="360" t="s">
        <v>5303</v>
      </c>
      <c r="C5818" s="360" t="s">
        <v>4</v>
      </c>
      <c r="D5818" s="361">
        <v>212.97</v>
      </c>
    </row>
    <row r="5819" spans="1:4" s="364" customFormat="1" x14ac:dyDescent="0.25">
      <c r="A5819" s="360">
        <v>101726</v>
      </c>
      <c r="B5819" s="360" t="s">
        <v>5304</v>
      </c>
      <c r="C5819" s="360" t="s">
        <v>4</v>
      </c>
      <c r="D5819" s="361">
        <v>142.69</v>
      </c>
    </row>
    <row r="5820" spans="1:4" s="364" customFormat="1" x14ac:dyDescent="0.25">
      <c r="A5820" s="360">
        <v>101731</v>
      </c>
      <c r="B5820" s="360" t="s">
        <v>5305</v>
      </c>
      <c r="C5820" s="360" t="s">
        <v>4</v>
      </c>
      <c r="D5820" s="361">
        <v>256.44</v>
      </c>
    </row>
    <row r="5821" spans="1:4" s="364" customFormat="1" x14ac:dyDescent="0.25">
      <c r="A5821" s="360">
        <v>101732</v>
      </c>
      <c r="B5821" s="360" t="s">
        <v>5306</v>
      </c>
      <c r="C5821" s="360" t="s">
        <v>4</v>
      </c>
      <c r="D5821" s="361">
        <v>77.5</v>
      </c>
    </row>
    <row r="5822" spans="1:4" s="364" customFormat="1" x14ac:dyDescent="0.25">
      <c r="A5822" s="360">
        <v>101094</v>
      </c>
      <c r="B5822" s="360" t="s">
        <v>279</v>
      </c>
      <c r="C5822" s="360" t="s">
        <v>51</v>
      </c>
      <c r="D5822" s="361">
        <v>183.05</v>
      </c>
    </row>
    <row r="5823" spans="1:4" s="364" customFormat="1" x14ac:dyDescent="0.25">
      <c r="A5823" s="360">
        <v>101727</v>
      </c>
      <c r="B5823" s="360" t="s">
        <v>5307</v>
      </c>
      <c r="C5823" s="360" t="s">
        <v>4</v>
      </c>
      <c r="D5823" s="361">
        <v>220.85</v>
      </c>
    </row>
    <row r="5824" spans="1:4" s="364" customFormat="1" x14ac:dyDescent="0.25">
      <c r="A5824" s="360">
        <v>101733</v>
      </c>
      <c r="B5824" s="360" t="s">
        <v>5308</v>
      </c>
      <c r="C5824" s="360" t="s">
        <v>4</v>
      </c>
      <c r="D5824" s="361">
        <v>293.08999999999997</v>
      </c>
    </row>
    <row r="5825" spans="1:4" s="364" customFormat="1" x14ac:dyDescent="0.25">
      <c r="A5825" s="360">
        <v>101734</v>
      </c>
      <c r="B5825" s="360" t="s">
        <v>5309</v>
      </c>
      <c r="C5825" s="360" t="s">
        <v>4</v>
      </c>
      <c r="D5825" s="361">
        <v>451.05</v>
      </c>
    </row>
    <row r="5826" spans="1:4" s="364" customFormat="1" x14ac:dyDescent="0.25">
      <c r="A5826" s="360">
        <v>101735</v>
      </c>
      <c r="B5826" s="360" t="s">
        <v>5310</v>
      </c>
      <c r="C5826" s="360" t="s">
        <v>4</v>
      </c>
      <c r="D5826" s="361">
        <v>462.51</v>
      </c>
    </row>
    <row r="5827" spans="1:4" s="364" customFormat="1" x14ac:dyDescent="0.25">
      <c r="A5827" s="360">
        <v>101736</v>
      </c>
      <c r="B5827" s="360" t="s">
        <v>5311</v>
      </c>
      <c r="C5827" s="360" t="s">
        <v>4</v>
      </c>
      <c r="D5827" s="361">
        <v>107.74</v>
      </c>
    </row>
    <row r="5828" spans="1:4" s="364" customFormat="1" x14ac:dyDescent="0.25">
      <c r="A5828" s="360">
        <v>101737</v>
      </c>
      <c r="B5828" s="360" t="s">
        <v>5312</v>
      </c>
      <c r="C5828" s="360" t="s">
        <v>4</v>
      </c>
      <c r="D5828" s="361">
        <v>130.4</v>
      </c>
    </row>
    <row r="5829" spans="1:4" s="364" customFormat="1" x14ac:dyDescent="0.25">
      <c r="A5829" s="360">
        <v>101748</v>
      </c>
      <c r="B5829" s="360" t="s">
        <v>5313</v>
      </c>
      <c r="C5829" s="360" t="s">
        <v>4</v>
      </c>
      <c r="D5829" s="361">
        <v>2.75</v>
      </c>
    </row>
    <row r="5830" spans="1:4" s="364" customFormat="1" x14ac:dyDescent="0.25">
      <c r="A5830" s="360">
        <v>101092</v>
      </c>
      <c r="B5830" s="360" t="s">
        <v>5314</v>
      </c>
      <c r="C5830" s="360" t="s">
        <v>4</v>
      </c>
      <c r="D5830" s="361">
        <v>384.59</v>
      </c>
    </row>
    <row r="5831" spans="1:4" s="364" customFormat="1" x14ac:dyDescent="0.25">
      <c r="A5831" s="360">
        <v>101093</v>
      </c>
      <c r="B5831" s="360" t="s">
        <v>5315</v>
      </c>
      <c r="C5831" s="360" t="s">
        <v>4</v>
      </c>
      <c r="D5831" s="361">
        <v>316.39999999999998</v>
      </c>
    </row>
    <row r="5832" spans="1:4" s="364" customFormat="1" x14ac:dyDescent="0.25">
      <c r="A5832" s="360">
        <v>98695</v>
      </c>
      <c r="B5832" s="360" t="s">
        <v>5316</v>
      </c>
      <c r="C5832" s="360" t="s">
        <v>51</v>
      </c>
      <c r="D5832" s="361">
        <v>56.68</v>
      </c>
    </row>
    <row r="5833" spans="1:4" s="364" customFormat="1" x14ac:dyDescent="0.25">
      <c r="A5833" s="360">
        <v>98697</v>
      </c>
      <c r="B5833" s="360" t="s">
        <v>5317</v>
      </c>
      <c r="C5833" s="360" t="s">
        <v>51</v>
      </c>
      <c r="D5833" s="361">
        <v>37.14</v>
      </c>
    </row>
    <row r="5834" spans="1:4" s="364" customFormat="1" x14ac:dyDescent="0.25">
      <c r="A5834" s="360">
        <v>101738</v>
      </c>
      <c r="B5834" s="360" t="s">
        <v>5318</v>
      </c>
      <c r="C5834" s="360" t="s">
        <v>51</v>
      </c>
      <c r="D5834" s="361">
        <v>26.11</v>
      </c>
    </row>
    <row r="5835" spans="1:4" s="364" customFormat="1" x14ac:dyDescent="0.25">
      <c r="A5835" s="360">
        <v>101739</v>
      </c>
      <c r="B5835" s="360" t="s">
        <v>5319</v>
      </c>
      <c r="C5835" s="360" t="s">
        <v>51</v>
      </c>
      <c r="D5835" s="361">
        <v>29.12</v>
      </c>
    </row>
    <row r="5836" spans="1:4" s="364" customFormat="1" x14ac:dyDescent="0.25">
      <c r="A5836" s="360">
        <v>88648</v>
      </c>
      <c r="B5836" s="360" t="s">
        <v>5320</v>
      </c>
      <c r="C5836" s="360" t="s">
        <v>51</v>
      </c>
      <c r="D5836" s="361">
        <v>5.45</v>
      </c>
    </row>
    <row r="5837" spans="1:4" s="364" customFormat="1" x14ac:dyDescent="0.25">
      <c r="A5837" s="360">
        <v>88649</v>
      </c>
      <c r="B5837" s="360" t="s">
        <v>5321</v>
      </c>
      <c r="C5837" s="360" t="s">
        <v>51</v>
      </c>
      <c r="D5837" s="361">
        <v>6.18</v>
      </c>
    </row>
    <row r="5838" spans="1:4" s="364" customFormat="1" x14ac:dyDescent="0.25">
      <c r="A5838" s="360">
        <v>88650</v>
      </c>
      <c r="B5838" s="360" t="s">
        <v>5322</v>
      </c>
      <c r="C5838" s="360" t="s">
        <v>51</v>
      </c>
      <c r="D5838" s="361">
        <v>11.99</v>
      </c>
    </row>
    <row r="5839" spans="1:4" s="364" customFormat="1" x14ac:dyDescent="0.25">
      <c r="A5839" s="360">
        <v>96467</v>
      </c>
      <c r="B5839" s="360" t="s">
        <v>5323</v>
      </c>
      <c r="C5839" s="360" t="s">
        <v>51</v>
      </c>
      <c r="D5839" s="361">
        <v>4.95</v>
      </c>
    </row>
    <row r="5840" spans="1:4" s="364" customFormat="1" x14ac:dyDescent="0.25">
      <c r="A5840" s="360">
        <v>101740</v>
      </c>
      <c r="B5840" s="360" t="s">
        <v>5324</v>
      </c>
      <c r="C5840" s="360" t="s">
        <v>51</v>
      </c>
      <c r="D5840" s="361">
        <v>38.270000000000003</v>
      </c>
    </row>
    <row r="5841" spans="1:4" s="364" customFormat="1" x14ac:dyDescent="0.25">
      <c r="A5841" s="360">
        <v>101741</v>
      </c>
      <c r="B5841" s="360" t="s">
        <v>5325</v>
      </c>
      <c r="C5841" s="360" t="s">
        <v>51</v>
      </c>
      <c r="D5841" s="361">
        <v>18.03</v>
      </c>
    </row>
    <row r="5842" spans="1:4" s="364" customFormat="1" x14ac:dyDescent="0.25">
      <c r="A5842" s="360">
        <v>94990</v>
      </c>
      <c r="B5842" s="360" t="s">
        <v>278</v>
      </c>
      <c r="C5842" s="360" t="s">
        <v>24</v>
      </c>
      <c r="D5842" s="361">
        <v>696.23</v>
      </c>
    </row>
    <row r="5843" spans="1:4" s="364" customFormat="1" x14ac:dyDescent="0.25">
      <c r="A5843" s="360">
        <v>94991</v>
      </c>
      <c r="B5843" s="360" t="s">
        <v>5326</v>
      </c>
      <c r="C5843" s="360" t="s">
        <v>24</v>
      </c>
      <c r="D5843" s="361">
        <v>501.63</v>
      </c>
    </row>
    <row r="5844" spans="1:4" s="364" customFormat="1" x14ac:dyDescent="0.25">
      <c r="A5844" s="360">
        <v>94992</v>
      </c>
      <c r="B5844" s="360" t="s">
        <v>5327</v>
      </c>
      <c r="C5844" s="360" t="s">
        <v>4</v>
      </c>
      <c r="D5844" s="361">
        <v>99.49</v>
      </c>
    </row>
    <row r="5845" spans="1:4" s="364" customFormat="1" x14ac:dyDescent="0.25">
      <c r="A5845" s="360">
        <v>94993</v>
      </c>
      <c r="B5845" s="360" t="s">
        <v>5328</v>
      </c>
      <c r="C5845" s="360" t="s">
        <v>4</v>
      </c>
      <c r="D5845" s="361">
        <v>87.82</v>
      </c>
    </row>
    <row r="5846" spans="1:4" s="364" customFormat="1" x14ac:dyDescent="0.25">
      <c r="A5846" s="360">
        <v>94994</v>
      </c>
      <c r="B5846" s="360" t="s">
        <v>5329</v>
      </c>
      <c r="C5846" s="360" t="s">
        <v>4</v>
      </c>
      <c r="D5846" s="361">
        <v>115.22</v>
      </c>
    </row>
    <row r="5847" spans="1:4" s="364" customFormat="1" x14ac:dyDescent="0.25">
      <c r="A5847" s="360">
        <v>94995</v>
      </c>
      <c r="B5847" s="360" t="s">
        <v>5330</v>
      </c>
      <c r="C5847" s="360" t="s">
        <v>4</v>
      </c>
      <c r="D5847" s="361">
        <v>99.66</v>
      </c>
    </row>
    <row r="5848" spans="1:4" s="364" customFormat="1" x14ac:dyDescent="0.25">
      <c r="A5848" s="360">
        <v>94996</v>
      </c>
      <c r="B5848" s="360" t="s">
        <v>5331</v>
      </c>
      <c r="C5848" s="360" t="s">
        <v>4</v>
      </c>
      <c r="D5848" s="361">
        <v>129.09</v>
      </c>
    </row>
    <row r="5849" spans="1:4" s="364" customFormat="1" x14ac:dyDescent="0.25">
      <c r="A5849" s="360">
        <v>94997</v>
      </c>
      <c r="B5849" s="360" t="s">
        <v>5332</v>
      </c>
      <c r="C5849" s="360" t="s">
        <v>4</v>
      </c>
      <c r="D5849" s="361">
        <v>109.63</v>
      </c>
    </row>
    <row r="5850" spans="1:4" s="364" customFormat="1" x14ac:dyDescent="0.25">
      <c r="A5850" s="360">
        <v>94998</v>
      </c>
      <c r="B5850" s="360" t="s">
        <v>5333</v>
      </c>
      <c r="C5850" s="360" t="s">
        <v>4</v>
      </c>
      <c r="D5850" s="361">
        <v>144.13</v>
      </c>
    </row>
    <row r="5851" spans="1:4" s="364" customFormat="1" x14ac:dyDescent="0.25">
      <c r="A5851" s="360">
        <v>94999</v>
      </c>
      <c r="B5851" s="360" t="s">
        <v>5334</v>
      </c>
      <c r="C5851" s="360" t="s">
        <v>4</v>
      </c>
      <c r="D5851" s="361">
        <v>120.78</v>
      </c>
    </row>
    <row r="5852" spans="1:4" s="364" customFormat="1" x14ac:dyDescent="0.25">
      <c r="A5852" s="360">
        <v>101747</v>
      </c>
      <c r="B5852" s="360" t="s">
        <v>5335</v>
      </c>
      <c r="C5852" s="360" t="s">
        <v>4</v>
      </c>
      <c r="D5852" s="361">
        <v>64.55</v>
      </c>
    </row>
    <row r="5853" spans="1:4" s="364" customFormat="1" x14ac:dyDescent="0.25">
      <c r="A5853" s="360">
        <v>101743</v>
      </c>
      <c r="B5853" s="360" t="s">
        <v>5336</v>
      </c>
      <c r="C5853" s="360" t="s">
        <v>4</v>
      </c>
      <c r="D5853" s="361">
        <v>156.81</v>
      </c>
    </row>
    <row r="5854" spans="1:4" s="364" customFormat="1" x14ac:dyDescent="0.25">
      <c r="A5854" s="360">
        <v>101744</v>
      </c>
      <c r="B5854" s="360" t="s">
        <v>5337</v>
      </c>
      <c r="C5854" s="360" t="s">
        <v>4</v>
      </c>
      <c r="D5854" s="361">
        <v>125</v>
      </c>
    </row>
    <row r="5855" spans="1:4" s="364" customFormat="1" x14ac:dyDescent="0.25">
      <c r="A5855" s="360">
        <v>101745</v>
      </c>
      <c r="B5855" s="360" t="s">
        <v>5338</v>
      </c>
      <c r="C5855" s="360" t="s">
        <v>4</v>
      </c>
      <c r="D5855" s="361">
        <v>153.57</v>
      </c>
    </row>
    <row r="5856" spans="1:4" s="364" customFormat="1" x14ac:dyDescent="0.25">
      <c r="A5856" s="360">
        <v>87620</v>
      </c>
      <c r="B5856" s="360" t="s">
        <v>14972</v>
      </c>
      <c r="C5856" s="360" t="s">
        <v>4</v>
      </c>
      <c r="D5856" s="361">
        <v>24.66</v>
      </c>
    </row>
    <row r="5857" spans="1:4" s="364" customFormat="1" x14ac:dyDescent="0.25">
      <c r="A5857" s="360">
        <v>87622</v>
      </c>
      <c r="B5857" s="360" t="s">
        <v>14973</v>
      </c>
      <c r="C5857" s="360" t="s">
        <v>4</v>
      </c>
      <c r="D5857" s="361">
        <v>27.49</v>
      </c>
    </row>
    <row r="5858" spans="1:4" s="364" customFormat="1" x14ac:dyDescent="0.25">
      <c r="A5858" s="360">
        <v>87623</v>
      </c>
      <c r="B5858" s="360" t="s">
        <v>14974</v>
      </c>
      <c r="C5858" s="360" t="s">
        <v>4</v>
      </c>
      <c r="D5858" s="361">
        <v>47.52</v>
      </c>
    </row>
    <row r="5859" spans="1:4" s="364" customFormat="1" x14ac:dyDescent="0.25">
      <c r="A5859" s="360">
        <v>87624</v>
      </c>
      <c r="B5859" s="360" t="s">
        <v>14974</v>
      </c>
      <c r="C5859" s="360" t="s">
        <v>4</v>
      </c>
      <c r="D5859" s="361">
        <v>52.54</v>
      </c>
    </row>
    <row r="5860" spans="1:4" s="364" customFormat="1" x14ac:dyDescent="0.25">
      <c r="A5860" s="360">
        <v>87630</v>
      </c>
      <c r="B5860" s="360" t="s">
        <v>14975</v>
      </c>
      <c r="C5860" s="360" t="s">
        <v>4</v>
      </c>
      <c r="D5860" s="361">
        <v>31.57</v>
      </c>
    </row>
    <row r="5861" spans="1:4" s="364" customFormat="1" x14ac:dyDescent="0.25">
      <c r="A5861" s="360">
        <v>87632</v>
      </c>
      <c r="B5861" s="360" t="s">
        <v>14976</v>
      </c>
      <c r="C5861" s="360" t="s">
        <v>4</v>
      </c>
      <c r="D5861" s="361">
        <v>35.49</v>
      </c>
    </row>
    <row r="5862" spans="1:4" s="364" customFormat="1" x14ac:dyDescent="0.25">
      <c r="A5862" s="360">
        <v>87633</v>
      </c>
      <c r="B5862" s="360" t="s">
        <v>14977</v>
      </c>
      <c r="C5862" s="360" t="s">
        <v>4</v>
      </c>
      <c r="D5862" s="361">
        <v>63.34</v>
      </c>
    </row>
    <row r="5863" spans="1:4" s="364" customFormat="1" x14ac:dyDescent="0.25">
      <c r="A5863" s="360">
        <v>87634</v>
      </c>
      <c r="B5863" s="360" t="s">
        <v>14978</v>
      </c>
      <c r="C5863" s="360" t="s">
        <v>4</v>
      </c>
      <c r="D5863" s="361">
        <v>70.33</v>
      </c>
    </row>
    <row r="5864" spans="1:4" s="364" customFormat="1" x14ac:dyDescent="0.25">
      <c r="A5864" s="360">
        <v>87640</v>
      </c>
      <c r="B5864" s="360" t="s">
        <v>14979</v>
      </c>
      <c r="C5864" s="360" t="s">
        <v>4</v>
      </c>
      <c r="D5864" s="361">
        <v>37.24</v>
      </c>
    </row>
    <row r="5865" spans="1:4" s="364" customFormat="1" x14ac:dyDescent="0.25">
      <c r="A5865" s="360">
        <v>87642</v>
      </c>
      <c r="B5865" s="360" t="s">
        <v>14980</v>
      </c>
      <c r="C5865" s="360" t="s">
        <v>4</v>
      </c>
      <c r="D5865" s="361">
        <v>42.06</v>
      </c>
    </row>
    <row r="5866" spans="1:4" s="364" customFormat="1" x14ac:dyDescent="0.25">
      <c r="A5866" s="360">
        <v>87643</v>
      </c>
      <c r="B5866" s="360" t="s">
        <v>14981</v>
      </c>
      <c r="C5866" s="360" t="s">
        <v>4</v>
      </c>
      <c r="D5866" s="361">
        <v>76.31</v>
      </c>
    </row>
    <row r="5867" spans="1:4" s="364" customFormat="1" x14ac:dyDescent="0.25">
      <c r="A5867" s="360">
        <v>87644</v>
      </c>
      <c r="B5867" s="360" t="s">
        <v>14982</v>
      </c>
      <c r="C5867" s="360" t="s">
        <v>4</v>
      </c>
      <c r="D5867" s="361">
        <v>84.9</v>
      </c>
    </row>
    <row r="5868" spans="1:4" s="364" customFormat="1" x14ac:dyDescent="0.25">
      <c r="A5868" s="360">
        <v>87680</v>
      </c>
      <c r="B5868" s="360" t="s">
        <v>14983</v>
      </c>
      <c r="C5868" s="360" t="s">
        <v>4</v>
      </c>
      <c r="D5868" s="361">
        <v>33.53</v>
      </c>
    </row>
    <row r="5869" spans="1:4" s="364" customFormat="1" x14ac:dyDescent="0.25">
      <c r="A5869" s="360">
        <v>87682</v>
      </c>
      <c r="B5869" s="360" t="s">
        <v>14984</v>
      </c>
      <c r="C5869" s="360" t="s">
        <v>4</v>
      </c>
      <c r="D5869" s="361">
        <v>38.35</v>
      </c>
    </row>
    <row r="5870" spans="1:4" s="364" customFormat="1" x14ac:dyDescent="0.25">
      <c r="A5870" s="360">
        <v>87683</v>
      </c>
      <c r="B5870" s="360" t="s">
        <v>14985</v>
      </c>
      <c r="C5870" s="360" t="s">
        <v>4</v>
      </c>
      <c r="D5870" s="361">
        <v>72.599999999999994</v>
      </c>
    </row>
    <row r="5871" spans="1:4" s="364" customFormat="1" x14ac:dyDescent="0.25">
      <c r="A5871" s="360">
        <v>87684</v>
      </c>
      <c r="B5871" s="360" t="s">
        <v>14986</v>
      </c>
      <c r="C5871" s="360" t="s">
        <v>4</v>
      </c>
      <c r="D5871" s="361">
        <v>81.19</v>
      </c>
    </row>
    <row r="5872" spans="1:4" s="364" customFormat="1" x14ac:dyDescent="0.25">
      <c r="A5872" s="360">
        <v>87690</v>
      </c>
      <c r="B5872" s="360" t="s">
        <v>14987</v>
      </c>
      <c r="C5872" s="360" t="s">
        <v>4</v>
      </c>
      <c r="D5872" s="361">
        <v>38.42</v>
      </c>
    </row>
    <row r="5873" spans="1:4" s="364" customFormat="1" x14ac:dyDescent="0.25">
      <c r="A5873" s="360">
        <v>87692</v>
      </c>
      <c r="B5873" s="360" t="s">
        <v>14988</v>
      </c>
      <c r="C5873" s="360" t="s">
        <v>4</v>
      </c>
      <c r="D5873" s="361">
        <v>43.94</v>
      </c>
    </row>
    <row r="5874" spans="1:4" s="364" customFormat="1" x14ac:dyDescent="0.25">
      <c r="A5874" s="360">
        <v>87693</v>
      </c>
      <c r="B5874" s="360" t="s">
        <v>14989</v>
      </c>
      <c r="C5874" s="360" t="s">
        <v>4</v>
      </c>
      <c r="D5874" s="361">
        <v>83.17</v>
      </c>
    </row>
    <row r="5875" spans="1:4" s="364" customFormat="1" x14ac:dyDescent="0.25">
      <c r="A5875" s="360">
        <v>87694</v>
      </c>
      <c r="B5875" s="360" t="s">
        <v>14990</v>
      </c>
      <c r="C5875" s="360" t="s">
        <v>4</v>
      </c>
      <c r="D5875" s="361">
        <v>93.01</v>
      </c>
    </row>
    <row r="5876" spans="1:4" s="364" customFormat="1" x14ac:dyDescent="0.25">
      <c r="A5876" s="360">
        <v>87700</v>
      </c>
      <c r="B5876" s="360" t="s">
        <v>14991</v>
      </c>
      <c r="C5876" s="360" t="s">
        <v>4</v>
      </c>
      <c r="D5876" s="361">
        <v>41.5</v>
      </c>
    </row>
    <row r="5877" spans="1:4" s="364" customFormat="1" x14ac:dyDescent="0.25">
      <c r="A5877" s="360">
        <v>87702</v>
      </c>
      <c r="B5877" s="360" t="s">
        <v>14992</v>
      </c>
      <c r="C5877" s="360" t="s">
        <v>4</v>
      </c>
      <c r="D5877" s="361">
        <v>47.52</v>
      </c>
    </row>
    <row r="5878" spans="1:4" s="364" customFormat="1" x14ac:dyDescent="0.25">
      <c r="A5878" s="360">
        <v>87703</v>
      </c>
      <c r="B5878" s="360" t="s">
        <v>14993</v>
      </c>
      <c r="C5878" s="360" t="s">
        <v>4</v>
      </c>
      <c r="D5878" s="361">
        <v>90.24</v>
      </c>
    </row>
    <row r="5879" spans="1:4" s="364" customFormat="1" x14ac:dyDescent="0.25">
      <c r="A5879" s="360">
        <v>87704</v>
      </c>
      <c r="B5879" s="360" t="s">
        <v>14994</v>
      </c>
      <c r="C5879" s="360" t="s">
        <v>4</v>
      </c>
      <c r="D5879" s="361">
        <v>100.95</v>
      </c>
    </row>
    <row r="5880" spans="1:4" s="364" customFormat="1" x14ac:dyDescent="0.25">
      <c r="A5880" s="360">
        <v>87735</v>
      </c>
      <c r="B5880" s="360" t="s">
        <v>14995</v>
      </c>
      <c r="C5880" s="360" t="s">
        <v>4</v>
      </c>
      <c r="D5880" s="361">
        <v>33.93</v>
      </c>
    </row>
    <row r="5881" spans="1:4" s="364" customFormat="1" x14ac:dyDescent="0.25">
      <c r="A5881" s="360">
        <v>87737</v>
      </c>
      <c r="B5881" s="360" t="s">
        <v>14996</v>
      </c>
      <c r="C5881" s="360" t="s">
        <v>4</v>
      </c>
      <c r="D5881" s="361">
        <v>36.76</v>
      </c>
    </row>
    <row r="5882" spans="1:4" s="364" customFormat="1" x14ac:dyDescent="0.25">
      <c r="A5882" s="360">
        <v>87738</v>
      </c>
      <c r="B5882" s="360" t="s">
        <v>14997</v>
      </c>
      <c r="C5882" s="360" t="s">
        <v>4</v>
      </c>
      <c r="D5882" s="361">
        <v>56.79</v>
      </c>
    </row>
    <row r="5883" spans="1:4" s="364" customFormat="1" x14ac:dyDescent="0.25">
      <c r="A5883" s="360">
        <v>87739</v>
      </c>
      <c r="B5883" s="360" t="s">
        <v>14998</v>
      </c>
      <c r="C5883" s="360" t="s">
        <v>4</v>
      </c>
      <c r="D5883" s="361">
        <v>61.81</v>
      </c>
    </row>
    <row r="5884" spans="1:4" s="364" customFormat="1" x14ac:dyDescent="0.25">
      <c r="A5884" s="360">
        <v>87745</v>
      </c>
      <c r="B5884" s="360" t="s">
        <v>14999</v>
      </c>
      <c r="C5884" s="360" t="s">
        <v>4</v>
      </c>
      <c r="D5884" s="361">
        <v>40.85</v>
      </c>
    </row>
    <row r="5885" spans="1:4" s="364" customFormat="1" x14ac:dyDescent="0.25">
      <c r="A5885" s="360">
        <v>87747</v>
      </c>
      <c r="B5885" s="360" t="s">
        <v>15000</v>
      </c>
      <c r="C5885" s="360" t="s">
        <v>4</v>
      </c>
      <c r="D5885" s="361">
        <v>44.77</v>
      </c>
    </row>
    <row r="5886" spans="1:4" s="364" customFormat="1" x14ac:dyDescent="0.25">
      <c r="A5886" s="360">
        <v>87748</v>
      </c>
      <c r="B5886" s="360" t="s">
        <v>15001</v>
      </c>
      <c r="C5886" s="360" t="s">
        <v>4</v>
      </c>
      <c r="D5886" s="361">
        <v>72.62</v>
      </c>
    </row>
    <row r="5887" spans="1:4" s="364" customFormat="1" x14ac:dyDescent="0.25">
      <c r="A5887" s="360">
        <v>87749</v>
      </c>
      <c r="B5887" s="360" t="s">
        <v>15002</v>
      </c>
      <c r="C5887" s="360" t="s">
        <v>4</v>
      </c>
      <c r="D5887" s="361">
        <v>79.61</v>
      </c>
    </row>
    <row r="5888" spans="1:4" s="364" customFormat="1" x14ac:dyDescent="0.25">
      <c r="A5888" s="360">
        <v>87755</v>
      </c>
      <c r="B5888" s="360" t="s">
        <v>15003</v>
      </c>
      <c r="C5888" s="360" t="s">
        <v>4</v>
      </c>
      <c r="D5888" s="361">
        <v>38.94</v>
      </c>
    </row>
    <row r="5889" spans="1:4" s="364" customFormat="1" x14ac:dyDescent="0.25">
      <c r="A5889" s="360">
        <v>87757</v>
      </c>
      <c r="B5889" s="360" t="s">
        <v>15004</v>
      </c>
      <c r="C5889" s="360" t="s">
        <v>4</v>
      </c>
      <c r="D5889" s="361">
        <v>42.86</v>
      </c>
    </row>
    <row r="5890" spans="1:4" s="364" customFormat="1" x14ac:dyDescent="0.25">
      <c r="A5890" s="360">
        <v>87758</v>
      </c>
      <c r="B5890" s="360" t="s">
        <v>15005</v>
      </c>
      <c r="C5890" s="360" t="s">
        <v>4</v>
      </c>
      <c r="D5890" s="361">
        <v>70.709999999999994</v>
      </c>
    </row>
    <row r="5891" spans="1:4" s="364" customFormat="1" x14ac:dyDescent="0.25">
      <c r="A5891" s="360">
        <v>87759</v>
      </c>
      <c r="B5891" s="360" t="s">
        <v>15006</v>
      </c>
      <c r="C5891" s="360" t="s">
        <v>4</v>
      </c>
      <c r="D5891" s="361">
        <v>77.7</v>
      </c>
    </row>
    <row r="5892" spans="1:4" s="364" customFormat="1" x14ac:dyDescent="0.25">
      <c r="A5892" s="360">
        <v>87765</v>
      </c>
      <c r="B5892" s="360" t="s">
        <v>15007</v>
      </c>
      <c r="C5892" s="360" t="s">
        <v>4</v>
      </c>
      <c r="D5892" s="361">
        <v>44.64</v>
      </c>
    </row>
    <row r="5893" spans="1:4" s="364" customFormat="1" x14ac:dyDescent="0.25">
      <c r="A5893" s="360">
        <v>87767</v>
      </c>
      <c r="B5893" s="360" t="s">
        <v>15008</v>
      </c>
      <c r="C5893" s="360" t="s">
        <v>4</v>
      </c>
      <c r="D5893" s="361">
        <v>49.46</v>
      </c>
    </row>
    <row r="5894" spans="1:4" s="364" customFormat="1" x14ac:dyDescent="0.25">
      <c r="A5894" s="360">
        <v>87768</v>
      </c>
      <c r="B5894" s="360" t="s">
        <v>15009</v>
      </c>
      <c r="C5894" s="360" t="s">
        <v>4</v>
      </c>
      <c r="D5894" s="361">
        <v>83.71</v>
      </c>
    </row>
    <row r="5895" spans="1:4" s="364" customFormat="1" x14ac:dyDescent="0.25">
      <c r="A5895" s="360">
        <v>87769</v>
      </c>
      <c r="B5895" s="360" t="s">
        <v>15010</v>
      </c>
      <c r="C5895" s="360" t="s">
        <v>4</v>
      </c>
      <c r="D5895" s="361">
        <v>92.3</v>
      </c>
    </row>
    <row r="5896" spans="1:4" s="364" customFormat="1" x14ac:dyDescent="0.25">
      <c r="A5896" s="360">
        <v>88470</v>
      </c>
      <c r="B5896" s="360" t="s">
        <v>15011</v>
      </c>
      <c r="C5896" s="360" t="s">
        <v>4</v>
      </c>
      <c r="D5896" s="361">
        <v>16.98</v>
      </c>
    </row>
    <row r="5897" spans="1:4" s="364" customFormat="1" x14ac:dyDescent="0.25">
      <c r="A5897" s="360">
        <v>88471</v>
      </c>
      <c r="B5897" s="360" t="s">
        <v>15012</v>
      </c>
      <c r="C5897" s="360" t="s">
        <v>4</v>
      </c>
      <c r="D5897" s="361">
        <v>21.3</v>
      </c>
    </row>
    <row r="5898" spans="1:4" s="364" customFormat="1" x14ac:dyDescent="0.25">
      <c r="A5898" s="360">
        <v>88472</v>
      </c>
      <c r="B5898" s="360" t="s">
        <v>15013</v>
      </c>
      <c r="C5898" s="360" t="s">
        <v>4</v>
      </c>
      <c r="D5898" s="361">
        <v>24.73</v>
      </c>
    </row>
    <row r="5899" spans="1:4" s="364" customFormat="1" x14ac:dyDescent="0.25">
      <c r="A5899" s="360">
        <v>88476</v>
      </c>
      <c r="B5899" s="360" t="s">
        <v>15014</v>
      </c>
      <c r="C5899" s="360" t="s">
        <v>4</v>
      </c>
      <c r="D5899" s="361">
        <v>14.76</v>
      </c>
    </row>
    <row r="5900" spans="1:4" s="364" customFormat="1" x14ac:dyDescent="0.25">
      <c r="A5900" s="360">
        <v>88477</v>
      </c>
      <c r="B5900" s="360" t="s">
        <v>15015</v>
      </c>
      <c r="C5900" s="360" t="s">
        <v>4</v>
      </c>
      <c r="D5900" s="361">
        <v>20.21</v>
      </c>
    </row>
    <row r="5901" spans="1:4" s="364" customFormat="1" x14ac:dyDescent="0.25">
      <c r="A5901" s="360">
        <v>88478</v>
      </c>
      <c r="B5901" s="360" t="s">
        <v>15016</v>
      </c>
      <c r="C5901" s="360" t="s">
        <v>4</v>
      </c>
      <c r="D5901" s="361">
        <v>24.71</v>
      </c>
    </row>
    <row r="5902" spans="1:4" s="364" customFormat="1" x14ac:dyDescent="0.25">
      <c r="A5902" s="360">
        <v>90930</v>
      </c>
      <c r="B5902" s="360" t="s">
        <v>15017</v>
      </c>
      <c r="C5902" s="360" t="s">
        <v>4</v>
      </c>
      <c r="D5902" s="361">
        <v>64.8</v>
      </c>
    </row>
    <row r="5903" spans="1:4" s="364" customFormat="1" x14ac:dyDescent="0.25">
      <c r="A5903" s="360">
        <v>90932</v>
      </c>
      <c r="B5903" s="360" t="s">
        <v>15018</v>
      </c>
      <c r="C5903" s="360" t="s">
        <v>4</v>
      </c>
      <c r="D5903" s="361">
        <v>70.319999999999993</v>
      </c>
    </row>
    <row r="5904" spans="1:4" s="364" customFormat="1" x14ac:dyDescent="0.25">
      <c r="A5904" s="360">
        <v>90933</v>
      </c>
      <c r="B5904" s="360" t="s">
        <v>15019</v>
      </c>
      <c r="C5904" s="360" t="s">
        <v>4</v>
      </c>
      <c r="D5904" s="361">
        <v>109.55</v>
      </c>
    </row>
    <row r="5905" spans="1:4" s="364" customFormat="1" x14ac:dyDescent="0.25">
      <c r="A5905" s="360">
        <v>90934</v>
      </c>
      <c r="B5905" s="360" t="s">
        <v>15020</v>
      </c>
      <c r="C5905" s="360" t="s">
        <v>4</v>
      </c>
      <c r="D5905" s="361">
        <v>119.39</v>
      </c>
    </row>
    <row r="5906" spans="1:4" s="364" customFormat="1" x14ac:dyDescent="0.25">
      <c r="A5906" s="360">
        <v>90940</v>
      </c>
      <c r="B5906" s="360" t="s">
        <v>15021</v>
      </c>
      <c r="C5906" s="360" t="s">
        <v>4</v>
      </c>
      <c r="D5906" s="361">
        <v>68.89</v>
      </c>
    </row>
    <row r="5907" spans="1:4" s="364" customFormat="1" x14ac:dyDescent="0.25">
      <c r="A5907" s="360">
        <v>90942</v>
      </c>
      <c r="B5907" s="360" t="s">
        <v>15022</v>
      </c>
      <c r="C5907" s="360" t="s">
        <v>4</v>
      </c>
      <c r="D5907" s="361">
        <v>74.91</v>
      </c>
    </row>
    <row r="5908" spans="1:4" s="364" customFormat="1" x14ac:dyDescent="0.25">
      <c r="A5908" s="360">
        <v>90943</v>
      </c>
      <c r="B5908" s="360" t="s">
        <v>15023</v>
      </c>
      <c r="C5908" s="360" t="s">
        <v>4</v>
      </c>
      <c r="D5908" s="361">
        <v>117.63</v>
      </c>
    </row>
    <row r="5909" spans="1:4" s="364" customFormat="1" x14ac:dyDescent="0.25">
      <c r="A5909" s="360">
        <v>90944</v>
      </c>
      <c r="B5909" s="360" t="s">
        <v>15024</v>
      </c>
      <c r="C5909" s="360" t="s">
        <v>4</v>
      </c>
      <c r="D5909" s="361">
        <v>128.34</v>
      </c>
    </row>
    <row r="5910" spans="1:4" s="364" customFormat="1" x14ac:dyDescent="0.25">
      <c r="A5910" s="360">
        <v>90950</v>
      </c>
      <c r="B5910" s="360" t="s">
        <v>15025</v>
      </c>
      <c r="C5910" s="360" t="s">
        <v>4</v>
      </c>
      <c r="D5910" s="361">
        <v>76.36</v>
      </c>
    </row>
    <row r="5911" spans="1:4" s="364" customFormat="1" x14ac:dyDescent="0.25">
      <c r="A5911" s="360">
        <v>90952</v>
      </c>
      <c r="B5911" s="360" t="s">
        <v>15026</v>
      </c>
      <c r="C5911" s="360" t="s">
        <v>4</v>
      </c>
      <c r="D5911" s="361">
        <v>83.27</v>
      </c>
    </row>
    <row r="5912" spans="1:4" s="364" customFormat="1" x14ac:dyDescent="0.25">
      <c r="A5912" s="360">
        <v>90953</v>
      </c>
      <c r="B5912" s="360" t="s">
        <v>15027</v>
      </c>
      <c r="C5912" s="360" t="s">
        <v>4</v>
      </c>
      <c r="D5912" s="361">
        <v>132.38999999999999</v>
      </c>
    </row>
    <row r="5913" spans="1:4" s="364" customFormat="1" x14ac:dyDescent="0.25">
      <c r="A5913" s="360">
        <v>90954</v>
      </c>
      <c r="B5913" s="360" t="s">
        <v>15028</v>
      </c>
      <c r="C5913" s="360" t="s">
        <v>4</v>
      </c>
      <c r="D5913" s="361">
        <v>144.69999999999999</v>
      </c>
    </row>
    <row r="5914" spans="1:4" s="364" customFormat="1" x14ac:dyDescent="0.25">
      <c r="A5914" s="360">
        <v>94438</v>
      </c>
      <c r="B5914" s="360" t="s">
        <v>5339</v>
      </c>
      <c r="C5914" s="360" t="s">
        <v>4</v>
      </c>
      <c r="D5914" s="361">
        <v>34.6</v>
      </c>
    </row>
    <row r="5915" spans="1:4" s="364" customFormat="1" x14ac:dyDescent="0.25">
      <c r="A5915" s="360">
        <v>94439</v>
      </c>
      <c r="B5915" s="360" t="s">
        <v>5340</v>
      </c>
      <c r="C5915" s="360" t="s">
        <v>4</v>
      </c>
      <c r="D5915" s="361">
        <v>39.15</v>
      </c>
    </row>
    <row r="5916" spans="1:4" s="364" customFormat="1" x14ac:dyDescent="0.25">
      <c r="A5916" s="360">
        <v>94779</v>
      </c>
      <c r="B5916" s="360" t="s">
        <v>5341</v>
      </c>
      <c r="C5916" s="360" t="s">
        <v>4</v>
      </c>
      <c r="D5916" s="361">
        <v>33.43</v>
      </c>
    </row>
    <row r="5917" spans="1:4" s="364" customFormat="1" x14ac:dyDescent="0.25">
      <c r="A5917" s="360">
        <v>94782</v>
      </c>
      <c r="B5917" s="360" t="s">
        <v>5342</v>
      </c>
      <c r="C5917" s="360" t="s">
        <v>4</v>
      </c>
      <c r="D5917" s="361">
        <v>38.47</v>
      </c>
    </row>
    <row r="5918" spans="1:4" s="364" customFormat="1" x14ac:dyDescent="0.25">
      <c r="A5918" s="360">
        <v>102803</v>
      </c>
      <c r="B5918" s="360" t="s">
        <v>15029</v>
      </c>
      <c r="C5918" s="360" t="s">
        <v>4</v>
      </c>
      <c r="D5918" s="361">
        <v>1.81</v>
      </c>
    </row>
    <row r="5919" spans="1:4" s="364" customFormat="1" x14ac:dyDescent="0.25">
      <c r="A5919" s="360">
        <v>101742</v>
      </c>
      <c r="B5919" s="360" t="s">
        <v>5343</v>
      </c>
      <c r="C5919" s="360" t="s">
        <v>51</v>
      </c>
      <c r="D5919" s="361">
        <v>57.89</v>
      </c>
    </row>
    <row r="5920" spans="1:4" s="364" customFormat="1" x14ac:dyDescent="0.25">
      <c r="A5920" s="360">
        <v>87871</v>
      </c>
      <c r="B5920" s="360" t="s">
        <v>5344</v>
      </c>
      <c r="C5920" s="360" t="s">
        <v>4</v>
      </c>
      <c r="D5920" s="361">
        <v>10.55</v>
      </c>
    </row>
    <row r="5921" spans="1:4" s="364" customFormat="1" x14ac:dyDescent="0.25">
      <c r="A5921" s="360">
        <v>87872</v>
      </c>
      <c r="B5921" s="360" t="s">
        <v>5345</v>
      </c>
      <c r="C5921" s="360" t="s">
        <v>4</v>
      </c>
      <c r="D5921" s="361">
        <v>9.9700000000000006</v>
      </c>
    </row>
    <row r="5922" spans="1:4" s="364" customFormat="1" x14ac:dyDescent="0.25">
      <c r="A5922" s="360">
        <v>87873</v>
      </c>
      <c r="B5922" s="360" t="s">
        <v>5346</v>
      </c>
      <c r="C5922" s="360" t="s">
        <v>4</v>
      </c>
      <c r="D5922" s="361">
        <v>5.28</v>
      </c>
    </row>
    <row r="5923" spans="1:4" s="364" customFormat="1" x14ac:dyDescent="0.25">
      <c r="A5923" s="360">
        <v>87874</v>
      </c>
      <c r="B5923" s="360" t="s">
        <v>5347</v>
      </c>
      <c r="C5923" s="360" t="s">
        <v>4</v>
      </c>
      <c r="D5923" s="361">
        <v>5.15</v>
      </c>
    </row>
    <row r="5924" spans="1:4" s="364" customFormat="1" x14ac:dyDescent="0.25">
      <c r="A5924" s="360">
        <v>87876</v>
      </c>
      <c r="B5924" s="360" t="s">
        <v>5348</v>
      </c>
      <c r="C5924" s="360" t="s">
        <v>4</v>
      </c>
      <c r="D5924" s="361">
        <v>6.23</v>
      </c>
    </row>
    <row r="5925" spans="1:4" s="364" customFormat="1" x14ac:dyDescent="0.25">
      <c r="A5925" s="360">
        <v>87877</v>
      </c>
      <c r="B5925" s="360" t="s">
        <v>5349</v>
      </c>
      <c r="C5925" s="360" t="s">
        <v>4</v>
      </c>
      <c r="D5925" s="361">
        <v>5.95</v>
      </c>
    </row>
    <row r="5926" spans="1:4" s="364" customFormat="1" x14ac:dyDescent="0.25">
      <c r="A5926" s="360">
        <v>87878</v>
      </c>
      <c r="B5926" s="360" t="s">
        <v>5350</v>
      </c>
      <c r="C5926" s="360" t="s">
        <v>4</v>
      </c>
      <c r="D5926" s="361">
        <v>3.87</v>
      </c>
    </row>
    <row r="5927" spans="1:4" s="364" customFormat="1" x14ac:dyDescent="0.25">
      <c r="A5927" s="360">
        <v>87879</v>
      </c>
      <c r="B5927" s="360" t="s">
        <v>286</v>
      </c>
      <c r="C5927" s="360" t="s">
        <v>4</v>
      </c>
      <c r="D5927" s="361">
        <v>3.45</v>
      </c>
    </row>
    <row r="5928" spans="1:4" s="364" customFormat="1" x14ac:dyDescent="0.25">
      <c r="A5928" s="360">
        <v>87881</v>
      </c>
      <c r="B5928" s="360" t="s">
        <v>5351</v>
      </c>
      <c r="C5928" s="360" t="s">
        <v>4</v>
      </c>
      <c r="D5928" s="361">
        <v>5.2</v>
      </c>
    </row>
    <row r="5929" spans="1:4" s="364" customFormat="1" x14ac:dyDescent="0.25">
      <c r="A5929" s="360">
        <v>87882</v>
      </c>
      <c r="B5929" s="360" t="s">
        <v>5352</v>
      </c>
      <c r="C5929" s="360" t="s">
        <v>4</v>
      </c>
      <c r="D5929" s="361">
        <v>5.07</v>
      </c>
    </row>
    <row r="5930" spans="1:4" s="364" customFormat="1" x14ac:dyDescent="0.25">
      <c r="A5930" s="360">
        <v>87884</v>
      </c>
      <c r="B5930" s="360" t="s">
        <v>5353</v>
      </c>
      <c r="C5930" s="360" t="s">
        <v>4</v>
      </c>
      <c r="D5930" s="361">
        <v>6.15</v>
      </c>
    </row>
    <row r="5931" spans="1:4" s="364" customFormat="1" x14ac:dyDescent="0.25">
      <c r="A5931" s="360">
        <v>87885</v>
      </c>
      <c r="B5931" s="360" t="s">
        <v>5354</v>
      </c>
      <c r="C5931" s="360" t="s">
        <v>4</v>
      </c>
      <c r="D5931" s="361">
        <v>5.87</v>
      </c>
    </row>
    <row r="5932" spans="1:4" s="364" customFormat="1" x14ac:dyDescent="0.25">
      <c r="A5932" s="360">
        <v>87886</v>
      </c>
      <c r="B5932" s="360" t="s">
        <v>5355</v>
      </c>
      <c r="C5932" s="360" t="s">
        <v>4</v>
      </c>
      <c r="D5932" s="361">
        <v>16.14</v>
      </c>
    </row>
    <row r="5933" spans="1:4" s="364" customFormat="1" x14ac:dyDescent="0.25">
      <c r="A5933" s="360">
        <v>87887</v>
      </c>
      <c r="B5933" s="360" t="s">
        <v>5356</v>
      </c>
      <c r="C5933" s="360" t="s">
        <v>4</v>
      </c>
      <c r="D5933" s="361">
        <v>15.56</v>
      </c>
    </row>
    <row r="5934" spans="1:4" s="364" customFormat="1" x14ac:dyDescent="0.25">
      <c r="A5934" s="360">
        <v>87888</v>
      </c>
      <c r="B5934" s="360" t="s">
        <v>5357</v>
      </c>
      <c r="C5934" s="360" t="s">
        <v>4</v>
      </c>
      <c r="D5934" s="361">
        <v>6.46</v>
      </c>
    </row>
    <row r="5935" spans="1:4" s="364" customFormat="1" x14ac:dyDescent="0.25">
      <c r="A5935" s="360">
        <v>87889</v>
      </c>
      <c r="B5935" s="360" t="s">
        <v>5358</v>
      </c>
      <c r="C5935" s="360" t="s">
        <v>4</v>
      </c>
      <c r="D5935" s="361">
        <v>6.33</v>
      </c>
    </row>
    <row r="5936" spans="1:4" s="364" customFormat="1" x14ac:dyDescent="0.25">
      <c r="A5936" s="360">
        <v>87891</v>
      </c>
      <c r="B5936" s="360" t="s">
        <v>5359</v>
      </c>
      <c r="C5936" s="360" t="s">
        <v>4</v>
      </c>
      <c r="D5936" s="361">
        <v>7.41</v>
      </c>
    </row>
    <row r="5937" spans="1:4" s="364" customFormat="1" x14ac:dyDescent="0.25">
      <c r="A5937" s="360">
        <v>87892</v>
      </c>
      <c r="B5937" s="360" t="s">
        <v>5360</v>
      </c>
      <c r="C5937" s="360" t="s">
        <v>4</v>
      </c>
      <c r="D5937" s="361">
        <v>7.13</v>
      </c>
    </row>
    <row r="5938" spans="1:4" s="364" customFormat="1" x14ac:dyDescent="0.25">
      <c r="A5938" s="360">
        <v>87893</v>
      </c>
      <c r="B5938" s="360" t="s">
        <v>5361</v>
      </c>
      <c r="C5938" s="360" t="s">
        <v>4</v>
      </c>
      <c r="D5938" s="361">
        <v>5.91</v>
      </c>
    </row>
    <row r="5939" spans="1:4" s="364" customFormat="1" x14ac:dyDescent="0.25">
      <c r="A5939" s="360">
        <v>87894</v>
      </c>
      <c r="B5939" s="360" t="s">
        <v>5362</v>
      </c>
      <c r="C5939" s="360" t="s">
        <v>4</v>
      </c>
      <c r="D5939" s="361">
        <v>5.49</v>
      </c>
    </row>
    <row r="5940" spans="1:4" s="364" customFormat="1" x14ac:dyDescent="0.25">
      <c r="A5940" s="360">
        <v>87896</v>
      </c>
      <c r="B5940" s="360" t="s">
        <v>5363</v>
      </c>
      <c r="C5940" s="360" t="s">
        <v>4</v>
      </c>
      <c r="D5940" s="361">
        <v>5.48</v>
      </c>
    </row>
    <row r="5941" spans="1:4" s="364" customFormat="1" x14ac:dyDescent="0.25">
      <c r="A5941" s="360">
        <v>87897</v>
      </c>
      <c r="B5941" s="360" t="s">
        <v>5364</v>
      </c>
      <c r="C5941" s="360" t="s">
        <v>4</v>
      </c>
      <c r="D5941" s="361">
        <v>5.0599999999999996</v>
      </c>
    </row>
    <row r="5942" spans="1:4" s="364" customFormat="1" x14ac:dyDescent="0.25">
      <c r="A5942" s="360">
        <v>87899</v>
      </c>
      <c r="B5942" s="360" t="s">
        <v>5365</v>
      </c>
      <c r="C5942" s="360" t="s">
        <v>4</v>
      </c>
      <c r="D5942" s="361">
        <v>7.5</v>
      </c>
    </row>
    <row r="5943" spans="1:4" s="364" customFormat="1" x14ac:dyDescent="0.25">
      <c r="A5943" s="360">
        <v>87900</v>
      </c>
      <c r="B5943" s="360" t="s">
        <v>5366</v>
      </c>
      <c r="C5943" s="360" t="s">
        <v>4</v>
      </c>
      <c r="D5943" s="361">
        <v>7.37</v>
      </c>
    </row>
    <row r="5944" spans="1:4" s="364" customFormat="1" x14ac:dyDescent="0.25">
      <c r="A5944" s="360">
        <v>87902</v>
      </c>
      <c r="B5944" s="360" t="s">
        <v>5367</v>
      </c>
      <c r="C5944" s="360" t="s">
        <v>4</v>
      </c>
      <c r="D5944" s="361">
        <v>8.4499999999999993</v>
      </c>
    </row>
    <row r="5945" spans="1:4" s="364" customFormat="1" x14ac:dyDescent="0.25">
      <c r="A5945" s="360">
        <v>87903</v>
      </c>
      <c r="B5945" s="360" t="s">
        <v>5368</v>
      </c>
      <c r="C5945" s="360" t="s">
        <v>4</v>
      </c>
      <c r="D5945" s="361">
        <v>8.17</v>
      </c>
    </row>
    <row r="5946" spans="1:4" s="364" customFormat="1" x14ac:dyDescent="0.25">
      <c r="A5946" s="360">
        <v>87904</v>
      </c>
      <c r="B5946" s="360" t="s">
        <v>5369</v>
      </c>
      <c r="C5946" s="360" t="s">
        <v>4</v>
      </c>
      <c r="D5946" s="361">
        <v>7.63</v>
      </c>
    </row>
    <row r="5947" spans="1:4" s="364" customFormat="1" x14ac:dyDescent="0.25">
      <c r="A5947" s="360">
        <v>87905</v>
      </c>
      <c r="B5947" s="360" t="s">
        <v>5370</v>
      </c>
      <c r="C5947" s="360" t="s">
        <v>4</v>
      </c>
      <c r="D5947" s="361">
        <v>7.21</v>
      </c>
    </row>
    <row r="5948" spans="1:4" s="364" customFormat="1" x14ac:dyDescent="0.25">
      <c r="A5948" s="360">
        <v>87907</v>
      </c>
      <c r="B5948" s="360" t="s">
        <v>5371</v>
      </c>
      <c r="C5948" s="360" t="s">
        <v>4</v>
      </c>
      <c r="D5948" s="361">
        <v>7.05</v>
      </c>
    </row>
    <row r="5949" spans="1:4" s="364" customFormat="1" x14ac:dyDescent="0.25">
      <c r="A5949" s="360">
        <v>87908</v>
      </c>
      <c r="B5949" s="360" t="s">
        <v>5372</v>
      </c>
      <c r="C5949" s="360" t="s">
        <v>4</v>
      </c>
      <c r="D5949" s="361">
        <v>6.63</v>
      </c>
    </row>
    <row r="5950" spans="1:4" s="364" customFormat="1" x14ac:dyDescent="0.25">
      <c r="A5950" s="360">
        <v>87910</v>
      </c>
      <c r="B5950" s="360" t="s">
        <v>5373</v>
      </c>
      <c r="C5950" s="360" t="s">
        <v>4</v>
      </c>
      <c r="D5950" s="361">
        <v>15.89</v>
      </c>
    </row>
    <row r="5951" spans="1:4" s="364" customFormat="1" x14ac:dyDescent="0.25">
      <c r="A5951" s="360">
        <v>87911</v>
      </c>
      <c r="B5951" s="360" t="s">
        <v>5374</v>
      </c>
      <c r="C5951" s="360" t="s">
        <v>4</v>
      </c>
      <c r="D5951" s="361">
        <v>15.31</v>
      </c>
    </row>
    <row r="5952" spans="1:4" s="364" customFormat="1" x14ac:dyDescent="0.25">
      <c r="A5952" s="360">
        <v>87411</v>
      </c>
      <c r="B5952" s="360" t="s">
        <v>5375</v>
      </c>
      <c r="C5952" s="360" t="s">
        <v>4</v>
      </c>
      <c r="D5952" s="361">
        <v>11</v>
      </c>
    </row>
    <row r="5953" spans="1:4" s="364" customFormat="1" x14ac:dyDescent="0.25">
      <c r="A5953" s="360">
        <v>87412</v>
      </c>
      <c r="B5953" s="360" t="s">
        <v>5376</v>
      </c>
      <c r="C5953" s="360" t="s">
        <v>4</v>
      </c>
      <c r="D5953" s="361">
        <v>16.7</v>
      </c>
    </row>
    <row r="5954" spans="1:4" s="364" customFormat="1" x14ac:dyDescent="0.25">
      <c r="A5954" s="360">
        <v>87413</v>
      </c>
      <c r="B5954" s="360" t="s">
        <v>5377</v>
      </c>
      <c r="C5954" s="360" t="s">
        <v>4</v>
      </c>
      <c r="D5954" s="361">
        <v>19.96</v>
      </c>
    </row>
    <row r="5955" spans="1:4" s="364" customFormat="1" x14ac:dyDescent="0.25">
      <c r="A5955" s="360">
        <v>87414</v>
      </c>
      <c r="B5955" s="360" t="s">
        <v>5378</v>
      </c>
      <c r="C5955" s="360" t="s">
        <v>4</v>
      </c>
      <c r="D5955" s="361">
        <v>15.65</v>
      </c>
    </row>
    <row r="5956" spans="1:4" s="364" customFormat="1" x14ac:dyDescent="0.25">
      <c r="A5956" s="360">
        <v>87415</v>
      </c>
      <c r="B5956" s="360" t="s">
        <v>5379</v>
      </c>
      <c r="C5956" s="360" t="s">
        <v>4</v>
      </c>
      <c r="D5956" s="361">
        <v>21.2</v>
      </c>
    </row>
    <row r="5957" spans="1:4" s="364" customFormat="1" x14ac:dyDescent="0.25">
      <c r="A5957" s="360">
        <v>87416</v>
      </c>
      <c r="B5957" s="360" t="s">
        <v>5380</v>
      </c>
      <c r="C5957" s="360" t="s">
        <v>4</v>
      </c>
      <c r="D5957" s="361">
        <v>24.66</v>
      </c>
    </row>
    <row r="5958" spans="1:4" s="364" customFormat="1" x14ac:dyDescent="0.25">
      <c r="A5958" s="360">
        <v>87417</v>
      </c>
      <c r="B5958" s="360" t="s">
        <v>5381</v>
      </c>
      <c r="C5958" s="360" t="s">
        <v>4</v>
      </c>
      <c r="D5958" s="361">
        <v>11.8</v>
      </c>
    </row>
    <row r="5959" spans="1:4" s="364" customFormat="1" x14ac:dyDescent="0.25">
      <c r="A5959" s="360">
        <v>87418</v>
      </c>
      <c r="B5959" s="360" t="s">
        <v>5382</v>
      </c>
      <c r="C5959" s="360" t="s">
        <v>4</v>
      </c>
      <c r="D5959" s="361">
        <v>12.23</v>
      </c>
    </row>
    <row r="5960" spans="1:4" s="364" customFormat="1" x14ac:dyDescent="0.25">
      <c r="A5960" s="360">
        <v>87419</v>
      </c>
      <c r="B5960" s="360" t="s">
        <v>5383</v>
      </c>
      <c r="C5960" s="360" t="s">
        <v>4</v>
      </c>
      <c r="D5960" s="361">
        <v>13.45</v>
      </c>
    </row>
    <row r="5961" spans="1:4" s="364" customFormat="1" x14ac:dyDescent="0.25">
      <c r="A5961" s="360">
        <v>87420</v>
      </c>
      <c r="B5961" s="360" t="s">
        <v>5384</v>
      </c>
      <c r="C5961" s="360" t="s">
        <v>4</v>
      </c>
      <c r="D5961" s="361">
        <v>17.09</v>
      </c>
    </row>
    <row r="5962" spans="1:4" s="364" customFormat="1" x14ac:dyDescent="0.25">
      <c r="A5962" s="360">
        <v>87421</v>
      </c>
      <c r="B5962" s="360" t="s">
        <v>5385</v>
      </c>
      <c r="C5962" s="360" t="s">
        <v>4</v>
      </c>
      <c r="D5962" s="361">
        <v>17.52</v>
      </c>
    </row>
    <row r="5963" spans="1:4" s="364" customFormat="1" x14ac:dyDescent="0.25">
      <c r="A5963" s="360">
        <v>87422</v>
      </c>
      <c r="B5963" s="360" t="s">
        <v>5386</v>
      </c>
      <c r="C5963" s="360" t="s">
        <v>4</v>
      </c>
      <c r="D5963" s="361">
        <v>18.75</v>
      </c>
    </row>
    <row r="5964" spans="1:4" s="364" customFormat="1" x14ac:dyDescent="0.25">
      <c r="A5964" s="360">
        <v>87423</v>
      </c>
      <c r="B5964" s="360" t="s">
        <v>5387</v>
      </c>
      <c r="C5964" s="360" t="s">
        <v>4</v>
      </c>
      <c r="D5964" s="361">
        <v>24.02</v>
      </c>
    </row>
    <row r="5965" spans="1:4" s="364" customFormat="1" x14ac:dyDescent="0.25">
      <c r="A5965" s="360">
        <v>87424</v>
      </c>
      <c r="B5965" s="360" t="s">
        <v>5388</v>
      </c>
      <c r="C5965" s="360" t="s">
        <v>4</v>
      </c>
      <c r="D5965" s="361">
        <v>24.66</v>
      </c>
    </row>
    <row r="5966" spans="1:4" s="364" customFormat="1" x14ac:dyDescent="0.25">
      <c r="A5966" s="360">
        <v>87425</v>
      </c>
      <c r="B5966" s="360" t="s">
        <v>5389</v>
      </c>
      <c r="C5966" s="360" t="s">
        <v>4</v>
      </c>
      <c r="D5966" s="361">
        <v>25.67</v>
      </c>
    </row>
    <row r="5967" spans="1:4" s="364" customFormat="1" x14ac:dyDescent="0.25">
      <c r="A5967" s="360">
        <v>87426</v>
      </c>
      <c r="B5967" s="360" t="s">
        <v>5390</v>
      </c>
      <c r="C5967" s="360" t="s">
        <v>4</v>
      </c>
      <c r="D5967" s="361">
        <v>27.69</v>
      </c>
    </row>
    <row r="5968" spans="1:4" s="364" customFormat="1" x14ac:dyDescent="0.25">
      <c r="A5968" s="360">
        <v>87427</v>
      </c>
      <c r="B5968" s="360" t="s">
        <v>5391</v>
      </c>
      <c r="C5968" s="360" t="s">
        <v>4</v>
      </c>
      <c r="D5968" s="361">
        <v>28.33</v>
      </c>
    </row>
    <row r="5969" spans="1:4" s="364" customFormat="1" x14ac:dyDescent="0.25">
      <c r="A5969" s="360">
        <v>87428</v>
      </c>
      <c r="B5969" s="360" t="s">
        <v>5392</v>
      </c>
      <c r="C5969" s="360" t="s">
        <v>4</v>
      </c>
      <c r="D5969" s="361">
        <v>29.35</v>
      </c>
    </row>
    <row r="5970" spans="1:4" s="364" customFormat="1" x14ac:dyDescent="0.25">
      <c r="A5970" s="360">
        <v>87429</v>
      </c>
      <c r="B5970" s="360" t="s">
        <v>5393</v>
      </c>
      <c r="C5970" s="360" t="s">
        <v>4</v>
      </c>
      <c r="D5970" s="361">
        <v>15.4</v>
      </c>
    </row>
    <row r="5971" spans="1:4" s="364" customFormat="1" x14ac:dyDescent="0.25">
      <c r="A5971" s="360">
        <v>87430</v>
      </c>
      <c r="B5971" s="360" t="s">
        <v>5394</v>
      </c>
      <c r="C5971" s="360" t="s">
        <v>4</v>
      </c>
      <c r="D5971" s="361">
        <v>15.83</v>
      </c>
    </row>
    <row r="5972" spans="1:4" s="364" customFormat="1" x14ac:dyDescent="0.25">
      <c r="A5972" s="360">
        <v>87431</v>
      </c>
      <c r="B5972" s="360" t="s">
        <v>5395</v>
      </c>
      <c r="C5972" s="360" t="s">
        <v>4</v>
      </c>
      <c r="D5972" s="361">
        <v>16.04</v>
      </c>
    </row>
    <row r="5973" spans="1:4" s="364" customFormat="1" x14ac:dyDescent="0.25">
      <c r="A5973" s="360">
        <v>87432</v>
      </c>
      <c r="B5973" s="360" t="s">
        <v>5396</v>
      </c>
      <c r="C5973" s="360" t="s">
        <v>4</v>
      </c>
      <c r="D5973" s="361">
        <v>22.03</v>
      </c>
    </row>
    <row r="5974" spans="1:4" s="364" customFormat="1" x14ac:dyDescent="0.25">
      <c r="A5974" s="360">
        <v>87433</v>
      </c>
      <c r="B5974" s="360" t="s">
        <v>5397</v>
      </c>
      <c r="C5974" s="360" t="s">
        <v>4</v>
      </c>
      <c r="D5974" s="361">
        <v>22.89</v>
      </c>
    </row>
    <row r="5975" spans="1:4" s="364" customFormat="1" x14ac:dyDescent="0.25">
      <c r="A5975" s="360">
        <v>87434</v>
      </c>
      <c r="B5975" s="360" t="s">
        <v>5398</v>
      </c>
      <c r="C5975" s="360" t="s">
        <v>4</v>
      </c>
      <c r="D5975" s="361">
        <v>23.47</v>
      </c>
    </row>
    <row r="5976" spans="1:4" s="364" customFormat="1" x14ac:dyDescent="0.25">
      <c r="A5976" s="360">
        <v>87435</v>
      </c>
      <c r="B5976" s="360" t="s">
        <v>5399</v>
      </c>
      <c r="C5976" s="360" t="s">
        <v>4</v>
      </c>
      <c r="D5976" s="361">
        <v>24.7</v>
      </c>
    </row>
    <row r="5977" spans="1:4" s="364" customFormat="1" x14ac:dyDescent="0.25">
      <c r="A5977" s="360">
        <v>87436</v>
      </c>
      <c r="B5977" s="360" t="s">
        <v>5400</v>
      </c>
      <c r="C5977" s="360" t="s">
        <v>4</v>
      </c>
      <c r="D5977" s="361">
        <v>26.14</v>
      </c>
    </row>
    <row r="5978" spans="1:4" s="364" customFormat="1" x14ac:dyDescent="0.25">
      <c r="A5978" s="360">
        <v>87437</v>
      </c>
      <c r="B5978" s="360" t="s">
        <v>5401</v>
      </c>
      <c r="C5978" s="360" t="s">
        <v>4</v>
      </c>
      <c r="D5978" s="361">
        <v>27.15</v>
      </c>
    </row>
    <row r="5979" spans="1:4" s="364" customFormat="1" x14ac:dyDescent="0.25">
      <c r="A5979" s="360">
        <v>87438</v>
      </c>
      <c r="B5979" s="360" t="s">
        <v>5402</v>
      </c>
      <c r="C5979" s="360" t="s">
        <v>4</v>
      </c>
      <c r="D5979" s="361">
        <v>30.39</v>
      </c>
    </row>
    <row r="5980" spans="1:4" s="364" customFormat="1" x14ac:dyDescent="0.25">
      <c r="A5980" s="360">
        <v>87439</v>
      </c>
      <c r="B5980" s="360" t="s">
        <v>5403</v>
      </c>
      <c r="C5980" s="360" t="s">
        <v>4</v>
      </c>
      <c r="D5980" s="361">
        <v>32.200000000000003</v>
      </c>
    </row>
    <row r="5981" spans="1:4" s="364" customFormat="1" x14ac:dyDescent="0.25">
      <c r="A5981" s="360">
        <v>87440</v>
      </c>
      <c r="B5981" s="360" t="s">
        <v>5404</v>
      </c>
      <c r="C5981" s="360" t="s">
        <v>4</v>
      </c>
      <c r="D5981" s="361">
        <v>33.06</v>
      </c>
    </row>
    <row r="5982" spans="1:4" s="364" customFormat="1" x14ac:dyDescent="0.25">
      <c r="A5982" s="360">
        <v>87527</v>
      </c>
      <c r="B5982" s="360" t="s">
        <v>5405</v>
      </c>
      <c r="C5982" s="360" t="s">
        <v>4</v>
      </c>
      <c r="D5982" s="361">
        <v>33.82</v>
      </c>
    </row>
    <row r="5983" spans="1:4" s="364" customFormat="1" x14ac:dyDescent="0.25">
      <c r="A5983" s="360">
        <v>87528</v>
      </c>
      <c r="B5983" s="360" t="s">
        <v>5406</v>
      </c>
      <c r="C5983" s="360" t="s">
        <v>4</v>
      </c>
      <c r="D5983" s="361">
        <v>37.409999999999997</v>
      </c>
    </row>
    <row r="5984" spans="1:4" s="364" customFormat="1" x14ac:dyDescent="0.25">
      <c r="A5984" s="360">
        <v>87529</v>
      </c>
      <c r="B5984" s="360" t="s">
        <v>5407</v>
      </c>
      <c r="C5984" s="360" t="s">
        <v>4</v>
      </c>
      <c r="D5984" s="361">
        <v>30.82</v>
      </c>
    </row>
    <row r="5985" spans="1:4" s="364" customFormat="1" x14ac:dyDescent="0.25">
      <c r="A5985" s="360">
        <v>87530</v>
      </c>
      <c r="B5985" s="360" t="s">
        <v>5408</v>
      </c>
      <c r="C5985" s="360" t="s">
        <v>4</v>
      </c>
      <c r="D5985" s="361">
        <v>34.409999999999997</v>
      </c>
    </row>
    <row r="5986" spans="1:4" s="364" customFormat="1" x14ac:dyDescent="0.25">
      <c r="A5986" s="360">
        <v>87531</v>
      </c>
      <c r="B5986" s="360" t="s">
        <v>5409</v>
      </c>
      <c r="C5986" s="360" t="s">
        <v>4</v>
      </c>
      <c r="D5986" s="361">
        <v>29.76</v>
      </c>
    </row>
    <row r="5987" spans="1:4" s="364" customFormat="1" x14ac:dyDescent="0.25">
      <c r="A5987" s="360">
        <v>87532</v>
      </c>
      <c r="B5987" s="360" t="s">
        <v>5410</v>
      </c>
      <c r="C5987" s="360" t="s">
        <v>4</v>
      </c>
      <c r="D5987" s="361">
        <v>33.35</v>
      </c>
    </row>
    <row r="5988" spans="1:4" s="364" customFormat="1" x14ac:dyDescent="0.25">
      <c r="A5988" s="360">
        <v>87535</v>
      </c>
      <c r="B5988" s="360" t="s">
        <v>5411</v>
      </c>
      <c r="C5988" s="360" t="s">
        <v>4</v>
      </c>
      <c r="D5988" s="361">
        <v>26.76</v>
      </c>
    </row>
    <row r="5989" spans="1:4" s="364" customFormat="1" x14ac:dyDescent="0.25">
      <c r="A5989" s="360">
        <v>87536</v>
      </c>
      <c r="B5989" s="360" t="s">
        <v>5412</v>
      </c>
      <c r="C5989" s="360" t="s">
        <v>4</v>
      </c>
      <c r="D5989" s="361">
        <v>30.35</v>
      </c>
    </row>
    <row r="5990" spans="1:4" s="364" customFormat="1" x14ac:dyDescent="0.25">
      <c r="A5990" s="360">
        <v>87537</v>
      </c>
      <c r="B5990" s="360" t="s">
        <v>5413</v>
      </c>
      <c r="C5990" s="360" t="s">
        <v>4</v>
      </c>
      <c r="D5990" s="361">
        <v>54.07</v>
      </c>
    </row>
    <row r="5991" spans="1:4" s="364" customFormat="1" x14ac:dyDescent="0.25">
      <c r="A5991" s="360">
        <v>87538</v>
      </c>
      <c r="B5991" s="360" t="s">
        <v>5414</v>
      </c>
      <c r="C5991" s="360" t="s">
        <v>4</v>
      </c>
      <c r="D5991" s="361">
        <v>51.49</v>
      </c>
    </row>
    <row r="5992" spans="1:4" s="364" customFormat="1" x14ac:dyDescent="0.25">
      <c r="A5992" s="360">
        <v>87539</v>
      </c>
      <c r="B5992" s="360" t="s">
        <v>5415</v>
      </c>
      <c r="C5992" s="360" t="s">
        <v>4</v>
      </c>
      <c r="D5992" s="361">
        <v>50.57</v>
      </c>
    </row>
    <row r="5993" spans="1:4" s="364" customFormat="1" x14ac:dyDescent="0.25">
      <c r="A5993" s="360">
        <v>87541</v>
      </c>
      <c r="B5993" s="360" t="s">
        <v>5416</v>
      </c>
      <c r="C5993" s="360" t="s">
        <v>4</v>
      </c>
      <c r="D5993" s="361">
        <v>47.98</v>
      </c>
    </row>
    <row r="5994" spans="1:4" s="364" customFormat="1" x14ac:dyDescent="0.25">
      <c r="A5994" s="360">
        <v>87543</v>
      </c>
      <c r="B5994" s="360" t="s">
        <v>5417</v>
      </c>
      <c r="C5994" s="360" t="s">
        <v>4</v>
      </c>
      <c r="D5994" s="361">
        <v>17.12</v>
      </c>
    </row>
    <row r="5995" spans="1:4" s="364" customFormat="1" x14ac:dyDescent="0.25">
      <c r="A5995" s="360">
        <v>87545</v>
      </c>
      <c r="B5995" s="360" t="s">
        <v>5418</v>
      </c>
      <c r="C5995" s="360" t="s">
        <v>4</v>
      </c>
      <c r="D5995" s="361">
        <v>22.73</v>
      </c>
    </row>
    <row r="5996" spans="1:4" s="364" customFormat="1" x14ac:dyDescent="0.25">
      <c r="A5996" s="360">
        <v>87546</v>
      </c>
      <c r="B5996" s="360" t="s">
        <v>5419</v>
      </c>
      <c r="C5996" s="360" t="s">
        <v>4</v>
      </c>
      <c r="D5996" s="361">
        <v>24.76</v>
      </c>
    </row>
    <row r="5997" spans="1:4" s="364" customFormat="1" x14ac:dyDescent="0.25">
      <c r="A5997" s="360">
        <v>87547</v>
      </c>
      <c r="B5997" s="360" t="s">
        <v>5420</v>
      </c>
      <c r="C5997" s="360" t="s">
        <v>4</v>
      </c>
      <c r="D5997" s="361">
        <v>19.739999999999998</v>
      </c>
    </row>
    <row r="5998" spans="1:4" s="364" customFormat="1" x14ac:dyDescent="0.25">
      <c r="A5998" s="360">
        <v>87548</v>
      </c>
      <c r="B5998" s="360" t="s">
        <v>5421</v>
      </c>
      <c r="C5998" s="360" t="s">
        <v>4</v>
      </c>
      <c r="D5998" s="361">
        <v>21.77</v>
      </c>
    </row>
    <row r="5999" spans="1:4" s="364" customFormat="1" x14ac:dyDescent="0.25">
      <c r="A5999" s="360">
        <v>87549</v>
      </c>
      <c r="B5999" s="360" t="s">
        <v>5422</v>
      </c>
      <c r="C5999" s="360" t="s">
        <v>4</v>
      </c>
      <c r="D5999" s="361">
        <v>18.670000000000002</v>
      </c>
    </row>
    <row r="6000" spans="1:4" s="364" customFormat="1" x14ac:dyDescent="0.25">
      <c r="A6000" s="360">
        <v>87550</v>
      </c>
      <c r="B6000" s="360" t="s">
        <v>5423</v>
      </c>
      <c r="C6000" s="360" t="s">
        <v>4</v>
      </c>
      <c r="D6000" s="361">
        <v>20.7</v>
      </c>
    </row>
    <row r="6001" spans="1:4" s="364" customFormat="1" x14ac:dyDescent="0.25">
      <c r="A6001" s="360">
        <v>87553</v>
      </c>
      <c r="B6001" s="360" t="s">
        <v>5424</v>
      </c>
      <c r="C6001" s="360" t="s">
        <v>4</v>
      </c>
      <c r="D6001" s="361">
        <v>15.67</v>
      </c>
    </row>
    <row r="6002" spans="1:4" s="364" customFormat="1" x14ac:dyDescent="0.25">
      <c r="A6002" s="360">
        <v>87554</v>
      </c>
      <c r="B6002" s="360" t="s">
        <v>5425</v>
      </c>
      <c r="C6002" s="360" t="s">
        <v>4</v>
      </c>
      <c r="D6002" s="361">
        <v>17.7</v>
      </c>
    </row>
    <row r="6003" spans="1:4" s="364" customFormat="1" x14ac:dyDescent="0.25">
      <c r="A6003" s="360">
        <v>87555</v>
      </c>
      <c r="B6003" s="360" t="s">
        <v>5426</v>
      </c>
      <c r="C6003" s="360" t="s">
        <v>4</v>
      </c>
      <c r="D6003" s="361">
        <v>33.29</v>
      </c>
    </row>
    <row r="6004" spans="1:4" s="364" customFormat="1" x14ac:dyDescent="0.25">
      <c r="A6004" s="360">
        <v>87556</v>
      </c>
      <c r="B6004" s="360" t="s">
        <v>5427</v>
      </c>
      <c r="C6004" s="360" t="s">
        <v>4</v>
      </c>
      <c r="D6004" s="361">
        <v>30.73</v>
      </c>
    </row>
    <row r="6005" spans="1:4" s="364" customFormat="1" x14ac:dyDescent="0.25">
      <c r="A6005" s="360">
        <v>87557</v>
      </c>
      <c r="B6005" s="360" t="s">
        <v>5428</v>
      </c>
      <c r="C6005" s="360" t="s">
        <v>4</v>
      </c>
      <c r="D6005" s="361">
        <v>29.79</v>
      </c>
    </row>
    <row r="6006" spans="1:4" s="364" customFormat="1" x14ac:dyDescent="0.25">
      <c r="A6006" s="360">
        <v>87559</v>
      </c>
      <c r="B6006" s="360" t="s">
        <v>5429</v>
      </c>
      <c r="C6006" s="360" t="s">
        <v>4</v>
      </c>
      <c r="D6006" s="361">
        <v>27.2</v>
      </c>
    </row>
    <row r="6007" spans="1:4" s="364" customFormat="1" x14ac:dyDescent="0.25">
      <c r="A6007" s="360">
        <v>87561</v>
      </c>
      <c r="B6007" s="360" t="s">
        <v>5430</v>
      </c>
      <c r="C6007" s="360" t="s">
        <v>4</v>
      </c>
      <c r="D6007" s="361">
        <v>30.01</v>
      </c>
    </row>
    <row r="6008" spans="1:4" s="364" customFormat="1" x14ac:dyDescent="0.25">
      <c r="A6008" s="360">
        <v>87775</v>
      </c>
      <c r="B6008" s="360" t="s">
        <v>5431</v>
      </c>
      <c r="C6008" s="360" t="s">
        <v>4</v>
      </c>
      <c r="D6008" s="361">
        <v>48.51</v>
      </c>
    </row>
    <row r="6009" spans="1:4" s="364" customFormat="1" x14ac:dyDescent="0.25">
      <c r="A6009" s="360">
        <v>87777</v>
      </c>
      <c r="B6009" s="360" t="s">
        <v>5432</v>
      </c>
      <c r="C6009" s="360" t="s">
        <v>4</v>
      </c>
      <c r="D6009" s="361">
        <v>51.5</v>
      </c>
    </row>
    <row r="6010" spans="1:4" s="364" customFormat="1" x14ac:dyDescent="0.25">
      <c r="A6010" s="360">
        <v>87778</v>
      </c>
      <c r="B6010" s="360" t="s">
        <v>5433</v>
      </c>
      <c r="C6010" s="360" t="s">
        <v>4</v>
      </c>
      <c r="D6010" s="361">
        <v>63.19</v>
      </c>
    </row>
    <row r="6011" spans="1:4" s="364" customFormat="1" x14ac:dyDescent="0.25">
      <c r="A6011" s="360">
        <v>87779</v>
      </c>
      <c r="B6011" s="360" t="s">
        <v>5434</v>
      </c>
      <c r="C6011" s="360" t="s">
        <v>4</v>
      </c>
      <c r="D6011" s="361">
        <v>56.64</v>
      </c>
    </row>
    <row r="6012" spans="1:4" s="364" customFormat="1" x14ac:dyDescent="0.25">
      <c r="A6012" s="360">
        <v>87781</v>
      </c>
      <c r="B6012" s="360" t="s">
        <v>5435</v>
      </c>
      <c r="C6012" s="360" t="s">
        <v>4</v>
      </c>
      <c r="D6012" s="361">
        <v>60.65</v>
      </c>
    </row>
    <row r="6013" spans="1:4" s="364" customFormat="1" x14ac:dyDescent="0.25">
      <c r="A6013" s="360">
        <v>87783</v>
      </c>
      <c r="B6013" s="360" t="s">
        <v>5436</v>
      </c>
      <c r="C6013" s="360" t="s">
        <v>4</v>
      </c>
      <c r="D6013" s="361">
        <v>77.98</v>
      </c>
    </row>
    <row r="6014" spans="1:4" s="364" customFormat="1" x14ac:dyDescent="0.25">
      <c r="A6014" s="360">
        <v>87784</v>
      </c>
      <c r="B6014" s="360" t="s">
        <v>5437</v>
      </c>
      <c r="C6014" s="360" t="s">
        <v>4</v>
      </c>
      <c r="D6014" s="361">
        <v>64.760000000000005</v>
      </c>
    </row>
    <row r="6015" spans="1:4" s="364" customFormat="1" x14ac:dyDescent="0.25">
      <c r="A6015" s="360">
        <v>87786</v>
      </c>
      <c r="B6015" s="360" t="s">
        <v>5438</v>
      </c>
      <c r="C6015" s="360" t="s">
        <v>4</v>
      </c>
      <c r="D6015" s="361">
        <v>69.8</v>
      </c>
    </row>
    <row r="6016" spans="1:4" s="364" customFormat="1" x14ac:dyDescent="0.25">
      <c r="A6016" s="360">
        <v>87787</v>
      </c>
      <c r="B6016" s="360" t="s">
        <v>5439</v>
      </c>
      <c r="C6016" s="360" t="s">
        <v>4</v>
      </c>
      <c r="D6016" s="361">
        <v>92.77</v>
      </c>
    </row>
    <row r="6017" spans="1:4" s="364" customFormat="1" x14ac:dyDescent="0.25">
      <c r="A6017" s="360">
        <v>87788</v>
      </c>
      <c r="B6017" s="360" t="s">
        <v>5440</v>
      </c>
      <c r="C6017" s="360" t="s">
        <v>4</v>
      </c>
      <c r="D6017" s="361">
        <v>81.88</v>
      </c>
    </row>
    <row r="6018" spans="1:4" s="364" customFormat="1" x14ac:dyDescent="0.25">
      <c r="A6018" s="360">
        <v>87790</v>
      </c>
      <c r="B6018" s="360" t="s">
        <v>5441</v>
      </c>
      <c r="C6018" s="360" t="s">
        <v>4</v>
      </c>
      <c r="D6018" s="361">
        <v>87.42</v>
      </c>
    </row>
    <row r="6019" spans="1:4" s="364" customFormat="1" x14ac:dyDescent="0.25">
      <c r="A6019" s="360">
        <v>87791</v>
      </c>
      <c r="B6019" s="360" t="s">
        <v>5442</v>
      </c>
      <c r="C6019" s="360" t="s">
        <v>4</v>
      </c>
      <c r="D6019" s="361">
        <v>109.82</v>
      </c>
    </row>
    <row r="6020" spans="1:4" s="364" customFormat="1" x14ac:dyDescent="0.25">
      <c r="A6020" s="360">
        <v>87792</v>
      </c>
      <c r="B6020" s="360" t="s">
        <v>5443</v>
      </c>
      <c r="C6020" s="360" t="s">
        <v>4</v>
      </c>
      <c r="D6020" s="361">
        <v>33.880000000000003</v>
      </c>
    </row>
    <row r="6021" spans="1:4" s="364" customFormat="1" x14ac:dyDescent="0.25">
      <c r="A6021" s="360">
        <v>87794</v>
      </c>
      <c r="B6021" s="360" t="s">
        <v>5444</v>
      </c>
      <c r="C6021" s="360" t="s">
        <v>4</v>
      </c>
      <c r="D6021" s="361">
        <v>36.67</v>
      </c>
    </row>
    <row r="6022" spans="1:4" s="364" customFormat="1" x14ac:dyDescent="0.25">
      <c r="A6022" s="360">
        <v>87795</v>
      </c>
      <c r="B6022" s="360" t="s">
        <v>5445</v>
      </c>
      <c r="C6022" s="360" t="s">
        <v>4</v>
      </c>
      <c r="D6022" s="361">
        <v>47.26</v>
      </c>
    </row>
    <row r="6023" spans="1:4" s="364" customFormat="1" x14ac:dyDescent="0.25">
      <c r="A6023" s="360">
        <v>87797</v>
      </c>
      <c r="B6023" s="360" t="s">
        <v>5446</v>
      </c>
      <c r="C6023" s="360" t="s">
        <v>4</v>
      </c>
      <c r="D6023" s="361">
        <v>41.68</v>
      </c>
    </row>
    <row r="6024" spans="1:4" s="364" customFormat="1" x14ac:dyDescent="0.25">
      <c r="A6024" s="360">
        <v>87799</v>
      </c>
      <c r="B6024" s="360" t="s">
        <v>5447</v>
      </c>
      <c r="C6024" s="360" t="s">
        <v>4</v>
      </c>
      <c r="D6024" s="361">
        <v>45.42</v>
      </c>
    </row>
    <row r="6025" spans="1:4" s="364" customFormat="1" x14ac:dyDescent="0.25">
      <c r="A6025" s="360">
        <v>87800</v>
      </c>
      <c r="B6025" s="360" t="s">
        <v>5448</v>
      </c>
      <c r="C6025" s="360" t="s">
        <v>4</v>
      </c>
      <c r="D6025" s="361">
        <v>61.27</v>
      </c>
    </row>
    <row r="6026" spans="1:4" s="364" customFormat="1" x14ac:dyDescent="0.25">
      <c r="A6026" s="360">
        <v>87801</v>
      </c>
      <c r="B6026" s="360" t="s">
        <v>5449</v>
      </c>
      <c r="C6026" s="360" t="s">
        <v>4</v>
      </c>
      <c r="D6026" s="361">
        <v>49.46</v>
      </c>
    </row>
    <row r="6027" spans="1:4" s="364" customFormat="1" x14ac:dyDescent="0.25">
      <c r="A6027" s="360">
        <v>87803</v>
      </c>
      <c r="B6027" s="360" t="s">
        <v>5450</v>
      </c>
      <c r="C6027" s="360" t="s">
        <v>4</v>
      </c>
      <c r="D6027" s="361">
        <v>54.16</v>
      </c>
    </row>
    <row r="6028" spans="1:4" s="364" customFormat="1" x14ac:dyDescent="0.25">
      <c r="A6028" s="360">
        <v>87804</v>
      </c>
      <c r="B6028" s="360" t="s">
        <v>5451</v>
      </c>
      <c r="C6028" s="360" t="s">
        <v>4</v>
      </c>
      <c r="D6028" s="361">
        <v>75.290000000000006</v>
      </c>
    </row>
    <row r="6029" spans="1:4" s="364" customFormat="1" x14ac:dyDescent="0.25">
      <c r="A6029" s="360">
        <v>87805</v>
      </c>
      <c r="B6029" s="360" t="s">
        <v>5452</v>
      </c>
      <c r="C6029" s="360" t="s">
        <v>4</v>
      </c>
      <c r="D6029" s="361">
        <v>56.35</v>
      </c>
    </row>
    <row r="6030" spans="1:4" s="364" customFormat="1" x14ac:dyDescent="0.25">
      <c r="A6030" s="360">
        <v>87807</v>
      </c>
      <c r="B6030" s="360" t="s">
        <v>5453</v>
      </c>
      <c r="C6030" s="360" t="s">
        <v>4</v>
      </c>
      <c r="D6030" s="361">
        <v>61.53</v>
      </c>
    </row>
    <row r="6031" spans="1:4" s="364" customFormat="1" x14ac:dyDescent="0.25">
      <c r="A6031" s="360">
        <v>87808</v>
      </c>
      <c r="B6031" s="360" t="s">
        <v>5454</v>
      </c>
      <c r="C6031" s="360" t="s">
        <v>4</v>
      </c>
      <c r="D6031" s="361">
        <v>81.93</v>
      </c>
    </row>
    <row r="6032" spans="1:4" s="364" customFormat="1" x14ac:dyDescent="0.25">
      <c r="A6032" s="360">
        <v>87809</v>
      </c>
      <c r="B6032" s="360" t="s">
        <v>5455</v>
      </c>
      <c r="C6032" s="360" t="s">
        <v>4</v>
      </c>
      <c r="D6032" s="361">
        <v>72.03</v>
      </c>
    </row>
    <row r="6033" spans="1:4" s="364" customFormat="1" x14ac:dyDescent="0.25">
      <c r="A6033" s="360">
        <v>87811</v>
      </c>
      <c r="B6033" s="360" t="s">
        <v>5456</v>
      </c>
      <c r="C6033" s="360" t="s">
        <v>4</v>
      </c>
      <c r="D6033" s="361">
        <v>74.819999999999993</v>
      </c>
    </row>
    <row r="6034" spans="1:4" s="364" customFormat="1" x14ac:dyDescent="0.25">
      <c r="A6034" s="360">
        <v>87812</v>
      </c>
      <c r="B6034" s="360" t="s">
        <v>5457</v>
      </c>
      <c r="C6034" s="360" t="s">
        <v>4</v>
      </c>
      <c r="D6034" s="361">
        <v>85.03</v>
      </c>
    </row>
    <row r="6035" spans="1:4" s="364" customFormat="1" x14ac:dyDescent="0.25">
      <c r="A6035" s="360">
        <v>87813</v>
      </c>
      <c r="B6035" s="360" t="s">
        <v>5458</v>
      </c>
      <c r="C6035" s="360" t="s">
        <v>4</v>
      </c>
      <c r="D6035" s="361">
        <v>79.819999999999993</v>
      </c>
    </row>
    <row r="6036" spans="1:4" s="364" customFormat="1" x14ac:dyDescent="0.25">
      <c r="A6036" s="360">
        <v>87815</v>
      </c>
      <c r="B6036" s="360" t="s">
        <v>5459</v>
      </c>
      <c r="C6036" s="360" t="s">
        <v>4</v>
      </c>
      <c r="D6036" s="361">
        <v>83.56</v>
      </c>
    </row>
    <row r="6037" spans="1:4" s="364" customFormat="1" x14ac:dyDescent="0.25">
      <c r="A6037" s="360">
        <v>87816</v>
      </c>
      <c r="B6037" s="360" t="s">
        <v>5460</v>
      </c>
      <c r="C6037" s="360" t="s">
        <v>4</v>
      </c>
      <c r="D6037" s="361">
        <v>99.04</v>
      </c>
    </row>
    <row r="6038" spans="1:4" s="364" customFormat="1" x14ac:dyDescent="0.25">
      <c r="A6038" s="360">
        <v>87817</v>
      </c>
      <c r="B6038" s="360" t="s">
        <v>5461</v>
      </c>
      <c r="C6038" s="360" t="s">
        <v>4</v>
      </c>
      <c r="D6038" s="361">
        <v>87.23</v>
      </c>
    </row>
    <row r="6039" spans="1:4" s="364" customFormat="1" x14ac:dyDescent="0.25">
      <c r="A6039" s="360">
        <v>87819</v>
      </c>
      <c r="B6039" s="360" t="s">
        <v>5462</v>
      </c>
      <c r="C6039" s="360" t="s">
        <v>4</v>
      </c>
      <c r="D6039" s="361">
        <v>91.93</v>
      </c>
    </row>
    <row r="6040" spans="1:4" s="364" customFormat="1" x14ac:dyDescent="0.25">
      <c r="A6040" s="360">
        <v>87820</v>
      </c>
      <c r="B6040" s="360" t="s">
        <v>5463</v>
      </c>
      <c r="C6040" s="360" t="s">
        <v>4</v>
      </c>
      <c r="D6040" s="361">
        <v>113.05</v>
      </c>
    </row>
    <row r="6041" spans="1:4" s="364" customFormat="1" x14ac:dyDescent="0.25">
      <c r="A6041" s="360">
        <v>87821</v>
      </c>
      <c r="B6041" s="360" t="s">
        <v>5464</v>
      </c>
      <c r="C6041" s="360" t="s">
        <v>4</v>
      </c>
      <c r="D6041" s="361">
        <v>124.42</v>
      </c>
    </row>
    <row r="6042" spans="1:4" s="364" customFormat="1" x14ac:dyDescent="0.25">
      <c r="A6042" s="360">
        <v>87823</v>
      </c>
      <c r="B6042" s="360" t="s">
        <v>5465</v>
      </c>
      <c r="C6042" s="360" t="s">
        <v>4</v>
      </c>
      <c r="D6042" s="361">
        <v>129.6</v>
      </c>
    </row>
    <row r="6043" spans="1:4" s="364" customFormat="1" x14ac:dyDescent="0.25">
      <c r="A6043" s="360">
        <v>87824</v>
      </c>
      <c r="B6043" s="360" t="s">
        <v>5466</v>
      </c>
      <c r="C6043" s="360" t="s">
        <v>4</v>
      </c>
      <c r="D6043" s="361">
        <v>149.62</v>
      </c>
    </row>
    <row r="6044" spans="1:4" s="364" customFormat="1" x14ac:dyDescent="0.25">
      <c r="A6044" s="360">
        <v>87825</v>
      </c>
      <c r="B6044" s="360" t="s">
        <v>5467</v>
      </c>
      <c r="C6044" s="360" t="s">
        <v>4</v>
      </c>
      <c r="D6044" s="361">
        <v>57.98</v>
      </c>
    </row>
    <row r="6045" spans="1:4" s="364" customFormat="1" x14ac:dyDescent="0.25">
      <c r="A6045" s="360">
        <v>87827</v>
      </c>
      <c r="B6045" s="360" t="s">
        <v>5468</v>
      </c>
      <c r="C6045" s="360" t="s">
        <v>4</v>
      </c>
      <c r="D6045" s="361">
        <v>61.4</v>
      </c>
    </row>
    <row r="6046" spans="1:4" s="364" customFormat="1" x14ac:dyDescent="0.25">
      <c r="A6046" s="360">
        <v>87828</v>
      </c>
      <c r="B6046" s="360" t="s">
        <v>5469</v>
      </c>
      <c r="C6046" s="360" t="s">
        <v>4</v>
      </c>
      <c r="D6046" s="361">
        <v>75.47</v>
      </c>
    </row>
    <row r="6047" spans="1:4" s="364" customFormat="1" x14ac:dyDescent="0.25">
      <c r="A6047" s="360">
        <v>87829</v>
      </c>
      <c r="B6047" s="360" t="s">
        <v>5470</v>
      </c>
      <c r="C6047" s="360" t="s">
        <v>4</v>
      </c>
      <c r="D6047" s="361">
        <v>66.83</v>
      </c>
    </row>
    <row r="6048" spans="1:4" s="364" customFormat="1" x14ac:dyDescent="0.25">
      <c r="A6048" s="360">
        <v>87831</v>
      </c>
      <c r="B6048" s="360" t="s">
        <v>5471</v>
      </c>
      <c r="C6048" s="360" t="s">
        <v>4</v>
      </c>
      <c r="D6048" s="361">
        <v>71.41</v>
      </c>
    </row>
    <row r="6049" spans="1:4" s="364" customFormat="1" x14ac:dyDescent="0.25">
      <c r="A6049" s="360">
        <v>87832</v>
      </c>
      <c r="B6049" s="360" t="s">
        <v>5472</v>
      </c>
      <c r="C6049" s="360" t="s">
        <v>4</v>
      </c>
      <c r="D6049" s="361">
        <v>91.9</v>
      </c>
    </row>
    <row r="6050" spans="1:4" s="364" customFormat="1" x14ac:dyDescent="0.25">
      <c r="A6050" s="360">
        <v>87834</v>
      </c>
      <c r="B6050" s="360" t="s">
        <v>5473</v>
      </c>
      <c r="C6050" s="360" t="s">
        <v>4</v>
      </c>
      <c r="D6050" s="361">
        <v>125.6</v>
      </c>
    </row>
    <row r="6051" spans="1:4" s="364" customFormat="1" x14ac:dyDescent="0.25">
      <c r="A6051" s="360">
        <v>87835</v>
      </c>
      <c r="B6051" s="360" t="s">
        <v>5474</v>
      </c>
      <c r="C6051" s="360" t="s">
        <v>4</v>
      </c>
      <c r="D6051" s="361">
        <v>86.96</v>
      </c>
    </row>
    <row r="6052" spans="1:4" s="364" customFormat="1" x14ac:dyDescent="0.25">
      <c r="A6052" s="360">
        <v>87836</v>
      </c>
      <c r="B6052" s="360" t="s">
        <v>5475</v>
      </c>
      <c r="C6052" s="360" t="s">
        <v>4</v>
      </c>
      <c r="D6052" s="361">
        <v>119.8</v>
      </c>
    </row>
    <row r="6053" spans="1:4" s="364" customFormat="1" x14ac:dyDescent="0.25">
      <c r="A6053" s="360">
        <v>87837</v>
      </c>
      <c r="B6053" s="360" t="s">
        <v>5476</v>
      </c>
      <c r="C6053" s="360" t="s">
        <v>4</v>
      </c>
      <c r="D6053" s="361">
        <v>81.7</v>
      </c>
    </row>
    <row r="6054" spans="1:4" s="364" customFormat="1" x14ac:dyDescent="0.25">
      <c r="A6054" s="360">
        <v>87838</v>
      </c>
      <c r="B6054" s="360" t="s">
        <v>5477</v>
      </c>
      <c r="C6054" s="360" t="s">
        <v>4</v>
      </c>
      <c r="D6054" s="361">
        <v>131.63</v>
      </c>
    </row>
    <row r="6055" spans="1:4" s="364" customFormat="1" x14ac:dyDescent="0.25">
      <c r="A6055" s="360">
        <v>87839</v>
      </c>
      <c r="B6055" s="360" t="s">
        <v>5478</v>
      </c>
      <c r="C6055" s="360" t="s">
        <v>4</v>
      </c>
      <c r="D6055" s="361">
        <v>91.51</v>
      </c>
    </row>
    <row r="6056" spans="1:4" s="364" customFormat="1" x14ac:dyDescent="0.25">
      <c r="A6056" s="360">
        <v>87840</v>
      </c>
      <c r="B6056" s="360" t="s">
        <v>5479</v>
      </c>
      <c r="C6056" s="360" t="s">
        <v>4</v>
      </c>
      <c r="D6056" s="361">
        <v>124.37</v>
      </c>
    </row>
    <row r="6057" spans="1:4" s="364" customFormat="1" x14ac:dyDescent="0.25">
      <c r="A6057" s="360">
        <v>87841</v>
      </c>
      <c r="B6057" s="360" t="s">
        <v>5480</v>
      </c>
      <c r="C6057" s="360" t="s">
        <v>4</v>
      </c>
      <c r="D6057" s="361">
        <v>84.78</v>
      </c>
    </row>
    <row r="6058" spans="1:4" s="364" customFormat="1" x14ac:dyDescent="0.25">
      <c r="A6058" s="360">
        <v>87842</v>
      </c>
      <c r="B6058" s="360" t="s">
        <v>5481</v>
      </c>
      <c r="C6058" s="360" t="s">
        <v>4</v>
      </c>
      <c r="D6058" s="361">
        <v>133.83000000000001</v>
      </c>
    </row>
    <row r="6059" spans="1:4" s="364" customFormat="1" x14ac:dyDescent="0.25">
      <c r="A6059" s="360">
        <v>87843</v>
      </c>
      <c r="B6059" s="360" t="s">
        <v>5482</v>
      </c>
      <c r="C6059" s="360" t="s">
        <v>4</v>
      </c>
      <c r="D6059" s="361">
        <v>99.97</v>
      </c>
    </row>
    <row r="6060" spans="1:4" s="364" customFormat="1" x14ac:dyDescent="0.25">
      <c r="A6060" s="360">
        <v>87844</v>
      </c>
      <c r="B6060" s="360" t="s">
        <v>5483</v>
      </c>
      <c r="C6060" s="360" t="s">
        <v>4</v>
      </c>
      <c r="D6060" s="361">
        <v>122.68</v>
      </c>
    </row>
    <row r="6061" spans="1:4" s="364" customFormat="1" x14ac:dyDescent="0.25">
      <c r="A6061" s="360">
        <v>87845</v>
      </c>
      <c r="B6061" s="360" t="s">
        <v>5484</v>
      </c>
      <c r="C6061" s="360" t="s">
        <v>4</v>
      </c>
      <c r="D6061" s="361">
        <v>89.38</v>
      </c>
    </row>
    <row r="6062" spans="1:4" s="364" customFormat="1" x14ac:dyDescent="0.25">
      <c r="A6062" s="360">
        <v>87846</v>
      </c>
      <c r="B6062" s="360" t="s">
        <v>5485</v>
      </c>
      <c r="C6062" s="360" t="s">
        <v>4</v>
      </c>
      <c r="D6062" s="361">
        <v>136.63999999999999</v>
      </c>
    </row>
    <row r="6063" spans="1:4" s="364" customFormat="1" x14ac:dyDescent="0.25">
      <c r="A6063" s="360">
        <v>87847</v>
      </c>
      <c r="B6063" s="360" t="s">
        <v>5486</v>
      </c>
      <c r="C6063" s="360" t="s">
        <v>4</v>
      </c>
      <c r="D6063" s="361">
        <v>98</v>
      </c>
    </row>
    <row r="6064" spans="1:4" s="364" customFormat="1" x14ac:dyDescent="0.25">
      <c r="A6064" s="360">
        <v>87848</v>
      </c>
      <c r="B6064" s="360" t="s">
        <v>5487</v>
      </c>
      <c r="C6064" s="360" t="s">
        <v>4</v>
      </c>
      <c r="D6064" s="361">
        <v>129.77000000000001</v>
      </c>
    </row>
    <row r="6065" spans="1:4" s="364" customFormat="1" x14ac:dyDescent="0.25">
      <c r="A6065" s="360">
        <v>87849</v>
      </c>
      <c r="B6065" s="360" t="s">
        <v>5488</v>
      </c>
      <c r="C6065" s="360" t="s">
        <v>4</v>
      </c>
      <c r="D6065" s="361">
        <v>91.67</v>
      </c>
    </row>
    <row r="6066" spans="1:4" s="364" customFormat="1" x14ac:dyDescent="0.25">
      <c r="A6066" s="360">
        <v>87850</v>
      </c>
      <c r="B6066" s="360" t="s">
        <v>5489</v>
      </c>
      <c r="C6066" s="360" t="s">
        <v>4</v>
      </c>
      <c r="D6066" s="361">
        <v>142.69</v>
      </c>
    </row>
    <row r="6067" spans="1:4" s="364" customFormat="1" x14ac:dyDescent="0.25">
      <c r="A6067" s="360">
        <v>87851</v>
      </c>
      <c r="B6067" s="360" t="s">
        <v>5490</v>
      </c>
      <c r="C6067" s="360" t="s">
        <v>4</v>
      </c>
      <c r="D6067" s="361">
        <v>102.58</v>
      </c>
    </row>
    <row r="6068" spans="1:4" s="364" customFormat="1" x14ac:dyDescent="0.25">
      <c r="A6068" s="360">
        <v>87852</v>
      </c>
      <c r="B6068" s="360" t="s">
        <v>5491</v>
      </c>
      <c r="C6068" s="360" t="s">
        <v>4</v>
      </c>
      <c r="D6068" s="361">
        <v>134.32</v>
      </c>
    </row>
    <row r="6069" spans="1:4" s="364" customFormat="1" x14ac:dyDescent="0.25">
      <c r="A6069" s="360">
        <v>87853</v>
      </c>
      <c r="B6069" s="360" t="s">
        <v>5492</v>
      </c>
      <c r="C6069" s="360" t="s">
        <v>4</v>
      </c>
      <c r="D6069" s="361">
        <v>94.72</v>
      </c>
    </row>
    <row r="6070" spans="1:4" s="364" customFormat="1" x14ac:dyDescent="0.25">
      <c r="A6070" s="360">
        <v>87854</v>
      </c>
      <c r="B6070" s="360" t="s">
        <v>5493</v>
      </c>
      <c r="C6070" s="360" t="s">
        <v>4</v>
      </c>
      <c r="D6070" s="361">
        <v>144.88</v>
      </c>
    </row>
    <row r="6071" spans="1:4" s="364" customFormat="1" x14ac:dyDescent="0.25">
      <c r="A6071" s="360">
        <v>87855</v>
      </c>
      <c r="B6071" s="360" t="s">
        <v>5494</v>
      </c>
      <c r="C6071" s="360" t="s">
        <v>4</v>
      </c>
      <c r="D6071" s="361">
        <v>111.04</v>
      </c>
    </row>
    <row r="6072" spans="1:4" s="364" customFormat="1" x14ac:dyDescent="0.25">
      <c r="A6072" s="360">
        <v>87856</v>
      </c>
      <c r="B6072" s="360" t="s">
        <v>5495</v>
      </c>
      <c r="C6072" s="360" t="s">
        <v>4</v>
      </c>
      <c r="D6072" s="361">
        <v>132.65</v>
      </c>
    </row>
    <row r="6073" spans="1:4" s="364" customFormat="1" x14ac:dyDescent="0.25">
      <c r="A6073" s="360">
        <v>87857</v>
      </c>
      <c r="B6073" s="360" t="s">
        <v>5496</v>
      </c>
      <c r="C6073" s="360" t="s">
        <v>4</v>
      </c>
      <c r="D6073" s="361">
        <v>99.33</v>
      </c>
    </row>
    <row r="6074" spans="1:4" s="364" customFormat="1" x14ac:dyDescent="0.25">
      <c r="A6074" s="360">
        <v>87858</v>
      </c>
      <c r="B6074" s="360" t="s">
        <v>5497</v>
      </c>
      <c r="C6074" s="360" t="s">
        <v>4</v>
      </c>
      <c r="D6074" s="361">
        <v>95.42</v>
      </c>
    </row>
    <row r="6075" spans="1:4" s="364" customFormat="1" x14ac:dyDescent="0.25">
      <c r="A6075" s="360">
        <v>87859</v>
      </c>
      <c r="B6075" s="360" t="s">
        <v>5498</v>
      </c>
      <c r="C6075" s="360" t="s">
        <v>4</v>
      </c>
      <c r="D6075" s="361">
        <v>111.37</v>
      </c>
    </row>
    <row r="6076" spans="1:4" s="364" customFormat="1" x14ac:dyDescent="0.25">
      <c r="A6076" s="360">
        <v>89048</v>
      </c>
      <c r="B6076" s="360" t="s">
        <v>5499</v>
      </c>
      <c r="C6076" s="360" t="s">
        <v>4</v>
      </c>
      <c r="D6076" s="361">
        <v>31.46</v>
      </c>
    </row>
    <row r="6077" spans="1:4" s="364" customFormat="1" x14ac:dyDescent="0.25">
      <c r="A6077" s="360">
        <v>89049</v>
      </c>
      <c r="B6077" s="360" t="s">
        <v>5500</v>
      </c>
      <c r="C6077" s="360" t="s">
        <v>4</v>
      </c>
      <c r="D6077" s="361">
        <v>16.21</v>
      </c>
    </row>
    <row r="6078" spans="1:4" s="364" customFormat="1" x14ac:dyDescent="0.25">
      <c r="A6078" s="360">
        <v>89173</v>
      </c>
      <c r="B6078" s="360" t="s">
        <v>287</v>
      </c>
      <c r="C6078" s="360" t="s">
        <v>4</v>
      </c>
      <c r="D6078" s="361">
        <v>30.98</v>
      </c>
    </row>
    <row r="6079" spans="1:4" s="364" customFormat="1" x14ac:dyDescent="0.25">
      <c r="A6079" s="360">
        <v>90406</v>
      </c>
      <c r="B6079" s="360" t="s">
        <v>5501</v>
      </c>
      <c r="C6079" s="360" t="s">
        <v>4</v>
      </c>
      <c r="D6079" s="361">
        <v>39.57</v>
      </c>
    </row>
    <row r="6080" spans="1:4" s="364" customFormat="1" x14ac:dyDescent="0.25">
      <c r="A6080" s="360">
        <v>90407</v>
      </c>
      <c r="B6080" s="360" t="s">
        <v>5502</v>
      </c>
      <c r="C6080" s="360" t="s">
        <v>4</v>
      </c>
      <c r="D6080" s="361">
        <v>43.16</v>
      </c>
    </row>
    <row r="6081" spans="1:4" s="364" customFormat="1" x14ac:dyDescent="0.25">
      <c r="A6081" s="360">
        <v>90408</v>
      </c>
      <c r="B6081" s="360" t="s">
        <v>5503</v>
      </c>
      <c r="C6081" s="360" t="s">
        <v>4</v>
      </c>
      <c r="D6081" s="361">
        <v>28.22</v>
      </c>
    </row>
    <row r="6082" spans="1:4" s="364" customFormat="1" x14ac:dyDescent="0.25">
      <c r="A6082" s="360">
        <v>90409</v>
      </c>
      <c r="B6082" s="360" t="s">
        <v>5504</v>
      </c>
      <c r="C6082" s="360" t="s">
        <v>4</v>
      </c>
      <c r="D6082" s="361">
        <v>30.25</v>
      </c>
    </row>
    <row r="6083" spans="1:4" s="364" customFormat="1" x14ac:dyDescent="0.25">
      <c r="A6083" s="360">
        <v>87242</v>
      </c>
      <c r="B6083" s="360" t="s">
        <v>5505</v>
      </c>
      <c r="C6083" s="360" t="s">
        <v>4</v>
      </c>
      <c r="D6083" s="361">
        <v>182.28</v>
      </c>
    </row>
    <row r="6084" spans="1:4" s="364" customFormat="1" x14ac:dyDescent="0.25">
      <c r="A6084" s="360">
        <v>87243</v>
      </c>
      <c r="B6084" s="360" t="s">
        <v>5506</v>
      </c>
      <c r="C6084" s="360" t="s">
        <v>4</v>
      </c>
      <c r="D6084" s="361">
        <v>166.6</v>
      </c>
    </row>
    <row r="6085" spans="1:4" s="364" customFormat="1" x14ac:dyDescent="0.25">
      <c r="A6085" s="360">
        <v>87244</v>
      </c>
      <c r="B6085" s="360" t="s">
        <v>5507</v>
      </c>
      <c r="C6085" s="360" t="s">
        <v>4</v>
      </c>
      <c r="D6085" s="361">
        <v>176.95</v>
      </c>
    </row>
    <row r="6086" spans="1:4" s="364" customFormat="1" x14ac:dyDescent="0.25">
      <c r="A6086" s="360">
        <v>87245</v>
      </c>
      <c r="B6086" s="360" t="s">
        <v>5508</v>
      </c>
      <c r="C6086" s="360" t="s">
        <v>4</v>
      </c>
      <c r="D6086" s="361">
        <v>213.4</v>
      </c>
    </row>
    <row r="6087" spans="1:4" s="364" customFormat="1" x14ac:dyDescent="0.25">
      <c r="A6087" s="360">
        <v>87264</v>
      </c>
      <c r="B6087" s="360" t="s">
        <v>5509</v>
      </c>
      <c r="C6087" s="360" t="s">
        <v>4</v>
      </c>
      <c r="D6087" s="361">
        <v>55.31</v>
      </c>
    </row>
    <row r="6088" spans="1:4" s="364" customFormat="1" x14ac:dyDescent="0.25">
      <c r="A6088" s="360">
        <v>87265</v>
      </c>
      <c r="B6088" s="360" t="s">
        <v>5510</v>
      </c>
      <c r="C6088" s="360" t="s">
        <v>4</v>
      </c>
      <c r="D6088" s="361">
        <v>48.67</v>
      </c>
    </row>
    <row r="6089" spans="1:4" s="364" customFormat="1" x14ac:dyDescent="0.25">
      <c r="A6089" s="360">
        <v>87266</v>
      </c>
      <c r="B6089" s="360" t="s">
        <v>5511</v>
      </c>
      <c r="C6089" s="360" t="s">
        <v>4</v>
      </c>
      <c r="D6089" s="361">
        <v>57.66</v>
      </c>
    </row>
    <row r="6090" spans="1:4" s="364" customFormat="1" x14ac:dyDescent="0.25">
      <c r="A6090" s="360">
        <v>87267</v>
      </c>
      <c r="B6090" s="360" t="s">
        <v>5512</v>
      </c>
      <c r="C6090" s="360" t="s">
        <v>4</v>
      </c>
      <c r="D6090" s="361">
        <v>54.72</v>
      </c>
    </row>
    <row r="6091" spans="1:4" s="364" customFormat="1" x14ac:dyDescent="0.25">
      <c r="A6091" s="360">
        <v>87268</v>
      </c>
      <c r="B6091" s="360" t="s">
        <v>5513</v>
      </c>
      <c r="C6091" s="360" t="s">
        <v>4</v>
      </c>
      <c r="D6091" s="361">
        <v>59.44</v>
      </c>
    </row>
    <row r="6092" spans="1:4" s="364" customFormat="1" x14ac:dyDescent="0.25">
      <c r="A6092" s="360">
        <v>87269</v>
      </c>
      <c r="B6092" s="360" t="s">
        <v>5514</v>
      </c>
      <c r="C6092" s="360" t="s">
        <v>4</v>
      </c>
      <c r="D6092" s="361">
        <v>52.21</v>
      </c>
    </row>
    <row r="6093" spans="1:4" s="364" customFormat="1" x14ac:dyDescent="0.25">
      <c r="A6093" s="360">
        <v>87270</v>
      </c>
      <c r="B6093" s="360" t="s">
        <v>5515</v>
      </c>
      <c r="C6093" s="360" t="s">
        <v>4</v>
      </c>
      <c r="D6093" s="361">
        <v>61.41</v>
      </c>
    </row>
    <row r="6094" spans="1:4" s="364" customFormat="1" x14ac:dyDescent="0.25">
      <c r="A6094" s="360">
        <v>87271</v>
      </c>
      <c r="B6094" s="360" t="s">
        <v>5516</v>
      </c>
      <c r="C6094" s="360" t="s">
        <v>4</v>
      </c>
      <c r="D6094" s="361">
        <v>57.97</v>
      </c>
    </row>
    <row r="6095" spans="1:4" s="364" customFormat="1" x14ac:dyDescent="0.25">
      <c r="A6095" s="360">
        <v>87272</v>
      </c>
      <c r="B6095" s="360" t="s">
        <v>5517</v>
      </c>
      <c r="C6095" s="360" t="s">
        <v>4</v>
      </c>
      <c r="D6095" s="361">
        <v>63.14</v>
      </c>
    </row>
    <row r="6096" spans="1:4" s="364" customFormat="1" x14ac:dyDescent="0.25">
      <c r="A6096" s="360">
        <v>87273</v>
      </c>
      <c r="B6096" s="360" t="s">
        <v>5518</v>
      </c>
      <c r="C6096" s="360" t="s">
        <v>4</v>
      </c>
      <c r="D6096" s="361">
        <v>54.33</v>
      </c>
    </row>
    <row r="6097" spans="1:4" s="364" customFormat="1" x14ac:dyDescent="0.25">
      <c r="A6097" s="360">
        <v>87274</v>
      </c>
      <c r="B6097" s="360" t="s">
        <v>5519</v>
      </c>
      <c r="C6097" s="360" t="s">
        <v>4</v>
      </c>
      <c r="D6097" s="361">
        <v>64.53</v>
      </c>
    </row>
    <row r="6098" spans="1:4" s="364" customFormat="1" x14ac:dyDescent="0.25">
      <c r="A6098" s="360">
        <v>87275</v>
      </c>
      <c r="B6098" s="360" t="s">
        <v>288</v>
      </c>
      <c r="C6098" s="360" t="s">
        <v>4</v>
      </c>
      <c r="D6098" s="361">
        <v>61.54</v>
      </c>
    </row>
    <row r="6099" spans="1:4" s="364" customFormat="1" x14ac:dyDescent="0.25">
      <c r="A6099" s="360">
        <v>88786</v>
      </c>
      <c r="B6099" s="360" t="s">
        <v>5520</v>
      </c>
      <c r="C6099" s="360" t="s">
        <v>4</v>
      </c>
      <c r="D6099" s="361">
        <v>258.36</v>
      </c>
    </row>
    <row r="6100" spans="1:4" s="364" customFormat="1" x14ac:dyDescent="0.25">
      <c r="A6100" s="360">
        <v>88787</v>
      </c>
      <c r="B6100" s="360" t="s">
        <v>5521</v>
      </c>
      <c r="C6100" s="360" t="s">
        <v>4</v>
      </c>
      <c r="D6100" s="361">
        <v>238.31</v>
      </c>
    </row>
    <row r="6101" spans="1:4" s="364" customFormat="1" x14ac:dyDescent="0.25">
      <c r="A6101" s="360">
        <v>88788</v>
      </c>
      <c r="B6101" s="360" t="s">
        <v>5522</v>
      </c>
      <c r="C6101" s="360" t="s">
        <v>4</v>
      </c>
      <c r="D6101" s="361">
        <v>248.66</v>
      </c>
    </row>
    <row r="6102" spans="1:4" s="364" customFormat="1" x14ac:dyDescent="0.25">
      <c r="A6102" s="360">
        <v>88789</v>
      </c>
      <c r="B6102" s="360" t="s">
        <v>5523</v>
      </c>
      <c r="C6102" s="360" t="s">
        <v>4</v>
      </c>
      <c r="D6102" s="361">
        <v>300.08</v>
      </c>
    </row>
    <row r="6103" spans="1:4" s="364" customFormat="1" x14ac:dyDescent="0.25">
      <c r="A6103" s="360">
        <v>89045</v>
      </c>
      <c r="B6103" s="360" t="s">
        <v>5524</v>
      </c>
      <c r="C6103" s="360" t="s">
        <v>4</v>
      </c>
      <c r="D6103" s="361">
        <v>55.13</v>
      </c>
    </row>
    <row r="6104" spans="1:4" s="364" customFormat="1" x14ac:dyDescent="0.25">
      <c r="A6104" s="360">
        <v>89170</v>
      </c>
      <c r="B6104" s="360" t="s">
        <v>5525</v>
      </c>
      <c r="C6104" s="360" t="s">
        <v>4</v>
      </c>
      <c r="D6104" s="361">
        <v>53.47</v>
      </c>
    </row>
    <row r="6105" spans="1:4" s="364" customFormat="1" x14ac:dyDescent="0.25">
      <c r="A6105" s="360">
        <v>93392</v>
      </c>
      <c r="B6105" s="360" t="s">
        <v>5526</v>
      </c>
      <c r="C6105" s="360" t="s">
        <v>4</v>
      </c>
      <c r="D6105" s="361">
        <v>47.23</v>
      </c>
    </row>
    <row r="6106" spans="1:4" s="364" customFormat="1" x14ac:dyDescent="0.25">
      <c r="A6106" s="360">
        <v>93393</v>
      </c>
      <c r="B6106" s="360" t="s">
        <v>5527</v>
      </c>
      <c r="C6106" s="360" t="s">
        <v>4</v>
      </c>
      <c r="D6106" s="361">
        <v>40.67</v>
      </c>
    </row>
    <row r="6107" spans="1:4" s="364" customFormat="1" x14ac:dyDescent="0.25">
      <c r="A6107" s="360">
        <v>93394</v>
      </c>
      <c r="B6107" s="360" t="s">
        <v>5528</v>
      </c>
      <c r="C6107" s="360" t="s">
        <v>4</v>
      </c>
      <c r="D6107" s="361">
        <v>49.58</v>
      </c>
    </row>
    <row r="6108" spans="1:4" s="364" customFormat="1" x14ac:dyDescent="0.25">
      <c r="A6108" s="360">
        <v>93395</v>
      </c>
      <c r="B6108" s="360" t="s">
        <v>5529</v>
      </c>
      <c r="C6108" s="360" t="s">
        <v>4</v>
      </c>
      <c r="D6108" s="361">
        <v>46.64</v>
      </c>
    </row>
    <row r="6109" spans="1:4" s="364" customFormat="1" x14ac:dyDescent="0.25">
      <c r="A6109" s="360">
        <v>99194</v>
      </c>
      <c r="B6109" s="360" t="s">
        <v>5530</v>
      </c>
      <c r="C6109" s="360" t="s">
        <v>4</v>
      </c>
      <c r="D6109" s="361">
        <v>52.23</v>
      </c>
    </row>
    <row r="6110" spans="1:4" s="364" customFormat="1" x14ac:dyDescent="0.25">
      <c r="A6110" s="360">
        <v>99195</v>
      </c>
      <c r="B6110" s="360" t="s">
        <v>5531</v>
      </c>
      <c r="C6110" s="360" t="s">
        <v>4</v>
      </c>
      <c r="D6110" s="361">
        <v>45.67</v>
      </c>
    </row>
    <row r="6111" spans="1:4" s="364" customFormat="1" x14ac:dyDescent="0.25">
      <c r="A6111" s="360">
        <v>99196</v>
      </c>
      <c r="B6111" s="360" t="s">
        <v>5532</v>
      </c>
      <c r="C6111" s="360" t="s">
        <v>4</v>
      </c>
      <c r="D6111" s="361">
        <v>54.58</v>
      </c>
    </row>
    <row r="6112" spans="1:4" s="364" customFormat="1" x14ac:dyDescent="0.25">
      <c r="A6112" s="360">
        <v>99198</v>
      </c>
      <c r="B6112" s="360" t="s">
        <v>5533</v>
      </c>
      <c r="C6112" s="360" t="s">
        <v>4</v>
      </c>
      <c r="D6112" s="361">
        <v>51.64</v>
      </c>
    </row>
    <row r="6113" spans="1:4" s="364" customFormat="1" x14ac:dyDescent="0.25">
      <c r="A6113" s="360">
        <v>101965</v>
      </c>
      <c r="B6113" s="360" t="s">
        <v>12999</v>
      </c>
      <c r="C6113" s="360" t="s">
        <v>51</v>
      </c>
      <c r="D6113" s="361">
        <v>76.22</v>
      </c>
    </row>
    <row r="6114" spans="1:4" s="364" customFormat="1" x14ac:dyDescent="0.25">
      <c r="A6114" s="360">
        <v>101966</v>
      </c>
      <c r="B6114" s="360" t="s">
        <v>13000</v>
      </c>
      <c r="C6114" s="360" t="s">
        <v>51</v>
      </c>
      <c r="D6114" s="361">
        <v>93.66</v>
      </c>
    </row>
    <row r="6115" spans="1:4" s="364" customFormat="1" x14ac:dyDescent="0.25">
      <c r="A6115" s="360">
        <v>101979</v>
      </c>
      <c r="B6115" s="360" t="s">
        <v>13001</v>
      </c>
      <c r="C6115" s="360" t="s">
        <v>51</v>
      </c>
      <c r="D6115" s="361">
        <v>68.23</v>
      </c>
    </row>
    <row r="6116" spans="1:4" s="364" customFormat="1" x14ac:dyDescent="0.25">
      <c r="A6116" s="360">
        <v>96112</v>
      </c>
      <c r="B6116" s="360" t="s">
        <v>5534</v>
      </c>
      <c r="C6116" s="360" t="s">
        <v>4</v>
      </c>
      <c r="D6116" s="361">
        <v>131.24</v>
      </c>
    </row>
    <row r="6117" spans="1:4" s="364" customFormat="1" x14ac:dyDescent="0.25">
      <c r="A6117" s="360">
        <v>96117</v>
      </c>
      <c r="B6117" s="360" t="s">
        <v>5535</v>
      </c>
      <c r="C6117" s="360" t="s">
        <v>4</v>
      </c>
      <c r="D6117" s="361">
        <v>176.53</v>
      </c>
    </row>
    <row r="6118" spans="1:4" s="364" customFormat="1" x14ac:dyDescent="0.25">
      <c r="A6118" s="360">
        <v>96122</v>
      </c>
      <c r="B6118" s="360" t="s">
        <v>5536</v>
      </c>
      <c r="C6118" s="360" t="s">
        <v>51</v>
      </c>
      <c r="D6118" s="361">
        <v>43.19</v>
      </c>
    </row>
    <row r="6119" spans="1:4" s="364" customFormat="1" x14ac:dyDescent="0.25">
      <c r="A6119" s="360">
        <v>96109</v>
      </c>
      <c r="B6119" s="360" t="s">
        <v>5537</v>
      </c>
      <c r="C6119" s="360" t="s">
        <v>4</v>
      </c>
      <c r="D6119" s="361">
        <v>34.26</v>
      </c>
    </row>
    <row r="6120" spans="1:4" s="364" customFormat="1" x14ac:dyDescent="0.25">
      <c r="A6120" s="360">
        <v>96110</v>
      </c>
      <c r="B6120" s="360" t="s">
        <v>5538</v>
      </c>
      <c r="C6120" s="360" t="s">
        <v>4</v>
      </c>
      <c r="D6120" s="361">
        <v>56.68</v>
      </c>
    </row>
    <row r="6121" spans="1:4" s="364" customFormat="1" x14ac:dyDescent="0.25">
      <c r="A6121" s="360">
        <v>96113</v>
      </c>
      <c r="B6121" s="360" t="s">
        <v>5539</v>
      </c>
      <c r="C6121" s="360" t="s">
        <v>4</v>
      </c>
      <c r="D6121" s="361">
        <v>29.77</v>
      </c>
    </row>
    <row r="6122" spans="1:4" s="364" customFormat="1" x14ac:dyDescent="0.25">
      <c r="A6122" s="360">
        <v>96114</v>
      </c>
      <c r="B6122" s="360" t="s">
        <v>5540</v>
      </c>
      <c r="C6122" s="360" t="s">
        <v>4</v>
      </c>
      <c r="D6122" s="361">
        <v>60.58</v>
      </c>
    </row>
    <row r="6123" spans="1:4" s="364" customFormat="1" x14ac:dyDescent="0.25">
      <c r="A6123" s="360">
        <v>96120</v>
      </c>
      <c r="B6123" s="360" t="s">
        <v>5541</v>
      </c>
      <c r="C6123" s="360" t="s">
        <v>51</v>
      </c>
      <c r="D6123" s="361">
        <v>2.25</v>
      </c>
    </row>
    <row r="6124" spans="1:4" s="364" customFormat="1" x14ac:dyDescent="0.25">
      <c r="A6124" s="360">
        <v>96123</v>
      </c>
      <c r="B6124" s="360" t="s">
        <v>5542</v>
      </c>
      <c r="C6124" s="360" t="s">
        <v>51</v>
      </c>
      <c r="D6124" s="361">
        <v>29.2</v>
      </c>
    </row>
    <row r="6125" spans="1:4" s="364" customFormat="1" x14ac:dyDescent="0.25">
      <c r="A6125" s="360">
        <v>99054</v>
      </c>
      <c r="B6125" s="360" t="s">
        <v>5543</v>
      </c>
      <c r="C6125" s="360" t="s">
        <v>4</v>
      </c>
      <c r="D6125" s="361">
        <v>42.86</v>
      </c>
    </row>
    <row r="6126" spans="1:4" s="364" customFormat="1" x14ac:dyDescent="0.25">
      <c r="A6126" s="360">
        <v>96111</v>
      </c>
      <c r="B6126" s="360" t="s">
        <v>5544</v>
      </c>
      <c r="C6126" s="360" t="s">
        <v>4</v>
      </c>
      <c r="D6126" s="361">
        <v>61.62</v>
      </c>
    </row>
    <row r="6127" spans="1:4" s="364" customFormat="1" x14ac:dyDescent="0.25">
      <c r="A6127" s="360">
        <v>96116</v>
      </c>
      <c r="B6127" s="360" t="s">
        <v>5545</v>
      </c>
      <c r="C6127" s="360" t="s">
        <v>4</v>
      </c>
      <c r="D6127" s="361">
        <v>68.739999999999995</v>
      </c>
    </row>
    <row r="6128" spans="1:4" s="364" customFormat="1" x14ac:dyDescent="0.25">
      <c r="A6128" s="360">
        <v>96121</v>
      </c>
      <c r="B6128" s="360" t="s">
        <v>5546</v>
      </c>
      <c r="C6128" s="360" t="s">
        <v>51</v>
      </c>
      <c r="D6128" s="361">
        <v>10.28</v>
      </c>
    </row>
    <row r="6129" spans="1:4" s="364" customFormat="1" x14ac:dyDescent="0.25">
      <c r="A6129" s="360">
        <v>96485</v>
      </c>
      <c r="B6129" s="360" t="s">
        <v>5547</v>
      </c>
      <c r="C6129" s="360" t="s">
        <v>4</v>
      </c>
      <c r="D6129" s="361">
        <v>72.72</v>
      </c>
    </row>
    <row r="6130" spans="1:4" s="364" customFormat="1" x14ac:dyDescent="0.25">
      <c r="A6130" s="360">
        <v>96486</v>
      </c>
      <c r="B6130" s="360" t="s">
        <v>5548</v>
      </c>
      <c r="C6130" s="360" t="s">
        <v>4</v>
      </c>
      <c r="D6130" s="361">
        <v>80.52</v>
      </c>
    </row>
    <row r="6131" spans="1:4" s="364" customFormat="1" x14ac:dyDescent="0.25">
      <c r="A6131" s="360">
        <v>91514</v>
      </c>
      <c r="B6131" s="360" t="s">
        <v>5549</v>
      </c>
      <c r="C6131" s="360" t="s">
        <v>4</v>
      </c>
      <c r="D6131" s="361">
        <v>5.55</v>
      </c>
    </row>
    <row r="6132" spans="1:4" s="364" customFormat="1" x14ac:dyDescent="0.25">
      <c r="A6132" s="360">
        <v>91515</v>
      </c>
      <c r="B6132" s="360" t="s">
        <v>5550</v>
      </c>
      <c r="C6132" s="360" t="s">
        <v>4</v>
      </c>
      <c r="D6132" s="361">
        <v>7.34</v>
      </c>
    </row>
    <row r="6133" spans="1:4" s="364" customFormat="1" x14ac:dyDescent="0.25">
      <c r="A6133" s="360">
        <v>91516</v>
      </c>
      <c r="B6133" s="360" t="s">
        <v>5551</v>
      </c>
      <c r="C6133" s="360" t="s">
        <v>4</v>
      </c>
      <c r="D6133" s="361">
        <v>10.73</v>
      </c>
    </row>
    <row r="6134" spans="1:4" s="364" customFormat="1" x14ac:dyDescent="0.25">
      <c r="A6134" s="360">
        <v>91517</v>
      </c>
      <c r="B6134" s="360" t="s">
        <v>5552</v>
      </c>
      <c r="C6134" s="360" t="s">
        <v>4</v>
      </c>
      <c r="D6134" s="361">
        <v>11.96</v>
      </c>
    </row>
    <row r="6135" spans="1:4" s="364" customFormat="1" x14ac:dyDescent="0.25">
      <c r="A6135" s="360">
        <v>91519</v>
      </c>
      <c r="B6135" s="360" t="s">
        <v>5553</v>
      </c>
      <c r="C6135" s="360" t="s">
        <v>4</v>
      </c>
      <c r="D6135" s="361">
        <v>13.74</v>
      </c>
    </row>
    <row r="6136" spans="1:4" s="364" customFormat="1" x14ac:dyDescent="0.25">
      <c r="A6136" s="360">
        <v>91520</v>
      </c>
      <c r="B6136" s="360" t="s">
        <v>5554</v>
      </c>
      <c r="C6136" s="360" t="s">
        <v>4</v>
      </c>
      <c r="D6136" s="361">
        <v>1.99</v>
      </c>
    </row>
    <row r="6137" spans="1:4" s="364" customFormat="1" x14ac:dyDescent="0.25">
      <c r="A6137" s="360">
        <v>91522</v>
      </c>
      <c r="B6137" s="360" t="s">
        <v>5555</v>
      </c>
      <c r="C6137" s="360" t="s">
        <v>4</v>
      </c>
      <c r="D6137" s="361">
        <v>2.4</v>
      </c>
    </row>
    <row r="6138" spans="1:4" s="364" customFormat="1" x14ac:dyDescent="0.25">
      <c r="A6138" s="360">
        <v>91525</v>
      </c>
      <c r="B6138" s="360" t="s">
        <v>5556</v>
      </c>
      <c r="C6138" s="360" t="s">
        <v>4</v>
      </c>
      <c r="D6138" s="361">
        <v>4.33</v>
      </c>
    </row>
    <row r="6139" spans="1:4" s="364" customFormat="1" x14ac:dyDescent="0.25">
      <c r="A6139" s="360">
        <v>87280</v>
      </c>
      <c r="B6139" s="360" t="s">
        <v>5557</v>
      </c>
      <c r="C6139" s="360" t="s">
        <v>24</v>
      </c>
      <c r="D6139" s="361">
        <v>362.83</v>
      </c>
    </row>
    <row r="6140" spans="1:4" s="364" customFormat="1" x14ac:dyDescent="0.25">
      <c r="A6140" s="360">
        <v>87281</v>
      </c>
      <c r="B6140" s="360" t="s">
        <v>5558</v>
      </c>
      <c r="C6140" s="360" t="s">
        <v>24</v>
      </c>
      <c r="D6140" s="361">
        <v>359</v>
      </c>
    </row>
    <row r="6141" spans="1:4" s="364" customFormat="1" x14ac:dyDescent="0.25">
      <c r="A6141" s="360">
        <v>87283</v>
      </c>
      <c r="B6141" s="360" t="s">
        <v>5559</v>
      </c>
      <c r="C6141" s="360" t="s">
        <v>24</v>
      </c>
      <c r="D6141" s="361">
        <v>375.25</v>
      </c>
    </row>
    <row r="6142" spans="1:4" s="364" customFormat="1" x14ac:dyDescent="0.25">
      <c r="A6142" s="360">
        <v>87284</v>
      </c>
      <c r="B6142" s="360" t="s">
        <v>5560</v>
      </c>
      <c r="C6142" s="360" t="s">
        <v>24</v>
      </c>
      <c r="D6142" s="361">
        <v>370.04</v>
      </c>
    </row>
    <row r="6143" spans="1:4" s="364" customFormat="1" x14ac:dyDescent="0.25">
      <c r="A6143" s="360">
        <v>87286</v>
      </c>
      <c r="B6143" s="360" t="s">
        <v>5561</v>
      </c>
      <c r="C6143" s="360" t="s">
        <v>24</v>
      </c>
      <c r="D6143" s="361">
        <v>477.21</v>
      </c>
    </row>
    <row r="6144" spans="1:4" s="364" customFormat="1" x14ac:dyDescent="0.25">
      <c r="A6144" s="360">
        <v>87287</v>
      </c>
      <c r="B6144" s="360" t="s">
        <v>5562</v>
      </c>
      <c r="C6144" s="360" t="s">
        <v>24</v>
      </c>
      <c r="D6144" s="361">
        <v>465.71</v>
      </c>
    </row>
    <row r="6145" spans="1:4" s="364" customFormat="1" x14ac:dyDescent="0.25">
      <c r="A6145" s="360">
        <v>87289</v>
      </c>
      <c r="B6145" s="360" t="s">
        <v>5563</v>
      </c>
      <c r="C6145" s="360" t="s">
        <v>24</v>
      </c>
      <c r="D6145" s="361">
        <v>465.53</v>
      </c>
    </row>
    <row r="6146" spans="1:4" s="364" customFormat="1" x14ac:dyDescent="0.25">
      <c r="A6146" s="360">
        <v>87290</v>
      </c>
      <c r="B6146" s="360" t="s">
        <v>5564</v>
      </c>
      <c r="C6146" s="360" t="s">
        <v>24</v>
      </c>
      <c r="D6146" s="361">
        <v>459.56</v>
      </c>
    </row>
    <row r="6147" spans="1:4" s="364" customFormat="1" x14ac:dyDescent="0.25">
      <c r="A6147" s="360">
        <v>87292</v>
      </c>
      <c r="B6147" s="360" t="s">
        <v>5565</v>
      </c>
      <c r="C6147" s="360" t="s">
        <v>24</v>
      </c>
      <c r="D6147" s="361">
        <v>479.68</v>
      </c>
    </row>
    <row r="6148" spans="1:4" s="364" customFormat="1" x14ac:dyDescent="0.25">
      <c r="A6148" s="360">
        <v>87294</v>
      </c>
      <c r="B6148" s="360" t="s">
        <v>5566</v>
      </c>
      <c r="C6148" s="360" t="s">
        <v>24</v>
      </c>
      <c r="D6148" s="361">
        <v>458.81</v>
      </c>
    </row>
    <row r="6149" spans="1:4" s="364" customFormat="1" x14ac:dyDescent="0.25">
      <c r="A6149" s="360">
        <v>87295</v>
      </c>
      <c r="B6149" s="360" t="s">
        <v>5567</v>
      </c>
      <c r="C6149" s="360" t="s">
        <v>24</v>
      </c>
      <c r="D6149" s="361">
        <v>470.42</v>
      </c>
    </row>
    <row r="6150" spans="1:4" s="364" customFormat="1" x14ac:dyDescent="0.25">
      <c r="A6150" s="360">
        <v>87296</v>
      </c>
      <c r="B6150" s="360" t="s">
        <v>5568</v>
      </c>
      <c r="C6150" s="360" t="s">
        <v>24</v>
      </c>
      <c r="D6150" s="361">
        <v>451.2</v>
      </c>
    </row>
    <row r="6151" spans="1:4" s="364" customFormat="1" x14ac:dyDescent="0.25">
      <c r="A6151" s="360">
        <v>87298</v>
      </c>
      <c r="B6151" s="360" t="s">
        <v>5569</v>
      </c>
      <c r="C6151" s="360" t="s">
        <v>24</v>
      </c>
      <c r="D6151" s="361">
        <v>545.62</v>
      </c>
    </row>
    <row r="6152" spans="1:4" s="364" customFormat="1" x14ac:dyDescent="0.25">
      <c r="A6152" s="360">
        <v>87299</v>
      </c>
      <c r="B6152" s="360" t="s">
        <v>5570</v>
      </c>
      <c r="C6152" s="360" t="s">
        <v>24</v>
      </c>
      <c r="D6152" s="361">
        <v>367.56</v>
      </c>
    </row>
    <row r="6153" spans="1:4" s="364" customFormat="1" x14ac:dyDescent="0.25">
      <c r="A6153" s="360">
        <v>87301</v>
      </c>
      <c r="B6153" s="360" t="s">
        <v>5571</v>
      </c>
      <c r="C6153" s="360" t="s">
        <v>24</v>
      </c>
      <c r="D6153" s="361">
        <v>495.15</v>
      </c>
    </row>
    <row r="6154" spans="1:4" s="364" customFormat="1" x14ac:dyDescent="0.25">
      <c r="A6154" s="360">
        <v>87302</v>
      </c>
      <c r="B6154" s="360" t="s">
        <v>5572</v>
      </c>
      <c r="C6154" s="360" t="s">
        <v>24</v>
      </c>
      <c r="D6154" s="361">
        <v>489.44</v>
      </c>
    </row>
    <row r="6155" spans="1:4" s="364" customFormat="1" x14ac:dyDescent="0.25">
      <c r="A6155" s="360">
        <v>87304</v>
      </c>
      <c r="B6155" s="360" t="s">
        <v>5573</v>
      </c>
      <c r="C6155" s="360" t="s">
        <v>24</v>
      </c>
      <c r="D6155" s="361">
        <v>452.11</v>
      </c>
    </row>
    <row r="6156" spans="1:4" s="364" customFormat="1" x14ac:dyDescent="0.25">
      <c r="A6156" s="360">
        <v>87305</v>
      </c>
      <c r="B6156" s="360" t="s">
        <v>5574</v>
      </c>
      <c r="C6156" s="360" t="s">
        <v>24</v>
      </c>
      <c r="D6156" s="361">
        <v>454.73</v>
      </c>
    </row>
    <row r="6157" spans="1:4" s="364" customFormat="1" x14ac:dyDescent="0.25">
      <c r="A6157" s="360">
        <v>87307</v>
      </c>
      <c r="B6157" s="360" t="s">
        <v>5575</v>
      </c>
      <c r="C6157" s="360" t="s">
        <v>24</v>
      </c>
      <c r="D6157" s="361">
        <v>432.55</v>
      </c>
    </row>
    <row r="6158" spans="1:4" s="364" customFormat="1" x14ac:dyDescent="0.25">
      <c r="A6158" s="360">
        <v>87308</v>
      </c>
      <c r="B6158" s="360" t="s">
        <v>5576</v>
      </c>
      <c r="C6158" s="360" t="s">
        <v>24</v>
      </c>
      <c r="D6158" s="361">
        <v>425.77</v>
      </c>
    </row>
    <row r="6159" spans="1:4" s="364" customFormat="1" x14ac:dyDescent="0.25">
      <c r="A6159" s="360">
        <v>87310</v>
      </c>
      <c r="B6159" s="360" t="s">
        <v>5577</v>
      </c>
      <c r="C6159" s="360" t="s">
        <v>24</v>
      </c>
      <c r="D6159" s="361">
        <v>374.52</v>
      </c>
    </row>
    <row r="6160" spans="1:4" s="364" customFormat="1" x14ac:dyDescent="0.25">
      <c r="A6160" s="360">
        <v>87311</v>
      </c>
      <c r="B6160" s="360" t="s">
        <v>5578</v>
      </c>
      <c r="C6160" s="360" t="s">
        <v>24</v>
      </c>
      <c r="D6160" s="361">
        <v>367.87</v>
      </c>
    </row>
    <row r="6161" spans="1:4" s="364" customFormat="1" x14ac:dyDescent="0.25">
      <c r="A6161" s="360">
        <v>87313</v>
      </c>
      <c r="B6161" s="360" t="s">
        <v>5579</v>
      </c>
      <c r="C6161" s="360" t="s">
        <v>24</v>
      </c>
      <c r="D6161" s="361">
        <v>440.97</v>
      </c>
    </row>
    <row r="6162" spans="1:4" s="364" customFormat="1" x14ac:dyDescent="0.25">
      <c r="A6162" s="360">
        <v>87314</v>
      </c>
      <c r="B6162" s="360" t="s">
        <v>5580</v>
      </c>
      <c r="C6162" s="360" t="s">
        <v>24</v>
      </c>
      <c r="D6162" s="361">
        <v>435.76</v>
      </c>
    </row>
    <row r="6163" spans="1:4" s="364" customFormat="1" x14ac:dyDescent="0.25">
      <c r="A6163" s="360">
        <v>87316</v>
      </c>
      <c r="B6163" s="360" t="s">
        <v>5581</v>
      </c>
      <c r="C6163" s="360" t="s">
        <v>24</v>
      </c>
      <c r="D6163" s="361">
        <v>405.99</v>
      </c>
    </row>
    <row r="6164" spans="1:4" s="364" customFormat="1" x14ac:dyDescent="0.25">
      <c r="A6164" s="360">
        <v>87317</v>
      </c>
      <c r="B6164" s="360" t="s">
        <v>5582</v>
      </c>
      <c r="C6164" s="360" t="s">
        <v>24</v>
      </c>
      <c r="D6164" s="361">
        <v>395.59</v>
      </c>
    </row>
    <row r="6165" spans="1:4" s="364" customFormat="1" x14ac:dyDescent="0.25">
      <c r="A6165" s="360">
        <v>87319</v>
      </c>
      <c r="B6165" s="360" t="s">
        <v>5583</v>
      </c>
      <c r="C6165" s="360" t="s">
        <v>24</v>
      </c>
      <c r="D6165" s="362">
        <v>2782.75</v>
      </c>
    </row>
    <row r="6166" spans="1:4" s="364" customFormat="1" x14ac:dyDescent="0.25">
      <c r="A6166" s="360">
        <v>87320</v>
      </c>
      <c r="B6166" s="360" t="s">
        <v>5584</v>
      </c>
      <c r="C6166" s="360" t="s">
        <v>24</v>
      </c>
      <c r="D6166" s="362">
        <v>2788.53</v>
      </c>
    </row>
    <row r="6167" spans="1:4" s="364" customFormat="1" x14ac:dyDescent="0.25">
      <c r="A6167" s="360">
        <v>87322</v>
      </c>
      <c r="B6167" s="360" t="s">
        <v>5585</v>
      </c>
      <c r="C6167" s="360" t="s">
        <v>24</v>
      </c>
      <c r="D6167" s="362">
        <v>2864.23</v>
      </c>
    </row>
    <row r="6168" spans="1:4" s="364" customFormat="1" x14ac:dyDescent="0.25">
      <c r="A6168" s="360">
        <v>87323</v>
      </c>
      <c r="B6168" s="360" t="s">
        <v>5586</v>
      </c>
      <c r="C6168" s="360" t="s">
        <v>24</v>
      </c>
      <c r="D6168" s="362">
        <v>2864.73</v>
      </c>
    </row>
    <row r="6169" spans="1:4" s="364" customFormat="1" x14ac:dyDescent="0.25">
      <c r="A6169" s="360">
        <v>87325</v>
      </c>
      <c r="B6169" s="360" t="s">
        <v>5587</v>
      </c>
      <c r="C6169" s="360" t="s">
        <v>24</v>
      </c>
      <c r="D6169" s="362">
        <v>2802.23</v>
      </c>
    </row>
    <row r="6170" spans="1:4" s="364" customFormat="1" x14ac:dyDescent="0.25">
      <c r="A6170" s="360">
        <v>87326</v>
      </c>
      <c r="B6170" s="360" t="s">
        <v>5588</v>
      </c>
      <c r="C6170" s="360" t="s">
        <v>24</v>
      </c>
      <c r="D6170" s="362">
        <v>2811.24</v>
      </c>
    </row>
    <row r="6171" spans="1:4" s="364" customFormat="1" x14ac:dyDescent="0.25">
      <c r="A6171" s="360">
        <v>87327</v>
      </c>
      <c r="B6171" s="360" t="s">
        <v>5589</v>
      </c>
      <c r="C6171" s="360" t="s">
        <v>24</v>
      </c>
      <c r="D6171" s="361">
        <v>380.13</v>
      </c>
    </row>
    <row r="6172" spans="1:4" s="364" customFormat="1" x14ac:dyDescent="0.25">
      <c r="A6172" s="360">
        <v>87328</v>
      </c>
      <c r="B6172" s="360" t="s">
        <v>5590</v>
      </c>
      <c r="C6172" s="360" t="s">
        <v>24</v>
      </c>
      <c r="D6172" s="361">
        <v>336.85</v>
      </c>
    </row>
    <row r="6173" spans="1:4" s="364" customFormat="1" x14ac:dyDescent="0.25">
      <c r="A6173" s="360">
        <v>87329</v>
      </c>
      <c r="B6173" s="360" t="s">
        <v>5591</v>
      </c>
      <c r="C6173" s="360" t="s">
        <v>24</v>
      </c>
      <c r="D6173" s="361">
        <v>405.32</v>
      </c>
    </row>
    <row r="6174" spans="1:4" s="364" customFormat="1" x14ac:dyDescent="0.25">
      <c r="A6174" s="360">
        <v>87330</v>
      </c>
      <c r="B6174" s="360" t="s">
        <v>5592</v>
      </c>
      <c r="C6174" s="360" t="s">
        <v>24</v>
      </c>
      <c r="D6174" s="361">
        <v>356.18</v>
      </c>
    </row>
    <row r="6175" spans="1:4" s="364" customFormat="1" x14ac:dyDescent="0.25">
      <c r="A6175" s="360">
        <v>87331</v>
      </c>
      <c r="B6175" s="360" t="s">
        <v>5593</v>
      </c>
      <c r="C6175" s="360" t="s">
        <v>24</v>
      </c>
      <c r="D6175" s="361">
        <v>493.64</v>
      </c>
    </row>
    <row r="6176" spans="1:4" s="364" customFormat="1" x14ac:dyDescent="0.25">
      <c r="A6176" s="360">
        <v>87332</v>
      </c>
      <c r="B6176" s="360" t="s">
        <v>5594</v>
      </c>
      <c r="C6176" s="360" t="s">
        <v>24</v>
      </c>
      <c r="D6176" s="361">
        <v>448.91</v>
      </c>
    </row>
    <row r="6177" spans="1:4" s="364" customFormat="1" x14ac:dyDescent="0.25">
      <c r="A6177" s="360">
        <v>87333</v>
      </c>
      <c r="B6177" s="360" t="s">
        <v>5595</v>
      </c>
      <c r="C6177" s="360" t="s">
        <v>24</v>
      </c>
      <c r="D6177" s="361">
        <v>468.06</v>
      </c>
    </row>
    <row r="6178" spans="1:4" s="364" customFormat="1" x14ac:dyDescent="0.25">
      <c r="A6178" s="360">
        <v>87334</v>
      </c>
      <c r="B6178" s="360" t="s">
        <v>5596</v>
      </c>
      <c r="C6178" s="360" t="s">
        <v>24</v>
      </c>
      <c r="D6178" s="361">
        <v>441.04</v>
      </c>
    </row>
    <row r="6179" spans="1:4" s="364" customFormat="1" x14ac:dyDescent="0.25">
      <c r="A6179" s="360">
        <v>87335</v>
      </c>
      <c r="B6179" s="360" t="s">
        <v>5597</v>
      </c>
      <c r="C6179" s="360" t="s">
        <v>24</v>
      </c>
      <c r="D6179" s="361">
        <v>463.07</v>
      </c>
    </row>
    <row r="6180" spans="1:4" s="364" customFormat="1" x14ac:dyDescent="0.25">
      <c r="A6180" s="360">
        <v>87336</v>
      </c>
      <c r="B6180" s="360" t="s">
        <v>5598</v>
      </c>
      <c r="C6180" s="360" t="s">
        <v>24</v>
      </c>
      <c r="D6180" s="361">
        <v>458.44</v>
      </c>
    </row>
    <row r="6181" spans="1:4" s="364" customFormat="1" x14ac:dyDescent="0.25">
      <c r="A6181" s="360">
        <v>87337</v>
      </c>
      <c r="B6181" s="360" t="s">
        <v>5599</v>
      </c>
      <c r="C6181" s="360" t="s">
        <v>24</v>
      </c>
      <c r="D6181" s="361">
        <v>459.62</v>
      </c>
    </row>
    <row r="6182" spans="1:4" s="364" customFormat="1" x14ac:dyDescent="0.25">
      <c r="A6182" s="360">
        <v>87338</v>
      </c>
      <c r="B6182" s="360" t="s">
        <v>5600</v>
      </c>
      <c r="C6182" s="360" t="s">
        <v>24</v>
      </c>
      <c r="D6182" s="361">
        <v>448.1</v>
      </c>
    </row>
    <row r="6183" spans="1:4" s="364" customFormat="1" x14ac:dyDescent="0.25">
      <c r="A6183" s="360">
        <v>87339</v>
      </c>
      <c r="B6183" s="360" t="s">
        <v>5601</v>
      </c>
      <c r="C6183" s="360" t="s">
        <v>24</v>
      </c>
      <c r="D6183" s="361">
        <v>634.79</v>
      </c>
    </row>
    <row r="6184" spans="1:4" s="364" customFormat="1" x14ac:dyDescent="0.25">
      <c r="A6184" s="360">
        <v>87340</v>
      </c>
      <c r="B6184" s="360" t="s">
        <v>5602</v>
      </c>
      <c r="C6184" s="360" t="s">
        <v>24</v>
      </c>
      <c r="D6184" s="361">
        <v>543.88</v>
      </c>
    </row>
    <row r="6185" spans="1:4" s="364" customFormat="1" x14ac:dyDescent="0.25">
      <c r="A6185" s="360">
        <v>87341</v>
      </c>
      <c r="B6185" s="360" t="s">
        <v>5603</v>
      </c>
      <c r="C6185" s="360" t="s">
        <v>24</v>
      </c>
      <c r="D6185" s="361">
        <v>521.02</v>
      </c>
    </row>
    <row r="6186" spans="1:4" s="364" customFormat="1" x14ac:dyDescent="0.25">
      <c r="A6186" s="360">
        <v>87342</v>
      </c>
      <c r="B6186" s="360" t="s">
        <v>5604</v>
      </c>
      <c r="C6186" s="360" t="s">
        <v>24</v>
      </c>
      <c r="D6186" s="361">
        <v>547.33000000000004</v>
      </c>
    </row>
    <row r="6187" spans="1:4" s="364" customFormat="1" x14ac:dyDescent="0.25">
      <c r="A6187" s="360">
        <v>87343</v>
      </c>
      <c r="B6187" s="360" t="s">
        <v>5605</v>
      </c>
      <c r="C6187" s="360" t="s">
        <v>24</v>
      </c>
      <c r="D6187" s="361">
        <v>495.94</v>
      </c>
    </row>
    <row r="6188" spans="1:4" s="364" customFormat="1" x14ac:dyDescent="0.25">
      <c r="A6188" s="360">
        <v>87344</v>
      </c>
      <c r="B6188" s="360" t="s">
        <v>5606</v>
      </c>
      <c r="C6188" s="360" t="s">
        <v>24</v>
      </c>
      <c r="D6188" s="361">
        <v>467.75</v>
      </c>
    </row>
    <row r="6189" spans="1:4" s="364" customFormat="1" x14ac:dyDescent="0.25">
      <c r="A6189" s="360">
        <v>87345</v>
      </c>
      <c r="B6189" s="360" t="s">
        <v>5607</v>
      </c>
      <c r="C6189" s="360" t="s">
        <v>24</v>
      </c>
      <c r="D6189" s="361">
        <v>495.53</v>
      </c>
    </row>
    <row r="6190" spans="1:4" s="364" customFormat="1" x14ac:dyDescent="0.25">
      <c r="A6190" s="360">
        <v>87346</v>
      </c>
      <c r="B6190" s="360" t="s">
        <v>5608</v>
      </c>
      <c r="C6190" s="360" t="s">
        <v>24</v>
      </c>
      <c r="D6190" s="361">
        <v>453.24</v>
      </c>
    </row>
    <row r="6191" spans="1:4" s="364" customFormat="1" x14ac:dyDescent="0.25">
      <c r="A6191" s="360">
        <v>87347</v>
      </c>
      <c r="B6191" s="360" t="s">
        <v>5609</v>
      </c>
      <c r="C6191" s="360" t="s">
        <v>24</v>
      </c>
      <c r="D6191" s="361">
        <v>430.84</v>
      </c>
    </row>
    <row r="6192" spans="1:4" s="364" customFormat="1" x14ac:dyDescent="0.25">
      <c r="A6192" s="360">
        <v>87348</v>
      </c>
      <c r="B6192" s="360" t="s">
        <v>5610</v>
      </c>
      <c r="C6192" s="360" t="s">
        <v>24</v>
      </c>
      <c r="D6192" s="361">
        <v>457.08</v>
      </c>
    </row>
    <row r="6193" spans="1:4" s="364" customFormat="1" x14ac:dyDescent="0.25">
      <c r="A6193" s="360">
        <v>87349</v>
      </c>
      <c r="B6193" s="360" t="s">
        <v>5611</v>
      </c>
      <c r="C6193" s="360" t="s">
        <v>24</v>
      </c>
      <c r="D6193" s="361">
        <v>401.94</v>
      </c>
    </row>
    <row r="6194" spans="1:4" s="364" customFormat="1" x14ac:dyDescent="0.25">
      <c r="A6194" s="360">
        <v>87350</v>
      </c>
      <c r="B6194" s="360" t="s">
        <v>5612</v>
      </c>
      <c r="C6194" s="360" t="s">
        <v>24</v>
      </c>
      <c r="D6194" s="361">
        <v>407.94</v>
      </c>
    </row>
    <row r="6195" spans="1:4" s="364" customFormat="1" x14ac:dyDescent="0.25">
      <c r="A6195" s="360">
        <v>87351</v>
      </c>
      <c r="B6195" s="360" t="s">
        <v>5613</v>
      </c>
      <c r="C6195" s="360" t="s">
        <v>24</v>
      </c>
      <c r="D6195" s="361">
        <v>355.22</v>
      </c>
    </row>
    <row r="6196" spans="1:4" s="364" customFormat="1" x14ac:dyDescent="0.25">
      <c r="A6196" s="360">
        <v>87352</v>
      </c>
      <c r="B6196" s="360" t="s">
        <v>5614</v>
      </c>
      <c r="C6196" s="360" t="s">
        <v>24</v>
      </c>
      <c r="D6196" s="361">
        <v>500.2</v>
      </c>
    </row>
    <row r="6197" spans="1:4" s="364" customFormat="1" x14ac:dyDescent="0.25">
      <c r="A6197" s="360">
        <v>87353</v>
      </c>
      <c r="B6197" s="360" t="s">
        <v>5615</v>
      </c>
      <c r="C6197" s="360" t="s">
        <v>24</v>
      </c>
      <c r="D6197" s="361">
        <v>443.58</v>
      </c>
    </row>
    <row r="6198" spans="1:4" s="364" customFormat="1" x14ac:dyDescent="0.25">
      <c r="A6198" s="360">
        <v>87354</v>
      </c>
      <c r="B6198" s="360" t="s">
        <v>5616</v>
      </c>
      <c r="C6198" s="360" t="s">
        <v>24</v>
      </c>
      <c r="D6198" s="361">
        <v>418.84</v>
      </c>
    </row>
    <row r="6199" spans="1:4" s="364" customFormat="1" x14ac:dyDescent="0.25">
      <c r="A6199" s="360">
        <v>87355</v>
      </c>
      <c r="B6199" s="360" t="s">
        <v>5617</v>
      </c>
      <c r="C6199" s="360" t="s">
        <v>24</v>
      </c>
      <c r="D6199" s="361">
        <v>433.61</v>
      </c>
    </row>
    <row r="6200" spans="1:4" s="364" customFormat="1" x14ac:dyDescent="0.25">
      <c r="A6200" s="360">
        <v>87356</v>
      </c>
      <c r="B6200" s="360" t="s">
        <v>5618</v>
      </c>
      <c r="C6200" s="360" t="s">
        <v>24</v>
      </c>
      <c r="D6200" s="361">
        <v>396.01</v>
      </c>
    </row>
    <row r="6201" spans="1:4" s="364" customFormat="1" x14ac:dyDescent="0.25">
      <c r="A6201" s="360">
        <v>87357</v>
      </c>
      <c r="B6201" s="360" t="s">
        <v>5619</v>
      </c>
      <c r="C6201" s="360" t="s">
        <v>24</v>
      </c>
      <c r="D6201" s="361">
        <v>377.58</v>
      </c>
    </row>
    <row r="6202" spans="1:4" s="364" customFormat="1" x14ac:dyDescent="0.25">
      <c r="A6202" s="360">
        <v>87358</v>
      </c>
      <c r="B6202" s="360" t="s">
        <v>5620</v>
      </c>
      <c r="C6202" s="360" t="s">
        <v>24</v>
      </c>
      <c r="D6202" s="362">
        <v>2751.74</v>
      </c>
    </row>
    <row r="6203" spans="1:4" s="364" customFormat="1" x14ac:dyDescent="0.25">
      <c r="A6203" s="360">
        <v>87359</v>
      </c>
      <c r="B6203" s="360" t="s">
        <v>5621</v>
      </c>
      <c r="C6203" s="360" t="s">
        <v>24</v>
      </c>
      <c r="D6203" s="362">
        <v>2731.65</v>
      </c>
    </row>
    <row r="6204" spans="1:4" s="364" customFormat="1" x14ac:dyDescent="0.25">
      <c r="A6204" s="360">
        <v>87360</v>
      </c>
      <c r="B6204" s="360" t="s">
        <v>5622</v>
      </c>
      <c r="C6204" s="360" t="s">
        <v>24</v>
      </c>
      <c r="D6204" s="362">
        <v>2828.38</v>
      </c>
    </row>
    <row r="6205" spans="1:4" s="364" customFormat="1" x14ac:dyDescent="0.25">
      <c r="A6205" s="360">
        <v>87361</v>
      </c>
      <c r="B6205" s="360" t="s">
        <v>5623</v>
      </c>
      <c r="C6205" s="360" t="s">
        <v>24</v>
      </c>
      <c r="D6205" s="362">
        <v>2797.53</v>
      </c>
    </row>
    <row r="6206" spans="1:4" s="364" customFormat="1" x14ac:dyDescent="0.25">
      <c r="A6206" s="360">
        <v>87362</v>
      </c>
      <c r="B6206" s="360" t="s">
        <v>5624</v>
      </c>
      <c r="C6206" s="360" t="s">
        <v>24</v>
      </c>
      <c r="D6206" s="362">
        <v>2798.1</v>
      </c>
    </row>
    <row r="6207" spans="1:4" s="364" customFormat="1" x14ac:dyDescent="0.25">
      <c r="A6207" s="360">
        <v>87363</v>
      </c>
      <c r="B6207" s="360" t="s">
        <v>5625</v>
      </c>
      <c r="C6207" s="360" t="s">
        <v>24</v>
      </c>
      <c r="D6207" s="362">
        <v>2778.56</v>
      </c>
    </row>
    <row r="6208" spans="1:4" s="364" customFormat="1" x14ac:dyDescent="0.25">
      <c r="A6208" s="360">
        <v>87364</v>
      </c>
      <c r="B6208" s="360" t="s">
        <v>5626</v>
      </c>
      <c r="C6208" s="360" t="s">
        <v>24</v>
      </c>
      <c r="D6208" s="362">
        <v>2760.21</v>
      </c>
    </row>
    <row r="6209" spans="1:4" s="364" customFormat="1" x14ac:dyDescent="0.25">
      <c r="A6209" s="360">
        <v>87365</v>
      </c>
      <c r="B6209" s="360" t="s">
        <v>5627</v>
      </c>
      <c r="C6209" s="360" t="s">
        <v>24</v>
      </c>
      <c r="D6209" s="361">
        <v>452.96</v>
      </c>
    </row>
    <row r="6210" spans="1:4" s="364" customFormat="1" x14ac:dyDescent="0.25">
      <c r="A6210" s="360">
        <v>87366</v>
      </c>
      <c r="B6210" s="360" t="s">
        <v>5628</v>
      </c>
      <c r="C6210" s="360" t="s">
        <v>24</v>
      </c>
      <c r="D6210" s="361">
        <v>475.58</v>
      </c>
    </row>
    <row r="6211" spans="1:4" s="364" customFormat="1" x14ac:dyDescent="0.25">
      <c r="A6211" s="360">
        <v>87367</v>
      </c>
      <c r="B6211" s="360" t="s">
        <v>5629</v>
      </c>
      <c r="C6211" s="360" t="s">
        <v>24</v>
      </c>
      <c r="D6211" s="361">
        <v>567.61</v>
      </c>
    </row>
    <row r="6212" spans="1:4" s="364" customFormat="1" x14ac:dyDescent="0.25">
      <c r="A6212" s="360">
        <v>87368</v>
      </c>
      <c r="B6212" s="360" t="s">
        <v>5630</v>
      </c>
      <c r="C6212" s="360" t="s">
        <v>24</v>
      </c>
      <c r="D6212" s="361">
        <v>558.64</v>
      </c>
    </row>
    <row r="6213" spans="1:4" s="364" customFormat="1" x14ac:dyDescent="0.25">
      <c r="A6213" s="360">
        <v>87369</v>
      </c>
      <c r="B6213" s="360" t="s">
        <v>5631</v>
      </c>
      <c r="C6213" s="360" t="s">
        <v>24</v>
      </c>
      <c r="D6213" s="361">
        <v>575.04</v>
      </c>
    </row>
    <row r="6214" spans="1:4" s="364" customFormat="1" x14ac:dyDescent="0.25">
      <c r="A6214" s="360">
        <v>87370</v>
      </c>
      <c r="B6214" s="360" t="s">
        <v>5632</v>
      </c>
      <c r="C6214" s="360" t="s">
        <v>24</v>
      </c>
      <c r="D6214" s="361">
        <v>554.52</v>
      </c>
    </row>
    <row r="6215" spans="1:4" s="364" customFormat="1" x14ac:dyDescent="0.25">
      <c r="A6215" s="360">
        <v>87371</v>
      </c>
      <c r="B6215" s="360" t="s">
        <v>5633</v>
      </c>
      <c r="C6215" s="360" t="s">
        <v>24</v>
      </c>
      <c r="D6215" s="361">
        <v>548.44000000000005</v>
      </c>
    </row>
    <row r="6216" spans="1:4" s="364" customFormat="1" x14ac:dyDescent="0.25">
      <c r="A6216" s="360">
        <v>87372</v>
      </c>
      <c r="B6216" s="360" t="s">
        <v>5634</v>
      </c>
      <c r="C6216" s="360" t="s">
        <v>24</v>
      </c>
      <c r="D6216" s="361">
        <v>650.04</v>
      </c>
    </row>
    <row r="6217" spans="1:4" s="364" customFormat="1" x14ac:dyDescent="0.25">
      <c r="A6217" s="360">
        <v>87373</v>
      </c>
      <c r="B6217" s="360" t="s">
        <v>5635</v>
      </c>
      <c r="C6217" s="360" t="s">
        <v>24</v>
      </c>
      <c r="D6217" s="361">
        <v>586.15</v>
      </c>
    </row>
    <row r="6218" spans="1:4" s="364" customFormat="1" x14ac:dyDescent="0.25">
      <c r="A6218" s="360">
        <v>87374</v>
      </c>
      <c r="B6218" s="360" t="s">
        <v>5636</v>
      </c>
      <c r="C6218" s="360" t="s">
        <v>24</v>
      </c>
      <c r="D6218" s="361">
        <v>550.26</v>
      </c>
    </row>
    <row r="6219" spans="1:4" s="364" customFormat="1" x14ac:dyDescent="0.25">
      <c r="A6219" s="360">
        <v>87375</v>
      </c>
      <c r="B6219" s="360" t="s">
        <v>5637</v>
      </c>
      <c r="C6219" s="360" t="s">
        <v>24</v>
      </c>
      <c r="D6219" s="361">
        <v>527.53</v>
      </c>
    </row>
    <row r="6220" spans="1:4" s="364" customFormat="1" x14ac:dyDescent="0.25">
      <c r="A6220" s="360">
        <v>87376</v>
      </c>
      <c r="B6220" s="360" t="s">
        <v>5638</v>
      </c>
      <c r="C6220" s="360" t="s">
        <v>24</v>
      </c>
      <c r="D6220" s="361">
        <v>471.54</v>
      </c>
    </row>
    <row r="6221" spans="1:4" s="364" customFormat="1" x14ac:dyDescent="0.25">
      <c r="A6221" s="360">
        <v>87377</v>
      </c>
      <c r="B6221" s="360" t="s">
        <v>5639</v>
      </c>
      <c r="C6221" s="360" t="s">
        <v>24</v>
      </c>
      <c r="D6221" s="361">
        <v>541.48</v>
      </c>
    </row>
    <row r="6222" spans="1:4" s="364" customFormat="1" x14ac:dyDescent="0.25">
      <c r="A6222" s="360">
        <v>87378</v>
      </c>
      <c r="B6222" s="360" t="s">
        <v>5640</v>
      </c>
      <c r="C6222" s="360" t="s">
        <v>24</v>
      </c>
      <c r="D6222" s="361">
        <v>495.85</v>
      </c>
    </row>
    <row r="6223" spans="1:4" s="364" customFormat="1" x14ac:dyDescent="0.25">
      <c r="A6223" s="360">
        <v>87379</v>
      </c>
      <c r="B6223" s="360" t="s">
        <v>5641</v>
      </c>
      <c r="C6223" s="360" t="s">
        <v>24</v>
      </c>
      <c r="D6223" s="362">
        <v>2863.54</v>
      </c>
    </row>
    <row r="6224" spans="1:4" s="364" customFormat="1" x14ac:dyDescent="0.25">
      <c r="A6224" s="360">
        <v>87380</v>
      </c>
      <c r="B6224" s="360" t="s">
        <v>5642</v>
      </c>
      <c r="C6224" s="360" t="s">
        <v>24</v>
      </c>
      <c r="D6224" s="362">
        <v>2932.9</v>
      </c>
    </row>
    <row r="6225" spans="1:4" s="364" customFormat="1" x14ac:dyDescent="0.25">
      <c r="A6225" s="360">
        <v>87381</v>
      </c>
      <c r="B6225" s="360" t="s">
        <v>5643</v>
      </c>
      <c r="C6225" s="360" t="s">
        <v>24</v>
      </c>
      <c r="D6225" s="362">
        <v>2887.34</v>
      </c>
    </row>
    <row r="6226" spans="1:4" s="364" customFormat="1" x14ac:dyDescent="0.25">
      <c r="A6226" s="360">
        <v>87382</v>
      </c>
      <c r="B6226" s="360" t="s">
        <v>5644</v>
      </c>
      <c r="C6226" s="360" t="s">
        <v>24</v>
      </c>
      <c r="D6226" s="362">
        <v>1071.6199999999999</v>
      </c>
    </row>
    <row r="6227" spans="1:4" s="364" customFormat="1" x14ac:dyDescent="0.25">
      <c r="A6227" s="360">
        <v>87383</v>
      </c>
      <c r="B6227" s="360" t="s">
        <v>5645</v>
      </c>
      <c r="C6227" s="360" t="s">
        <v>24</v>
      </c>
      <c r="D6227" s="362">
        <v>1065.8900000000001</v>
      </c>
    </row>
    <row r="6228" spans="1:4" s="364" customFormat="1" x14ac:dyDescent="0.25">
      <c r="A6228" s="360">
        <v>87384</v>
      </c>
      <c r="B6228" s="360" t="s">
        <v>5646</v>
      </c>
      <c r="C6228" s="360" t="s">
        <v>24</v>
      </c>
      <c r="D6228" s="362">
        <v>1058.05</v>
      </c>
    </row>
    <row r="6229" spans="1:4" s="364" customFormat="1" x14ac:dyDescent="0.25">
      <c r="A6229" s="360">
        <v>87385</v>
      </c>
      <c r="B6229" s="360" t="s">
        <v>5647</v>
      </c>
      <c r="C6229" s="360" t="s">
        <v>24</v>
      </c>
      <c r="D6229" s="362">
        <v>1242.44</v>
      </c>
    </row>
    <row r="6230" spans="1:4" s="364" customFormat="1" x14ac:dyDescent="0.25">
      <c r="A6230" s="360">
        <v>87386</v>
      </c>
      <c r="B6230" s="360" t="s">
        <v>5648</v>
      </c>
      <c r="C6230" s="360" t="s">
        <v>24</v>
      </c>
      <c r="D6230" s="362">
        <v>1232.44</v>
      </c>
    </row>
    <row r="6231" spans="1:4" s="364" customFormat="1" x14ac:dyDescent="0.25">
      <c r="A6231" s="360">
        <v>87387</v>
      </c>
      <c r="B6231" s="360" t="s">
        <v>5649</v>
      </c>
      <c r="C6231" s="360" t="s">
        <v>24</v>
      </c>
      <c r="D6231" s="362">
        <v>1225.6300000000001</v>
      </c>
    </row>
    <row r="6232" spans="1:4" s="364" customFormat="1" x14ac:dyDescent="0.25">
      <c r="A6232" s="360">
        <v>87388</v>
      </c>
      <c r="B6232" s="360" t="s">
        <v>5650</v>
      </c>
      <c r="C6232" s="360" t="s">
        <v>24</v>
      </c>
      <c r="D6232" s="362">
        <v>2962.9</v>
      </c>
    </row>
    <row r="6233" spans="1:4" s="364" customFormat="1" x14ac:dyDescent="0.25">
      <c r="A6233" s="360">
        <v>87389</v>
      </c>
      <c r="B6233" s="360" t="s">
        <v>5651</v>
      </c>
      <c r="C6233" s="360" t="s">
        <v>24</v>
      </c>
      <c r="D6233" s="362">
        <v>2970.37</v>
      </c>
    </row>
    <row r="6234" spans="1:4" s="364" customFormat="1" x14ac:dyDescent="0.25">
      <c r="A6234" s="360">
        <v>87390</v>
      </c>
      <c r="B6234" s="360" t="s">
        <v>5652</v>
      </c>
      <c r="C6234" s="360" t="s">
        <v>24</v>
      </c>
      <c r="D6234" s="362">
        <v>2982.19</v>
      </c>
    </row>
    <row r="6235" spans="1:4" s="364" customFormat="1" x14ac:dyDescent="0.25">
      <c r="A6235" s="360">
        <v>87391</v>
      </c>
      <c r="B6235" s="360" t="s">
        <v>5653</v>
      </c>
      <c r="C6235" s="360" t="s">
        <v>24</v>
      </c>
      <c r="D6235" s="362">
        <v>3308.23</v>
      </c>
    </row>
    <row r="6236" spans="1:4" s="364" customFormat="1" x14ac:dyDescent="0.25">
      <c r="A6236" s="360">
        <v>87393</v>
      </c>
      <c r="B6236" s="360" t="s">
        <v>5654</v>
      </c>
      <c r="C6236" s="360" t="s">
        <v>24</v>
      </c>
      <c r="D6236" s="362">
        <v>3333.36</v>
      </c>
    </row>
    <row r="6237" spans="1:4" s="364" customFormat="1" x14ac:dyDescent="0.25">
      <c r="A6237" s="360">
        <v>87394</v>
      </c>
      <c r="B6237" s="360" t="s">
        <v>5655</v>
      </c>
      <c r="C6237" s="360" t="s">
        <v>24</v>
      </c>
      <c r="D6237" s="362">
        <v>3358.95</v>
      </c>
    </row>
    <row r="6238" spans="1:4" s="364" customFormat="1" x14ac:dyDescent="0.25">
      <c r="A6238" s="360">
        <v>87395</v>
      </c>
      <c r="B6238" s="360" t="s">
        <v>5656</v>
      </c>
      <c r="C6238" s="360" t="s">
        <v>24</v>
      </c>
      <c r="D6238" s="362">
        <v>2096.14</v>
      </c>
    </row>
    <row r="6239" spans="1:4" s="364" customFormat="1" x14ac:dyDescent="0.25">
      <c r="A6239" s="360">
        <v>87396</v>
      </c>
      <c r="B6239" s="360" t="s">
        <v>5657</v>
      </c>
      <c r="C6239" s="360" t="s">
        <v>24</v>
      </c>
      <c r="D6239" s="362">
        <v>2105</v>
      </c>
    </row>
    <row r="6240" spans="1:4" s="364" customFormat="1" x14ac:dyDescent="0.25">
      <c r="A6240" s="360">
        <v>87397</v>
      </c>
      <c r="B6240" s="360" t="s">
        <v>5658</v>
      </c>
      <c r="C6240" s="360" t="s">
        <v>24</v>
      </c>
      <c r="D6240" s="362">
        <v>2115.04</v>
      </c>
    </row>
    <row r="6241" spans="1:4" s="364" customFormat="1" x14ac:dyDescent="0.25">
      <c r="A6241" s="360">
        <v>87398</v>
      </c>
      <c r="B6241" s="360" t="s">
        <v>5659</v>
      </c>
      <c r="C6241" s="360" t="s">
        <v>24</v>
      </c>
      <c r="D6241" s="362">
        <v>1221.9100000000001</v>
      </c>
    </row>
    <row r="6242" spans="1:4" s="364" customFormat="1" x14ac:dyDescent="0.25">
      <c r="A6242" s="360">
        <v>87399</v>
      </c>
      <c r="B6242" s="360" t="s">
        <v>5660</v>
      </c>
      <c r="C6242" s="360" t="s">
        <v>24</v>
      </c>
      <c r="D6242" s="362">
        <v>1394.44</v>
      </c>
    </row>
    <row r="6243" spans="1:4" s="364" customFormat="1" x14ac:dyDescent="0.25">
      <c r="A6243" s="360">
        <v>87401</v>
      </c>
      <c r="B6243" s="360" t="s">
        <v>5661</v>
      </c>
      <c r="C6243" s="360" t="s">
        <v>24</v>
      </c>
      <c r="D6243" s="362">
        <v>3524.12</v>
      </c>
    </row>
    <row r="6244" spans="1:4" s="364" customFormat="1" x14ac:dyDescent="0.25">
      <c r="A6244" s="360">
        <v>87402</v>
      </c>
      <c r="B6244" s="360" t="s">
        <v>5662</v>
      </c>
      <c r="C6244" s="360" t="s">
        <v>24</v>
      </c>
      <c r="D6244" s="362">
        <v>2287.2199999999998</v>
      </c>
    </row>
    <row r="6245" spans="1:4" s="364" customFormat="1" x14ac:dyDescent="0.25">
      <c r="A6245" s="360">
        <v>87404</v>
      </c>
      <c r="B6245" s="360" t="s">
        <v>5663</v>
      </c>
      <c r="C6245" s="360" t="s">
        <v>24</v>
      </c>
      <c r="D6245" s="362">
        <v>3098.94</v>
      </c>
    </row>
    <row r="6246" spans="1:4" s="364" customFormat="1" x14ac:dyDescent="0.25">
      <c r="A6246" s="360">
        <v>87405</v>
      </c>
      <c r="B6246" s="360" t="s">
        <v>5664</v>
      </c>
      <c r="C6246" s="360" t="s">
        <v>24</v>
      </c>
      <c r="D6246" s="362">
        <v>3099.98</v>
      </c>
    </row>
    <row r="6247" spans="1:4" s="364" customFormat="1" x14ac:dyDescent="0.25">
      <c r="A6247" s="360">
        <v>87407</v>
      </c>
      <c r="B6247" s="360" t="s">
        <v>5665</v>
      </c>
      <c r="C6247" s="360" t="s">
        <v>24</v>
      </c>
      <c r="D6247" s="362">
        <v>1102.22</v>
      </c>
    </row>
    <row r="6248" spans="1:4" s="364" customFormat="1" x14ac:dyDescent="0.25">
      <c r="A6248" s="360">
        <v>87408</v>
      </c>
      <c r="B6248" s="360" t="s">
        <v>5666</v>
      </c>
      <c r="C6248" s="360" t="s">
        <v>24</v>
      </c>
      <c r="D6248" s="362">
        <v>1090.71</v>
      </c>
    </row>
    <row r="6249" spans="1:4" s="364" customFormat="1" x14ac:dyDescent="0.25">
      <c r="A6249" s="360">
        <v>87410</v>
      </c>
      <c r="B6249" s="360" t="s">
        <v>5667</v>
      </c>
      <c r="C6249" s="360" t="s">
        <v>24</v>
      </c>
      <c r="D6249" s="361">
        <v>749.03</v>
      </c>
    </row>
    <row r="6250" spans="1:4" s="364" customFormat="1" x14ac:dyDescent="0.25">
      <c r="A6250" s="360">
        <v>88626</v>
      </c>
      <c r="B6250" s="360" t="s">
        <v>5668</v>
      </c>
      <c r="C6250" s="360" t="s">
        <v>24</v>
      </c>
      <c r="D6250" s="361">
        <v>456.29</v>
      </c>
    </row>
    <row r="6251" spans="1:4" s="364" customFormat="1" x14ac:dyDescent="0.25">
      <c r="A6251" s="360">
        <v>88627</v>
      </c>
      <c r="B6251" s="360" t="s">
        <v>5669</v>
      </c>
      <c r="C6251" s="360" t="s">
        <v>24</v>
      </c>
      <c r="D6251" s="361">
        <v>531.86</v>
      </c>
    </row>
    <row r="6252" spans="1:4" s="364" customFormat="1" x14ac:dyDescent="0.25">
      <c r="A6252" s="360">
        <v>88628</v>
      </c>
      <c r="B6252" s="360" t="s">
        <v>5670</v>
      </c>
      <c r="C6252" s="360" t="s">
        <v>24</v>
      </c>
      <c r="D6252" s="361">
        <v>454.87</v>
      </c>
    </row>
    <row r="6253" spans="1:4" s="364" customFormat="1" x14ac:dyDescent="0.25">
      <c r="A6253" s="360">
        <v>88629</v>
      </c>
      <c r="B6253" s="360" t="s">
        <v>5671</v>
      </c>
      <c r="C6253" s="360" t="s">
        <v>24</v>
      </c>
      <c r="D6253" s="361">
        <v>534.32000000000005</v>
      </c>
    </row>
    <row r="6254" spans="1:4" s="364" customFormat="1" x14ac:dyDescent="0.25">
      <c r="A6254" s="360">
        <v>88630</v>
      </c>
      <c r="B6254" s="360" t="s">
        <v>5672</v>
      </c>
      <c r="C6254" s="360" t="s">
        <v>24</v>
      </c>
      <c r="D6254" s="361">
        <v>394.76</v>
      </c>
    </row>
    <row r="6255" spans="1:4" s="364" customFormat="1" x14ac:dyDescent="0.25">
      <c r="A6255" s="360">
        <v>88631</v>
      </c>
      <c r="B6255" s="360" t="s">
        <v>5673</v>
      </c>
      <c r="C6255" s="360" t="s">
        <v>24</v>
      </c>
      <c r="D6255" s="361">
        <v>483.12</v>
      </c>
    </row>
    <row r="6256" spans="1:4" s="364" customFormat="1" x14ac:dyDescent="0.25">
      <c r="A6256" s="360">
        <v>88715</v>
      </c>
      <c r="B6256" s="360" t="s">
        <v>5674</v>
      </c>
      <c r="C6256" s="360" t="s">
        <v>24</v>
      </c>
      <c r="D6256" s="361">
        <v>454.22</v>
      </c>
    </row>
    <row r="6257" spans="1:4" s="364" customFormat="1" x14ac:dyDescent="0.25">
      <c r="A6257" s="360">
        <v>95563</v>
      </c>
      <c r="B6257" s="360" t="s">
        <v>5675</v>
      </c>
      <c r="C6257" s="360" t="s">
        <v>24</v>
      </c>
      <c r="D6257" s="361">
        <v>655.54</v>
      </c>
    </row>
    <row r="6258" spans="1:4" s="364" customFormat="1" x14ac:dyDescent="0.25">
      <c r="A6258" s="360">
        <v>100464</v>
      </c>
      <c r="B6258" s="360" t="s">
        <v>5676</v>
      </c>
      <c r="C6258" s="360" t="s">
        <v>24</v>
      </c>
      <c r="D6258" s="361">
        <v>474.56</v>
      </c>
    </row>
    <row r="6259" spans="1:4" s="364" customFormat="1" x14ac:dyDescent="0.25">
      <c r="A6259" s="360">
        <v>100465</v>
      </c>
      <c r="B6259" s="360" t="s">
        <v>5677</v>
      </c>
      <c r="C6259" s="360" t="s">
        <v>24</v>
      </c>
      <c r="D6259" s="361">
        <v>446.77</v>
      </c>
    </row>
    <row r="6260" spans="1:4" s="364" customFormat="1" x14ac:dyDescent="0.25">
      <c r="A6260" s="360">
        <v>100466</v>
      </c>
      <c r="B6260" s="360" t="s">
        <v>5678</v>
      </c>
      <c r="C6260" s="360" t="s">
        <v>24</v>
      </c>
      <c r="D6260" s="361">
        <v>433.22</v>
      </c>
    </row>
    <row r="6261" spans="1:4" s="364" customFormat="1" x14ac:dyDescent="0.25">
      <c r="A6261" s="360">
        <v>100468</v>
      </c>
      <c r="B6261" s="360" t="s">
        <v>5679</v>
      </c>
      <c r="C6261" s="360" t="s">
        <v>24</v>
      </c>
      <c r="D6261" s="361">
        <v>547.42999999999995</v>
      </c>
    </row>
    <row r="6262" spans="1:4" s="364" customFormat="1" x14ac:dyDescent="0.25">
      <c r="A6262" s="360">
        <v>100469</v>
      </c>
      <c r="B6262" s="360" t="s">
        <v>5680</v>
      </c>
      <c r="C6262" s="360" t="s">
        <v>24</v>
      </c>
      <c r="D6262" s="361">
        <v>447.55</v>
      </c>
    </row>
    <row r="6263" spans="1:4" s="364" customFormat="1" x14ac:dyDescent="0.25">
      <c r="A6263" s="360">
        <v>100470</v>
      </c>
      <c r="B6263" s="360" t="s">
        <v>5681</v>
      </c>
      <c r="C6263" s="360" t="s">
        <v>24</v>
      </c>
      <c r="D6263" s="361">
        <v>404.58</v>
      </c>
    </row>
    <row r="6264" spans="1:4" s="364" customFormat="1" x14ac:dyDescent="0.25">
      <c r="A6264" s="360">
        <v>100472</v>
      </c>
      <c r="B6264" s="360" t="s">
        <v>5682</v>
      </c>
      <c r="C6264" s="360" t="s">
        <v>24</v>
      </c>
      <c r="D6264" s="361">
        <v>441.87</v>
      </c>
    </row>
    <row r="6265" spans="1:4" s="364" customFormat="1" x14ac:dyDescent="0.25">
      <c r="A6265" s="360">
        <v>100473</v>
      </c>
      <c r="B6265" s="360" t="s">
        <v>5683</v>
      </c>
      <c r="C6265" s="360" t="s">
        <v>24</v>
      </c>
      <c r="D6265" s="361">
        <v>406.24</v>
      </c>
    </row>
    <row r="6266" spans="1:4" s="364" customFormat="1" x14ac:dyDescent="0.25">
      <c r="A6266" s="360">
        <v>100474</v>
      </c>
      <c r="B6266" s="360" t="s">
        <v>5684</v>
      </c>
      <c r="C6266" s="360" t="s">
        <v>24</v>
      </c>
      <c r="D6266" s="361">
        <v>391</v>
      </c>
    </row>
    <row r="6267" spans="1:4" s="364" customFormat="1" x14ac:dyDescent="0.25">
      <c r="A6267" s="360">
        <v>100475</v>
      </c>
      <c r="B6267" s="360" t="s">
        <v>5685</v>
      </c>
      <c r="C6267" s="360" t="s">
        <v>24</v>
      </c>
      <c r="D6267" s="361">
        <v>605.48</v>
      </c>
    </row>
    <row r="6268" spans="1:4" s="364" customFormat="1" x14ac:dyDescent="0.25">
      <c r="A6268" s="360">
        <v>100477</v>
      </c>
      <c r="B6268" s="360" t="s">
        <v>5686</v>
      </c>
      <c r="C6268" s="360" t="s">
        <v>24</v>
      </c>
      <c r="D6268" s="361">
        <v>649.20000000000005</v>
      </c>
    </row>
    <row r="6269" spans="1:4" s="364" customFormat="1" x14ac:dyDescent="0.25">
      <c r="A6269" s="360">
        <v>100478</v>
      </c>
      <c r="B6269" s="360" t="s">
        <v>5687</v>
      </c>
      <c r="C6269" s="360" t="s">
        <v>24</v>
      </c>
      <c r="D6269" s="361">
        <v>594.66</v>
      </c>
    </row>
    <row r="6270" spans="1:4" s="364" customFormat="1" x14ac:dyDescent="0.25">
      <c r="A6270" s="360">
        <v>100479</v>
      </c>
      <c r="B6270" s="360" t="s">
        <v>5688</v>
      </c>
      <c r="C6270" s="360" t="s">
        <v>24</v>
      </c>
      <c r="D6270" s="361">
        <v>583.26</v>
      </c>
    </row>
    <row r="6271" spans="1:4" s="364" customFormat="1" x14ac:dyDescent="0.25">
      <c r="A6271" s="360">
        <v>100480</v>
      </c>
      <c r="B6271" s="360" t="s">
        <v>5689</v>
      </c>
      <c r="C6271" s="360" t="s">
        <v>24</v>
      </c>
      <c r="D6271" s="361">
        <v>683.98</v>
      </c>
    </row>
    <row r="6272" spans="1:4" s="364" customFormat="1" x14ac:dyDescent="0.25">
      <c r="A6272" s="360">
        <v>100481</v>
      </c>
      <c r="B6272" s="360" t="s">
        <v>5690</v>
      </c>
      <c r="C6272" s="360" t="s">
        <v>24</v>
      </c>
      <c r="D6272" s="361">
        <v>525.51</v>
      </c>
    </row>
    <row r="6273" spans="1:4" s="364" customFormat="1" x14ac:dyDescent="0.25">
      <c r="A6273" s="360">
        <v>100483</v>
      </c>
      <c r="B6273" s="360" t="s">
        <v>5691</v>
      </c>
      <c r="C6273" s="360" t="s">
        <v>24</v>
      </c>
      <c r="D6273" s="361">
        <v>558.16</v>
      </c>
    </row>
    <row r="6274" spans="1:4" s="364" customFormat="1" x14ac:dyDescent="0.25">
      <c r="A6274" s="360">
        <v>100484</v>
      </c>
      <c r="B6274" s="360" t="s">
        <v>5692</v>
      </c>
      <c r="C6274" s="360" t="s">
        <v>24</v>
      </c>
      <c r="D6274" s="361">
        <v>523.52</v>
      </c>
    </row>
    <row r="6275" spans="1:4" s="364" customFormat="1" x14ac:dyDescent="0.25">
      <c r="A6275" s="360">
        <v>100485</v>
      </c>
      <c r="B6275" s="360" t="s">
        <v>5693</v>
      </c>
      <c r="C6275" s="360" t="s">
        <v>24</v>
      </c>
      <c r="D6275" s="361">
        <v>510.15</v>
      </c>
    </row>
    <row r="6276" spans="1:4" s="364" customFormat="1" x14ac:dyDescent="0.25">
      <c r="A6276" s="360">
        <v>100486</v>
      </c>
      <c r="B6276" s="360" t="s">
        <v>5694</v>
      </c>
      <c r="C6276" s="360" t="s">
        <v>24</v>
      </c>
      <c r="D6276" s="361">
        <v>608.35</v>
      </c>
    </row>
    <row r="6277" spans="1:4" s="364" customFormat="1" x14ac:dyDescent="0.25">
      <c r="A6277" s="360">
        <v>100487</v>
      </c>
      <c r="B6277" s="360" t="s">
        <v>5695</v>
      </c>
      <c r="C6277" s="360" t="s">
        <v>24</v>
      </c>
      <c r="D6277" s="361">
        <v>435.07</v>
      </c>
    </row>
    <row r="6278" spans="1:4" s="364" customFormat="1" x14ac:dyDescent="0.25">
      <c r="A6278" s="360">
        <v>100488</v>
      </c>
      <c r="B6278" s="360" t="s">
        <v>5696</v>
      </c>
      <c r="C6278" s="360" t="s">
        <v>24</v>
      </c>
      <c r="D6278" s="361">
        <v>451.14</v>
      </c>
    </row>
    <row r="6279" spans="1:4" s="364" customFormat="1" x14ac:dyDescent="0.25">
      <c r="A6279" s="360">
        <v>100489</v>
      </c>
      <c r="B6279" s="360" t="s">
        <v>5697</v>
      </c>
      <c r="C6279" s="360" t="s">
        <v>24</v>
      </c>
      <c r="D6279" s="361">
        <v>454.29</v>
      </c>
    </row>
    <row r="6280" spans="1:4" s="364" customFormat="1" x14ac:dyDescent="0.25">
      <c r="A6280" s="360">
        <v>100490</v>
      </c>
      <c r="B6280" s="360" t="s">
        <v>5698</v>
      </c>
      <c r="C6280" s="360" t="s">
        <v>24</v>
      </c>
      <c r="D6280" s="361">
        <v>405.34</v>
      </c>
    </row>
    <row r="6281" spans="1:4" s="364" customFormat="1" x14ac:dyDescent="0.25">
      <c r="A6281" s="360">
        <v>100491</v>
      </c>
      <c r="B6281" s="360" t="s">
        <v>5699</v>
      </c>
      <c r="C6281" s="360" t="s">
        <v>24</v>
      </c>
      <c r="D6281" s="361">
        <v>605.79999999999995</v>
      </c>
    </row>
    <row r="6282" spans="1:4" s="364" customFormat="1" x14ac:dyDescent="0.25">
      <c r="A6282" s="360">
        <v>100492</v>
      </c>
      <c r="B6282" s="360" t="s">
        <v>5700</v>
      </c>
      <c r="C6282" s="360" t="s">
        <v>24</v>
      </c>
      <c r="D6282" s="361">
        <v>526.27</v>
      </c>
    </row>
    <row r="6283" spans="1:4" s="364" customFormat="1" x14ac:dyDescent="0.25">
      <c r="A6283" s="360">
        <v>92121</v>
      </c>
      <c r="B6283" s="360" t="s">
        <v>5701</v>
      </c>
      <c r="C6283" s="360" t="s">
        <v>24</v>
      </c>
      <c r="D6283" s="361">
        <v>23.2</v>
      </c>
    </row>
    <row r="6284" spans="1:4" s="364" customFormat="1" x14ac:dyDescent="0.25">
      <c r="A6284" s="360">
        <v>92122</v>
      </c>
      <c r="B6284" s="360" t="s">
        <v>5702</v>
      </c>
      <c r="C6284" s="360" t="s">
        <v>24</v>
      </c>
      <c r="D6284" s="361">
        <v>38.340000000000003</v>
      </c>
    </row>
    <row r="6285" spans="1:4" s="364" customFormat="1" x14ac:dyDescent="0.25">
      <c r="A6285" s="360">
        <v>92123</v>
      </c>
      <c r="B6285" s="360" t="s">
        <v>5703</v>
      </c>
      <c r="C6285" s="360" t="s">
        <v>24</v>
      </c>
      <c r="D6285" s="361">
        <v>44.47</v>
      </c>
    </row>
    <row r="6286" spans="1:4" s="364" customFormat="1" x14ac:dyDescent="0.25">
      <c r="A6286" s="360">
        <v>100195</v>
      </c>
      <c r="B6286" s="360" t="s">
        <v>5704</v>
      </c>
      <c r="C6286" s="360" t="s">
        <v>5705</v>
      </c>
      <c r="D6286" s="361">
        <v>0.57999999999999996</v>
      </c>
    </row>
    <row r="6287" spans="1:4" s="364" customFormat="1" x14ac:dyDescent="0.25">
      <c r="A6287" s="360">
        <v>100196</v>
      </c>
      <c r="B6287" s="360" t="s">
        <v>5706</v>
      </c>
      <c r="C6287" s="360" t="s">
        <v>5705</v>
      </c>
      <c r="D6287" s="361">
        <v>0.97</v>
      </c>
    </row>
    <row r="6288" spans="1:4" s="364" customFormat="1" x14ac:dyDescent="0.25">
      <c r="A6288" s="360">
        <v>100197</v>
      </c>
      <c r="B6288" s="360" t="s">
        <v>5707</v>
      </c>
      <c r="C6288" s="360" t="s">
        <v>5705</v>
      </c>
      <c r="D6288" s="361">
        <v>1.46</v>
      </c>
    </row>
    <row r="6289" spans="1:4" s="364" customFormat="1" x14ac:dyDescent="0.25">
      <c r="A6289" s="360">
        <v>100198</v>
      </c>
      <c r="B6289" s="360" t="s">
        <v>5708</v>
      </c>
      <c r="C6289" s="360" t="s">
        <v>5705</v>
      </c>
      <c r="D6289" s="361">
        <v>0.2</v>
      </c>
    </row>
    <row r="6290" spans="1:4" s="364" customFormat="1" x14ac:dyDescent="0.25">
      <c r="A6290" s="360">
        <v>100199</v>
      </c>
      <c r="B6290" s="360" t="s">
        <v>5709</v>
      </c>
      <c r="C6290" s="360" t="s">
        <v>5705</v>
      </c>
      <c r="D6290" s="361">
        <v>0.24</v>
      </c>
    </row>
    <row r="6291" spans="1:4" s="364" customFormat="1" x14ac:dyDescent="0.25">
      <c r="A6291" s="360">
        <v>100200</v>
      </c>
      <c r="B6291" s="360" t="s">
        <v>5710</v>
      </c>
      <c r="C6291" s="360" t="s">
        <v>5705</v>
      </c>
      <c r="D6291" s="361">
        <v>0.3</v>
      </c>
    </row>
    <row r="6292" spans="1:4" s="364" customFormat="1" x14ac:dyDescent="0.25">
      <c r="A6292" s="360">
        <v>100201</v>
      </c>
      <c r="B6292" s="360" t="s">
        <v>5711</v>
      </c>
      <c r="C6292" s="360" t="s">
        <v>5705</v>
      </c>
      <c r="D6292" s="361">
        <v>0.59</v>
      </c>
    </row>
    <row r="6293" spans="1:4" s="364" customFormat="1" x14ac:dyDescent="0.25">
      <c r="A6293" s="360">
        <v>100202</v>
      </c>
      <c r="B6293" s="360" t="s">
        <v>5712</v>
      </c>
      <c r="C6293" s="360" t="s">
        <v>5705</v>
      </c>
      <c r="D6293" s="361">
        <v>0.69</v>
      </c>
    </row>
    <row r="6294" spans="1:4" s="364" customFormat="1" x14ac:dyDescent="0.25">
      <c r="A6294" s="360">
        <v>100203</v>
      </c>
      <c r="B6294" s="360" t="s">
        <v>5713</v>
      </c>
      <c r="C6294" s="360" t="s">
        <v>5705</v>
      </c>
      <c r="D6294" s="361">
        <v>0.82</v>
      </c>
    </row>
    <row r="6295" spans="1:4" s="364" customFormat="1" x14ac:dyDescent="0.25">
      <c r="A6295" s="360">
        <v>100204</v>
      </c>
      <c r="B6295" s="360" t="s">
        <v>5714</v>
      </c>
      <c r="C6295" s="360" t="s">
        <v>5705</v>
      </c>
      <c r="D6295" s="361">
        <v>0.09</v>
      </c>
    </row>
    <row r="6296" spans="1:4" s="364" customFormat="1" x14ac:dyDescent="0.25">
      <c r="A6296" s="360">
        <v>100205</v>
      </c>
      <c r="B6296" s="360" t="s">
        <v>5715</v>
      </c>
      <c r="C6296" s="360" t="s">
        <v>5716</v>
      </c>
      <c r="D6296" s="362">
        <v>1092.22</v>
      </c>
    </row>
    <row r="6297" spans="1:4" s="364" customFormat="1" x14ac:dyDescent="0.25">
      <c r="A6297" s="360">
        <v>100206</v>
      </c>
      <c r="B6297" s="360" t="s">
        <v>5717</v>
      </c>
      <c r="C6297" s="360" t="s">
        <v>5716</v>
      </c>
      <c r="D6297" s="361">
        <v>789.49</v>
      </c>
    </row>
    <row r="6298" spans="1:4" s="364" customFormat="1" x14ac:dyDescent="0.25">
      <c r="A6298" s="360">
        <v>100207</v>
      </c>
      <c r="B6298" s="360" t="s">
        <v>5718</v>
      </c>
      <c r="C6298" s="360" t="s">
        <v>5716</v>
      </c>
      <c r="D6298" s="361">
        <v>332.46</v>
      </c>
    </row>
    <row r="6299" spans="1:4" s="364" customFormat="1" x14ac:dyDescent="0.25">
      <c r="A6299" s="360">
        <v>100208</v>
      </c>
      <c r="B6299" s="360" t="s">
        <v>5719</v>
      </c>
      <c r="C6299" s="360" t="s">
        <v>5720</v>
      </c>
      <c r="D6299" s="361">
        <v>14.45</v>
      </c>
    </row>
    <row r="6300" spans="1:4" s="364" customFormat="1" x14ac:dyDescent="0.25">
      <c r="A6300" s="360">
        <v>100209</v>
      </c>
      <c r="B6300" s="360" t="s">
        <v>5721</v>
      </c>
      <c r="C6300" s="360" t="s">
        <v>5720</v>
      </c>
      <c r="D6300" s="361">
        <v>7.22</v>
      </c>
    </row>
    <row r="6301" spans="1:4" s="364" customFormat="1" x14ac:dyDescent="0.25">
      <c r="A6301" s="360">
        <v>100210</v>
      </c>
      <c r="B6301" s="360" t="s">
        <v>5722</v>
      </c>
      <c r="C6301" s="360" t="s">
        <v>5720</v>
      </c>
      <c r="D6301" s="361">
        <v>13.31</v>
      </c>
    </row>
    <row r="6302" spans="1:4" s="364" customFormat="1" x14ac:dyDescent="0.25">
      <c r="A6302" s="360">
        <v>100211</v>
      </c>
      <c r="B6302" s="360" t="s">
        <v>5723</v>
      </c>
      <c r="C6302" s="360" t="s">
        <v>5720</v>
      </c>
      <c r="D6302" s="361">
        <v>5.13</v>
      </c>
    </row>
    <row r="6303" spans="1:4" s="364" customFormat="1" x14ac:dyDescent="0.25">
      <c r="A6303" s="360">
        <v>100212</v>
      </c>
      <c r="B6303" s="360" t="s">
        <v>5724</v>
      </c>
      <c r="C6303" s="360" t="s">
        <v>5720</v>
      </c>
      <c r="D6303" s="361">
        <v>5.67</v>
      </c>
    </row>
    <row r="6304" spans="1:4" s="364" customFormat="1" x14ac:dyDescent="0.25">
      <c r="A6304" s="360">
        <v>100213</v>
      </c>
      <c r="B6304" s="360" t="s">
        <v>5725</v>
      </c>
      <c r="C6304" s="360" t="s">
        <v>5720</v>
      </c>
      <c r="D6304" s="361">
        <v>2.0299999999999998</v>
      </c>
    </row>
    <row r="6305" spans="1:4" s="364" customFormat="1" x14ac:dyDescent="0.25">
      <c r="A6305" s="360">
        <v>100214</v>
      </c>
      <c r="B6305" s="360" t="s">
        <v>5726</v>
      </c>
      <c r="C6305" s="360" t="s">
        <v>5720</v>
      </c>
      <c r="D6305" s="361">
        <v>3.12</v>
      </c>
    </row>
    <row r="6306" spans="1:4" s="364" customFormat="1" x14ac:dyDescent="0.25">
      <c r="A6306" s="360">
        <v>100215</v>
      </c>
      <c r="B6306" s="360" t="s">
        <v>5727</v>
      </c>
      <c r="C6306" s="360" t="s">
        <v>5720</v>
      </c>
      <c r="D6306" s="361">
        <v>2.68</v>
      </c>
    </row>
    <row r="6307" spans="1:4" s="364" customFormat="1" x14ac:dyDescent="0.25">
      <c r="A6307" s="360">
        <v>100216</v>
      </c>
      <c r="B6307" s="360" t="s">
        <v>5728</v>
      </c>
      <c r="C6307" s="360" t="s">
        <v>5720</v>
      </c>
      <c r="D6307" s="361">
        <v>0.72</v>
      </c>
    </row>
    <row r="6308" spans="1:4" s="364" customFormat="1" x14ac:dyDescent="0.25">
      <c r="A6308" s="360">
        <v>100217</v>
      </c>
      <c r="B6308" s="360" t="s">
        <v>5729</v>
      </c>
      <c r="C6308" s="360" t="s">
        <v>5720</v>
      </c>
      <c r="D6308" s="361">
        <v>2.42</v>
      </c>
    </row>
    <row r="6309" spans="1:4" s="364" customFormat="1" x14ac:dyDescent="0.25">
      <c r="A6309" s="360">
        <v>100218</v>
      </c>
      <c r="B6309" s="360" t="s">
        <v>5730</v>
      </c>
      <c r="C6309" s="360" t="s">
        <v>5720</v>
      </c>
      <c r="D6309" s="361">
        <v>1.65</v>
      </c>
    </row>
    <row r="6310" spans="1:4" s="364" customFormat="1" x14ac:dyDescent="0.25">
      <c r="A6310" s="360">
        <v>100219</v>
      </c>
      <c r="B6310" s="360" t="s">
        <v>5731</v>
      </c>
      <c r="C6310" s="360" t="s">
        <v>5720</v>
      </c>
      <c r="D6310" s="361">
        <v>0.36</v>
      </c>
    </row>
    <row r="6311" spans="1:4" s="364" customFormat="1" x14ac:dyDescent="0.25">
      <c r="A6311" s="360">
        <v>100220</v>
      </c>
      <c r="B6311" s="360" t="s">
        <v>5732</v>
      </c>
      <c r="C6311" s="360" t="s">
        <v>5733</v>
      </c>
      <c r="D6311" s="361">
        <v>20.75</v>
      </c>
    </row>
    <row r="6312" spans="1:4" s="364" customFormat="1" x14ac:dyDescent="0.25">
      <c r="A6312" s="360">
        <v>100221</v>
      </c>
      <c r="B6312" s="360" t="s">
        <v>5734</v>
      </c>
      <c r="C6312" s="360" t="s">
        <v>5733</v>
      </c>
      <c r="D6312" s="361">
        <v>23.53</v>
      </c>
    </row>
    <row r="6313" spans="1:4" s="364" customFormat="1" x14ac:dyDescent="0.25">
      <c r="A6313" s="360">
        <v>100222</v>
      </c>
      <c r="B6313" s="360" t="s">
        <v>5735</v>
      </c>
      <c r="C6313" s="360" t="s">
        <v>5733</v>
      </c>
      <c r="D6313" s="361">
        <v>8.91</v>
      </c>
    </row>
    <row r="6314" spans="1:4" s="364" customFormat="1" x14ac:dyDescent="0.25">
      <c r="A6314" s="360">
        <v>100223</v>
      </c>
      <c r="B6314" s="360" t="s">
        <v>5736</v>
      </c>
      <c r="C6314" s="360" t="s">
        <v>5733</v>
      </c>
      <c r="D6314" s="361">
        <v>4.17</v>
      </c>
    </row>
    <row r="6315" spans="1:4" s="364" customFormat="1" x14ac:dyDescent="0.25">
      <c r="A6315" s="360">
        <v>100224</v>
      </c>
      <c r="B6315" s="360" t="s">
        <v>5737</v>
      </c>
      <c r="C6315" s="360" t="s">
        <v>5733</v>
      </c>
      <c r="D6315" s="361">
        <v>2.42</v>
      </c>
    </row>
    <row r="6316" spans="1:4" s="364" customFormat="1" x14ac:dyDescent="0.25">
      <c r="A6316" s="360">
        <v>100225</v>
      </c>
      <c r="B6316" s="360" t="s">
        <v>5738</v>
      </c>
      <c r="C6316" s="360" t="s">
        <v>5739</v>
      </c>
      <c r="D6316" s="361">
        <v>1.63</v>
      </c>
    </row>
    <row r="6317" spans="1:4" s="364" customFormat="1" x14ac:dyDescent="0.25">
      <c r="A6317" s="360">
        <v>100226</v>
      </c>
      <c r="B6317" s="360" t="s">
        <v>5740</v>
      </c>
      <c r="C6317" s="360" t="s">
        <v>5739</v>
      </c>
      <c r="D6317" s="361">
        <v>0.51</v>
      </c>
    </row>
    <row r="6318" spans="1:4" s="364" customFormat="1" x14ac:dyDescent="0.25">
      <c r="A6318" s="360">
        <v>100227</v>
      </c>
      <c r="B6318" s="360" t="s">
        <v>5741</v>
      </c>
      <c r="C6318" s="360" t="s">
        <v>5739</v>
      </c>
      <c r="D6318" s="361">
        <v>0.75</v>
      </c>
    </row>
    <row r="6319" spans="1:4" s="364" customFormat="1" x14ac:dyDescent="0.25">
      <c r="A6319" s="360">
        <v>100228</v>
      </c>
      <c r="B6319" s="360" t="s">
        <v>5742</v>
      </c>
      <c r="C6319" s="360" t="s">
        <v>5739</v>
      </c>
      <c r="D6319" s="361">
        <v>0.23</v>
      </c>
    </row>
    <row r="6320" spans="1:4" s="364" customFormat="1" x14ac:dyDescent="0.25">
      <c r="A6320" s="360">
        <v>100229</v>
      </c>
      <c r="B6320" s="360" t="s">
        <v>5743</v>
      </c>
      <c r="C6320" s="360" t="s">
        <v>55</v>
      </c>
      <c r="D6320" s="361">
        <v>0.01</v>
      </c>
    </row>
    <row r="6321" spans="1:4" s="364" customFormat="1" x14ac:dyDescent="0.25">
      <c r="A6321" s="360">
        <v>100230</v>
      </c>
      <c r="B6321" s="360" t="s">
        <v>5744</v>
      </c>
      <c r="C6321" s="360" t="s">
        <v>55</v>
      </c>
      <c r="D6321" s="361">
        <v>0.01</v>
      </c>
    </row>
    <row r="6322" spans="1:4" s="364" customFormat="1" x14ac:dyDescent="0.25">
      <c r="A6322" s="360">
        <v>100231</v>
      </c>
      <c r="B6322" s="360" t="s">
        <v>5745</v>
      </c>
      <c r="C6322" s="360" t="s">
        <v>55</v>
      </c>
      <c r="D6322" s="361">
        <v>0.02</v>
      </c>
    </row>
    <row r="6323" spans="1:4" s="364" customFormat="1" x14ac:dyDescent="0.25">
      <c r="A6323" s="360">
        <v>100232</v>
      </c>
      <c r="B6323" s="360" t="s">
        <v>5746</v>
      </c>
      <c r="C6323" s="360" t="s">
        <v>8</v>
      </c>
      <c r="D6323" s="361">
        <v>0.27</v>
      </c>
    </row>
    <row r="6324" spans="1:4" s="364" customFormat="1" x14ac:dyDescent="0.25">
      <c r="A6324" s="360">
        <v>100233</v>
      </c>
      <c r="B6324" s="360" t="s">
        <v>5747</v>
      </c>
      <c r="C6324" s="360" t="s">
        <v>8</v>
      </c>
      <c r="D6324" s="361">
        <v>0.13</v>
      </c>
    </row>
    <row r="6325" spans="1:4" s="364" customFormat="1" x14ac:dyDescent="0.25">
      <c r="A6325" s="360">
        <v>100234</v>
      </c>
      <c r="B6325" s="360" t="s">
        <v>5748</v>
      </c>
      <c r="C6325" s="360" t="s">
        <v>4</v>
      </c>
      <c r="D6325" s="361">
        <v>0.41</v>
      </c>
    </row>
    <row r="6326" spans="1:4" s="364" customFormat="1" x14ac:dyDescent="0.25">
      <c r="A6326" s="360">
        <v>100235</v>
      </c>
      <c r="B6326" s="360" t="s">
        <v>5749</v>
      </c>
      <c r="C6326" s="360" t="s">
        <v>5750</v>
      </c>
      <c r="D6326" s="361">
        <v>0.03</v>
      </c>
    </row>
    <row r="6327" spans="1:4" s="364" customFormat="1" x14ac:dyDescent="0.25">
      <c r="A6327" s="360">
        <v>100236</v>
      </c>
      <c r="B6327" s="360" t="s">
        <v>5751</v>
      </c>
      <c r="C6327" s="360" t="s">
        <v>5752</v>
      </c>
      <c r="D6327" s="361">
        <v>2.0699999999999998</v>
      </c>
    </row>
    <row r="6328" spans="1:4" s="364" customFormat="1" x14ac:dyDescent="0.25">
      <c r="A6328" s="360">
        <v>100237</v>
      </c>
      <c r="B6328" s="360" t="s">
        <v>5753</v>
      </c>
      <c r="C6328" s="360" t="s">
        <v>5752</v>
      </c>
      <c r="D6328" s="361">
        <v>2.48</v>
      </c>
    </row>
    <row r="6329" spans="1:4" s="364" customFormat="1" x14ac:dyDescent="0.25">
      <c r="A6329" s="360">
        <v>100238</v>
      </c>
      <c r="B6329" s="360" t="s">
        <v>5754</v>
      </c>
      <c r="C6329" s="360" t="s">
        <v>5752</v>
      </c>
      <c r="D6329" s="361">
        <v>3.97</v>
      </c>
    </row>
    <row r="6330" spans="1:4" s="364" customFormat="1" x14ac:dyDescent="0.25">
      <c r="A6330" s="360">
        <v>100239</v>
      </c>
      <c r="B6330" s="360" t="s">
        <v>5755</v>
      </c>
      <c r="C6330" s="360" t="s">
        <v>5752</v>
      </c>
      <c r="D6330" s="361">
        <v>4.96</v>
      </c>
    </row>
    <row r="6331" spans="1:4" s="364" customFormat="1" x14ac:dyDescent="0.25">
      <c r="A6331" s="360">
        <v>100240</v>
      </c>
      <c r="B6331" s="360" t="s">
        <v>5756</v>
      </c>
      <c r="C6331" s="360" t="s">
        <v>5752</v>
      </c>
      <c r="D6331" s="361">
        <v>2.97</v>
      </c>
    </row>
    <row r="6332" spans="1:4" s="364" customFormat="1" x14ac:dyDescent="0.25">
      <c r="A6332" s="360">
        <v>100241</v>
      </c>
      <c r="B6332" s="360" t="s">
        <v>5757</v>
      </c>
      <c r="C6332" s="360" t="s">
        <v>5752</v>
      </c>
      <c r="D6332" s="361">
        <v>4.96</v>
      </c>
    </row>
    <row r="6333" spans="1:4" s="364" customFormat="1" x14ac:dyDescent="0.25">
      <c r="A6333" s="360">
        <v>100242</v>
      </c>
      <c r="B6333" s="360" t="s">
        <v>5758</v>
      </c>
      <c r="C6333" s="360" t="s">
        <v>5752</v>
      </c>
      <c r="D6333" s="361">
        <v>14.67</v>
      </c>
    </row>
    <row r="6334" spans="1:4" s="364" customFormat="1" x14ac:dyDescent="0.25">
      <c r="A6334" s="360">
        <v>100243</v>
      </c>
      <c r="B6334" s="360" t="s">
        <v>5759</v>
      </c>
      <c r="C6334" s="360" t="s">
        <v>5752</v>
      </c>
      <c r="D6334" s="361">
        <v>2.38</v>
      </c>
    </row>
    <row r="6335" spans="1:4" s="364" customFormat="1" x14ac:dyDescent="0.25">
      <c r="A6335" s="360">
        <v>100244</v>
      </c>
      <c r="B6335" s="360" t="s">
        <v>5760</v>
      </c>
      <c r="C6335" s="360" t="s">
        <v>5752</v>
      </c>
      <c r="D6335" s="361">
        <v>2.97</v>
      </c>
    </row>
    <row r="6336" spans="1:4" s="364" customFormat="1" x14ac:dyDescent="0.25">
      <c r="A6336" s="360">
        <v>100245</v>
      </c>
      <c r="B6336" s="360" t="s">
        <v>5761</v>
      </c>
      <c r="C6336" s="360" t="s">
        <v>5752</v>
      </c>
      <c r="D6336" s="361">
        <v>5.95</v>
      </c>
    </row>
    <row r="6337" spans="1:4" s="364" customFormat="1" x14ac:dyDescent="0.25">
      <c r="A6337" s="360">
        <v>100246</v>
      </c>
      <c r="B6337" s="360" t="s">
        <v>5762</v>
      </c>
      <c r="C6337" s="360" t="s">
        <v>5752</v>
      </c>
      <c r="D6337" s="361">
        <v>1.98</v>
      </c>
    </row>
    <row r="6338" spans="1:4" s="364" customFormat="1" x14ac:dyDescent="0.25">
      <c r="A6338" s="360">
        <v>100247</v>
      </c>
      <c r="B6338" s="360" t="s">
        <v>5763</v>
      </c>
      <c r="C6338" s="360" t="s">
        <v>5752</v>
      </c>
      <c r="D6338" s="361">
        <v>2.48</v>
      </c>
    </row>
    <row r="6339" spans="1:4" s="364" customFormat="1" x14ac:dyDescent="0.25">
      <c r="A6339" s="360">
        <v>100248</v>
      </c>
      <c r="B6339" s="360" t="s">
        <v>5764</v>
      </c>
      <c r="C6339" s="360" t="s">
        <v>5752</v>
      </c>
      <c r="D6339" s="361">
        <v>9.7799999999999994</v>
      </c>
    </row>
    <row r="6340" spans="1:4" s="364" customFormat="1" x14ac:dyDescent="0.25">
      <c r="A6340" s="360">
        <v>100249</v>
      </c>
      <c r="B6340" s="360" t="s">
        <v>5765</v>
      </c>
      <c r="C6340" s="360" t="s">
        <v>5752</v>
      </c>
      <c r="D6340" s="361">
        <v>1.98</v>
      </c>
    </row>
    <row r="6341" spans="1:4" s="364" customFormat="1" x14ac:dyDescent="0.25">
      <c r="A6341" s="360">
        <v>100250</v>
      </c>
      <c r="B6341" s="360" t="s">
        <v>5766</v>
      </c>
      <c r="C6341" s="360" t="s">
        <v>5752</v>
      </c>
      <c r="D6341" s="361">
        <v>3.3</v>
      </c>
    </row>
    <row r="6342" spans="1:4" s="364" customFormat="1" x14ac:dyDescent="0.25">
      <c r="A6342" s="360">
        <v>100251</v>
      </c>
      <c r="B6342" s="360" t="s">
        <v>5767</v>
      </c>
      <c r="C6342" s="360" t="s">
        <v>5752</v>
      </c>
      <c r="D6342" s="361">
        <v>9.7799999999999994</v>
      </c>
    </row>
    <row r="6343" spans="1:4" s="364" customFormat="1" x14ac:dyDescent="0.25">
      <c r="A6343" s="360">
        <v>100252</v>
      </c>
      <c r="B6343" s="360" t="s">
        <v>5768</v>
      </c>
      <c r="C6343" s="360" t="s">
        <v>5752</v>
      </c>
      <c r="D6343" s="361">
        <v>14.67</v>
      </c>
    </row>
    <row r="6344" spans="1:4" s="364" customFormat="1" x14ac:dyDescent="0.25">
      <c r="A6344" s="360">
        <v>100253</v>
      </c>
      <c r="B6344" s="360" t="s">
        <v>5769</v>
      </c>
      <c r="C6344" s="360" t="s">
        <v>5752</v>
      </c>
      <c r="D6344" s="361">
        <v>19.559999999999999</v>
      </c>
    </row>
    <row r="6345" spans="1:4" s="364" customFormat="1" x14ac:dyDescent="0.25">
      <c r="A6345" s="360">
        <v>100254</v>
      </c>
      <c r="B6345" s="360" t="s">
        <v>5770</v>
      </c>
      <c r="C6345" s="360" t="s">
        <v>5752</v>
      </c>
      <c r="D6345" s="361">
        <v>29.34</v>
      </c>
    </row>
    <row r="6346" spans="1:4" s="364" customFormat="1" x14ac:dyDescent="0.25">
      <c r="A6346" s="360">
        <v>100255</v>
      </c>
      <c r="B6346" s="360" t="s">
        <v>5771</v>
      </c>
      <c r="C6346" s="360" t="s">
        <v>5752</v>
      </c>
      <c r="D6346" s="361">
        <v>9.93</v>
      </c>
    </row>
    <row r="6347" spans="1:4" s="364" customFormat="1" x14ac:dyDescent="0.25">
      <c r="A6347" s="360">
        <v>100256</v>
      </c>
      <c r="B6347" s="360" t="s">
        <v>5772</v>
      </c>
      <c r="C6347" s="360" t="s">
        <v>5752</v>
      </c>
      <c r="D6347" s="361">
        <v>6.62</v>
      </c>
    </row>
    <row r="6348" spans="1:4" s="364" customFormat="1" x14ac:dyDescent="0.25">
      <c r="A6348" s="360">
        <v>100257</v>
      </c>
      <c r="B6348" s="360" t="s">
        <v>5773</v>
      </c>
      <c r="C6348" s="360" t="s">
        <v>5752</v>
      </c>
      <c r="D6348" s="361">
        <v>3.97</v>
      </c>
    </row>
    <row r="6349" spans="1:4" s="364" customFormat="1" x14ac:dyDescent="0.25">
      <c r="A6349" s="360">
        <v>100258</v>
      </c>
      <c r="B6349" s="360" t="s">
        <v>5774</v>
      </c>
      <c r="C6349" s="360" t="s">
        <v>5752</v>
      </c>
      <c r="D6349" s="361">
        <v>9.93</v>
      </c>
    </row>
    <row r="6350" spans="1:4" s="364" customFormat="1" x14ac:dyDescent="0.25">
      <c r="A6350" s="360">
        <v>100259</v>
      </c>
      <c r="B6350" s="360" t="s">
        <v>5775</v>
      </c>
      <c r="C6350" s="360" t="s">
        <v>5752</v>
      </c>
      <c r="D6350" s="361">
        <v>19.559999999999999</v>
      </c>
    </row>
    <row r="6351" spans="1:4" s="364" customFormat="1" x14ac:dyDescent="0.25">
      <c r="A6351" s="360">
        <v>100260</v>
      </c>
      <c r="B6351" s="360" t="s">
        <v>5776</v>
      </c>
      <c r="C6351" s="360" t="s">
        <v>5705</v>
      </c>
      <c r="D6351" s="361">
        <v>6.44</v>
      </c>
    </row>
    <row r="6352" spans="1:4" s="364" customFormat="1" x14ac:dyDescent="0.25">
      <c r="A6352" s="360">
        <v>100261</v>
      </c>
      <c r="B6352" s="360" t="s">
        <v>5777</v>
      </c>
      <c r="C6352" s="360" t="s">
        <v>5705</v>
      </c>
      <c r="D6352" s="361">
        <v>4.05</v>
      </c>
    </row>
    <row r="6353" spans="1:4" s="364" customFormat="1" x14ac:dyDescent="0.25">
      <c r="A6353" s="360">
        <v>100262</v>
      </c>
      <c r="B6353" s="360" t="s">
        <v>5778</v>
      </c>
      <c r="C6353" s="360" t="s">
        <v>5705</v>
      </c>
      <c r="D6353" s="361">
        <v>2.5099999999999998</v>
      </c>
    </row>
    <row r="6354" spans="1:4" s="364" customFormat="1" x14ac:dyDescent="0.25">
      <c r="A6354" s="360">
        <v>100263</v>
      </c>
      <c r="B6354" s="360" t="s">
        <v>5779</v>
      </c>
      <c r="C6354" s="360" t="s">
        <v>5705</v>
      </c>
      <c r="D6354" s="361">
        <v>1.61</v>
      </c>
    </row>
    <row r="6355" spans="1:4" s="364" customFormat="1" x14ac:dyDescent="0.25">
      <c r="A6355" s="360">
        <v>100264</v>
      </c>
      <c r="B6355" s="360" t="s">
        <v>5780</v>
      </c>
      <c r="C6355" s="360" t="s">
        <v>5733</v>
      </c>
      <c r="D6355" s="361">
        <v>29.3</v>
      </c>
    </row>
    <row r="6356" spans="1:4" s="364" customFormat="1" x14ac:dyDescent="0.25">
      <c r="A6356" s="360">
        <v>100265</v>
      </c>
      <c r="B6356" s="360" t="s">
        <v>5781</v>
      </c>
      <c r="C6356" s="360" t="s">
        <v>4</v>
      </c>
      <c r="D6356" s="361">
        <v>0.61</v>
      </c>
    </row>
    <row r="6357" spans="1:4" s="364" customFormat="1" x14ac:dyDescent="0.25">
      <c r="A6357" s="360">
        <v>100266</v>
      </c>
      <c r="B6357" s="360" t="s">
        <v>5782</v>
      </c>
      <c r="C6357" s="360" t="s">
        <v>5720</v>
      </c>
      <c r="D6357" s="361">
        <v>62.27</v>
      </c>
    </row>
    <row r="6358" spans="1:4" s="364" customFormat="1" x14ac:dyDescent="0.25">
      <c r="A6358" s="360">
        <v>100267</v>
      </c>
      <c r="B6358" s="360" t="s">
        <v>5783</v>
      </c>
      <c r="C6358" s="360" t="s">
        <v>8</v>
      </c>
      <c r="D6358" s="361">
        <v>1.23</v>
      </c>
    </row>
    <row r="6359" spans="1:4" s="364" customFormat="1" x14ac:dyDescent="0.25">
      <c r="A6359" s="360">
        <v>100268</v>
      </c>
      <c r="B6359" s="360" t="s">
        <v>5784</v>
      </c>
      <c r="C6359" s="360" t="s">
        <v>5720</v>
      </c>
      <c r="D6359" s="361">
        <v>62.27</v>
      </c>
    </row>
    <row r="6360" spans="1:4" s="364" customFormat="1" x14ac:dyDescent="0.25">
      <c r="A6360" s="360">
        <v>100269</v>
      </c>
      <c r="B6360" s="360" t="s">
        <v>5785</v>
      </c>
      <c r="C6360" s="360" t="s">
        <v>8</v>
      </c>
      <c r="D6360" s="361">
        <v>1.23</v>
      </c>
    </row>
    <row r="6361" spans="1:4" s="364" customFormat="1" x14ac:dyDescent="0.25">
      <c r="A6361" s="360">
        <v>100270</v>
      </c>
      <c r="B6361" s="360" t="s">
        <v>5786</v>
      </c>
      <c r="C6361" s="360" t="s">
        <v>5720</v>
      </c>
      <c r="D6361" s="361">
        <v>46.68</v>
      </c>
    </row>
    <row r="6362" spans="1:4" s="364" customFormat="1" x14ac:dyDescent="0.25">
      <c r="A6362" s="360">
        <v>100271</v>
      </c>
      <c r="B6362" s="360" t="s">
        <v>5787</v>
      </c>
      <c r="C6362" s="360" t="s">
        <v>5733</v>
      </c>
      <c r="D6362" s="361">
        <v>46.7</v>
      </c>
    </row>
    <row r="6363" spans="1:4" s="364" customFormat="1" x14ac:dyDescent="0.25">
      <c r="A6363" s="360">
        <v>100272</v>
      </c>
      <c r="B6363" s="360" t="s">
        <v>5788</v>
      </c>
      <c r="C6363" s="360" t="s">
        <v>4</v>
      </c>
      <c r="D6363" s="361">
        <v>0.92</v>
      </c>
    </row>
    <row r="6364" spans="1:4" s="364" customFormat="1" x14ac:dyDescent="0.25">
      <c r="A6364" s="360">
        <v>100273</v>
      </c>
      <c r="B6364" s="360" t="s">
        <v>5789</v>
      </c>
      <c r="C6364" s="360" t="s">
        <v>5705</v>
      </c>
      <c r="D6364" s="361">
        <v>2.4300000000000002</v>
      </c>
    </row>
    <row r="6365" spans="1:4" s="364" customFormat="1" x14ac:dyDescent="0.25">
      <c r="A6365" s="360">
        <v>100274</v>
      </c>
      <c r="B6365" s="360" t="s">
        <v>5790</v>
      </c>
      <c r="C6365" s="360" t="s">
        <v>5733</v>
      </c>
      <c r="D6365" s="361">
        <v>20.76</v>
      </c>
    </row>
    <row r="6366" spans="1:4" s="364" customFormat="1" x14ac:dyDescent="0.25">
      <c r="A6366" s="360">
        <v>100275</v>
      </c>
      <c r="B6366" s="360" t="s">
        <v>5791</v>
      </c>
      <c r="C6366" s="360" t="s">
        <v>5733</v>
      </c>
      <c r="D6366" s="361">
        <v>13.42</v>
      </c>
    </row>
    <row r="6367" spans="1:4" s="364" customFormat="1" x14ac:dyDescent="0.25">
      <c r="A6367" s="360">
        <v>100276</v>
      </c>
      <c r="B6367" s="360" t="s">
        <v>5792</v>
      </c>
      <c r="C6367" s="360" t="s">
        <v>5733</v>
      </c>
      <c r="D6367" s="361">
        <v>24.5</v>
      </c>
    </row>
    <row r="6368" spans="1:4" s="364" customFormat="1" x14ac:dyDescent="0.25">
      <c r="A6368" s="360">
        <v>100277</v>
      </c>
      <c r="B6368" s="360" t="s">
        <v>5793</v>
      </c>
      <c r="C6368" s="360" t="s">
        <v>5733</v>
      </c>
      <c r="D6368" s="361">
        <v>1.55</v>
      </c>
    </row>
    <row r="6369" spans="1:4" s="364" customFormat="1" x14ac:dyDescent="0.25">
      <c r="A6369" s="360">
        <v>100278</v>
      </c>
      <c r="B6369" s="360" t="s">
        <v>5794</v>
      </c>
      <c r="C6369" s="360" t="s">
        <v>5720</v>
      </c>
      <c r="D6369" s="361">
        <v>29.79</v>
      </c>
    </row>
    <row r="6370" spans="1:4" s="364" customFormat="1" x14ac:dyDescent="0.25">
      <c r="A6370" s="360">
        <v>100279</v>
      </c>
      <c r="B6370" s="360" t="s">
        <v>5795</v>
      </c>
      <c r="C6370" s="360" t="s">
        <v>8</v>
      </c>
      <c r="D6370" s="361">
        <v>0.56999999999999995</v>
      </c>
    </row>
    <row r="6371" spans="1:4" s="364" customFormat="1" x14ac:dyDescent="0.25">
      <c r="A6371" s="360">
        <v>100280</v>
      </c>
      <c r="B6371" s="360" t="s">
        <v>5796</v>
      </c>
      <c r="C6371" s="360" t="s">
        <v>5720</v>
      </c>
      <c r="D6371" s="361">
        <v>13.68</v>
      </c>
    </row>
    <row r="6372" spans="1:4" s="364" customFormat="1" x14ac:dyDescent="0.25">
      <c r="A6372" s="360">
        <v>100281</v>
      </c>
      <c r="B6372" s="360" t="s">
        <v>5797</v>
      </c>
      <c r="C6372" s="360" t="s">
        <v>5720</v>
      </c>
      <c r="D6372" s="361">
        <v>2.97</v>
      </c>
    </row>
    <row r="6373" spans="1:4" s="364" customFormat="1" x14ac:dyDescent="0.25">
      <c r="A6373" s="360">
        <v>100282</v>
      </c>
      <c r="B6373" s="360" t="s">
        <v>5798</v>
      </c>
      <c r="C6373" s="360" t="s">
        <v>5733</v>
      </c>
      <c r="D6373" s="361">
        <v>116.67</v>
      </c>
    </row>
    <row r="6374" spans="1:4" s="364" customFormat="1" x14ac:dyDescent="0.25">
      <c r="A6374" s="360">
        <v>100283</v>
      </c>
      <c r="B6374" s="360" t="s">
        <v>5799</v>
      </c>
      <c r="C6374" s="360" t="s">
        <v>5733</v>
      </c>
      <c r="D6374" s="361">
        <v>18.84</v>
      </c>
    </row>
    <row r="6375" spans="1:4" s="364" customFormat="1" x14ac:dyDescent="0.25">
      <c r="A6375" s="360">
        <v>100284</v>
      </c>
      <c r="B6375" s="360" t="s">
        <v>5800</v>
      </c>
      <c r="C6375" s="360" t="s">
        <v>5733</v>
      </c>
      <c r="D6375" s="361">
        <v>8.6999999999999993</v>
      </c>
    </row>
    <row r="6376" spans="1:4" s="364" customFormat="1" x14ac:dyDescent="0.25">
      <c r="A6376" s="360">
        <v>100285</v>
      </c>
      <c r="B6376" s="360" t="s">
        <v>5801</v>
      </c>
      <c r="C6376" s="360" t="s">
        <v>5752</v>
      </c>
      <c r="D6376" s="361">
        <v>31.34</v>
      </c>
    </row>
    <row r="6377" spans="1:4" s="364" customFormat="1" x14ac:dyDescent="0.25">
      <c r="A6377" s="360">
        <v>100286</v>
      </c>
      <c r="B6377" s="360" t="s">
        <v>5802</v>
      </c>
      <c r="C6377" s="360" t="s">
        <v>5752</v>
      </c>
      <c r="D6377" s="361">
        <v>10.210000000000001</v>
      </c>
    </row>
    <row r="6378" spans="1:4" s="364" customFormat="1" x14ac:dyDescent="0.25">
      <c r="A6378" s="360">
        <v>100287</v>
      </c>
      <c r="B6378" s="360" t="s">
        <v>5803</v>
      </c>
      <c r="C6378" s="360" t="s">
        <v>5752</v>
      </c>
      <c r="D6378" s="361">
        <v>9.7799999999999994</v>
      </c>
    </row>
    <row r="6379" spans="1:4" s="364" customFormat="1" x14ac:dyDescent="0.25">
      <c r="A6379" s="360">
        <v>99802</v>
      </c>
      <c r="B6379" s="360" t="s">
        <v>5804</v>
      </c>
      <c r="C6379" s="360" t="s">
        <v>4</v>
      </c>
      <c r="D6379" s="361">
        <v>0.39</v>
      </c>
    </row>
    <row r="6380" spans="1:4" s="364" customFormat="1" x14ac:dyDescent="0.25">
      <c r="A6380" s="360">
        <v>99803</v>
      </c>
      <c r="B6380" s="360" t="s">
        <v>5805</v>
      </c>
      <c r="C6380" s="360" t="s">
        <v>4</v>
      </c>
      <c r="D6380" s="361">
        <v>1.55</v>
      </c>
    </row>
    <row r="6381" spans="1:4" s="364" customFormat="1" x14ac:dyDescent="0.25">
      <c r="A6381" s="360">
        <v>99804</v>
      </c>
      <c r="B6381" s="360" t="s">
        <v>15030</v>
      </c>
      <c r="C6381" s="360" t="s">
        <v>4</v>
      </c>
      <c r="D6381" s="361">
        <v>4.01</v>
      </c>
    </row>
    <row r="6382" spans="1:4" s="364" customFormat="1" x14ac:dyDescent="0.25">
      <c r="A6382" s="360">
        <v>99805</v>
      </c>
      <c r="B6382" s="360" t="s">
        <v>5806</v>
      </c>
      <c r="C6382" s="360" t="s">
        <v>4</v>
      </c>
      <c r="D6382" s="361">
        <v>8.33</v>
      </c>
    </row>
    <row r="6383" spans="1:4" s="364" customFormat="1" x14ac:dyDescent="0.25">
      <c r="A6383" s="360">
        <v>99806</v>
      </c>
      <c r="B6383" s="360" t="s">
        <v>5807</v>
      </c>
      <c r="C6383" s="360" t="s">
        <v>4</v>
      </c>
      <c r="D6383" s="361">
        <v>0.63</v>
      </c>
    </row>
    <row r="6384" spans="1:4" s="364" customFormat="1" x14ac:dyDescent="0.25">
      <c r="A6384" s="360">
        <v>99807</v>
      </c>
      <c r="B6384" s="360" t="s">
        <v>15031</v>
      </c>
      <c r="C6384" s="360" t="s">
        <v>4</v>
      </c>
      <c r="D6384" s="361">
        <v>1.21</v>
      </c>
    </row>
    <row r="6385" spans="1:4" s="364" customFormat="1" x14ac:dyDescent="0.25">
      <c r="A6385" s="360">
        <v>99808</v>
      </c>
      <c r="B6385" s="360" t="s">
        <v>5808</v>
      </c>
      <c r="C6385" s="360" t="s">
        <v>4</v>
      </c>
      <c r="D6385" s="361">
        <v>2.89</v>
      </c>
    </row>
    <row r="6386" spans="1:4" s="364" customFormat="1" x14ac:dyDescent="0.25">
      <c r="A6386" s="360">
        <v>99809</v>
      </c>
      <c r="B6386" s="360" t="s">
        <v>5809</v>
      </c>
      <c r="C6386" s="360" t="s">
        <v>4</v>
      </c>
      <c r="D6386" s="361">
        <v>4.41</v>
      </c>
    </row>
    <row r="6387" spans="1:4" s="364" customFormat="1" x14ac:dyDescent="0.25">
      <c r="A6387" s="360">
        <v>99810</v>
      </c>
      <c r="B6387" s="360" t="s">
        <v>15032</v>
      </c>
      <c r="C6387" s="360" t="s">
        <v>4</v>
      </c>
      <c r="D6387" s="361">
        <v>5.48</v>
      </c>
    </row>
    <row r="6388" spans="1:4" s="364" customFormat="1" x14ac:dyDescent="0.25">
      <c r="A6388" s="360">
        <v>99811</v>
      </c>
      <c r="B6388" s="360" t="s">
        <v>5810</v>
      </c>
      <c r="C6388" s="360" t="s">
        <v>4</v>
      </c>
      <c r="D6388" s="361">
        <v>2.63</v>
      </c>
    </row>
    <row r="6389" spans="1:4" s="364" customFormat="1" x14ac:dyDescent="0.25">
      <c r="A6389" s="360">
        <v>99812</v>
      </c>
      <c r="B6389" s="360" t="s">
        <v>5811</v>
      </c>
      <c r="C6389" s="360" t="s">
        <v>4</v>
      </c>
      <c r="D6389" s="361">
        <v>0.84</v>
      </c>
    </row>
    <row r="6390" spans="1:4" s="364" customFormat="1" x14ac:dyDescent="0.25">
      <c r="A6390" s="360">
        <v>99813</v>
      </c>
      <c r="B6390" s="360" t="s">
        <v>15033</v>
      </c>
      <c r="C6390" s="360" t="s">
        <v>4</v>
      </c>
      <c r="D6390" s="361">
        <v>0.72</v>
      </c>
    </row>
    <row r="6391" spans="1:4" s="364" customFormat="1" x14ac:dyDescent="0.25">
      <c r="A6391" s="360">
        <v>99814</v>
      </c>
      <c r="B6391" s="360" t="s">
        <v>5812</v>
      </c>
      <c r="C6391" s="360" t="s">
        <v>4</v>
      </c>
      <c r="D6391" s="361">
        <v>1.43</v>
      </c>
    </row>
    <row r="6392" spans="1:4" s="364" customFormat="1" x14ac:dyDescent="0.25">
      <c r="A6392" s="360">
        <v>99815</v>
      </c>
      <c r="B6392" s="360" t="s">
        <v>15034</v>
      </c>
      <c r="C6392" s="360" t="s">
        <v>8</v>
      </c>
      <c r="D6392" s="361">
        <v>6.25</v>
      </c>
    </row>
    <row r="6393" spans="1:4" s="364" customFormat="1" x14ac:dyDescent="0.25">
      <c r="A6393" s="360">
        <v>99816</v>
      </c>
      <c r="B6393" s="360" t="s">
        <v>15035</v>
      </c>
      <c r="C6393" s="360" t="s">
        <v>8</v>
      </c>
      <c r="D6393" s="361">
        <v>6.65</v>
      </c>
    </row>
    <row r="6394" spans="1:4" s="364" customFormat="1" x14ac:dyDescent="0.25">
      <c r="A6394" s="360">
        <v>99817</v>
      </c>
      <c r="B6394" s="360" t="s">
        <v>15036</v>
      </c>
      <c r="C6394" s="360" t="s">
        <v>8</v>
      </c>
      <c r="D6394" s="361">
        <v>3.87</v>
      </c>
    </row>
    <row r="6395" spans="1:4" s="364" customFormat="1" x14ac:dyDescent="0.25">
      <c r="A6395" s="360">
        <v>99818</v>
      </c>
      <c r="B6395" s="360" t="s">
        <v>15037</v>
      </c>
      <c r="C6395" s="360" t="s">
        <v>8</v>
      </c>
      <c r="D6395" s="361">
        <v>3.87</v>
      </c>
    </row>
    <row r="6396" spans="1:4" s="364" customFormat="1" x14ac:dyDescent="0.25">
      <c r="A6396" s="360">
        <v>99819</v>
      </c>
      <c r="B6396" s="360" t="s">
        <v>15038</v>
      </c>
      <c r="C6396" s="360" t="s">
        <v>4</v>
      </c>
      <c r="D6396" s="361">
        <v>12.55</v>
      </c>
    </row>
    <row r="6397" spans="1:4" s="364" customFormat="1" x14ac:dyDescent="0.25">
      <c r="A6397" s="360">
        <v>99820</v>
      </c>
      <c r="B6397" s="360" t="s">
        <v>15039</v>
      </c>
      <c r="C6397" s="360" t="s">
        <v>4</v>
      </c>
      <c r="D6397" s="361">
        <v>1.41</v>
      </c>
    </row>
    <row r="6398" spans="1:4" s="364" customFormat="1" x14ac:dyDescent="0.25">
      <c r="A6398" s="360">
        <v>99821</v>
      </c>
      <c r="B6398" s="360" t="s">
        <v>15040</v>
      </c>
      <c r="C6398" s="360" t="s">
        <v>4</v>
      </c>
      <c r="D6398" s="361">
        <v>2.19</v>
      </c>
    </row>
    <row r="6399" spans="1:4" s="364" customFormat="1" x14ac:dyDescent="0.25">
      <c r="A6399" s="360">
        <v>99822</v>
      </c>
      <c r="B6399" s="360" t="s">
        <v>5813</v>
      </c>
      <c r="C6399" s="360" t="s">
        <v>4</v>
      </c>
      <c r="D6399" s="361">
        <v>0.75</v>
      </c>
    </row>
    <row r="6400" spans="1:4" s="364" customFormat="1" x14ac:dyDescent="0.25">
      <c r="A6400" s="360">
        <v>99823</v>
      </c>
      <c r="B6400" s="360" t="s">
        <v>15041</v>
      </c>
      <c r="C6400" s="360" t="s">
        <v>4</v>
      </c>
      <c r="D6400" s="361">
        <v>1.67</v>
      </c>
    </row>
    <row r="6401" spans="1:4" s="364" customFormat="1" x14ac:dyDescent="0.25">
      <c r="A6401" s="360">
        <v>99824</v>
      </c>
      <c r="B6401" s="360" t="s">
        <v>15042</v>
      </c>
      <c r="C6401" s="360" t="s">
        <v>4</v>
      </c>
      <c r="D6401" s="361">
        <v>1.84</v>
      </c>
    </row>
    <row r="6402" spans="1:4" s="364" customFormat="1" x14ac:dyDescent="0.25">
      <c r="A6402" s="360">
        <v>99825</v>
      </c>
      <c r="B6402" s="360" t="s">
        <v>15043</v>
      </c>
      <c r="C6402" s="360" t="s">
        <v>4</v>
      </c>
      <c r="D6402" s="361">
        <v>2.57</v>
      </c>
    </row>
    <row r="6403" spans="1:4" s="364" customFormat="1" x14ac:dyDescent="0.25">
      <c r="A6403" s="360">
        <v>99826</v>
      </c>
      <c r="B6403" s="360" t="s">
        <v>5814</v>
      </c>
      <c r="C6403" s="360" t="s">
        <v>4</v>
      </c>
      <c r="D6403" s="361">
        <v>1.1499999999999999</v>
      </c>
    </row>
    <row r="6404" spans="1:4" s="364" customFormat="1" x14ac:dyDescent="0.25">
      <c r="A6404" s="360">
        <v>97010</v>
      </c>
      <c r="B6404" s="360" t="s">
        <v>5815</v>
      </c>
      <c r="C6404" s="360" t="s">
        <v>51</v>
      </c>
      <c r="D6404" s="361">
        <v>67.89</v>
      </c>
    </row>
    <row r="6405" spans="1:4" s="364" customFormat="1" x14ac:dyDescent="0.25">
      <c r="A6405" s="360">
        <v>97011</v>
      </c>
      <c r="B6405" s="360" t="s">
        <v>5816</v>
      </c>
      <c r="C6405" s="360" t="s">
        <v>51</v>
      </c>
      <c r="D6405" s="361">
        <v>50.88</v>
      </c>
    </row>
    <row r="6406" spans="1:4" s="364" customFormat="1" x14ac:dyDescent="0.25">
      <c r="A6406" s="360">
        <v>97012</v>
      </c>
      <c r="B6406" s="360" t="s">
        <v>5817</v>
      </c>
      <c r="C6406" s="360" t="s">
        <v>51</v>
      </c>
      <c r="D6406" s="361">
        <v>42.37</v>
      </c>
    </row>
    <row r="6407" spans="1:4" s="364" customFormat="1" x14ac:dyDescent="0.25">
      <c r="A6407" s="360">
        <v>97013</v>
      </c>
      <c r="B6407" s="360" t="s">
        <v>5818</v>
      </c>
      <c r="C6407" s="360" t="s">
        <v>51</v>
      </c>
      <c r="D6407" s="361">
        <v>99.23</v>
      </c>
    </row>
    <row r="6408" spans="1:4" s="364" customFormat="1" x14ac:dyDescent="0.25">
      <c r="A6408" s="360">
        <v>97014</v>
      </c>
      <c r="B6408" s="360" t="s">
        <v>5819</v>
      </c>
      <c r="C6408" s="360" t="s">
        <v>51</v>
      </c>
      <c r="D6408" s="361">
        <v>71.97</v>
      </c>
    </row>
    <row r="6409" spans="1:4" s="364" customFormat="1" x14ac:dyDescent="0.25">
      <c r="A6409" s="360">
        <v>97015</v>
      </c>
      <c r="B6409" s="360" t="s">
        <v>5820</v>
      </c>
      <c r="C6409" s="360" t="s">
        <v>51</v>
      </c>
      <c r="D6409" s="361">
        <v>58.2</v>
      </c>
    </row>
    <row r="6410" spans="1:4" s="364" customFormat="1" x14ac:dyDescent="0.25">
      <c r="A6410" s="360">
        <v>97016</v>
      </c>
      <c r="B6410" s="360" t="s">
        <v>5821</v>
      </c>
      <c r="C6410" s="360" t="s">
        <v>51</v>
      </c>
      <c r="D6410" s="361">
        <v>61.53</v>
      </c>
    </row>
    <row r="6411" spans="1:4" s="364" customFormat="1" x14ac:dyDescent="0.25">
      <c r="A6411" s="360">
        <v>97017</v>
      </c>
      <c r="B6411" s="360" t="s">
        <v>5822</v>
      </c>
      <c r="C6411" s="360" t="s">
        <v>51</v>
      </c>
      <c r="D6411" s="361">
        <v>45.32</v>
      </c>
    </row>
    <row r="6412" spans="1:4" s="364" customFormat="1" x14ac:dyDescent="0.25">
      <c r="A6412" s="360">
        <v>97018</v>
      </c>
      <c r="B6412" s="360" t="s">
        <v>5823</v>
      </c>
      <c r="C6412" s="360" t="s">
        <v>51</v>
      </c>
      <c r="D6412" s="361">
        <v>36.9</v>
      </c>
    </row>
    <row r="6413" spans="1:4" s="364" customFormat="1" x14ac:dyDescent="0.25">
      <c r="A6413" s="360">
        <v>97031</v>
      </c>
      <c r="B6413" s="360" t="s">
        <v>5824</v>
      </c>
      <c r="C6413" s="360" t="s">
        <v>51</v>
      </c>
      <c r="D6413" s="361">
        <v>96.3</v>
      </c>
    </row>
    <row r="6414" spans="1:4" s="364" customFormat="1" x14ac:dyDescent="0.25">
      <c r="A6414" s="360">
        <v>97032</v>
      </c>
      <c r="B6414" s="360" t="s">
        <v>5825</v>
      </c>
      <c r="C6414" s="360" t="s">
        <v>51</v>
      </c>
      <c r="D6414" s="361">
        <v>57.26</v>
      </c>
    </row>
    <row r="6415" spans="1:4" s="364" customFormat="1" x14ac:dyDescent="0.25">
      <c r="A6415" s="360">
        <v>97033</v>
      </c>
      <c r="B6415" s="360" t="s">
        <v>5826</v>
      </c>
      <c r="C6415" s="360" t="s">
        <v>51</v>
      </c>
      <c r="D6415" s="361">
        <v>93.89</v>
      </c>
    </row>
    <row r="6416" spans="1:4" s="364" customFormat="1" x14ac:dyDescent="0.25">
      <c r="A6416" s="360">
        <v>97034</v>
      </c>
      <c r="B6416" s="360" t="s">
        <v>5827</v>
      </c>
      <c r="C6416" s="360" t="s">
        <v>51</v>
      </c>
      <c r="D6416" s="361">
        <v>54.99</v>
      </c>
    </row>
    <row r="6417" spans="1:4" s="364" customFormat="1" x14ac:dyDescent="0.25">
      <c r="A6417" s="360">
        <v>97039</v>
      </c>
      <c r="B6417" s="360" t="s">
        <v>5828</v>
      </c>
      <c r="C6417" s="360" t="s">
        <v>4</v>
      </c>
      <c r="D6417" s="361">
        <v>47.21</v>
      </c>
    </row>
    <row r="6418" spans="1:4" s="364" customFormat="1" x14ac:dyDescent="0.25">
      <c r="A6418" s="360">
        <v>97040</v>
      </c>
      <c r="B6418" s="360" t="s">
        <v>5829</v>
      </c>
      <c r="C6418" s="360" t="s">
        <v>4</v>
      </c>
      <c r="D6418" s="361">
        <v>14.82</v>
      </c>
    </row>
    <row r="6419" spans="1:4" s="364" customFormat="1" x14ac:dyDescent="0.25">
      <c r="A6419" s="360">
        <v>97041</v>
      </c>
      <c r="B6419" s="360" t="s">
        <v>5830</v>
      </c>
      <c r="C6419" s="360" t="s">
        <v>4</v>
      </c>
      <c r="D6419" s="361">
        <v>281.66000000000003</v>
      </c>
    </row>
    <row r="6420" spans="1:4" s="364" customFormat="1" x14ac:dyDescent="0.25">
      <c r="A6420" s="360">
        <v>97046</v>
      </c>
      <c r="B6420" s="360" t="s">
        <v>5831</v>
      </c>
      <c r="C6420" s="360" t="s">
        <v>4</v>
      </c>
      <c r="D6420" s="361">
        <v>0.35</v>
      </c>
    </row>
    <row r="6421" spans="1:4" s="364" customFormat="1" x14ac:dyDescent="0.25">
      <c r="A6421" s="360">
        <v>97047</v>
      </c>
      <c r="B6421" s="360" t="s">
        <v>5832</v>
      </c>
      <c r="C6421" s="360" t="s">
        <v>4</v>
      </c>
      <c r="D6421" s="361">
        <v>0.13</v>
      </c>
    </row>
    <row r="6422" spans="1:4" s="364" customFormat="1" x14ac:dyDescent="0.25">
      <c r="A6422" s="360">
        <v>97048</v>
      </c>
      <c r="B6422" s="360" t="s">
        <v>5833</v>
      </c>
      <c r="C6422" s="360" t="s">
        <v>4</v>
      </c>
      <c r="D6422" s="361">
        <v>0.1</v>
      </c>
    </row>
    <row r="6423" spans="1:4" s="364" customFormat="1" x14ac:dyDescent="0.25">
      <c r="A6423" s="360">
        <v>97054</v>
      </c>
      <c r="B6423" s="360" t="s">
        <v>5834</v>
      </c>
      <c r="C6423" s="360" t="s">
        <v>8</v>
      </c>
      <c r="D6423" s="361">
        <v>21.63</v>
      </c>
    </row>
    <row r="6424" spans="1:4" s="364" customFormat="1" x14ac:dyDescent="0.25">
      <c r="A6424" s="360">
        <v>97062</v>
      </c>
      <c r="B6424" s="360" t="s">
        <v>5835</v>
      </c>
      <c r="C6424" s="360" t="s">
        <v>4</v>
      </c>
      <c r="D6424" s="361">
        <v>5.75</v>
      </c>
    </row>
    <row r="6425" spans="1:4" s="364" customFormat="1" x14ac:dyDescent="0.25">
      <c r="A6425" s="360">
        <v>97063</v>
      </c>
      <c r="B6425" s="360" t="s">
        <v>5836</v>
      </c>
      <c r="C6425" s="360" t="s">
        <v>4</v>
      </c>
      <c r="D6425" s="361">
        <v>7.41</v>
      </c>
    </row>
    <row r="6426" spans="1:4" s="364" customFormat="1" x14ac:dyDescent="0.25">
      <c r="A6426" s="360">
        <v>97064</v>
      </c>
      <c r="B6426" s="360" t="s">
        <v>5837</v>
      </c>
      <c r="C6426" s="360" t="s">
        <v>51</v>
      </c>
      <c r="D6426" s="361">
        <v>13.72</v>
      </c>
    </row>
    <row r="6427" spans="1:4" s="364" customFormat="1" x14ac:dyDescent="0.25">
      <c r="A6427" s="360">
        <v>97065</v>
      </c>
      <c r="B6427" s="360" t="s">
        <v>5838</v>
      </c>
      <c r="C6427" s="360" t="s">
        <v>24</v>
      </c>
      <c r="D6427" s="361">
        <v>4.8099999999999996</v>
      </c>
    </row>
    <row r="6428" spans="1:4" s="364" customFormat="1" x14ac:dyDescent="0.25">
      <c r="A6428" s="360">
        <v>97066</v>
      </c>
      <c r="B6428" s="360" t="s">
        <v>5839</v>
      </c>
      <c r="C6428" s="360" t="s">
        <v>4</v>
      </c>
      <c r="D6428" s="361">
        <v>98.3</v>
      </c>
    </row>
    <row r="6429" spans="1:4" s="364" customFormat="1" x14ac:dyDescent="0.25">
      <c r="A6429" s="360">
        <v>97067</v>
      </c>
      <c r="B6429" s="360" t="s">
        <v>5840</v>
      </c>
      <c r="C6429" s="360" t="s">
        <v>51</v>
      </c>
      <c r="D6429" s="361">
        <v>706.15</v>
      </c>
    </row>
    <row r="6430" spans="1:4" s="364" customFormat="1" x14ac:dyDescent="0.25">
      <c r="A6430" s="360">
        <v>97621</v>
      </c>
      <c r="B6430" s="360" t="s">
        <v>5841</v>
      </c>
      <c r="C6430" s="360" t="s">
        <v>24</v>
      </c>
      <c r="D6430" s="361">
        <v>86.14</v>
      </c>
    </row>
    <row r="6431" spans="1:4" s="364" customFormat="1" x14ac:dyDescent="0.25">
      <c r="A6431" s="360">
        <v>97622</v>
      </c>
      <c r="B6431" s="360" t="s">
        <v>5842</v>
      </c>
      <c r="C6431" s="360" t="s">
        <v>24</v>
      </c>
      <c r="D6431" s="361">
        <v>41.98</v>
      </c>
    </row>
    <row r="6432" spans="1:4" s="364" customFormat="1" x14ac:dyDescent="0.25">
      <c r="A6432" s="360">
        <v>97623</v>
      </c>
      <c r="B6432" s="360" t="s">
        <v>5843</v>
      </c>
      <c r="C6432" s="360" t="s">
        <v>24</v>
      </c>
      <c r="D6432" s="361">
        <v>128.62</v>
      </c>
    </row>
    <row r="6433" spans="1:4" s="364" customFormat="1" x14ac:dyDescent="0.25">
      <c r="A6433" s="360">
        <v>97624</v>
      </c>
      <c r="B6433" s="360" t="s">
        <v>5844</v>
      </c>
      <c r="C6433" s="360" t="s">
        <v>24</v>
      </c>
      <c r="D6433" s="361">
        <v>78.94</v>
      </c>
    </row>
    <row r="6434" spans="1:4" s="364" customFormat="1" x14ac:dyDescent="0.25">
      <c r="A6434" s="360">
        <v>97625</v>
      </c>
      <c r="B6434" s="360" t="s">
        <v>5845</v>
      </c>
      <c r="C6434" s="360" t="s">
        <v>24</v>
      </c>
      <c r="D6434" s="361">
        <v>43.74</v>
      </c>
    </row>
    <row r="6435" spans="1:4" s="364" customFormat="1" x14ac:dyDescent="0.25">
      <c r="A6435" s="360">
        <v>97626</v>
      </c>
      <c r="B6435" s="360" t="s">
        <v>5846</v>
      </c>
      <c r="C6435" s="360" t="s">
        <v>24</v>
      </c>
      <c r="D6435" s="361">
        <v>453.93</v>
      </c>
    </row>
    <row r="6436" spans="1:4" s="364" customFormat="1" x14ac:dyDescent="0.25">
      <c r="A6436" s="360">
        <v>97627</v>
      </c>
      <c r="B6436" s="360" t="s">
        <v>5847</v>
      </c>
      <c r="C6436" s="360" t="s">
        <v>24</v>
      </c>
      <c r="D6436" s="361">
        <v>222.89</v>
      </c>
    </row>
    <row r="6437" spans="1:4" s="364" customFormat="1" x14ac:dyDescent="0.25">
      <c r="A6437" s="360">
        <v>97628</v>
      </c>
      <c r="B6437" s="360" t="s">
        <v>5848</v>
      </c>
      <c r="C6437" s="360" t="s">
        <v>24</v>
      </c>
      <c r="D6437" s="361">
        <v>207.5</v>
      </c>
    </row>
    <row r="6438" spans="1:4" s="364" customFormat="1" x14ac:dyDescent="0.25">
      <c r="A6438" s="360">
        <v>97629</v>
      </c>
      <c r="B6438" s="360" t="s">
        <v>5849</v>
      </c>
      <c r="C6438" s="360" t="s">
        <v>24</v>
      </c>
      <c r="D6438" s="361">
        <v>96.76</v>
      </c>
    </row>
    <row r="6439" spans="1:4" s="364" customFormat="1" x14ac:dyDescent="0.25">
      <c r="A6439" s="360">
        <v>97631</v>
      </c>
      <c r="B6439" s="360" t="s">
        <v>5850</v>
      </c>
      <c r="C6439" s="360" t="s">
        <v>4</v>
      </c>
      <c r="D6439" s="361">
        <v>2.48</v>
      </c>
    </row>
    <row r="6440" spans="1:4" s="364" customFormat="1" x14ac:dyDescent="0.25">
      <c r="A6440" s="360">
        <v>97632</v>
      </c>
      <c r="B6440" s="360" t="s">
        <v>5851</v>
      </c>
      <c r="C6440" s="360" t="s">
        <v>51</v>
      </c>
      <c r="D6440" s="361">
        <v>1.93</v>
      </c>
    </row>
    <row r="6441" spans="1:4" s="364" customFormat="1" x14ac:dyDescent="0.25">
      <c r="A6441" s="360">
        <v>97633</v>
      </c>
      <c r="B6441" s="360" t="s">
        <v>5852</v>
      </c>
      <c r="C6441" s="360" t="s">
        <v>4</v>
      </c>
      <c r="D6441" s="361">
        <v>16.95</v>
      </c>
    </row>
    <row r="6442" spans="1:4" s="364" customFormat="1" x14ac:dyDescent="0.25">
      <c r="A6442" s="360">
        <v>97634</v>
      </c>
      <c r="B6442" s="360" t="s">
        <v>5853</v>
      </c>
      <c r="C6442" s="360" t="s">
        <v>4</v>
      </c>
      <c r="D6442" s="361">
        <v>9.31</v>
      </c>
    </row>
    <row r="6443" spans="1:4" s="364" customFormat="1" x14ac:dyDescent="0.25">
      <c r="A6443" s="360">
        <v>97635</v>
      </c>
      <c r="B6443" s="360" t="s">
        <v>5854</v>
      </c>
      <c r="C6443" s="360" t="s">
        <v>4</v>
      </c>
      <c r="D6443" s="361">
        <v>11.78</v>
      </c>
    </row>
    <row r="6444" spans="1:4" s="364" customFormat="1" x14ac:dyDescent="0.25">
      <c r="A6444" s="360">
        <v>97636</v>
      </c>
      <c r="B6444" s="360" t="s">
        <v>5855</v>
      </c>
      <c r="C6444" s="360" t="s">
        <v>4</v>
      </c>
      <c r="D6444" s="361">
        <v>13.74</v>
      </c>
    </row>
    <row r="6445" spans="1:4" s="364" customFormat="1" x14ac:dyDescent="0.25">
      <c r="A6445" s="360">
        <v>97637</v>
      </c>
      <c r="B6445" s="360" t="s">
        <v>5856</v>
      </c>
      <c r="C6445" s="360" t="s">
        <v>4</v>
      </c>
      <c r="D6445" s="361">
        <v>1.94</v>
      </c>
    </row>
    <row r="6446" spans="1:4" s="364" customFormat="1" x14ac:dyDescent="0.25">
      <c r="A6446" s="360">
        <v>97638</v>
      </c>
      <c r="B6446" s="360" t="s">
        <v>5857</v>
      </c>
      <c r="C6446" s="360" t="s">
        <v>4</v>
      </c>
      <c r="D6446" s="361">
        <v>5.66</v>
      </c>
    </row>
    <row r="6447" spans="1:4" s="364" customFormat="1" x14ac:dyDescent="0.25">
      <c r="A6447" s="360">
        <v>97639</v>
      </c>
      <c r="B6447" s="360" t="s">
        <v>5858</v>
      </c>
      <c r="C6447" s="360" t="s">
        <v>4</v>
      </c>
      <c r="D6447" s="361">
        <v>15.02</v>
      </c>
    </row>
    <row r="6448" spans="1:4" s="364" customFormat="1" x14ac:dyDescent="0.25">
      <c r="A6448" s="360">
        <v>97640</v>
      </c>
      <c r="B6448" s="360" t="s">
        <v>5859</v>
      </c>
      <c r="C6448" s="360" t="s">
        <v>4</v>
      </c>
      <c r="D6448" s="361">
        <v>1.23</v>
      </c>
    </row>
    <row r="6449" spans="1:4" s="364" customFormat="1" x14ac:dyDescent="0.25">
      <c r="A6449" s="360">
        <v>97641</v>
      </c>
      <c r="B6449" s="360" t="s">
        <v>5860</v>
      </c>
      <c r="C6449" s="360" t="s">
        <v>4</v>
      </c>
      <c r="D6449" s="361">
        <v>3.76</v>
      </c>
    </row>
    <row r="6450" spans="1:4" s="364" customFormat="1" x14ac:dyDescent="0.25">
      <c r="A6450" s="360">
        <v>97642</v>
      </c>
      <c r="B6450" s="360" t="s">
        <v>5861</v>
      </c>
      <c r="C6450" s="360" t="s">
        <v>4</v>
      </c>
      <c r="D6450" s="361">
        <v>2.19</v>
      </c>
    </row>
    <row r="6451" spans="1:4" s="364" customFormat="1" x14ac:dyDescent="0.25">
      <c r="A6451" s="360">
        <v>97643</v>
      </c>
      <c r="B6451" s="360" t="s">
        <v>5862</v>
      </c>
      <c r="C6451" s="360" t="s">
        <v>4</v>
      </c>
      <c r="D6451" s="361">
        <v>18.420000000000002</v>
      </c>
    </row>
    <row r="6452" spans="1:4" s="364" customFormat="1" x14ac:dyDescent="0.25">
      <c r="A6452" s="360">
        <v>97644</v>
      </c>
      <c r="B6452" s="360" t="s">
        <v>5863</v>
      </c>
      <c r="C6452" s="360" t="s">
        <v>4</v>
      </c>
      <c r="D6452" s="361">
        <v>6.93</v>
      </c>
    </row>
    <row r="6453" spans="1:4" s="364" customFormat="1" x14ac:dyDescent="0.25">
      <c r="A6453" s="360">
        <v>97645</v>
      </c>
      <c r="B6453" s="360" t="s">
        <v>5864</v>
      </c>
      <c r="C6453" s="360" t="s">
        <v>4</v>
      </c>
      <c r="D6453" s="361">
        <v>26.52</v>
      </c>
    </row>
    <row r="6454" spans="1:4" s="364" customFormat="1" x14ac:dyDescent="0.25">
      <c r="A6454" s="360">
        <v>97647</v>
      </c>
      <c r="B6454" s="360" t="s">
        <v>5865</v>
      </c>
      <c r="C6454" s="360" t="s">
        <v>4</v>
      </c>
      <c r="D6454" s="361">
        <v>2.66</v>
      </c>
    </row>
    <row r="6455" spans="1:4" s="364" customFormat="1" x14ac:dyDescent="0.25">
      <c r="A6455" s="360">
        <v>97648</v>
      </c>
      <c r="B6455" s="360" t="s">
        <v>5866</v>
      </c>
      <c r="C6455" s="360" t="s">
        <v>4</v>
      </c>
      <c r="D6455" s="361">
        <v>1.53</v>
      </c>
    </row>
    <row r="6456" spans="1:4" s="364" customFormat="1" x14ac:dyDescent="0.25">
      <c r="A6456" s="360">
        <v>97649</v>
      </c>
      <c r="B6456" s="360" t="s">
        <v>5867</v>
      </c>
      <c r="C6456" s="360" t="s">
        <v>4</v>
      </c>
      <c r="D6456" s="361">
        <v>3.44</v>
      </c>
    </row>
    <row r="6457" spans="1:4" s="364" customFormat="1" x14ac:dyDescent="0.25">
      <c r="A6457" s="360">
        <v>97650</v>
      </c>
      <c r="B6457" s="360" t="s">
        <v>5868</v>
      </c>
      <c r="C6457" s="360" t="s">
        <v>4</v>
      </c>
      <c r="D6457" s="361">
        <v>5.73</v>
      </c>
    </row>
    <row r="6458" spans="1:4" s="364" customFormat="1" x14ac:dyDescent="0.25">
      <c r="A6458" s="360">
        <v>97651</v>
      </c>
      <c r="B6458" s="360" t="s">
        <v>5869</v>
      </c>
      <c r="C6458" s="360" t="s">
        <v>8</v>
      </c>
      <c r="D6458" s="361">
        <v>63.43</v>
      </c>
    </row>
    <row r="6459" spans="1:4" s="364" customFormat="1" x14ac:dyDescent="0.25">
      <c r="A6459" s="360">
        <v>97652</v>
      </c>
      <c r="B6459" s="360" t="s">
        <v>5870</v>
      </c>
      <c r="C6459" s="360" t="s">
        <v>8</v>
      </c>
      <c r="D6459" s="361">
        <v>143.81</v>
      </c>
    </row>
    <row r="6460" spans="1:4" s="364" customFormat="1" x14ac:dyDescent="0.25">
      <c r="A6460" s="360">
        <v>97653</v>
      </c>
      <c r="B6460" s="360" t="s">
        <v>5871</v>
      </c>
      <c r="C6460" s="360" t="s">
        <v>8</v>
      </c>
      <c r="D6460" s="361">
        <v>111.04</v>
      </c>
    </row>
    <row r="6461" spans="1:4" s="364" customFormat="1" x14ac:dyDescent="0.25">
      <c r="A6461" s="360">
        <v>97654</v>
      </c>
      <c r="B6461" s="360" t="s">
        <v>5872</v>
      </c>
      <c r="C6461" s="360" t="s">
        <v>8</v>
      </c>
      <c r="D6461" s="361">
        <v>133.05000000000001</v>
      </c>
    </row>
    <row r="6462" spans="1:4" s="364" customFormat="1" x14ac:dyDescent="0.25">
      <c r="A6462" s="360">
        <v>97655</v>
      </c>
      <c r="B6462" s="360" t="s">
        <v>5873</v>
      </c>
      <c r="C6462" s="360" t="s">
        <v>4</v>
      </c>
      <c r="D6462" s="361">
        <v>16.47</v>
      </c>
    </row>
    <row r="6463" spans="1:4" s="364" customFormat="1" x14ac:dyDescent="0.25">
      <c r="A6463" s="360">
        <v>97656</v>
      </c>
      <c r="B6463" s="360" t="s">
        <v>5874</v>
      </c>
      <c r="C6463" s="360" t="s">
        <v>8</v>
      </c>
      <c r="D6463" s="361">
        <v>165.34</v>
      </c>
    </row>
    <row r="6464" spans="1:4" s="364" customFormat="1" x14ac:dyDescent="0.25">
      <c r="A6464" s="360">
        <v>97657</v>
      </c>
      <c r="B6464" s="360" t="s">
        <v>5875</v>
      </c>
      <c r="C6464" s="360" t="s">
        <v>8</v>
      </c>
      <c r="D6464" s="361">
        <v>327.73</v>
      </c>
    </row>
    <row r="6465" spans="1:4" s="364" customFormat="1" x14ac:dyDescent="0.25">
      <c r="A6465" s="360">
        <v>97658</v>
      </c>
      <c r="B6465" s="360" t="s">
        <v>5876</v>
      </c>
      <c r="C6465" s="360" t="s">
        <v>8</v>
      </c>
      <c r="D6465" s="361">
        <v>151.16</v>
      </c>
    </row>
    <row r="6466" spans="1:4" s="364" customFormat="1" x14ac:dyDescent="0.25">
      <c r="A6466" s="360">
        <v>97659</v>
      </c>
      <c r="B6466" s="360" t="s">
        <v>5877</v>
      </c>
      <c r="C6466" s="360" t="s">
        <v>8</v>
      </c>
      <c r="D6466" s="361">
        <v>197.81</v>
      </c>
    </row>
    <row r="6467" spans="1:4" s="364" customFormat="1" x14ac:dyDescent="0.25">
      <c r="A6467" s="360">
        <v>97660</v>
      </c>
      <c r="B6467" s="360" t="s">
        <v>5878</v>
      </c>
      <c r="C6467" s="360" t="s">
        <v>8</v>
      </c>
      <c r="D6467" s="361">
        <v>0.49</v>
      </c>
    </row>
    <row r="6468" spans="1:4" s="364" customFormat="1" x14ac:dyDescent="0.25">
      <c r="A6468" s="360">
        <v>97661</v>
      </c>
      <c r="B6468" s="360" t="s">
        <v>5879</v>
      </c>
      <c r="C6468" s="360" t="s">
        <v>51</v>
      </c>
      <c r="D6468" s="361">
        <v>0.5</v>
      </c>
    </row>
    <row r="6469" spans="1:4" s="364" customFormat="1" x14ac:dyDescent="0.25">
      <c r="A6469" s="360">
        <v>97662</v>
      </c>
      <c r="B6469" s="360" t="s">
        <v>5880</v>
      </c>
      <c r="C6469" s="360" t="s">
        <v>51</v>
      </c>
      <c r="D6469" s="361">
        <v>0.36</v>
      </c>
    </row>
    <row r="6470" spans="1:4" s="364" customFormat="1" x14ac:dyDescent="0.25">
      <c r="A6470" s="360">
        <v>97663</v>
      </c>
      <c r="B6470" s="360" t="s">
        <v>5881</v>
      </c>
      <c r="C6470" s="360" t="s">
        <v>8</v>
      </c>
      <c r="D6470" s="361">
        <v>9.18</v>
      </c>
    </row>
    <row r="6471" spans="1:4" s="364" customFormat="1" x14ac:dyDescent="0.25">
      <c r="A6471" s="360">
        <v>97664</v>
      </c>
      <c r="B6471" s="360" t="s">
        <v>5882</v>
      </c>
      <c r="C6471" s="360" t="s">
        <v>8</v>
      </c>
      <c r="D6471" s="361">
        <v>1.1299999999999999</v>
      </c>
    </row>
    <row r="6472" spans="1:4" s="364" customFormat="1" x14ac:dyDescent="0.25">
      <c r="A6472" s="360">
        <v>97665</v>
      </c>
      <c r="B6472" s="360" t="s">
        <v>5883</v>
      </c>
      <c r="C6472" s="360" t="s">
        <v>8</v>
      </c>
      <c r="D6472" s="361">
        <v>0.96</v>
      </c>
    </row>
    <row r="6473" spans="1:4" s="364" customFormat="1" x14ac:dyDescent="0.25">
      <c r="A6473" s="360">
        <v>97666</v>
      </c>
      <c r="B6473" s="360" t="s">
        <v>5884</v>
      </c>
      <c r="C6473" s="360" t="s">
        <v>8</v>
      </c>
      <c r="D6473" s="361">
        <v>6.69</v>
      </c>
    </row>
    <row r="6474" spans="1:4" s="364" customFormat="1" x14ac:dyDescent="0.25">
      <c r="A6474" s="360">
        <v>95967</v>
      </c>
      <c r="B6474" s="360" t="s">
        <v>5885</v>
      </c>
      <c r="C6474" s="360" t="s">
        <v>1295</v>
      </c>
      <c r="D6474" s="361">
        <v>108.02</v>
      </c>
    </row>
    <row r="6475" spans="1:4" s="364" customFormat="1" x14ac:dyDescent="0.25">
      <c r="A6475" s="360">
        <v>99058</v>
      </c>
      <c r="B6475" s="360" t="s">
        <v>5886</v>
      </c>
      <c r="C6475" s="360" t="s">
        <v>8</v>
      </c>
      <c r="D6475" s="361">
        <v>6</v>
      </c>
    </row>
    <row r="6476" spans="1:4" s="364" customFormat="1" x14ac:dyDescent="0.25">
      <c r="A6476" s="360">
        <v>99059</v>
      </c>
      <c r="B6476" s="360" t="s">
        <v>5887</v>
      </c>
      <c r="C6476" s="360" t="s">
        <v>51</v>
      </c>
      <c r="D6476" s="361">
        <v>52.98</v>
      </c>
    </row>
    <row r="6477" spans="1:4" s="364" customFormat="1" x14ac:dyDescent="0.25">
      <c r="A6477" s="360">
        <v>99060</v>
      </c>
      <c r="B6477" s="360" t="s">
        <v>5888</v>
      </c>
      <c r="C6477" s="360" t="s">
        <v>8</v>
      </c>
      <c r="D6477" s="361">
        <v>141.93</v>
      </c>
    </row>
    <row r="6478" spans="1:4" s="364" customFormat="1" x14ac:dyDescent="0.25">
      <c r="A6478" s="360">
        <v>99061</v>
      </c>
      <c r="B6478" s="360" t="s">
        <v>5889</v>
      </c>
      <c r="C6478" s="360" t="s">
        <v>8</v>
      </c>
      <c r="D6478" s="361">
        <v>92.98</v>
      </c>
    </row>
    <row r="6479" spans="1:4" s="364" customFormat="1" x14ac:dyDescent="0.25">
      <c r="A6479" s="360">
        <v>99062</v>
      </c>
      <c r="B6479" s="360" t="s">
        <v>5890</v>
      </c>
      <c r="C6479" s="360" t="s">
        <v>8</v>
      </c>
      <c r="D6479" s="361">
        <v>2.0099999999999998</v>
      </c>
    </row>
    <row r="6480" spans="1:4" s="364" customFormat="1" x14ac:dyDescent="0.25">
      <c r="A6480" s="360">
        <v>99063</v>
      </c>
      <c r="B6480" s="360" t="s">
        <v>5891</v>
      </c>
      <c r="C6480" s="360" t="s">
        <v>51</v>
      </c>
      <c r="D6480" s="361">
        <v>4.6399999999999997</v>
      </c>
    </row>
    <row r="6481" spans="1:4" s="364" customFormat="1" x14ac:dyDescent="0.25">
      <c r="A6481" s="360">
        <v>99064</v>
      </c>
      <c r="B6481" s="360" t="s">
        <v>5892</v>
      </c>
      <c r="C6481" s="360" t="s">
        <v>51</v>
      </c>
      <c r="D6481" s="361">
        <v>0.3</v>
      </c>
    </row>
    <row r="6482" spans="1:4" s="364" customFormat="1" x14ac:dyDescent="0.25">
      <c r="A6482" s="360">
        <v>93588</v>
      </c>
      <c r="B6482" s="360" t="s">
        <v>5893</v>
      </c>
      <c r="C6482" s="360" t="s">
        <v>5716</v>
      </c>
      <c r="D6482" s="361">
        <v>2.2200000000000002</v>
      </c>
    </row>
    <row r="6483" spans="1:4" s="364" customFormat="1" x14ac:dyDescent="0.25">
      <c r="A6483" s="360">
        <v>93589</v>
      </c>
      <c r="B6483" s="360" t="s">
        <v>5894</v>
      </c>
      <c r="C6483" s="360" t="s">
        <v>5716</v>
      </c>
      <c r="D6483" s="361">
        <v>1.9</v>
      </c>
    </row>
    <row r="6484" spans="1:4" s="364" customFormat="1" x14ac:dyDescent="0.25">
      <c r="A6484" s="360">
        <v>93590</v>
      </c>
      <c r="B6484" s="360" t="s">
        <v>5895</v>
      </c>
      <c r="C6484" s="360" t="s">
        <v>5716</v>
      </c>
      <c r="D6484" s="361">
        <v>0.68</v>
      </c>
    </row>
    <row r="6485" spans="1:4" s="364" customFormat="1" x14ac:dyDescent="0.25">
      <c r="A6485" s="360">
        <v>93591</v>
      </c>
      <c r="B6485" s="360" t="s">
        <v>5896</v>
      </c>
      <c r="C6485" s="360" t="s">
        <v>5716</v>
      </c>
      <c r="D6485" s="361">
        <v>2.0299999999999998</v>
      </c>
    </row>
    <row r="6486" spans="1:4" s="364" customFormat="1" x14ac:dyDescent="0.25">
      <c r="A6486" s="360">
        <v>93592</v>
      </c>
      <c r="B6486" s="360" t="s">
        <v>5897</v>
      </c>
      <c r="C6486" s="360" t="s">
        <v>5716</v>
      </c>
      <c r="D6486" s="361">
        <v>1.75</v>
      </c>
    </row>
    <row r="6487" spans="1:4" s="364" customFormat="1" x14ac:dyDescent="0.25">
      <c r="A6487" s="360">
        <v>93593</v>
      </c>
      <c r="B6487" s="360" t="s">
        <v>5898</v>
      </c>
      <c r="C6487" s="360" t="s">
        <v>5716</v>
      </c>
      <c r="D6487" s="361">
        <v>0.64</v>
      </c>
    </row>
    <row r="6488" spans="1:4" s="364" customFormat="1" x14ac:dyDescent="0.25">
      <c r="A6488" s="360">
        <v>93594</v>
      </c>
      <c r="B6488" s="360" t="s">
        <v>5899</v>
      </c>
      <c r="C6488" s="360" t="s">
        <v>27</v>
      </c>
      <c r="D6488" s="361">
        <v>1.47</v>
      </c>
    </row>
    <row r="6489" spans="1:4" s="364" customFormat="1" x14ac:dyDescent="0.25">
      <c r="A6489" s="360">
        <v>93595</v>
      </c>
      <c r="B6489" s="360" t="s">
        <v>5900</v>
      </c>
      <c r="C6489" s="360" t="s">
        <v>27</v>
      </c>
      <c r="D6489" s="361">
        <v>1.29</v>
      </c>
    </row>
    <row r="6490" spans="1:4" s="364" customFormat="1" x14ac:dyDescent="0.25">
      <c r="A6490" s="360">
        <v>93596</v>
      </c>
      <c r="B6490" s="360" t="s">
        <v>5901</v>
      </c>
      <c r="C6490" s="360" t="s">
        <v>27</v>
      </c>
      <c r="D6490" s="361">
        <v>0.46</v>
      </c>
    </row>
    <row r="6491" spans="1:4" s="364" customFormat="1" x14ac:dyDescent="0.25">
      <c r="A6491" s="360">
        <v>93597</v>
      </c>
      <c r="B6491" s="360" t="s">
        <v>5902</v>
      </c>
      <c r="C6491" s="360" t="s">
        <v>27</v>
      </c>
      <c r="D6491" s="361">
        <v>1.35</v>
      </c>
    </row>
    <row r="6492" spans="1:4" s="364" customFormat="1" x14ac:dyDescent="0.25">
      <c r="A6492" s="360">
        <v>93598</v>
      </c>
      <c r="B6492" s="360" t="s">
        <v>5903</v>
      </c>
      <c r="C6492" s="360" t="s">
        <v>27</v>
      </c>
      <c r="D6492" s="361">
        <v>1.1599999999999999</v>
      </c>
    </row>
    <row r="6493" spans="1:4" s="364" customFormat="1" x14ac:dyDescent="0.25">
      <c r="A6493" s="360">
        <v>93599</v>
      </c>
      <c r="B6493" s="360" t="s">
        <v>5904</v>
      </c>
      <c r="C6493" s="360" t="s">
        <v>27</v>
      </c>
      <c r="D6493" s="361">
        <v>0.42</v>
      </c>
    </row>
    <row r="6494" spans="1:4" s="364" customFormat="1" x14ac:dyDescent="0.25">
      <c r="A6494" s="360">
        <v>95425</v>
      </c>
      <c r="B6494" s="360" t="s">
        <v>5905</v>
      </c>
      <c r="C6494" s="360" t="s">
        <v>5716</v>
      </c>
      <c r="D6494" s="361">
        <v>1.72</v>
      </c>
    </row>
    <row r="6495" spans="1:4" s="364" customFormat="1" x14ac:dyDescent="0.25">
      <c r="A6495" s="360">
        <v>95426</v>
      </c>
      <c r="B6495" s="360" t="s">
        <v>5906</v>
      </c>
      <c r="C6495" s="360" t="s">
        <v>5716</v>
      </c>
      <c r="D6495" s="361">
        <v>1.49</v>
      </c>
    </row>
    <row r="6496" spans="1:4" s="364" customFormat="1" x14ac:dyDescent="0.25">
      <c r="A6496" s="360">
        <v>95427</v>
      </c>
      <c r="B6496" s="360" t="s">
        <v>5907</v>
      </c>
      <c r="C6496" s="360" t="s">
        <v>5716</v>
      </c>
      <c r="D6496" s="361">
        <v>0.56000000000000005</v>
      </c>
    </row>
    <row r="6497" spans="1:4" s="364" customFormat="1" x14ac:dyDescent="0.25">
      <c r="A6497" s="360">
        <v>95428</v>
      </c>
      <c r="B6497" s="360" t="s">
        <v>5908</v>
      </c>
      <c r="C6497" s="360" t="s">
        <v>27</v>
      </c>
      <c r="D6497" s="361">
        <v>1.1599999999999999</v>
      </c>
    </row>
    <row r="6498" spans="1:4" s="364" customFormat="1" x14ac:dyDescent="0.25">
      <c r="A6498" s="360">
        <v>95429</v>
      </c>
      <c r="B6498" s="360" t="s">
        <v>5909</v>
      </c>
      <c r="C6498" s="360" t="s">
        <v>27</v>
      </c>
      <c r="D6498" s="361">
        <v>1</v>
      </c>
    </row>
    <row r="6499" spans="1:4" s="364" customFormat="1" x14ac:dyDescent="0.25">
      <c r="A6499" s="360">
        <v>95430</v>
      </c>
      <c r="B6499" s="360" t="s">
        <v>5910</v>
      </c>
      <c r="C6499" s="360" t="s">
        <v>27</v>
      </c>
      <c r="D6499" s="361">
        <v>0.35</v>
      </c>
    </row>
    <row r="6500" spans="1:4" s="364" customFormat="1" x14ac:dyDescent="0.25">
      <c r="A6500" s="360">
        <v>95875</v>
      </c>
      <c r="B6500" s="360" t="s">
        <v>5911</v>
      </c>
      <c r="C6500" s="360" t="s">
        <v>5716</v>
      </c>
      <c r="D6500" s="361">
        <v>1.75</v>
      </c>
    </row>
    <row r="6501" spans="1:4" s="364" customFormat="1" x14ac:dyDescent="0.25">
      <c r="A6501" s="360">
        <v>95876</v>
      </c>
      <c r="B6501" s="360" t="s">
        <v>5912</v>
      </c>
      <c r="C6501" s="360" t="s">
        <v>5716</v>
      </c>
      <c r="D6501" s="361">
        <v>1.59</v>
      </c>
    </row>
    <row r="6502" spans="1:4" s="364" customFormat="1" x14ac:dyDescent="0.25">
      <c r="A6502" s="360">
        <v>95877</v>
      </c>
      <c r="B6502" s="360" t="s">
        <v>5913</v>
      </c>
      <c r="C6502" s="360" t="s">
        <v>5716</v>
      </c>
      <c r="D6502" s="361">
        <v>1.37</v>
      </c>
    </row>
    <row r="6503" spans="1:4" s="364" customFormat="1" x14ac:dyDescent="0.25">
      <c r="A6503" s="360">
        <v>95878</v>
      </c>
      <c r="B6503" s="360" t="s">
        <v>5914</v>
      </c>
      <c r="C6503" s="360" t="s">
        <v>27</v>
      </c>
      <c r="D6503" s="361">
        <v>1.18</v>
      </c>
    </row>
    <row r="6504" spans="1:4" s="364" customFormat="1" x14ac:dyDescent="0.25">
      <c r="A6504" s="360">
        <v>95879</v>
      </c>
      <c r="B6504" s="360" t="s">
        <v>5915</v>
      </c>
      <c r="C6504" s="360" t="s">
        <v>27</v>
      </c>
      <c r="D6504" s="361">
        <v>1.08</v>
      </c>
    </row>
    <row r="6505" spans="1:4" s="364" customFormat="1" x14ac:dyDescent="0.25">
      <c r="A6505" s="360">
        <v>95880</v>
      </c>
      <c r="B6505" s="360" t="s">
        <v>5916</v>
      </c>
      <c r="C6505" s="360" t="s">
        <v>27</v>
      </c>
      <c r="D6505" s="361">
        <v>0.92</v>
      </c>
    </row>
    <row r="6506" spans="1:4" s="364" customFormat="1" x14ac:dyDescent="0.25">
      <c r="A6506" s="360">
        <v>97912</v>
      </c>
      <c r="B6506" s="360" t="s">
        <v>5917</v>
      </c>
      <c r="C6506" s="360" t="s">
        <v>5716</v>
      </c>
      <c r="D6506" s="361">
        <v>2.65</v>
      </c>
    </row>
    <row r="6507" spans="1:4" s="364" customFormat="1" x14ac:dyDescent="0.25">
      <c r="A6507" s="360">
        <v>97913</v>
      </c>
      <c r="B6507" s="360" t="s">
        <v>5918</v>
      </c>
      <c r="C6507" s="360" t="s">
        <v>5716</v>
      </c>
      <c r="D6507" s="361">
        <v>2.2999999999999998</v>
      </c>
    </row>
    <row r="6508" spans="1:4" s="364" customFormat="1" x14ac:dyDescent="0.25">
      <c r="A6508" s="360">
        <v>97914</v>
      </c>
      <c r="B6508" s="360" t="s">
        <v>5919</v>
      </c>
      <c r="C6508" s="360" t="s">
        <v>5716</v>
      </c>
      <c r="D6508" s="361">
        <v>2.11</v>
      </c>
    </row>
    <row r="6509" spans="1:4" s="364" customFormat="1" x14ac:dyDescent="0.25">
      <c r="A6509" s="360">
        <v>97915</v>
      </c>
      <c r="B6509" s="360" t="s">
        <v>5920</v>
      </c>
      <c r="C6509" s="360" t="s">
        <v>5716</v>
      </c>
      <c r="D6509" s="361">
        <v>0.84</v>
      </c>
    </row>
    <row r="6510" spans="1:4" s="364" customFormat="1" x14ac:dyDescent="0.25">
      <c r="A6510" s="360">
        <v>100937</v>
      </c>
      <c r="B6510" s="360" t="s">
        <v>5921</v>
      </c>
      <c r="C6510" s="360" t="s">
        <v>5716</v>
      </c>
      <c r="D6510" s="361">
        <v>6.33</v>
      </c>
    </row>
    <row r="6511" spans="1:4" s="364" customFormat="1" x14ac:dyDescent="0.25">
      <c r="A6511" s="360">
        <v>100938</v>
      </c>
      <c r="B6511" s="360" t="s">
        <v>5922</v>
      </c>
      <c r="C6511" s="360" t="s">
        <v>5716</v>
      </c>
      <c r="D6511" s="361">
        <v>5.29</v>
      </c>
    </row>
    <row r="6512" spans="1:4" s="364" customFormat="1" x14ac:dyDescent="0.25">
      <c r="A6512" s="360">
        <v>100939</v>
      </c>
      <c r="B6512" s="360" t="s">
        <v>5923</v>
      </c>
      <c r="C6512" s="360" t="s">
        <v>5716</v>
      </c>
      <c r="D6512" s="361">
        <v>4.8499999999999996</v>
      </c>
    </row>
    <row r="6513" spans="1:4" s="364" customFormat="1" x14ac:dyDescent="0.25">
      <c r="A6513" s="360">
        <v>100940</v>
      </c>
      <c r="B6513" s="360" t="s">
        <v>5924</v>
      </c>
      <c r="C6513" s="360" t="s">
        <v>5716</v>
      </c>
      <c r="D6513" s="361">
        <v>4.1500000000000004</v>
      </c>
    </row>
    <row r="6514" spans="1:4" s="364" customFormat="1" x14ac:dyDescent="0.25">
      <c r="A6514" s="360">
        <v>100941</v>
      </c>
      <c r="B6514" s="360" t="s">
        <v>5925</v>
      </c>
      <c r="C6514" s="360" t="s">
        <v>27</v>
      </c>
      <c r="D6514" s="361">
        <v>4.21</v>
      </c>
    </row>
    <row r="6515" spans="1:4" s="364" customFormat="1" x14ac:dyDescent="0.25">
      <c r="A6515" s="360">
        <v>100942</v>
      </c>
      <c r="B6515" s="360" t="s">
        <v>5926</v>
      </c>
      <c r="C6515" s="360" t="s">
        <v>27</v>
      </c>
      <c r="D6515" s="361">
        <v>3.53</v>
      </c>
    </row>
    <row r="6516" spans="1:4" s="364" customFormat="1" x14ac:dyDescent="0.25">
      <c r="A6516" s="360">
        <v>100943</v>
      </c>
      <c r="B6516" s="360" t="s">
        <v>5927</v>
      </c>
      <c r="C6516" s="360" t="s">
        <v>27</v>
      </c>
      <c r="D6516" s="361">
        <v>3.22</v>
      </c>
    </row>
    <row r="6517" spans="1:4" s="364" customFormat="1" x14ac:dyDescent="0.25">
      <c r="A6517" s="360">
        <v>100944</v>
      </c>
      <c r="B6517" s="360" t="s">
        <v>5928</v>
      </c>
      <c r="C6517" s="360" t="s">
        <v>27</v>
      </c>
      <c r="D6517" s="361">
        <v>2.77</v>
      </c>
    </row>
    <row r="6518" spans="1:4" s="364" customFormat="1" x14ac:dyDescent="0.25">
      <c r="A6518" s="360">
        <v>100945</v>
      </c>
      <c r="B6518" s="360" t="s">
        <v>5929</v>
      </c>
      <c r="C6518" s="360" t="s">
        <v>27</v>
      </c>
      <c r="D6518" s="361">
        <v>1.85</v>
      </c>
    </row>
    <row r="6519" spans="1:4" s="364" customFormat="1" x14ac:dyDescent="0.25">
      <c r="A6519" s="360">
        <v>100946</v>
      </c>
      <c r="B6519" s="360" t="s">
        <v>5930</v>
      </c>
      <c r="C6519" s="360" t="s">
        <v>27</v>
      </c>
      <c r="D6519" s="361">
        <v>1.6</v>
      </c>
    </row>
    <row r="6520" spans="1:4" s="364" customFormat="1" x14ac:dyDescent="0.25">
      <c r="A6520" s="360">
        <v>100947</v>
      </c>
      <c r="B6520" s="360" t="s">
        <v>5931</v>
      </c>
      <c r="C6520" s="360" t="s">
        <v>27</v>
      </c>
      <c r="D6520" s="361">
        <v>1.47</v>
      </c>
    </row>
    <row r="6521" spans="1:4" s="364" customFormat="1" x14ac:dyDescent="0.25">
      <c r="A6521" s="360">
        <v>100948</v>
      </c>
      <c r="B6521" s="360" t="s">
        <v>5932</v>
      </c>
      <c r="C6521" s="360" t="s">
        <v>27</v>
      </c>
      <c r="D6521" s="361">
        <v>0.57999999999999996</v>
      </c>
    </row>
    <row r="6522" spans="1:4" s="364" customFormat="1" x14ac:dyDescent="0.25">
      <c r="A6522" s="360">
        <v>100949</v>
      </c>
      <c r="B6522" s="360" t="s">
        <v>5933</v>
      </c>
      <c r="C6522" s="360" t="s">
        <v>27</v>
      </c>
      <c r="D6522" s="361">
        <v>4.43</v>
      </c>
    </row>
    <row r="6523" spans="1:4" s="364" customFormat="1" x14ac:dyDescent="0.25">
      <c r="A6523" s="360">
        <v>100950</v>
      </c>
      <c r="B6523" s="360" t="s">
        <v>5934</v>
      </c>
      <c r="C6523" s="360" t="s">
        <v>27</v>
      </c>
      <c r="D6523" s="361">
        <v>2.37</v>
      </c>
    </row>
    <row r="6524" spans="1:4" s="364" customFormat="1" x14ac:dyDescent="0.25">
      <c r="A6524" s="360">
        <v>100951</v>
      </c>
      <c r="B6524" s="360" t="s">
        <v>5935</v>
      </c>
      <c r="C6524" s="360" t="s">
        <v>27</v>
      </c>
      <c r="D6524" s="361">
        <v>2.04</v>
      </c>
    </row>
    <row r="6525" spans="1:4" s="364" customFormat="1" x14ac:dyDescent="0.25">
      <c r="A6525" s="360">
        <v>100952</v>
      </c>
      <c r="B6525" s="360" t="s">
        <v>5936</v>
      </c>
      <c r="C6525" s="360" t="s">
        <v>27</v>
      </c>
      <c r="D6525" s="361">
        <v>1.88</v>
      </c>
    </row>
    <row r="6526" spans="1:4" s="364" customFormat="1" x14ac:dyDescent="0.25">
      <c r="A6526" s="360">
        <v>100953</v>
      </c>
      <c r="B6526" s="360" t="s">
        <v>5937</v>
      </c>
      <c r="C6526" s="360" t="s">
        <v>27</v>
      </c>
      <c r="D6526" s="361">
        <v>0.74</v>
      </c>
    </row>
    <row r="6527" spans="1:4" s="364" customFormat="1" x14ac:dyDescent="0.25">
      <c r="A6527" s="360">
        <v>100954</v>
      </c>
      <c r="B6527" s="360" t="s">
        <v>5938</v>
      </c>
      <c r="C6527" s="360" t="s">
        <v>27</v>
      </c>
      <c r="D6527" s="361">
        <v>5.63</v>
      </c>
    </row>
    <row r="6528" spans="1:4" s="364" customFormat="1" x14ac:dyDescent="0.25">
      <c r="A6528" s="360">
        <v>100955</v>
      </c>
      <c r="B6528" s="360" t="s">
        <v>5939</v>
      </c>
      <c r="C6528" s="360" t="s">
        <v>5716</v>
      </c>
      <c r="D6528" s="361">
        <v>3.55</v>
      </c>
    </row>
    <row r="6529" spans="1:4" s="364" customFormat="1" x14ac:dyDescent="0.25">
      <c r="A6529" s="360">
        <v>100956</v>
      </c>
      <c r="B6529" s="360" t="s">
        <v>5940</v>
      </c>
      <c r="C6529" s="360" t="s">
        <v>5716</v>
      </c>
      <c r="D6529" s="361">
        <v>3.09</v>
      </c>
    </row>
    <row r="6530" spans="1:4" s="364" customFormat="1" x14ac:dyDescent="0.25">
      <c r="A6530" s="360">
        <v>100957</v>
      </c>
      <c r="B6530" s="360" t="s">
        <v>5941</v>
      </c>
      <c r="C6530" s="360" t="s">
        <v>5716</v>
      </c>
      <c r="D6530" s="361">
        <v>2.82</v>
      </c>
    </row>
    <row r="6531" spans="1:4" s="364" customFormat="1" x14ac:dyDescent="0.25">
      <c r="A6531" s="360">
        <v>100958</v>
      </c>
      <c r="B6531" s="360" t="s">
        <v>5942</v>
      </c>
      <c r="C6531" s="360" t="s">
        <v>5716</v>
      </c>
      <c r="D6531" s="361">
        <v>1.1299999999999999</v>
      </c>
    </row>
    <row r="6532" spans="1:4" s="364" customFormat="1" x14ac:dyDescent="0.25">
      <c r="A6532" s="360">
        <v>100959</v>
      </c>
      <c r="B6532" s="360" t="s">
        <v>5943</v>
      </c>
      <c r="C6532" s="360" t="s">
        <v>5716</v>
      </c>
      <c r="D6532" s="361">
        <v>8.49</v>
      </c>
    </row>
    <row r="6533" spans="1:4" s="364" customFormat="1" x14ac:dyDescent="0.25">
      <c r="A6533" s="360">
        <v>100960</v>
      </c>
      <c r="B6533" s="360" t="s">
        <v>5944</v>
      </c>
      <c r="C6533" s="360" t="s">
        <v>5716</v>
      </c>
      <c r="D6533" s="361">
        <v>2.57</v>
      </c>
    </row>
    <row r="6534" spans="1:4" s="364" customFormat="1" x14ac:dyDescent="0.25">
      <c r="A6534" s="360">
        <v>100961</v>
      </c>
      <c r="B6534" s="360" t="s">
        <v>5945</v>
      </c>
      <c r="C6534" s="360" t="s">
        <v>5716</v>
      </c>
      <c r="D6534" s="361">
        <v>2.2200000000000002</v>
      </c>
    </row>
    <row r="6535" spans="1:4" s="364" customFormat="1" x14ac:dyDescent="0.25">
      <c r="A6535" s="360">
        <v>100962</v>
      </c>
      <c r="B6535" s="360" t="s">
        <v>5946</v>
      </c>
      <c r="C6535" s="360" t="s">
        <v>5716</v>
      </c>
      <c r="D6535" s="361">
        <v>2.0299999999999998</v>
      </c>
    </row>
    <row r="6536" spans="1:4" s="364" customFormat="1" x14ac:dyDescent="0.25">
      <c r="A6536" s="360">
        <v>100963</v>
      </c>
      <c r="B6536" s="360" t="s">
        <v>5947</v>
      </c>
      <c r="C6536" s="360" t="s">
        <v>5716</v>
      </c>
      <c r="D6536" s="361">
        <v>0.8</v>
      </c>
    </row>
    <row r="6537" spans="1:4" s="364" customFormat="1" x14ac:dyDescent="0.25">
      <c r="A6537" s="360">
        <v>100964</v>
      </c>
      <c r="B6537" s="360" t="s">
        <v>5948</v>
      </c>
      <c r="C6537" s="360" t="s">
        <v>5716</v>
      </c>
      <c r="D6537" s="361">
        <v>6.18</v>
      </c>
    </row>
    <row r="6538" spans="1:4" s="364" customFormat="1" x14ac:dyDescent="0.25">
      <c r="A6538" s="360">
        <v>100973</v>
      </c>
      <c r="B6538" s="360" t="s">
        <v>5949</v>
      </c>
      <c r="C6538" s="360" t="s">
        <v>24</v>
      </c>
      <c r="D6538" s="361">
        <v>6.44</v>
      </c>
    </row>
    <row r="6539" spans="1:4" s="364" customFormat="1" x14ac:dyDescent="0.25">
      <c r="A6539" s="360">
        <v>100974</v>
      </c>
      <c r="B6539" s="360" t="s">
        <v>5950</v>
      </c>
      <c r="C6539" s="360" t="s">
        <v>24</v>
      </c>
      <c r="D6539" s="361">
        <v>6.21</v>
      </c>
    </row>
    <row r="6540" spans="1:4" s="364" customFormat="1" x14ac:dyDescent="0.25">
      <c r="A6540" s="360">
        <v>100975</v>
      </c>
      <c r="B6540" s="360" t="s">
        <v>5951</v>
      </c>
      <c r="C6540" s="360" t="s">
        <v>24</v>
      </c>
      <c r="D6540" s="361">
        <v>6.46</v>
      </c>
    </row>
    <row r="6541" spans="1:4" s="364" customFormat="1" x14ac:dyDescent="0.25">
      <c r="A6541" s="360">
        <v>100965</v>
      </c>
      <c r="B6541" s="360" t="s">
        <v>5952</v>
      </c>
      <c r="C6541" s="360" t="s">
        <v>27</v>
      </c>
      <c r="D6541" s="361">
        <v>1.34</v>
      </c>
    </row>
    <row r="6542" spans="1:4" s="364" customFormat="1" x14ac:dyDescent="0.25">
      <c r="A6542" s="360">
        <v>100966</v>
      </c>
      <c r="B6542" s="360" t="s">
        <v>5953</v>
      </c>
      <c r="C6542" s="360" t="s">
        <v>27</v>
      </c>
      <c r="D6542" s="361">
        <v>1.1399999999999999</v>
      </c>
    </row>
    <row r="6543" spans="1:4" s="364" customFormat="1" x14ac:dyDescent="0.25">
      <c r="A6543" s="360">
        <v>100969</v>
      </c>
      <c r="B6543" s="360" t="s">
        <v>5956</v>
      </c>
      <c r="C6543" s="360" t="s">
        <v>27</v>
      </c>
      <c r="D6543" s="361">
        <v>1.76</v>
      </c>
    </row>
    <row r="6544" spans="1:4" s="364" customFormat="1" x14ac:dyDescent="0.25">
      <c r="A6544" s="360">
        <v>100970</v>
      </c>
      <c r="B6544" s="360" t="s">
        <v>5957</v>
      </c>
      <c r="C6544" s="360" t="s">
        <v>27</v>
      </c>
      <c r="D6544" s="361">
        <v>1.49</v>
      </c>
    </row>
    <row r="6545" spans="1:4" s="364" customFormat="1" x14ac:dyDescent="0.25">
      <c r="A6545" s="360">
        <v>102330</v>
      </c>
      <c r="B6545" s="360" t="s">
        <v>5954</v>
      </c>
      <c r="C6545" s="360" t="s">
        <v>27</v>
      </c>
      <c r="D6545" s="361">
        <v>1.07</v>
      </c>
    </row>
    <row r="6546" spans="1:4" s="364" customFormat="1" x14ac:dyDescent="0.25">
      <c r="A6546" s="360">
        <v>102331</v>
      </c>
      <c r="B6546" s="360" t="s">
        <v>5955</v>
      </c>
      <c r="C6546" s="360" t="s">
        <v>27</v>
      </c>
      <c r="D6546" s="361">
        <v>0.42</v>
      </c>
    </row>
    <row r="6547" spans="1:4" s="364" customFormat="1" x14ac:dyDescent="0.25">
      <c r="A6547" s="360">
        <v>102332</v>
      </c>
      <c r="B6547" s="360" t="s">
        <v>5958</v>
      </c>
      <c r="C6547" s="360" t="s">
        <v>27</v>
      </c>
      <c r="D6547" s="361">
        <v>1.4</v>
      </c>
    </row>
    <row r="6548" spans="1:4" s="364" customFormat="1" x14ac:dyDescent="0.25">
      <c r="A6548" s="360">
        <v>102333</v>
      </c>
      <c r="B6548" s="360" t="s">
        <v>5959</v>
      </c>
      <c r="C6548" s="360" t="s">
        <v>27</v>
      </c>
      <c r="D6548" s="361">
        <v>0.56000000000000005</v>
      </c>
    </row>
    <row r="6549" spans="1:4" s="364" customFormat="1" x14ac:dyDescent="0.25">
      <c r="A6549" s="360">
        <v>101019</v>
      </c>
      <c r="B6549" s="360" t="s">
        <v>5960</v>
      </c>
      <c r="C6549" s="360" t="s">
        <v>5200</v>
      </c>
      <c r="D6549" s="361">
        <v>391.36</v>
      </c>
    </row>
    <row r="6550" spans="1:4" s="364" customFormat="1" x14ac:dyDescent="0.25">
      <c r="A6550" s="360">
        <v>101479</v>
      </c>
      <c r="B6550" s="360" t="s">
        <v>5961</v>
      </c>
      <c r="C6550" s="360" t="s">
        <v>5200</v>
      </c>
      <c r="D6550" s="361">
        <v>114.02</v>
      </c>
    </row>
    <row r="6551" spans="1:4" s="364" customFormat="1" x14ac:dyDescent="0.25">
      <c r="A6551" s="360">
        <v>102568</v>
      </c>
      <c r="B6551" s="360" t="s">
        <v>15044</v>
      </c>
      <c r="C6551" s="360" t="s">
        <v>5200</v>
      </c>
      <c r="D6551" s="361">
        <v>194.23</v>
      </c>
    </row>
    <row r="6552" spans="1:4" s="364" customFormat="1" x14ac:dyDescent="0.25">
      <c r="A6552" s="360">
        <v>100976</v>
      </c>
      <c r="B6552" s="360" t="s">
        <v>5962</v>
      </c>
      <c r="C6552" s="360" t="s">
        <v>24</v>
      </c>
      <c r="D6552" s="361">
        <v>6.37</v>
      </c>
    </row>
    <row r="6553" spans="1:4" s="364" customFormat="1" x14ac:dyDescent="0.25">
      <c r="A6553" s="360">
        <v>100977</v>
      </c>
      <c r="B6553" s="360" t="s">
        <v>5963</v>
      </c>
      <c r="C6553" s="360" t="s">
        <v>24</v>
      </c>
      <c r="D6553" s="361">
        <v>5.35</v>
      </c>
    </row>
    <row r="6554" spans="1:4" s="364" customFormat="1" x14ac:dyDescent="0.25">
      <c r="A6554" s="360">
        <v>100978</v>
      </c>
      <c r="B6554" s="360" t="s">
        <v>5964</v>
      </c>
      <c r="C6554" s="360" t="s">
        <v>24</v>
      </c>
      <c r="D6554" s="361">
        <v>4.84</v>
      </c>
    </row>
    <row r="6555" spans="1:4" s="364" customFormat="1" x14ac:dyDescent="0.25">
      <c r="A6555" s="360">
        <v>100979</v>
      </c>
      <c r="B6555" s="360" t="s">
        <v>5965</v>
      </c>
      <c r="C6555" s="360" t="s">
        <v>24</v>
      </c>
      <c r="D6555" s="361">
        <v>4.82</v>
      </c>
    </row>
    <row r="6556" spans="1:4" s="364" customFormat="1" x14ac:dyDescent="0.25">
      <c r="A6556" s="360">
        <v>100980</v>
      </c>
      <c r="B6556" s="360" t="s">
        <v>5966</v>
      </c>
      <c r="C6556" s="360" t="s">
        <v>24</v>
      </c>
      <c r="D6556" s="361">
        <v>4.58</v>
      </c>
    </row>
    <row r="6557" spans="1:4" s="364" customFormat="1" x14ac:dyDescent="0.25">
      <c r="A6557" s="360">
        <v>100981</v>
      </c>
      <c r="B6557" s="360" t="s">
        <v>5967</v>
      </c>
      <c r="C6557" s="360" t="s">
        <v>24</v>
      </c>
      <c r="D6557" s="361">
        <v>6.54</v>
      </c>
    </row>
    <row r="6558" spans="1:4" s="364" customFormat="1" x14ac:dyDescent="0.25">
      <c r="A6558" s="360">
        <v>100982</v>
      </c>
      <c r="B6558" s="360" t="s">
        <v>5968</v>
      </c>
      <c r="C6558" s="360" t="s">
        <v>24</v>
      </c>
      <c r="D6558" s="361">
        <v>6.28</v>
      </c>
    </row>
    <row r="6559" spans="1:4" s="364" customFormat="1" x14ac:dyDescent="0.25">
      <c r="A6559" s="360">
        <v>100983</v>
      </c>
      <c r="B6559" s="360" t="s">
        <v>5969</v>
      </c>
      <c r="C6559" s="360" t="s">
        <v>24</v>
      </c>
      <c r="D6559" s="361">
        <v>6.52</v>
      </c>
    </row>
    <row r="6560" spans="1:4" s="364" customFormat="1" x14ac:dyDescent="0.25">
      <c r="A6560" s="360">
        <v>100984</v>
      </c>
      <c r="B6560" s="360" t="s">
        <v>5970</v>
      </c>
      <c r="C6560" s="360" t="s">
        <v>24</v>
      </c>
      <c r="D6560" s="361">
        <v>6.42</v>
      </c>
    </row>
    <row r="6561" spans="1:4" s="364" customFormat="1" x14ac:dyDescent="0.25">
      <c r="A6561" s="360">
        <v>100985</v>
      </c>
      <c r="B6561" s="360" t="s">
        <v>5971</v>
      </c>
      <c r="C6561" s="360" t="s">
        <v>24</v>
      </c>
      <c r="D6561" s="361">
        <v>5.27</v>
      </c>
    </row>
    <row r="6562" spans="1:4" s="364" customFormat="1" x14ac:dyDescent="0.25">
      <c r="A6562" s="360">
        <v>100986</v>
      </c>
      <c r="B6562" s="360" t="s">
        <v>5972</v>
      </c>
      <c r="C6562" s="360" t="s">
        <v>24</v>
      </c>
      <c r="D6562" s="361">
        <v>6.36</v>
      </c>
    </row>
    <row r="6563" spans="1:4" s="364" customFormat="1" x14ac:dyDescent="0.25">
      <c r="A6563" s="360">
        <v>100987</v>
      </c>
      <c r="B6563" s="360" t="s">
        <v>5973</v>
      </c>
      <c r="C6563" s="360" t="s">
        <v>24</v>
      </c>
      <c r="D6563" s="361">
        <v>7.65</v>
      </c>
    </row>
    <row r="6564" spans="1:4" s="364" customFormat="1" x14ac:dyDescent="0.25">
      <c r="A6564" s="360">
        <v>100988</v>
      </c>
      <c r="B6564" s="360" t="s">
        <v>5974</v>
      </c>
      <c r="C6564" s="360" t="s">
        <v>24</v>
      </c>
      <c r="D6564" s="361">
        <v>8.1300000000000008</v>
      </c>
    </row>
    <row r="6565" spans="1:4" s="364" customFormat="1" x14ac:dyDescent="0.25">
      <c r="A6565" s="360">
        <v>100989</v>
      </c>
      <c r="B6565" s="360" t="s">
        <v>5975</v>
      </c>
      <c r="C6565" s="360" t="s">
        <v>5200</v>
      </c>
      <c r="D6565" s="361">
        <v>4.28</v>
      </c>
    </row>
    <row r="6566" spans="1:4" s="364" customFormat="1" x14ac:dyDescent="0.25">
      <c r="A6566" s="360">
        <v>100990</v>
      </c>
      <c r="B6566" s="360" t="s">
        <v>5976</v>
      </c>
      <c r="C6566" s="360" t="s">
        <v>5200</v>
      </c>
      <c r="D6566" s="361">
        <v>4.1500000000000004</v>
      </c>
    </row>
    <row r="6567" spans="1:4" s="364" customFormat="1" x14ac:dyDescent="0.25">
      <c r="A6567" s="360">
        <v>100991</v>
      </c>
      <c r="B6567" s="360" t="s">
        <v>5977</v>
      </c>
      <c r="C6567" s="360" t="s">
        <v>5200</v>
      </c>
      <c r="D6567" s="361">
        <v>4.33</v>
      </c>
    </row>
    <row r="6568" spans="1:4" s="364" customFormat="1" x14ac:dyDescent="0.25">
      <c r="A6568" s="360">
        <v>100992</v>
      </c>
      <c r="B6568" s="360" t="s">
        <v>5978</v>
      </c>
      <c r="C6568" s="360" t="s">
        <v>5200</v>
      </c>
      <c r="D6568" s="361">
        <v>4.24</v>
      </c>
    </row>
    <row r="6569" spans="1:4" s="364" customFormat="1" x14ac:dyDescent="0.25">
      <c r="A6569" s="360">
        <v>100993</v>
      </c>
      <c r="B6569" s="360" t="s">
        <v>5979</v>
      </c>
      <c r="C6569" s="360" t="s">
        <v>5200</v>
      </c>
      <c r="D6569" s="361">
        <v>3.55</v>
      </c>
    </row>
    <row r="6570" spans="1:4" s="364" customFormat="1" x14ac:dyDescent="0.25">
      <c r="A6570" s="360">
        <v>100994</v>
      </c>
      <c r="B6570" s="360" t="s">
        <v>5980</v>
      </c>
      <c r="C6570" s="360" t="s">
        <v>5200</v>
      </c>
      <c r="D6570" s="361">
        <v>3.2</v>
      </c>
    </row>
    <row r="6571" spans="1:4" s="364" customFormat="1" x14ac:dyDescent="0.25">
      <c r="A6571" s="360">
        <v>100995</v>
      </c>
      <c r="B6571" s="360" t="s">
        <v>5981</v>
      </c>
      <c r="C6571" s="360" t="s">
        <v>5200</v>
      </c>
      <c r="D6571" s="361">
        <v>3.22</v>
      </c>
    </row>
    <row r="6572" spans="1:4" s="364" customFormat="1" x14ac:dyDescent="0.25">
      <c r="A6572" s="360">
        <v>100996</v>
      </c>
      <c r="B6572" s="360" t="s">
        <v>5982</v>
      </c>
      <c r="C6572" s="360" t="s">
        <v>5200</v>
      </c>
      <c r="D6572" s="361">
        <v>3.04</v>
      </c>
    </row>
    <row r="6573" spans="1:4" s="364" customFormat="1" x14ac:dyDescent="0.25">
      <c r="A6573" s="360">
        <v>100997</v>
      </c>
      <c r="B6573" s="360" t="s">
        <v>5983</v>
      </c>
      <c r="C6573" s="360" t="s">
        <v>5200</v>
      </c>
      <c r="D6573" s="361">
        <v>4.3600000000000003</v>
      </c>
    </row>
    <row r="6574" spans="1:4" s="364" customFormat="1" x14ac:dyDescent="0.25">
      <c r="A6574" s="360">
        <v>100998</v>
      </c>
      <c r="B6574" s="360" t="s">
        <v>5984</v>
      </c>
      <c r="C6574" s="360" t="s">
        <v>5200</v>
      </c>
      <c r="D6574" s="361">
        <v>4.2</v>
      </c>
    </row>
    <row r="6575" spans="1:4" s="364" customFormat="1" x14ac:dyDescent="0.25">
      <c r="A6575" s="360">
        <v>100999</v>
      </c>
      <c r="B6575" s="360" t="s">
        <v>5985</v>
      </c>
      <c r="C6575" s="360" t="s">
        <v>5200</v>
      </c>
      <c r="D6575" s="361">
        <v>4.37</v>
      </c>
    </row>
    <row r="6576" spans="1:4" s="364" customFormat="1" x14ac:dyDescent="0.25">
      <c r="A6576" s="360">
        <v>101000</v>
      </c>
      <c r="B6576" s="360" t="s">
        <v>5986</v>
      </c>
      <c r="C6576" s="360" t="s">
        <v>5200</v>
      </c>
      <c r="D6576" s="361">
        <v>4.2699999999999996</v>
      </c>
    </row>
    <row r="6577" spans="1:4" s="364" customFormat="1" x14ac:dyDescent="0.25">
      <c r="A6577" s="360">
        <v>101001</v>
      </c>
      <c r="B6577" s="360" t="s">
        <v>5987</v>
      </c>
      <c r="C6577" s="360" t="s">
        <v>5200</v>
      </c>
      <c r="D6577" s="361">
        <v>3.52</v>
      </c>
    </row>
    <row r="6578" spans="1:4" s="364" customFormat="1" x14ac:dyDescent="0.25">
      <c r="A6578" s="360">
        <v>101002</v>
      </c>
      <c r="B6578" s="360" t="s">
        <v>5988</v>
      </c>
      <c r="C6578" s="360" t="s">
        <v>5200</v>
      </c>
      <c r="D6578" s="361">
        <v>4.2300000000000004</v>
      </c>
    </row>
    <row r="6579" spans="1:4" s="364" customFormat="1" x14ac:dyDescent="0.25">
      <c r="A6579" s="360">
        <v>101003</v>
      </c>
      <c r="B6579" s="360" t="s">
        <v>5989</v>
      </c>
      <c r="C6579" s="360" t="s">
        <v>5200</v>
      </c>
      <c r="D6579" s="361">
        <v>5.09</v>
      </c>
    </row>
    <row r="6580" spans="1:4" s="364" customFormat="1" x14ac:dyDescent="0.25">
      <c r="A6580" s="360">
        <v>101004</v>
      </c>
      <c r="B6580" s="360" t="s">
        <v>5990</v>
      </c>
      <c r="C6580" s="360" t="s">
        <v>5200</v>
      </c>
      <c r="D6580" s="361">
        <v>5.42</v>
      </c>
    </row>
    <row r="6581" spans="1:4" s="364" customFormat="1" x14ac:dyDescent="0.25">
      <c r="A6581" s="360">
        <v>101005</v>
      </c>
      <c r="B6581" s="360" t="s">
        <v>5991</v>
      </c>
      <c r="C6581" s="360" t="s">
        <v>24</v>
      </c>
      <c r="D6581" s="361">
        <v>13.55</v>
      </c>
    </row>
    <row r="6582" spans="1:4" s="364" customFormat="1" x14ac:dyDescent="0.25">
      <c r="A6582" s="360">
        <v>101006</v>
      </c>
      <c r="B6582" s="360" t="s">
        <v>5992</v>
      </c>
      <c r="C6582" s="360" t="s">
        <v>24</v>
      </c>
      <c r="D6582" s="361">
        <v>14.67</v>
      </c>
    </row>
    <row r="6583" spans="1:4" s="364" customFormat="1" x14ac:dyDescent="0.25">
      <c r="A6583" s="360">
        <v>101007</v>
      </c>
      <c r="B6583" s="360" t="s">
        <v>5993</v>
      </c>
      <c r="C6583" s="360" t="s">
        <v>24</v>
      </c>
      <c r="D6583" s="361">
        <v>3.92</v>
      </c>
    </row>
    <row r="6584" spans="1:4" s="364" customFormat="1" x14ac:dyDescent="0.25">
      <c r="A6584" s="360">
        <v>101008</v>
      </c>
      <c r="B6584" s="360" t="s">
        <v>5994</v>
      </c>
      <c r="C6584" s="360" t="s">
        <v>24</v>
      </c>
      <c r="D6584" s="361">
        <v>3.87</v>
      </c>
    </row>
    <row r="6585" spans="1:4" s="364" customFormat="1" x14ac:dyDescent="0.25">
      <c r="A6585" s="360">
        <v>101009</v>
      </c>
      <c r="B6585" s="360" t="s">
        <v>5995</v>
      </c>
      <c r="C6585" s="360" t="s">
        <v>5200</v>
      </c>
      <c r="D6585" s="361">
        <v>28.56</v>
      </c>
    </row>
    <row r="6586" spans="1:4" s="364" customFormat="1" x14ac:dyDescent="0.25">
      <c r="A6586" s="360">
        <v>101010</v>
      </c>
      <c r="B6586" s="360" t="s">
        <v>5996</v>
      </c>
      <c r="C6586" s="360" t="s">
        <v>5200</v>
      </c>
      <c r="D6586" s="361">
        <v>17.989999999999998</v>
      </c>
    </row>
    <row r="6587" spans="1:4" s="364" customFormat="1" x14ac:dyDescent="0.25">
      <c r="A6587" s="360">
        <v>101013</v>
      </c>
      <c r="B6587" s="360" t="s">
        <v>5997</v>
      </c>
      <c r="C6587" s="360" t="s">
        <v>5200</v>
      </c>
      <c r="D6587" s="361">
        <v>30.57</v>
      </c>
    </row>
    <row r="6588" spans="1:4" s="364" customFormat="1" x14ac:dyDescent="0.25">
      <c r="A6588" s="360">
        <v>101014</v>
      </c>
      <c r="B6588" s="360" t="s">
        <v>5998</v>
      </c>
      <c r="C6588" s="360" t="s">
        <v>5200</v>
      </c>
      <c r="D6588" s="361">
        <v>28</v>
      </c>
    </row>
    <row r="6589" spans="1:4" s="364" customFormat="1" x14ac:dyDescent="0.25">
      <c r="A6589" s="360">
        <v>101015</v>
      </c>
      <c r="B6589" s="360" t="s">
        <v>5999</v>
      </c>
      <c r="C6589" s="360" t="s">
        <v>5200</v>
      </c>
      <c r="D6589" s="361">
        <v>23</v>
      </c>
    </row>
    <row r="6590" spans="1:4" s="364" customFormat="1" x14ac:dyDescent="0.25">
      <c r="A6590" s="360">
        <v>101016</v>
      </c>
      <c r="B6590" s="360" t="s">
        <v>6000</v>
      </c>
      <c r="C6590" s="360" t="s">
        <v>5200</v>
      </c>
      <c r="D6590" s="361">
        <v>26.64</v>
      </c>
    </row>
    <row r="6591" spans="1:4" s="364" customFormat="1" x14ac:dyDescent="0.25">
      <c r="A6591" s="360">
        <v>101017</v>
      </c>
      <c r="B6591" s="360" t="s">
        <v>6001</v>
      </c>
      <c r="C6591" s="360" t="s">
        <v>5200</v>
      </c>
      <c r="D6591" s="361">
        <v>20.190000000000001</v>
      </c>
    </row>
    <row r="6592" spans="1:4" s="364" customFormat="1" x14ac:dyDescent="0.25">
      <c r="A6592" s="360">
        <v>101018</v>
      </c>
      <c r="B6592" s="360" t="s">
        <v>6002</v>
      </c>
      <c r="C6592" s="360" t="s">
        <v>5200</v>
      </c>
      <c r="D6592" s="361">
        <v>16.579999999999998</v>
      </c>
    </row>
    <row r="6593" spans="1:4" s="364" customFormat="1" x14ac:dyDescent="0.25">
      <c r="A6593" s="360">
        <v>101463</v>
      </c>
      <c r="B6593" s="360" t="s">
        <v>6003</v>
      </c>
      <c r="C6593" s="360" t="s">
        <v>5200</v>
      </c>
      <c r="D6593" s="361">
        <v>30.66</v>
      </c>
    </row>
    <row r="6594" spans="1:4" s="364" customFormat="1" x14ac:dyDescent="0.25">
      <c r="A6594" s="360">
        <v>101464</v>
      </c>
      <c r="B6594" s="360" t="s">
        <v>6004</v>
      </c>
      <c r="C6594" s="360" t="s">
        <v>5200</v>
      </c>
      <c r="D6594" s="361">
        <v>23.54</v>
      </c>
    </row>
    <row r="6595" spans="1:4" s="364" customFormat="1" x14ac:dyDescent="0.25">
      <c r="A6595" s="360">
        <v>101465</v>
      </c>
      <c r="B6595" s="360" t="s">
        <v>6005</v>
      </c>
      <c r="C6595" s="360" t="s">
        <v>5200</v>
      </c>
      <c r="D6595" s="361">
        <v>17.989999999999998</v>
      </c>
    </row>
    <row r="6596" spans="1:4" s="364" customFormat="1" x14ac:dyDescent="0.25">
      <c r="A6596" s="360">
        <v>101466</v>
      </c>
      <c r="B6596" s="360" t="s">
        <v>6006</v>
      </c>
      <c r="C6596" s="360" t="s">
        <v>5200</v>
      </c>
      <c r="D6596" s="361">
        <v>14.64</v>
      </c>
    </row>
    <row r="6597" spans="1:4" s="364" customFormat="1" x14ac:dyDescent="0.25">
      <c r="A6597" s="360">
        <v>101467</v>
      </c>
      <c r="B6597" s="360" t="s">
        <v>6007</v>
      </c>
      <c r="C6597" s="360" t="s">
        <v>5200</v>
      </c>
      <c r="D6597" s="361">
        <v>12.26</v>
      </c>
    </row>
    <row r="6598" spans="1:4" s="364" customFormat="1" x14ac:dyDescent="0.25">
      <c r="A6598" s="360">
        <v>101468</v>
      </c>
      <c r="B6598" s="360" t="s">
        <v>6008</v>
      </c>
      <c r="C6598" s="360" t="s">
        <v>5200</v>
      </c>
      <c r="D6598" s="361">
        <v>11.21</v>
      </c>
    </row>
    <row r="6599" spans="1:4" s="364" customFormat="1" x14ac:dyDescent="0.25">
      <c r="A6599" s="360">
        <v>101469</v>
      </c>
      <c r="B6599" s="360" t="s">
        <v>6009</v>
      </c>
      <c r="C6599" s="360" t="s">
        <v>5200</v>
      </c>
      <c r="D6599" s="361">
        <v>25.08</v>
      </c>
    </row>
    <row r="6600" spans="1:4" s="364" customFormat="1" x14ac:dyDescent="0.25">
      <c r="A6600" s="360">
        <v>101470</v>
      </c>
      <c r="B6600" s="360" t="s">
        <v>6010</v>
      </c>
      <c r="C6600" s="360" t="s">
        <v>5200</v>
      </c>
      <c r="D6600" s="361">
        <v>19.920000000000002</v>
      </c>
    </row>
    <row r="6601" spans="1:4" s="364" customFormat="1" x14ac:dyDescent="0.25">
      <c r="A6601" s="360">
        <v>101471</v>
      </c>
      <c r="B6601" s="360" t="s">
        <v>6011</v>
      </c>
      <c r="C6601" s="360" t="s">
        <v>5200</v>
      </c>
      <c r="D6601" s="361">
        <v>17.079999999999998</v>
      </c>
    </row>
    <row r="6602" spans="1:4" s="364" customFormat="1" x14ac:dyDescent="0.25">
      <c r="A6602" s="360">
        <v>101472</v>
      </c>
      <c r="B6602" s="360" t="s">
        <v>6012</v>
      </c>
      <c r="C6602" s="360" t="s">
        <v>5200</v>
      </c>
      <c r="D6602" s="361">
        <v>13.3</v>
      </c>
    </row>
    <row r="6603" spans="1:4" s="364" customFormat="1" x14ac:dyDescent="0.25">
      <c r="A6603" s="360">
        <v>101473</v>
      </c>
      <c r="B6603" s="360" t="s">
        <v>6013</v>
      </c>
      <c r="C6603" s="360" t="s">
        <v>5200</v>
      </c>
      <c r="D6603" s="361">
        <v>19.13</v>
      </c>
    </row>
    <row r="6604" spans="1:4" s="364" customFormat="1" x14ac:dyDescent="0.25">
      <c r="A6604" s="360">
        <v>101474</v>
      </c>
      <c r="B6604" s="360" t="s">
        <v>6014</v>
      </c>
      <c r="C6604" s="360" t="s">
        <v>5200</v>
      </c>
      <c r="D6604" s="361">
        <v>13.69</v>
      </c>
    </row>
    <row r="6605" spans="1:4" s="364" customFormat="1" x14ac:dyDescent="0.25">
      <c r="A6605" s="360">
        <v>101475</v>
      </c>
      <c r="B6605" s="360" t="s">
        <v>6015</v>
      </c>
      <c r="C6605" s="360" t="s">
        <v>5200</v>
      </c>
      <c r="D6605" s="361">
        <v>12.15</v>
      </c>
    </row>
    <row r="6606" spans="1:4" s="364" customFormat="1" x14ac:dyDescent="0.25">
      <c r="A6606" s="360">
        <v>101476</v>
      </c>
      <c r="B6606" s="360" t="s">
        <v>6016</v>
      </c>
      <c r="C6606" s="360" t="s">
        <v>5200</v>
      </c>
      <c r="D6606" s="361">
        <v>10.83</v>
      </c>
    </row>
    <row r="6607" spans="1:4" s="364" customFormat="1" x14ac:dyDescent="0.25">
      <c r="A6607" s="360">
        <v>101477</v>
      </c>
      <c r="B6607" s="360" t="s">
        <v>6017</v>
      </c>
      <c r="C6607" s="360" t="s">
        <v>5200</v>
      </c>
      <c r="D6607" s="361">
        <v>8.8699999999999992</v>
      </c>
    </row>
    <row r="6608" spans="1:4" s="364" customFormat="1" x14ac:dyDescent="0.25">
      <c r="A6608" s="360">
        <v>101478</v>
      </c>
      <c r="B6608" s="360" t="s">
        <v>6018</v>
      </c>
      <c r="C6608" s="360" t="s">
        <v>5200</v>
      </c>
      <c r="D6608" s="361">
        <v>7.54</v>
      </c>
    </row>
    <row r="6609" spans="1:4" s="364" customFormat="1" x14ac:dyDescent="0.25">
      <c r="A6609" s="360">
        <v>101480</v>
      </c>
      <c r="B6609" s="360" t="s">
        <v>6019</v>
      </c>
      <c r="C6609" s="360" t="s">
        <v>5200</v>
      </c>
      <c r="D6609" s="361">
        <v>44.87</v>
      </c>
    </row>
    <row r="6610" spans="1:4" s="364" customFormat="1" x14ac:dyDescent="0.25">
      <c r="A6610" s="360">
        <v>101481</v>
      </c>
      <c r="B6610" s="360" t="s">
        <v>6020</v>
      </c>
      <c r="C6610" s="360" t="s">
        <v>5200</v>
      </c>
      <c r="D6610" s="361">
        <v>32.409999999999997</v>
      </c>
    </row>
    <row r="6611" spans="1:4" s="364" customFormat="1" x14ac:dyDescent="0.25">
      <c r="A6611" s="360">
        <v>101482</v>
      </c>
      <c r="B6611" s="360" t="s">
        <v>15045</v>
      </c>
      <c r="C6611" s="360" t="s">
        <v>5200</v>
      </c>
      <c r="D6611" s="361">
        <v>24.22</v>
      </c>
    </row>
    <row r="6612" spans="1:4" s="364" customFormat="1" x14ac:dyDescent="0.25">
      <c r="A6612" s="360">
        <v>101483</v>
      </c>
      <c r="B6612" s="360" t="s">
        <v>6021</v>
      </c>
      <c r="C6612" s="360" t="s">
        <v>5200</v>
      </c>
      <c r="D6612" s="361">
        <v>25.14</v>
      </c>
    </row>
    <row r="6613" spans="1:4" s="364" customFormat="1" x14ac:dyDescent="0.25">
      <c r="A6613" s="360">
        <v>101484</v>
      </c>
      <c r="B6613" s="360" t="s">
        <v>6022</v>
      </c>
      <c r="C6613" s="360" t="s">
        <v>5200</v>
      </c>
      <c r="D6613" s="361">
        <v>130.30000000000001</v>
      </c>
    </row>
    <row r="6614" spans="1:4" s="364" customFormat="1" x14ac:dyDescent="0.25">
      <c r="A6614" s="360">
        <v>101485</v>
      </c>
      <c r="B6614" s="360" t="s">
        <v>6023</v>
      </c>
      <c r="C6614" s="360" t="s">
        <v>5200</v>
      </c>
      <c r="D6614" s="361">
        <v>100.01</v>
      </c>
    </row>
    <row r="6615" spans="1:4" s="364" customFormat="1" x14ac:dyDescent="0.25">
      <c r="A6615" s="360">
        <v>101486</v>
      </c>
      <c r="B6615" s="360" t="s">
        <v>6024</v>
      </c>
      <c r="C6615" s="360" t="s">
        <v>5200</v>
      </c>
      <c r="D6615" s="361">
        <v>90.09</v>
      </c>
    </row>
    <row r="6616" spans="1:4" s="364" customFormat="1" x14ac:dyDescent="0.25">
      <c r="A6616" s="360">
        <v>101487</v>
      </c>
      <c r="B6616" s="360" t="s">
        <v>6025</v>
      </c>
      <c r="C6616" s="360" t="s">
        <v>5200</v>
      </c>
      <c r="D6616" s="361">
        <v>65.97</v>
      </c>
    </row>
    <row r="6617" spans="1:4" s="364" customFormat="1" x14ac:dyDescent="0.25">
      <c r="A6617" s="360">
        <v>101488</v>
      </c>
      <c r="B6617" s="360" t="s">
        <v>6026</v>
      </c>
      <c r="C6617" s="360" t="s">
        <v>5200</v>
      </c>
      <c r="D6617" s="361">
        <v>57.08</v>
      </c>
    </row>
    <row r="6618" spans="1:4" s="364" customFormat="1" x14ac:dyDescent="0.25">
      <c r="A6618" s="360">
        <v>101188</v>
      </c>
      <c r="B6618" s="360" t="s">
        <v>6027</v>
      </c>
      <c r="C6618" s="360" t="s">
        <v>51</v>
      </c>
      <c r="D6618" s="361">
        <v>5.05</v>
      </c>
    </row>
    <row r="6619" spans="1:4" s="364" customFormat="1" x14ac:dyDescent="0.25">
      <c r="A6619" s="360">
        <v>101189</v>
      </c>
      <c r="B6619" s="360" t="s">
        <v>6028</v>
      </c>
      <c r="C6619" s="360" t="s">
        <v>51</v>
      </c>
      <c r="D6619" s="361">
        <v>59.3</v>
      </c>
    </row>
    <row r="6620" spans="1:4" s="364" customFormat="1" x14ac:dyDescent="0.25">
      <c r="A6620" s="360">
        <v>101190</v>
      </c>
      <c r="B6620" s="360" t="s">
        <v>6029</v>
      </c>
      <c r="C6620" s="360" t="s">
        <v>51</v>
      </c>
      <c r="D6620" s="361">
        <v>58.57</v>
      </c>
    </row>
    <row r="6621" spans="1:4" s="364" customFormat="1" x14ac:dyDescent="0.25">
      <c r="A6621" s="360">
        <v>101191</v>
      </c>
      <c r="B6621" s="360" t="s">
        <v>6030</v>
      </c>
      <c r="C6621" s="360" t="s">
        <v>51</v>
      </c>
      <c r="D6621" s="361">
        <v>58.93</v>
      </c>
    </row>
    <row r="6622" spans="1:4" s="364" customFormat="1" x14ac:dyDescent="0.25">
      <c r="A6622" s="360">
        <v>101192</v>
      </c>
      <c r="B6622" s="360" t="s">
        <v>6031</v>
      </c>
      <c r="C6622" s="360" t="s">
        <v>51</v>
      </c>
      <c r="D6622" s="361">
        <v>59.91</v>
      </c>
    </row>
    <row r="6623" spans="1:4" s="364" customFormat="1" x14ac:dyDescent="0.25">
      <c r="A6623" s="360">
        <v>101193</v>
      </c>
      <c r="B6623" s="360" t="s">
        <v>6032</v>
      </c>
      <c r="C6623" s="360" t="s">
        <v>51</v>
      </c>
      <c r="D6623" s="361">
        <v>53.14</v>
      </c>
    </row>
    <row r="6624" spans="1:4" s="364" customFormat="1" x14ac:dyDescent="0.25">
      <c r="A6624" s="360">
        <v>101194</v>
      </c>
      <c r="B6624" s="360" t="s">
        <v>6033</v>
      </c>
      <c r="C6624" s="360" t="s">
        <v>51</v>
      </c>
      <c r="D6624" s="361">
        <v>53.5</v>
      </c>
    </row>
    <row r="6625" spans="1:4" s="364" customFormat="1" x14ac:dyDescent="0.25">
      <c r="A6625" s="360">
        <v>101197</v>
      </c>
      <c r="B6625" s="360" t="s">
        <v>6034</v>
      </c>
      <c r="C6625" s="360" t="s">
        <v>51</v>
      </c>
      <c r="D6625" s="361">
        <v>110.46</v>
      </c>
    </row>
    <row r="6626" spans="1:4" s="364" customFormat="1" x14ac:dyDescent="0.25">
      <c r="A6626" s="360">
        <v>101198</v>
      </c>
      <c r="B6626" s="360" t="s">
        <v>6035</v>
      </c>
      <c r="C6626" s="360" t="s">
        <v>51</v>
      </c>
      <c r="D6626" s="361">
        <v>79.86</v>
      </c>
    </row>
    <row r="6627" spans="1:4" s="364" customFormat="1" x14ac:dyDescent="0.25">
      <c r="A6627" s="360">
        <v>101199</v>
      </c>
      <c r="B6627" s="360" t="s">
        <v>6036</v>
      </c>
      <c r="C6627" s="360" t="s">
        <v>51</v>
      </c>
      <c r="D6627" s="361">
        <v>80.77</v>
      </c>
    </row>
    <row r="6628" spans="1:4" s="364" customFormat="1" x14ac:dyDescent="0.25">
      <c r="A6628" s="360">
        <v>101200</v>
      </c>
      <c r="B6628" s="360" t="s">
        <v>6037</v>
      </c>
      <c r="C6628" s="360" t="s">
        <v>51</v>
      </c>
      <c r="D6628" s="361">
        <v>54.25</v>
      </c>
    </row>
    <row r="6629" spans="1:4" s="364" customFormat="1" x14ac:dyDescent="0.25">
      <c r="A6629" s="360">
        <v>101201</v>
      </c>
      <c r="B6629" s="360" t="s">
        <v>6038</v>
      </c>
      <c r="C6629" s="360" t="s">
        <v>51</v>
      </c>
      <c r="D6629" s="361">
        <v>65.959999999999994</v>
      </c>
    </row>
    <row r="6630" spans="1:4" s="364" customFormat="1" x14ac:dyDescent="0.25">
      <c r="A6630" s="360">
        <v>101202</v>
      </c>
      <c r="B6630" s="360" t="s">
        <v>6039</v>
      </c>
      <c r="C6630" s="360" t="s">
        <v>51</v>
      </c>
      <c r="D6630" s="361">
        <v>35.130000000000003</v>
      </c>
    </row>
    <row r="6631" spans="1:4" s="364" customFormat="1" x14ac:dyDescent="0.25">
      <c r="A6631" s="360">
        <v>101203</v>
      </c>
      <c r="B6631" s="360" t="s">
        <v>6040</v>
      </c>
      <c r="C6631" s="360" t="s">
        <v>51</v>
      </c>
      <c r="D6631" s="361">
        <v>34.21</v>
      </c>
    </row>
    <row r="6632" spans="1:4" s="364" customFormat="1" x14ac:dyDescent="0.25">
      <c r="A6632" s="360">
        <v>101204</v>
      </c>
      <c r="B6632" s="360" t="s">
        <v>6041</v>
      </c>
      <c r="C6632" s="360" t="s">
        <v>51</v>
      </c>
      <c r="D6632" s="361">
        <v>34.58</v>
      </c>
    </row>
    <row r="6633" spans="1:4" s="364" customFormat="1" x14ac:dyDescent="0.25">
      <c r="A6633" s="360">
        <v>101205</v>
      </c>
      <c r="B6633" s="360" t="s">
        <v>6042</v>
      </c>
      <c r="C6633" s="360" t="s">
        <v>51</v>
      </c>
      <c r="D6633" s="361">
        <v>35.130000000000003</v>
      </c>
    </row>
    <row r="6634" spans="1:4" s="364" customFormat="1" x14ac:dyDescent="0.25">
      <c r="A6634" s="360">
        <v>102362</v>
      </c>
      <c r="B6634" s="360" t="s">
        <v>13002</v>
      </c>
      <c r="C6634" s="360" t="s">
        <v>4</v>
      </c>
      <c r="D6634" s="361">
        <v>181.14</v>
      </c>
    </row>
    <row r="6635" spans="1:4" s="364" customFormat="1" x14ac:dyDescent="0.25">
      <c r="A6635" s="360">
        <v>102363</v>
      </c>
      <c r="B6635" s="360" t="s">
        <v>13003</v>
      </c>
      <c r="C6635" s="360" t="s">
        <v>4</v>
      </c>
      <c r="D6635" s="361">
        <v>192.93</v>
      </c>
    </row>
    <row r="6636" spans="1:4" s="364" customFormat="1" x14ac:dyDescent="0.25">
      <c r="A6636" s="360">
        <v>102364</v>
      </c>
      <c r="B6636" s="360" t="s">
        <v>13004</v>
      </c>
      <c r="C6636" s="360" t="s">
        <v>4</v>
      </c>
      <c r="D6636" s="361">
        <v>214.32</v>
      </c>
    </row>
    <row r="6637" spans="1:4" s="364" customFormat="1" x14ac:dyDescent="0.25">
      <c r="A6637" s="360">
        <v>98509</v>
      </c>
      <c r="B6637" s="360" t="s">
        <v>6043</v>
      </c>
      <c r="C6637" s="360" t="s">
        <v>8</v>
      </c>
      <c r="D6637" s="361">
        <v>40.44</v>
      </c>
    </row>
    <row r="6638" spans="1:4" s="364" customFormat="1" x14ac:dyDescent="0.25">
      <c r="A6638" s="360">
        <v>98510</v>
      </c>
      <c r="B6638" s="360" t="s">
        <v>353</v>
      </c>
      <c r="C6638" s="360" t="s">
        <v>8</v>
      </c>
      <c r="D6638" s="361">
        <v>61.1</v>
      </c>
    </row>
    <row r="6639" spans="1:4" s="364" customFormat="1" x14ac:dyDescent="0.25">
      <c r="A6639" s="360">
        <v>98511</v>
      </c>
      <c r="B6639" s="360" t="s">
        <v>6044</v>
      </c>
      <c r="C6639" s="360" t="s">
        <v>8</v>
      </c>
      <c r="D6639" s="361">
        <v>115.92</v>
      </c>
    </row>
    <row r="6640" spans="1:4" s="364" customFormat="1" x14ac:dyDescent="0.25">
      <c r="A6640" s="360">
        <v>98516</v>
      </c>
      <c r="B6640" s="360" t="s">
        <v>6045</v>
      </c>
      <c r="C6640" s="360" t="s">
        <v>8</v>
      </c>
      <c r="D6640" s="361">
        <v>275.67</v>
      </c>
    </row>
    <row r="6641" spans="1:4" s="364" customFormat="1" x14ac:dyDescent="0.25">
      <c r="A6641" s="360">
        <v>98519</v>
      </c>
      <c r="B6641" s="360" t="s">
        <v>6046</v>
      </c>
      <c r="C6641" s="360" t="s">
        <v>4</v>
      </c>
      <c r="D6641" s="361">
        <v>1.6</v>
      </c>
    </row>
    <row r="6642" spans="1:4" s="364" customFormat="1" x14ac:dyDescent="0.25">
      <c r="A6642" s="360">
        <v>98520</v>
      </c>
      <c r="B6642" s="360" t="s">
        <v>6047</v>
      </c>
      <c r="C6642" s="360" t="s">
        <v>4</v>
      </c>
      <c r="D6642" s="361">
        <v>4.88</v>
      </c>
    </row>
    <row r="6643" spans="1:4" s="364" customFormat="1" x14ac:dyDescent="0.25">
      <c r="A6643" s="360">
        <v>98521</v>
      </c>
      <c r="B6643" s="360" t="s">
        <v>6048</v>
      </c>
      <c r="C6643" s="360" t="s">
        <v>4</v>
      </c>
      <c r="D6643" s="361">
        <v>0.3</v>
      </c>
    </row>
    <row r="6644" spans="1:4" s="364" customFormat="1" x14ac:dyDescent="0.25">
      <c r="A6644" s="360">
        <v>98522</v>
      </c>
      <c r="B6644" s="360" t="s">
        <v>6049</v>
      </c>
      <c r="C6644" s="360" t="s">
        <v>51</v>
      </c>
      <c r="D6644" s="361">
        <v>146.38999999999999</v>
      </c>
    </row>
    <row r="6645" spans="1:4" s="364" customFormat="1" x14ac:dyDescent="0.25">
      <c r="A6645" s="360">
        <v>98524</v>
      </c>
      <c r="B6645" s="360" t="s">
        <v>6050</v>
      </c>
      <c r="C6645" s="360" t="s">
        <v>4</v>
      </c>
      <c r="D6645" s="361">
        <v>2.63</v>
      </c>
    </row>
    <row r="6646" spans="1:4" s="364" customFormat="1" x14ac:dyDescent="0.25">
      <c r="A6646" s="360">
        <v>98503</v>
      </c>
      <c r="B6646" s="360" t="s">
        <v>6051</v>
      </c>
      <c r="C6646" s="360" t="s">
        <v>4</v>
      </c>
      <c r="D6646" s="361">
        <v>18.54</v>
      </c>
    </row>
    <row r="6647" spans="1:4" s="364" customFormat="1" x14ac:dyDescent="0.25">
      <c r="A6647" s="360">
        <v>98504</v>
      </c>
      <c r="B6647" s="360" t="s">
        <v>354</v>
      </c>
      <c r="C6647" s="360" t="s">
        <v>4</v>
      </c>
      <c r="D6647" s="361">
        <v>11.73</v>
      </c>
    </row>
    <row r="6648" spans="1:4" s="364" customFormat="1" x14ac:dyDescent="0.25">
      <c r="A6648" s="360">
        <v>98505</v>
      </c>
      <c r="B6648" s="360" t="s">
        <v>6052</v>
      </c>
      <c r="C6648" s="360" t="s">
        <v>4</v>
      </c>
      <c r="D6648" s="361">
        <v>58.21</v>
      </c>
    </row>
    <row r="6649" spans="1:4" s="364" customFormat="1" x14ac:dyDescent="0.25">
      <c r="A6649" s="360">
        <v>98525</v>
      </c>
      <c r="B6649" s="360" t="s">
        <v>23</v>
      </c>
      <c r="C6649" s="360" t="s">
        <v>4</v>
      </c>
      <c r="D6649" s="361">
        <v>0.28999999999999998</v>
      </c>
    </row>
    <row r="6650" spans="1:4" s="364" customFormat="1" x14ac:dyDescent="0.25">
      <c r="A6650" s="360">
        <v>98526</v>
      </c>
      <c r="B6650" s="360" t="s">
        <v>6053</v>
      </c>
      <c r="C6650" s="360" t="s">
        <v>8</v>
      </c>
      <c r="D6650" s="361">
        <v>61.8</v>
      </c>
    </row>
    <row r="6651" spans="1:4" s="364" customFormat="1" x14ac:dyDescent="0.25">
      <c r="A6651" s="360">
        <v>98527</v>
      </c>
      <c r="B6651" s="360" t="s">
        <v>6054</v>
      </c>
      <c r="C6651" s="360" t="s">
        <v>8</v>
      </c>
      <c r="D6651" s="361">
        <v>133.03</v>
      </c>
    </row>
    <row r="6652" spans="1:4" s="364" customFormat="1" x14ac:dyDescent="0.25">
      <c r="A6652" s="360">
        <v>98528</v>
      </c>
      <c r="B6652" s="360" t="s">
        <v>6055</v>
      </c>
      <c r="C6652" s="360" t="s">
        <v>8</v>
      </c>
      <c r="D6652" s="361">
        <v>194.53</v>
      </c>
    </row>
    <row r="6653" spans="1:4" s="364" customFormat="1" x14ac:dyDescent="0.25">
      <c r="A6653" s="360">
        <v>98529</v>
      </c>
      <c r="B6653" s="360" t="s">
        <v>6056</v>
      </c>
      <c r="C6653" s="360" t="s">
        <v>8</v>
      </c>
      <c r="D6653" s="361">
        <v>56.75</v>
      </c>
    </row>
    <row r="6654" spans="1:4" s="364" customFormat="1" x14ac:dyDescent="0.25">
      <c r="A6654" s="360">
        <v>98530</v>
      </c>
      <c r="B6654" s="360" t="s">
        <v>6057</v>
      </c>
      <c r="C6654" s="360" t="s">
        <v>8</v>
      </c>
      <c r="D6654" s="361">
        <v>101.1</v>
      </c>
    </row>
    <row r="6655" spans="1:4" s="364" customFormat="1" x14ac:dyDescent="0.25">
      <c r="A6655" s="360">
        <v>98531</v>
      </c>
      <c r="B6655" s="360" t="s">
        <v>6058</v>
      </c>
      <c r="C6655" s="360" t="s">
        <v>8</v>
      </c>
      <c r="D6655" s="361">
        <v>221.3</v>
      </c>
    </row>
    <row r="6656" spans="1:4" s="364" customFormat="1" x14ac:dyDescent="0.25">
      <c r="A6656" s="360">
        <v>98532</v>
      </c>
      <c r="B6656" s="360" t="s">
        <v>6059</v>
      </c>
      <c r="C6656" s="360" t="s">
        <v>8</v>
      </c>
      <c r="D6656" s="361">
        <v>81.03</v>
      </c>
    </row>
    <row r="6657" spans="1:4" s="364" customFormat="1" x14ac:dyDescent="0.25">
      <c r="A6657" s="360">
        <v>98533</v>
      </c>
      <c r="B6657" s="360" t="s">
        <v>6060</v>
      </c>
      <c r="C6657" s="360" t="s">
        <v>8</v>
      </c>
      <c r="D6657" s="361">
        <v>217.82</v>
      </c>
    </row>
    <row r="6658" spans="1:4" s="364" customFormat="1" x14ac:dyDescent="0.25">
      <c r="A6658" s="360">
        <v>98534</v>
      </c>
      <c r="B6658" s="360" t="s">
        <v>6061</v>
      </c>
      <c r="C6658" s="360" t="s">
        <v>8</v>
      </c>
      <c r="D6658" s="361">
        <v>562.95000000000005</v>
      </c>
    </row>
    <row r="6659" spans="1:4" s="364" customFormat="1" x14ac:dyDescent="0.25">
      <c r="A6659" s="360">
        <v>98535</v>
      </c>
      <c r="B6659" s="360" t="s">
        <v>6062</v>
      </c>
      <c r="C6659" s="360" t="s">
        <v>8</v>
      </c>
      <c r="D6659" s="361">
        <v>882.68</v>
      </c>
    </row>
    <row r="6660" spans="1:4" s="364" customFormat="1" x14ac:dyDescent="0.25">
      <c r="A6660" s="360">
        <v>88238</v>
      </c>
      <c r="B6660" s="360" t="s">
        <v>6063</v>
      </c>
      <c r="C6660" s="360" t="s">
        <v>1295</v>
      </c>
      <c r="D6660" s="361">
        <v>16.72</v>
      </c>
    </row>
    <row r="6661" spans="1:4" s="364" customFormat="1" x14ac:dyDescent="0.25">
      <c r="A6661" s="360">
        <v>88239</v>
      </c>
      <c r="B6661" s="360" t="s">
        <v>6064</v>
      </c>
      <c r="C6661" s="360" t="s">
        <v>1295</v>
      </c>
      <c r="D6661" s="361">
        <v>18.02</v>
      </c>
    </row>
    <row r="6662" spans="1:4" s="364" customFormat="1" x14ac:dyDescent="0.25">
      <c r="A6662" s="360">
        <v>88240</v>
      </c>
      <c r="B6662" s="360" t="s">
        <v>6065</v>
      </c>
      <c r="C6662" s="360" t="s">
        <v>1295</v>
      </c>
      <c r="D6662" s="361">
        <v>13.23</v>
      </c>
    </row>
    <row r="6663" spans="1:4" s="364" customFormat="1" x14ac:dyDescent="0.25">
      <c r="A6663" s="360">
        <v>88241</v>
      </c>
      <c r="B6663" s="360" t="s">
        <v>6066</v>
      </c>
      <c r="C6663" s="360" t="s">
        <v>1295</v>
      </c>
      <c r="D6663" s="361">
        <v>17.07</v>
      </c>
    </row>
    <row r="6664" spans="1:4" s="364" customFormat="1" x14ac:dyDescent="0.25">
      <c r="A6664" s="360">
        <v>88242</v>
      </c>
      <c r="B6664" s="360" t="s">
        <v>6067</v>
      </c>
      <c r="C6664" s="360" t="s">
        <v>1295</v>
      </c>
      <c r="D6664" s="361">
        <v>16</v>
      </c>
    </row>
    <row r="6665" spans="1:4" s="364" customFormat="1" x14ac:dyDescent="0.25">
      <c r="A6665" s="360">
        <v>88243</v>
      </c>
      <c r="B6665" s="360" t="s">
        <v>6068</v>
      </c>
      <c r="C6665" s="360" t="s">
        <v>1295</v>
      </c>
      <c r="D6665" s="361">
        <v>18.87</v>
      </c>
    </row>
    <row r="6666" spans="1:4" s="364" customFormat="1" x14ac:dyDescent="0.25">
      <c r="A6666" s="360">
        <v>88245</v>
      </c>
      <c r="B6666" s="360" t="s">
        <v>6069</v>
      </c>
      <c r="C6666" s="360" t="s">
        <v>1295</v>
      </c>
      <c r="D6666" s="361">
        <v>21.32</v>
      </c>
    </row>
    <row r="6667" spans="1:4" s="364" customFormat="1" x14ac:dyDescent="0.25">
      <c r="A6667" s="360">
        <v>88246</v>
      </c>
      <c r="B6667" s="360" t="s">
        <v>6070</v>
      </c>
      <c r="C6667" s="360" t="s">
        <v>1295</v>
      </c>
      <c r="D6667" s="361">
        <v>16.79</v>
      </c>
    </row>
    <row r="6668" spans="1:4" s="364" customFormat="1" x14ac:dyDescent="0.25">
      <c r="A6668" s="360">
        <v>88247</v>
      </c>
      <c r="B6668" s="360" t="s">
        <v>6071</v>
      </c>
      <c r="C6668" s="360" t="s">
        <v>1295</v>
      </c>
      <c r="D6668" s="361">
        <v>16.989999999999998</v>
      </c>
    </row>
    <row r="6669" spans="1:4" s="364" customFormat="1" x14ac:dyDescent="0.25">
      <c r="A6669" s="360">
        <v>88248</v>
      </c>
      <c r="B6669" s="360" t="s">
        <v>6072</v>
      </c>
      <c r="C6669" s="360" t="s">
        <v>1295</v>
      </c>
      <c r="D6669" s="361">
        <v>16.48</v>
      </c>
    </row>
    <row r="6670" spans="1:4" s="364" customFormat="1" x14ac:dyDescent="0.25">
      <c r="A6670" s="360">
        <v>88249</v>
      </c>
      <c r="B6670" s="360" t="s">
        <v>6073</v>
      </c>
      <c r="C6670" s="360" t="s">
        <v>1295</v>
      </c>
      <c r="D6670" s="361">
        <v>26.89</v>
      </c>
    </row>
    <row r="6671" spans="1:4" s="364" customFormat="1" x14ac:dyDescent="0.25">
      <c r="A6671" s="360">
        <v>88250</v>
      </c>
      <c r="B6671" s="360" t="s">
        <v>6074</v>
      </c>
      <c r="C6671" s="360" t="s">
        <v>1295</v>
      </c>
      <c r="D6671" s="361">
        <v>15.07</v>
      </c>
    </row>
    <row r="6672" spans="1:4" s="364" customFormat="1" x14ac:dyDescent="0.25">
      <c r="A6672" s="360">
        <v>88251</v>
      </c>
      <c r="B6672" s="360" t="s">
        <v>6075</v>
      </c>
      <c r="C6672" s="360" t="s">
        <v>1295</v>
      </c>
      <c r="D6672" s="361">
        <v>17.48</v>
      </c>
    </row>
    <row r="6673" spans="1:4" s="364" customFormat="1" x14ac:dyDescent="0.25">
      <c r="A6673" s="360">
        <v>88252</v>
      </c>
      <c r="B6673" s="360" t="s">
        <v>6076</v>
      </c>
      <c r="C6673" s="360" t="s">
        <v>1295</v>
      </c>
      <c r="D6673" s="361">
        <v>16.66</v>
      </c>
    </row>
    <row r="6674" spans="1:4" s="364" customFormat="1" x14ac:dyDescent="0.25">
      <c r="A6674" s="360">
        <v>88253</v>
      </c>
      <c r="B6674" s="360" t="s">
        <v>6077</v>
      </c>
      <c r="C6674" s="360" t="s">
        <v>1295</v>
      </c>
      <c r="D6674" s="361">
        <v>7.36</v>
      </c>
    </row>
    <row r="6675" spans="1:4" s="364" customFormat="1" x14ac:dyDescent="0.25">
      <c r="A6675" s="360">
        <v>88255</v>
      </c>
      <c r="B6675" s="360" t="s">
        <v>6078</v>
      </c>
      <c r="C6675" s="360" t="s">
        <v>1295</v>
      </c>
      <c r="D6675" s="361">
        <v>32.07</v>
      </c>
    </row>
    <row r="6676" spans="1:4" s="364" customFormat="1" x14ac:dyDescent="0.25">
      <c r="A6676" s="360">
        <v>88256</v>
      </c>
      <c r="B6676" s="360" t="s">
        <v>6079</v>
      </c>
      <c r="C6676" s="360" t="s">
        <v>1295</v>
      </c>
      <c r="D6676" s="361">
        <v>21.35</v>
      </c>
    </row>
    <row r="6677" spans="1:4" s="364" customFormat="1" x14ac:dyDescent="0.25">
      <c r="A6677" s="360">
        <v>88257</v>
      </c>
      <c r="B6677" s="360" t="s">
        <v>6080</v>
      </c>
      <c r="C6677" s="360" t="s">
        <v>1295</v>
      </c>
      <c r="D6677" s="361">
        <v>15.95</v>
      </c>
    </row>
    <row r="6678" spans="1:4" s="364" customFormat="1" x14ac:dyDescent="0.25">
      <c r="A6678" s="360">
        <v>88258</v>
      </c>
      <c r="B6678" s="360" t="s">
        <v>6081</v>
      </c>
      <c r="C6678" s="360" t="s">
        <v>1295</v>
      </c>
      <c r="D6678" s="361">
        <v>20.93</v>
      </c>
    </row>
    <row r="6679" spans="1:4" s="364" customFormat="1" x14ac:dyDescent="0.25">
      <c r="A6679" s="360">
        <v>88260</v>
      </c>
      <c r="B6679" s="360" t="s">
        <v>6082</v>
      </c>
      <c r="C6679" s="360" t="s">
        <v>1295</v>
      </c>
      <c r="D6679" s="361">
        <v>20.190000000000001</v>
      </c>
    </row>
    <row r="6680" spans="1:4" s="364" customFormat="1" x14ac:dyDescent="0.25">
      <c r="A6680" s="360">
        <v>88261</v>
      </c>
      <c r="B6680" s="360" t="s">
        <v>6083</v>
      </c>
      <c r="C6680" s="360" t="s">
        <v>1295</v>
      </c>
      <c r="D6680" s="361">
        <v>21.25</v>
      </c>
    </row>
    <row r="6681" spans="1:4" s="364" customFormat="1" x14ac:dyDescent="0.25">
      <c r="A6681" s="360">
        <v>88262</v>
      </c>
      <c r="B6681" s="360" t="s">
        <v>6084</v>
      </c>
      <c r="C6681" s="360" t="s">
        <v>1295</v>
      </c>
      <c r="D6681" s="361">
        <v>21.22</v>
      </c>
    </row>
    <row r="6682" spans="1:4" s="364" customFormat="1" x14ac:dyDescent="0.25">
      <c r="A6682" s="360">
        <v>88263</v>
      </c>
      <c r="B6682" s="360" t="s">
        <v>6085</v>
      </c>
      <c r="C6682" s="360" t="s">
        <v>1295</v>
      </c>
      <c r="D6682" s="361">
        <v>14.46</v>
      </c>
    </row>
    <row r="6683" spans="1:4" s="364" customFormat="1" x14ac:dyDescent="0.25">
      <c r="A6683" s="360">
        <v>88264</v>
      </c>
      <c r="B6683" s="360" t="s">
        <v>6086</v>
      </c>
      <c r="C6683" s="360" t="s">
        <v>1295</v>
      </c>
      <c r="D6683" s="361">
        <v>21.6</v>
      </c>
    </row>
    <row r="6684" spans="1:4" s="364" customFormat="1" x14ac:dyDescent="0.25">
      <c r="A6684" s="360">
        <v>88265</v>
      </c>
      <c r="B6684" s="360" t="s">
        <v>6087</v>
      </c>
      <c r="C6684" s="360" t="s">
        <v>1295</v>
      </c>
      <c r="D6684" s="361">
        <v>21.6</v>
      </c>
    </row>
    <row r="6685" spans="1:4" s="364" customFormat="1" x14ac:dyDescent="0.25">
      <c r="A6685" s="360">
        <v>88266</v>
      </c>
      <c r="B6685" s="360" t="s">
        <v>6088</v>
      </c>
      <c r="C6685" s="360" t="s">
        <v>1295</v>
      </c>
      <c r="D6685" s="361">
        <v>28.84</v>
      </c>
    </row>
    <row r="6686" spans="1:4" s="364" customFormat="1" x14ac:dyDescent="0.25">
      <c r="A6686" s="360">
        <v>88267</v>
      </c>
      <c r="B6686" s="360" t="s">
        <v>6089</v>
      </c>
      <c r="C6686" s="360" t="s">
        <v>1295</v>
      </c>
      <c r="D6686" s="361">
        <v>20.94</v>
      </c>
    </row>
    <row r="6687" spans="1:4" s="364" customFormat="1" x14ac:dyDescent="0.25">
      <c r="A6687" s="360">
        <v>88269</v>
      </c>
      <c r="B6687" s="360" t="s">
        <v>6090</v>
      </c>
      <c r="C6687" s="360" t="s">
        <v>1295</v>
      </c>
      <c r="D6687" s="361">
        <v>21.32</v>
      </c>
    </row>
    <row r="6688" spans="1:4" s="364" customFormat="1" x14ac:dyDescent="0.25">
      <c r="A6688" s="360">
        <v>88270</v>
      </c>
      <c r="B6688" s="360" t="s">
        <v>6091</v>
      </c>
      <c r="C6688" s="360" t="s">
        <v>1295</v>
      </c>
      <c r="D6688" s="361">
        <v>21.42</v>
      </c>
    </row>
    <row r="6689" spans="1:4" s="364" customFormat="1" x14ac:dyDescent="0.25">
      <c r="A6689" s="360">
        <v>88272</v>
      </c>
      <c r="B6689" s="360" t="s">
        <v>6092</v>
      </c>
      <c r="C6689" s="360" t="s">
        <v>1295</v>
      </c>
      <c r="D6689" s="361">
        <v>21.51</v>
      </c>
    </row>
    <row r="6690" spans="1:4" s="364" customFormat="1" x14ac:dyDescent="0.25">
      <c r="A6690" s="360">
        <v>88273</v>
      </c>
      <c r="B6690" s="360" t="s">
        <v>6093</v>
      </c>
      <c r="C6690" s="360" t="s">
        <v>1295</v>
      </c>
      <c r="D6690" s="361">
        <v>21.59</v>
      </c>
    </row>
    <row r="6691" spans="1:4" s="364" customFormat="1" x14ac:dyDescent="0.25">
      <c r="A6691" s="360">
        <v>88274</v>
      </c>
      <c r="B6691" s="360" t="s">
        <v>6094</v>
      </c>
      <c r="C6691" s="360" t="s">
        <v>1295</v>
      </c>
      <c r="D6691" s="361">
        <v>17.989999999999998</v>
      </c>
    </row>
    <row r="6692" spans="1:4" s="364" customFormat="1" x14ac:dyDescent="0.25">
      <c r="A6692" s="360">
        <v>88275</v>
      </c>
      <c r="B6692" s="360" t="s">
        <v>6095</v>
      </c>
      <c r="C6692" s="360" t="s">
        <v>1295</v>
      </c>
      <c r="D6692" s="361">
        <v>22.42</v>
      </c>
    </row>
    <row r="6693" spans="1:4" s="364" customFormat="1" x14ac:dyDescent="0.25">
      <c r="A6693" s="360">
        <v>88277</v>
      </c>
      <c r="B6693" s="360" t="s">
        <v>6096</v>
      </c>
      <c r="C6693" s="360" t="s">
        <v>1295</v>
      </c>
      <c r="D6693" s="361">
        <v>16.95</v>
      </c>
    </row>
    <row r="6694" spans="1:4" s="364" customFormat="1" x14ac:dyDescent="0.25">
      <c r="A6694" s="360">
        <v>88278</v>
      </c>
      <c r="B6694" s="360" t="s">
        <v>6097</v>
      </c>
      <c r="C6694" s="360" t="s">
        <v>1295</v>
      </c>
      <c r="D6694" s="361">
        <v>16.41</v>
      </c>
    </row>
    <row r="6695" spans="1:4" s="364" customFormat="1" x14ac:dyDescent="0.25">
      <c r="A6695" s="360">
        <v>88279</v>
      </c>
      <c r="B6695" s="360" t="s">
        <v>6098</v>
      </c>
      <c r="C6695" s="360" t="s">
        <v>1295</v>
      </c>
      <c r="D6695" s="361">
        <v>22.35</v>
      </c>
    </row>
    <row r="6696" spans="1:4" s="364" customFormat="1" x14ac:dyDescent="0.25">
      <c r="A6696" s="360">
        <v>88281</v>
      </c>
      <c r="B6696" s="360" t="s">
        <v>6099</v>
      </c>
      <c r="C6696" s="360" t="s">
        <v>1295</v>
      </c>
      <c r="D6696" s="361">
        <v>16.97</v>
      </c>
    </row>
    <row r="6697" spans="1:4" s="364" customFormat="1" x14ac:dyDescent="0.25">
      <c r="A6697" s="360">
        <v>88282</v>
      </c>
      <c r="B6697" s="360" t="s">
        <v>6100</v>
      </c>
      <c r="C6697" s="360" t="s">
        <v>1295</v>
      </c>
      <c r="D6697" s="361">
        <v>17.670000000000002</v>
      </c>
    </row>
    <row r="6698" spans="1:4" s="364" customFormat="1" x14ac:dyDescent="0.25">
      <c r="A6698" s="360">
        <v>88283</v>
      </c>
      <c r="B6698" s="360" t="s">
        <v>6101</v>
      </c>
      <c r="C6698" s="360" t="s">
        <v>1295</v>
      </c>
      <c r="D6698" s="361">
        <v>21.83</v>
      </c>
    </row>
    <row r="6699" spans="1:4" s="364" customFormat="1" x14ac:dyDescent="0.25">
      <c r="A6699" s="360">
        <v>88284</v>
      </c>
      <c r="B6699" s="360" t="s">
        <v>6102</v>
      </c>
      <c r="C6699" s="360" t="s">
        <v>1295</v>
      </c>
      <c r="D6699" s="361">
        <v>16.71</v>
      </c>
    </row>
    <row r="6700" spans="1:4" s="364" customFormat="1" x14ac:dyDescent="0.25">
      <c r="A6700" s="360">
        <v>88285</v>
      </c>
      <c r="B6700" s="360" t="s">
        <v>6103</v>
      </c>
      <c r="C6700" s="360" t="s">
        <v>1295</v>
      </c>
      <c r="D6700" s="361">
        <v>16.64</v>
      </c>
    </row>
    <row r="6701" spans="1:4" s="364" customFormat="1" x14ac:dyDescent="0.25">
      <c r="A6701" s="360">
        <v>88286</v>
      </c>
      <c r="B6701" s="360" t="s">
        <v>6104</v>
      </c>
      <c r="C6701" s="360" t="s">
        <v>1295</v>
      </c>
      <c r="D6701" s="361">
        <v>16.8</v>
      </c>
    </row>
    <row r="6702" spans="1:4" s="364" customFormat="1" x14ac:dyDescent="0.25">
      <c r="A6702" s="360">
        <v>88288</v>
      </c>
      <c r="B6702" s="360" t="s">
        <v>6105</v>
      </c>
      <c r="C6702" s="360" t="s">
        <v>1295</v>
      </c>
      <c r="D6702" s="361">
        <v>8.9700000000000006</v>
      </c>
    </row>
    <row r="6703" spans="1:4" s="364" customFormat="1" x14ac:dyDescent="0.25">
      <c r="A6703" s="360">
        <v>88291</v>
      </c>
      <c r="B6703" s="360" t="s">
        <v>6106</v>
      </c>
      <c r="C6703" s="360" t="s">
        <v>1295</v>
      </c>
      <c r="D6703" s="361">
        <v>16.47</v>
      </c>
    </row>
    <row r="6704" spans="1:4" s="364" customFormat="1" x14ac:dyDescent="0.25">
      <c r="A6704" s="360">
        <v>88292</v>
      </c>
      <c r="B6704" s="360" t="s">
        <v>6107</v>
      </c>
      <c r="C6704" s="360" t="s">
        <v>1295</v>
      </c>
      <c r="D6704" s="361">
        <v>16.75</v>
      </c>
    </row>
    <row r="6705" spans="1:4" s="364" customFormat="1" x14ac:dyDescent="0.25">
      <c r="A6705" s="360">
        <v>88293</v>
      </c>
      <c r="B6705" s="360" t="s">
        <v>6108</v>
      </c>
      <c r="C6705" s="360" t="s">
        <v>1295</v>
      </c>
      <c r="D6705" s="361">
        <v>19.07</v>
      </c>
    </row>
    <row r="6706" spans="1:4" s="364" customFormat="1" x14ac:dyDescent="0.25">
      <c r="A6706" s="360">
        <v>88294</v>
      </c>
      <c r="B6706" s="360" t="s">
        <v>6109</v>
      </c>
      <c r="C6706" s="360" t="s">
        <v>1295</v>
      </c>
      <c r="D6706" s="361">
        <v>20.43</v>
      </c>
    </row>
    <row r="6707" spans="1:4" s="364" customFormat="1" x14ac:dyDescent="0.25">
      <c r="A6707" s="360">
        <v>88295</v>
      </c>
      <c r="B6707" s="360" t="s">
        <v>6110</v>
      </c>
      <c r="C6707" s="360" t="s">
        <v>1295</v>
      </c>
      <c r="D6707" s="361">
        <v>16.8</v>
      </c>
    </row>
    <row r="6708" spans="1:4" s="364" customFormat="1" x14ac:dyDescent="0.25">
      <c r="A6708" s="360">
        <v>88296</v>
      </c>
      <c r="B6708" s="360" t="s">
        <v>6111</v>
      </c>
      <c r="C6708" s="360" t="s">
        <v>1295</v>
      </c>
      <c r="D6708" s="361">
        <v>16.8</v>
      </c>
    </row>
    <row r="6709" spans="1:4" s="364" customFormat="1" x14ac:dyDescent="0.25">
      <c r="A6709" s="360">
        <v>88297</v>
      </c>
      <c r="B6709" s="360" t="s">
        <v>6112</v>
      </c>
      <c r="C6709" s="360" t="s">
        <v>1295</v>
      </c>
      <c r="D6709" s="361">
        <v>16.78</v>
      </c>
    </row>
    <row r="6710" spans="1:4" s="364" customFormat="1" x14ac:dyDescent="0.25">
      <c r="A6710" s="360">
        <v>88298</v>
      </c>
      <c r="B6710" s="360" t="s">
        <v>6113</v>
      </c>
      <c r="C6710" s="360" t="s">
        <v>1295</v>
      </c>
      <c r="D6710" s="361">
        <v>17.059999999999999</v>
      </c>
    </row>
    <row r="6711" spans="1:4" s="364" customFormat="1" x14ac:dyDescent="0.25">
      <c r="A6711" s="360">
        <v>88299</v>
      </c>
      <c r="B6711" s="360" t="s">
        <v>6114</v>
      </c>
      <c r="C6711" s="360" t="s">
        <v>1295</v>
      </c>
      <c r="D6711" s="361">
        <v>19.309999999999999</v>
      </c>
    </row>
    <row r="6712" spans="1:4" s="364" customFormat="1" x14ac:dyDescent="0.25">
      <c r="A6712" s="360">
        <v>88300</v>
      </c>
      <c r="B6712" s="360" t="s">
        <v>6115</v>
      </c>
      <c r="C6712" s="360" t="s">
        <v>1295</v>
      </c>
      <c r="D6712" s="361">
        <v>22.49</v>
      </c>
    </row>
    <row r="6713" spans="1:4" s="364" customFormat="1" x14ac:dyDescent="0.25">
      <c r="A6713" s="360">
        <v>88301</v>
      </c>
      <c r="B6713" s="360" t="s">
        <v>6116</v>
      </c>
      <c r="C6713" s="360" t="s">
        <v>1295</v>
      </c>
      <c r="D6713" s="361">
        <v>18.38</v>
      </c>
    </row>
    <row r="6714" spans="1:4" s="364" customFormat="1" x14ac:dyDescent="0.25">
      <c r="A6714" s="360">
        <v>88302</v>
      </c>
      <c r="B6714" s="360" t="s">
        <v>6117</v>
      </c>
      <c r="C6714" s="360" t="s">
        <v>1295</v>
      </c>
      <c r="D6714" s="361">
        <v>19.75</v>
      </c>
    </row>
    <row r="6715" spans="1:4" s="364" customFormat="1" x14ac:dyDescent="0.25">
      <c r="A6715" s="360">
        <v>88303</v>
      </c>
      <c r="B6715" s="360" t="s">
        <v>6118</v>
      </c>
      <c r="C6715" s="360" t="s">
        <v>1295</v>
      </c>
      <c r="D6715" s="361">
        <v>16.82</v>
      </c>
    </row>
    <row r="6716" spans="1:4" s="364" customFormat="1" x14ac:dyDescent="0.25">
      <c r="A6716" s="360">
        <v>88304</v>
      </c>
      <c r="B6716" s="360" t="s">
        <v>6119</v>
      </c>
      <c r="C6716" s="360" t="s">
        <v>1295</v>
      </c>
      <c r="D6716" s="361">
        <v>17.7</v>
      </c>
    </row>
    <row r="6717" spans="1:4" s="364" customFormat="1" x14ac:dyDescent="0.25">
      <c r="A6717" s="360">
        <v>88306</v>
      </c>
      <c r="B6717" s="360" t="s">
        <v>6120</v>
      </c>
      <c r="C6717" s="360" t="s">
        <v>1295</v>
      </c>
      <c r="D6717" s="361">
        <v>18.84</v>
      </c>
    </row>
    <row r="6718" spans="1:4" s="364" customFormat="1" x14ac:dyDescent="0.25">
      <c r="A6718" s="360">
        <v>88307</v>
      </c>
      <c r="B6718" s="360" t="s">
        <v>6121</v>
      </c>
      <c r="C6718" s="360" t="s">
        <v>1295</v>
      </c>
      <c r="D6718" s="361">
        <v>18.170000000000002</v>
      </c>
    </row>
    <row r="6719" spans="1:4" s="364" customFormat="1" x14ac:dyDescent="0.25">
      <c r="A6719" s="360">
        <v>88308</v>
      </c>
      <c r="B6719" s="360" t="s">
        <v>6122</v>
      </c>
      <c r="C6719" s="360" t="s">
        <v>1295</v>
      </c>
      <c r="D6719" s="361">
        <v>22.75</v>
      </c>
    </row>
    <row r="6720" spans="1:4" s="364" customFormat="1" x14ac:dyDescent="0.25">
      <c r="A6720" s="360">
        <v>88309</v>
      </c>
      <c r="B6720" s="360" t="s">
        <v>6123</v>
      </c>
      <c r="C6720" s="360" t="s">
        <v>1295</v>
      </c>
      <c r="D6720" s="361">
        <v>21.42</v>
      </c>
    </row>
    <row r="6721" spans="1:4" s="364" customFormat="1" x14ac:dyDescent="0.25">
      <c r="A6721" s="360">
        <v>88310</v>
      </c>
      <c r="B6721" s="360" t="s">
        <v>6124</v>
      </c>
      <c r="C6721" s="360" t="s">
        <v>1295</v>
      </c>
      <c r="D6721" s="361">
        <v>22.42</v>
      </c>
    </row>
    <row r="6722" spans="1:4" s="364" customFormat="1" x14ac:dyDescent="0.25">
      <c r="A6722" s="360">
        <v>88311</v>
      </c>
      <c r="B6722" s="360" t="s">
        <v>6125</v>
      </c>
      <c r="C6722" s="360" t="s">
        <v>1295</v>
      </c>
      <c r="D6722" s="361">
        <v>23.64</v>
      </c>
    </row>
    <row r="6723" spans="1:4" s="364" customFormat="1" x14ac:dyDescent="0.25">
      <c r="A6723" s="360">
        <v>88312</v>
      </c>
      <c r="B6723" s="360" t="s">
        <v>6126</v>
      </c>
      <c r="C6723" s="360" t="s">
        <v>1295</v>
      </c>
      <c r="D6723" s="361">
        <v>23.56</v>
      </c>
    </row>
    <row r="6724" spans="1:4" s="364" customFormat="1" x14ac:dyDescent="0.25">
      <c r="A6724" s="360">
        <v>88313</v>
      </c>
      <c r="B6724" s="360" t="s">
        <v>6127</v>
      </c>
      <c r="C6724" s="360" t="s">
        <v>1295</v>
      </c>
      <c r="D6724" s="361">
        <v>15.46</v>
      </c>
    </row>
    <row r="6725" spans="1:4" s="364" customFormat="1" x14ac:dyDescent="0.25">
      <c r="A6725" s="360">
        <v>88314</v>
      </c>
      <c r="B6725" s="360" t="s">
        <v>6128</v>
      </c>
      <c r="C6725" s="360" t="s">
        <v>1295</v>
      </c>
      <c r="D6725" s="361">
        <v>15.02</v>
      </c>
    </row>
    <row r="6726" spans="1:4" s="364" customFormat="1" x14ac:dyDescent="0.25">
      <c r="A6726" s="360">
        <v>88315</v>
      </c>
      <c r="B6726" s="360" t="s">
        <v>6129</v>
      </c>
      <c r="C6726" s="360" t="s">
        <v>1295</v>
      </c>
      <c r="D6726" s="361">
        <v>21.32</v>
      </c>
    </row>
    <row r="6727" spans="1:4" s="364" customFormat="1" x14ac:dyDescent="0.25">
      <c r="A6727" s="360">
        <v>88316</v>
      </c>
      <c r="B6727" s="360" t="s">
        <v>6130</v>
      </c>
      <c r="C6727" s="360" t="s">
        <v>1295</v>
      </c>
      <c r="D6727" s="361">
        <v>15.99</v>
      </c>
    </row>
    <row r="6728" spans="1:4" s="364" customFormat="1" x14ac:dyDescent="0.25">
      <c r="A6728" s="360">
        <v>88317</v>
      </c>
      <c r="B6728" s="360" t="s">
        <v>6131</v>
      </c>
      <c r="C6728" s="360" t="s">
        <v>1295</v>
      </c>
      <c r="D6728" s="361">
        <v>21.98</v>
      </c>
    </row>
    <row r="6729" spans="1:4" s="364" customFormat="1" x14ac:dyDescent="0.25">
      <c r="A6729" s="360">
        <v>88318</v>
      </c>
      <c r="B6729" s="360" t="s">
        <v>6132</v>
      </c>
      <c r="C6729" s="360" t="s">
        <v>1295</v>
      </c>
      <c r="D6729" s="361">
        <v>23.74</v>
      </c>
    </row>
    <row r="6730" spans="1:4" s="364" customFormat="1" x14ac:dyDescent="0.25">
      <c r="A6730" s="360">
        <v>88320</v>
      </c>
      <c r="B6730" s="360" t="s">
        <v>6133</v>
      </c>
      <c r="C6730" s="360" t="s">
        <v>1295</v>
      </c>
      <c r="D6730" s="361">
        <v>24.67</v>
      </c>
    </row>
    <row r="6731" spans="1:4" s="364" customFormat="1" x14ac:dyDescent="0.25">
      <c r="A6731" s="360">
        <v>88321</v>
      </c>
      <c r="B6731" s="360" t="s">
        <v>6134</v>
      </c>
      <c r="C6731" s="360" t="s">
        <v>1295</v>
      </c>
      <c r="D6731" s="361">
        <v>42.24</v>
      </c>
    </row>
    <row r="6732" spans="1:4" s="364" customFormat="1" x14ac:dyDescent="0.25">
      <c r="A6732" s="360">
        <v>88322</v>
      </c>
      <c r="B6732" s="360" t="s">
        <v>6135</v>
      </c>
      <c r="C6732" s="360" t="s">
        <v>1295</v>
      </c>
      <c r="D6732" s="361">
        <v>21.37</v>
      </c>
    </row>
    <row r="6733" spans="1:4" s="364" customFormat="1" x14ac:dyDescent="0.25">
      <c r="A6733" s="360">
        <v>88323</v>
      </c>
      <c r="B6733" s="360" t="s">
        <v>6136</v>
      </c>
      <c r="C6733" s="360" t="s">
        <v>1295</v>
      </c>
      <c r="D6733" s="361">
        <v>22.61</v>
      </c>
    </row>
    <row r="6734" spans="1:4" s="364" customFormat="1" x14ac:dyDescent="0.25">
      <c r="A6734" s="360">
        <v>88324</v>
      </c>
      <c r="B6734" s="360" t="s">
        <v>6137</v>
      </c>
      <c r="C6734" s="360" t="s">
        <v>1295</v>
      </c>
      <c r="D6734" s="361">
        <v>16.760000000000002</v>
      </c>
    </row>
    <row r="6735" spans="1:4" s="364" customFormat="1" x14ac:dyDescent="0.25">
      <c r="A6735" s="360">
        <v>88325</v>
      </c>
      <c r="B6735" s="360" t="s">
        <v>6138</v>
      </c>
      <c r="C6735" s="360" t="s">
        <v>1295</v>
      </c>
      <c r="D6735" s="361">
        <v>19.96</v>
      </c>
    </row>
    <row r="6736" spans="1:4" s="364" customFormat="1" x14ac:dyDescent="0.25">
      <c r="A6736" s="360">
        <v>88326</v>
      </c>
      <c r="B6736" s="360" t="s">
        <v>6139</v>
      </c>
      <c r="C6736" s="360" t="s">
        <v>1295</v>
      </c>
      <c r="D6736" s="361">
        <v>20.11</v>
      </c>
    </row>
    <row r="6737" spans="1:4" s="364" customFormat="1" x14ac:dyDescent="0.25">
      <c r="A6737" s="360">
        <v>88377</v>
      </c>
      <c r="B6737" s="360" t="s">
        <v>6140</v>
      </c>
      <c r="C6737" s="360" t="s">
        <v>1295</v>
      </c>
      <c r="D6737" s="361">
        <v>16.07</v>
      </c>
    </row>
    <row r="6738" spans="1:4" s="364" customFormat="1" x14ac:dyDescent="0.25">
      <c r="A6738" s="360">
        <v>88441</v>
      </c>
      <c r="B6738" s="360" t="s">
        <v>6141</v>
      </c>
      <c r="C6738" s="360" t="s">
        <v>1295</v>
      </c>
      <c r="D6738" s="361">
        <v>20.76</v>
      </c>
    </row>
    <row r="6739" spans="1:4" s="364" customFormat="1" x14ac:dyDescent="0.25">
      <c r="A6739" s="360">
        <v>88597</v>
      </c>
      <c r="B6739" s="360" t="s">
        <v>6142</v>
      </c>
      <c r="C6739" s="360" t="s">
        <v>1295</v>
      </c>
      <c r="D6739" s="361">
        <v>25.26</v>
      </c>
    </row>
    <row r="6740" spans="1:4" s="364" customFormat="1" x14ac:dyDescent="0.25">
      <c r="A6740" s="360">
        <v>90766</v>
      </c>
      <c r="B6740" s="360" t="s">
        <v>6143</v>
      </c>
      <c r="C6740" s="360" t="s">
        <v>1295</v>
      </c>
      <c r="D6740" s="361">
        <v>24.63</v>
      </c>
    </row>
    <row r="6741" spans="1:4" s="364" customFormat="1" x14ac:dyDescent="0.25">
      <c r="A6741" s="360">
        <v>90767</v>
      </c>
      <c r="B6741" s="360" t="s">
        <v>6144</v>
      </c>
      <c r="C6741" s="360" t="s">
        <v>1295</v>
      </c>
      <c r="D6741" s="361">
        <v>29.67</v>
      </c>
    </row>
    <row r="6742" spans="1:4" s="364" customFormat="1" x14ac:dyDescent="0.25">
      <c r="A6742" s="360">
        <v>90768</v>
      </c>
      <c r="B6742" s="360" t="s">
        <v>6145</v>
      </c>
      <c r="C6742" s="360" t="s">
        <v>1295</v>
      </c>
      <c r="D6742" s="361">
        <v>59.12</v>
      </c>
    </row>
    <row r="6743" spans="1:4" s="364" customFormat="1" x14ac:dyDescent="0.25">
      <c r="A6743" s="360">
        <v>90769</v>
      </c>
      <c r="B6743" s="360" t="s">
        <v>6146</v>
      </c>
      <c r="C6743" s="360" t="s">
        <v>1295</v>
      </c>
      <c r="D6743" s="361">
        <v>83.5</v>
      </c>
    </row>
    <row r="6744" spans="1:4" s="364" customFormat="1" x14ac:dyDescent="0.25">
      <c r="A6744" s="360">
        <v>90770</v>
      </c>
      <c r="B6744" s="360" t="s">
        <v>6147</v>
      </c>
      <c r="C6744" s="360" t="s">
        <v>1295</v>
      </c>
      <c r="D6744" s="361">
        <v>110.02</v>
      </c>
    </row>
    <row r="6745" spans="1:4" s="364" customFormat="1" x14ac:dyDescent="0.25">
      <c r="A6745" s="360">
        <v>90771</v>
      </c>
      <c r="B6745" s="360" t="s">
        <v>6148</v>
      </c>
      <c r="C6745" s="360" t="s">
        <v>1295</v>
      </c>
      <c r="D6745" s="361">
        <v>26.9</v>
      </c>
    </row>
    <row r="6746" spans="1:4" s="364" customFormat="1" x14ac:dyDescent="0.25">
      <c r="A6746" s="360">
        <v>90772</v>
      </c>
      <c r="B6746" s="360" t="s">
        <v>6149</v>
      </c>
      <c r="C6746" s="360" t="s">
        <v>1295</v>
      </c>
      <c r="D6746" s="361">
        <v>20.83</v>
      </c>
    </row>
    <row r="6747" spans="1:4" s="364" customFormat="1" x14ac:dyDescent="0.25">
      <c r="A6747" s="360">
        <v>90773</v>
      </c>
      <c r="B6747" s="360" t="s">
        <v>6150</v>
      </c>
      <c r="C6747" s="360" t="s">
        <v>1295</v>
      </c>
      <c r="D6747" s="361">
        <v>12.45</v>
      </c>
    </row>
    <row r="6748" spans="1:4" s="364" customFormat="1" x14ac:dyDescent="0.25">
      <c r="A6748" s="360">
        <v>90775</v>
      </c>
      <c r="B6748" s="360" t="s">
        <v>6151</v>
      </c>
      <c r="C6748" s="360" t="s">
        <v>1295</v>
      </c>
      <c r="D6748" s="361">
        <v>22.71</v>
      </c>
    </row>
    <row r="6749" spans="1:4" s="364" customFormat="1" x14ac:dyDescent="0.25">
      <c r="A6749" s="360">
        <v>90776</v>
      </c>
      <c r="B6749" s="360" t="s">
        <v>6152</v>
      </c>
      <c r="C6749" s="360" t="s">
        <v>1295</v>
      </c>
      <c r="D6749" s="361">
        <v>16.93</v>
      </c>
    </row>
    <row r="6750" spans="1:4" s="364" customFormat="1" x14ac:dyDescent="0.25">
      <c r="A6750" s="360">
        <v>90777</v>
      </c>
      <c r="B6750" s="360" t="s">
        <v>812</v>
      </c>
      <c r="C6750" s="360" t="s">
        <v>1295</v>
      </c>
      <c r="D6750" s="361">
        <v>80.180000000000007</v>
      </c>
    </row>
    <row r="6751" spans="1:4" s="364" customFormat="1" x14ac:dyDescent="0.25">
      <c r="A6751" s="360">
        <v>90778</v>
      </c>
      <c r="B6751" s="360" t="s">
        <v>6153</v>
      </c>
      <c r="C6751" s="360" t="s">
        <v>1295</v>
      </c>
      <c r="D6751" s="361">
        <v>91.09</v>
      </c>
    </row>
    <row r="6752" spans="1:4" s="364" customFormat="1" x14ac:dyDescent="0.25">
      <c r="A6752" s="360">
        <v>90779</v>
      </c>
      <c r="B6752" s="360" t="s">
        <v>6154</v>
      </c>
      <c r="C6752" s="360" t="s">
        <v>1295</v>
      </c>
      <c r="D6752" s="361">
        <v>124.09</v>
      </c>
    </row>
    <row r="6753" spans="1:4" s="364" customFormat="1" x14ac:dyDescent="0.25">
      <c r="A6753" s="360">
        <v>90780</v>
      </c>
      <c r="B6753" s="360" t="s">
        <v>805</v>
      </c>
      <c r="C6753" s="360" t="s">
        <v>1295</v>
      </c>
      <c r="D6753" s="361">
        <v>24.85</v>
      </c>
    </row>
    <row r="6754" spans="1:4" s="364" customFormat="1" x14ac:dyDescent="0.25">
      <c r="A6754" s="360">
        <v>90781</v>
      </c>
      <c r="B6754" s="360" t="s">
        <v>6155</v>
      </c>
      <c r="C6754" s="360" t="s">
        <v>1295</v>
      </c>
      <c r="D6754" s="361">
        <v>16.350000000000001</v>
      </c>
    </row>
    <row r="6755" spans="1:4" s="364" customFormat="1" x14ac:dyDescent="0.25">
      <c r="A6755" s="360">
        <v>91677</v>
      </c>
      <c r="B6755" s="360" t="s">
        <v>6156</v>
      </c>
      <c r="C6755" s="360" t="s">
        <v>1295</v>
      </c>
      <c r="D6755" s="361">
        <v>95.14</v>
      </c>
    </row>
    <row r="6756" spans="1:4" s="364" customFormat="1" x14ac:dyDescent="0.25">
      <c r="A6756" s="360">
        <v>91678</v>
      </c>
      <c r="B6756" s="360" t="s">
        <v>6157</v>
      </c>
      <c r="C6756" s="360" t="s">
        <v>1295</v>
      </c>
      <c r="D6756" s="361">
        <v>88.12</v>
      </c>
    </row>
    <row r="6757" spans="1:4" s="364" customFormat="1" x14ac:dyDescent="0.25">
      <c r="A6757" s="360">
        <v>93558</v>
      </c>
      <c r="B6757" s="360" t="s">
        <v>6158</v>
      </c>
      <c r="C6757" s="360" t="s">
        <v>806</v>
      </c>
      <c r="D6757" s="362">
        <v>3202.89</v>
      </c>
    </row>
    <row r="6758" spans="1:4" s="364" customFormat="1" x14ac:dyDescent="0.25">
      <c r="A6758" s="360">
        <v>93559</v>
      </c>
      <c r="B6758" s="360" t="s">
        <v>6142</v>
      </c>
      <c r="C6758" s="360" t="s">
        <v>806</v>
      </c>
      <c r="D6758" s="362">
        <v>4510.99</v>
      </c>
    </row>
    <row r="6759" spans="1:4" s="364" customFormat="1" x14ac:dyDescent="0.25">
      <c r="A6759" s="360">
        <v>93560</v>
      </c>
      <c r="B6759" s="360" t="s">
        <v>6150</v>
      </c>
      <c r="C6759" s="360" t="s">
        <v>806</v>
      </c>
      <c r="D6759" s="362">
        <v>2230.69</v>
      </c>
    </row>
    <row r="6760" spans="1:4" s="364" customFormat="1" x14ac:dyDescent="0.25">
      <c r="A6760" s="360">
        <v>93561</v>
      </c>
      <c r="B6760" s="360" t="s">
        <v>6151</v>
      </c>
      <c r="C6760" s="360" t="s">
        <v>806</v>
      </c>
      <c r="D6760" s="362">
        <v>4055.72</v>
      </c>
    </row>
    <row r="6761" spans="1:4" s="364" customFormat="1" x14ac:dyDescent="0.25">
      <c r="A6761" s="360">
        <v>93562</v>
      </c>
      <c r="B6761" s="360" t="s">
        <v>6148</v>
      </c>
      <c r="C6761" s="360" t="s">
        <v>806</v>
      </c>
      <c r="D6761" s="362">
        <v>4802.7</v>
      </c>
    </row>
    <row r="6762" spans="1:4" s="364" customFormat="1" x14ac:dyDescent="0.25">
      <c r="A6762" s="360">
        <v>93563</v>
      </c>
      <c r="B6762" s="360" t="s">
        <v>6143</v>
      </c>
      <c r="C6762" s="360" t="s">
        <v>806</v>
      </c>
      <c r="D6762" s="362">
        <v>4398.54</v>
      </c>
    </row>
    <row r="6763" spans="1:4" s="364" customFormat="1" x14ac:dyDescent="0.25">
      <c r="A6763" s="360">
        <v>93564</v>
      </c>
      <c r="B6763" s="360" t="s">
        <v>6144</v>
      </c>
      <c r="C6763" s="360" t="s">
        <v>806</v>
      </c>
      <c r="D6763" s="362">
        <v>5281.96</v>
      </c>
    </row>
    <row r="6764" spans="1:4" s="364" customFormat="1" x14ac:dyDescent="0.25">
      <c r="A6764" s="360">
        <v>93565</v>
      </c>
      <c r="B6764" s="360" t="s">
        <v>812</v>
      </c>
      <c r="C6764" s="360" t="s">
        <v>806</v>
      </c>
      <c r="D6764" s="362">
        <v>14260.22</v>
      </c>
    </row>
    <row r="6765" spans="1:4" s="364" customFormat="1" x14ac:dyDescent="0.25">
      <c r="A6765" s="360">
        <v>93566</v>
      </c>
      <c r="B6765" s="360" t="s">
        <v>6149</v>
      </c>
      <c r="C6765" s="360" t="s">
        <v>806</v>
      </c>
      <c r="D6765" s="362">
        <v>3721.63</v>
      </c>
    </row>
    <row r="6766" spans="1:4" s="364" customFormat="1" x14ac:dyDescent="0.25">
      <c r="A6766" s="360">
        <v>93567</v>
      </c>
      <c r="B6766" s="360" t="s">
        <v>6153</v>
      </c>
      <c r="C6766" s="360" t="s">
        <v>806</v>
      </c>
      <c r="D6766" s="362">
        <v>16200.7</v>
      </c>
    </row>
    <row r="6767" spans="1:4" s="364" customFormat="1" x14ac:dyDescent="0.25">
      <c r="A6767" s="360">
        <v>93568</v>
      </c>
      <c r="B6767" s="360" t="s">
        <v>6154</v>
      </c>
      <c r="C6767" s="360" t="s">
        <v>806</v>
      </c>
      <c r="D6767" s="362">
        <v>22065.31</v>
      </c>
    </row>
    <row r="6768" spans="1:4" s="364" customFormat="1" x14ac:dyDescent="0.25">
      <c r="A6768" s="360">
        <v>93569</v>
      </c>
      <c r="B6768" s="360" t="s">
        <v>6159</v>
      </c>
      <c r="C6768" s="360" t="s">
        <v>806</v>
      </c>
      <c r="D6768" s="362">
        <v>10533.02</v>
      </c>
    </row>
    <row r="6769" spans="1:4" s="364" customFormat="1" x14ac:dyDescent="0.25">
      <c r="A6769" s="360">
        <v>93570</v>
      </c>
      <c r="B6769" s="360" t="s">
        <v>6160</v>
      </c>
      <c r="C6769" s="360" t="s">
        <v>806</v>
      </c>
      <c r="D6769" s="362">
        <v>14868.93</v>
      </c>
    </row>
    <row r="6770" spans="1:4" s="364" customFormat="1" x14ac:dyDescent="0.25">
      <c r="A6770" s="360">
        <v>93571</v>
      </c>
      <c r="B6770" s="360" t="s">
        <v>6161</v>
      </c>
      <c r="C6770" s="360" t="s">
        <v>806</v>
      </c>
      <c r="D6770" s="362">
        <v>19587.310000000001</v>
      </c>
    </row>
    <row r="6771" spans="1:4" s="364" customFormat="1" x14ac:dyDescent="0.25">
      <c r="A6771" s="360">
        <v>93572</v>
      </c>
      <c r="B6771" s="360" t="s">
        <v>6162</v>
      </c>
      <c r="C6771" s="360" t="s">
        <v>806</v>
      </c>
      <c r="D6771" s="362">
        <v>3025.44</v>
      </c>
    </row>
    <row r="6772" spans="1:4" s="364" customFormat="1" x14ac:dyDescent="0.25">
      <c r="A6772" s="360">
        <v>94295</v>
      </c>
      <c r="B6772" s="360" t="s">
        <v>805</v>
      </c>
      <c r="C6772" s="360" t="s">
        <v>806</v>
      </c>
      <c r="D6772" s="362">
        <v>4432.88</v>
      </c>
    </row>
    <row r="6773" spans="1:4" s="364" customFormat="1" x14ac:dyDescent="0.25">
      <c r="A6773" s="360">
        <v>94296</v>
      </c>
      <c r="B6773" s="360" t="s">
        <v>6155</v>
      </c>
      <c r="C6773" s="360" t="s">
        <v>806</v>
      </c>
      <c r="D6773" s="362">
        <v>2923.21</v>
      </c>
    </row>
    <row r="6774" spans="1:4" s="364" customFormat="1" x14ac:dyDescent="0.25">
      <c r="A6774" s="360">
        <v>95308</v>
      </c>
      <c r="B6774" s="360" t="s">
        <v>6163</v>
      </c>
      <c r="C6774" s="360" t="s">
        <v>1295</v>
      </c>
      <c r="D6774" s="361">
        <v>0.08</v>
      </c>
    </row>
    <row r="6775" spans="1:4" s="364" customFormat="1" x14ac:dyDescent="0.25">
      <c r="A6775" s="360">
        <v>95309</v>
      </c>
      <c r="B6775" s="360" t="s">
        <v>6164</v>
      </c>
      <c r="C6775" s="360" t="s">
        <v>1295</v>
      </c>
      <c r="D6775" s="361">
        <v>0.12</v>
      </c>
    </row>
    <row r="6776" spans="1:4" s="364" customFormat="1" x14ac:dyDescent="0.25">
      <c r="A6776" s="360">
        <v>95310</v>
      </c>
      <c r="B6776" s="360" t="s">
        <v>6165</v>
      </c>
      <c r="C6776" s="360" t="s">
        <v>1295</v>
      </c>
      <c r="D6776" s="361">
        <v>0.06</v>
      </c>
    </row>
    <row r="6777" spans="1:4" s="364" customFormat="1" x14ac:dyDescent="0.25">
      <c r="A6777" s="360">
        <v>95311</v>
      </c>
      <c r="B6777" s="360" t="s">
        <v>6166</v>
      </c>
      <c r="C6777" s="360" t="s">
        <v>1295</v>
      </c>
      <c r="D6777" s="361">
        <v>0.08</v>
      </c>
    </row>
    <row r="6778" spans="1:4" s="364" customFormat="1" x14ac:dyDescent="0.25">
      <c r="A6778" s="360">
        <v>95312</v>
      </c>
      <c r="B6778" s="360" t="s">
        <v>6167</v>
      </c>
      <c r="C6778" s="360" t="s">
        <v>1295</v>
      </c>
      <c r="D6778" s="361">
        <v>0.1</v>
      </c>
    </row>
    <row r="6779" spans="1:4" s="364" customFormat="1" x14ac:dyDescent="0.25">
      <c r="A6779" s="360">
        <v>95313</v>
      </c>
      <c r="B6779" s="360" t="s">
        <v>6168</v>
      </c>
      <c r="C6779" s="360" t="s">
        <v>1295</v>
      </c>
      <c r="D6779" s="361">
        <v>0.1</v>
      </c>
    </row>
    <row r="6780" spans="1:4" s="364" customFormat="1" x14ac:dyDescent="0.25">
      <c r="A6780" s="360">
        <v>95314</v>
      </c>
      <c r="B6780" s="360" t="s">
        <v>6169</v>
      </c>
      <c r="C6780" s="360" t="s">
        <v>1295</v>
      </c>
      <c r="D6780" s="361">
        <v>0.12</v>
      </c>
    </row>
    <row r="6781" spans="1:4" s="364" customFormat="1" x14ac:dyDescent="0.25">
      <c r="A6781" s="360">
        <v>95315</v>
      </c>
      <c r="B6781" s="360" t="s">
        <v>6170</v>
      </c>
      <c r="C6781" s="360" t="s">
        <v>1295</v>
      </c>
      <c r="D6781" s="361">
        <v>0.12</v>
      </c>
    </row>
    <row r="6782" spans="1:4" s="364" customFormat="1" x14ac:dyDescent="0.25">
      <c r="A6782" s="360">
        <v>95316</v>
      </c>
      <c r="B6782" s="360" t="s">
        <v>6171</v>
      </c>
      <c r="C6782" s="360" t="s">
        <v>1295</v>
      </c>
      <c r="D6782" s="361">
        <v>0.28000000000000003</v>
      </c>
    </row>
    <row r="6783" spans="1:4" s="364" customFormat="1" x14ac:dyDescent="0.25">
      <c r="A6783" s="360">
        <v>95317</v>
      </c>
      <c r="B6783" s="360" t="s">
        <v>6172</v>
      </c>
      <c r="C6783" s="360" t="s">
        <v>1295</v>
      </c>
      <c r="D6783" s="361">
        <v>0.13</v>
      </c>
    </row>
    <row r="6784" spans="1:4" s="364" customFormat="1" x14ac:dyDescent="0.25">
      <c r="A6784" s="360">
        <v>95318</v>
      </c>
      <c r="B6784" s="360" t="s">
        <v>6173</v>
      </c>
      <c r="C6784" s="360" t="s">
        <v>1295</v>
      </c>
      <c r="D6784" s="361">
        <v>0.15</v>
      </c>
    </row>
    <row r="6785" spans="1:4" s="364" customFormat="1" x14ac:dyDescent="0.25">
      <c r="A6785" s="360">
        <v>95319</v>
      </c>
      <c r="B6785" s="360" t="s">
        <v>6174</v>
      </c>
      <c r="C6785" s="360" t="s">
        <v>1295</v>
      </c>
      <c r="D6785" s="361">
        <v>0.08</v>
      </c>
    </row>
    <row r="6786" spans="1:4" s="364" customFormat="1" x14ac:dyDescent="0.25">
      <c r="A6786" s="360">
        <v>95320</v>
      </c>
      <c r="B6786" s="360" t="s">
        <v>6175</v>
      </c>
      <c r="C6786" s="360" t="s">
        <v>1295</v>
      </c>
      <c r="D6786" s="361">
        <v>0.09</v>
      </c>
    </row>
    <row r="6787" spans="1:4" s="364" customFormat="1" x14ac:dyDescent="0.25">
      <c r="A6787" s="360">
        <v>95321</v>
      </c>
      <c r="B6787" s="360" t="s">
        <v>6176</v>
      </c>
      <c r="C6787" s="360" t="s">
        <v>1295</v>
      </c>
      <c r="D6787" s="361">
        <v>0.08</v>
      </c>
    </row>
    <row r="6788" spans="1:4" s="364" customFormat="1" x14ac:dyDescent="0.25">
      <c r="A6788" s="360">
        <v>95322</v>
      </c>
      <c r="B6788" s="360" t="s">
        <v>6177</v>
      </c>
      <c r="C6788" s="360" t="s">
        <v>1295</v>
      </c>
      <c r="D6788" s="361">
        <v>0.03</v>
      </c>
    </row>
    <row r="6789" spans="1:4" s="364" customFormat="1" x14ac:dyDescent="0.25">
      <c r="A6789" s="360">
        <v>95323</v>
      </c>
      <c r="B6789" s="360" t="s">
        <v>6178</v>
      </c>
      <c r="C6789" s="360" t="s">
        <v>1295</v>
      </c>
      <c r="D6789" s="361">
        <v>0.18</v>
      </c>
    </row>
    <row r="6790" spans="1:4" s="364" customFormat="1" x14ac:dyDescent="0.25">
      <c r="A6790" s="360">
        <v>95324</v>
      </c>
      <c r="B6790" s="360" t="s">
        <v>6179</v>
      </c>
      <c r="C6790" s="360" t="s">
        <v>1295</v>
      </c>
      <c r="D6790" s="361">
        <v>0.15</v>
      </c>
    </row>
    <row r="6791" spans="1:4" s="364" customFormat="1" x14ac:dyDescent="0.25">
      <c r="A6791" s="360">
        <v>95325</v>
      </c>
      <c r="B6791" s="360" t="s">
        <v>6180</v>
      </c>
      <c r="C6791" s="360" t="s">
        <v>1295</v>
      </c>
      <c r="D6791" s="361">
        <v>0.13</v>
      </c>
    </row>
    <row r="6792" spans="1:4" s="364" customFormat="1" x14ac:dyDescent="0.25">
      <c r="A6792" s="360">
        <v>95326</v>
      </c>
      <c r="B6792" s="360" t="s">
        <v>6181</v>
      </c>
      <c r="C6792" s="360" t="s">
        <v>1295</v>
      </c>
      <c r="D6792" s="361">
        <v>7.0000000000000007E-2</v>
      </c>
    </row>
    <row r="6793" spans="1:4" s="364" customFormat="1" x14ac:dyDescent="0.25">
      <c r="A6793" s="360">
        <v>95328</v>
      </c>
      <c r="B6793" s="360" t="s">
        <v>6182</v>
      </c>
      <c r="C6793" s="360" t="s">
        <v>1295</v>
      </c>
      <c r="D6793" s="361">
        <v>0.11</v>
      </c>
    </row>
    <row r="6794" spans="1:4" s="364" customFormat="1" x14ac:dyDescent="0.25">
      <c r="A6794" s="360">
        <v>95329</v>
      </c>
      <c r="B6794" s="360" t="s">
        <v>6183</v>
      </c>
      <c r="C6794" s="360" t="s">
        <v>1295</v>
      </c>
      <c r="D6794" s="361">
        <v>0.15</v>
      </c>
    </row>
    <row r="6795" spans="1:4" s="364" customFormat="1" x14ac:dyDescent="0.25">
      <c r="A6795" s="360">
        <v>95330</v>
      </c>
      <c r="B6795" s="360" t="s">
        <v>6184</v>
      </c>
      <c r="C6795" s="360" t="s">
        <v>1295</v>
      </c>
      <c r="D6795" s="361">
        <v>0.12</v>
      </c>
    </row>
    <row r="6796" spans="1:4" s="364" customFormat="1" x14ac:dyDescent="0.25">
      <c r="A6796" s="360">
        <v>95331</v>
      </c>
      <c r="B6796" s="360" t="s">
        <v>6185</v>
      </c>
      <c r="C6796" s="360" t="s">
        <v>1295</v>
      </c>
      <c r="D6796" s="361">
        <v>7.0000000000000007E-2</v>
      </c>
    </row>
    <row r="6797" spans="1:4" s="364" customFormat="1" x14ac:dyDescent="0.25">
      <c r="A6797" s="360">
        <v>95332</v>
      </c>
      <c r="B6797" s="360" t="s">
        <v>6186</v>
      </c>
      <c r="C6797" s="360" t="s">
        <v>1295</v>
      </c>
      <c r="D6797" s="361">
        <v>0.4</v>
      </c>
    </row>
    <row r="6798" spans="1:4" s="364" customFormat="1" x14ac:dyDescent="0.25">
      <c r="A6798" s="360">
        <v>95333</v>
      </c>
      <c r="B6798" s="360" t="s">
        <v>6187</v>
      </c>
      <c r="C6798" s="360" t="s">
        <v>1295</v>
      </c>
      <c r="D6798" s="361">
        <v>0.4</v>
      </c>
    </row>
    <row r="6799" spans="1:4" s="364" customFormat="1" x14ac:dyDescent="0.25">
      <c r="A6799" s="360">
        <v>95334</v>
      </c>
      <c r="B6799" s="360" t="s">
        <v>6188</v>
      </c>
      <c r="C6799" s="360" t="s">
        <v>1295</v>
      </c>
      <c r="D6799" s="361">
        <v>0.48</v>
      </c>
    </row>
    <row r="6800" spans="1:4" s="364" customFormat="1" x14ac:dyDescent="0.25">
      <c r="A6800" s="360">
        <v>95335</v>
      </c>
      <c r="B6800" s="360" t="s">
        <v>6189</v>
      </c>
      <c r="C6800" s="360" t="s">
        <v>1295</v>
      </c>
      <c r="D6800" s="361">
        <v>0.19</v>
      </c>
    </row>
    <row r="6801" spans="1:4" s="364" customFormat="1" x14ac:dyDescent="0.25">
      <c r="A6801" s="360">
        <v>95337</v>
      </c>
      <c r="B6801" s="360" t="s">
        <v>6190</v>
      </c>
      <c r="C6801" s="360" t="s">
        <v>1295</v>
      </c>
      <c r="D6801" s="361">
        <v>0.12</v>
      </c>
    </row>
    <row r="6802" spans="1:4" s="364" customFormat="1" x14ac:dyDescent="0.25">
      <c r="A6802" s="360">
        <v>95338</v>
      </c>
      <c r="B6802" s="360" t="s">
        <v>6191</v>
      </c>
      <c r="C6802" s="360" t="s">
        <v>1295</v>
      </c>
      <c r="D6802" s="361">
        <v>0.22</v>
      </c>
    </row>
    <row r="6803" spans="1:4" s="364" customFormat="1" x14ac:dyDescent="0.25">
      <c r="A6803" s="360">
        <v>95339</v>
      </c>
      <c r="B6803" s="360" t="s">
        <v>6192</v>
      </c>
      <c r="C6803" s="360" t="s">
        <v>1295</v>
      </c>
      <c r="D6803" s="361">
        <v>0.18</v>
      </c>
    </row>
    <row r="6804" spans="1:4" s="364" customFormat="1" x14ac:dyDescent="0.25">
      <c r="A6804" s="360">
        <v>95340</v>
      </c>
      <c r="B6804" s="360" t="s">
        <v>6193</v>
      </c>
      <c r="C6804" s="360" t="s">
        <v>1295</v>
      </c>
      <c r="D6804" s="361">
        <v>0.16</v>
      </c>
    </row>
    <row r="6805" spans="1:4" s="364" customFormat="1" x14ac:dyDescent="0.25">
      <c r="A6805" s="360">
        <v>95341</v>
      </c>
      <c r="B6805" s="360" t="s">
        <v>6194</v>
      </c>
      <c r="C6805" s="360" t="s">
        <v>1295</v>
      </c>
      <c r="D6805" s="361">
        <v>0.12</v>
      </c>
    </row>
    <row r="6806" spans="1:4" s="364" customFormat="1" x14ac:dyDescent="0.25">
      <c r="A6806" s="360">
        <v>95342</v>
      </c>
      <c r="B6806" s="360" t="s">
        <v>6195</v>
      </c>
      <c r="C6806" s="360" t="s">
        <v>1295</v>
      </c>
      <c r="D6806" s="361">
        <v>0.1</v>
      </c>
    </row>
    <row r="6807" spans="1:4" s="364" customFormat="1" x14ac:dyDescent="0.25">
      <c r="A6807" s="360">
        <v>95343</v>
      </c>
      <c r="B6807" s="360" t="s">
        <v>6196</v>
      </c>
      <c r="C6807" s="360" t="s">
        <v>1295</v>
      </c>
      <c r="D6807" s="361">
        <v>0.12</v>
      </c>
    </row>
    <row r="6808" spans="1:4" s="364" customFormat="1" x14ac:dyDescent="0.25">
      <c r="A6808" s="360">
        <v>95344</v>
      </c>
      <c r="B6808" s="360" t="s">
        <v>6197</v>
      </c>
      <c r="C6808" s="360" t="s">
        <v>1295</v>
      </c>
      <c r="D6808" s="361">
        <v>0.09</v>
      </c>
    </row>
    <row r="6809" spans="1:4" s="364" customFormat="1" x14ac:dyDescent="0.25">
      <c r="A6809" s="360">
        <v>95345</v>
      </c>
      <c r="B6809" s="360" t="s">
        <v>6198</v>
      </c>
      <c r="C6809" s="360" t="s">
        <v>1295</v>
      </c>
      <c r="D6809" s="361">
        <v>0.34</v>
      </c>
    </row>
    <row r="6810" spans="1:4" s="364" customFormat="1" x14ac:dyDescent="0.25">
      <c r="A6810" s="360">
        <v>95346</v>
      </c>
      <c r="B6810" s="360" t="s">
        <v>6199</v>
      </c>
      <c r="C6810" s="360" t="s">
        <v>1295</v>
      </c>
      <c r="D6810" s="361">
        <v>0.04</v>
      </c>
    </row>
    <row r="6811" spans="1:4" s="364" customFormat="1" x14ac:dyDescent="0.25">
      <c r="A6811" s="360">
        <v>95347</v>
      </c>
      <c r="B6811" s="360" t="s">
        <v>6200</v>
      </c>
      <c r="C6811" s="360" t="s">
        <v>1295</v>
      </c>
      <c r="D6811" s="361">
        <v>0.04</v>
      </c>
    </row>
    <row r="6812" spans="1:4" s="364" customFormat="1" x14ac:dyDescent="0.25">
      <c r="A6812" s="360">
        <v>95348</v>
      </c>
      <c r="B6812" s="360" t="s">
        <v>6201</v>
      </c>
      <c r="C6812" s="360" t="s">
        <v>1295</v>
      </c>
      <c r="D6812" s="361">
        <v>0.05</v>
      </c>
    </row>
    <row r="6813" spans="1:4" s="364" customFormat="1" x14ac:dyDescent="0.25">
      <c r="A6813" s="360">
        <v>95349</v>
      </c>
      <c r="B6813" s="360" t="s">
        <v>6202</v>
      </c>
      <c r="C6813" s="360" t="s">
        <v>1295</v>
      </c>
      <c r="D6813" s="361">
        <v>0.04</v>
      </c>
    </row>
    <row r="6814" spans="1:4" s="364" customFormat="1" x14ac:dyDescent="0.25">
      <c r="A6814" s="360">
        <v>95350</v>
      </c>
      <c r="B6814" s="360" t="s">
        <v>6203</v>
      </c>
      <c r="C6814" s="360" t="s">
        <v>1295</v>
      </c>
      <c r="D6814" s="361">
        <v>0.04</v>
      </c>
    </row>
    <row r="6815" spans="1:4" s="364" customFormat="1" x14ac:dyDescent="0.25">
      <c r="A6815" s="360">
        <v>95351</v>
      </c>
      <c r="B6815" s="360" t="s">
        <v>6204</v>
      </c>
      <c r="C6815" s="360" t="s">
        <v>1295</v>
      </c>
      <c r="D6815" s="361">
        <v>0.13</v>
      </c>
    </row>
    <row r="6816" spans="1:4" s="364" customFormat="1" x14ac:dyDescent="0.25">
      <c r="A6816" s="360">
        <v>95352</v>
      </c>
      <c r="B6816" s="360" t="s">
        <v>6205</v>
      </c>
      <c r="C6816" s="360" t="s">
        <v>1295</v>
      </c>
      <c r="D6816" s="361">
        <v>0.04</v>
      </c>
    </row>
    <row r="6817" spans="1:4" s="364" customFormat="1" x14ac:dyDescent="0.25">
      <c r="A6817" s="360">
        <v>95354</v>
      </c>
      <c r="B6817" s="360" t="s">
        <v>6206</v>
      </c>
      <c r="C6817" s="360" t="s">
        <v>1295</v>
      </c>
      <c r="D6817" s="361">
        <v>0.06</v>
      </c>
    </row>
    <row r="6818" spans="1:4" s="364" customFormat="1" x14ac:dyDescent="0.25">
      <c r="A6818" s="360">
        <v>95355</v>
      </c>
      <c r="B6818" s="360" t="s">
        <v>6207</v>
      </c>
      <c r="C6818" s="360" t="s">
        <v>1295</v>
      </c>
      <c r="D6818" s="361">
        <v>0.06</v>
      </c>
    </row>
    <row r="6819" spans="1:4" s="364" customFormat="1" x14ac:dyDescent="0.25">
      <c r="A6819" s="360">
        <v>95356</v>
      </c>
      <c r="B6819" s="360" t="s">
        <v>6208</v>
      </c>
      <c r="C6819" s="360" t="s">
        <v>1295</v>
      </c>
      <c r="D6819" s="361">
        <v>0.08</v>
      </c>
    </row>
    <row r="6820" spans="1:4" s="364" customFormat="1" x14ac:dyDescent="0.25">
      <c r="A6820" s="360">
        <v>95357</v>
      </c>
      <c r="B6820" s="360" t="s">
        <v>6209</v>
      </c>
      <c r="C6820" s="360" t="s">
        <v>1295</v>
      </c>
      <c r="D6820" s="361">
        <v>0.12</v>
      </c>
    </row>
    <row r="6821" spans="1:4" s="364" customFormat="1" x14ac:dyDescent="0.25">
      <c r="A6821" s="360">
        <v>95358</v>
      </c>
      <c r="B6821" s="360" t="s">
        <v>6210</v>
      </c>
      <c r="C6821" s="360" t="s">
        <v>1295</v>
      </c>
      <c r="D6821" s="361">
        <v>0.13</v>
      </c>
    </row>
    <row r="6822" spans="1:4" s="364" customFormat="1" x14ac:dyDescent="0.25">
      <c r="A6822" s="360">
        <v>95359</v>
      </c>
      <c r="B6822" s="360" t="s">
        <v>6211</v>
      </c>
      <c r="C6822" s="360" t="s">
        <v>1295</v>
      </c>
      <c r="D6822" s="361">
        <v>0.13</v>
      </c>
    </row>
    <row r="6823" spans="1:4" s="364" customFormat="1" x14ac:dyDescent="0.25">
      <c r="A6823" s="360">
        <v>95360</v>
      </c>
      <c r="B6823" s="360" t="s">
        <v>6212</v>
      </c>
      <c r="C6823" s="360" t="s">
        <v>1295</v>
      </c>
      <c r="D6823" s="361">
        <v>0.09</v>
      </c>
    </row>
    <row r="6824" spans="1:4" s="364" customFormat="1" x14ac:dyDescent="0.25">
      <c r="A6824" s="360">
        <v>95361</v>
      </c>
      <c r="B6824" s="360" t="s">
        <v>6213</v>
      </c>
      <c r="C6824" s="360" t="s">
        <v>1295</v>
      </c>
      <c r="D6824" s="361">
        <v>0.06</v>
      </c>
    </row>
    <row r="6825" spans="1:4" s="364" customFormat="1" x14ac:dyDescent="0.25">
      <c r="A6825" s="360">
        <v>95362</v>
      </c>
      <c r="B6825" s="360" t="s">
        <v>6214</v>
      </c>
      <c r="C6825" s="360" t="s">
        <v>1295</v>
      </c>
      <c r="D6825" s="361">
        <v>0.08</v>
      </c>
    </row>
    <row r="6826" spans="1:4" s="364" customFormat="1" x14ac:dyDescent="0.25">
      <c r="A6826" s="360">
        <v>95363</v>
      </c>
      <c r="B6826" s="360" t="s">
        <v>6215</v>
      </c>
      <c r="C6826" s="360" t="s">
        <v>1295</v>
      </c>
      <c r="D6826" s="361">
        <v>0.1</v>
      </c>
    </row>
    <row r="6827" spans="1:4" s="364" customFormat="1" x14ac:dyDescent="0.25">
      <c r="A6827" s="360">
        <v>95364</v>
      </c>
      <c r="B6827" s="360" t="s">
        <v>6216</v>
      </c>
      <c r="C6827" s="360" t="s">
        <v>1295</v>
      </c>
      <c r="D6827" s="361">
        <v>7.0000000000000007E-2</v>
      </c>
    </row>
    <row r="6828" spans="1:4" s="364" customFormat="1" x14ac:dyDescent="0.25">
      <c r="A6828" s="360">
        <v>95365</v>
      </c>
      <c r="B6828" s="360" t="s">
        <v>6217</v>
      </c>
      <c r="C6828" s="360" t="s">
        <v>1295</v>
      </c>
      <c r="D6828" s="361">
        <v>0.08</v>
      </c>
    </row>
    <row r="6829" spans="1:4" s="364" customFormat="1" x14ac:dyDescent="0.25">
      <c r="A6829" s="360">
        <v>95366</v>
      </c>
      <c r="B6829" s="360" t="s">
        <v>6218</v>
      </c>
      <c r="C6829" s="360" t="s">
        <v>1295</v>
      </c>
      <c r="D6829" s="361">
        <v>0.06</v>
      </c>
    </row>
    <row r="6830" spans="1:4" s="364" customFormat="1" x14ac:dyDescent="0.25">
      <c r="A6830" s="360">
        <v>95367</v>
      </c>
      <c r="B6830" s="360" t="s">
        <v>6219</v>
      </c>
      <c r="C6830" s="360" t="s">
        <v>1295</v>
      </c>
      <c r="D6830" s="361">
        <v>7.0000000000000007E-2</v>
      </c>
    </row>
    <row r="6831" spans="1:4" s="364" customFormat="1" x14ac:dyDescent="0.25">
      <c r="A6831" s="360">
        <v>95368</v>
      </c>
      <c r="B6831" s="360" t="s">
        <v>6220</v>
      </c>
      <c r="C6831" s="360" t="s">
        <v>1295</v>
      </c>
      <c r="D6831" s="361">
        <v>0.11</v>
      </c>
    </row>
    <row r="6832" spans="1:4" s="364" customFormat="1" x14ac:dyDescent="0.25">
      <c r="A6832" s="360">
        <v>95369</v>
      </c>
      <c r="B6832" s="360" t="s">
        <v>6221</v>
      </c>
      <c r="C6832" s="360" t="s">
        <v>1295</v>
      </c>
      <c r="D6832" s="361">
        <v>7.0000000000000007E-2</v>
      </c>
    </row>
    <row r="6833" spans="1:4" s="364" customFormat="1" x14ac:dyDescent="0.25">
      <c r="A6833" s="360">
        <v>95370</v>
      </c>
      <c r="B6833" s="360" t="s">
        <v>6222</v>
      </c>
      <c r="C6833" s="360" t="s">
        <v>1295</v>
      </c>
      <c r="D6833" s="361">
        <v>0.17</v>
      </c>
    </row>
    <row r="6834" spans="1:4" s="364" customFormat="1" x14ac:dyDescent="0.25">
      <c r="A6834" s="360">
        <v>95371</v>
      </c>
      <c r="B6834" s="360" t="s">
        <v>6223</v>
      </c>
      <c r="C6834" s="360" t="s">
        <v>1295</v>
      </c>
      <c r="D6834" s="361">
        <v>0.22</v>
      </c>
    </row>
    <row r="6835" spans="1:4" s="364" customFormat="1" x14ac:dyDescent="0.25">
      <c r="A6835" s="360">
        <v>95372</v>
      </c>
      <c r="B6835" s="360" t="s">
        <v>6224</v>
      </c>
      <c r="C6835" s="360" t="s">
        <v>1295</v>
      </c>
      <c r="D6835" s="361">
        <v>0.15</v>
      </c>
    </row>
    <row r="6836" spans="1:4" s="364" customFormat="1" x14ac:dyDescent="0.25">
      <c r="A6836" s="360">
        <v>95373</v>
      </c>
      <c r="B6836" s="360" t="s">
        <v>6225</v>
      </c>
      <c r="C6836" s="360" t="s">
        <v>1295</v>
      </c>
      <c r="D6836" s="361">
        <v>0.17</v>
      </c>
    </row>
    <row r="6837" spans="1:4" s="364" customFormat="1" x14ac:dyDescent="0.25">
      <c r="A6837" s="360">
        <v>95374</v>
      </c>
      <c r="B6837" s="360" t="s">
        <v>6226</v>
      </c>
      <c r="C6837" s="360" t="s">
        <v>1295</v>
      </c>
      <c r="D6837" s="361">
        <v>0.17</v>
      </c>
    </row>
    <row r="6838" spans="1:4" s="364" customFormat="1" x14ac:dyDescent="0.25">
      <c r="A6838" s="360">
        <v>95375</v>
      </c>
      <c r="B6838" s="360" t="s">
        <v>6227</v>
      </c>
      <c r="C6838" s="360" t="s">
        <v>1295</v>
      </c>
      <c r="D6838" s="361">
        <v>0.15</v>
      </c>
    </row>
    <row r="6839" spans="1:4" s="364" customFormat="1" x14ac:dyDescent="0.25">
      <c r="A6839" s="360">
        <v>95376</v>
      </c>
      <c r="B6839" s="360" t="s">
        <v>6228</v>
      </c>
      <c r="C6839" s="360" t="s">
        <v>1295</v>
      </c>
      <c r="D6839" s="361">
        <v>0.03</v>
      </c>
    </row>
    <row r="6840" spans="1:4" s="364" customFormat="1" x14ac:dyDescent="0.25">
      <c r="A6840" s="360">
        <v>95377</v>
      </c>
      <c r="B6840" s="360" t="s">
        <v>6229</v>
      </c>
      <c r="C6840" s="360" t="s">
        <v>1295</v>
      </c>
      <c r="D6840" s="361">
        <v>0.12</v>
      </c>
    </row>
    <row r="6841" spans="1:4" s="364" customFormat="1" x14ac:dyDescent="0.25">
      <c r="A6841" s="360">
        <v>95378</v>
      </c>
      <c r="B6841" s="360" t="s">
        <v>6230</v>
      </c>
      <c r="C6841" s="360" t="s">
        <v>1295</v>
      </c>
      <c r="D6841" s="361">
        <v>0.14000000000000001</v>
      </c>
    </row>
    <row r="6842" spans="1:4" s="364" customFormat="1" x14ac:dyDescent="0.25">
      <c r="A6842" s="360">
        <v>95379</v>
      </c>
      <c r="B6842" s="360" t="s">
        <v>6231</v>
      </c>
      <c r="C6842" s="360" t="s">
        <v>1295</v>
      </c>
      <c r="D6842" s="361">
        <v>0.12</v>
      </c>
    </row>
    <row r="6843" spans="1:4" s="364" customFormat="1" x14ac:dyDescent="0.25">
      <c r="A6843" s="360">
        <v>95380</v>
      </c>
      <c r="B6843" s="360" t="s">
        <v>6232</v>
      </c>
      <c r="C6843" s="360" t="s">
        <v>1295</v>
      </c>
      <c r="D6843" s="361">
        <v>0.13</v>
      </c>
    </row>
    <row r="6844" spans="1:4" s="364" customFormat="1" x14ac:dyDescent="0.25">
      <c r="A6844" s="360">
        <v>95382</v>
      </c>
      <c r="B6844" s="360" t="s">
        <v>6233</v>
      </c>
      <c r="C6844" s="360" t="s">
        <v>1295</v>
      </c>
      <c r="D6844" s="361">
        <v>0.15</v>
      </c>
    </row>
    <row r="6845" spans="1:4" s="364" customFormat="1" x14ac:dyDescent="0.25">
      <c r="A6845" s="360">
        <v>95383</v>
      </c>
      <c r="B6845" s="360" t="s">
        <v>6234</v>
      </c>
      <c r="C6845" s="360" t="s">
        <v>1295</v>
      </c>
      <c r="D6845" s="361">
        <v>0.24</v>
      </c>
    </row>
    <row r="6846" spans="1:4" s="364" customFormat="1" x14ac:dyDescent="0.25">
      <c r="A6846" s="360">
        <v>95384</v>
      </c>
      <c r="B6846" s="360" t="s">
        <v>6235</v>
      </c>
      <c r="C6846" s="360" t="s">
        <v>1295</v>
      </c>
      <c r="D6846" s="361">
        <v>0.16</v>
      </c>
    </row>
    <row r="6847" spans="1:4" s="364" customFormat="1" x14ac:dyDescent="0.25">
      <c r="A6847" s="360">
        <v>95385</v>
      </c>
      <c r="B6847" s="360" t="s">
        <v>6236</v>
      </c>
      <c r="C6847" s="360" t="s">
        <v>1295</v>
      </c>
      <c r="D6847" s="361">
        <v>0.13</v>
      </c>
    </row>
    <row r="6848" spans="1:4" s="364" customFormat="1" x14ac:dyDescent="0.25">
      <c r="A6848" s="360">
        <v>95386</v>
      </c>
      <c r="B6848" s="360" t="s">
        <v>6237</v>
      </c>
      <c r="C6848" s="360" t="s">
        <v>1295</v>
      </c>
      <c r="D6848" s="361">
        <v>0.09</v>
      </c>
    </row>
    <row r="6849" spans="1:4" s="364" customFormat="1" x14ac:dyDescent="0.25">
      <c r="A6849" s="360">
        <v>95387</v>
      </c>
      <c r="B6849" s="360" t="s">
        <v>6238</v>
      </c>
      <c r="C6849" s="360" t="s">
        <v>1295</v>
      </c>
      <c r="D6849" s="361">
        <v>0.14000000000000001</v>
      </c>
    </row>
    <row r="6850" spans="1:4" s="364" customFormat="1" x14ac:dyDescent="0.25">
      <c r="A6850" s="360">
        <v>95388</v>
      </c>
      <c r="B6850" s="360" t="s">
        <v>6239</v>
      </c>
      <c r="C6850" s="360" t="s">
        <v>1295</v>
      </c>
      <c r="D6850" s="361">
        <v>0.05</v>
      </c>
    </row>
    <row r="6851" spans="1:4" s="364" customFormat="1" x14ac:dyDescent="0.25">
      <c r="A6851" s="360">
        <v>95389</v>
      </c>
      <c r="B6851" s="360" t="s">
        <v>6240</v>
      </c>
      <c r="C6851" s="360" t="s">
        <v>1295</v>
      </c>
      <c r="D6851" s="361">
        <v>0.06</v>
      </c>
    </row>
    <row r="6852" spans="1:4" s="364" customFormat="1" x14ac:dyDescent="0.25">
      <c r="A6852" s="360">
        <v>95390</v>
      </c>
      <c r="B6852" s="360" t="s">
        <v>6241</v>
      </c>
      <c r="C6852" s="360" t="s">
        <v>1295</v>
      </c>
      <c r="D6852" s="361">
        <v>0.05</v>
      </c>
    </row>
    <row r="6853" spans="1:4" s="364" customFormat="1" x14ac:dyDescent="0.25">
      <c r="A6853" s="360">
        <v>95391</v>
      </c>
      <c r="B6853" s="360" t="s">
        <v>6242</v>
      </c>
      <c r="C6853" s="360" t="s">
        <v>1295</v>
      </c>
      <c r="D6853" s="361">
        <v>0.08</v>
      </c>
    </row>
    <row r="6854" spans="1:4" s="364" customFormat="1" x14ac:dyDescent="0.25">
      <c r="A6854" s="360">
        <v>95392</v>
      </c>
      <c r="B6854" s="360" t="s">
        <v>6243</v>
      </c>
      <c r="C6854" s="360" t="s">
        <v>1295</v>
      </c>
      <c r="D6854" s="361">
        <v>0.08</v>
      </c>
    </row>
    <row r="6855" spans="1:4" s="364" customFormat="1" x14ac:dyDescent="0.25">
      <c r="A6855" s="360">
        <v>95393</v>
      </c>
      <c r="B6855" s="360" t="s">
        <v>6244</v>
      </c>
      <c r="C6855" s="360" t="s">
        <v>1295</v>
      </c>
      <c r="D6855" s="361">
        <v>0.42</v>
      </c>
    </row>
    <row r="6856" spans="1:4" s="364" customFormat="1" x14ac:dyDescent="0.25">
      <c r="A6856" s="360">
        <v>95394</v>
      </c>
      <c r="B6856" s="360" t="s">
        <v>6245</v>
      </c>
      <c r="C6856" s="360" t="s">
        <v>1295</v>
      </c>
      <c r="D6856" s="361">
        <v>0.33</v>
      </c>
    </row>
    <row r="6857" spans="1:4" s="364" customFormat="1" x14ac:dyDescent="0.25">
      <c r="A6857" s="360">
        <v>95395</v>
      </c>
      <c r="B6857" s="360" t="s">
        <v>6246</v>
      </c>
      <c r="C6857" s="360" t="s">
        <v>1295</v>
      </c>
      <c r="D6857" s="361">
        <v>0.48</v>
      </c>
    </row>
    <row r="6858" spans="1:4" s="364" customFormat="1" x14ac:dyDescent="0.25">
      <c r="A6858" s="360">
        <v>95396</v>
      </c>
      <c r="B6858" s="360" t="s">
        <v>6247</v>
      </c>
      <c r="C6858" s="360" t="s">
        <v>1295</v>
      </c>
      <c r="D6858" s="361">
        <v>0.63</v>
      </c>
    </row>
    <row r="6859" spans="1:4" s="364" customFormat="1" x14ac:dyDescent="0.25">
      <c r="A6859" s="360">
        <v>95397</v>
      </c>
      <c r="B6859" s="360" t="s">
        <v>6248</v>
      </c>
      <c r="C6859" s="360" t="s">
        <v>1295</v>
      </c>
      <c r="D6859" s="361">
        <v>0.09</v>
      </c>
    </row>
    <row r="6860" spans="1:4" s="364" customFormat="1" x14ac:dyDescent="0.25">
      <c r="A6860" s="360">
        <v>95398</v>
      </c>
      <c r="B6860" s="360" t="s">
        <v>6249</v>
      </c>
      <c r="C6860" s="360" t="s">
        <v>1295</v>
      </c>
      <c r="D6860" s="361">
        <v>7.0000000000000007E-2</v>
      </c>
    </row>
    <row r="6861" spans="1:4" s="364" customFormat="1" x14ac:dyDescent="0.25">
      <c r="A6861" s="360">
        <v>95399</v>
      </c>
      <c r="B6861" s="360" t="s">
        <v>6250</v>
      </c>
      <c r="C6861" s="360" t="s">
        <v>1295</v>
      </c>
      <c r="D6861" s="361">
        <v>0.04</v>
      </c>
    </row>
    <row r="6862" spans="1:4" s="364" customFormat="1" x14ac:dyDescent="0.25">
      <c r="A6862" s="360">
        <v>95400</v>
      </c>
      <c r="B6862" s="360" t="s">
        <v>6251</v>
      </c>
      <c r="C6862" s="360" t="s">
        <v>1295</v>
      </c>
      <c r="D6862" s="361">
        <v>7.0000000000000007E-2</v>
      </c>
    </row>
    <row r="6863" spans="1:4" s="364" customFormat="1" x14ac:dyDescent="0.25">
      <c r="A6863" s="360">
        <v>95401</v>
      </c>
      <c r="B6863" s="360" t="s">
        <v>6252</v>
      </c>
      <c r="C6863" s="360" t="s">
        <v>1295</v>
      </c>
      <c r="D6863" s="361">
        <v>0.22</v>
      </c>
    </row>
    <row r="6864" spans="1:4" s="364" customFormat="1" x14ac:dyDescent="0.25">
      <c r="A6864" s="360">
        <v>95402</v>
      </c>
      <c r="B6864" s="360" t="s">
        <v>6253</v>
      </c>
      <c r="C6864" s="360" t="s">
        <v>1295</v>
      </c>
      <c r="D6864" s="361">
        <v>0.82</v>
      </c>
    </row>
    <row r="6865" spans="1:4" s="364" customFormat="1" x14ac:dyDescent="0.25">
      <c r="A6865" s="360">
        <v>95403</v>
      </c>
      <c r="B6865" s="360" t="s">
        <v>6254</v>
      </c>
      <c r="C6865" s="360" t="s">
        <v>1295</v>
      </c>
      <c r="D6865" s="361">
        <v>0.93</v>
      </c>
    </row>
    <row r="6866" spans="1:4" s="364" customFormat="1" x14ac:dyDescent="0.25">
      <c r="A6866" s="360">
        <v>95404</v>
      </c>
      <c r="B6866" s="360" t="s">
        <v>6255</v>
      </c>
      <c r="C6866" s="360" t="s">
        <v>1295</v>
      </c>
      <c r="D6866" s="361">
        <v>1.27</v>
      </c>
    </row>
    <row r="6867" spans="1:4" s="364" customFormat="1" x14ac:dyDescent="0.25">
      <c r="A6867" s="360">
        <v>95405</v>
      </c>
      <c r="B6867" s="360" t="s">
        <v>6256</v>
      </c>
      <c r="C6867" s="360" t="s">
        <v>1295</v>
      </c>
      <c r="D6867" s="361">
        <v>0.34</v>
      </c>
    </row>
    <row r="6868" spans="1:4" s="364" customFormat="1" x14ac:dyDescent="0.25">
      <c r="A6868" s="360">
        <v>95406</v>
      </c>
      <c r="B6868" s="360" t="s">
        <v>6257</v>
      </c>
      <c r="C6868" s="360" t="s">
        <v>1295</v>
      </c>
      <c r="D6868" s="361">
        <v>0.08</v>
      </c>
    </row>
    <row r="6869" spans="1:4" s="364" customFormat="1" x14ac:dyDescent="0.25">
      <c r="A6869" s="360">
        <v>95407</v>
      </c>
      <c r="B6869" s="360" t="s">
        <v>6258</v>
      </c>
      <c r="C6869" s="360" t="s">
        <v>1295</v>
      </c>
      <c r="D6869" s="361">
        <v>2.2200000000000002</v>
      </c>
    </row>
    <row r="6870" spans="1:4" s="364" customFormat="1" x14ac:dyDescent="0.25">
      <c r="A6870" s="360">
        <v>95408</v>
      </c>
      <c r="B6870" s="360" t="s">
        <v>6259</v>
      </c>
      <c r="C6870" s="360" t="s">
        <v>806</v>
      </c>
      <c r="D6870" s="361">
        <v>6.18</v>
      </c>
    </row>
    <row r="6871" spans="1:4" s="364" customFormat="1" x14ac:dyDescent="0.25">
      <c r="A6871" s="360">
        <v>95409</v>
      </c>
      <c r="B6871" s="360" t="s">
        <v>6260</v>
      </c>
      <c r="C6871" s="360" t="s">
        <v>806</v>
      </c>
      <c r="D6871" s="361">
        <v>11.97</v>
      </c>
    </row>
    <row r="6872" spans="1:4" s="364" customFormat="1" x14ac:dyDescent="0.25">
      <c r="A6872" s="360">
        <v>95410</v>
      </c>
      <c r="B6872" s="360" t="s">
        <v>6261</v>
      </c>
      <c r="C6872" s="360" t="s">
        <v>806</v>
      </c>
      <c r="D6872" s="361">
        <v>5.6</v>
      </c>
    </row>
    <row r="6873" spans="1:4" s="364" customFormat="1" x14ac:dyDescent="0.25">
      <c r="A6873" s="360">
        <v>95411</v>
      </c>
      <c r="B6873" s="360" t="s">
        <v>6262</v>
      </c>
      <c r="C6873" s="360" t="s">
        <v>806</v>
      </c>
      <c r="D6873" s="361">
        <v>10.69</v>
      </c>
    </row>
    <row r="6874" spans="1:4" s="364" customFormat="1" x14ac:dyDescent="0.25">
      <c r="A6874" s="360">
        <v>95412</v>
      </c>
      <c r="B6874" s="360" t="s">
        <v>6263</v>
      </c>
      <c r="C6874" s="360" t="s">
        <v>806</v>
      </c>
      <c r="D6874" s="361">
        <v>12.78</v>
      </c>
    </row>
    <row r="6875" spans="1:4" s="364" customFormat="1" x14ac:dyDescent="0.25">
      <c r="A6875" s="360">
        <v>95413</v>
      </c>
      <c r="B6875" s="360" t="s">
        <v>6264</v>
      </c>
      <c r="C6875" s="360" t="s">
        <v>806</v>
      </c>
      <c r="D6875" s="361">
        <v>11.63</v>
      </c>
    </row>
    <row r="6876" spans="1:4" s="364" customFormat="1" x14ac:dyDescent="0.25">
      <c r="A6876" s="360">
        <v>95414</v>
      </c>
      <c r="B6876" s="360" t="s">
        <v>6265</v>
      </c>
      <c r="C6876" s="360" t="s">
        <v>806</v>
      </c>
      <c r="D6876" s="361">
        <v>57.91</v>
      </c>
    </row>
    <row r="6877" spans="1:4" s="364" customFormat="1" x14ac:dyDescent="0.25">
      <c r="A6877" s="360">
        <v>95415</v>
      </c>
      <c r="B6877" s="360" t="s">
        <v>6266</v>
      </c>
      <c r="C6877" s="360" t="s">
        <v>806</v>
      </c>
      <c r="D6877" s="361">
        <v>112.81</v>
      </c>
    </row>
    <row r="6878" spans="1:4" s="364" customFormat="1" x14ac:dyDescent="0.25">
      <c r="A6878" s="360">
        <v>95416</v>
      </c>
      <c r="B6878" s="360" t="s">
        <v>6267</v>
      </c>
      <c r="C6878" s="360" t="s">
        <v>806</v>
      </c>
      <c r="D6878" s="361">
        <v>9.74</v>
      </c>
    </row>
    <row r="6879" spans="1:4" s="364" customFormat="1" x14ac:dyDescent="0.25">
      <c r="A6879" s="360">
        <v>95417</v>
      </c>
      <c r="B6879" s="360" t="s">
        <v>6268</v>
      </c>
      <c r="C6879" s="360" t="s">
        <v>806</v>
      </c>
      <c r="D6879" s="361">
        <v>128.4</v>
      </c>
    </row>
    <row r="6880" spans="1:4" s="364" customFormat="1" x14ac:dyDescent="0.25">
      <c r="A6880" s="360">
        <v>95418</v>
      </c>
      <c r="B6880" s="360" t="s">
        <v>6269</v>
      </c>
      <c r="C6880" s="360" t="s">
        <v>806</v>
      </c>
      <c r="D6880" s="361">
        <v>175.52</v>
      </c>
    </row>
    <row r="6881" spans="1:4" s="364" customFormat="1" x14ac:dyDescent="0.25">
      <c r="A6881" s="360">
        <v>95419</v>
      </c>
      <c r="B6881" s="360" t="s">
        <v>6270</v>
      </c>
      <c r="C6881" s="360" t="s">
        <v>806</v>
      </c>
      <c r="D6881" s="361">
        <v>47.22</v>
      </c>
    </row>
    <row r="6882" spans="1:4" s="364" customFormat="1" x14ac:dyDescent="0.25">
      <c r="A6882" s="360">
        <v>95420</v>
      </c>
      <c r="B6882" s="360" t="s">
        <v>6271</v>
      </c>
      <c r="C6882" s="360" t="s">
        <v>806</v>
      </c>
      <c r="D6882" s="361">
        <v>67.069999999999993</v>
      </c>
    </row>
    <row r="6883" spans="1:4" s="364" customFormat="1" x14ac:dyDescent="0.25">
      <c r="A6883" s="360">
        <v>95421</v>
      </c>
      <c r="B6883" s="360" t="s">
        <v>6272</v>
      </c>
      <c r="C6883" s="360" t="s">
        <v>806</v>
      </c>
      <c r="D6883" s="361">
        <v>88.68</v>
      </c>
    </row>
    <row r="6884" spans="1:4" s="364" customFormat="1" x14ac:dyDescent="0.25">
      <c r="A6884" s="360">
        <v>95422</v>
      </c>
      <c r="B6884" s="360" t="s">
        <v>6273</v>
      </c>
      <c r="C6884" s="360" t="s">
        <v>806</v>
      </c>
      <c r="D6884" s="361">
        <v>31.17</v>
      </c>
    </row>
    <row r="6885" spans="1:4" s="364" customFormat="1" x14ac:dyDescent="0.25">
      <c r="A6885" s="360">
        <v>95423</v>
      </c>
      <c r="B6885" s="360" t="s">
        <v>6274</v>
      </c>
      <c r="C6885" s="360" t="s">
        <v>806</v>
      </c>
      <c r="D6885" s="361">
        <v>47.31</v>
      </c>
    </row>
    <row r="6886" spans="1:4" s="364" customFormat="1" x14ac:dyDescent="0.25">
      <c r="A6886" s="360">
        <v>95424</v>
      </c>
      <c r="B6886" s="360" t="s">
        <v>6275</v>
      </c>
      <c r="C6886" s="360" t="s">
        <v>806</v>
      </c>
      <c r="D6886" s="361">
        <v>12.36</v>
      </c>
    </row>
    <row r="6887" spans="1:4" s="364" customFormat="1" x14ac:dyDescent="0.25">
      <c r="A6887" s="360">
        <v>100288</v>
      </c>
      <c r="B6887" s="360" t="s">
        <v>6276</v>
      </c>
      <c r="C6887" s="360" t="s">
        <v>1295</v>
      </c>
      <c r="D6887" s="361">
        <v>0.03</v>
      </c>
    </row>
    <row r="6888" spans="1:4" s="364" customFormat="1" x14ac:dyDescent="0.25">
      <c r="A6888" s="360">
        <v>100289</v>
      </c>
      <c r="B6888" s="360" t="s">
        <v>6277</v>
      </c>
      <c r="C6888" s="360" t="s">
        <v>1295</v>
      </c>
      <c r="D6888" s="361">
        <v>16.28</v>
      </c>
    </row>
    <row r="6889" spans="1:4" s="364" customFormat="1" x14ac:dyDescent="0.25">
      <c r="A6889" s="360">
        <v>100290</v>
      </c>
      <c r="B6889" s="360" t="s">
        <v>6278</v>
      </c>
      <c r="C6889" s="360" t="s">
        <v>1295</v>
      </c>
      <c r="D6889" s="361">
        <v>0.06</v>
      </c>
    </row>
    <row r="6890" spans="1:4" s="364" customFormat="1" x14ac:dyDescent="0.25">
      <c r="A6890" s="360">
        <v>100291</v>
      </c>
      <c r="B6890" s="360" t="s">
        <v>6279</v>
      </c>
      <c r="C6890" s="360" t="s">
        <v>1295</v>
      </c>
      <c r="D6890" s="361">
        <v>0.11</v>
      </c>
    </row>
    <row r="6891" spans="1:4" s="364" customFormat="1" x14ac:dyDescent="0.25">
      <c r="A6891" s="360">
        <v>100292</v>
      </c>
      <c r="B6891" s="360" t="s">
        <v>6280</v>
      </c>
      <c r="C6891" s="360" t="s">
        <v>1295</v>
      </c>
      <c r="D6891" s="361">
        <v>0.41</v>
      </c>
    </row>
    <row r="6892" spans="1:4" s="364" customFormat="1" x14ac:dyDescent="0.25">
      <c r="A6892" s="360">
        <v>100293</v>
      </c>
      <c r="B6892" s="360" t="s">
        <v>6281</v>
      </c>
      <c r="C6892" s="360" t="s">
        <v>1295</v>
      </c>
      <c r="D6892" s="361">
        <v>0.11</v>
      </c>
    </row>
    <row r="6893" spans="1:4" s="364" customFormat="1" x14ac:dyDescent="0.25">
      <c r="A6893" s="360">
        <v>100294</v>
      </c>
      <c r="B6893" s="360" t="s">
        <v>6282</v>
      </c>
      <c r="C6893" s="360" t="s">
        <v>1295</v>
      </c>
      <c r="D6893" s="361">
        <v>0.22</v>
      </c>
    </row>
    <row r="6894" spans="1:4" s="364" customFormat="1" x14ac:dyDescent="0.25">
      <c r="A6894" s="360">
        <v>100295</v>
      </c>
      <c r="B6894" s="360" t="s">
        <v>6283</v>
      </c>
      <c r="C6894" s="360" t="s">
        <v>1295</v>
      </c>
      <c r="D6894" s="361">
        <v>0.31</v>
      </c>
    </row>
    <row r="6895" spans="1:4" s="364" customFormat="1" x14ac:dyDescent="0.25">
      <c r="A6895" s="360">
        <v>100296</v>
      </c>
      <c r="B6895" s="360" t="s">
        <v>6284</v>
      </c>
      <c r="C6895" s="360" t="s">
        <v>1295</v>
      </c>
      <c r="D6895" s="361">
        <v>0.65</v>
      </c>
    </row>
    <row r="6896" spans="1:4" s="364" customFormat="1" x14ac:dyDescent="0.25">
      <c r="A6896" s="360">
        <v>100297</v>
      </c>
      <c r="B6896" s="360" t="s">
        <v>6285</v>
      </c>
      <c r="C6896" s="360" t="s">
        <v>1295</v>
      </c>
      <c r="D6896" s="361">
        <v>0.73</v>
      </c>
    </row>
    <row r="6897" spans="1:4" s="364" customFormat="1" x14ac:dyDescent="0.25">
      <c r="A6897" s="360">
        <v>100298</v>
      </c>
      <c r="B6897" s="360" t="s">
        <v>6286</v>
      </c>
      <c r="C6897" s="360" t="s">
        <v>1295</v>
      </c>
      <c r="D6897" s="361">
        <v>0.34</v>
      </c>
    </row>
    <row r="6898" spans="1:4" s="364" customFormat="1" x14ac:dyDescent="0.25">
      <c r="A6898" s="360">
        <v>100299</v>
      </c>
      <c r="B6898" s="360" t="s">
        <v>6287</v>
      </c>
      <c r="C6898" s="360" t="s">
        <v>1295</v>
      </c>
      <c r="D6898" s="361">
        <v>0.43</v>
      </c>
    </row>
    <row r="6899" spans="1:4" s="364" customFormat="1" x14ac:dyDescent="0.25">
      <c r="A6899" s="360">
        <v>100300</v>
      </c>
      <c r="B6899" s="360" t="s">
        <v>6288</v>
      </c>
      <c r="C6899" s="360" t="s">
        <v>1295</v>
      </c>
      <c r="D6899" s="361">
        <v>19.149999999999999</v>
      </c>
    </row>
    <row r="6900" spans="1:4" s="364" customFormat="1" x14ac:dyDescent="0.25">
      <c r="A6900" s="360">
        <v>100301</v>
      </c>
      <c r="B6900" s="360" t="s">
        <v>6289</v>
      </c>
      <c r="C6900" s="360" t="s">
        <v>1295</v>
      </c>
      <c r="D6900" s="361">
        <v>18.170000000000002</v>
      </c>
    </row>
    <row r="6901" spans="1:4" s="364" customFormat="1" x14ac:dyDescent="0.25">
      <c r="A6901" s="360">
        <v>100302</v>
      </c>
      <c r="B6901" s="360" t="s">
        <v>6290</v>
      </c>
      <c r="C6901" s="360" t="s">
        <v>1295</v>
      </c>
      <c r="D6901" s="361">
        <v>116.2</v>
      </c>
    </row>
    <row r="6902" spans="1:4" s="364" customFormat="1" x14ac:dyDescent="0.25">
      <c r="A6902" s="360">
        <v>100303</v>
      </c>
      <c r="B6902" s="360" t="s">
        <v>6291</v>
      </c>
      <c r="C6902" s="360" t="s">
        <v>1295</v>
      </c>
      <c r="D6902" s="361">
        <v>17.21</v>
      </c>
    </row>
    <row r="6903" spans="1:4" s="364" customFormat="1" x14ac:dyDescent="0.25">
      <c r="A6903" s="360">
        <v>100304</v>
      </c>
      <c r="B6903" s="360" t="s">
        <v>6292</v>
      </c>
      <c r="C6903" s="360" t="s">
        <v>1295</v>
      </c>
      <c r="D6903" s="361">
        <v>65.23</v>
      </c>
    </row>
    <row r="6904" spans="1:4" s="364" customFormat="1" x14ac:dyDescent="0.25">
      <c r="A6904" s="360">
        <v>100305</v>
      </c>
      <c r="B6904" s="360" t="s">
        <v>6293</v>
      </c>
      <c r="C6904" s="360" t="s">
        <v>1295</v>
      </c>
      <c r="D6904" s="361">
        <v>81.150000000000006</v>
      </c>
    </row>
    <row r="6905" spans="1:4" s="364" customFormat="1" x14ac:dyDescent="0.25">
      <c r="A6905" s="360">
        <v>100306</v>
      </c>
      <c r="B6905" s="360" t="s">
        <v>6294</v>
      </c>
      <c r="C6905" s="360" t="s">
        <v>1295</v>
      </c>
      <c r="D6905" s="361">
        <v>91.39</v>
      </c>
    </row>
    <row r="6906" spans="1:4" s="364" customFormat="1" x14ac:dyDescent="0.25">
      <c r="A6906" s="360">
        <v>100307</v>
      </c>
      <c r="B6906" s="360" t="s">
        <v>6295</v>
      </c>
      <c r="C6906" s="360" t="s">
        <v>1295</v>
      </c>
      <c r="D6906" s="361">
        <v>20.68</v>
      </c>
    </row>
    <row r="6907" spans="1:4" s="364" customFormat="1" x14ac:dyDescent="0.25">
      <c r="A6907" s="360">
        <v>100308</v>
      </c>
      <c r="B6907" s="360" t="s">
        <v>6296</v>
      </c>
      <c r="C6907" s="360" t="s">
        <v>1295</v>
      </c>
      <c r="D6907" s="361">
        <v>23.99</v>
      </c>
    </row>
    <row r="6908" spans="1:4" s="364" customFormat="1" x14ac:dyDescent="0.25">
      <c r="A6908" s="360">
        <v>100309</v>
      </c>
      <c r="B6908" s="360" t="s">
        <v>816</v>
      </c>
      <c r="C6908" s="360" t="s">
        <v>1295</v>
      </c>
      <c r="D6908" s="361">
        <v>35.67</v>
      </c>
    </row>
    <row r="6909" spans="1:4" s="364" customFormat="1" x14ac:dyDescent="0.25">
      <c r="A6909" s="360">
        <v>100310</v>
      </c>
      <c r="B6909" s="360" t="s">
        <v>6297</v>
      </c>
      <c r="C6909" s="360" t="s">
        <v>806</v>
      </c>
      <c r="D6909" s="361">
        <v>8.91</v>
      </c>
    </row>
    <row r="6910" spans="1:4" s="364" customFormat="1" x14ac:dyDescent="0.25">
      <c r="A6910" s="360">
        <v>100311</v>
      </c>
      <c r="B6910" s="360" t="s">
        <v>6298</v>
      </c>
      <c r="C6910" s="360" t="s">
        <v>806</v>
      </c>
      <c r="D6910" s="361">
        <v>57.16</v>
      </c>
    </row>
    <row r="6911" spans="1:4" s="364" customFormat="1" x14ac:dyDescent="0.25">
      <c r="A6911" s="360">
        <v>100312</v>
      </c>
      <c r="B6911" s="360" t="s">
        <v>6299</v>
      </c>
      <c r="C6911" s="360" t="s">
        <v>806</v>
      </c>
      <c r="D6911" s="361">
        <v>81.89</v>
      </c>
    </row>
    <row r="6912" spans="1:4" s="364" customFormat="1" x14ac:dyDescent="0.25">
      <c r="A6912" s="360">
        <v>100313</v>
      </c>
      <c r="B6912" s="360" t="s">
        <v>6300</v>
      </c>
      <c r="C6912" s="360" t="s">
        <v>806</v>
      </c>
      <c r="D6912" s="361">
        <v>89.02</v>
      </c>
    </row>
    <row r="6913" spans="1:4" s="364" customFormat="1" x14ac:dyDescent="0.25">
      <c r="A6913" s="360">
        <v>100314</v>
      </c>
      <c r="B6913" s="360" t="s">
        <v>6301</v>
      </c>
      <c r="C6913" s="360" t="s">
        <v>806</v>
      </c>
      <c r="D6913" s="361">
        <v>100.43</v>
      </c>
    </row>
    <row r="6914" spans="1:4" s="364" customFormat="1" x14ac:dyDescent="0.25">
      <c r="A6914" s="360">
        <v>100315</v>
      </c>
      <c r="B6914" s="360" t="s">
        <v>6302</v>
      </c>
      <c r="C6914" s="360" t="s">
        <v>806</v>
      </c>
      <c r="D6914" s="361">
        <v>59.4</v>
      </c>
    </row>
    <row r="6915" spans="1:4" s="364" customFormat="1" x14ac:dyDescent="0.25">
      <c r="A6915" s="360">
        <v>100316</v>
      </c>
      <c r="B6915" s="360" t="s">
        <v>6288</v>
      </c>
      <c r="C6915" s="360" t="s">
        <v>806</v>
      </c>
      <c r="D6915" s="362">
        <v>3424.5</v>
      </c>
    </row>
    <row r="6916" spans="1:4" s="364" customFormat="1" x14ac:dyDescent="0.25">
      <c r="A6916" s="360">
        <v>100317</v>
      </c>
      <c r="B6916" s="360" t="s">
        <v>6303</v>
      </c>
      <c r="C6916" s="360" t="s">
        <v>806</v>
      </c>
      <c r="D6916" s="362">
        <v>20693.64</v>
      </c>
    </row>
    <row r="6917" spans="1:4" s="364" customFormat="1" x14ac:dyDescent="0.25">
      <c r="A6917" s="360">
        <v>100318</v>
      </c>
      <c r="B6917" s="360" t="s">
        <v>6292</v>
      </c>
      <c r="C6917" s="360" t="s">
        <v>806</v>
      </c>
      <c r="D6917" s="362">
        <v>11675.32</v>
      </c>
    </row>
    <row r="6918" spans="1:4" s="364" customFormat="1" x14ac:dyDescent="0.25">
      <c r="A6918" s="360">
        <v>100319</v>
      </c>
      <c r="B6918" s="360" t="s">
        <v>6293</v>
      </c>
      <c r="C6918" s="360" t="s">
        <v>806</v>
      </c>
      <c r="D6918" s="362">
        <v>14439.61</v>
      </c>
    </row>
    <row r="6919" spans="1:4" s="364" customFormat="1" x14ac:dyDescent="0.25">
      <c r="A6919" s="360">
        <v>100320</v>
      </c>
      <c r="B6919" s="360" t="s">
        <v>6294</v>
      </c>
      <c r="C6919" s="360" t="s">
        <v>806</v>
      </c>
      <c r="D6919" s="362">
        <v>16262.56</v>
      </c>
    </row>
    <row r="6920" spans="1:4" s="364" customFormat="1" x14ac:dyDescent="0.25">
      <c r="A6920" s="360">
        <v>100321</v>
      </c>
      <c r="B6920" s="360" t="s">
        <v>816</v>
      </c>
      <c r="C6920" s="360" t="s">
        <v>806</v>
      </c>
      <c r="D6920" s="362">
        <v>6352.42</v>
      </c>
    </row>
    <row r="6921" spans="1:4" s="364" customFormat="1" x14ac:dyDescent="0.25">
      <c r="A6921" s="360">
        <v>100533</v>
      </c>
      <c r="B6921" s="360" t="s">
        <v>6304</v>
      </c>
      <c r="C6921" s="360" t="s">
        <v>1295</v>
      </c>
      <c r="D6921" s="361">
        <v>15.75</v>
      </c>
    </row>
    <row r="6922" spans="1:4" s="364" customFormat="1" x14ac:dyDescent="0.25">
      <c r="A6922" s="360">
        <v>100534</v>
      </c>
      <c r="B6922" s="360" t="s">
        <v>6304</v>
      </c>
      <c r="C6922" s="360" t="s">
        <v>806</v>
      </c>
      <c r="D6922" s="362">
        <v>2820.02</v>
      </c>
    </row>
    <row r="6923" spans="1:4" s="364" customFormat="1" x14ac:dyDescent="0.25">
      <c r="A6923" s="360">
        <v>100535</v>
      </c>
      <c r="B6923" s="360" t="s">
        <v>6305</v>
      </c>
      <c r="C6923" s="360" t="s">
        <v>1295</v>
      </c>
      <c r="D6923" s="361">
        <v>0.18</v>
      </c>
    </row>
    <row r="6924" spans="1:4" s="364" customFormat="1" x14ac:dyDescent="0.25">
      <c r="A6924" s="360">
        <v>100536</v>
      </c>
      <c r="B6924" s="360" t="s">
        <v>6306</v>
      </c>
      <c r="C6924" s="360" t="s">
        <v>806</v>
      </c>
      <c r="D6924" s="361">
        <v>25.12</v>
      </c>
    </row>
    <row r="6925" spans="1:4" s="364" customFormat="1" x14ac:dyDescent="0.25">
      <c r="A6925" s="360">
        <v>101284</v>
      </c>
      <c r="B6925" s="360" t="s">
        <v>6307</v>
      </c>
      <c r="C6925" s="360" t="s">
        <v>1295</v>
      </c>
      <c r="D6925" s="361">
        <v>1</v>
      </c>
    </row>
    <row r="6926" spans="1:4" s="364" customFormat="1" x14ac:dyDescent="0.25">
      <c r="A6926" s="360">
        <v>101285</v>
      </c>
      <c r="B6926" s="360" t="s">
        <v>6308</v>
      </c>
      <c r="C6926" s="360" t="s">
        <v>1295</v>
      </c>
      <c r="D6926" s="361">
        <v>0.31</v>
      </c>
    </row>
    <row r="6927" spans="1:4" s="364" customFormat="1" x14ac:dyDescent="0.25">
      <c r="A6927" s="360">
        <v>101286</v>
      </c>
      <c r="B6927" s="360" t="s">
        <v>6309</v>
      </c>
      <c r="C6927" s="360" t="s">
        <v>806</v>
      </c>
      <c r="D6927" s="361">
        <v>11.8</v>
      </c>
    </row>
    <row r="6928" spans="1:4" s="364" customFormat="1" x14ac:dyDescent="0.25">
      <c r="A6928" s="360">
        <v>101287</v>
      </c>
      <c r="B6928" s="360" t="s">
        <v>6310</v>
      </c>
      <c r="C6928" s="360" t="s">
        <v>806</v>
      </c>
      <c r="D6928" s="361">
        <v>38.56</v>
      </c>
    </row>
    <row r="6929" spans="1:4" s="364" customFormat="1" x14ac:dyDescent="0.25">
      <c r="A6929" s="360">
        <v>101288</v>
      </c>
      <c r="B6929" s="360" t="s">
        <v>6311</v>
      </c>
      <c r="C6929" s="360" t="s">
        <v>806</v>
      </c>
      <c r="D6929" s="361">
        <v>8.93</v>
      </c>
    </row>
    <row r="6930" spans="1:4" s="364" customFormat="1" x14ac:dyDescent="0.25">
      <c r="A6930" s="360">
        <v>101289</v>
      </c>
      <c r="B6930" s="360" t="s">
        <v>6312</v>
      </c>
      <c r="C6930" s="360" t="s">
        <v>806</v>
      </c>
      <c r="D6930" s="361">
        <v>12.22</v>
      </c>
    </row>
    <row r="6931" spans="1:4" s="364" customFormat="1" x14ac:dyDescent="0.25">
      <c r="A6931" s="360">
        <v>101290</v>
      </c>
      <c r="B6931" s="360" t="s">
        <v>6313</v>
      </c>
      <c r="C6931" s="360" t="s">
        <v>806</v>
      </c>
      <c r="D6931" s="361">
        <v>15.71</v>
      </c>
    </row>
    <row r="6932" spans="1:4" s="364" customFormat="1" x14ac:dyDescent="0.25">
      <c r="A6932" s="360">
        <v>101291</v>
      </c>
      <c r="B6932" s="360" t="s">
        <v>6314</v>
      </c>
      <c r="C6932" s="360" t="s">
        <v>806</v>
      </c>
      <c r="D6932" s="361">
        <v>12.66</v>
      </c>
    </row>
    <row r="6933" spans="1:4" s="364" customFormat="1" x14ac:dyDescent="0.25">
      <c r="A6933" s="360">
        <v>101292</v>
      </c>
      <c r="B6933" s="360" t="s">
        <v>6315</v>
      </c>
      <c r="C6933" s="360" t="s">
        <v>806</v>
      </c>
      <c r="D6933" s="361">
        <v>14.33</v>
      </c>
    </row>
    <row r="6934" spans="1:4" s="364" customFormat="1" x14ac:dyDescent="0.25">
      <c r="A6934" s="360">
        <v>101293</v>
      </c>
      <c r="B6934" s="360" t="s">
        <v>6316</v>
      </c>
      <c r="C6934" s="360" t="s">
        <v>806</v>
      </c>
      <c r="D6934" s="361">
        <v>16.920000000000002</v>
      </c>
    </row>
    <row r="6935" spans="1:4" s="364" customFormat="1" x14ac:dyDescent="0.25">
      <c r="A6935" s="360">
        <v>101294</v>
      </c>
      <c r="B6935" s="360" t="s">
        <v>6317</v>
      </c>
      <c r="C6935" s="360" t="s">
        <v>806</v>
      </c>
      <c r="D6935" s="361">
        <v>16.52</v>
      </c>
    </row>
    <row r="6936" spans="1:4" s="364" customFormat="1" x14ac:dyDescent="0.25">
      <c r="A6936" s="360">
        <v>101295</v>
      </c>
      <c r="B6936" s="360" t="s">
        <v>6318</v>
      </c>
      <c r="C6936" s="360" t="s">
        <v>806</v>
      </c>
      <c r="D6936" s="361">
        <v>15.86</v>
      </c>
    </row>
    <row r="6937" spans="1:4" s="364" customFormat="1" x14ac:dyDescent="0.25">
      <c r="A6937" s="360">
        <v>101296</v>
      </c>
      <c r="B6937" s="360" t="s">
        <v>6319</v>
      </c>
      <c r="C6937" s="360" t="s">
        <v>806</v>
      </c>
      <c r="D6937" s="361">
        <v>18.670000000000002</v>
      </c>
    </row>
    <row r="6938" spans="1:4" s="364" customFormat="1" x14ac:dyDescent="0.25">
      <c r="A6938" s="360">
        <v>101297</v>
      </c>
      <c r="B6938" s="360" t="s">
        <v>6320</v>
      </c>
      <c r="C6938" s="360" t="s">
        <v>806</v>
      </c>
      <c r="D6938" s="361">
        <v>20.91</v>
      </c>
    </row>
    <row r="6939" spans="1:4" s="364" customFormat="1" x14ac:dyDescent="0.25">
      <c r="A6939" s="360">
        <v>101298</v>
      </c>
      <c r="B6939" s="360" t="s">
        <v>6321</v>
      </c>
      <c r="C6939" s="360" t="s">
        <v>806</v>
      </c>
      <c r="D6939" s="361">
        <v>10.97</v>
      </c>
    </row>
    <row r="6940" spans="1:4" s="364" customFormat="1" x14ac:dyDescent="0.25">
      <c r="A6940" s="360">
        <v>101299</v>
      </c>
      <c r="B6940" s="360" t="s">
        <v>6322</v>
      </c>
      <c r="C6940" s="360" t="s">
        <v>806</v>
      </c>
      <c r="D6940" s="361">
        <v>14.13</v>
      </c>
    </row>
    <row r="6941" spans="1:4" s="364" customFormat="1" x14ac:dyDescent="0.25">
      <c r="A6941" s="360">
        <v>101300</v>
      </c>
      <c r="B6941" s="360" t="s">
        <v>6323</v>
      </c>
      <c r="C6941" s="360" t="s">
        <v>806</v>
      </c>
      <c r="D6941" s="361">
        <v>11.89</v>
      </c>
    </row>
    <row r="6942" spans="1:4" s="364" customFormat="1" x14ac:dyDescent="0.25">
      <c r="A6942" s="360">
        <v>101301</v>
      </c>
      <c r="B6942" s="360" t="s">
        <v>6324</v>
      </c>
      <c r="C6942" s="360" t="s">
        <v>806</v>
      </c>
      <c r="D6942" s="361">
        <v>5.04</v>
      </c>
    </row>
    <row r="6943" spans="1:4" s="364" customFormat="1" x14ac:dyDescent="0.25">
      <c r="A6943" s="360">
        <v>101302</v>
      </c>
      <c r="B6943" s="360" t="s">
        <v>6325</v>
      </c>
      <c r="C6943" s="360" t="s">
        <v>806</v>
      </c>
      <c r="D6943" s="361">
        <v>25.18</v>
      </c>
    </row>
    <row r="6944" spans="1:4" s="364" customFormat="1" x14ac:dyDescent="0.25">
      <c r="A6944" s="360">
        <v>101303</v>
      </c>
      <c r="B6944" s="360" t="s">
        <v>6326</v>
      </c>
      <c r="C6944" s="360" t="s">
        <v>806</v>
      </c>
      <c r="D6944" s="361">
        <v>42.94</v>
      </c>
    </row>
    <row r="6945" spans="1:4" s="364" customFormat="1" x14ac:dyDescent="0.25">
      <c r="A6945" s="360">
        <v>101304</v>
      </c>
      <c r="B6945" s="360" t="s">
        <v>6327</v>
      </c>
      <c r="C6945" s="360" t="s">
        <v>806</v>
      </c>
      <c r="D6945" s="361">
        <v>21.76</v>
      </c>
    </row>
    <row r="6946" spans="1:4" s="364" customFormat="1" x14ac:dyDescent="0.25">
      <c r="A6946" s="360">
        <v>101305</v>
      </c>
      <c r="B6946" s="360" t="s">
        <v>6328</v>
      </c>
      <c r="C6946" s="360" t="s">
        <v>806</v>
      </c>
      <c r="D6946" s="361">
        <v>18.5</v>
      </c>
    </row>
    <row r="6947" spans="1:4" s="364" customFormat="1" x14ac:dyDescent="0.25">
      <c r="A6947" s="360">
        <v>101307</v>
      </c>
      <c r="B6947" s="360" t="s">
        <v>6329</v>
      </c>
      <c r="C6947" s="360" t="s">
        <v>806</v>
      </c>
      <c r="D6947" s="361">
        <v>15.67</v>
      </c>
    </row>
    <row r="6948" spans="1:4" s="364" customFormat="1" x14ac:dyDescent="0.25">
      <c r="A6948" s="360">
        <v>101308</v>
      </c>
      <c r="B6948" s="360" t="s">
        <v>6330</v>
      </c>
      <c r="C6948" s="360" t="s">
        <v>806</v>
      </c>
      <c r="D6948" s="361">
        <v>12.45</v>
      </c>
    </row>
    <row r="6949" spans="1:4" s="364" customFormat="1" x14ac:dyDescent="0.25">
      <c r="A6949" s="360">
        <v>101309</v>
      </c>
      <c r="B6949" s="360" t="s">
        <v>6331</v>
      </c>
      <c r="C6949" s="360" t="s">
        <v>806</v>
      </c>
      <c r="D6949" s="361">
        <v>17.14</v>
      </c>
    </row>
    <row r="6950" spans="1:4" s="364" customFormat="1" x14ac:dyDescent="0.25">
      <c r="A6950" s="360">
        <v>101310</v>
      </c>
      <c r="B6950" s="360" t="s">
        <v>6332</v>
      </c>
      <c r="C6950" s="360" t="s">
        <v>806</v>
      </c>
      <c r="D6950" s="361">
        <v>21.76</v>
      </c>
    </row>
    <row r="6951" spans="1:4" s="364" customFormat="1" x14ac:dyDescent="0.25">
      <c r="A6951" s="360">
        <v>101311</v>
      </c>
      <c r="B6951" s="360" t="s">
        <v>6333</v>
      </c>
      <c r="C6951" s="360" t="s">
        <v>806</v>
      </c>
      <c r="D6951" s="361">
        <v>16.920000000000002</v>
      </c>
    </row>
    <row r="6952" spans="1:4" s="364" customFormat="1" x14ac:dyDescent="0.25">
      <c r="A6952" s="360">
        <v>101312</v>
      </c>
      <c r="B6952" s="360" t="s">
        <v>6334</v>
      </c>
      <c r="C6952" s="360" t="s">
        <v>806</v>
      </c>
      <c r="D6952" s="361">
        <v>10.29</v>
      </c>
    </row>
    <row r="6953" spans="1:4" s="364" customFormat="1" x14ac:dyDescent="0.25">
      <c r="A6953" s="360">
        <v>101313</v>
      </c>
      <c r="B6953" s="360" t="s">
        <v>6335</v>
      </c>
      <c r="C6953" s="360" t="s">
        <v>806</v>
      </c>
      <c r="D6953" s="361">
        <v>54.81</v>
      </c>
    </row>
    <row r="6954" spans="1:4" s="364" customFormat="1" x14ac:dyDescent="0.25">
      <c r="A6954" s="360">
        <v>101314</v>
      </c>
      <c r="B6954" s="360" t="s">
        <v>6336</v>
      </c>
      <c r="C6954" s="360" t="s">
        <v>806</v>
      </c>
      <c r="D6954" s="361">
        <v>54.88</v>
      </c>
    </row>
    <row r="6955" spans="1:4" s="364" customFormat="1" x14ac:dyDescent="0.25">
      <c r="A6955" s="360">
        <v>101315</v>
      </c>
      <c r="B6955" s="360" t="s">
        <v>6337</v>
      </c>
      <c r="C6955" s="360" t="s">
        <v>806</v>
      </c>
      <c r="D6955" s="361">
        <v>66.98</v>
      </c>
    </row>
    <row r="6956" spans="1:4" s="364" customFormat="1" x14ac:dyDescent="0.25">
      <c r="A6956" s="360">
        <v>101316</v>
      </c>
      <c r="B6956" s="360" t="s">
        <v>6338</v>
      </c>
      <c r="C6956" s="360" t="s">
        <v>806</v>
      </c>
      <c r="D6956" s="361">
        <v>26.33</v>
      </c>
    </row>
    <row r="6957" spans="1:4" s="364" customFormat="1" x14ac:dyDescent="0.25">
      <c r="A6957" s="360">
        <v>101317</v>
      </c>
      <c r="B6957" s="360" t="s">
        <v>6339</v>
      </c>
      <c r="C6957" s="360" t="s">
        <v>806</v>
      </c>
      <c r="D6957" s="361">
        <v>137.63999999999999</v>
      </c>
    </row>
    <row r="6958" spans="1:4" s="364" customFormat="1" x14ac:dyDescent="0.25">
      <c r="A6958" s="360">
        <v>101318</v>
      </c>
      <c r="B6958" s="360" t="s">
        <v>6340</v>
      </c>
      <c r="C6958" s="360" t="s">
        <v>806</v>
      </c>
      <c r="D6958" s="361">
        <v>305.64</v>
      </c>
    </row>
    <row r="6959" spans="1:4" s="364" customFormat="1" x14ac:dyDescent="0.25">
      <c r="A6959" s="360">
        <v>101319</v>
      </c>
      <c r="B6959" s="360" t="s">
        <v>6341</v>
      </c>
      <c r="C6959" s="360" t="s">
        <v>806</v>
      </c>
      <c r="D6959" s="361">
        <v>43.21</v>
      </c>
    </row>
    <row r="6960" spans="1:4" s="364" customFormat="1" x14ac:dyDescent="0.25">
      <c r="A6960" s="360">
        <v>101320</v>
      </c>
      <c r="B6960" s="360" t="s">
        <v>6342</v>
      </c>
      <c r="C6960" s="360" t="s">
        <v>806</v>
      </c>
      <c r="D6960" s="361">
        <v>13.02</v>
      </c>
    </row>
    <row r="6961" spans="1:4" s="364" customFormat="1" x14ac:dyDescent="0.25">
      <c r="A6961" s="360">
        <v>101322</v>
      </c>
      <c r="B6961" s="360" t="s">
        <v>6343</v>
      </c>
      <c r="C6961" s="360" t="s">
        <v>806</v>
      </c>
      <c r="D6961" s="361">
        <v>16.920000000000002</v>
      </c>
    </row>
    <row r="6962" spans="1:4" s="364" customFormat="1" x14ac:dyDescent="0.25">
      <c r="A6962" s="360">
        <v>101323</v>
      </c>
      <c r="B6962" s="360" t="s">
        <v>6344</v>
      </c>
      <c r="C6962" s="360" t="s">
        <v>806</v>
      </c>
      <c r="D6962" s="361">
        <v>31.17</v>
      </c>
    </row>
    <row r="6963" spans="1:4" s="364" customFormat="1" x14ac:dyDescent="0.25">
      <c r="A6963" s="360">
        <v>101324</v>
      </c>
      <c r="B6963" s="360" t="s">
        <v>6345</v>
      </c>
      <c r="C6963" s="360" t="s">
        <v>806</v>
      </c>
      <c r="D6963" s="361">
        <v>5.83</v>
      </c>
    </row>
    <row r="6964" spans="1:4" s="364" customFormat="1" x14ac:dyDescent="0.25">
      <c r="A6964" s="360">
        <v>101325</v>
      </c>
      <c r="B6964" s="360" t="s">
        <v>6346</v>
      </c>
      <c r="C6964" s="360" t="s">
        <v>806</v>
      </c>
      <c r="D6964" s="361">
        <v>16.77</v>
      </c>
    </row>
    <row r="6965" spans="1:4" s="364" customFormat="1" x14ac:dyDescent="0.25">
      <c r="A6965" s="360">
        <v>101326</v>
      </c>
      <c r="B6965" s="360" t="s">
        <v>6347</v>
      </c>
      <c r="C6965" s="360" t="s">
        <v>806</v>
      </c>
      <c r="D6965" s="361">
        <v>7.28</v>
      </c>
    </row>
    <row r="6966" spans="1:4" s="364" customFormat="1" x14ac:dyDescent="0.25">
      <c r="A6966" s="360">
        <v>101327</v>
      </c>
      <c r="B6966" s="360" t="s">
        <v>6348</v>
      </c>
      <c r="C6966" s="360" t="s">
        <v>806</v>
      </c>
      <c r="D6966" s="361">
        <v>9.7899999999999991</v>
      </c>
    </row>
    <row r="6967" spans="1:4" s="364" customFormat="1" x14ac:dyDescent="0.25">
      <c r="A6967" s="360">
        <v>101328</v>
      </c>
      <c r="B6967" s="360" t="s">
        <v>6349</v>
      </c>
      <c r="C6967" s="360" t="s">
        <v>806</v>
      </c>
      <c r="D6967" s="361">
        <v>8.26</v>
      </c>
    </row>
    <row r="6968" spans="1:4" s="364" customFormat="1" x14ac:dyDescent="0.25">
      <c r="A6968" s="360">
        <v>101329</v>
      </c>
      <c r="B6968" s="360" t="s">
        <v>6350</v>
      </c>
      <c r="C6968" s="360" t="s">
        <v>806</v>
      </c>
      <c r="D6968" s="361">
        <v>25.42</v>
      </c>
    </row>
    <row r="6969" spans="1:4" s="364" customFormat="1" x14ac:dyDescent="0.25">
      <c r="A6969" s="360">
        <v>101330</v>
      </c>
      <c r="B6969" s="360" t="s">
        <v>6351</v>
      </c>
      <c r="C6969" s="360" t="s">
        <v>806</v>
      </c>
      <c r="D6969" s="361">
        <v>22.24</v>
      </c>
    </row>
    <row r="6970" spans="1:4" s="364" customFormat="1" x14ac:dyDescent="0.25">
      <c r="A6970" s="360">
        <v>101331</v>
      </c>
      <c r="B6970" s="360" t="s">
        <v>6352</v>
      </c>
      <c r="C6970" s="360" t="s">
        <v>806</v>
      </c>
      <c r="D6970" s="361">
        <v>16.34</v>
      </c>
    </row>
    <row r="6971" spans="1:4" s="364" customFormat="1" x14ac:dyDescent="0.25">
      <c r="A6971" s="360">
        <v>101332</v>
      </c>
      <c r="B6971" s="360" t="s">
        <v>6353</v>
      </c>
      <c r="C6971" s="360" t="s">
        <v>806</v>
      </c>
      <c r="D6971" s="361">
        <v>5.71</v>
      </c>
    </row>
    <row r="6972" spans="1:4" s="364" customFormat="1" x14ac:dyDescent="0.25">
      <c r="A6972" s="360">
        <v>101333</v>
      </c>
      <c r="B6972" s="360" t="s">
        <v>6354</v>
      </c>
      <c r="C6972" s="360" t="s">
        <v>806</v>
      </c>
      <c r="D6972" s="361">
        <v>14</v>
      </c>
    </row>
    <row r="6973" spans="1:4" s="364" customFormat="1" x14ac:dyDescent="0.25">
      <c r="A6973" s="360">
        <v>101334</v>
      </c>
      <c r="B6973" s="360" t="s">
        <v>6355</v>
      </c>
      <c r="C6973" s="360" t="s">
        <v>806</v>
      </c>
      <c r="D6973" s="361">
        <v>47.15</v>
      </c>
    </row>
    <row r="6974" spans="1:4" s="364" customFormat="1" x14ac:dyDescent="0.25">
      <c r="A6974" s="360">
        <v>101335</v>
      </c>
      <c r="B6974" s="360" t="s">
        <v>6356</v>
      </c>
      <c r="C6974" s="360" t="s">
        <v>806</v>
      </c>
      <c r="D6974" s="361">
        <v>5.67</v>
      </c>
    </row>
    <row r="6975" spans="1:4" s="364" customFormat="1" x14ac:dyDescent="0.25">
      <c r="A6975" s="360">
        <v>101336</v>
      </c>
      <c r="B6975" s="360" t="s">
        <v>6357</v>
      </c>
      <c r="C6975" s="360" t="s">
        <v>806</v>
      </c>
      <c r="D6975" s="361">
        <v>18.350000000000001</v>
      </c>
    </row>
    <row r="6976" spans="1:4" s="364" customFormat="1" x14ac:dyDescent="0.25">
      <c r="A6976" s="360">
        <v>101337</v>
      </c>
      <c r="B6976" s="360" t="s">
        <v>6358</v>
      </c>
      <c r="C6976" s="360" t="s">
        <v>806</v>
      </c>
      <c r="D6976" s="361">
        <v>6.36</v>
      </c>
    </row>
    <row r="6977" spans="1:4" s="364" customFormat="1" x14ac:dyDescent="0.25">
      <c r="A6977" s="360">
        <v>101338</v>
      </c>
      <c r="B6977" s="360" t="s">
        <v>6359</v>
      </c>
      <c r="C6977" s="360" t="s">
        <v>806</v>
      </c>
      <c r="D6977" s="361">
        <v>10.56</v>
      </c>
    </row>
    <row r="6978" spans="1:4" s="364" customFormat="1" x14ac:dyDescent="0.25">
      <c r="A6978" s="360">
        <v>101339</v>
      </c>
      <c r="B6978" s="360" t="s">
        <v>6360</v>
      </c>
      <c r="C6978" s="360" t="s">
        <v>806</v>
      </c>
      <c r="D6978" s="361">
        <v>9.16</v>
      </c>
    </row>
    <row r="6979" spans="1:4" s="364" customFormat="1" x14ac:dyDescent="0.25">
      <c r="A6979" s="360">
        <v>101340</v>
      </c>
      <c r="B6979" s="360" t="s">
        <v>6361</v>
      </c>
      <c r="C6979" s="360" t="s">
        <v>806</v>
      </c>
      <c r="D6979" s="361">
        <v>8.84</v>
      </c>
    </row>
    <row r="6980" spans="1:4" s="364" customFormat="1" x14ac:dyDescent="0.25">
      <c r="A6980" s="360">
        <v>101341</v>
      </c>
      <c r="B6980" s="360" t="s">
        <v>6362</v>
      </c>
      <c r="C6980" s="360" t="s">
        <v>806</v>
      </c>
      <c r="D6980" s="361">
        <v>9.4</v>
      </c>
    </row>
    <row r="6981" spans="1:4" s="364" customFormat="1" x14ac:dyDescent="0.25">
      <c r="A6981" s="360">
        <v>101342</v>
      </c>
      <c r="B6981" s="360" t="s">
        <v>6363</v>
      </c>
      <c r="C6981" s="360" t="s">
        <v>806</v>
      </c>
      <c r="D6981" s="361">
        <v>11.28</v>
      </c>
    </row>
    <row r="6982" spans="1:4" s="364" customFormat="1" x14ac:dyDescent="0.25">
      <c r="A6982" s="360">
        <v>101343</v>
      </c>
      <c r="B6982" s="360" t="s">
        <v>6364</v>
      </c>
      <c r="C6982" s="360" t="s">
        <v>806</v>
      </c>
      <c r="D6982" s="361">
        <v>16.920000000000002</v>
      </c>
    </row>
    <row r="6983" spans="1:4" s="364" customFormat="1" x14ac:dyDescent="0.25">
      <c r="A6983" s="360">
        <v>101344</v>
      </c>
      <c r="B6983" s="360" t="s">
        <v>6365</v>
      </c>
      <c r="C6983" s="360" t="s">
        <v>806</v>
      </c>
      <c r="D6983" s="361">
        <v>18.350000000000001</v>
      </c>
    </row>
    <row r="6984" spans="1:4" s="364" customFormat="1" x14ac:dyDescent="0.25">
      <c r="A6984" s="360">
        <v>101345</v>
      </c>
      <c r="B6984" s="360" t="s">
        <v>6366</v>
      </c>
      <c r="C6984" s="360" t="s">
        <v>806</v>
      </c>
      <c r="D6984" s="361">
        <v>18.350000000000001</v>
      </c>
    </row>
    <row r="6985" spans="1:4" s="364" customFormat="1" x14ac:dyDescent="0.25">
      <c r="A6985" s="360">
        <v>101346</v>
      </c>
      <c r="B6985" s="360" t="s">
        <v>6367</v>
      </c>
      <c r="C6985" s="360" t="s">
        <v>806</v>
      </c>
      <c r="D6985" s="361">
        <v>15.15</v>
      </c>
    </row>
    <row r="6986" spans="1:4" s="364" customFormat="1" x14ac:dyDescent="0.25">
      <c r="A6986" s="360">
        <v>101347</v>
      </c>
      <c r="B6986" s="360" t="s">
        <v>6368</v>
      </c>
      <c r="C6986" s="360" t="s">
        <v>806</v>
      </c>
      <c r="D6986" s="361">
        <v>12.87</v>
      </c>
    </row>
    <row r="6987" spans="1:4" s="364" customFormat="1" x14ac:dyDescent="0.25">
      <c r="A6987" s="360">
        <v>101348</v>
      </c>
      <c r="B6987" s="360" t="s">
        <v>6369</v>
      </c>
      <c r="C6987" s="360" t="s">
        <v>806</v>
      </c>
      <c r="D6987" s="361">
        <v>9.65</v>
      </c>
    </row>
    <row r="6988" spans="1:4" s="364" customFormat="1" x14ac:dyDescent="0.25">
      <c r="A6988" s="360">
        <v>101349</v>
      </c>
      <c r="B6988" s="360" t="s">
        <v>6370</v>
      </c>
      <c r="C6988" s="360" t="s">
        <v>806</v>
      </c>
      <c r="D6988" s="361">
        <v>11.47</v>
      </c>
    </row>
    <row r="6989" spans="1:4" s="364" customFormat="1" x14ac:dyDescent="0.25">
      <c r="A6989" s="360">
        <v>101350</v>
      </c>
      <c r="B6989" s="360" t="s">
        <v>6371</v>
      </c>
      <c r="C6989" s="360" t="s">
        <v>806</v>
      </c>
      <c r="D6989" s="361">
        <v>14.07</v>
      </c>
    </row>
    <row r="6990" spans="1:4" s="364" customFormat="1" x14ac:dyDescent="0.25">
      <c r="A6990" s="360">
        <v>101351</v>
      </c>
      <c r="B6990" s="360" t="s">
        <v>6372</v>
      </c>
      <c r="C6990" s="360" t="s">
        <v>806</v>
      </c>
      <c r="D6990" s="361">
        <v>10.73</v>
      </c>
    </row>
    <row r="6991" spans="1:4" s="364" customFormat="1" x14ac:dyDescent="0.25">
      <c r="A6991" s="360">
        <v>101352</v>
      </c>
      <c r="B6991" s="360" t="s">
        <v>6373</v>
      </c>
      <c r="C6991" s="360" t="s">
        <v>806</v>
      </c>
      <c r="D6991" s="361">
        <v>11.84</v>
      </c>
    </row>
    <row r="6992" spans="1:4" s="364" customFormat="1" x14ac:dyDescent="0.25">
      <c r="A6992" s="360">
        <v>101353</v>
      </c>
      <c r="B6992" s="360" t="s">
        <v>6374</v>
      </c>
      <c r="C6992" s="360" t="s">
        <v>806</v>
      </c>
      <c r="D6992" s="361">
        <v>9.4600000000000009</v>
      </c>
    </row>
    <row r="6993" spans="1:4" s="364" customFormat="1" x14ac:dyDescent="0.25">
      <c r="A6993" s="360">
        <v>101354</v>
      </c>
      <c r="B6993" s="360" t="s">
        <v>6375</v>
      </c>
      <c r="C6993" s="360" t="s">
        <v>806</v>
      </c>
      <c r="D6993" s="361">
        <v>12.84</v>
      </c>
    </row>
    <row r="6994" spans="1:4" s="364" customFormat="1" x14ac:dyDescent="0.25">
      <c r="A6994" s="360">
        <v>101355</v>
      </c>
      <c r="B6994" s="360" t="s">
        <v>6376</v>
      </c>
      <c r="C6994" s="360" t="s">
        <v>806</v>
      </c>
      <c r="D6994" s="361">
        <v>10.17</v>
      </c>
    </row>
    <row r="6995" spans="1:4" s="364" customFormat="1" x14ac:dyDescent="0.25">
      <c r="A6995" s="360">
        <v>101356</v>
      </c>
      <c r="B6995" s="360" t="s">
        <v>6377</v>
      </c>
      <c r="C6995" s="360" t="s">
        <v>806</v>
      </c>
      <c r="D6995" s="361">
        <v>23.76</v>
      </c>
    </row>
    <row r="6996" spans="1:4" s="364" customFormat="1" x14ac:dyDescent="0.25">
      <c r="A6996" s="360">
        <v>101357</v>
      </c>
      <c r="B6996" s="360" t="s">
        <v>6378</v>
      </c>
      <c r="C6996" s="360" t="s">
        <v>806</v>
      </c>
      <c r="D6996" s="361">
        <v>31.17</v>
      </c>
    </row>
    <row r="6997" spans="1:4" s="364" customFormat="1" x14ac:dyDescent="0.25">
      <c r="A6997" s="360">
        <v>101358</v>
      </c>
      <c r="B6997" s="360" t="s">
        <v>6379</v>
      </c>
      <c r="C6997" s="360" t="s">
        <v>806</v>
      </c>
      <c r="D6997" s="361">
        <v>21.76</v>
      </c>
    </row>
    <row r="6998" spans="1:4" s="364" customFormat="1" x14ac:dyDescent="0.25">
      <c r="A6998" s="360">
        <v>101359</v>
      </c>
      <c r="B6998" s="360" t="s">
        <v>6380</v>
      </c>
      <c r="C6998" s="360" t="s">
        <v>806</v>
      </c>
      <c r="D6998" s="361">
        <v>23.49</v>
      </c>
    </row>
    <row r="6999" spans="1:4" s="364" customFormat="1" x14ac:dyDescent="0.25">
      <c r="A6999" s="360">
        <v>101360</v>
      </c>
      <c r="B6999" s="360" t="s">
        <v>6381</v>
      </c>
      <c r="C6999" s="360" t="s">
        <v>806</v>
      </c>
      <c r="D6999" s="361">
        <v>23.41</v>
      </c>
    </row>
    <row r="7000" spans="1:4" s="364" customFormat="1" x14ac:dyDescent="0.25">
      <c r="A7000" s="360">
        <v>101361</v>
      </c>
      <c r="B7000" s="360" t="s">
        <v>6382</v>
      </c>
      <c r="C7000" s="360" t="s">
        <v>806</v>
      </c>
      <c r="D7000" s="361">
        <v>20.83</v>
      </c>
    </row>
    <row r="7001" spans="1:4" s="364" customFormat="1" x14ac:dyDescent="0.25">
      <c r="A7001" s="360">
        <v>101362</v>
      </c>
      <c r="B7001" s="360" t="s">
        <v>6383</v>
      </c>
      <c r="C7001" s="360" t="s">
        <v>806</v>
      </c>
      <c r="D7001" s="361">
        <v>4.87</v>
      </c>
    </row>
    <row r="7002" spans="1:4" s="364" customFormat="1" x14ac:dyDescent="0.25">
      <c r="A7002" s="360">
        <v>101363</v>
      </c>
      <c r="B7002" s="360" t="s">
        <v>6384</v>
      </c>
      <c r="C7002" s="360" t="s">
        <v>806</v>
      </c>
      <c r="D7002" s="361">
        <v>16.920000000000002</v>
      </c>
    </row>
    <row r="7003" spans="1:4" s="364" customFormat="1" x14ac:dyDescent="0.25">
      <c r="A7003" s="360">
        <v>101364</v>
      </c>
      <c r="B7003" s="360" t="s">
        <v>6385</v>
      </c>
      <c r="C7003" s="360" t="s">
        <v>806</v>
      </c>
      <c r="D7003" s="361">
        <v>20.329999999999998</v>
      </c>
    </row>
    <row r="7004" spans="1:4" s="364" customFormat="1" x14ac:dyDescent="0.25">
      <c r="A7004" s="360">
        <v>101365</v>
      </c>
      <c r="B7004" s="360" t="s">
        <v>6386</v>
      </c>
      <c r="C7004" s="360" t="s">
        <v>806</v>
      </c>
      <c r="D7004" s="361">
        <v>16.920000000000002</v>
      </c>
    </row>
    <row r="7005" spans="1:4" s="364" customFormat="1" x14ac:dyDescent="0.25">
      <c r="A7005" s="360">
        <v>101366</v>
      </c>
      <c r="B7005" s="360" t="s">
        <v>6387</v>
      </c>
      <c r="C7005" s="360" t="s">
        <v>806</v>
      </c>
      <c r="D7005" s="361">
        <v>18.899999999999999</v>
      </c>
    </row>
    <row r="7006" spans="1:4" s="364" customFormat="1" x14ac:dyDescent="0.25">
      <c r="A7006" s="360">
        <v>101367</v>
      </c>
      <c r="B7006" s="360" t="s">
        <v>6388</v>
      </c>
      <c r="C7006" s="360" t="s">
        <v>806</v>
      </c>
      <c r="D7006" s="361">
        <v>20.77</v>
      </c>
    </row>
    <row r="7007" spans="1:4" s="364" customFormat="1" x14ac:dyDescent="0.25">
      <c r="A7007" s="360">
        <v>101368</v>
      </c>
      <c r="B7007" s="360" t="s">
        <v>6389</v>
      </c>
      <c r="C7007" s="360" t="s">
        <v>806</v>
      </c>
      <c r="D7007" s="361">
        <v>33.4</v>
      </c>
    </row>
    <row r="7008" spans="1:4" s="364" customFormat="1" x14ac:dyDescent="0.25">
      <c r="A7008" s="360">
        <v>101369</v>
      </c>
      <c r="B7008" s="360" t="s">
        <v>6390</v>
      </c>
      <c r="C7008" s="360" t="s">
        <v>806</v>
      </c>
      <c r="D7008" s="361">
        <v>22.41</v>
      </c>
    </row>
    <row r="7009" spans="1:4" s="364" customFormat="1" x14ac:dyDescent="0.25">
      <c r="A7009" s="360">
        <v>101370</v>
      </c>
      <c r="B7009" s="360" t="s">
        <v>6391</v>
      </c>
      <c r="C7009" s="360" t="s">
        <v>806</v>
      </c>
      <c r="D7009" s="361">
        <v>18.48</v>
      </c>
    </row>
    <row r="7010" spans="1:4" s="364" customFormat="1" x14ac:dyDescent="0.25">
      <c r="A7010" s="360">
        <v>101371</v>
      </c>
      <c r="B7010" s="360" t="s">
        <v>6392</v>
      </c>
      <c r="C7010" s="360" t="s">
        <v>806</v>
      </c>
      <c r="D7010" s="361">
        <v>19.79</v>
      </c>
    </row>
    <row r="7011" spans="1:4" s="364" customFormat="1" x14ac:dyDescent="0.25">
      <c r="A7011" s="360">
        <v>101372</v>
      </c>
      <c r="B7011" s="360" t="s">
        <v>6393</v>
      </c>
      <c r="C7011" s="360" t="s">
        <v>806</v>
      </c>
      <c r="D7011" s="361">
        <v>5.1100000000000003</v>
      </c>
    </row>
    <row r="7012" spans="1:4" s="364" customFormat="1" x14ac:dyDescent="0.25">
      <c r="A7012" s="360">
        <v>101373</v>
      </c>
      <c r="B7012" s="360" t="s">
        <v>6394</v>
      </c>
      <c r="C7012" s="360" t="s">
        <v>1295</v>
      </c>
      <c r="D7012" s="361">
        <v>124.81</v>
      </c>
    </row>
    <row r="7013" spans="1:4" s="364" customFormat="1" x14ac:dyDescent="0.25">
      <c r="A7013" s="360">
        <v>101374</v>
      </c>
      <c r="B7013" s="360" t="s">
        <v>6063</v>
      </c>
      <c r="C7013" s="360" t="s">
        <v>806</v>
      </c>
      <c r="D7013" s="362">
        <v>3041.66</v>
      </c>
    </row>
    <row r="7014" spans="1:4" s="364" customFormat="1" x14ac:dyDescent="0.25">
      <c r="A7014" s="360">
        <v>101375</v>
      </c>
      <c r="B7014" s="360" t="s">
        <v>6395</v>
      </c>
      <c r="C7014" s="360" t="s">
        <v>806</v>
      </c>
      <c r="D7014" s="362">
        <v>3084.8</v>
      </c>
    </row>
    <row r="7015" spans="1:4" s="364" customFormat="1" x14ac:dyDescent="0.25">
      <c r="A7015" s="360">
        <v>101376</v>
      </c>
      <c r="B7015" s="360" t="s">
        <v>6396</v>
      </c>
      <c r="C7015" s="360" t="s">
        <v>806</v>
      </c>
      <c r="D7015" s="362">
        <v>2413.94</v>
      </c>
    </row>
    <row r="7016" spans="1:4" s="364" customFormat="1" x14ac:dyDescent="0.25">
      <c r="A7016" s="360">
        <v>101377</v>
      </c>
      <c r="B7016" s="360" t="s">
        <v>6066</v>
      </c>
      <c r="C7016" s="360" t="s">
        <v>806</v>
      </c>
      <c r="D7016" s="362">
        <v>3107.25</v>
      </c>
    </row>
    <row r="7017" spans="1:4" s="364" customFormat="1" x14ac:dyDescent="0.25">
      <c r="A7017" s="360">
        <v>101378</v>
      </c>
      <c r="B7017" s="360" t="s">
        <v>6289</v>
      </c>
      <c r="C7017" s="360" t="s">
        <v>806</v>
      </c>
      <c r="D7017" s="362">
        <v>3312.44</v>
      </c>
    </row>
    <row r="7018" spans="1:4" s="364" customFormat="1" x14ac:dyDescent="0.25">
      <c r="A7018" s="360">
        <v>101379</v>
      </c>
      <c r="B7018" s="360" t="s">
        <v>6397</v>
      </c>
      <c r="C7018" s="360" t="s">
        <v>806</v>
      </c>
      <c r="D7018" s="362">
        <v>3178.61</v>
      </c>
    </row>
    <row r="7019" spans="1:4" s="364" customFormat="1" x14ac:dyDescent="0.25">
      <c r="A7019" s="360">
        <v>101380</v>
      </c>
      <c r="B7019" s="360" t="s">
        <v>6068</v>
      </c>
      <c r="C7019" s="360" t="s">
        <v>806</v>
      </c>
      <c r="D7019" s="362">
        <v>3424.7</v>
      </c>
    </row>
    <row r="7020" spans="1:4" s="364" customFormat="1" x14ac:dyDescent="0.25">
      <c r="A7020" s="360">
        <v>101381</v>
      </c>
      <c r="B7020" s="360" t="s">
        <v>6069</v>
      </c>
      <c r="C7020" s="360" t="s">
        <v>806</v>
      </c>
      <c r="D7020" s="362">
        <v>3859.47</v>
      </c>
    </row>
    <row r="7021" spans="1:4" s="364" customFormat="1" x14ac:dyDescent="0.25">
      <c r="A7021" s="360">
        <v>101382</v>
      </c>
      <c r="B7021" s="360" t="s">
        <v>6398</v>
      </c>
      <c r="C7021" s="360" t="s">
        <v>806</v>
      </c>
      <c r="D7021" s="362">
        <v>3042.28</v>
      </c>
    </row>
    <row r="7022" spans="1:4" s="364" customFormat="1" x14ac:dyDescent="0.25">
      <c r="A7022" s="360">
        <v>101383</v>
      </c>
      <c r="B7022" s="360" t="s">
        <v>6291</v>
      </c>
      <c r="C7022" s="360" t="s">
        <v>806</v>
      </c>
      <c r="D7022" s="362">
        <v>3130.06</v>
      </c>
    </row>
    <row r="7023" spans="1:4" s="364" customFormat="1" x14ac:dyDescent="0.25">
      <c r="A7023" s="360">
        <v>101384</v>
      </c>
      <c r="B7023" s="360" t="s">
        <v>6072</v>
      </c>
      <c r="C7023" s="360" t="s">
        <v>806</v>
      </c>
      <c r="D7023" s="362">
        <v>2995.19</v>
      </c>
    </row>
    <row r="7024" spans="1:4" s="364" customFormat="1" x14ac:dyDescent="0.25">
      <c r="A7024" s="360">
        <v>101385</v>
      </c>
      <c r="B7024" s="360" t="s">
        <v>6399</v>
      </c>
      <c r="C7024" s="360" t="s">
        <v>806</v>
      </c>
      <c r="D7024" s="362">
        <v>4798.55</v>
      </c>
    </row>
    <row r="7025" spans="1:4" s="364" customFormat="1" x14ac:dyDescent="0.25">
      <c r="A7025" s="360">
        <v>101386</v>
      </c>
      <c r="B7025" s="360" t="s">
        <v>6074</v>
      </c>
      <c r="C7025" s="360" t="s">
        <v>806</v>
      </c>
      <c r="D7025" s="362">
        <v>2739.36</v>
      </c>
    </row>
    <row r="7026" spans="1:4" s="364" customFormat="1" x14ac:dyDescent="0.25">
      <c r="A7026" s="360">
        <v>101387</v>
      </c>
      <c r="B7026" s="360" t="s">
        <v>6400</v>
      </c>
      <c r="C7026" s="360" t="s">
        <v>806</v>
      </c>
      <c r="D7026" s="362">
        <v>2914.2</v>
      </c>
    </row>
    <row r="7027" spans="1:4" s="364" customFormat="1" x14ac:dyDescent="0.25">
      <c r="A7027" s="360">
        <v>101388</v>
      </c>
      <c r="B7027" s="360" t="s">
        <v>6076</v>
      </c>
      <c r="C7027" s="360" t="s">
        <v>806</v>
      </c>
      <c r="D7027" s="362">
        <v>3034.31</v>
      </c>
    </row>
    <row r="7028" spans="1:4" s="364" customFormat="1" x14ac:dyDescent="0.25">
      <c r="A7028" s="360">
        <v>101389</v>
      </c>
      <c r="B7028" s="360" t="s">
        <v>6077</v>
      </c>
      <c r="C7028" s="360" t="s">
        <v>806</v>
      </c>
      <c r="D7028" s="362">
        <v>1326.36</v>
      </c>
    </row>
    <row r="7029" spans="1:4" s="364" customFormat="1" x14ac:dyDescent="0.25">
      <c r="A7029" s="360">
        <v>101390</v>
      </c>
      <c r="B7029" s="360" t="s">
        <v>6401</v>
      </c>
      <c r="C7029" s="360" t="s">
        <v>806</v>
      </c>
      <c r="D7029" s="362">
        <v>5719.19</v>
      </c>
    </row>
    <row r="7030" spans="1:4" s="364" customFormat="1" x14ac:dyDescent="0.25">
      <c r="A7030" s="360">
        <v>101391</v>
      </c>
      <c r="B7030" s="360" t="s">
        <v>6402</v>
      </c>
      <c r="C7030" s="360" t="s">
        <v>806</v>
      </c>
      <c r="D7030" s="362">
        <v>3864.31</v>
      </c>
    </row>
    <row r="7031" spans="1:4" s="364" customFormat="1" x14ac:dyDescent="0.25">
      <c r="A7031" s="360">
        <v>101392</v>
      </c>
      <c r="B7031" s="360" t="s">
        <v>6403</v>
      </c>
      <c r="C7031" s="360" t="s">
        <v>806</v>
      </c>
      <c r="D7031" s="362">
        <v>2892.99</v>
      </c>
    </row>
    <row r="7032" spans="1:4" s="364" customFormat="1" x14ac:dyDescent="0.25">
      <c r="A7032" s="360">
        <v>101394</v>
      </c>
      <c r="B7032" s="360" t="s">
        <v>6082</v>
      </c>
      <c r="C7032" s="360" t="s">
        <v>806</v>
      </c>
      <c r="D7032" s="362">
        <v>3658.96</v>
      </c>
    </row>
    <row r="7033" spans="1:4" s="364" customFormat="1" x14ac:dyDescent="0.25">
      <c r="A7033" s="360">
        <v>101395</v>
      </c>
      <c r="B7033" s="360" t="s">
        <v>6404</v>
      </c>
      <c r="C7033" s="360" t="s">
        <v>806</v>
      </c>
      <c r="D7033" s="362">
        <v>3269.53</v>
      </c>
    </row>
    <row r="7034" spans="1:4" s="364" customFormat="1" x14ac:dyDescent="0.25">
      <c r="A7034" s="360">
        <v>101396</v>
      </c>
      <c r="B7034" s="360" t="s">
        <v>6405</v>
      </c>
      <c r="C7034" s="360" t="s">
        <v>806</v>
      </c>
      <c r="D7034" s="362">
        <v>3844.23</v>
      </c>
    </row>
    <row r="7035" spans="1:4" s="364" customFormat="1" x14ac:dyDescent="0.25">
      <c r="A7035" s="360">
        <v>101397</v>
      </c>
      <c r="B7035" s="360" t="s">
        <v>6084</v>
      </c>
      <c r="C7035" s="360" t="s">
        <v>806</v>
      </c>
      <c r="D7035" s="362">
        <v>3839.39</v>
      </c>
    </row>
    <row r="7036" spans="1:4" s="364" customFormat="1" x14ac:dyDescent="0.25">
      <c r="A7036" s="360">
        <v>101398</v>
      </c>
      <c r="B7036" s="360" t="s">
        <v>6406</v>
      </c>
      <c r="C7036" s="360" t="s">
        <v>806</v>
      </c>
      <c r="D7036" s="362">
        <v>2630.25</v>
      </c>
    </row>
    <row r="7037" spans="1:4" s="364" customFormat="1" x14ac:dyDescent="0.25">
      <c r="A7037" s="360">
        <v>101399</v>
      </c>
      <c r="B7037" s="360" t="s">
        <v>6086</v>
      </c>
      <c r="C7037" s="360" t="s">
        <v>806</v>
      </c>
      <c r="D7037" s="362">
        <v>3897.95</v>
      </c>
    </row>
    <row r="7038" spans="1:4" s="364" customFormat="1" x14ac:dyDescent="0.25">
      <c r="A7038" s="360">
        <v>101400</v>
      </c>
      <c r="B7038" s="360" t="s">
        <v>6407</v>
      </c>
      <c r="C7038" s="360" t="s">
        <v>806</v>
      </c>
      <c r="D7038" s="362">
        <v>3901.14</v>
      </c>
    </row>
    <row r="7039" spans="1:4" s="364" customFormat="1" x14ac:dyDescent="0.25">
      <c r="A7039" s="360">
        <v>101401</v>
      </c>
      <c r="B7039" s="360" t="s">
        <v>6088</v>
      </c>
      <c r="C7039" s="360" t="s">
        <v>806</v>
      </c>
      <c r="D7039" s="362">
        <v>5186.7299999999996</v>
      </c>
    </row>
    <row r="7040" spans="1:4" s="364" customFormat="1" x14ac:dyDescent="0.25">
      <c r="A7040" s="360">
        <v>101402</v>
      </c>
      <c r="B7040" s="360" t="s">
        <v>6089</v>
      </c>
      <c r="C7040" s="360" t="s">
        <v>806</v>
      </c>
      <c r="D7040" s="362">
        <v>3784.87</v>
      </c>
    </row>
    <row r="7041" spans="1:4" s="364" customFormat="1" x14ac:dyDescent="0.25">
      <c r="A7041" s="360">
        <v>101403</v>
      </c>
      <c r="B7041" s="360" t="s">
        <v>6394</v>
      </c>
      <c r="C7041" s="360" t="s">
        <v>806</v>
      </c>
      <c r="D7041" s="362">
        <v>22204.95</v>
      </c>
    </row>
    <row r="7042" spans="1:4" s="364" customFormat="1" x14ac:dyDescent="0.25">
      <c r="A7042" s="360">
        <v>101404</v>
      </c>
      <c r="B7042" s="360" t="s">
        <v>6156</v>
      </c>
      <c r="C7042" s="360" t="s">
        <v>806</v>
      </c>
      <c r="D7042" s="362">
        <v>16869.759999999998</v>
      </c>
    </row>
    <row r="7043" spans="1:4" s="364" customFormat="1" x14ac:dyDescent="0.25">
      <c r="A7043" s="360">
        <v>101405</v>
      </c>
      <c r="B7043" s="360" t="s">
        <v>6157</v>
      </c>
      <c r="C7043" s="360" t="s">
        <v>806</v>
      </c>
      <c r="D7043" s="362">
        <v>15696.57</v>
      </c>
    </row>
    <row r="7044" spans="1:4" s="364" customFormat="1" x14ac:dyDescent="0.25">
      <c r="A7044" s="360">
        <v>101407</v>
      </c>
      <c r="B7044" s="360" t="s">
        <v>6090</v>
      </c>
      <c r="C7044" s="360" t="s">
        <v>806</v>
      </c>
      <c r="D7044" s="362">
        <v>3859.47</v>
      </c>
    </row>
    <row r="7045" spans="1:4" s="364" customFormat="1" x14ac:dyDescent="0.25">
      <c r="A7045" s="360">
        <v>101408</v>
      </c>
      <c r="B7045" s="360" t="s">
        <v>6091</v>
      </c>
      <c r="C7045" s="360" t="s">
        <v>806</v>
      </c>
      <c r="D7045" s="362">
        <v>3873.72</v>
      </c>
    </row>
    <row r="7046" spans="1:4" s="364" customFormat="1" x14ac:dyDescent="0.25">
      <c r="A7046" s="360">
        <v>101409</v>
      </c>
      <c r="B7046" s="360" t="s">
        <v>6408</v>
      </c>
      <c r="C7046" s="360" t="s">
        <v>806</v>
      </c>
      <c r="D7046" s="362">
        <v>3073.81</v>
      </c>
    </row>
    <row r="7047" spans="1:4" s="364" customFormat="1" x14ac:dyDescent="0.25">
      <c r="A7047" s="360">
        <v>101410</v>
      </c>
      <c r="B7047" s="360" t="s">
        <v>6141</v>
      </c>
      <c r="C7047" s="360" t="s">
        <v>806</v>
      </c>
      <c r="D7047" s="362">
        <v>3763.57</v>
      </c>
    </row>
    <row r="7048" spans="1:4" s="364" customFormat="1" x14ac:dyDescent="0.25">
      <c r="A7048" s="360">
        <v>101411</v>
      </c>
      <c r="B7048" s="360" t="s">
        <v>6409</v>
      </c>
      <c r="C7048" s="360" t="s">
        <v>806</v>
      </c>
      <c r="D7048" s="362">
        <v>3739.72</v>
      </c>
    </row>
    <row r="7049" spans="1:4" s="364" customFormat="1" x14ac:dyDescent="0.25">
      <c r="A7049" s="360">
        <v>101412</v>
      </c>
      <c r="B7049" s="360" t="s">
        <v>6410</v>
      </c>
      <c r="C7049" s="360" t="s">
        <v>806</v>
      </c>
      <c r="D7049" s="362">
        <v>3898.27</v>
      </c>
    </row>
    <row r="7050" spans="1:4" s="364" customFormat="1" x14ac:dyDescent="0.25">
      <c r="A7050" s="360">
        <v>101413</v>
      </c>
      <c r="B7050" s="360" t="s">
        <v>6093</v>
      </c>
      <c r="C7050" s="360" t="s">
        <v>806</v>
      </c>
      <c r="D7050" s="362">
        <v>3904.21</v>
      </c>
    </row>
    <row r="7051" spans="1:4" s="364" customFormat="1" x14ac:dyDescent="0.25">
      <c r="A7051" s="360">
        <v>101414</v>
      </c>
      <c r="B7051" s="360" t="s">
        <v>6411</v>
      </c>
      <c r="C7051" s="360" t="s">
        <v>806</v>
      </c>
      <c r="D7051" s="362">
        <v>3266.91</v>
      </c>
    </row>
    <row r="7052" spans="1:4" s="364" customFormat="1" x14ac:dyDescent="0.25">
      <c r="A7052" s="360">
        <v>101415</v>
      </c>
      <c r="B7052" s="360" t="s">
        <v>6412</v>
      </c>
      <c r="C7052" s="360" t="s">
        <v>806</v>
      </c>
      <c r="D7052" s="362">
        <v>4045.6</v>
      </c>
    </row>
    <row r="7053" spans="1:4" s="364" customFormat="1" x14ac:dyDescent="0.25">
      <c r="A7053" s="360">
        <v>101416</v>
      </c>
      <c r="B7053" s="360" t="s">
        <v>6296</v>
      </c>
      <c r="C7053" s="360" t="s">
        <v>806</v>
      </c>
      <c r="D7053" s="362">
        <v>4326.1499999999996</v>
      </c>
    </row>
    <row r="7054" spans="1:4" s="364" customFormat="1" x14ac:dyDescent="0.25">
      <c r="A7054" s="360">
        <v>101417</v>
      </c>
      <c r="B7054" s="360" t="s">
        <v>6413</v>
      </c>
      <c r="C7054" s="360" t="s">
        <v>806</v>
      </c>
      <c r="D7054" s="362">
        <v>3739.83</v>
      </c>
    </row>
    <row r="7055" spans="1:4" s="364" customFormat="1" x14ac:dyDescent="0.25">
      <c r="A7055" s="360">
        <v>101418</v>
      </c>
      <c r="B7055" s="360" t="s">
        <v>6414</v>
      </c>
      <c r="C7055" s="360" t="s">
        <v>806</v>
      </c>
      <c r="D7055" s="362">
        <v>2975.8</v>
      </c>
    </row>
    <row r="7056" spans="1:4" s="364" customFormat="1" x14ac:dyDescent="0.25">
      <c r="A7056" s="360">
        <v>101419</v>
      </c>
      <c r="B7056" s="360" t="s">
        <v>6415</v>
      </c>
      <c r="C7056" s="360" t="s">
        <v>806</v>
      </c>
      <c r="D7056" s="362">
        <v>4001.31</v>
      </c>
    </row>
    <row r="7057" spans="1:4" s="364" customFormat="1" x14ac:dyDescent="0.25">
      <c r="A7057" s="360">
        <v>101420</v>
      </c>
      <c r="B7057" s="360" t="s">
        <v>6416</v>
      </c>
      <c r="C7057" s="360" t="s">
        <v>806</v>
      </c>
      <c r="D7057" s="362">
        <v>3077.1</v>
      </c>
    </row>
    <row r="7058" spans="1:4" s="364" customFormat="1" x14ac:dyDescent="0.25">
      <c r="A7058" s="360">
        <v>101421</v>
      </c>
      <c r="B7058" s="360" t="s">
        <v>6417</v>
      </c>
      <c r="C7058" s="360" t="s">
        <v>806</v>
      </c>
      <c r="D7058" s="362">
        <v>3946.47</v>
      </c>
    </row>
    <row r="7059" spans="1:4" s="364" customFormat="1" x14ac:dyDescent="0.25">
      <c r="A7059" s="360">
        <v>101422</v>
      </c>
      <c r="B7059" s="360" t="s">
        <v>6418</v>
      </c>
      <c r="C7059" s="360" t="s">
        <v>806</v>
      </c>
      <c r="D7059" s="362">
        <v>3031.47</v>
      </c>
    </row>
    <row r="7060" spans="1:4" s="364" customFormat="1" x14ac:dyDescent="0.25">
      <c r="A7060" s="360">
        <v>101423</v>
      </c>
      <c r="B7060" s="360" t="s">
        <v>6419</v>
      </c>
      <c r="C7060" s="360" t="s">
        <v>806</v>
      </c>
      <c r="D7060" s="362">
        <v>3019.33</v>
      </c>
    </row>
    <row r="7061" spans="1:4" s="364" customFormat="1" x14ac:dyDescent="0.25">
      <c r="A7061" s="360">
        <v>101424</v>
      </c>
      <c r="B7061" s="360" t="s">
        <v>6420</v>
      </c>
      <c r="C7061" s="360" t="s">
        <v>806</v>
      </c>
      <c r="D7061" s="362">
        <v>3044.11</v>
      </c>
    </row>
    <row r="7062" spans="1:4" s="364" customFormat="1" x14ac:dyDescent="0.25">
      <c r="A7062" s="360">
        <v>101425</v>
      </c>
      <c r="B7062" s="360" t="s">
        <v>6421</v>
      </c>
      <c r="C7062" s="360" t="s">
        <v>806</v>
      </c>
      <c r="D7062" s="362">
        <v>1612.79</v>
      </c>
    </row>
    <row r="7063" spans="1:4" s="364" customFormat="1" x14ac:dyDescent="0.25">
      <c r="A7063" s="360">
        <v>101426</v>
      </c>
      <c r="B7063" s="360" t="s">
        <v>6422</v>
      </c>
      <c r="C7063" s="360" t="s">
        <v>806</v>
      </c>
      <c r="D7063" s="362">
        <v>3292.61</v>
      </c>
    </row>
    <row r="7064" spans="1:4" s="364" customFormat="1" x14ac:dyDescent="0.25">
      <c r="A7064" s="360">
        <v>101427</v>
      </c>
      <c r="B7064" s="360" t="s">
        <v>6106</v>
      </c>
      <c r="C7064" s="360" t="s">
        <v>806</v>
      </c>
      <c r="D7064" s="362">
        <v>2988.43</v>
      </c>
    </row>
    <row r="7065" spans="1:4" s="364" customFormat="1" x14ac:dyDescent="0.25">
      <c r="A7065" s="360">
        <v>101428</v>
      </c>
      <c r="B7065" s="360" t="s">
        <v>6423</v>
      </c>
      <c r="C7065" s="360" t="s">
        <v>806</v>
      </c>
      <c r="D7065" s="362">
        <v>2918.43</v>
      </c>
    </row>
    <row r="7066" spans="1:4" s="364" customFormat="1" x14ac:dyDescent="0.25">
      <c r="A7066" s="360">
        <v>101429</v>
      </c>
      <c r="B7066" s="360" t="s">
        <v>6424</v>
      </c>
      <c r="C7066" s="360" t="s">
        <v>806</v>
      </c>
      <c r="D7066" s="362">
        <v>3040.37</v>
      </c>
    </row>
    <row r="7067" spans="1:4" s="364" customFormat="1" x14ac:dyDescent="0.25">
      <c r="A7067" s="360">
        <v>101430</v>
      </c>
      <c r="B7067" s="360" t="s">
        <v>6425</v>
      </c>
      <c r="C7067" s="360" t="s">
        <v>806</v>
      </c>
      <c r="D7067" s="362">
        <v>3450.51</v>
      </c>
    </row>
    <row r="7068" spans="1:4" s="364" customFormat="1" x14ac:dyDescent="0.25">
      <c r="A7068" s="360">
        <v>101431</v>
      </c>
      <c r="B7068" s="360" t="s">
        <v>6109</v>
      </c>
      <c r="C7068" s="360" t="s">
        <v>806</v>
      </c>
      <c r="D7068" s="362">
        <v>3690.31</v>
      </c>
    </row>
    <row r="7069" spans="1:4" s="364" customFormat="1" x14ac:dyDescent="0.25">
      <c r="A7069" s="360">
        <v>101432</v>
      </c>
      <c r="B7069" s="360" t="s">
        <v>6426</v>
      </c>
      <c r="C7069" s="360" t="s">
        <v>806</v>
      </c>
      <c r="D7069" s="362">
        <v>3044.11</v>
      </c>
    </row>
    <row r="7070" spans="1:4" s="364" customFormat="1" x14ac:dyDescent="0.25">
      <c r="A7070" s="360">
        <v>101433</v>
      </c>
      <c r="B7070" s="360" t="s">
        <v>6111</v>
      </c>
      <c r="C7070" s="360" t="s">
        <v>806</v>
      </c>
      <c r="D7070" s="362">
        <v>3044.11</v>
      </c>
    </row>
    <row r="7071" spans="1:4" s="364" customFormat="1" x14ac:dyDescent="0.25">
      <c r="A7071" s="360">
        <v>101434</v>
      </c>
      <c r="B7071" s="360" t="s">
        <v>6427</v>
      </c>
      <c r="C7071" s="360" t="s">
        <v>806</v>
      </c>
      <c r="D7071" s="362">
        <v>3406.99</v>
      </c>
    </row>
    <row r="7072" spans="1:4" s="364" customFormat="1" x14ac:dyDescent="0.25">
      <c r="A7072" s="360">
        <v>101435</v>
      </c>
      <c r="B7072" s="360" t="s">
        <v>6428</v>
      </c>
      <c r="C7072" s="360" t="s">
        <v>806</v>
      </c>
      <c r="D7072" s="362">
        <v>3042.67</v>
      </c>
    </row>
    <row r="7073" spans="1:4" s="364" customFormat="1" x14ac:dyDescent="0.25">
      <c r="A7073" s="360">
        <v>101436</v>
      </c>
      <c r="B7073" s="360" t="s">
        <v>6113</v>
      </c>
      <c r="C7073" s="360" t="s">
        <v>806</v>
      </c>
      <c r="D7073" s="362">
        <v>3095.16</v>
      </c>
    </row>
    <row r="7074" spans="1:4" s="364" customFormat="1" x14ac:dyDescent="0.25">
      <c r="A7074" s="360">
        <v>101437</v>
      </c>
      <c r="B7074" s="360" t="s">
        <v>6429</v>
      </c>
      <c r="C7074" s="360" t="s">
        <v>806</v>
      </c>
      <c r="D7074" s="362">
        <v>3492.51</v>
      </c>
    </row>
    <row r="7075" spans="1:4" s="364" customFormat="1" x14ac:dyDescent="0.25">
      <c r="A7075" s="360">
        <v>101438</v>
      </c>
      <c r="B7075" s="360" t="s">
        <v>6115</v>
      </c>
      <c r="C7075" s="360" t="s">
        <v>806</v>
      </c>
      <c r="D7075" s="362">
        <v>4061</v>
      </c>
    </row>
    <row r="7076" spans="1:4" s="364" customFormat="1" x14ac:dyDescent="0.25">
      <c r="A7076" s="360">
        <v>101439</v>
      </c>
      <c r="B7076" s="360" t="s">
        <v>6116</v>
      </c>
      <c r="C7076" s="360" t="s">
        <v>806</v>
      </c>
      <c r="D7076" s="362">
        <v>3330.18</v>
      </c>
    </row>
    <row r="7077" spans="1:4" s="364" customFormat="1" x14ac:dyDescent="0.25">
      <c r="A7077" s="360">
        <v>101440</v>
      </c>
      <c r="B7077" s="360" t="s">
        <v>6430</v>
      </c>
      <c r="C7077" s="360" t="s">
        <v>806</v>
      </c>
      <c r="D7077" s="362">
        <v>3573.72</v>
      </c>
    </row>
    <row r="7078" spans="1:4" s="364" customFormat="1" x14ac:dyDescent="0.25">
      <c r="A7078" s="360">
        <v>101441</v>
      </c>
      <c r="B7078" s="360" t="s">
        <v>6118</v>
      </c>
      <c r="C7078" s="360" t="s">
        <v>806</v>
      </c>
      <c r="D7078" s="362">
        <v>3052.96</v>
      </c>
    </row>
    <row r="7079" spans="1:4" s="364" customFormat="1" x14ac:dyDescent="0.25">
      <c r="A7079" s="360">
        <v>101442</v>
      </c>
      <c r="B7079" s="360" t="s">
        <v>6431</v>
      </c>
      <c r="C7079" s="360" t="s">
        <v>806</v>
      </c>
      <c r="D7079" s="362">
        <v>3038.6</v>
      </c>
    </row>
    <row r="7080" spans="1:4" s="364" customFormat="1" x14ac:dyDescent="0.25">
      <c r="A7080" s="360">
        <v>101443</v>
      </c>
      <c r="B7080" s="360" t="s">
        <v>6119</v>
      </c>
      <c r="C7080" s="360" t="s">
        <v>806</v>
      </c>
      <c r="D7080" s="362">
        <v>3208.28</v>
      </c>
    </row>
    <row r="7081" spans="1:4" s="364" customFormat="1" x14ac:dyDescent="0.25">
      <c r="A7081" s="360">
        <v>101444</v>
      </c>
      <c r="B7081" s="360" t="s">
        <v>6122</v>
      </c>
      <c r="C7081" s="360" t="s">
        <v>806</v>
      </c>
      <c r="D7081" s="362">
        <v>4113.3</v>
      </c>
    </row>
    <row r="7082" spans="1:4" s="364" customFormat="1" x14ac:dyDescent="0.25">
      <c r="A7082" s="360">
        <v>101445</v>
      </c>
      <c r="B7082" s="360" t="s">
        <v>6123</v>
      </c>
      <c r="C7082" s="360" t="s">
        <v>806</v>
      </c>
      <c r="D7082" s="362">
        <v>3873.72</v>
      </c>
    </row>
    <row r="7083" spans="1:4" s="364" customFormat="1" x14ac:dyDescent="0.25">
      <c r="A7083" s="360">
        <v>101446</v>
      </c>
      <c r="B7083" s="360" t="s">
        <v>6124</v>
      </c>
      <c r="C7083" s="360" t="s">
        <v>806</v>
      </c>
      <c r="D7083" s="362">
        <v>4066.01</v>
      </c>
    </row>
    <row r="7084" spans="1:4" s="364" customFormat="1" x14ac:dyDescent="0.25">
      <c r="A7084" s="360">
        <v>101447</v>
      </c>
      <c r="B7084" s="360" t="s">
        <v>6125</v>
      </c>
      <c r="C7084" s="360" t="s">
        <v>806</v>
      </c>
      <c r="D7084" s="362">
        <v>4280.76</v>
      </c>
    </row>
    <row r="7085" spans="1:4" s="364" customFormat="1" x14ac:dyDescent="0.25">
      <c r="A7085" s="360">
        <v>101448</v>
      </c>
      <c r="B7085" s="360" t="s">
        <v>6126</v>
      </c>
      <c r="C7085" s="360" t="s">
        <v>806</v>
      </c>
      <c r="D7085" s="362">
        <v>4270.83</v>
      </c>
    </row>
    <row r="7086" spans="1:4" s="364" customFormat="1" x14ac:dyDescent="0.25">
      <c r="A7086" s="360">
        <v>101449</v>
      </c>
      <c r="B7086" s="360" t="s">
        <v>6432</v>
      </c>
      <c r="C7086" s="360" t="s">
        <v>806</v>
      </c>
      <c r="D7086" s="362">
        <v>2803</v>
      </c>
    </row>
    <row r="7087" spans="1:4" s="364" customFormat="1" x14ac:dyDescent="0.25">
      <c r="A7087" s="360">
        <v>101450</v>
      </c>
      <c r="B7087" s="360" t="s">
        <v>6128</v>
      </c>
      <c r="C7087" s="360" t="s">
        <v>806</v>
      </c>
      <c r="D7087" s="362">
        <v>2733.26</v>
      </c>
    </row>
    <row r="7088" spans="1:4" s="364" customFormat="1" x14ac:dyDescent="0.25">
      <c r="A7088" s="360">
        <v>101451</v>
      </c>
      <c r="B7088" s="360" t="s">
        <v>6129</v>
      </c>
      <c r="C7088" s="360" t="s">
        <v>806</v>
      </c>
      <c r="D7088" s="362">
        <v>3859.47</v>
      </c>
    </row>
    <row r="7089" spans="1:4" s="364" customFormat="1" x14ac:dyDescent="0.25">
      <c r="A7089" s="360">
        <v>101452</v>
      </c>
      <c r="B7089" s="360" t="s">
        <v>6433</v>
      </c>
      <c r="C7089" s="360" t="s">
        <v>806</v>
      </c>
      <c r="D7089" s="362">
        <v>2908.46</v>
      </c>
    </row>
    <row r="7090" spans="1:4" s="364" customFormat="1" x14ac:dyDescent="0.25">
      <c r="A7090" s="360">
        <v>101453</v>
      </c>
      <c r="B7090" s="360" t="s">
        <v>6131</v>
      </c>
      <c r="C7090" s="360" t="s">
        <v>806</v>
      </c>
      <c r="D7090" s="362">
        <v>3982.63</v>
      </c>
    </row>
    <row r="7091" spans="1:4" s="364" customFormat="1" x14ac:dyDescent="0.25">
      <c r="A7091" s="360">
        <v>101454</v>
      </c>
      <c r="B7091" s="360" t="s">
        <v>6434</v>
      </c>
      <c r="C7091" s="360" t="s">
        <v>806</v>
      </c>
      <c r="D7091" s="362">
        <v>4297.38</v>
      </c>
    </row>
    <row r="7092" spans="1:4" s="364" customFormat="1" x14ac:dyDescent="0.25">
      <c r="A7092" s="360">
        <v>101455</v>
      </c>
      <c r="B7092" s="360" t="s">
        <v>6133</v>
      </c>
      <c r="C7092" s="360" t="s">
        <v>806</v>
      </c>
      <c r="D7092" s="362">
        <v>4453.62</v>
      </c>
    </row>
    <row r="7093" spans="1:4" s="364" customFormat="1" x14ac:dyDescent="0.25">
      <c r="A7093" s="360">
        <v>101456</v>
      </c>
      <c r="B7093" s="360" t="s">
        <v>6435</v>
      </c>
      <c r="C7093" s="360" t="s">
        <v>806</v>
      </c>
      <c r="D7093" s="362">
        <v>7527.74</v>
      </c>
    </row>
    <row r="7094" spans="1:4" s="364" customFormat="1" x14ac:dyDescent="0.25">
      <c r="A7094" s="360">
        <v>101457</v>
      </c>
      <c r="B7094" s="360" t="s">
        <v>6436</v>
      </c>
      <c r="C7094" s="360" t="s">
        <v>806</v>
      </c>
      <c r="D7094" s="362">
        <v>4566</v>
      </c>
    </row>
    <row r="7095" spans="1:4" s="364" customFormat="1" x14ac:dyDescent="0.25">
      <c r="A7095" s="360">
        <v>101458</v>
      </c>
      <c r="B7095" s="360" t="s">
        <v>6437</v>
      </c>
      <c r="C7095" s="360" t="s">
        <v>806</v>
      </c>
      <c r="D7095" s="362">
        <v>4087.94</v>
      </c>
    </row>
    <row r="7096" spans="1:4" s="364" customFormat="1" x14ac:dyDescent="0.25">
      <c r="A7096" s="360">
        <v>101459</v>
      </c>
      <c r="B7096" s="360" t="s">
        <v>6138</v>
      </c>
      <c r="C7096" s="360" t="s">
        <v>806</v>
      </c>
      <c r="D7096" s="362">
        <v>3619.34</v>
      </c>
    </row>
    <row r="7097" spans="1:4" s="364" customFormat="1" x14ac:dyDescent="0.25">
      <c r="A7097" s="360">
        <v>101460</v>
      </c>
      <c r="B7097" s="360" t="s">
        <v>6277</v>
      </c>
      <c r="C7097" s="360" t="s">
        <v>806</v>
      </c>
      <c r="D7097" s="362">
        <v>2967.84</v>
      </c>
    </row>
  </sheetData>
  <mergeCells count="3">
    <mergeCell ref="A1:D1"/>
    <mergeCell ref="A2:D2"/>
    <mergeCell ref="A3:D3"/>
  </mergeCells>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5214"/>
  <sheetViews>
    <sheetView zoomScale="80" zoomScaleNormal="80" workbookViewId="0">
      <selection sqref="A1:XFD5214"/>
    </sheetView>
  </sheetViews>
  <sheetFormatPr defaultRowHeight="15" x14ac:dyDescent="0.25"/>
  <cols>
    <col min="1" max="1" width="10.5703125" style="348" customWidth="1"/>
    <col min="2" max="2" width="78.140625" style="348" customWidth="1"/>
    <col min="3" max="3" width="21.140625" style="348" customWidth="1"/>
    <col min="4" max="4" width="22.28515625" style="348" customWidth="1"/>
  </cols>
  <sheetData>
    <row r="1" spans="1:4" s="380" customFormat="1" ht="12.75" x14ac:dyDescent="0.2">
      <c r="A1" s="380" t="s">
        <v>6438</v>
      </c>
    </row>
    <row r="2" spans="1:4" s="380" customFormat="1" ht="12.75" x14ac:dyDescent="0.2">
      <c r="A2" s="380" t="s">
        <v>6439</v>
      </c>
    </row>
    <row r="3" spans="1:4" s="380" customFormat="1" ht="12.75" x14ac:dyDescent="0.2">
      <c r="A3" s="380" t="s">
        <v>15046</v>
      </c>
    </row>
    <row r="4" spans="1:4" s="380" customFormat="1" ht="12.75" x14ac:dyDescent="0.2">
      <c r="A4" s="380" t="s">
        <v>6440</v>
      </c>
    </row>
    <row r="5" spans="1:4" s="380" customFormat="1" ht="12.75" x14ac:dyDescent="0.2">
      <c r="A5" s="380" t="s">
        <v>6441</v>
      </c>
    </row>
    <row r="6" spans="1:4" s="380" customFormat="1" ht="12.75" x14ac:dyDescent="0.2">
      <c r="A6" s="380" t="s">
        <v>6439</v>
      </c>
    </row>
    <row r="7" spans="1:4" s="380" customFormat="1" ht="12.75" x14ac:dyDescent="0.2">
      <c r="A7" s="380" t="s">
        <v>6442</v>
      </c>
      <c r="B7" s="380" t="s">
        <v>6443</v>
      </c>
      <c r="C7" s="380" t="s">
        <v>828</v>
      </c>
      <c r="D7" s="380" t="s">
        <v>6444</v>
      </c>
    </row>
    <row r="8" spans="1:4" s="380" customFormat="1" ht="12.75" x14ac:dyDescent="0.2">
      <c r="A8" s="380">
        <v>1344</v>
      </c>
      <c r="B8" s="380" t="s">
        <v>6448</v>
      </c>
      <c r="C8" s="380" t="s">
        <v>6446</v>
      </c>
      <c r="D8" s="381">
        <v>100.62</v>
      </c>
    </row>
    <row r="9" spans="1:4" s="380" customFormat="1" ht="12.75" x14ac:dyDescent="0.2">
      <c r="A9" s="380">
        <v>1342</v>
      </c>
      <c r="B9" s="380" t="s">
        <v>6449</v>
      </c>
      <c r="C9" s="380" t="s">
        <v>6446</v>
      </c>
      <c r="D9" s="381">
        <v>177.86</v>
      </c>
    </row>
    <row r="10" spans="1:4" s="380" customFormat="1" ht="12.75" x14ac:dyDescent="0.2">
      <c r="A10" s="380">
        <v>1349</v>
      </c>
      <c r="B10" s="380" t="s">
        <v>6450</v>
      </c>
      <c r="C10" s="380" t="s">
        <v>6446</v>
      </c>
      <c r="D10" s="381">
        <v>253.66</v>
      </c>
    </row>
    <row r="11" spans="1:4" s="380" customFormat="1" ht="12.75" x14ac:dyDescent="0.2">
      <c r="A11" s="380">
        <v>1350</v>
      </c>
      <c r="B11" s="380" t="s">
        <v>6451</v>
      </c>
      <c r="C11" s="380" t="s">
        <v>6446</v>
      </c>
      <c r="D11" s="381">
        <v>79</v>
      </c>
    </row>
    <row r="12" spans="1:4" s="380" customFormat="1" ht="12.75" x14ac:dyDescent="0.2">
      <c r="A12" s="380">
        <v>1359</v>
      </c>
      <c r="B12" s="380" t="s">
        <v>6452</v>
      </c>
      <c r="C12" s="380" t="s">
        <v>6446</v>
      </c>
      <c r="D12" s="381">
        <v>155.47</v>
      </c>
    </row>
    <row r="13" spans="1:4" s="380" customFormat="1" ht="12.75" x14ac:dyDescent="0.2">
      <c r="A13" s="380">
        <v>1351</v>
      </c>
      <c r="B13" s="380" t="s">
        <v>6453</v>
      </c>
      <c r="C13" s="380" t="s">
        <v>6446</v>
      </c>
      <c r="D13" s="381">
        <v>50.1</v>
      </c>
    </row>
    <row r="14" spans="1:4" s="380" customFormat="1" ht="12.75" x14ac:dyDescent="0.2">
      <c r="A14" s="380">
        <v>2418</v>
      </c>
      <c r="B14" s="380" t="s">
        <v>6455</v>
      </c>
      <c r="C14" s="380" t="s">
        <v>6446</v>
      </c>
      <c r="D14" s="381">
        <v>7.33</v>
      </c>
    </row>
    <row r="15" spans="1:4" s="380" customFormat="1" ht="12.75" x14ac:dyDescent="0.2">
      <c r="A15" s="380">
        <v>6086</v>
      </c>
      <c r="B15" s="380" t="s">
        <v>6457</v>
      </c>
      <c r="C15" s="380" t="s">
        <v>6458</v>
      </c>
      <c r="D15" s="381">
        <v>90.84</v>
      </c>
    </row>
    <row r="16" spans="1:4" s="380" customFormat="1" ht="12.75" x14ac:dyDescent="0.2">
      <c r="A16" s="380">
        <v>3378</v>
      </c>
      <c r="B16" s="380" t="s">
        <v>6459</v>
      </c>
      <c r="C16" s="380" t="s">
        <v>6446</v>
      </c>
      <c r="D16" s="381">
        <v>102.01</v>
      </c>
    </row>
    <row r="17" spans="1:4" s="380" customFormat="1" ht="12.75" x14ac:dyDescent="0.2">
      <c r="A17" s="380">
        <v>3380</v>
      </c>
      <c r="B17" s="380" t="s">
        <v>6460</v>
      </c>
      <c r="C17" s="380" t="s">
        <v>6446</v>
      </c>
      <c r="D17" s="381">
        <v>71.41</v>
      </c>
    </row>
    <row r="18" spans="1:4" s="380" customFormat="1" ht="12.75" x14ac:dyDescent="0.2">
      <c r="A18" s="380">
        <v>3379</v>
      </c>
      <c r="B18" s="380" t="s">
        <v>6461</v>
      </c>
      <c r="C18" s="380" t="s">
        <v>6446</v>
      </c>
      <c r="D18" s="381">
        <v>68.94</v>
      </c>
    </row>
    <row r="19" spans="1:4" s="380" customFormat="1" ht="12.75" x14ac:dyDescent="0.2">
      <c r="A19" s="380">
        <v>615</v>
      </c>
      <c r="B19" s="380" t="s">
        <v>6463</v>
      </c>
      <c r="C19" s="380" t="s">
        <v>6447</v>
      </c>
      <c r="D19" s="381">
        <v>521.64</v>
      </c>
    </row>
    <row r="20" spans="1:4" s="380" customFormat="1" ht="12.75" x14ac:dyDescent="0.2">
      <c r="A20" s="380">
        <v>606</v>
      </c>
      <c r="B20" s="380" t="s">
        <v>6464</v>
      </c>
      <c r="C20" s="380" t="s">
        <v>6447</v>
      </c>
      <c r="D20" s="381">
        <v>819.43</v>
      </c>
    </row>
    <row r="21" spans="1:4" s="380" customFormat="1" ht="12.75" x14ac:dyDescent="0.2">
      <c r="A21" s="380">
        <v>13382</v>
      </c>
      <c r="B21" s="380" t="s">
        <v>6466</v>
      </c>
      <c r="C21" s="380" t="s">
        <v>6446</v>
      </c>
      <c r="D21" s="381">
        <v>245.67</v>
      </c>
    </row>
    <row r="22" spans="1:4" s="380" customFormat="1" ht="12.75" x14ac:dyDescent="0.2">
      <c r="A22" s="380">
        <v>4047</v>
      </c>
      <c r="B22" s="380" t="s">
        <v>6467</v>
      </c>
      <c r="C22" s="380" t="s">
        <v>6458</v>
      </c>
      <c r="D22" s="381">
        <v>18.38</v>
      </c>
    </row>
    <row r="23" spans="1:4" s="380" customFormat="1" ht="12.75" x14ac:dyDescent="0.2">
      <c r="A23" s="380">
        <v>7344</v>
      </c>
      <c r="B23" s="380" t="s">
        <v>6468</v>
      </c>
      <c r="C23" s="380" t="s">
        <v>6458</v>
      </c>
      <c r="D23" s="381">
        <v>80</v>
      </c>
    </row>
    <row r="24" spans="1:4" s="380" customFormat="1" ht="12.75" x14ac:dyDescent="0.2">
      <c r="A24" s="380">
        <v>40514</v>
      </c>
      <c r="B24" s="380" t="s">
        <v>6469</v>
      </c>
      <c r="C24" s="380" t="s">
        <v>6445</v>
      </c>
      <c r="D24" s="381">
        <v>30.4</v>
      </c>
    </row>
    <row r="25" spans="1:4" s="380" customFormat="1" ht="12.75" x14ac:dyDescent="0.2">
      <c r="A25" s="380">
        <v>11199</v>
      </c>
      <c r="B25" s="380" t="s">
        <v>6470</v>
      </c>
      <c r="C25" s="380" t="s">
        <v>6446</v>
      </c>
      <c r="D25" s="382">
        <v>1175.81</v>
      </c>
    </row>
    <row r="26" spans="1:4" s="380" customFormat="1" ht="12.75" x14ac:dyDescent="0.2">
      <c r="A26" s="380">
        <v>4053</v>
      </c>
      <c r="B26" s="380" t="s">
        <v>6471</v>
      </c>
      <c r="C26" s="380" t="s">
        <v>6458</v>
      </c>
      <c r="D26" s="381">
        <v>70.010000000000005</v>
      </c>
    </row>
    <row r="27" spans="1:4" s="380" customFormat="1" ht="12.75" x14ac:dyDescent="0.2">
      <c r="A27" s="380">
        <v>4056</v>
      </c>
      <c r="B27" s="380" t="s">
        <v>6472</v>
      </c>
      <c r="C27" s="380" t="s">
        <v>6458</v>
      </c>
      <c r="D27" s="381">
        <v>36.82</v>
      </c>
    </row>
    <row r="28" spans="1:4" s="380" customFormat="1" ht="12.75" x14ac:dyDescent="0.2">
      <c r="A28" s="380">
        <v>21136</v>
      </c>
      <c r="B28" s="380" t="s">
        <v>6473</v>
      </c>
      <c r="C28" s="380" t="s">
        <v>6465</v>
      </c>
      <c r="D28" s="381">
        <v>13.48</v>
      </c>
    </row>
    <row r="29" spans="1:4" s="380" customFormat="1" ht="12.75" x14ac:dyDescent="0.2">
      <c r="A29" s="380">
        <v>21128</v>
      </c>
      <c r="B29" s="380" t="s">
        <v>6474</v>
      </c>
      <c r="C29" s="380" t="s">
        <v>6465</v>
      </c>
      <c r="D29" s="381">
        <v>10.43</v>
      </c>
    </row>
    <row r="30" spans="1:4" s="380" customFormat="1" ht="12.75" x14ac:dyDescent="0.2">
      <c r="A30" s="380">
        <v>21130</v>
      </c>
      <c r="B30" s="380" t="s">
        <v>6475</v>
      </c>
      <c r="C30" s="380" t="s">
        <v>6465</v>
      </c>
      <c r="D30" s="381">
        <v>26.34</v>
      </c>
    </row>
    <row r="31" spans="1:4" s="380" customFormat="1" ht="12.75" x14ac:dyDescent="0.2">
      <c r="A31" s="380">
        <v>21135</v>
      </c>
      <c r="B31" s="380" t="s">
        <v>6476</v>
      </c>
      <c r="C31" s="380" t="s">
        <v>6465</v>
      </c>
      <c r="D31" s="381">
        <v>25.93</v>
      </c>
    </row>
    <row r="32" spans="1:4" s="380" customFormat="1" ht="12.75" x14ac:dyDescent="0.2">
      <c r="A32" s="380">
        <v>38605</v>
      </c>
      <c r="B32" s="380" t="s">
        <v>6477</v>
      </c>
      <c r="C32" s="380" t="s">
        <v>6446</v>
      </c>
      <c r="D32" s="381">
        <v>81.03</v>
      </c>
    </row>
    <row r="33" spans="1:4" s="380" customFormat="1" ht="12.75" x14ac:dyDescent="0.2">
      <c r="A33" s="380">
        <v>11270</v>
      </c>
      <c r="B33" s="380" t="s">
        <v>6478</v>
      </c>
      <c r="C33" s="380" t="s">
        <v>6446</v>
      </c>
      <c r="D33" s="381">
        <v>1.86</v>
      </c>
    </row>
    <row r="34" spans="1:4" s="380" customFormat="1" ht="12.75" x14ac:dyDescent="0.2">
      <c r="A34" s="380">
        <v>412</v>
      </c>
      <c r="B34" s="380" t="s">
        <v>6479</v>
      </c>
      <c r="C34" s="380" t="s">
        <v>6446</v>
      </c>
      <c r="D34" s="381">
        <v>0.72</v>
      </c>
    </row>
    <row r="35" spans="1:4" s="380" customFormat="1" ht="12.75" x14ac:dyDescent="0.2">
      <c r="A35" s="380">
        <v>414</v>
      </c>
      <c r="B35" s="380" t="s">
        <v>6480</v>
      </c>
      <c r="C35" s="380" t="s">
        <v>6446</v>
      </c>
      <c r="D35" s="381">
        <v>0.04</v>
      </c>
    </row>
    <row r="36" spans="1:4" s="380" customFormat="1" ht="12.75" x14ac:dyDescent="0.2">
      <c r="A36" s="380">
        <v>410</v>
      </c>
      <c r="B36" s="380" t="s">
        <v>6481</v>
      </c>
      <c r="C36" s="380" t="s">
        <v>6446</v>
      </c>
      <c r="D36" s="381">
        <v>0.11</v>
      </c>
    </row>
    <row r="37" spans="1:4" s="380" customFormat="1" ht="12.75" x14ac:dyDescent="0.2">
      <c r="A37" s="380">
        <v>411</v>
      </c>
      <c r="B37" s="380" t="s">
        <v>6482</v>
      </c>
      <c r="C37" s="380" t="s">
        <v>6446</v>
      </c>
      <c r="D37" s="381">
        <v>0.14000000000000001</v>
      </c>
    </row>
    <row r="38" spans="1:4" s="380" customFormat="1" ht="12.75" x14ac:dyDescent="0.2">
      <c r="A38" s="380">
        <v>408</v>
      </c>
      <c r="B38" s="380" t="s">
        <v>6483</v>
      </c>
      <c r="C38" s="380" t="s">
        <v>6446</v>
      </c>
      <c r="D38" s="381">
        <v>0.69</v>
      </c>
    </row>
    <row r="39" spans="1:4" s="380" customFormat="1" ht="12.75" x14ac:dyDescent="0.2">
      <c r="A39" s="380">
        <v>39131</v>
      </c>
      <c r="B39" s="380" t="s">
        <v>6484</v>
      </c>
      <c r="C39" s="380" t="s">
        <v>6446</v>
      </c>
      <c r="D39" s="381">
        <v>2.99</v>
      </c>
    </row>
    <row r="40" spans="1:4" s="380" customFormat="1" ht="12.75" x14ac:dyDescent="0.2">
      <c r="A40" s="380">
        <v>394</v>
      </c>
      <c r="B40" s="380" t="s">
        <v>6485</v>
      </c>
      <c r="C40" s="380" t="s">
        <v>6446</v>
      </c>
      <c r="D40" s="381">
        <v>3.03</v>
      </c>
    </row>
    <row r="41" spans="1:4" s="380" customFormat="1" ht="12.75" x14ac:dyDescent="0.2">
      <c r="A41" s="380">
        <v>39130</v>
      </c>
      <c r="B41" s="380" t="s">
        <v>6486</v>
      </c>
      <c r="C41" s="380" t="s">
        <v>6446</v>
      </c>
      <c r="D41" s="381">
        <v>2.73</v>
      </c>
    </row>
    <row r="42" spans="1:4" s="380" customFormat="1" ht="12.75" x14ac:dyDescent="0.2">
      <c r="A42" s="380">
        <v>395</v>
      </c>
      <c r="B42" s="380" t="s">
        <v>6487</v>
      </c>
      <c r="C42" s="380" t="s">
        <v>6446</v>
      </c>
      <c r="D42" s="381">
        <v>2.92</v>
      </c>
    </row>
    <row r="43" spans="1:4" s="380" customFormat="1" ht="12.75" x14ac:dyDescent="0.2">
      <c r="A43" s="380">
        <v>39127</v>
      </c>
      <c r="B43" s="380" t="s">
        <v>6488</v>
      </c>
      <c r="C43" s="380" t="s">
        <v>6446</v>
      </c>
      <c r="D43" s="381">
        <v>1.44</v>
      </c>
    </row>
    <row r="44" spans="1:4" s="380" customFormat="1" ht="12.75" x14ac:dyDescent="0.2">
      <c r="A44" s="380">
        <v>392</v>
      </c>
      <c r="B44" s="380" t="s">
        <v>6489</v>
      </c>
      <c r="C44" s="380" t="s">
        <v>6446</v>
      </c>
      <c r="D44" s="381">
        <v>1.47</v>
      </c>
    </row>
    <row r="45" spans="1:4" s="380" customFormat="1" ht="12.75" x14ac:dyDescent="0.2">
      <c r="A45" s="380">
        <v>39129</v>
      </c>
      <c r="B45" s="380" t="s">
        <v>6490</v>
      </c>
      <c r="C45" s="380" t="s">
        <v>6446</v>
      </c>
      <c r="D45" s="381">
        <v>1.68</v>
      </c>
    </row>
    <row r="46" spans="1:4" s="380" customFormat="1" ht="12.75" x14ac:dyDescent="0.2">
      <c r="A46" s="380">
        <v>393</v>
      </c>
      <c r="B46" s="380" t="s">
        <v>6491</v>
      </c>
      <c r="C46" s="380" t="s">
        <v>6446</v>
      </c>
      <c r="D46" s="381">
        <v>1.76</v>
      </c>
    </row>
    <row r="47" spans="1:4" s="380" customFormat="1" ht="12.75" x14ac:dyDescent="0.2">
      <c r="A47" s="380">
        <v>39133</v>
      </c>
      <c r="B47" s="380" t="s">
        <v>6492</v>
      </c>
      <c r="C47" s="380" t="s">
        <v>6446</v>
      </c>
      <c r="D47" s="381">
        <v>3.93</v>
      </c>
    </row>
    <row r="48" spans="1:4" s="380" customFormat="1" ht="12.75" x14ac:dyDescent="0.2">
      <c r="A48" s="380">
        <v>397</v>
      </c>
      <c r="B48" s="380" t="s">
        <v>6493</v>
      </c>
      <c r="C48" s="380" t="s">
        <v>6446</v>
      </c>
      <c r="D48" s="381">
        <v>4.34</v>
      </c>
    </row>
    <row r="49" spans="1:4" s="380" customFormat="1" ht="12.75" x14ac:dyDescent="0.2">
      <c r="A49" s="380">
        <v>39132</v>
      </c>
      <c r="B49" s="380" t="s">
        <v>6494</v>
      </c>
      <c r="C49" s="380" t="s">
        <v>6446</v>
      </c>
      <c r="D49" s="381">
        <v>3.14</v>
      </c>
    </row>
    <row r="50" spans="1:4" s="380" customFormat="1" ht="12.75" x14ac:dyDescent="0.2">
      <c r="A50" s="380">
        <v>396</v>
      </c>
      <c r="B50" s="380" t="s">
        <v>6495</v>
      </c>
      <c r="C50" s="380" t="s">
        <v>6446</v>
      </c>
      <c r="D50" s="381">
        <v>3.37</v>
      </c>
    </row>
    <row r="51" spans="1:4" s="380" customFormat="1" ht="12.75" x14ac:dyDescent="0.2">
      <c r="A51" s="380">
        <v>39135</v>
      </c>
      <c r="B51" s="380" t="s">
        <v>6496</v>
      </c>
      <c r="C51" s="380" t="s">
        <v>6446</v>
      </c>
      <c r="D51" s="381">
        <v>6.29</v>
      </c>
    </row>
    <row r="52" spans="1:4" s="380" customFormat="1" ht="12.75" x14ac:dyDescent="0.2">
      <c r="A52" s="380">
        <v>39128</v>
      </c>
      <c r="B52" s="380" t="s">
        <v>6497</v>
      </c>
      <c r="C52" s="380" t="s">
        <v>6446</v>
      </c>
      <c r="D52" s="381">
        <v>1.57</v>
      </c>
    </row>
    <row r="53" spans="1:4" s="380" customFormat="1" ht="12.75" x14ac:dyDescent="0.2">
      <c r="A53" s="380">
        <v>400</v>
      </c>
      <c r="B53" s="380" t="s">
        <v>6498</v>
      </c>
      <c r="C53" s="380" t="s">
        <v>6446</v>
      </c>
      <c r="D53" s="381">
        <v>1.53</v>
      </c>
    </row>
    <row r="54" spans="1:4" s="380" customFormat="1" ht="12.75" x14ac:dyDescent="0.2">
      <c r="A54" s="380">
        <v>39125</v>
      </c>
      <c r="B54" s="380" t="s">
        <v>6499</v>
      </c>
      <c r="C54" s="380" t="s">
        <v>6446</v>
      </c>
      <c r="D54" s="381">
        <v>1.57</v>
      </c>
    </row>
    <row r="55" spans="1:4" s="380" customFormat="1" ht="12.75" x14ac:dyDescent="0.2">
      <c r="A55" s="380">
        <v>39134</v>
      </c>
      <c r="B55" s="380" t="s">
        <v>6500</v>
      </c>
      <c r="C55" s="380" t="s">
        <v>6446</v>
      </c>
      <c r="D55" s="381">
        <v>5.24</v>
      </c>
    </row>
    <row r="56" spans="1:4" s="380" customFormat="1" ht="12.75" x14ac:dyDescent="0.2">
      <c r="A56" s="380">
        <v>398</v>
      </c>
      <c r="B56" s="380" t="s">
        <v>6501</v>
      </c>
      <c r="C56" s="380" t="s">
        <v>6446</v>
      </c>
      <c r="D56" s="381">
        <v>4.83</v>
      </c>
    </row>
    <row r="57" spans="1:4" s="380" customFormat="1" ht="12.75" x14ac:dyDescent="0.2">
      <c r="A57" s="380">
        <v>39126</v>
      </c>
      <c r="B57" s="380" t="s">
        <v>6502</v>
      </c>
      <c r="C57" s="380" t="s">
        <v>6446</v>
      </c>
      <c r="D57" s="381">
        <v>7.07</v>
      </c>
    </row>
    <row r="58" spans="1:4" s="380" customFormat="1" ht="12.75" x14ac:dyDescent="0.2">
      <c r="A58" s="380">
        <v>399</v>
      </c>
      <c r="B58" s="380" t="s">
        <v>6503</v>
      </c>
      <c r="C58" s="380" t="s">
        <v>6446</v>
      </c>
      <c r="D58" s="381">
        <v>6.23</v>
      </c>
    </row>
    <row r="59" spans="1:4" s="380" customFormat="1" ht="12.75" x14ac:dyDescent="0.2">
      <c r="A59" s="380">
        <v>39158</v>
      </c>
      <c r="B59" s="380" t="s">
        <v>6504</v>
      </c>
      <c r="C59" s="380" t="s">
        <v>6446</v>
      </c>
      <c r="D59" s="381">
        <v>16.73</v>
      </c>
    </row>
    <row r="60" spans="1:4" s="380" customFormat="1" ht="12.75" x14ac:dyDescent="0.2">
      <c r="A60" s="380">
        <v>39141</v>
      </c>
      <c r="B60" s="380" t="s">
        <v>6505</v>
      </c>
      <c r="C60" s="380" t="s">
        <v>6446</v>
      </c>
      <c r="D60" s="381">
        <v>1.21</v>
      </c>
    </row>
    <row r="61" spans="1:4" s="380" customFormat="1" ht="12.75" x14ac:dyDescent="0.2">
      <c r="A61" s="380">
        <v>39140</v>
      </c>
      <c r="B61" s="380" t="s">
        <v>6506</v>
      </c>
      <c r="C61" s="380" t="s">
        <v>6446</v>
      </c>
      <c r="D61" s="381">
        <v>1.1000000000000001</v>
      </c>
    </row>
    <row r="62" spans="1:4" s="380" customFormat="1" ht="12.75" x14ac:dyDescent="0.2">
      <c r="A62" s="380">
        <v>39137</v>
      </c>
      <c r="B62" s="380" t="s">
        <v>6507</v>
      </c>
      <c r="C62" s="380" t="s">
        <v>6446</v>
      </c>
      <c r="D62" s="381">
        <v>0.63</v>
      </c>
    </row>
    <row r="63" spans="1:4" s="380" customFormat="1" ht="12.75" x14ac:dyDescent="0.2">
      <c r="A63" s="380">
        <v>39139</v>
      </c>
      <c r="B63" s="380" t="s">
        <v>6508</v>
      </c>
      <c r="C63" s="380" t="s">
        <v>6446</v>
      </c>
      <c r="D63" s="381">
        <v>0.91</v>
      </c>
    </row>
    <row r="64" spans="1:4" s="380" customFormat="1" ht="12.75" x14ac:dyDescent="0.2">
      <c r="A64" s="380">
        <v>39143</v>
      </c>
      <c r="B64" s="380" t="s">
        <v>6509</v>
      </c>
      <c r="C64" s="380" t="s">
        <v>6446</v>
      </c>
      <c r="D64" s="381">
        <v>2.5</v>
      </c>
    </row>
    <row r="65" spans="1:4" s="380" customFormat="1" ht="12.75" x14ac:dyDescent="0.2">
      <c r="A65" s="380">
        <v>39142</v>
      </c>
      <c r="B65" s="380" t="s">
        <v>6510</v>
      </c>
      <c r="C65" s="380" t="s">
        <v>6446</v>
      </c>
      <c r="D65" s="381">
        <v>1.79</v>
      </c>
    </row>
    <row r="66" spans="1:4" s="380" customFormat="1" ht="12.75" x14ac:dyDescent="0.2">
      <c r="A66" s="380">
        <v>39138</v>
      </c>
      <c r="B66" s="380" t="s">
        <v>6511</v>
      </c>
      <c r="C66" s="380" t="s">
        <v>6446</v>
      </c>
      <c r="D66" s="381">
        <v>0.67</v>
      </c>
    </row>
    <row r="67" spans="1:4" s="380" customFormat="1" ht="12.75" x14ac:dyDescent="0.2">
      <c r="A67" s="380">
        <v>39136</v>
      </c>
      <c r="B67" s="380" t="s">
        <v>6512</v>
      </c>
      <c r="C67" s="380" t="s">
        <v>6446</v>
      </c>
      <c r="D67" s="381">
        <v>0.44</v>
      </c>
    </row>
    <row r="68" spans="1:4" s="380" customFormat="1" ht="12.75" x14ac:dyDescent="0.2">
      <c r="A68" s="380">
        <v>39144</v>
      </c>
      <c r="B68" s="380" t="s">
        <v>6513</v>
      </c>
      <c r="C68" s="380" t="s">
        <v>6446</v>
      </c>
      <c r="D68" s="381">
        <v>2.92</v>
      </c>
    </row>
    <row r="69" spans="1:4" s="380" customFormat="1" ht="12.75" x14ac:dyDescent="0.2">
      <c r="A69" s="380">
        <v>39145</v>
      </c>
      <c r="B69" s="380" t="s">
        <v>6514</v>
      </c>
      <c r="C69" s="380" t="s">
        <v>6446</v>
      </c>
      <c r="D69" s="381">
        <v>4.8099999999999996</v>
      </c>
    </row>
    <row r="70" spans="1:4" s="380" customFormat="1" ht="12.75" x14ac:dyDescent="0.2">
      <c r="A70" s="380">
        <v>12615</v>
      </c>
      <c r="B70" s="380" t="s">
        <v>6515</v>
      </c>
      <c r="C70" s="380" t="s">
        <v>6446</v>
      </c>
      <c r="D70" s="381">
        <v>4.76</v>
      </c>
    </row>
    <row r="71" spans="1:4" s="380" customFormat="1" ht="12.75" x14ac:dyDescent="0.2">
      <c r="A71" s="380">
        <v>11927</v>
      </c>
      <c r="B71" s="380" t="s">
        <v>6516</v>
      </c>
      <c r="C71" s="380" t="s">
        <v>6446</v>
      </c>
      <c r="D71" s="381">
        <v>5.55</v>
      </c>
    </row>
    <row r="72" spans="1:4" s="380" customFormat="1" ht="12.75" x14ac:dyDescent="0.2">
      <c r="A72" s="380">
        <v>11928</v>
      </c>
      <c r="B72" s="380" t="s">
        <v>6517</v>
      </c>
      <c r="C72" s="380" t="s">
        <v>6446</v>
      </c>
      <c r="D72" s="381">
        <v>6.36</v>
      </c>
    </row>
    <row r="73" spans="1:4" s="380" customFormat="1" ht="12.75" x14ac:dyDescent="0.2">
      <c r="A73" s="380">
        <v>11929</v>
      </c>
      <c r="B73" s="380" t="s">
        <v>6518</v>
      </c>
      <c r="C73" s="380" t="s">
        <v>6446</v>
      </c>
      <c r="D73" s="381">
        <v>9.83</v>
      </c>
    </row>
    <row r="74" spans="1:4" s="380" customFormat="1" ht="12.75" x14ac:dyDescent="0.2">
      <c r="A74" s="380">
        <v>36801</v>
      </c>
      <c r="B74" s="380" t="s">
        <v>15047</v>
      </c>
      <c r="C74" s="380" t="s">
        <v>6446</v>
      </c>
      <c r="D74" s="381">
        <v>26.74</v>
      </c>
    </row>
    <row r="75" spans="1:4" s="380" customFormat="1" ht="12.75" x14ac:dyDescent="0.2">
      <c r="A75" s="380">
        <v>36246</v>
      </c>
      <c r="B75" s="380" t="s">
        <v>6519</v>
      </c>
      <c r="C75" s="380" t="s">
        <v>6465</v>
      </c>
      <c r="D75" s="381">
        <v>4.59</v>
      </c>
    </row>
    <row r="76" spans="1:4" s="380" customFormat="1" ht="12.75" x14ac:dyDescent="0.2">
      <c r="A76" s="380">
        <v>37600</v>
      </c>
      <c r="B76" s="380" t="s">
        <v>6520</v>
      </c>
      <c r="C76" s="380" t="s">
        <v>6446</v>
      </c>
      <c r="D76" s="381">
        <v>93.16</v>
      </c>
    </row>
    <row r="77" spans="1:4" s="380" customFormat="1" ht="12.75" x14ac:dyDescent="0.2">
      <c r="A77" s="380">
        <v>37599</v>
      </c>
      <c r="B77" s="380" t="s">
        <v>6521</v>
      </c>
      <c r="C77" s="380" t="s">
        <v>6446</v>
      </c>
      <c r="D77" s="381">
        <v>86.71</v>
      </c>
    </row>
    <row r="78" spans="1:4" s="380" customFormat="1" ht="12.75" x14ac:dyDescent="0.2">
      <c r="A78" s="380">
        <v>1</v>
      </c>
      <c r="B78" s="380" t="s">
        <v>6522</v>
      </c>
      <c r="C78" s="380" t="s">
        <v>6462</v>
      </c>
      <c r="D78" s="381">
        <v>46.67</v>
      </c>
    </row>
    <row r="79" spans="1:4" s="380" customFormat="1" ht="12.75" x14ac:dyDescent="0.2">
      <c r="A79" s="380">
        <v>3</v>
      </c>
      <c r="B79" s="380" t="s">
        <v>15048</v>
      </c>
      <c r="C79" s="380" t="s">
        <v>6445</v>
      </c>
      <c r="D79" s="381">
        <v>10.28</v>
      </c>
    </row>
    <row r="80" spans="1:4" s="380" customFormat="1" ht="12.75" x14ac:dyDescent="0.2">
      <c r="A80" s="380">
        <v>43054</v>
      </c>
      <c r="B80" s="380" t="s">
        <v>6523</v>
      </c>
      <c r="C80" s="380" t="s">
        <v>6462</v>
      </c>
      <c r="D80" s="381">
        <v>12.78</v>
      </c>
    </row>
    <row r="81" spans="1:4" s="380" customFormat="1" ht="12.75" x14ac:dyDescent="0.2">
      <c r="A81" s="380">
        <v>42402</v>
      </c>
      <c r="B81" s="380" t="s">
        <v>6524</v>
      </c>
      <c r="C81" s="380" t="s">
        <v>6462</v>
      </c>
      <c r="D81" s="381">
        <v>12.21</v>
      </c>
    </row>
    <row r="82" spans="1:4" s="380" customFormat="1" ht="12.75" x14ac:dyDescent="0.2">
      <c r="A82" s="380">
        <v>42403</v>
      </c>
      <c r="B82" s="380" t="s">
        <v>6525</v>
      </c>
      <c r="C82" s="380" t="s">
        <v>6462</v>
      </c>
      <c r="D82" s="381">
        <v>15.66</v>
      </c>
    </row>
    <row r="83" spans="1:4" s="380" customFormat="1" ht="12.75" x14ac:dyDescent="0.2">
      <c r="A83" s="380">
        <v>42404</v>
      </c>
      <c r="B83" s="380" t="s">
        <v>6526</v>
      </c>
      <c r="C83" s="380" t="s">
        <v>6462</v>
      </c>
      <c r="D83" s="381">
        <v>15.58</v>
      </c>
    </row>
    <row r="84" spans="1:4" s="380" customFormat="1" ht="12.75" x14ac:dyDescent="0.2">
      <c r="A84" s="380">
        <v>42405</v>
      </c>
      <c r="B84" s="380" t="s">
        <v>6527</v>
      </c>
      <c r="C84" s="380" t="s">
        <v>6462</v>
      </c>
      <c r="D84" s="381">
        <v>16.59</v>
      </c>
    </row>
    <row r="85" spans="1:4" s="380" customFormat="1" ht="12.75" x14ac:dyDescent="0.2">
      <c r="A85" s="380">
        <v>34341</v>
      </c>
      <c r="B85" s="380" t="s">
        <v>6528</v>
      </c>
      <c r="C85" s="380" t="s">
        <v>6462</v>
      </c>
      <c r="D85" s="381">
        <v>14.4</v>
      </c>
    </row>
    <row r="86" spans="1:4" s="380" customFormat="1" ht="12.75" x14ac:dyDescent="0.2">
      <c r="A86" s="380">
        <v>43053</v>
      </c>
      <c r="B86" s="380" t="s">
        <v>6529</v>
      </c>
      <c r="C86" s="380" t="s">
        <v>6462</v>
      </c>
      <c r="D86" s="381">
        <v>11.41</v>
      </c>
    </row>
    <row r="87" spans="1:4" s="380" customFormat="1" ht="12.75" x14ac:dyDescent="0.2">
      <c r="A87" s="380">
        <v>43058</v>
      </c>
      <c r="B87" s="380" t="s">
        <v>6530</v>
      </c>
      <c r="C87" s="380" t="s">
        <v>6462</v>
      </c>
      <c r="D87" s="381">
        <v>11.83</v>
      </c>
    </row>
    <row r="88" spans="1:4" s="380" customFormat="1" ht="12.75" x14ac:dyDescent="0.2">
      <c r="A88" s="380">
        <v>34</v>
      </c>
      <c r="B88" s="380" t="s">
        <v>6531</v>
      </c>
      <c r="C88" s="380" t="s">
        <v>6462</v>
      </c>
      <c r="D88" s="381">
        <v>11.89</v>
      </c>
    </row>
    <row r="89" spans="1:4" s="380" customFormat="1" ht="12.75" x14ac:dyDescent="0.2">
      <c r="A89" s="380">
        <v>43055</v>
      </c>
      <c r="B89" s="380" t="s">
        <v>6532</v>
      </c>
      <c r="C89" s="380" t="s">
        <v>6462</v>
      </c>
      <c r="D89" s="381">
        <v>10.3</v>
      </c>
    </row>
    <row r="90" spans="1:4" s="380" customFormat="1" ht="12.75" x14ac:dyDescent="0.2">
      <c r="A90" s="380">
        <v>43056</v>
      </c>
      <c r="B90" s="380" t="s">
        <v>6533</v>
      </c>
      <c r="C90" s="380" t="s">
        <v>6462</v>
      </c>
      <c r="D90" s="381">
        <v>11.88</v>
      </c>
    </row>
    <row r="91" spans="1:4" s="380" customFormat="1" ht="12.75" x14ac:dyDescent="0.2">
      <c r="A91" s="380">
        <v>43057</v>
      </c>
      <c r="B91" s="380" t="s">
        <v>6534</v>
      </c>
      <c r="C91" s="380" t="s">
        <v>6462</v>
      </c>
      <c r="D91" s="381">
        <v>13.05</v>
      </c>
    </row>
    <row r="92" spans="1:4" s="380" customFormat="1" ht="12.75" x14ac:dyDescent="0.2">
      <c r="A92" s="380">
        <v>34449</v>
      </c>
      <c r="B92" s="380" t="s">
        <v>6535</v>
      </c>
      <c r="C92" s="380" t="s">
        <v>6462</v>
      </c>
      <c r="D92" s="381">
        <v>13.95</v>
      </c>
    </row>
    <row r="93" spans="1:4" s="380" customFormat="1" ht="12.75" x14ac:dyDescent="0.2">
      <c r="A93" s="380">
        <v>32</v>
      </c>
      <c r="B93" s="380" t="s">
        <v>6536</v>
      </c>
      <c r="C93" s="380" t="s">
        <v>6462</v>
      </c>
      <c r="D93" s="381">
        <v>12.54</v>
      </c>
    </row>
    <row r="94" spans="1:4" s="380" customFormat="1" ht="12.75" x14ac:dyDescent="0.2">
      <c r="A94" s="380">
        <v>33</v>
      </c>
      <c r="B94" s="380" t="s">
        <v>6537</v>
      </c>
      <c r="C94" s="380" t="s">
        <v>6462</v>
      </c>
      <c r="D94" s="381">
        <v>12.62</v>
      </c>
    </row>
    <row r="95" spans="1:4" s="380" customFormat="1" ht="12.75" x14ac:dyDescent="0.2">
      <c r="A95" s="380">
        <v>43061</v>
      </c>
      <c r="B95" s="380" t="s">
        <v>6538</v>
      </c>
      <c r="C95" s="380" t="s">
        <v>6462</v>
      </c>
      <c r="D95" s="381">
        <v>11.79</v>
      </c>
    </row>
    <row r="96" spans="1:4" s="380" customFormat="1" ht="12.75" x14ac:dyDescent="0.2">
      <c r="A96" s="380">
        <v>43059</v>
      </c>
      <c r="B96" s="380" t="s">
        <v>6539</v>
      </c>
      <c r="C96" s="380" t="s">
        <v>6462</v>
      </c>
      <c r="D96" s="381">
        <v>11.25</v>
      </c>
    </row>
    <row r="97" spans="1:4" s="380" customFormat="1" ht="12.75" x14ac:dyDescent="0.2">
      <c r="A97" s="380">
        <v>43062</v>
      </c>
      <c r="B97" s="380" t="s">
        <v>6540</v>
      </c>
      <c r="C97" s="380" t="s">
        <v>6462</v>
      </c>
      <c r="D97" s="381">
        <v>12.47</v>
      </c>
    </row>
    <row r="98" spans="1:4" s="380" customFormat="1" ht="12.75" x14ac:dyDescent="0.2">
      <c r="A98" s="380">
        <v>43060</v>
      </c>
      <c r="B98" s="380" t="s">
        <v>6541</v>
      </c>
      <c r="C98" s="380" t="s">
        <v>6462</v>
      </c>
      <c r="D98" s="381">
        <v>9.8000000000000007</v>
      </c>
    </row>
    <row r="99" spans="1:4" s="380" customFormat="1" ht="12.75" x14ac:dyDescent="0.2">
      <c r="A99" s="380">
        <v>20063</v>
      </c>
      <c r="B99" s="380" t="s">
        <v>6542</v>
      </c>
      <c r="C99" s="380" t="s">
        <v>6446</v>
      </c>
      <c r="D99" s="381">
        <v>4.74</v>
      </c>
    </row>
    <row r="100" spans="1:4" s="380" customFormat="1" ht="12.75" x14ac:dyDescent="0.2">
      <c r="A100" s="380">
        <v>40410</v>
      </c>
      <c r="B100" s="380" t="s">
        <v>6543</v>
      </c>
      <c r="C100" s="380" t="s">
        <v>6446</v>
      </c>
      <c r="D100" s="381">
        <v>24.76</v>
      </c>
    </row>
    <row r="101" spans="1:4" s="380" customFormat="1" ht="12.75" x14ac:dyDescent="0.2">
      <c r="A101" s="380">
        <v>40411</v>
      </c>
      <c r="B101" s="380" t="s">
        <v>6544</v>
      </c>
      <c r="C101" s="380" t="s">
        <v>6446</v>
      </c>
      <c r="D101" s="381">
        <v>26.87</v>
      </c>
    </row>
    <row r="102" spans="1:4" s="380" customFormat="1" ht="12.75" x14ac:dyDescent="0.2">
      <c r="A102" s="380">
        <v>40412</v>
      </c>
      <c r="B102" s="380" t="s">
        <v>6545</v>
      </c>
      <c r="C102" s="380" t="s">
        <v>6446</v>
      </c>
      <c r="D102" s="381">
        <v>30.16</v>
      </c>
    </row>
    <row r="103" spans="1:4" s="380" customFormat="1" ht="12.75" x14ac:dyDescent="0.2">
      <c r="A103" s="380">
        <v>38838</v>
      </c>
      <c r="B103" s="380" t="s">
        <v>6546</v>
      </c>
      <c r="C103" s="380" t="s">
        <v>6446</v>
      </c>
      <c r="D103" s="381">
        <v>11.26</v>
      </c>
    </row>
    <row r="104" spans="1:4" s="380" customFormat="1" ht="12.75" x14ac:dyDescent="0.2">
      <c r="A104" s="380">
        <v>38839</v>
      </c>
      <c r="B104" s="380" t="s">
        <v>6547</v>
      </c>
      <c r="C104" s="380" t="s">
        <v>6446</v>
      </c>
      <c r="D104" s="381">
        <v>13.26</v>
      </c>
    </row>
    <row r="105" spans="1:4" s="380" customFormat="1" ht="12.75" x14ac:dyDescent="0.2">
      <c r="A105" s="380">
        <v>55</v>
      </c>
      <c r="B105" s="380" t="s">
        <v>6548</v>
      </c>
      <c r="C105" s="380" t="s">
        <v>6446</v>
      </c>
      <c r="D105" s="381">
        <v>4.8</v>
      </c>
    </row>
    <row r="106" spans="1:4" s="380" customFormat="1" ht="12.75" x14ac:dyDescent="0.2">
      <c r="A106" s="380">
        <v>61</v>
      </c>
      <c r="B106" s="380" t="s">
        <v>6549</v>
      </c>
      <c r="C106" s="380" t="s">
        <v>6446</v>
      </c>
      <c r="D106" s="381">
        <v>4.54</v>
      </c>
    </row>
    <row r="107" spans="1:4" s="380" customFormat="1" ht="12.75" x14ac:dyDescent="0.2">
      <c r="A107" s="380">
        <v>62</v>
      </c>
      <c r="B107" s="380" t="s">
        <v>6550</v>
      </c>
      <c r="C107" s="380" t="s">
        <v>6446</v>
      </c>
      <c r="D107" s="381">
        <v>9.41</v>
      </c>
    </row>
    <row r="108" spans="1:4" s="380" customFormat="1" ht="12.75" x14ac:dyDescent="0.2">
      <c r="A108" s="380">
        <v>77</v>
      </c>
      <c r="B108" s="380" t="s">
        <v>6551</v>
      </c>
      <c r="C108" s="380" t="s">
        <v>6446</v>
      </c>
      <c r="D108" s="381">
        <v>1.22</v>
      </c>
    </row>
    <row r="109" spans="1:4" s="380" customFormat="1" ht="12.75" x14ac:dyDescent="0.2">
      <c r="A109" s="380">
        <v>76</v>
      </c>
      <c r="B109" s="380" t="s">
        <v>6552</v>
      </c>
      <c r="C109" s="380" t="s">
        <v>6446</v>
      </c>
      <c r="D109" s="381">
        <v>1.25</v>
      </c>
    </row>
    <row r="110" spans="1:4" s="380" customFormat="1" ht="12.75" x14ac:dyDescent="0.2">
      <c r="A110" s="380">
        <v>67</v>
      </c>
      <c r="B110" s="380" t="s">
        <v>6553</v>
      </c>
      <c r="C110" s="380" t="s">
        <v>6446</v>
      </c>
      <c r="D110" s="381">
        <v>12.03</v>
      </c>
    </row>
    <row r="111" spans="1:4" s="380" customFormat="1" ht="12.75" x14ac:dyDescent="0.2">
      <c r="A111" s="380">
        <v>71</v>
      </c>
      <c r="B111" s="380" t="s">
        <v>6554</v>
      </c>
      <c r="C111" s="380" t="s">
        <v>6446</v>
      </c>
      <c r="D111" s="381">
        <v>22.11</v>
      </c>
    </row>
    <row r="112" spans="1:4" s="380" customFormat="1" ht="12.75" x14ac:dyDescent="0.2">
      <c r="A112" s="380">
        <v>73</v>
      </c>
      <c r="B112" s="380" t="s">
        <v>6555</v>
      </c>
      <c r="C112" s="380" t="s">
        <v>6446</v>
      </c>
      <c r="D112" s="381">
        <v>16.510000000000002</v>
      </c>
    </row>
    <row r="113" spans="1:4" s="380" customFormat="1" ht="12.75" x14ac:dyDescent="0.2">
      <c r="A113" s="380">
        <v>103</v>
      </c>
      <c r="B113" s="380" t="s">
        <v>6556</v>
      </c>
      <c r="C113" s="380" t="s">
        <v>6446</v>
      </c>
      <c r="D113" s="381">
        <v>49.11</v>
      </c>
    </row>
    <row r="114" spans="1:4" s="380" customFormat="1" ht="12.75" x14ac:dyDescent="0.2">
      <c r="A114" s="380">
        <v>107</v>
      </c>
      <c r="B114" s="380" t="s">
        <v>6557</v>
      </c>
      <c r="C114" s="380" t="s">
        <v>6446</v>
      </c>
      <c r="D114" s="381">
        <v>0.77</v>
      </c>
    </row>
    <row r="115" spans="1:4" s="380" customFormat="1" ht="12.75" x14ac:dyDescent="0.2">
      <c r="A115" s="380">
        <v>65</v>
      </c>
      <c r="B115" s="380" t="s">
        <v>6558</v>
      </c>
      <c r="C115" s="380" t="s">
        <v>6446</v>
      </c>
      <c r="D115" s="381">
        <v>0.95</v>
      </c>
    </row>
    <row r="116" spans="1:4" s="380" customFormat="1" ht="12.75" x14ac:dyDescent="0.2">
      <c r="A116" s="380">
        <v>108</v>
      </c>
      <c r="B116" s="380" t="s">
        <v>6559</v>
      </c>
      <c r="C116" s="380" t="s">
        <v>6446</v>
      </c>
      <c r="D116" s="381">
        <v>1.96</v>
      </c>
    </row>
    <row r="117" spans="1:4" s="380" customFormat="1" ht="12.75" x14ac:dyDescent="0.2">
      <c r="A117" s="380">
        <v>110</v>
      </c>
      <c r="B117" s="380" t="s">
        <v>6560</v>
      </c>
      <c r="C117" s="380" t="s">
        <v>6446</v>
      </c>
      <c r="D117" s="381">
        <v>7.58</v>
      </c>
    </row>
    <row r="118" spans="1:4" s="380" customFormat="1" ht="12.75" x14ac:dyDescent="0.2">
      <c r="A118" s="380">
        <v>109</v>
      </c>
      <c r="B118" s="380" t="s">
        <v>6561</v>
      </c>
      <c r="C118" s="380" t="s">
        <v>6446</v>
      </c>
      <c r="D118" s="381">
        <v>3.74</v>
      </c>
    </row>
    <row r="119" spans="1:4" s="380" customFormat="1" ht="12.75" x14ac:dyDescent="0.2">
      <c r="A119" s="380">
        <v>111</v>
      </c>
      <c r="B119" s="380" t="s">
        <v>6562</v>
      </c>
      <c r="C119" s="380" t="s">
        <v>6446</v>
      </c>
      <c r="D119" s="381">
        <v>8.74</v>
      </c>
    </row>
    <row r="120" spans="1:4" s="380" customFormat="1" ht="12.75" x14ac:dyDescent="0.2">
      <c r="A120" s="380">
        <v>112</v>
      </c>
      <c r="B120" s="380" t="s">
        <v>6563</v>
      </c>
      <c r="C120" s="380" t="s">
        <v>6446</v>
      </c>
      <c r="D120" s="381">
        <v>4.76</v>
      </c>
    </row>
    <row r="121" spans="1:4" s="380" customFormat="1" ht="12.75" x14ac:dyDescent="0.2">
      <c r="A121" s="380">
        <v>113</v>
      </c>
      <c r="B121" s="380" t="s">
        <v>6564</v>
      </c>
      <c r="C121" s="380" t="s">
        <v>6446</v>
      </c>
      <c r="D121" s="381">
        <v>12.92</v>
      </c>
    </row>
    <row r="122" spans="1:4" s="380" customFormat="1" ht="12.75" x14ac:dyDescent="0.2">
      <c r="A122" s="380">
        <v>104</v>
      </c>
      <c r="B122" s="380" t="s">
        <v>6565</v>
      </c>
      <c r="C122" s="380" t="s">
        <v>6446</v>
      </c>
      <c r="D122" s="381">
        <v>18.79</v>
      </c>
    </row>
    <row r="123" spans="1:4" s="380" customFormat="1" ht="12.75" x14ac:dyDescent="0.2">
      <c r="A123" s="380">
        <v>102</v>
      </c>
      <c r="B123" s="380" t="s">
        <v>6566</v>
      </c>
      <c r="C123" s="380" t="s">
        <v>6446</v>
      </c>
      <c r="D123" s="381">
        <v>30.84</v>
      </c>
    </row>
    <row r="124" spans="1:4" s="380" customFormat="1" ht="12.75" x14ac:dyDescent="0.2">
      <c r="A124" s="380">
        <v>95</v>
      </c>
      <c r="B124" s="380" t="s">
        <v>6567</v>
      </c>
      <c r="C124" s="380" t="s">
        <v>6446</v>
      </c>
      <c r="D124" s="381">
        <v>10.44</v>
      </c>
    </row>
    <row r="125" spans="1:4" s="380" customFormat="1" ht="12.75" x14ac:dyDescent="0.2">
      <c r="A125" s="380">
        <v>96</v>
      </c>
      <c r="B125" s="380" t="s">
        <v>6568</v>
      </c>
      <c r="C125" s="380" t="s">
        <v>6446</v>
      </c>
      <c r="D125" s="381">
        <v>12.01</v>
      </c>
    </row>
    <row r="126" spans="1:4" s="380" customFormat="1" ht="12.75" x14ac:dyDescent="0.2">
      <c r="A126" s="380">
        <v>97</v>
      </c>
      <c r="B126" s="380" t="s">
        <v>6569</v>
      </c>
      <c r="C126" s="380" t="s">
        <v>6446</v>
      </c>
      <c r="D126" s="381">
        <v>15.59</v>
      </c>
    </row>
    <row r="127" spans="1:4" s="380" customFormat="1" ht="12.75" x14ac:dyDescent="0.2">
      <c r="A127" s="380">
        <v>98</v>
      </c>
      <c r="B127" s="380" t="s">
        <v>6570</v>
      </c>
      <c r="C127" s="380" t="s">
        <v>6446</v>
      </c>
      <c r="D127" s="381">
        <v>21.01</v>
      </c>
    </row>
    <row r="128" spans="1:4" s="380" customFormat="1" ht="12.75" x14ac:dyDescent="0.2">
      <c r="A128" s="380">
        <v>99</v>
      </c>
      <c r="B128" s="380" t="s">
        <v>6571</v>
      </c>
      <c r="C128" s="380" t="s">
        <v>6446</v>
      </c>
      <c r="D128" s="381">
        <v>25.49</v>
      </c>
    </row>
    <row r="129" spans="1:4" s="380" customFormat="1" ht="12.75" x14ac:dyDescent="0.2">
      <c r="A129" s="380">
        <v>100</v>
      </c>
      <c r="B129" s="380" t="s">
        <v>6572</v>
      </c>
      <c r="C129" s="380" t="s">
        <v>6446</v>
      </c>
      <c r="D129" s="381">
        <v>35.56</v>
      </c>
    </row>
    <row r="130" spans="1:4" s="380" customFormat="1" ht="12.75" x14ac:dyDescent="0.2">
      <c r="A130" s="380">
        <v>75</v>
      </c>
      <c r="B130" s="380" t="s">
        <v>6573</v>
      </c>
      <c r="C130" s="380" t="s">
        <v>6446</v>
      </c>
      <c r="D130" s="381">
        <v>370.58</v>
      </c>
    </row>
    <row r="131" spans="1:4" s="380" customFormat="1" ht="12.75" x14ac:dyDescent="0.2">
      <c r="A131" s="380">
        <v>114</v>
      </c>
      <c r="B131" s="380" t="s">
        <v>6574</v>
      </c>
      <c r="C131" s="380" t="s">
        <v>6446</v>
      </c>
      <c r="D131" s="381">
        <v>13.5</v>
      </c>
    </row>
    <row r="132" spans="1:4" s="380" customFormat="1" ht="12.75" x14ac:dyDescent="0.2">
      <c r="A132" s="380">
        <v>68</v>
      </c>
      <c r="B132" s="380" t="s">
        <v>6575</v>
      </c>
      <c r="C132" s="380" t="s">
        <v>6446</v>
      </c>
      <c r="D132" s="381">
        <v>20.65</v>
      </c>
    </row>
    <row r="133" spans="1:4" s="380" customFormat="1" ht="12.75" x14ac:dyDescent="0.2">
      <c r="A133" s="380">
        <v>86</v>
      </c>
      <c r="B133" s="380" t="s">
        <v>6576</v>
      </c>
      <c r="C133" s="380" t="s">
        <v>6446</v>
      </c>
      <c r="D133" s="381">
        <v>38.39</v>
      </c>
    </row>
    <row r="134" spans="1:4" s="380" customFormat="1" ht="12.75" x14ac:dyDescent="0.2">
      <c r="A134" s="380">
        <v>66</v>
      </c>
      <c r="B134" s="380" t="s">
        <v>6577</v>
      </c>
      <c r="C134" s="380" t="s">
        <v>6446</v>
      </c>
      <c r="D134" s="381">
        <v>38.520000000000003</v>
      </c>
    </row>
    <row r="135" spans="1:4" s="380" customFormat="1" ht="12.75" x14ac:dyDescent="0.2">
      <c r="A135" s="380">
        <v>69</v>
      </c>
      <c r="B135" s="380" t="s">
        <v>6578</v>
      </c>
      <c r="C135" s="380" t="s">
        <v>6446</v>
      </c>
      <c r="D135" s="381">
        <v>58.88</v>
      </c>
    </row>
    <row r="136" spans="1:4" s="380" customFormat="1" ht="12.75" x14ac:dyDescent="0.2">
      <c r="A136" s="380">
        <v>83</v>
      </c>
      <c r="B136" s="380" t="s">
        <v>6579</v>
      </c>
      <c r="C136" s="380" t="s">
        <v>6446</v>
      </c>
      <c r="D136" s="381">
        <v>188.07</v>
      </c>
    </row>
    <row r="137" spans="1:4" s="380" customFormat="1" ht="12.75" x14ac:dyDescent="0.2">
      <c r="A137" s="380">
        <v>74</v>
      </c>
      <c r="B137" s="380" t="s">
        <v>6580</v>
      </c>
      <c r="C137" s="380" t="s">
        <v>6446</v>
      </c>
      <c r="D137" s="381">
        <v>262.56</v>
      </c>
    </row>
    <row r="138" spans="1:4" s="380" customFormat="1" ht="12.75" x14ac:dyDescent="0.2">
      <c r="A138" s="380">
        <v>106</v>
      </c>
      <c r="B138" s="380" t="s">
        <v>6581</v>
      </c>
      <c r="C138" s="380" t="s">
        <v>6446</v>
      </c>
      <c r="D138" s="381">
        <v>398.88</v>
      </c>
    </row>
    <row r="139" spans="1:4" s="380" customFormat="1" ht="12.75" x14ac:dyDescent="0.2">
      <c r="A139" s="380">
        <v>87</v>
      </c>
      <c r="B139" s="380" t="s">
        <v>6582</v>
      </c>
      <c r="C139" s="380" t="s">
        <v>6446</v>
      </c>
      <c r="D139" s="381">
        <v>18.96</v>
      </c>
    </row>
    <row r="140" spans="1:4" s="380" customFormat="1" ht="12.75" x14ac:dyDescent="0.2">
      <c r="A140" s="380">
        <v>88</v>
      </c>
      <c r="B140" s="380" t="s">
        <v>6583</v>
      </c>
      <c r="C140" s="380" t="s">
        <v>6446</v>
      </c>
      <c r="D140" s="381">
        <v>21.16</v>
      </c>
    </row>
    <row r="141" spans="1:4" s="380" customFormat="1" ht="12.75" x14ac:dyDescent="0.2">
      <c r="A141" s="380">
        <v>89</v>
      </c>
      <c r="B141" s="380" t="s">
        <v>6584</v>
      </c>
      <c r="C141" s="380" t="s">
        <v>6446</v>
      </c>
      <c r="D141" s="381">
        <v>31.29</v>
      </c>
    </row>
    <row r="142" spans="1:4" s="380" customFormat="1" ht="12.75" x14ac:dyDescent="0.2">
      <c r="A142" s="380">
        <v>90</v>
      </c>
      <c r="B142" s="380" t="s">
        <v>6585</v>
      </c>
      <c r="C142" s="380" t="s">
        <v>6446</v>
      </c>
      <c r="D142" s="381">
        <v>35.840000000000003</v>
      </c>
    </row>
    <row r="143" spans="1:4" s="380" customFormat="1" ht="12.75" x14ac:dyDescent="0.2">
      <c r="A143" s="380">
        <v>81</v>
      </c>
      <c r="B143" s="380" t="s">
        <v>6586</v>
      </c>
      <c r="C143" s="380" t="s">
        <v>6446</v>
      </c>
      <c r="D143" s="381">
        <v>61.31</v>
      </c>
    </row>
    <row r="144" spans="1:4" s="380" customFormat="1" ht="12.75" x14ac:dyDescent="0.2">
      <c r="A144" s="380">
        <v>82</v>
      </c>
      <c r="B144" s="380" t="s">
        <v>6587</v>
      </c>
      <c r="C144" s="380" t="s">
        <v>6446</v>
      </c>
      <c r="D144" s="381">
        <v>238</v>
      </c>
    </row>
    <row r="145" spans="1:4" s="380" customFormat="1" ht="12.75" x14ac:dyDescent="0.2">
      <c r="A145" s="380">
        <v>105</v>
      </c>
      <c r="B145" s="380" t="s">
        <v>6588</v>
      </c>
      <c r="C145" s="380" t="s">
        <v>6446</v>
      </c>
      <c r="D145" s="381">
        <v>278.64</v>
      </c>
    </row>
    <row r="146" spans="1:4" s="380" customFormat="1" ht="12.75" x14ac:dyDescent="0.2">
      <c r="A146" s="380">
        <v>60</v>
      </c>
      <c r="B146" s="380" t="s">
        <v>6589</v>
      </c>
      <c r="C146" s="380" t="s">
        <v>6446</v>
      </c>
      <c r="D146" s="381">
        <v>6.23</v>
      </c>
    </row>
    <row r="147" spans="1:4" s="380" customFormat="1" ht="12.75" x14ac:dyDescent="0.2">
      <c r="A147" s="380">
        <v>72</v>
      </c>
      <c r="B147" s="380" t="s">
        <v>6590</v>
      </c>
      <c r="C147" s="380" t="s">
        <v>6446</v>
      </c>
      <c r="D147" s="381">
        <v>37.479999999999997</v>
      </c>
    </row>
    <row r="148" spans="1:4" s="380" customFormat="1" ht="12.75" x14ac:dyDescent="0.2">
      <c r="A148" s="380">
        <v>70</v>
      </c>
      <c r="B148" s="380" t="s">
        <v>6591</v>
      </c>
      <c r="C148" s="380" t="s">
        <v>6446</v>
      </c>
      <c r="D148" s="381">
        <v>31.34</v>
      </c>
    </row>
    <row r="149" spans="1:4" s="380" customFormat="1" ht="12.75" x14ac:dyDescent="0.2">
      <c r="A149" s="380">
        <v>85</v>
      </c>
      <c r="B149" s="380" t="s">
        <v>6592</v>
      </c>
      <c r="C149" s="380" t="s">
        <v>6446</v>
      </c>
      <c r="D149" s="381">
        <v>45.49</v>
      </c>
    </row>
    <row r="150" spans="1:4" s="380" customFormat="1" ht="12.75" x14ac:dyDescent="0.2">
      <c r="A150" s="380">
        <v>84</v>
      </c>
      <c r="B150" s="380" t="s">
        <v>6593</v>
      </c>
      <c r="C150" s="380" t="s">
        <v>6446</v>
      </c>
      <c r="D150" s="381">
        <v>0.52</v>
      </c>
    </row>
    <row r="151" spans="1:4" s="380" customFormat="1" ht="12.75" x14ac:dyDescent="0.2">
      <c r="A151" s="380">
        <v>37997</v>
      </c>
      <c r="B151" s="380" t="s">
        <v>6594</v>
      </c>
      <c r="C151" s="380" t="s">
        <v>6446</v>
      </c>
      <c r="D151" s="381">
        <v>3.76</v>
      </c>
    </row>
    <row r="152" spans="1:4" s="380" customFormat="1" ht="12.75" x14ac:dyDescent="0.2">
      <c r="A152" s="380">
        <v>37998</v>
      </c>
      <c r="B152" s="380" t="s">
        <v>6595</v>
      </c>
      <c r="C152" s="380" t="s">
        <v>6446</v>
      </c>
      <c r="D152" s="381">
        <v>3.9</v>
      </c>
    </row>
    <row r="153" spans="1:4" s="380" customFormat="1" ht="12.75" x14ac:dyDescent="0.2">
      <c r="A153" s="380">
        <v>10899</v>
      </c>
      <c r="B153" s="380" t="s">
        <v>6596</v>
      </c>
      <c r="C153" s="380" t="s">
        <v>6446</v>
      </c>
      <c r="D153" s="381">
        <v>65.709999999999994</v>
      </c>
    </row>
    <row r="154" spans="1:4" s="380" customFormat="1" ht="12.75" x14ac:dyDescent="0.2">
      <c r="A154" s="380">
        <v>10900</v>
      </c>
      <c r="B154" s="380" t="s">
        <v>6597</v>
      </c>
      <c r="C154" s="380" t="s">
        <v>6446</v>
      </c>
      <c r="D154" s="381">
        <v>51.42</v>
      </c>
    </row>
    <row r="155" spans="1:4" s="380" customFormat="1" ht="12.75" x14ac:dyDescent="0.2">
      <c r="A155" s="380">
        <v>46</v>
      </c>
      <c r="B155" s="380" t="s">
        <v>6598</v>
      </c>
      <c r="C155" s="380" t="s">
        <v>6446</v>
      </c>
      <c r="D155" s="381">
        <v>53.07</v>
      </c>
    </row>
    <row r="156" spans="1:4" s="380" customFormat="1" ht="12.75" x14ac:dyDescent="0.2">
      <c r="A156" s="380">
        <v>51</v>
      </c>
      <c r="B156" s="380" t="s">
        <v>6599</v>
      </c>
      <c r="C156" s="380" t="s">
        <v>6446</v>
      </c>
      <c r="D156" s="381">
        <v>146.41</v>
      </c>
    </row>
    <row r="157" spans="1:4" s="380" customFormat="1" ht="12.75" x14ac:dyDescent="0.2">
      <c r="A157" s="380">
        <v>12863</v>
      </c>
      <c r="B157" s="380" t="s">
        <v>6600</v>
      </c>
      <c r="C157" s="380" t="s">
        <v>6446</v>
      </c>
      <c r="D157" s="381">
        <v>33.72</v>
      </c>
    </row>
    <row r="158" spans="1:4" s="380" customFormat="1" ht="12.75" x14ac:dyDescent="0.2">
      <c r="A158" s="380">
        <v>50</v>
      </c>
      <c r="B158" s="380" t="s">
        <v>6601</v>
      </c>
      <c r="C158" s="380" t="s">
        <v>6446</v>
      </c>
      <c r="D158" s="381">
        <v>76.45</v>
      </c>
    </row>
    <row r="159" spans="1:4" s="380" customFormat="1" ht="12.75" x14ac:dyDescent="0.2">
      <c r="A159" s="380">
        <v>47</v>
      </c>
      <c r="B159" s="380" t="s">
        <v>6602</v>
      </c>
      <c r="C159" s="380" t="s">
        <v>6446</v>
      </c>
      <c r="D159" s="381">
        <v>90.74</v>
      </c>
    </row>
    <row r="160" spans="1:4" s="380" customFormat="1" ht="12.75" x14ac:dyDescent="0.2">
      <c r="A160" s="380">
        <v>48</v>
      </c>
      <c r="B160" s="380" t="s">
        <v>6603</v>
      </c>
      <c r="C160" s="380" t="s">
        <v>6446</v>
      </c>
      <c r="D160" s="381">
        <v>23.67</v>
      </c>
    </row>
    <row r="161" spans="1:4" s="380" customFormat="1" ht="12.75" x14ac:dyDescent="0.2">
      <c r="A161" s="380">
        <v>52</v>
      </c>
      <c r="B161" s="380" t="s">
        <v>6604</v>
      </c>
      <c r="C161" s="380" t="s">
        <v>6446</v>
      </c>
      <c r="D161" s="381">
        <v>17.98</v>
      </c>
    </row>
    <row r="162" spans="1:4" s="380" customFormat="1" ht="12.75" x14ac:dyDescent="0.2">
      <c r="A162" s="380">
        <v>43</v>
      </c>
      <c r="B162" s="380" t="s">
        <v>6605</v>
      </c>
      <c r="C162" s="380" t="s">
        <v>6446</v>
      </c>
      <c r="D162" s="381">
        <v>60.69</v>
      </c>
    </row>
    <row r="163" spans="1:4" s="380" customFormat="1" ht="12.75" x14ac:dyDescent="0.2">
      <c r="A163" s="380">
        <v>39719</v>
      </c>
      <c r="B163" s="380" t="s">
        <v>15049</v>
      </c>
      <c r="C163" s="380" t="s">
        <v>6445</v>
      </c>
      <c r="D163" s="381">
        <v>174.13</v>
      </c>
    </row>
    <row r="164" spans="1:4" s="380" customFormat="1" ht="12.75" x14ac:dyDescent="0.2">
      <c r="A164" s="380">
        <v>3410</v>
      </c>
      <c r="B164" s="380" t="s">
        <v>15050</v>
      </c>
      <c r="C164" s="380" t="s">
        <v>6462</v>
      </c>
      <c r="D164" s="381">
        <v>39.17</v>
      </c>
    </row>
    <row r="165" spans="1:4" s="380" customFormat="1" ht="12.75" x14ac:dyDescent="0.2">
      <c r="A165" s="380">
        <v>4791</v>
      </c>
      <c r="B165" s="380" t="s">
        <v>15051</v>
      </c>
      <c r="C165" s="380" t="s">
        <v>6462</v>
      </c>
      <c r="D165" s="381">
        <v>39.200000000000003</v>
      </c>
    </row>
    <row r="166" spans="1:4" s="380" customFormat="1" ht="12.75" x14ac:dyDescent="0.2">
      <c r="A166" s="380">
        <v>157</v>
      </c>
      <c r="B166" s="380" t="s">
        <v>6606</v>
      </c>
      <c r="C166" s="380" t="s">
        <v>6462</v>
      </c>
      <c r="D166" s="381">
        <v>152.79</v>
      </c>
    </row>
    <row r="167" spans="1:4" s="380" customFormat="1" ht="12.75" x14ac:dyDescent="0.2">
      <c r="A167" s="380">
        <v>156</v>
      </c>
      <c r="B167" s="380" t="s">
        <v>6607</v>
      </c>
      <c r="C167" s="380" t="s">
        <v>6462</v>
      </c>
      <c r="D167" s="381">
        <v>54.4</v>
      </c>
    </row>
    <row r="168" spans="1:4" s="380" customFormat="1" ht="12.75" x14ac:dyDescent="0.2">
      <c r="A168" s="380">
        <v>131</v>
      </c>
      <c r="B168" s="380" t="s">
        <v>6608</v>
      </c>
      <c r="C168" s="380" t="s">
        <v>6462</v>
      </c>
      <c r="D168" s="381">
        <v>46.52</v>
      </c>
    </row>
    <row r="169" spans="1:4" s="380" customFormat="1" ht="12.75" x14ac:dyDescent="0.2">
      <c r="A169" s="380">
        <v>21114</v>
      </c>
      <c r="B169" s="380" t="s">
        <v>6609</v>
      </c>
      <c r="C169" s="380" t="s">
        <v>6446</v>
      </c>
      <c r="D169" s="381">
        <v>34.32</v>
      </c>
    </row>
    <row r="170" spans="1:4" s="380" customFormat="1" ht="12.75" x14ac:dyDescent="0.2">
      <c r="A170" s="380">
        <v>119</v>
      </c>
      <c r="B170" s="380" t="s">
        <v>6610</v>
      </c>
      <c r="C170" s="380" t="s">
        <v>6446</v>
      </c>
      <c r="D170" s="381">
        <v>8.6999999999999993</v>
      </c>
    </row>
    <row r="171" spans="1:4" s="380" customFormat="1" ht="12.75" x14ac:dyDescent="0.2">
      <c r="A171" s="380">
        <v>122</v>
      </c>
      <c r="B171" s="380" t="s">
        <v>15052</v>
      </c>
      <c r="C171" s="380" t="s">
        <v>6446</v>
      </c>
      <c r="D171" s="381">
        <v>66.94</v>
      </c>
    </row>
    <row r="172" spans="1:4" s="380" customFormat="1" ht="12.75" x14ac:dyDescent="0.2">
      <c r="A172" s="380">
        <v>20080</v>
      </c>
      <c r="B172" s="380" t="s">
        <v>6611</v>
      </c>
      <c r="C172" s="380" t="s">
        <v>6446</v>
      </c>
      <c r="D172" s="381">
        <v>21.85</v>
      </c>
    </row>
    <row r="173" spans="1:4" s="380" customFormat="1" ht="12.75" x14ac:dyDescent="0.2">
      <c r="A173" s="380">
        <v>124</v>
      </c>
      <c r="B173" s="380" t="s">
        <v>6612</v>
      </c>
      <c r="C173" s="380" t="s">
        <v>6445</v>
      </c>
      <c r="D173" s="381">
        <v>17.940000000000001</v>
      </c>
    </row>
    <row r="174" spans="1:4" s="380" customFormat="1" ht="12.75" x14ac:dyDescent="0.2">
      <c r="A174" s="380">
        <v>7334</v>
      </c>
      <c r="B174" s="380" t="s">
        <v>6613</v>
      </c>
      <c r="C174" s="380" t="s">
        <v>6445</v>
      </c>
      <c r="D174" s="381">
        <v>13.05</v>
      </c>
    </row>
    <row r="175" spans="1:4" s="380" customFormat="1" ht="12.75" x14ac:dyDescent="0.2">
      <c r="A175" s="380">
        <v>123</v>
      </c>
      <c r="B175" s="380" t="s">
        <v>6614</v>
      </c>
      <c r="C175" s="380" t="s">
        <v>6445</v>
      </c>
      <c r="D175" s="381">
        <v>7.34</v>
      </c>
    </row>
    <row r="176" spans="1:4" s="380" customFormat="1" ht="12.75" x14ac:dyDescent="0.2">
      <c r="A176" s="380">
        <v>127</v>
      </c>
      <c r="B176" s="380" t="s">
        <v>6615</v>
      </c>
      <c r="C176" s="380" t="s">
        <v>6445</v>
      </c>
      <c r="D176" s="381">
        <v>17.52</v>
      </c>
    </row>
    <row r="177" spans="1:4" s="380" customFormat="1" ht="12.75" x14ac:dyDescent="0.2">
      <c r="A177" s="380">
        <v>41373</v>
      </c>
      <c r="B177" s="380" t="s">
        <v>6616</v>
      </c>
      <c r="C177" s="380" t="s">
        <v>6445</v>
      </c>
      <c r="D177" s="381">
        <v>24.41</v>
      </c>
    </row>
    <row r="178" spans="1:4" s="380" customFormat="1" ht="12.75" x14ac:dyDescent="0.2">
      <c r="A178" s="380">
        <v>133</v>
      </c>
      <c r="B178" s="380" t="s">
        <v>6617</v>
      </c>
      <c r="C178" s="380" t="s">
        <v>6445</v>
      </c>
      <c r="D178" s="381">
        <v>7.28</v>
      </c>
    </row>
    <row r="179" spans="1:4" s="380" customFormat="1" ht="12.75" x14ac:dyDescent="0.2">
      <c r="A179" s="380">
        <v>43617</v>
      </c>
      <c r="B179" s="380" t="s">
        <v>6618</v>
      </c>
      <c r="C179" s="380" t="s">
        <v>6445</v>
      </c>
      <c r="D179" s="381">
        <v>8.1300000000000008</v>
      </c>
    </row>
    <row r="180" spans="1:4" s="380" customFormat="1" ht="12.75" x14ac:dyDescent="0.2">
      <c r="A180" s="380">
        <v>132</v>
      </c>
      <c r="B180" s="380" t="s">
        <v>6619</v>
      </c>
      <c r="C180" s="380" t="s">
        <v>6445</v>
      </c>
      <c r="D180" s="381">
        <v>7.54</v>
      </c>
    </row>
    <row r="181" spans="1:4" s="380" customFormat="1" ht="12.75" x14ac:dyDescent="0.2">
      <c r="A181" s="380">
        <v>43618</v>
      </c>
      <c r="B181" s="380" t="s">
        <v>6620</v>
      </c>
      <c r="C181" s="380" t="s">
        <v>6462</v>
      </c>
      <c r="D181" s="381">
        <v>18.989999999999998</v>
      </c>
    </row>
    <row r="182" spans="1:4" s="380" customFormat="1" ht="12.75" x14ac:dyDescent="0.2">
      <c r="A182" s="380">
        <v>37476</v>
      </c>
      <c r="B182" s="380" t="s">
        <v>13005</v>
      </c>
      <c r="C182" s="380" t="s">
        <v>6446</v>
      </c>
      <c r="D182" s="382">
        <v>3491.62</v>
      </c>
    </row>
    <row r="183" spans="1:4" s="380" customFormat="1" ht="12.75" x14ac:dyDescent="0.2">
      <c r="A183" s="380">
        <v>37478</v>
      </c>
      <c r="B183" s="380" t="s">
        <v>13006</v>
      </c>
      <c r="C183" s="380" t="s">
        <v>6446</v>
      </c>
      <c r="D183" s="382">
        <v>4373.34</v>
      </c>
    </row>
    <row r="184" spans="1:4" s="380" customFormat="1" ht="12.75" x14ac:dyDescent="0.2">
      <c r="A184" s="380">
        <v>37477</v>
      </c>
      <c r="B184" s="380" t="s">
        <v>13007</v>
      </c>
      <c r="C184" s="380" t="s">
        <v>6446</v>
      </c>
      <c r="D184" s="382">
        <v>5925.17</v>
      </c>
    </row>
    <row r="185" spans="1:4" s="380" customFormat="1" ht="12.75" x14ac:dyDescent="0.2">
      <c r="A185" s="380">
        <v>37479</v>
      </c>
      <c r="B185" s="380" t="s">
        <v>13008</v>
      </c>
      <c r="C185" s="380" t="s">
        <v>6446</v>
      </c>
      <c r="D185" s="382">
        <v>7027.32</v>
      </c>
    </row>
    <row r="186" spans="1:4" s="380" customFormat="1" ht="12.75" x14ac:dyDescent="0.2">
      <c r="A186" s="380">
        <v>4319</v>
      </c>
      <c r="B186" s="380" t="s">
        <v>6621</v>
      </c>
      <c r="C186" s="380" t="s">
        <v>6446</v>
      </c>
      <c r="D186" s="381">
        <v>1.91</v>
      </c>
    </row>
    <row r="187" spans="1:4" s="380" customFormat="1" ht="12.75" x14ac:dyDescent="0.2">
      <c r="A187" s="380">
        <v>42409</v>
      </c>
      <c r="B187" s="380" t="s">
        <v>6622</v>
      </c>
      <c r="C187" s="380" t="s">
        <v>6462</v>
      </c>
      <c r="D187" s="381">
        <v>11.96</v>
      </c>
    </row>
    <row r="188" spans="1:4" s="380" customFormat="1" ht="12.75" x14ac:dyDescent="0.2">
      <c r="A188" s="380">
        <v>40553</v>
      </c>
      <c r="B188" s="380" t="s">
        <v>6623</v>
      </c>
      <c r="C188" s="380" t="s">
        <v>6624</v>
      </c>
      <c r="D188" s="381">
        <v>36.5</v>
      </c>
    </row>
    <row r="189" spans="1:4" s="380" customFormat="1" ht="12.75" x14ac:dyDescent="0.2">
      <c r="A189" s="380">
        <v>6114</v>
      </c>
      <c r="B189" s="380" t="s">
        <v>6625</v>
      </c>
      <c r="C189" s="380" t="s">
        <v>6456</v>
      </c>
      <c r="D189" s="381">
        <v>10.52</v>
      </c>
    </row>
    <row r="190" spans="1:4" s="380" customFormat="1" ht="12.75" x14ac:dyDescent="0.2">
      <c r="A190" s="380">
        <v>40912</v>
      </c>
      <c r="B190" s="380" t="s">
        <v>6626</v>
      </c>
      <c r="C190" s="380" t="s">
        <v>6627</v>
      </c>
      <c r="D190" s="382">
        <v>1874.54</v>
      </c>
    </row>
    <row r="191" spans="1:4" s="380" customFormat="1" ht="12.75" x14ac:dyDescent="0.2">
      <c r="A191" s="380">
        <v>247</v>
      </c>
      <c r="B191" s="380" t="s">
        <v>6628</v>
      </c>
      <c r="C191" s="380" t="s">
        <v>6456</v>
      </c>
      <c r="D191" s="381">
        <v>10.59</v>
      </c>
    </row>
    <row r="192" spans="1:4" s="380" customFormat="1" ht="12.75" x14ac:dyDescent="0.2">
      <c r="A192" s="380">
        <v>40919</v>
      </c>
      <c r="B192" s="380" t="s">
        <v>6629</v>
      </c>
      <c r="C192" s="380" t="s">
        <v>6627</v>
      </c>
      <c r="D192" s="382">
        <v>1890.33</v>
      </c>
    </row>
    <row r="193" spans="1:4" s="380" customFormat="1" ht="12.75" x14ac:dyDescent="0.2">
      <c r="A193" s="380">
        <v>25958</v>
      </c>
      <c r="B193" s="380" t="s">
        <v>6630</v>
      </c>
      <c r="C193" s="380" t="s">
        <v>6456</v>
      </c>
      <c r="D193" s="381">
        <v>7.94</v>
      </c>
    </row>
    <row r="194" spans="1:4" s="380" customFormat="1" ht="12.75" x14ac:dyDescent="0.2">
      <c r="A194" s="380">
        <v>40984</v>
      </c>
      <c r="B194" s="380" t="s">
        <v>6631</v>
      </c>
      <c r="C194" s="380" t="s">
        <v>6627</v>
      </c>
      <c r="D194" s="382">
        <v>1418.85</v>
      </c>
    </row>
    <row r="195" spans="1:4" s="380" customFormat="1" ht="12.75" x14ac:dyDescent="0.2">
      <c r="A195" s="380">
        <v>248</v>
      </c>
      <c r="B195" s="380" t="s">
        <v>6632</v>
      </c>
      <c r="C195" s="380" t="s">
        <v>6456</v>
      </c>
      <c r="D195" s="381">
        <v>10.87</v>
      </c>
    </row>
    <row r="196" spans="1:4" s="380" customFormat="1" ht="12.75" x14ac:dyDescent="0.2">
      <c r="A196" s="380">
        <v>41086</v>
      </c>
      <c r="B196" s="380" t="s">
        <v>6633</v>
      </c>
      <c r="C196" s="380" t="s">
        <v>6627</v>
      </c>
      <c r="D196" s="382">
        <v>1939.71</v>
      </c>
    </row>
    <row r="197" spans="1:4" s="380" customFormat="1" ht="12.75" x14ac:dyDescent="0.2">
      <c r="A197" s="380">
        <v>34466</v>
      </c>
      <c r="B197" s="380" t="s">
        <v>6634</v>
      </c>
      <c r="C197" s="380" t="s">
        <v>6456</v>
      </c>
      <c r="D197" s="381">
        <v>10.87</v>
      </c>
    </row>
    <row r="198" spans="1:4" s="380" customFormat="1" ht="12.75" x14ac:dyDescent="0.2">
      <c r="A198" s="380">
        <v>41083</v>
      </c>
      <c r="B198" s="380" t="s">
        <v>6635</v>
      </c>
      <c r="C198" s="380" t="s">
        <v>6627</v>
      </c>
      <c r="D198" s="382">
        <v>1939.71</v>
      </c>
    </row>
    <row r="199" spans="1:4" s="380" customFormat="1" ht="12.75" x14ac:dyDescent="0.2">
      <c r="A199" s="380">
        <v>252</v>
      </c>
      <c r="B199" s="380" t="s">
        <v>6636</v>
      </c>
      <c r="C199" s="380" t="s">
        <v>6456</v>
      </c>
      <c r="D199" s="381">
        <v>11.27</v>
      </c>
    </row>
    <row r="200" spans="1:4" s="380" customFormat="1" ht="12.75" x14ac:dyDescent="0.2">
      <c r="A200" s="380">
        <v>40909</v>
      </c>
      <c r="B200" s="380" t="s">
        <v>6637</v>
      </c>
      <c r="C200" s="380" t="s">
        <v>6627</v>
      </c>
      <c r="D200" s="382">
        <v>2010.63</v>
      </c>
    </row>
    <row r="201" spans="1:4" s="380" customFormat="1" ht="12.75" x14ac:dyDescent="0.2">
      <c r="A201" s="380">
        <v>242</v>
      </c>
      <c r="B201" s="380" t="s">
        <v>6638</v>
      </c>
      <c r="C201" s="380" t="s">
        <v>6456</v>
      </c>
      <c r="D201" s="381">
        <v>12.76</v>
      </c>
    </row>
    <row r="202" spans="1:4" s="380" customFormat="1" ht="12.75" x14ac:dyDescent="0.2">
      <c r="A202" s="380">
        <v>41085</v>
      </c>
      <c r="B202" s="380" t="s">
        <v>6639</v>
      </c>
      <c r="C202" s="380" t="s">
        <v>6627</v>
      </c>
      <c r="D202" s="382">
        <v>2275.4899999999998</v>
      </c>
    </row>
    <row r="203" spans="1:4" s="380" customFormat="1" ht="12.75" x14ac:dyDescent="0.2">
      <c r="A203" s="380">
        <v>427</v>
      </c>
      <c r="B203" s="380" t="s">
        <v>6640</v>
      </c>
      <c r="C203" s="380" t="s">
        <v>6446</v>
      </c>
      <c r="D203" s="381">
        <v>8.4600000000000009</v>
      </c>
    </row>
    <row r="204" spans="1:4" s="380" customFormat="1" ht="12.75" x14ac:dyDescent="0.2">
      <c r="A204" s="380">
        <v>417</v>
      </c>
      <c r="B204" s="380" t="s">
        <v>6641</v>
      </c>
      <c r="C204" s="380" t="s">
        <v>6446</v>
      </c>
      <c r="D204" s="381">
        <v>3.99</v>
      </c>
    </row>
    <row r="205" spans="1:4" s="380" customFormat="1" ht="12.75" x14ac:dyDescent="0.2">
      <c r="A205" s="380">
        <v>11273</v>
      </c>
      <c r="B205" s="380" t="s">
        <v>6642</v>
      </c>
      <c r="C205" s="380" t="s">
        <v>6446</v>
      </c>
      <c r="D205" s="381">
        <v>12.38</v>
      </c>
    </row>
    <row r="206" spans="1:4" s="380" customFormat="1" ht="12.75" x14ac:dyDescent="0.2">
      <c r="A206" s="380">
        <v>11272</v>
      </c>
      <c r="B206" s="380" t="s">
        <v>6643</v>
      </c>
      <c r="C206" s="380" t="s">
        <v>6446</v>
      </c>
      <c r="D206" s="381">
        <v>7.47</v>
      </c>
    </row>
    <row r="207" spans="1:4" s="380" customFormat="1" ht="12.75" x14ac:dyDescent="0.2">
      <c r="A207" s="380">
        <v>11275</v>
      </c>
      <c r="B207" s="380" t="s">
        <v>6644</v>
      </c>
      <c r="C207" s="380" t="s">
        <v>6446</v>
      </c>
      <c r="D207" s="381">
        <v>3</v>
      </c>
    </row>
    <row r="208" spans="1:4" s="380" customFormat="1" ht="12.75" x14ac:dyDescent="0.2">
      <c r="A208" s="380">
        <v>11274</v>
      </c>
      <c r="B208" s="380" t="s">
        <v>6645</v>
      </c>
      <c r="C208" s="380" t="s">
        <v>6446</v>
      </c>
      <c r="D208" s="381">
        <v>2.2799999999999998</v>
      </c>
    </row>
    <row r="209" spans="1:4" s="380" customFormat="1" ht="12.75" x14ac:dyDescent="0.2">
      <c r="A209" s="380">
        <v>38470</v>
      </c>
      <c r="B209" s="380" t="s">
        <v>6646</v>
      </c>
      <c r="C209" s="380" t="s">
        <v>6446</v>
      </c>
      <c r="D209" s="381">
        <v>41.69</v>
      </c>
    </row>
    <row r="210" spans="1:4" s="380" customFormat="1" ht="12.75" x14ac:dyDescent="0.2">
      <c r="A210" s="380">
        <v>38547</v>
      </c>
      <c r="B210" s="380" t="s">
        <v>6647</v>
      </c>
      <c r="C210" s="380" t="s">
        <v>6446</v>
      </c>
      <c r="D210" s="381">
        <v>113.76</v>
      </c>
    </row>
    <row r="211" spans="1:4" s="380" customFormat="1" ht="12.75" x14ac:dyDescent="0.2">
      <c r="A211" s="380">
        <v>38469</v>
      </c>
      <c r="B211" s="380" t="s">
        <v>6648</v>
      </c>
      <c r="C211" s="380" t="s">
        <v>6446</v>
      </c>
      <c r="D211" s="381">
        <v>122.33</v>
      </c>
    </row>
    <row r="212" spans="1:4" s="380" customFormat="1" ht="12.75" x14ac:dyDescent="0.2">
      <c r="A212" s="380">
        <v>38467</v>
      </c>
      <c r="B212" s="380" t="s">
        <v>6649</v>
      </c>
      <c r="C212" s="380" t="s">
        <v>6446</v>
      </c>
      <c r="D212" s="381">
        <v>68.83</v>
      </c>
    </row>
    <row r="213" spans="1:4" s="380" customFormat="1" ht="12.75" x14ac:dyDescent="0.2">
      <c r="A213" s="380">
        <v>38468</v>
      </c>
      <c r="B213" s="380" t="s">
        <v>6650</v>
      </c>
      <c r="C213" s="380" t="s">
        <v>6446</v>
      </c>
      <c r="D213" s="381">
        <v>75.739999999999995</v>
      </c>
    </row>
    <row r="214" spans="1:4" s="380" customFormat="1" ht="12.75" x14ac:dyDescent="0.2">
      <c r="A214" s="380">
        <v>38471</v>
      </c>
      <c r="B214" s="380" t="s">
        <v>6651</v>
      </c>
      <c r="C214" s="380" t="s">
        <v>6446</v>
      </c>
      <c r="D214" s="381">
        <v>98.36</v>
      </c>
    </row>
    <row r="215" spans="1:4" s="380" customFormat="1" ht="12.75" x14ac:dyDescent="0.2">
      <c r="A215" s="380">
        <v>37370</v>
      </c>
      <c r="B215" s="380" t="s">
        <v>6652</v>
      </c>
      <c r="C215" s="380" t="s">
        <v>6456</v>
      </c>
      <c r="D215" s="381">
        <v>2.62</v>
      </c>
    </row>
    <row r="216" spans="1:4" s="380" customFormat="1" ht="12.75" x14ac:dyDescent="0.2">
      <c r="A216" s="380">
        <v>40862</v>
      </c>
      <c r="B216" s="380" t="s">
        <v>6653</v>
      </c>
      <c r="C216" s="380" t="s">
        <v>6627</v>
      </c>
      <c r="D216" s="381">
        <v>494.57</v>
      </c>
    </row>
    <row r="217" spans="1:4" s="380" customFormat="1" ht="12.75" x14ac:dyDescent="0.2">
      <c r="A217" s="380">
        <v>10658</v>
      </c>
      <c r="B217" s="380" t="s">
        <v>6654</v>
      </c>
      <c r="C217" s="380" t="s">
        <v>6446</v>
      </c>
      <c r="D217" s="382">
        <v>7400</v>
      </c>
    </row>
    <row r="218" spans="1:4" s="380" customFormat="1" ht="12.75" x14ac:dyDescent="0.2">
      <c r="A218" s="380">
        <v>253</v>
      </c>
      <c r="B218" s="380" t="s">
        <v>6655</v>
      </c>
      <c r="C218" s="380" t="s">
        <v>6456</v>
      </c>
      <c r="D218" s="381">
        <v>23.32</v>
      </c>
    </row>
    <row r="219" spans="1:4" s="380" customFormat="1" ht="12.75" x14ac:dyDescent="0.2">
      <c r="A219" s="380">
        <v>40809</v>
      </c>
      <c r="B219" s="380" t="s">
        <v>6656</v>
      </c>
      <c r="C219" s="380" t="s">
        <v>6627</v>
      </c>
      <c r="D219" s="382">
        <v>4155.38</v>
      </c>
    </row>
    <row r="220" spans="1:4" s="380" customFormat="1" ht="12.75" x14ac:dyDescent="0.2">
      <c r="A220" s="380">
        <v>42428</v>
      </c>
      <c r="B220" s="380" t="s">
        <v>6657</v>
      </c>
      <c r="C220" s="380" t="s">
        <v>6446</v>
      </c>
      <c r="D220" s="382">
        <v>1740</v>
      </c>
    </row>
    <row r="221" spans="1:4" s="380" customFormat="1" ht="12.75" x14ac:dyDescent="0.2">
      <c r="A221" s="380">
        <v>583</v>
      </c>
      <c r="B221" s="380" t="s">
        <v>6658</v>
      </c>
      <c r="C221" s="380" t="s">
        <v>6462</v>
      </c>
      <c r="D221" s="381">
        <v>40.25</v>
      </c>
    </row>
    <row r="222" spans="1:4" s="380" customFormat="1" ht="12.75" x14ac:dyDescent="0.2">
      <c r="A222" s="380">
        <v>299</v>
      </c>
      <c r="B222" s="380" t="s">
        <v>6659</v>
      </c>
      <c r="C222" s="380" t="s">
        <v>6446</v>
      </c>
      <c r="D222" s="381">
        <v>3.27</v>
      </c>
    </row>
    <row r="223" spans="1:4" s="380" customFormat="1" ht="12.75" x14ac:dyDescent="0.2">
      <c r="A223" s="380">
        <v>298</v>
      </c>
      <c r="B223" s="380" t="s">
        <v>6660</v>
      </c>
      <c r="C223" s="380" t="s">
        <v>6446</v>
      </c>
      <c r="D223" s="381">
        <v>3.29</v>
      </c>
    </row>
    <row r="224" spans="1:4" s="380" customFormat="1" ht="12.75" x14ac:dyDescent="0.2">
      <c r="A224" s="380">
        <v>295</v>
      </c>
      <c r="B224" s="380" t="s">
        <v>6661</v>
      </c>
      <c r="C224" s="380" t="s">
        <v>6446</v>
      </c>
      <c r="D224" s="381">
        <v>1.96</v>
      </c>
    </row>
    <row r="225" spans="1:4" s="380" customFormat="1" ht="12.75" x14ac:dyDescent="0.2">
      <c r="A225" s="380">
        <v>296</v>
      </c>
      <c r="B225" s="380" t="s">
        <v>6662</v>
      </c>
      <c r="C225" s="380" t="s">
        <v>6446</v>
      </c>
      <c r="D225" s="381">
        <v>2.0299999999999998</v>
      </c>
    </row>
    <row r="226" spans="1:4" s="380" customFormat="1" ht="12.75" x14ac:dyDescent="0.2">
      <c r="A226" s="380">
        <v>297</v>
      </c>
      <c r="B226" s="380" t="s">
        <v>6663</v>
      </c>
      <c r="C226" s="380" t="s">
        <v>6446</v>
      </c>
      <c r="D226" s="381">
        <v>2.87</v>
      </c>
    </row>
    <row r="227" spans="1:4" s="380" customFormat="1" ht="12.75" x14ac:dyDescent="0.2">
      <c r="A227" s="380">
        <v>301</v>
      </c>
      <c r="B227" s="380" t="s">
        <v>6664</v>
      </c>
      <c r="C227" s="380" t="s">
        <v>6446</v>
      </c>
      <c r="D227" s="381">
        <v>3.6</v>
      </c>
    </row>
    <row r="228" spans="1:4" s="380" customFormat="1" ht="12.75" x14ac:dyDescent="0.2">
      <c r="A228" s="380">
        <v>300</v>
      </c>
      <c r="B228" s="380" t="s">
        <v>6665</v>
      </c>
      <c r="C228" s="380" t="s">
        <v>6446</v>
      </c>
      <c r="D228" s="381">
        <v>15.12</v>
      </c>
    </row>
    <row r="229" spans="1:4" s="380" customFormat="1" ht="12.75" x14ac:dyDescent="0.2">
      <c r="A229" s="380">
        <v>20084</v>
      </c>
      <c r="B229" s="380" t="s">
        <v>6666</v>
      </c>
      <c r="C229" s="380" t="s">
        <v>6446</v>
      </c>
      <c r="D229" s="381">
        <v>1.96</v>
      </c>
    </row>
    <row r="230" spans="1:4" s="380" customFormat="1" ht="12.75" x14ac:dyDescent="0.2">
      <c r="A230" s="380">
        <v>20085</v>
      </c>
      <c r="B230" s="380" t="s">
        <v>6667</v>
      </c>
      <c r="C230" s="380" t="s">
        <v>6446</v>
      </c>
      <c r="D230" s="381">
        <v>1.81</v>
      </c>
    </row>
    <row r="231" spans="1:4" s="380" customFormat="1" ht="12.75" x14ac:dyDescent="0.2">
      <c r="A231" s="380">
        <v>311</v>
      </c>
      <c r="B231" s="380" t="s">
        <v>6668</v>
      </c>
      <c r="C231" s="380" t="s">
        <v>6446</v>
      </c>
      <c r="D231" s="381">
        <v>11.7</v>
      </c>
    </row>
    <row r="232" spans="1:4" s="380" customFormat="1" ht="12.75" x14ac:dyDescent="0.2">
      <c r="A232" s="380">
        <v>318</v>
      </c>
      <c r="B232" s="380" t="s">
        <v>6669</v>
      </c>
      <c r="C232" s="380" t="s">
        <v>6446</v>
      </c>
      <c r="D232" s="381">
        <v>20.5</v>
      </c>
    </row>
    <row r="233" spans="1:4" s="380" customFormat="1" ht="12.75" x14ac:dyDescent="0.2">
      <c r="A233" s="380">
        <v>319</v>
      </c>
      <c r="B233" s="380" t="s">
        <v>6670</v>
      </c>
      <c r="C233" s="380" t="s">
        <v>6446</v>
      </c>
      <c r="D233" s="381">
        <v>38.72</v>
      </c>
    </row>
    <row r="234" spans="1:4" s="380" customFormat="1" ht="12.75" x14ac:dyDescent="0.2">
      <c r="A234" s="380">
        <v>320</v>
      </c>
      <c r="B234" s="380" t="s">
        <v>6671</v>
      </c>
      <c r="C234" s="380" t="s">
        <v>6446</v>
      </c>
      <c r="D234" s="381">
        <v>123.1</v>
      </c>
    </row>
    <row r="235" spans="1:4" s="380" customFormat="1" ht="12.75" x14ac:dyDescent="0.2">
      <c r="A235" s="380">
        <v>314</v>
      </c>
      <c r="B235" s="380" t="s">
        <v>6672</v>
      </c>
      <c r="C235" s="380" t="s">
        <v>6446</v>
      </c>
      <c r="D235" s="381">
        <v>189.09</v>
      </c>
    </row>
    <row r="236" spans="1:4" s="380" customFormat="1" ht="12.75" x14ac:dyDescent="0.2">
      <c r="A236" s="380">
        <v>303</v>
      </c>
      <c r="B236" s="380" t="s">
        <v>6673</v>
      </c>
      <c r="C236" s="380" t="s">
        <v>6446</v>
      </c>
      <c r="D236" s="381">
        <v>4.9000000000000004</v>
      </c>
    </row>
    <row r="237" spans="1:4" s="380" customFormat="1" ht="12.75" x14ac:dyDescent="0.2">
      <c r="A237" s="380">
        <v>305</v>
      </c>
      <c r="B237" s="380" t="s">
        <v>6674</v>
      </c>
      <c r="C237" s="380" t="s">
        <v>6446</v>
      </c>
      <c r="D237" s="381">
        <v>12.79</v>
      </c>
    </row>
    <row r="238" spans="1:4" s="380" customFormat="1" ht="12.75" x14ac:dyDescent="0.2">
      <c r="A238" s="380">
        <v>306</v>
      </c>
      <c r="B238" s="380" t="s">
        <v>6675</v>
      </c>
      <c r="C238" s="380" t="s">
        <v>6446</v>
      </c>
      <c r="D238" s="381">
        <v>15.38</v>
      </c>
    </row>
    <row r="239" spans="1:4" s="380" customFormat="1" ht="12.75" x14ac:dyDescent="0.2">
      <c r="A239" s="380">
        <v>307</v>
      </c>
      <c r="B239" s="380" t="s">
        <v>6676</v>
      </c>
      <c r="C239" s="380" t="s">
        <v>6446</v>
      </c>
      <c r="D239" s="381">
        <v>30.36</v>
      </c>
    </row>
    <row r="240" spans="1:4" s="380" customFormat="1" ht="12.75" x14ac:dyDescent="0.2">
      <c r="A240" s="380">
        <v>309</v>
      </c>
      <c r="B240" s="380" t="s">
        <v>6677</v>
      </c>
      <c r="C240" s="380" t="s">
        <v>6446</v>
      </c>
      <c r="D240" s="381">
        <v>62.21</v>
      </c>
    </row>
    <row r="241" spans="1:4" s="380" customFormat="1" ht="12.75" x14ac:dyDescent="0.2">
      <c r="A241" s="380">
        <v>310</v>
      </c>
      <c r="B241" s="380" t="s">
        <v>6678</v>
      </c>
      <c r="C241" s="380" t="s">
        <v>6446</v>
      </c>
      <c r="D241" s="381">
        <v>78.900000000000006</v>
      </c>
    </row>
    <row r="242" spans="1:4" s="380" customFormat="1" ht="12.75" x14ac:dyDescent="0.2">
      <c r="A242" s="380">
        <v>328</v>
      </c>
      <c r="B242" s="380" t="s">
        <v>6679</v>
      </c>
      <c r="C242" s="380" t="s">
        <v>6446</v>
      </c>
      <c r="D242" s="381">
        <v>9.41</v>
      </c>
    </row>
    <row r="243" spans="1:4" s="380" customFormat="1" ht="12.75" x14ac:dyDescent="0.2">
      <c r="A243" s="380">
        <v>325</v>
      </c>
      <c r="B243" s="380" t="s">
        <v>6680</v>
      </c>
      <c r="C243" s="380" t="s">
        <v>6446</v>
      </c>
      <c r="D243" s="381">
        <v>3.65</v>
      </c>
    </row>
    <row r="244" spans="1:4" s="380" customFormat="1" ht="12.75" x14ac:dyDescent="0.2">
      <c r="A244" s="380">
        <v>20326</v>
      </c>
      <c r="B244" s="380" t="s">
        <v>6681</v>
      </c>
      <c r="C244" s="380" t="s">
        <v>6446</v>
      </c>
      <c r="D244" s="381">
        <v>9.7799999999999994</v>
      </c>
    </row>
    <row r="245" spans="1:4" s="380" customFormat="1" ht="12.75" x14ac:dyDescent="0.2">
      <c r="A245" s="380">
        <v>329</v>
      </c>
      <c r="B245" s="380" t="s">
        <v>6682</v>
      </c>
      <c r="C245" s="380" t="s">
        <v>6446</v>
      </c>
      <c r="D245" s="381">
        <v>12.03</v>
      </c>
    </row>
    <row r="246" spans="1:4" s="380" customFormat="1" ht="12.75" x14ac:dyDescent="0.2">
      <c r="A246" s="380">
        <v>308</v>
      </c>
      <c r="B246" s="380" t="s">
        <v>6683</v>
      </c>
      <c r="C246" s="380" t="s">
        <v>6446</v>
      </c>
      <c r="D246" s="381">
        <v>40.54</v>
      </c>
    </row>
    <row r="247" spans="1:4" s="380" customFormat="1" ht="12.75" x14ac:dyDescent="0.2">
      <c r="A247" s="380">
        <v>39642</v>
      </c>
      <c r="B247" s="380" t="s">
        <v>6684</v>
      </c>
      <c r="C247" s="380" t="s">
        <v>6446</v>
      </c>
      <c r="D247" s="381">
        <v>2.46</v>
      </c>
    </row>
    <row r="248" spans="1:4" s="380" customFormat="1" ht="12.75" x14ac:dyDescent="0.2">
      <c r="A248" s="380">
        <v>39641</v>
      </c>
      <c r="B248" s="380" t="s">
        <v>6685</v>
      </c>
      <c r="C248" s="380" t="s">
        <v>6446</v>
      </c>
      <c r="D248" s="381">
        <v>1.71</v>
      </c>
    </row>
    <row r="249" spans="1:4" s="380" customFormat="1" ht="12.75" x14ac:dyDescent="0.2">
      <c r="A249" s="380">
        <v>39643</v>
      </c>
      <c r="B249" s="380" t="s">
        <v>6686</v>
      </c>
      <c r="C249" s="380" t="s">
        <v>6446</v>
      </c>
      <c r="D249" s="381">
        <v>6.84</v>
      </c>
    </row>
    <row r="250" spans="1:4" s="380" customFormat="1" ht="12.75" x14ac:dyDescent="0.2">
      <c r="A250" s="380">
        <v>39644</v>
      </c>
      <c r="B250" s="380" t="s">
        <v>6687</v>
      </c>
      <c r="C250" s="380" t="s">
        <v>6446</v>
      </c>
      <c r="D250" s="381">
        <v>8.83</v>
      </c>
    </row>
    <row r="251" spans="1:4" s="380" customFormat="1" ht="12.75" x14ac:dyDescent="0.2">
      <c r="A251" s="380">
        <v>39645</v>
      </c>
      <c r="B251" s="380" t="s">
        <v>6688</v>
      </c>
      <c r="C251" s="380" t="s">
        <v>6446</v>
      </c>
      <c r="D251" s="381">
        <v>11.4</v>
      </c>
    </row>
    <row r="252" spans="1:4" s="380" customFormat="1" ht="12.75" x14ac:dyDescent="0.2">
      <c r="A252" s="380">
        <v>41610</v>
      </c>
      <c r="B252" s="380" t="s">
        <v>6689</v>
      </c>
      <c r="C252" s="380" t="s">
        <v>6446</v>
      </c>
      <c r="D252" s="381">
        <v>647.78</v>
      </c>
    </row>
    <row r="253" spans="1:4" s="380" customFormat="1" ht="12.75" x14ac:dyDescent="0.2">
      <c r="A253" s="380">
        <v>41611</v>
      </c>
      <c r="B253" s="380" t="s">
        <v>6690</v>
      </c>
      <c r="C253" s="380" t="s">
        <v>6446</v>
      </c>
      <c r="D253" s="382">
        <v>1021.03</v>
      </c>
    </row>
    <row r="254" spans="1:4" s="380" customFormat="1" ht="12.75" x14ac:dyDescent="0.2">
      <c r="A254" s="380">
        <v>41612</v>
      </c>
      <c r="B254" s="380" t="s">
        <v>6691</v>
      </c>
      <c r="C254" s="380" t="s">
        <v>6446</v>
      </c>
      <c r="D254" s="382">
        <v>1433.68</v>
      </c>
    </row>
    <row r="255" spans="1:4" s="380" customFormat="1" ht="12.75" x14ac:dyDescent="0.2">
      <c r="A255" s="380">
        <v>41637</v>
      </c>
      <c r="B255" s="380" t="s">
        <v>6692</v>
      </c>
      <c r="C255" s="380" t="s">
        <v>6446</v>
      </c>
      <c r="D255" s="381">
        <v>134.02000000000001</v>
      </c>
    </row>
    <row r="256" spans="1:4" s="380" customFormat="1" ht="12.75" x14ac:dyDescent="0.2">
      <c r="A256" s="380">
        <v>41638</v>
      </c>
      <c r="B256" s="380" t="s">
        <v>6693</v>
      </c>
      <c r="C256" s="380" t="s">
        <v>6446</v>
      </c>
      <c r="D256" s="381">
        <v>174.58</v>
      </c>
    </row>
    <row r="257" spans="1:4" s="380" customFormat="1" ht="12.75" x14ac:dyDescent="0.2">
      <c r="A257" s="380">
        <v>41639</v>
      </c>
      <c r="B257" s="380" t="s">
        <v>6694</v>
      </c>
      <c r="C257" s="380" t="s">
        <v>6446</v>
      </c>
      <c r="D257" s="381">
        <v>422.34</v>
      </c>
    </row>
    <row r="258" spans="1:4" s="380" customFormat="1" ht="12.75" x14ac:dyDescent="0.2">
      <c r="A258" s="380">
        <v>11789</v>
      </c>
      <c r="B258" s="380" t="s">
        <v>6695</v>
      </c>
      <c r="C258" s="380" t="s">
        <v>6446</v>
      </c>
      <c r="D258" s="381">
        <v>1.1299999999999999</v>
      </c>
    </row>
    <row r="259" spans="1:4" s="380" customFormat="1" ht="12.75" x14ac:dyDescent="0.2">
      <c r="A259" s="380">
        <v>20975</v>
      </c>
      <c r="B259" s="380" t="s">
        <v>6696</v>
      </c>
      <c r="C259" s="380" t="s">
        <v>6446</v>
      </c>
      <c r="D259" s="381">
        <v>10.3</v>
      </c>
    </row>
    <row r="260" spans="1:4" s="380" customFormat="1" ht="12.75" x14ac:dyDescent="0.2">
      <c r="A260" s="380">
        <v>20976</v>
      </c>
      <c r="B260" s="380" t="s">
        <v>6697</v>
      </c>
      <c r="C260" s="380" t="s">
        <v>6446</v>
      </c>
      <c r="D260" s="381">
        <v>15.57</v>
      </c>
    </row>
    <row r="261" spans="1:4" s="380" customFormat="1" ht="12.75" x14ac:dyDescent="0.2">
      <c r="A261" s="380">
        <v>40340</v>
      </c>
      <c r="B261" s="380" t="s">
        <v>6698</v>
      </c>
      <c r="C261" s="380" t="s">
        <v>6446</v>
      </c>
      <c r="D261" s="381">
        <v>95.33</v>
      </c>
    </row>
    <row r="262" spans="1:4" s="380" customFormat="1" ht="12.75" x14ac:dyDescent="0.2">
      <c r="A262" s="380">
        <v>40341</v>
      </c>
      <c r="B262" s="380" t="s">
        <v>6699</v>
      </c>
      <c r="C262" s="380" t="s">
        <v>6446</v>
      </c>
      <c r="D262" s="381">
        <v>112.88</v>
      </c>
    </row>
    <row r="263" spans="1:4" s="380" customFormat="1" ht="12.75" x14ac:dyDescent="0.2">
      <c r="A263" s="380">
        <v>40342</v>
      </c>
      <c r="B263" s="380" t="s">
        <v>6700</v>
      </c>
      <c r="C263" s="380" t="s">
        <v>6446</v>
      </c>
      <c r="D263" s="381">
        <v>143.11000000000001</v>
      </c>
    </row>
    <row r="264" spans="1:4" s="380" customFormat="1" ht="12.75" x14ac:dyDescent="0.2">
      <c r="A264" s="380">
        <v>40343</v>
      </c>
      <c r="B264" s="380" t="s">
        <v>6701</v>
      </c>
      <c r="C264" s="380" t="s">
        <v>6446</v>
      </c>
      <c r="D264" s="381">
        <v>175.57</v>
      </c>
    </row>
    <row r="265" spans="1:4" s="380" customFormat="1" ht="12.75" x14ac:dyDescent="0.2">
      <c r="A265" s="380">
        <v>40344</v>
      </c>
      <c r="B265" s="380" t="s">
        <v>6702</v>
      </c>
      <c r="C265" s="380" t="s">
        <v>6446</v>
      </c>
      <c r="D265" s="381">
        <v>185.64</v>
      </c>
    </row>
    <row r="266" spans="1:4" s="380" customFormat="1" ht="12.75" x14ac:dyDescent="0.2">
      <c r="A266" s="380">
        <v>40345</v>
      </c>
      <c r="B266" s="380" t="s">
        <v>6703</v>
      </c>
      <c r="C266" s="380" t="s">
        <v>6446</v>
      </c>
      <c r="D266" s="381">
        <v>231.77</v>
      </c>
    </row>
    <row r="267" spans="1:4" s="380" customFormat="1" ht="12.75" x14ac:dyDescent="0.2">
      <c r="A267" s="380">
        <v>40346</v>
      </c>
      <c r="B267" s="380" t="s">
        <v>6704</v>
      </c>
      <c r="C267" s="380" t="s">
        <v>6446</v>
      </c>
      <c r="D267" s="381">
        <v>218.04</v>
      </c>
    </row>
    <row r="268" spans="1:4" s="380" customFormat="1" ht="12.75" x14ac:dyDescent="0.2">
      <c r="A268" s="380">
        <v>40347</v>
      </c>
      <c r="B268" s="380" t="s">
        <v>6705</v>
      </c>
      <c r="C268" s="380" t="s">
        <v>6446</v>
      </c>
      <c r="D268" s="381">
        <v>269.58999999999997</v>
      </c>
    </row>
    <row r="269" spans="1:4" s="380" customFormat="1" ht="12.75" x14ac:dyDescent="0.2">
      <c r="A269" s="380">
        <v>6138</v>
      </c>
      <c r="B269" s="380" t="s">
        <v>15053</v>
      </c>
      <c r="C269" s="380" t="s">
        <v>6446</v>
      </c>
      <c r="D269" s="381">
        <v>11.46</v>
      </c>
    </row>
    <row r="270" spans="1:4" s="380" customFormat="1" ht="12.75" x14ac:dyDescent="0.2">
      <c r="A270" s="380">
        <v>38840</v>
      </c>
      <c r="B270" s="380" t="s">
        <v>6706</v>
      </c>
      <c r="C270" s="380" t="s">
        <v>6446</v>
      </c>
      <c r="D270" s="381">
        <v>3.16</v>
      </c>
    </row>
    <row r="271" spans="1:4" s="380" customFormat="1" ht="12.75" x14ac:dyDescent="0.2">
      <c r="A271" s="380">
        <v>38841</v>
      </c>
      <c r="B271" s="380" t="s">
        <v>6707</v>
      </c>
      <c r="C271" s="380" t="s">
        <v>6446</v>
      </c>
      <c r="D271" s="381">
        <v>3.5</v>
      </c>
    </row>
    <row r="272" spans="1:4" s="380" customFormat="1" ht="12.75" x14ac:dyDescent="0.2">
      <c r="A272" s="380">
        <v>38842</v>
      </c>
      <c r="B272" s="380" t="s">
        <v>6708</v>
      </c>
      <c r="C272" s="380" t="s">
        <v>6446</v>
      </c>
      <c r="D272" s="381">
        <v>6.91</v>
      </c>
    </row>
    <row r="273" spans="1:4" s="380" customFormat="1" ht="12.75" x14ac:dyDescent="0.2">
      <c r="A273" s="380">
        <v>38843</v>
      </c>
      <c r="B273" s="380" t="s">
        <v>6709</v>
      </c>
      <c r="C273" s="380" t="s">
        <v>6446</v>
      </c>
      <c r="D273" s="381">
        <v>10.8</v>
      </c>
    </row>
    <row r="274" spans="1:4" s="380" customFormat="1" ht="12.75" x14ac:dyDescent="0.2">
      <c r="A274" s="380">
        <v>43424</v>
      </c>
      <c r="B274" s="380" t="s">
        <v>6710</v>
      </c>
      <c r="C274" s="380" t="s">
        <v>6446</v>
      </c>
      <c r="D274" s="381">
        <v>542.73</v>
      </c>
    </row>
    <row r="275" spans="1:4" s="380" customFormat="1" ht="12.75" x14ac:dyDescent="0.2">
      <c r="A275" s="380">
        <v>43426</v>
      </c>
      <c r="B275" s="380" t="s">
        <v>6711</v>
      </c>
      <c r="C275" s="380" t="s">
        <v>6446</v>
      </c>
      <c r="D275" s="382">
        <v>1871.89</v>
      </c>
    </row>
    <row r="276" spans="1:4" s="380" customFormat="1" ht="12.75" x14ac:dyDescent="0.2">
      <c r="A276" s="380">
        <v>12565</v>
      </c>
      <c r="B276" s="380" t="s">
        <v>6712</v>
      </c>
      <c r="C276" s="380" t="s">
        <v>6446</v>
      </c>
      <c r="D276" s="381">
        <v>656.45</v>
      </c>
    </row>
    <row r="277" spans="1:4" s="380" customFormat="1" ht="12.75" x14ac:dyDescent="0.2">
      <c r="A277" s="380">
        <v>12567</v>
      </c>
      <c r="B277" s="380" t="s">
        <v>6713</v>
      </c>
      <c r="C277" s="380" t="s">
        <v>6446</v>
      </c>
      <c r="D277" s="381">
        <v>881.72</v>
      </c>
    </row>
    <row r="278" spans="1:4" s="380" customFormat="1" ht="12.75" x14ac:dyDescent="0.2">
      <c r="A278" s="380">
        <v>12568</v>
      </c>
      <c r="B278" s="380" t="s">
        <v>6714</v>
      </c>
      <c r="C278" s="380" t="s">
        <v>6446</v>
      </c>
      <c r="D278" s="382">
        <v>1234.4100000000001</v>
      </c>
    </row>
    <row r="279" spans="1:4" s="380" customFormat="1" ht="12.75" x14ac:dyDescent="0.2">
      <c r="A279" s="380">
        <v>43441</v>
      </c>
      <c r="B279" s="380" t="s">
        <v>6715</v>
      </c>
      <c r="C279" s="380" t="s">
        <v>6446</v>
      </c>
      <c r="D279" s="381">
        <v>158.71</v>
      </c>
    </row>
    <row r="280" spans="1:4" s="380" customFormat="1" ht="12.75" x14ac:dyDescent="0.2">
      <c r="A280" s="380">
        <v>43423</v>
      </c>
      <c r="B280" s="380" t="s">
        <v>6716</v>
      </c>
      <c r="C280" s="380" t="s">
        <v>6446</v>
      </c>
      <c r="D280" s="381">
        <v>74.06</v>
      </c>
    </row>
    <row r="281" spans="1:4" s="380" customFormat="1" ht="12.75" x14ac:dyDescent="0.2">
      <c r="A281" s="380">
        <v>12532</v>
      </c>
      <c r="B281" s="380" t="s">
        <v>6717</v>
      </c>
      <c r="C281" s="380" t="s">
        <v>6446</v>
      </c>
      <c r="D281" s="381">
        <v>114.22</v>
      </c>
    </row>
    <row r="282" spans="1:4" s="380" customFormat="1" ht="12.75" x14ac:dyDescent="0.2">
      <c r="A282" s="380">
        <v>43444</v>
      </c>
      <c r="B282" s="380" t="s">
        <v>6718</v>
      </c>
      <c r="C282" s="380" t="s">
        <v>6446</v>
      </c>
      <c r="D282" s="381">
        <v>383.54</v>
      </c>
    </row>
    <row r="283" spans="1:4" s="380" customFormat="1" ht="12.75" x14ac:dyDescent="0.2">
      <c r="A283" s="380">
        <v>12551</v>
      </c>
      <c r="B283" s="380" t="s">
        <v>6719</v>
      </c>
      <c r="C283" s="380" t="s">
        <v>6446</v>
      </c>
      <c r="D283" s="381">
        <v>273.64999999999998</v>
      </c>
    </row>
    <row r="284" spans="1:4" s="380" customFormat="1" ht="12.75" x14ac:dyDescent="0.2">
      <c r="A284" s="380">
        <v>43442</v>
      </c>
      <c r="B284" s="380" t="s">
        <v>6720</v>
      </c>
      <c r="C284" s="380" t="s">
        <v>6446</v>
      </c>
      <c r="D284" s="381">
        <v>211.61</v>
      </c>
    </row>
    <row r="285" spans="1:4" s="380" customFormat="1" ht="12.75" x14ac:dyDescent="0.2">
      <c r="A285" s="380">
        <v>43443</v>
      </c>
      <c r="B285" s="380" t="s">
        <v>6721</v>
      </c>
      <c r="C285" s="380" t="s">
        <v>6446</v>
      </c>
      <c r="D285" s="381">
        <v>277.74</v>
      </c>
    </row>
    <row r="286" spans="1:4" s="380" customFormat="1" ht="12.75" x14ac:dyDescent="0.2">
      <c r="A286" s="380">
        <v>12544</v>
      </c>
      <c r="B286" s="380" t="s">
        <v>6722</v>
      </c>
      <c r="C286" s="380" t="s">
        <v>6446</v>
      </c>
      <c r="D286" s="381">
        <v>149.88999999999999</v>
      </c>
    </row>
    <row r="287" spans="1:4" s="380" customFormat="1" ht="12.75" x14ac:dyDescent="0.2">
      <c r="A287" s="380">
        <v>12547</v>
      </c>
      <c r="B287" s="380" t="s">
        <v>6723</v>
      </c>
      <c r="C287" s="380" t="s">
        <v>6446</v>
      </c>
      <c r="D287" s="381">
        <v>201.59</v>
      </c>
    </row>
    <row r="288" spans="1:4" s="380" customFormat="1" ht="12.75" x14ac:dyDescent="0.2">
      <c r="A288" s="380">
        <v>43445</v>
      </c>
      <c r="B288" s="380" t="s">
        <v>6724</v>
      </c>
      <c r="C288" s="380" t="s">
        <v>6446</v>
      </c>
      <c r="D288" s="381">
        <v>529.03</v>
      </c>
    </row>
    <row r="289" spans="1:4" s="380" customFormat="1" ht="12.75" x14ac:dyDescent="0.2">
      <c r="A289" s="380">
        <v>12563</v>
      </c>
      <c r="B289" s="380" t="s">
        <v>6725</v>
      </c>
      <c r="C289" s="380" t="s">
        <v>6446</v>
      </c>
      <c r="D289" s="381">
        <v>378.5</v>
      </c>
    </row>
    <row r="290" spans="1:4" s="380" customFormat="1" ht="12.75" x14ac:dyDescent="0.2">
      <c r="A290" s="380">
        <v>43425</v>
      </c>
      <c r="B290" s="380" t="s">
        <v>6726</v>
      </c>
      <c r="C290" s="380" t="s">
        <v>6446</v>
      </c>
      <c r="D290" s="381">
        <v>238.06</v>
      </c>
    </row>
    <row r="291" spans="1:4" s="380" customFormat="1" ht="12.75" x14ac:dyDescent="0.2">
      <c r="A291" s="380">
        <v>43446</v>
      </c>
      <c r="B291" s="380" t="s">
        <v>6727</v>
      </c>
      <c r="C291" s="380" t="s">
        <v>6446</v>
      </c>
      <c r="D291" s="381">
        <v>502.58</v>
      </c>
    </row>
    <row r="292" spans="1:4" s="380" customFormat="1" ht="12.75" x14ac:dyDescent="0.2">
      <c r="A292" s="380">
        <v>43447</v>
      </c>
      <c r="B292" s="380" t="s">
        <v>6728</v>
      </c>
      <c r="C292" s="380" t="s">
        <v>6446</v>
      </c>
      <c r="D292" s="381">
        <v>617.20000000000005</v>
      </c>
    </row>
    <row r="293" spans="1:4" s="380" customFormat="1" ht="12.75" x14ac:dyDescent="0.2">
      <c r="A293" s="380">
        <v>43448</v>
      </c>
      <c r="B293" s="380" t="s">
        <v>6729</v>
      </c>
      <c r="C293" s="380" t="s">
        <v>6446</v>
      </c>
      <c r="D293" s="381">
        <v>864.08</v>
      </c>
    </row>
    <row r="294" spans="1:4" s="380" customFormat="1" ht="12.75" x14ac:dyDescent="0.2">
      <c r="A294" s="380">
        <v>13761</v>
      </c>
      <c r="B294" s="380" t="s">
        <v>6730</v>
      </c>
      <c r="C294" s="380" t="s">
        <v>6446</v>
      </c>
      <c r="D294" s="382">
        <v>2891.25</v>
      </c>
    </row>
    <row r="295" spans="1:4" s="380" customFormat="1" ht="12.75" x14ac:dyDescent="0.2">
      <c r="A295" s="380">
        <v>12888</v>
      </c>
      <c r="B295" s="380" t="s">
        <v>6731</v>
      </c>
      <c r="C295" s="380" t="s">
        <v>6732</v>
      </c>
      <c r="D295" s="381">
        <v>104.77</v>
      </c>
    </row>
    <row r="296" spans="1:4" s="380" customFormat="1" ht="12.75" x14ac:dyDescent="0.2">
      <c r="A296" s="380">
        <v>12889</v>
      </c>
      <c r="B296" s="380" t="s">
        <v>6733</v>
      </c>
      <c r="C296" s="380" t="s">
        <v>6732</v>
      </c>
      <c r="D296" s="381">
        <v>68.42</v>
      </c>
    </row>
    <row r="297" spans="1:4" s="380" customFormat="1" ht="12.75" x14ac:dyDescent="0.2">
      <c r="A297" s="380">
        <v>4814</v>
      </c>
      <c r="B297" s="380" t="s">
        <v>6734</v>
      </c>
      <c r="C297" s="380" t="s">
        <v>6446</v>
      </c>
      <c r="D297" s="381">
        <v>101.26</v>
      </c>
    </row>
    <row r="298" spans="1:4" s="380" customFormat="1" ht="12.75" x14ac:dyDescent="0.2">
      <c r="A298" s="380">
        <v>25967</v>
      </c>
      <c r="B298" s="380" t="s">
        <v>6735</v>
      </c>
      <c r="C298" s="380" t="s">
        <v>6446</v>
      </c>
      <c r="D298" s="382">
        <v>2539.27</v>
      </c>
    </row>
    <row r="299" spans="1:4" s="380" customFormat="1" ht="12.75" x14ac:dyDescent="0.2">
      <c r="A299" s="380">
        <v>6122</v>
      </c>
      <c r="B299" s="380" t="s">
        <v>6736</v>
      </c>
      <c r="C299" s="380" t="s">
        <v>6456</v>
      </c>
      <c r="D299" s="381">
        <v>28.02</v>
      </c>
    </row>
    <row r="300" spans="1:4" s="380" customFormat="1" ht="12.75" x14ac:dyDescent="0.2">
      <c r="A300" s="380">
        <v>40810</v>
      </c>
      <c r="B300" s="380" t="s">
        <v>6737</v>
      </c>
      <c r="C300" s="380" t="s">
        <v>6627</v>
      </c>
      <c r="D300" s="382">
        <v>4992.5200000000004</v>
      </c>
    </row>
    <row r="301" spans="1:4" s="380" customFormat="1" ht="12.75" x14ac:dyDescent="0.2">
      <c r="A301" s="380">
        <v>21100</v>
      </c>
      <c r="B301" s="380" t="s">
        <v>6738</v>
      </c>
      <c r="C301" s="380" t="s">
        <v>6446</v>
      </c>
      <c r="D301" s="382">
        <v>2834.59</v>
      </c>
    </row>
    <row r="302" spans="1:4" s="380" customFormat="1" ht="12.75" x14ac:dyDescent="0.2">
      <c r="A302" s="380">
        <v>11816</v>
      </c>
      <c r="B302" s="380" t="s">
        <v>6739</v>
      </c>
      <c r="C302" s="380" t="s">
        <v>6446</v>
      </c>
      <c r="D302" s="382">
        <v>3022.5</v>
      </c>
    </row>
    <row r="303" spans="1:4" s="380" customFormat="1" ht="12.75" x14ac:dyDescent="0.2">
      <c r="A303" s="380">
        <v>11814</v>
      </c>
      <c r="B303" s="380" t="s">
        <v>6740</v>
      </c>
      <c r="C303" s="380" t="s">
        <v>6446</v>
      </c>
      <c r="D303" s="382">
        <v>6579.22</v>
      </c>
    </row>
    <row r="304" spans="1:4" s="380" customFormat="1" ht="12.75" x14ac:dyDescent="0.2">
      <c r="A304" s="380">
        <v>14186</v>
      </c>
      <c r="B304" s="380" t="s">
        <v>6741</v>
      </c>
      <c r="C304" s="380" t="s">
        <v>6446</v>
      </c>
      <c r="D304" s="382">
        <v>8261.1</v>
      </c>
    </row>
    <row r="305" spans="1:4" s="380" customFormat="1" ht="12.75" x14ac:dyDescent="0.2">
      <c r="A305" s="380">
        <v>14185</v>
      </c>
      <c r="B305" s="380" t="s">
        <v>6742</v>
      </c>
      <c r="C305" s="380" t="s">
        <v>6446</v>
      </c>
      <c r="D305" s="382">
        <v>10701.35</v>
      </c>
    </row>
    <row r="306" spans="1:4" s="380" customFormat="1" ht="12.75" x14ac:dyDescent="0.2">
      <c r="A306" s="380">
        <v>11811</v>
      </c>
      <c r="B306" s="380" t="s">
        <v>6743</v>
      </c>
      <c r="C306" s="380" t="s">
        <v>6446</v>
      </c>
      <c r="D306" s="382">
        <v>4091.79</v>
      </c>
    </row>
    <row r="307" spans="1:4" s="380" customFormat="1" ht="12.75" x14ac:dyDescent="0.2">
      <c r="A307" s="380">
        <v>26038</v>
      </c>
      <c r="B307" s="380" t="s">
        <v>6744</v>
      </c>
      <c r="C307" s="380" t="s">
        <v>6446</v>
      </c>
      <c r="D307" s="382">
        <v>301197</v>
      </c>
    </row>
    <row r="308" spans="1:4" s="380" customFormat="1" ht="12.75" x14ac:dyDescent="0.2">
      <c r="A308" s="380">
        <v>34469</v>
      </c>
      <c r="B308" s="380" t="s">
        <v>15054</v>
      </c>
      <c r="C308" s="380" t="s">
        <v>6446</v>
      </c>
      <c r="D308" s="382">
        <v>8938.19</v>
      </c>
    </row>
    <row r="309" spans="1:4" s="380" customFormat="1" ht="12.75" x14ac:dyDescent="0.2">
      <c r="A309" s="380">
        <v>34476</v>
      </c>
      <c r="B309" s="380" t="s">
        <v>15055</v>
      </c>
      <c r="C309" s="380" t="s">
        <v>6446</v>
      </c>
      <c r="D309" s="382">
        <v>4661.6400000000003</v>
      </c>
    </row>
    <row r="310" spans="1:4" s="380" customFormat="1" ht="12.75" x14ac:dyDescent="0.2">
      <c r="A310" s="380">
        <v>34477</v>
      </c>
      <c r="B310" s="380" t="s">
        <v>15056</v>
      </c>
      <c r="C310" s="380" t="s">
        <v>6446</v>
      </c>
      <c r="D310" s="382">
        <v>6186.9</v>
      </c>
    </row>
    <row r="311" spans="1:4" s="380" customFormat="1" ht="12.75" x14ac:dyDescent="0.2">
      <c r="A311" s="380">
        <v>34482</v>
      </c>
      <c r="B311" s="380" t="s">
        <v>15057</v>
      </c>
      <c r="C311" s="380" t="s">
        <v>6446</v>
      </c>
      <c r="D311" s="382">
        <v>5778.22</v>
      </c>
    </row>
    <row r="312" spans="1:4" s="380" customFormat="1" ht="12.75" x14ac:dyDescent="0.2">
      <c r="A312" s="380">
        <v>34472</v>
      </c>
      <c r="B312" s="380" t="s">
        <v>15058</v>
      </c>
      <c r="C312" s="380" t="s">
        <v>6446</v>
      </c>
      <c r="D312" s="382">
        <v>2750</v>
      </c>
    </row>
    <row r="313" spans="1:4" s="380" customFormat="1" ht="12.75" x14ac:dyDescent="0.2">
      <c r="A313" s="380">
        <v>42425</v>
      </c>
      <c r="B313" s="380" t="s">
        <v>6745</v>
      </c>
      <c r="C313" s="380" t="s">
        <v>6446</v>
      </c>
      <c r="D313" s="382">
        <v>2111.13</v>
      </c>
    </row>
    <row r="314" spans="1:4" s="380" customFormat="1" ht="12.75" x14ac:dyDescent="0.2">
      <c r="A314" s="380">
        <v>42422</v>
      </c>
      <c r="B314" s="380" t="s">
        <v>6746</v>
      </c>
      <c r="C314" s="380" t="s">
        <v>6446</v>
      </c>
      <c r="D314" s="382">
        <v>3134.05</v>
      </c>
    </row>
    <row r="315" spans="1:4" s="380" customFormat="1" ht="12.75" x14ac:dyDescent="0.2">
      <c r="A315" s="380">
        <v>43184</v>
      </c>
      <c r="B315" s="380" t="s">
        <v>6747</v>
      </c>
      <c r="C315" s="380" t="s">
        <v>6446</v>
      </c>
      <c r="D315" s="382">
        <v>4331.5600000000004</v>
      </c>
    </row>
    <row r="316" spans="1:4" s="380" customFormat="1" ht="12.75" x14ac:dyDescent="0.2">
      <c r="A316" s="380">
        <v>42424</v>
      </c>
      <c r="B316" s="380" t="s">
        <v>6748</v>
      </c>
      <c r="C316" s="380" t="s">
        <v>6446</v>
      </c>
      <c r="D316" s="382">
        <v>1885.43</v>
      </c>
    </row>
    <row r="317" spans="1:4" s="380" customFormat="1" ht="12.75" x14ac:dyDescent="0.2">
      <c r="A317" s="380">
        <v>42421</v>
      </c>
      <c r="B317" s="380" t="s">
        <v>6749</v>
      </c>
      <c r="C317" s="380" t="s">
        <v>6446</v>
      </c>
      <c r="D317" s="382">
        <v>17166.599999999999</v>
      </c>
    </row>
    <row r="318" spans="1:4" s="380" customFormat="1" ht="12.75" x14ac:dyDescent="0.2">
      <c r="A318" s="380">
        <v>42416</v>
      </c>
      <c r="B318" s="380" t="s">
        <v>6750</v>
      </c>
      <c r="C318" s="380" t="s">
        <v>6446</v>
      </c>
      <c r="D318" s="382">
        <v>8127.86</v>
      </c>
    </row>
    <row r="319" spans="1:4" s="380" customFormat="1" ht="12.75" x14ac:dyDescent="0.2">
      <c r="A319" s="380">
        <v>42417</v>
      </c>
      <c r="B319" s="380" t="s">
        <v>6751</v>
      </c>
      <c r="C319" s="380" t="s">
        <v>6446</v>
      </c>
      <c r="D319" s="382">
        <v>9111.99</v>
      </c>
    </row>
    <row r="320" spans="1:4" s="380" customFormat="1" ht="12.75" x14ac:dyDescent="0.2">
      <c r="A320" s="380">
        <v>42419</v>
      </c>
      <c r="B320" s="380" t="s">
        <v>6752</v>
      </c>
      <c r="C320" s="380" t="s">
        <v>6446</v>
      </c>
      <c r="D320" s="382">
        <v>10294.620000000001</v>
      </c>
    </row>
    <row r="321" spans="1:4" s="380" customFormat="1" ht="12.75" x14ac:dyDescent="0.2">
      <c r="A321" s="380">
        <v>42420</v>
      </c>
      <c r="B321" s="380" t="s">
        <v>6753</v>
      </c>
      <c r="C321" s="380" t="s">
        <v>6446</v>
      </c>
      <c r="D321" s="382">
        <v>14149.19</v>
      </c>
    </row>
    <row r="322" spans="1:4" s="380" customFormat="1" ht="12.75" x14ac:dyDescent="0.2">
      <c r="A322" s="380">
        <v>43195</v>
      </c>
      <c r="B322" s="380" t="s">
        <v>6754</v>
      </c>
      <c r="C322" s="380" t="s">
        <v>6446</v>
      </c>
      <c r="D322" s="382">
        <v>4982.13</v>
      </c>
    </row>
    <row r="323" spans="1:4" s="380" customFormat="1" ht="12.75" x14ac:dyDescent="0.2">
      <c r="A323" s="380">
        <v>43196</v>
      </c>
      <c r="B323" s="380" t="s">
        <v>6755</v>
      </c>
      <c r="C323" s="380" t="s">
        <v>6446</v>
      </c>
      <c r="D323" s="382">
        <v>6174.63</v>
      </c>
    </row>
    <row r="324" spans="1:4" s="380" customFormat="1" ht="12.75" x14ac:dyDescent="0.2">
      <c r="A324" s="380">
        <v>43198</v>
      </c>
      <c r="B324" s="380" t="s">
        <v>6756</v>
      </c>
      <c r="C324" s="380" t="s">
        <v>6446</v>
      </c>
      <c r="D324" s="382">
        <v>9175.36</v>
      </c>
    </row>
    <row r="325" spans="1:4" s="380" customFormat="1" ht="12.75" x14ac:dyDescent="0.2">
      <c r="A325" s="380">
        <v>43199</v>
      </c>
      <c r="B325" s="380" t="s">
        <v>6757</v>
      </c>
      <c r="C325" s="380" t="s">
        <v>6446</v>
      </c>
      <c r="D325" s="382">
        <v>9511.58</v>
      </c>
    </row>
    <row r="326" spans="1:4" s="380" customFormat="1" ht="12.75" x14ac:dyDescent="0.2">
      <c r="A326" s="380">
        <v>43200</v>
      </c>
      <c r="B326" s="380" t="s">
        <v>6758</v>
      </c>
      <c r="C326" s="380" t="s">
        <v>6446</v>
      </c>
      <c r="D326" s="382">
        <v>10915.23</v>
      </c>
    </row>
    <row r="327" spans="1:4" s="380" customFormat="1" ht="12.75" x14ac:dyDescent="0.2">
      <c r="A327" s="380">
        <v>39556</v>
      </c>
      <c r="B327" s="380" t="s">
        <v>6759</v>
      </c>
      <c r="C327" s="380" t="s">
        <v>6446</v>
      </c>
      <c r="D327" s="382">
        <v>5961.58</v>
      </c>
    </row>
    <row r="328" spans="1:4" s="380" customFormat="1" ht="12.75" x14ac:dyDescent="0.2">
      <c r="A328" s="380">
        <v>39557</v>
      </c>
      <c r="B328" s="380" t="s">
        <v>6760</v>
      </c>
      <c r="C328" s="380" t="s">
        <v>6446</v>
      </c>
      <c r="D328" s="382">
        <v>6419.32</v>
      </c>
    </row>
    <row r="329" spans="1:4" s="380" customFormat="1" ht="12.75" x14ac:dyDescent="0.2">
      <c r="A329" s="380">
        <v>39559</v>
      </c>
      <c r="B329" s="380" t="s">
        <v>6761</v>
      </c>
      <c r="C329" s="380" t="s">
        <v>6446</v>
      </c>
      <c r="D329" s="382">
        <v>9486.52</v>
      </c>
    </row>
    <row r="330" spans="1:4" s="380" customFormat="1" ht="12.75" x14ac:dyDescent="0.2">
      <c r="A330" s="380">
        <v>39560</v>
      </c>
      <c r="B330" s="380" t="s">
        <v>6762</v>
      </c>
      <c r="C330" s="380" t="s">
        <v>6446</v>
      </c>
      <c r="D330" s="382">
        <v>10974.97</v>
      </c>
    </row>
    <row r="331" spans="1:4" s="380" customFormat="1" ht="12.75" x14ac:dyDescent="0.2">
      <c r="A331" s="380">
        <v>39561</v>
      </c>
      <c r="B331" s="380" t="s">
        <v>6763</v>
      </c>
      <c r="C331" s="380" t="s">
        <v>6446</v>
      </c>
      <c r="D331" s="382">
        <v>11481.22</v>
      </c>
    </row>
    <row r="332" spans="1:4" s="380" customFormat="1" ht="12.75" x14ac:dyDescent="0.2">
      <c r="A332" s="380">
        <v>43190</v>
      </c>
      <c r="B332" s="380" t="s">
        <v>6764</v>
      </c>
      <c r="C332" s="380" t="s">
        <v>6446</v>
      </c>
      <c r="D332" s="382">
        <v>1694.32</v>
      </c>
    </row>
    <row r="333" spans="1:4" s="380" customFormat="1" ht="12.75" x14ac:dyDescent="0.2">
      <c r="A333" s="380">
        <v>39555</v>
      </c>
      <c r="B333" s="380" t="s">
        <v>6765</v>
      </c>
      <c r="C333" s="380" t="s">
        <v>6446</v>
      </c>
      <c r="D333" s="382">
        <v>1832.82</v>
      </c>
    </row>
    <row r="334" spans="1:4" s="380" customFormat="1" ht="12.75" x14ac:dyDescent="0.2">
      <c r="A334" s="380">
        <v>43191</v>
      </c>
      <c r="B334" s="380" t="s">
        <v>6766</v>
      </c>
      <c r="C334" s="380" t="s">
        <v>6446</v>
      </c>
      <c r="D334" s="382">
        <v>2437.9</v>
      </c>
    </row>
    <row r="335" spans="1:4" s="380" customFormat="1" ht="12.75" x14ac:dyDescent="0.2">
      <c r="A335" s="380">
        <v>39548</v>
      </c>
      <c r="B335" s="380" t="s">
        <v>6767</v>
      </c>
      <c r="C335" s="380" t="s">
        <v>6446</v>
      </c>
      <c r="D335" s="382">
        <v>2718.64</v>
      </c>
    </row>
    <row r="336" spans="1:4" s="380" customFormat="1" ht="12.75" x14ac:dyDescent="0.2">
      <c r="A336" s="380">
        <v>43192</v>
      </c>
      <c r="B336" s="380" t="s">
        <v>6768</v>
      </c>
      <c r="C336" s="380" t="s">
        <v>6446</v>
      </c>
      <c r="D336" s="382">
        <v>3193.44</v>
      </c>
    </row>
    <row r="337" spans="1:4" s="380" customFormat="1" ht="12.75" x14ac:dyDescent="0.2">
      <c r="A337" s="380">
        <v>39554</v>
      </c>
      <c r="B337" s="380" t="s">
        <v>6769</v>
      </c>
      <c r="C337" s="380" t="s">
        <v>6446</v>
      </c>
      <c r="D337" s="382">
        <v>3595</v>
      </c>
    </row>
    <row r="338" spans="1:4" s="380" customFormat="1" ht="12.75" x14ac:dyDescent="0.2">
      <c r="A338" s="380">
        <v>43194</v>
      </c>
      <c r="B338" s="380" t="s">
        <v>6770</v>
      </c>
      <c r="C338" s="380" t="s">
        <v>6446</v>
      </c>
      <c r="D338" s="382">
        <v>1451.48</v>
      </c>
    </row>
    <row r="339" spans="1:4" s="380" customFormat="1" ht="12.75" x14ac:dyDescent="0.2">
      <c r="A339" s="380">
        <v>39551</v>
      </c>
      <c r="B339" s="380" t="s">
        <v>6771</v>
      </c>
      <c r="C339" s="380" t="s">
        <v>6446</v>
      </c>
      <c r="D339" s="382">
        <v>1598.23</v>
      </c>
    </row>
    <row r="340" spans="1:4" s="380" customFormat="1" ht="12.75" x14ac:dyDescent="0.2">
      <c r="A340" s="380">
        <v>43185</v>
      </c>
      <c r="B340" s="380" t="s">
        <v>6772</v>
      </c>
      <c r="C340" s="380" t="s">
        <v>6446</v>
      </c>
      <c r="D340" s="382">
        <v>4541.8900000000003</v>
      </c>
    </row>
    <row r="341" spans="1:4" s="380" customFormat="1" ht="12.75" x14ac:dyDescent="0.2">
      <c r="A341" s="380">
        <v>43186</v>
      </c>
      <c r="B341" s="380" t="s">
        <v>6773</v>
      </c>
      <c r="C341" s="380" t="s">
        <v>6446</v>
      </c>
      <c r="D341" s="382">
        <v>4790.7700000000004</v>
      </c>
    </row>
    <row r="342" spans="1:4" s="380" customFormat="1" ht="12.75" x14ac:dyDescent="0.2">
      <c r="A342" s="380">
        <v>43187</v>
      </c>
      <c r="B342" s="380" t="s">
        <v>6774</v>
      </c>
      <c r="C342" s="380" t="s">
        <v>6446</v>
      </c>
      <c r="D342" s="382">
        <v>6357.4</v>
      </c>
    </row>
    <row r="343" spans="1:4" s="380" customFormat="1" ht="12.75" x14ac:dyDescent="0.2">
      <c r="A343" s="380">
        <v>43188</v>
      </c>
      <c r="B343" s="380" t="s">
        <v>6775</v>
      </c>
      <c r="C343" s="380" t="s">
        <v>6446</v>
      </c>
      <c r="D343" s="382">
        <v>7702.84</v>
      </c>
    </row>
    <row r="344" spans="1:4" s="380" customFormat="1" ht="12.75" x14ac:dyDescent="0.2">
      <c r="A344" s="380">
        <v>43189</v>
      </c>
      <c r="B344" s="380" t="s">
        <v>6776</v>
      </c>
      <c r="C344" s="380" t="s">
        <v>6446</v>
      </c>
      <c r="D344" s="382">
        <v>8664.41</v>
      </c>
    </row>
    <row r="345" spans="1:4" s="380" customFormat="1" ht="12.75" x14ac:dyDescent="0.2">
      <c r="A345" s="380">
        <v>39580</v>
      </c>
      <c r="B345" s="380" t="s">
        <v>6777</v>
      </c>
      <c r="C345" s="380" t="s">
        <v>6446</v>
      </c>
      <c r="D345" s="382">
        <v>68279.100000000006</v>
      </c>
    </row>
    <row r="346" spans="1:4" s="380" customFormat="1" ht="12.75" x14ac:dyDescent="0.2">
      <c r="A346" s="380">
        <v>39577</v>
      </c>
      <c r="B346" s="380" t="s">
        <v>6778</v>
      </c>
      <c r="C346" s="380" t="s">
        <v>6446</v>
      </c>
      <c r="D346" s="382">
        <v>21371.21</v>
      </c>
    </row>
    <row r="347" spans="1:4" s="380" customFormat="1" ht="12.75" x14ac:dyDescent="0.2">
      <c r="A347" s="380">
        <v>39578</v>
      </c>
      <c r="B347" s="380" t="s">
        <v>6779</v>
      </c>
      <c r="C347" s="380" t="s">
        <v>6446</v>
      </c>
      <c r="D347" s="382">
        <v>27579.97</v>
      </c>
    </row>
    <row r="348" spans="1:4" s="380" customFormat="1" ht="12.75" x14ac:dyDescent="0.2">
      <c r="A348" s="380">
        <v>39579</v>
      </c>
      <c r="B348" s="380" t="s">
        <v>6780</v>
      </c>
      <c r="C348" s="380" t="s">
        <v>6446</v>
      </c>
      <c r="D348" s="382">
        <v>40126.699999999997</v>
      </c>
    </row>
    <row r="349" spans="1:4" s="380" customFormat="1" ht="12.75" x14ac:dyDescent="0.2">
      <c r="A349" s="380">
        <v>39826</v>
      </c>
      <c r="B349" s="380" t="s">
        <v>6781</v>
      </c>
      <c r="C349" s="380" t="s">
        <v>6446</v>
      </c>
      <c r="D349" s="382">
        <v>4928.29</v>
      </c>
    </row>
    <row r="350" spans="1:4" s="380" customFormat="1" ht="12.75" x14ac:dyDescent="0.2">
      <c r="A350" s="380">
        <v>10700</v>
      </c>
      <c r="B350" s="380" t="s">
        <v>6782</v>
      </c>
      <c r="C350" s="380" t="s">
        <v>6446</v>
      </c>
      <c r="D350" s="382">
        <v>27314.58</v>
      </c>
    </row>
    <row r="351" spans="1:4" s="380" customFormat="1" ht="12.75" x14ac:dyDescent="0.2">
      <c r="A351" s="380">
        <v>346</v>
      </c>
      <c r="B351" s="380" t="s">
        <v>6783</v>
      </c>
      <c r="C351" s="380" t="s">
        <v>6462</v>
      </c>
      <c r="D351" s="381">
        <v>27.73</v>
      </c>
    </row>
    <row r="352" spans="1:4" s="380" customFormat="1" ht="12.75" x14ac:dyDescent="0.2">
      <c r="A352" s="380">
        <v>3312</v>
      </c>
      <c r="B352" s="380" t="s">
        <v>6784</v>
      </c>
      <c r="C352" s="380" t="s">
        <v>6462</v>
      </c>
      <c r="D352" s="381">
        <v>21.12</v>
      </c>
    </row>
    <row r="353" spans="1:4" s="380" customFormat="1" ht="12.75" x14ac:dyDescent="0.2">
      <c r="A353" s="380">
        <v>339</v>
      </c>
      <c r="B353" s="380" t="s">
        <v>6785</v>
      </c>
      <c r="C353" s="380" t="s">
        <v>6465</v>
      </c>
      <c r="D353" s="381">
        <v>1.43</v>
      </c>
    </row>
    <row r="354" spans="1:4" s="380" customFormat="1" ht="12.75" x14ac:dyDescent="0.2">
      <c r="A354" s="380">
        <v>340</v>
      </c>
      <c r="B354" s="380" t="s">
        <v>6786</v>
      </c>
      <c r="C354" s="380" t="s">
        <v>6465</v>
      </c>
      <c r="D354" s="381">
        <v>1.29</v>
      </c>
    </row>
    <row r="355" spans="1:4" s="380" customFormat="1" ht="12.75" x14ac:dyDescent="0.2">
      <c r="A355" s="380">
        <v>43130</v>
      </c>
      <c r="B355" s="380" t="s">
        <v>6787</v>
      </c>
      <c r="C355" s="380" t="s">
        <v>6462</v>
      </c>
      <c r="D355" s="381">
        <v>23.41</v>
      </c>
    </row>
    <row r="356" spans="1:4" s="380" customFormat="1" ht="12.75" x14ac:dyDescent="0.2">
      <c r="A356" s="380">
        <v>344</v>
      </c>
      <c r="B356" s="380" t="s">
        <v>6788</v>
      </c>
      <c r="C356" s="380" t="s">
        <v>6462</v>
      </c>
      <c r="D356" s="381">
        <v>30.77</v>
      </c>
    </row>
    <row r="357" spans="1:4" s="380" customFormat="1" ht="12.75" x14ac:dyDescent="0.2">
      <c r="A357" s="380">
        <v>345</v>
      </c>
      <c r="B357" s="380" t="s">
        <v>6789</v>
      </c>
      <c r="C357" s="380" t="s">
        <v>6462</v>
      </c>
      <c r="D357" s="381">
        <v>33.39</v>
      </c>
    </row>
    <row r="358" spans="1:4" s="380" customFormat="1" ht="12.75" x14ac:dyDescent="0.2">
      <c r="A358" s="380">
        <v>43131</v>
      </c>
      <c r="B358" s="380" t="s">
        <v>6790</v>
      </c>
      <c r="C358" s="380" t="s">
        <v>6462</v>
      </c>
      <c r="D358" s="381">
        <v>27.19</v>
      </c>
    </row>
    <row r="359" spans="1:4" s="380" customFormat="1" ht="12.75" x14ac:dyDescent="0.2">
      <c r="A359" s="380">
        <v>3313</v>
      </c>
      <c r="B359" s="380" t="s">
        <v>6791</v>
      </c>
      <c r="C359" s="380" t="s">
        <v>6462</v>
      </c>
      <c r="D359" s="381">
        <v>27.18</v>
      </c>
    </row>
    <row r="360" spans="1:4" s="380" customFormat="1" ht="12.75" x14ac:dyDescent="0.2">
      <c r="A360" s="380">
        <v>43132</v>
      </c>
      <c r="B360" s="380" t="s">
        <v>6792</v>
      </c>
      <c r="C360" s="380" t="s">
        <v>6462</v>
      </c>
      <c r="D360" s="381">
        <v>23.41</v>
      </c>
    </row>
    <row r="361" spans="1:4" s="380" customFormat="1" ht="12.75" x14ac:dyDescent="0.2">
      <c r="A361" s="380">
        <v>366</v>
      </c>
      <c r="B361" s="380" t="s">
        <v>6793</v>
      </c>
      <c r="C361" s="380" t="s">
        <v>6624</v>
      </c>
      <c r="D361" s="381">
        <v>105</v>
      </c>
    </row>
    <row r="362" spans="1:4" s="380" customFormat="1" ht="12.75" x14ac:dyDescent="0.2">
      <c r="A362" s="380">
        <v>367</v>
      </c>
      <c r="B362" s="380" t="s">
        <v>6794</v>
      </c>
      <c r="C362" s="380" t="s">
        <v>6624</v>
      </c>
      <c r="D362" s="381">
        <v>123.33</v>
      </c>
    </row>
    <row r="363" spans="1:4" s="380" customFormat="1" ht="12.75" x14ac:dyDescent="0.2">
      <c r="A363" s="380">
        <v>370</v>
      </c>
      <c r="B363" s="380" t="s">
        <v>6795</v>
      </c>
      <c r="C363" s="380" t="s">
        <v>6624</v>
      </c>
      <c r="D363" s="381">
        <v>105</v>
      </c>
    </row>
    <row r="364" spans="1:4" s="380" customFormat="1" ht="12.75" x14ac:dyDescent="0.2">
      <c r="A364" s="380">
        <v>368</v>
      </c>
      <c r="B364" s="380" t="s">
        <v>6796</v>
      </c>
      <c r="C364" s="380" t="s">
        <v>6624</v>
      </c>
      <c r="D364" s="381">
        <v>92.49</v>
      </c>
    </row>
    <row r="365" spans="1:4" s="380" customFormat="1" ht="12.75" x14ac:dyDescent="0.2">
      <c r="A365" s="380">
        <v>11075</v>
      </c>
      <c r="B365" s="380" t="s">
        <v>6797</v>
      </c>
      <c r="C365" s="380" t="s">
        <v>6624</v>
      </c>
      <c r="D365" s="382">
        <v>2019.52</v>
      </c>
    </row>
    <row r="366" spans="1:4" s="380" customFormat="1" ht="12.75" x14ac:dyDescent="0.2">
      <c r="A366" s="380">
        <v>1381</v>
      </c>
      <c r="B366" s="380" t="s">
        <v>6798</v>
      </c>
      <c r="C366" s="380" t="s">
        <v>6462</v>
      </c>
      <c r="D366" s="381">
        <v>0.5</v>
      </c>
    </row>
    <row r="367" spans="1:4" s="380" customFormat="1" ht="12.75" x14ac:dyDescent="0.2">
      <c r="A367" s="380">
        <v>34353</v>
      </c>
      <c r="B367" s="380" t="s">
        <v>6799</v>
      </c>
      <c r="C367" s="380" t="s">
        <v>6462</v>
      </c>
      <c r="D367" s="381">
        <v>0.93</v>
      </c>
    </row>
    <row r="368" spans="1:4" s="380" customFormat="1" ht="12.75" x14ac:dyDescent="0.2">
      <c r="A368" s="380">
        <v>37595</v>
      </c>
      <c r="B368" s="380" t="s">
        <v>6800</v>
      </c>
      <c r="C368" s="380" t="s">
        <v>6462</v>
      </c>
      <c r="D368" s="381">
        <v>1.53</v>
      </c>
    </row>
    <row r="369" spans="1:4" s="380" customFormat="1" ht="12.75" x14ac:dyDescent="0.2">
      <c r="A369" s="380">
        <v>37596</v>
      </c>
      <c r="B369" s="380" t="s">
        <v>6801</v>
      </c>
      <c r="C369" s="380" t="s">
        <v>6462</v>
      </c>
      <c r="D369" s="381">
        <v>1.76</v>
      </c>
    </row>
    <row r="370" spans="1:4" s="380" customFormat="1" ht="12.75" x14ac:dyDescent="0.2">
      <c r="A370" s="380">
        <v>371</v>
      </c>
      <c r="B370" s="380" t="s">
        <v>6802</v>
      </c>
      <c r="C370" s="380" t="s">
        <v>6462</v>
      </c>
      <c r="D370" s="381">
        <v>0.54</v>
      </c>
    </row>
    <row r="371" spans="1:4" s="380" customFormat="1" ht="12.75" x14ac:dyDescent="0.2">
      <c r="A371" s="380">
        <v>37553</v>
      </c>
      <c r="B371" s="380" t="s">
        <v>6803</v>
      </c>
      <c r="C371" s="380" t="s">
        <v>6462</v>
      </c>
      <c r="D371" s="381">
        <v>1.02</v>
      </c>
    </row>
    <row r="372" spans="1:4" s="380" customFormat="1" ht="12.75" x14ac:dyDescent="0.2">
      <c r="A372" s="380">
        <v>37552</v>
      </c>
      <c r="B372" s="380" t="s">
        <v>6804</v>
      </c>
      <c r="C372" s="380" t="s">
        <v>6462</v>
      </c>
      <c r="D372" s="381">
        <v>1.64</v>
      </c>
    </row>
    <row r="373" spans="1:4" s="380" customFormat="1" ht="12.75" x14ac:dyDescent="0.2">
      <c r="A373" s="380">
        <v>36880</v>
      </c>
      <c r="B373" s="380" t="s">
        <v>6805</v>
      </c>
      <c r="C373" s="380" t="s">
        <v>6462</v>
      </c>
      <c r="D373" s="381">
        <v>1.66</v>
      </c>
    </row>
    <row r="374" spans="1:4" s="380" customFormat="1" ht="12.75" x14ac:dyDescent="0.2">
      <c r="A374" s="380">
        <v>34355</v>
      </c>
      <c r="B374" s="380" t="s">
        <v>6806</v>
      </c>
      <c r="C374" s="380" t="s">
        <v>6462</v>
      </c>
      <c r="D374" s="381">
        <v>1.43</v>
      </c>
    </row>
    <row r="375" spans="1:4" s="380" customFormat="1" ht="12.75" x14ac:dyDescent="0.2">
      <c r="A375" s="380">
        <v>130</v>
      </c>
      <c r="B375" s="380" t="s">
        <v>6807</v>
      </c>
      <c r="C375" s="380" t="s">
        <v>6462</v>
      </c>
      <c r="D375" s="381">
        <v>4.18</v>
      </c>
    </row>
    <row r="376" spans="1:4" s="380" customFormat="1" ht="12.75" x14ac:dyDescent="0.2">
      <c r="A376" s="380">
        <v>135</v>
      </c>
      <c r="B376" s="380" t="s">
        <v>6808</v>
      </c>
      <c r="C376" s="380" t="s">
        <v>6462</v>
      </c>
      <c r="D376" s="381">
        <v>3.36</v>
      </c>
    </row>
    <row r="377" spans="1:4" s="380" customFormat="1" ht="12.75" x14ac:dyDescent="0.2">
      <c r="A377" s="380">
        <v>36886</v>
      </c>
      <c r="B377" s="380" t="s">
        <v>6809</v>
      </c>
      <c r="C377" s="380" t="s">
        <v>6462</v>
      </c>
      <c r="D377" s="381">
        <v>0.51</v>
      </c>
    </row>
    <row r="378" spans="1:4" s="380" customFormat="1" ht="12.75" x14ac:dyDescent="0.2">
      <c r="A378" s="380">
        <v>38546</v>
      </c>
      <c r="B378" s="380" t="s">
        <v>6810</v>
      </c>
      <c r="C378" s="380" t="s">
        <v>6624</v>
      </c>
      <c r="D378" s="381">
        <v>338.25</v>
      </c>
    </row>
    <row r="379" spans="1:4" s="380" customFormat="1" ht="12.75" x14ac:dyDescent="0.2">
      <c r="A379" s="380">
        <v>34549</v>
      </c>
      <c r="B379" s="380" t="s">
        <v>6811</v>
      </c>
      <c r="C379" s="380" t="s">
        <v>6624</v>
      </c>
      <c r="D379" s="381">
        <v>206.96</v>
      </c>
    </row>
    <row r="380" spans="1:4" s="380" customFormat="1" ht="12.75" x14ac:dyDescent="0.2">
      <c r="A380" s="380">
        <v>6081</v>
      </c>
      <c r="B380" s="380" t="s">
        <v>6812</v>
      </c>
      <c r="C380" s="380" t="s">
        <v>6624</v>
      </c>
      <c r="D380" s="381">
        <v>29.31</v>
      </c>
    </row>
    <row r="381" spans="1:4" s="380" customFormat="1" ht="12.75" x14ac:dyDescent="0.2">
      <c r="A381" s="380">
        <v>6077</v>
      </c>
      <c r="B381" s="380" t="s">
        <v>6813</v>
      </c>
      <c r="C381" s="380" t="s">
        <v>6624</v>
      </c>
      <c r="D381" s="381">
        <v>16.899999999999999</v>
      </c>
    </row>
    <row r="382" spans="1:4" s="380" customFormat="1" ht="12.75" x14ac:dyDescent="0.2">
      <c r="A382" s="380">
        <v>6079</v>
      </c>
      <c r="B382" s="380" t="s">
        <v>6814</v>
      </c>
      <c r="C382" s="380" t="s">
        <v>6624</v>
      </c>
      <c r="D382" s="381">
        <v>9.65</v>
      </c>
    </row>
    <row r="383" spans="1:4" s="380" customFormat="1" ht="12.75" x14ac:dyDescent="0.2">
      <c r="A383" s="380">
        <v>1091</v>
      </c>
      <c r="B383" s="380" t="s">
        <v>6815</v>
      </c>
      <c r="C383" s="380" t="s">
        <v>6446</v>
      </c>
      <c r="D383" s="381">
        <v>33.71</v>
      </c>
    </row>
    <row r="384" spans="1:4" s="380" customFormat="1" ht="12.75" x14ac:dyDescent="0.2">
      <c r="A384" s="380">
        <v>1094</v>
      </c>
      <c r="B384" s="380" t="s">
        <v>6816</v>
      </c>
      <c r="C384" s="380" t="s">
        <v>6446</v>
      </c>
      <c r="D384" s="381">
        <v>23.58</v>
      </c>
    </row>
    <row r="385" spans="1:4" s="380" customFormat="1" ht="12.75" x14ac:dyDescent="0.2">
      <c r="A385" s="380">
        <v>1095</v>
      </c>
      <c r="B385" s="380" t="s">
        <v>6817</v>
      </c>
      <c r="C385" s="380" t="s">
        <v>6446</v>
      </c>
      <c r="D385" s="381">
        <v>50.12</v>
      </c>
    </row>
    <row r="386" spans="1:4" s="380" customFormat="1" ht="12.75" x14ac:dyDescent="0.2">
      <c r="A386" s="380">
        <v>1092</v>
      </c>
      <c r="B386" s="380" t="s">
        <v>6818</v>
      </c>
      <c r="C386" s="380" t="s">
        <v>6446</v>
      </c>
      <c r="D386" s="381">
        <v>38.78</v>
      </c>
    </row>
    <row r="387" spans="1:4" s="380" customFormat="1" ht="12.75" x14ac:dyDescent="0.2">
      <c r="A387" s="380">
        <v>1093</v>
      </c>
      <c r="B387" s="380" t="s">
        <v>6819</v>
      </c>
      <c r="C387" s="380" t="s">
        <v>6446</v>
      </c>
      <c r="D387" s="381">
        <v>90.56</v>
      </c>
    </row>
    <row r="388" spans="1:4" s="380" customFormat="1" ht="12.75" x14ac:dyDescent="0.2">
      <c r="A388" s="380">
        <v>1090</v>
      </c>
      <c r="B388" s="380" t="s">
        <v>6820</v>
      </c>
      <c r="C388" s="380" t="s">
        <v>6446</v>
      </c>
      <c r="D388" s="381">
        <v>64.84</v>
      </c>
    </row>
    <row r="389" spans="1:4" s="380" customFormat="1" ht="12.75" x14ac:dyDescent="0.2">
      <c r="A389" s="380">
        <v>1096</v>
      </c>
      <c r="B389" s="380" t="s">
        <v>6821</v>
      </c>
      <c r="C389" s="380" t="s">
        <v>6446</v>
      </c>
      <c r="D389" s="381">
        <v>116.69</v>
      </c>
    </row>
    <row r="390" spans="1:4" s="380" customFormat="1" ht="12.75" x14ac:dyDescent="0.2">
      <c r="A390" s="380">
        <v>1097</v>
      </c>
      <c r="B390" s="380" t="s">
        <v>6822</v>
      </c>
      <c r="C390" s="380" t="s">
        <v>6446</v>
      </c>
      <c r="D390" s="381">
        <v>99.06</v>
      </c>
    </row>
    <row r="391" spans="1:4" s="380" customFormat="1" ht="12.75" x14ac:dyDescent="0.2">
      <c r="A391" s="380">
        <v>378</v>
      </c>
      <c r="B391" s="380" t="s">
        <v>6823</v>
      </c>
      <c r="C391" s="380" t="s">
        <v>6456</v>
      </c>
      <c r="D391" s="381">
        <v>15.08</v>
      </c>
    </row>
    <row r="392" spans="1:4" s="380" customFormat="1" ht="12.75" x14ac:dyDescent="0.2">
      <c r="A392" s="380">
        <v>40911</v>
      </c>
      <c r="B392" s="380" t="s">
        <v>6824</v>
      </c>
      <c r="C392" s="380" t="s">
        <v>6627</v>
      </c>
      <c r="D392" s="382">
        <v>2687.23</v>
      </c>
    </row>
    <row r="393" spans="1:4" s="380" customFormat="1" ht="12.75" x14ac:dyDescent="0.2">
      <c r="A393" s="380">
        <v>33939</v>
      </c>
      <c r="B393" s="380" t="s">
        <v>6825</v>
      </c>
      <c r="C393" s="380" t="s">
        <v>6456</v>
      </c>
      <c r="D393" s="381">
        <v>57.62</v>
      </c>
    </row>
    <row r="394" spans="1:4" s="380" customFormat="1" ht="12.75" x14ac:dyDescent="0.2">
      <c r="A394" s="380">
        <v>40815</v>
      </c>
      <c r="B394" s="380" t="s">
        <v>6826</v>
      </c>
      <c r="C394" s="380" t="s">
        <v>6627</v>
      </c>
      <c r="D394" s="382">
        <v>10266.15</v>
      </c>
    </row>
    <row r="395" spans="1:4" s="380" customFormat="1" ht="12.75" x14ac:dyDescent="0.2">
      <c r="A395" s="380">
        <v>34760</v>
      </c>
      <c r="B395" s="380" t="s">
        <v>6827</v>
      </c>
      <c r="C395" s="380" t="s">
        <v>6456</v>
      </c>
      <c r="D395" s="381">
        <v>63.84</v>
      </c>
    </row>
    <row r="396" spans="1:4" s="380" customFormat="1" ht="12.75" x14ac:dyDescent="0.2">
      <c r="A396" s="380">
        <v>40935</v>
      </c>
      <c r="B396" s="380" t="s">
        <v>6828</v>
      </c>
      <c r="C396" s="380" t="s">
        <v>6627</v>
      </c>
      <c r="D396" s="382">
        <v>11373.78</v>
      </c>
    </row>
    <row r="397" spans="1:4" s="380" customFormat="1" ht="12.75" x14ac:dyDescent="0.2">
      <c r="A397" s="380">
        <v>33952</v>
      </c>
      <c r="B397" s="380" t="s">
        <v>6829</v>
      </c>
      <c r="C397" s="380" t="s">
        <v>6456</v>
      </c>
      <c r="D397" s="381">
        <v>81.849999999999994</v>
      </c>
    </row>
    <row r="398" spans="1:4" s="380" customFormat="1" ht="12.75" x14ac:dyDescent="0.2">
      <c r="A398" s="380">
        <v>40816</v>
      </c>
      <c r="B398" s="380" t="s">
        <v>6830</v>
      </c>
      <c r="C398" s="380" t="s">
        <v>6627</v>
      </c>
      <c r="D398" s="382">
        <v>14582.21</v>
      </c>
    </row>
    <row r="399" spans="1:4" s="380" customFormat="1" ht="12.75" x14ac:dyDescent="0.2">
      <c r="A399" s="380">
        <v>33953</v>
      </c>
      <c r="B399" s="380" t="s">
        <v>6831</v>
      </c>
      <c r="C399" s="380" t="s">
        <v>6456</v>
      </c>
      <c r="D399" s="381">
        <v>108.22</v>
      </c>
    </row>
    <row r="400" spans="1:4" s="380" customFormat="1" ht="12.75" x14ac:dyDescent="0.2">
      <c r="A400" s="380">
        <v>40817</v>
      </c>
      <c r="B400" s="380" t="s">
        <v>6832</v>
      </c>
      <c r="C400" s="380" t="s">
        <v>6627</v>
      </c>
      <c r="D400" s="382">
        <v>19278.98</v>
      </c>
    </row>
    <row r="401" spans="1:4" s="380" customFormat="1" ht="12.75" x14ac:dyDescent="0.2">
      <c r="A401" s="380">
        <v>13348</v>
      </c>
      <c r="B401" s="380" t="s">
        <v>6833</v>
      </c>
      <c r="C401" s="380" t="s">
        <v>6446</v>
      </c>
      <c r="D401" s="381">
        <v>1</v>
      </c>
    </row>
    <row r="402" spans="1:4" s="380" customFormat="1" ht="12.75" x14ac:dyDescent="0.2">
      <c r="A402" s="380">
        <v>39211</v>
      </c>
      <c r="B402" s="380" t="s">
        <v>6834</v>
      </c>
      <c r="C402" s="380" t="s">
        <v>6446</v>
      </c>
      <c r="D402" s="381">
        <v>0.89</v>
      </c>
    </row>
    <row r="403" spans="1:4" s="380" customFormat="1" ht="12.75" x14ac:dyDescent="0.2">
      <c r="A403" s="380">
        <v>39212</v>
      </c>
      <c r="B403" s="380" t="s">
        <v>6835</v>
      </c>
      <c r="C403" s="380" t="s">
        <v>6446</v>
      </c>
      <c r="D403" s="381">
        <v>0.99</v>
      </c>
    </row>
    <row r="404" spans="1:4" s="380" customFormat="1" ht="12.75" x14ac:dyDescent="0.2">
      <c r="A404" s="380">
        <v>39208</v>
      </c>
      <c r="B404" s="380" t="s">
        <v>6836</v>
      </c>
      <c r="C404" s="380" t="s">
        <v>6446</v>
      </c>
      <c r="D404" s="381">
        <v>0.27</v>
      </c>
    </row>
    <row r="405" spans="1:4" s="380" customFormat="1" ht="12.75" x14ac:dyDescent="0.2">
      <c r="A405" s="380">
        <v>39210</v>
      </c>
      <c r="B405" s="380" t="s">
        <v>6837</v>
      </c>
      <c r="C405" s="380" t="s">
        <v>6446</v>
      </c>
      <c r="D405" s="381">
        <v>0.5</v>
      </c>
    </row>
    <row r="406" spans="1:4" s="380" customFormat="1" ht="12.75" x14ac:dyDescent="0.2">
      <c r="A406" s="380">
        <v>39214</v>
      </c>
      <c r="B406" s="380" t="s">
        <v>6838</v>
      </c>
      <c r="C406" s="380" t="s">
        <v>6446</v>
      </c>
      <c r="D406" s="381">
        <v>1.84</v>
      </c>
    </row>
    <row r="407" spans="1:4" s="380" customFormat="1" ht="12.75" x14ac:dyDescent="0.2">
      <c r="A407" s="380">
        <v>39213</v>
      </c>
      <c r="B407" s="380" t="s">
        <v>6839</v>
      </c>
      <c r="C407" s="380" t="s">
        <v>6446</v>
      </c>
      <c r="D407" s="381">
        <v>1.3</v>
      </c>
    </row>
    <row r="408" spans="1:4" s="380" customFormat="1" ht="12.75" x14ac:dyDescent="0.2">
      <c r="A408" s="380">
        <v>39209</v>
      </c>
      <c r="B408" s="380" t="s">
        <v>6840</v>
      </c>
      <c r="C408" s="380" t="s">
        <v>6446</v>
      </c>
      <c r="D408" s="381">
        <v>0.32</v>
      </c>
    </row>
    <row r="409" spans="1:4" s="380" customFormat="1" ht="12.75" x14ac:dyDescent="0.2">
      <c r="A409" s="380">
        <v>39207</v>
      </c>
      <c r="B409" s="380" t="s">
        <v>6841</v>
      </c>
      <c r="C409" s="380" t="s">
        <v>6446</v>
      </c>
      <c r="D409" s="381">
        <v>0.5</v>
      </c>
    </row>
    <row r="410" spans="1:4" s="380" customFormat="1" ht="12.75" x14ac:dyDescent="0.2">
      <c r="A410" s="380">
        <v>39215</v>
      </c>
      <c r="B410" s="380" t="s">
        <v>6842</v>
      </c>
      <c r="C410" s="380" t="s">
        <v>6446</v>
      </c>
      <c r="D410" s="381">
        <v>3.35</v>
      </c>
    </row>
    <row r="411" spans="1:4" s="380" customFormat="1" ht="12.75" x14ac:dyDescent="0.2">
      <c r="A411" s="380">
        <v>39216</v>
      </c>
      <c r="B411" s="380" t="s">
        <v>6843</v>
      </c>
      <c r="C411" s="380" t="s">
        <v>6446</v>
      </c>
      <c r="D411" s="381">
        <v>4.68</v>
      </c>
    </row>
    <row r="412" spans="1:4" s="380" customFormat="1" ht="12.75" x14ac:dyDescent="0.2">
      <c r="A412" s="380">
        <v>11267</v>
      </c>
      <c r="B412" s="380" t="s">
        <v>6844</v>
      </c>
      <c r="C412" s="380" t="s">
        <v>6446</v>
      </c>
      <c r="D412" s="381">
        <v>0.87</v>
      </c>
    </row>
    <row r="413" spans="1:4" s="380" customFormat="1" ht="12.75" x14ac:dyDescent="0.2">
      <c r="A413" s="380">
        <v>379</v>
      </c>
      <c r="B413" s="380" t="s">
        <v>6845</v>
      </c>
      <c r="C413" s="380" t="s">
        <v>6446</v>
      </c>
      <c r="D413" s="381">
        <v>0.88</v>
      </c>
    </row>
    <row r="414" spans="1:4" s="380" customFormat="1" ht="12.75" x14ac:dyDescent="0.2">
      <c r="A414" s="380">
        <v>510</v>
      </c>
      <c r="B414" s="380" t="s">
        <v>6846</v>
      </c>
      <c r="C414" s="380" t="s">
        <v>6462</v>
      </c>
      <c r="D414" s="381">
        <v>10.34</v>
      </c>
    </row>
    <row r="415" spans="1:4" s="380" customFormat="1" ht="12.75" x14ac:dyDescent="0.2">
      <c r="A415" s="380">
        <v>516</v>
      </c>
      <c r="B415" s="380" t="s">
        <v>6847</v>
      </c>
      <c r="C415" s="380" t="s">
        <v>6462</v>
      </c>
      <c r="D415" s="381">
        <v>12.25</v>
      </c>
    </row>
    <row r="416" spans="1:4" s="380" customFormat="1" ht="12.75" x14ac:dyDescent="0.2">
      <c r="A416" s="380">
        <v>509</v>
      </c>
      <c r="B416" s="380" t="s">
        <v>6848</v>
      </c>
      <c r="C416" s="380" t="s">
        <v>6462</v>
      </c>
      <c r="D416" s="381">
        <v>13.75</v>
      </c>
    </row>
    <row r="417" spans="1:4" s="380" customFormat="1" ht="12.75" x14ac:dyDescent="0.2">
      <c r="A417" s="380">
        <v>40331</v>
      </c>
      <c r="B417" s="380" t="s">
        <v>6849</v>
      </c>
      <c r="C417" s="380" t="s">
        <v>6456</v>
      </c>
      <c r="D417" s="381">
        <v>11.44</v>
      </c>
    </row>
    <row r="418" spans="1:4" s="380" customFormat="1" ht="12.75" x14ac:dyDescent="0.2">
      <c r="A418" s="380">
        <v>40930</v>
      </c>
      <c r="B418" s="380" t="s">
        <v>6850</v>
      </c>
      <c r="C418" s="380" t="s">
        <v>6627</v>
      </c>
      <c r="D418" s="382">
        <v>2039.6</v>
      </c>
    </row>
    <row r="419" spans="1:4" s="380" customFormat="1" ht="12.75" x14ac:dyDescent="0.2">
      <c r="A419" s="380">
        <v>11761</v>
      </c>
      <c r="B419" s="380" t="s">
        <v>6851</v>
      </c>
      <c r="C419" s="380" t="s">
        <v>6446</v>
      </c>
      <c r="D419" s="381">
        <v>63.63</v>
      </c>
    </row>
    <row r="420" spans="1:4" s="380" customFormat="1" ht="12.75" x14ac:dyDescent="0.2">
      <c r="A420" s="380">
        <v>377</v>
      </c>
      <c r="B420" s="380" t="s">
        <v>6852</v>
      </c>
      <c r="C420" s="380" t="s">
        <v>6446</v>
      </c>
      <c r="D420" s="381">
        <v>29.9</v>
      </c>
    </row>
    <row r="421" spans="1:4" s="380" customFormat="1" ht="12.75" x14ac:dyDescent="0.2">
      <c r="A421" s="380">
        <v>7588</v>
      </c>
      <c r="B421" s="380" t="s">
        <v>6853</v>
      </c>
      <c r="C421" s="380" t="s">
        <v>6446</v>
      </c>
      <c r="D421" s="381">
        <v>48.11</v>
      </c>
    </row>
    <row r="422" spans="1:4" s="380" customFormat="1" ht="12.75" x14ac:dyDescent="0.2">
      <c r="A422" s="380">
        <v>34392</v>
      </c>
      <c r="B422" s="380" t="s">
        <v>6854</v>
      </c>
      <c r="C422" s="380" t="s">
        <v>6456</v>
      </c>
      <c r="D422" s="381">
        <v>17.86</v>
      </c>
    </row>
    <row r="423" spans="1:4" s="380" customFormat="1" ht="12.75" x14ac:dyDescent="0.2">
      <c r="A423" s="380">
        <v>40908</v>
      </c>
      <c r="B423" s="380" t="s">
        <v>6855</v>
      </c>
      <c r="C423" s="380" t="s">
        <v>6627</v>
      </c>
      <c r="D423" s="382">
        <v>3184.06</v>
      </c>
    </row>
    <row r="424" spans="1:4" s="380" customFormat="1" ht="12.75" x14ac:dyDescent="0.2">
      <c r="A424" s="380">
        <v>34551</v>
      </c>
      <c r="B424" s="380" t="s">
        <v>6856</v>
      </c>
      <c r="C424" s="380" t="s">
        <v>6456</v>
      </c>
      <c r="D424" s="381">
        <v>10.98</v>
      </c>
    </row>
    <row r="425" spans="1:4" s="380" customFormat="1" ht="12.75" x14ac:dyDescent="0.2">
      <c r="A425" s="380">
        <v>41078</v>
      </c>
      <c r="B425" s="380" t="s">
        <v>6857</v>
      </c>
      <c r="C425" s="380" t="s">
        <v>6627</v>
      </c>
      <c r="D425" s="382">
        <v>1958.88</v>
      </c>
    </row>
    <row r="426" spans="1:4" s="380" customFormat="1" ht="12.75" x14ac:dyDescent="0.2">
      <c r="A426" s="380">
        <v>246</v>
      </c>
      <c r="B426" s="380" t="s">
        <v>6858</v>
      </c>
      <c r="C426" s="380" t="s">
        <v>6456</v>
      </c>
      <c r="D426" s="381">
        <v>10.68</v>
      </c>
    </row>
    <row r="427" spans="1:4" s="380" customFormat="1" ht="12.75" x14ac:dyDescent="0.2">
      <c r="A427" s="380">
        <v>40927</v>
      </c>
      <c r="B427" s="380" t="s">
        <v>6859</v>
      </c>
      <c r="C427" s="380" t="s">
        <v>6627</v>
      </c>
      <c r="D427" s="382">
        <v>1905.21</v>
      </c>
    </row>
    <row r="428" spans="1:4" s="380" customFormat="1" ht="12.75" x14ac:dyDescent="0.2">
      <c r="A428" s="380">
        <v>2350</v>
      </c>
      <c r="B428" s="380" t="s">
        <v>6860</v>
      </c>
      <c r="C428" s="380" t="s">
        <v>6456</v>
      </c>
      <c r="D428" s="381">
        <v>19.53</v>
      </c>
    </row>
    <row r="429" spans="1:4" s="380" customFormat="1" ht="12.75" x14ac:dyDescent="0.2">
      <c r="A429" s="380">
        <v>40812</v>
      </c>
      <c r="B429" s="380" t="s">
        <v>6861</v>
      </c>
      <c r="C429" s="380" t="s">
        <v>6627</v>
      </c>
      <c r="D429" s="382">
        <v>3480.36</v>
      </c>
    </row>
    <row r="430" spans="1:4" s="380" customFormat="1" ht="12.75" x14ac:dyDescent="0.2">
      <c r="A430" s="380">
        <v>245</v>
      </c>
      <c r="B430" s="380" t="s">
        <v>6862</v>
      </c>
      <c r="C430" s="380" t="s">
        <v>6456</v>
      </c>
      <c r="D430" s="381">
        <v>25.51</v>
      </c>
    </row>
    <row r="431" spans="1:4" s="380" customFormat="1" ht="12.75" x14ac:dyDescent="0.2">
      <c r="A431" s="380">
        <v>41090</v>
      </c>
      <c r="B431" s="380" t="s">
        <v>6863</v>
      </c>
      <c r="C431" s="380" t="s">
        <v>6627</v>
      </c>
      <c r="D431" s="382">
        <v>4546.1099999999997</v>
      </c>
    </row>
    <row r="432" spans="1:4" s="380" customFormat="1" ht="12.75" x14ac:dyDescent="0.2">
      <c r="A432" s="380">
        <v>251</v>
      </c>
      <c r="B432" s="380" t="s">
        <v>6864</v>
      </c>
      <c r="C432" s="380" t="s">
        <v>6456</v>
      </c>
      <c r="D432" s="381">
        <v>9.76</v>
      </c>
    </row>
    <row r="433" spans="1:4" s="380" customFormat="1" ht="12.75" x14ac:dyDescent="0.2">
      <c r="A433" s="380">
        <v>40975</v>
      </c>
      <c r="B433" s="380" t="s">
        <v>6865</v>
      </c>
      <c r="C433" s="380" t="s">
        <v>6627</v>
      </c>
      <c r="D433" s="382">
        <v>1742.23</v>
      </c>
    </row>
    <row r="434" spans="1:4" s="380" customFormat="1" ht="12.75" x14ac:dyDescent="0.2">
      <c r="A434" s="380">
        <v>6127</v>
      </c>
      <c r="B434" s="380" t="s">
        <v>6866</v>
      </c>
      <c r="C434" s="380" t="s">
        <v>6456</v>
      </c>
      <c r="D434" s="381">
        <v>9.7799999999999994</v>
      </c>
    </row>
    <row r="435" spans="1:4" s="380" customFormat="1" ht="12.75" x14ac:dyDescent="0.2">
      <c r="A435" s="380">
        <v>41072</v>
      </c>
      <c r="B435" s="380" t="s">
        <v>6867</v>
      </c>
      <c r="C435" s="380" t="s">
        <v>6627</v>
      </c>
      <c r="D435" s="382">
        <v>1744.75</v>
      </c>
    </row>
    <row r="436" spans="1:4" s="380" customFormat="1" ht="12.75" x14ac:dyDescent="0.2">
      <c r="A436" s="380">
        <v>6121</v>
      </c>
      <c r="B436" s="380" t="s">
        <v>6868</v>
      </c>
      <c r="C436" s="380" t="s">
        <v>6456</v>
      </c>
      <c r="D436" s="381">
        <v>10.57</v>
      </c>
    </row>
    <row r="437" spans="1:4" s="380" customFormat="1" ht="12.75" x14ac:dyDescent="0.2">
      <c r="A437" s="380">
        <v>41071</v>
      </c>
      <c r="B437" s="380" t="s">
        <v>6869</v>
      </c>
      <c r="C437" s="380" t="s">
        <v>6627</v>
      </c>
      <c r="D437" s="382">
        <v>1887.54</v>
      </c>
    </row>
    <row r="438" spans="1:4" s="380" customFormat="1" ht="12.75" x14ac:dyDescent="0.2">
      <c r="A438" s="380">
        <v>244</v>
      </c>
      <c r="B438" s="380" t="s">
        <v>6870</v>
      </c>
      <c r="C438" s="380" t="s">
        <v>6456</v>
      </c>
      <c r="D438" s="381">
        <v>6.14</v>
      </c>
    </row>
    <row r="439" spans="1:4" s="380" customFormat="1" ht="12.75" x14ac:dyDescent="0.2">
      <c r="A439" s="380">
        <v>41093</v>
      </c>
      <c r="B439" s="380" t="s">
        <v>6871</v>
      </c>
      <c r="C439" s="380" t="s">
        <v>6627</v>
      </c>
      <c r="D439" s="382">
        <v>1097.7</v>
      </c>
    </row>
    <row r="440" spans="1:4" s="380" customFormat="1" ht="12.75" x14ac:dyDescent="0.2">
      <c r="A440" s="380">
        <v>532</v>
      </c>
      <c r="B440" s="380" t="s">
        <v>6872</v>
      </c>
      <c r="C440" s="380" t="s">
        <v>6456</v>
      </c>
      <c r="D440" s="381">
        <v>30.72</v>
      </c>
    </row>
    <row r="441" spans="1:4" s="380" customFormat="1" ht="12.75" x14ac:dyDescent="0.2">
      <c r="A441" s="380">
        <v>40931</v>
      </c>
      <c r="B441" s="380" t="s">
        <v>6873</v>
      </c>
      <c r="C441" s="380" t="s">
        <v>6627</v>
      </c>
      <c r="D441" s="382">
        <v>5474.36</v>
      </c>
    </row>
    <row r="442" spans="1:4" s="380" customFormat="1" ht="12.75" x14ac:dyDescent="0.2">
      <c r="A442" s="380">
        <v>36150</v>
      </c>
      <c r="B442" s="380" t="s">
        <v>6874</v>
      </c>
      <c r="C442" s="380" t="s">
        <v>6446</v>
      </c>
      <c r="D442" s="381">
        <v>43.8</v>
      </c>
    </row>
    <row r="443" spans="1:4" s="380" customFormat="1" ht="12.75" x14ac:dyDescent="0.2">
      <c r="A443" s="380">
        <v>4760</v>
      </c>
      <c r="B443" s="380" t="s">
        <v>6875</v>
      </c>
      <c r="C443" s="380" t="s">
        <v>6456</v>
      </c>
      <c r="D443" s="381">
        <v>15.08</v>
      </c>
    </row>
    <row r="444" spans="1:4" s="380" customFormat="1" ht="12.75" x14ac:dyDescent="0.2">
      <c r="A444" s="380">
        <v>41069</v>
      </c>
      <c r="B444" s="380" t="s">
        <v>6876</v>
      </c>
      <c r="C444" s="380" t="s">
        <v>6627</v>
      </c>
      <c r="D444" s="382">
        <v>2687.23</v>
      </c>
    </row>
    <row r="445" spans="1:4" s="380" customFormat="1" ht="12.75" x14ac:dyDescent="0.2">
      <c r="A445" s="380">
        <v>10422</v>
      </c>
      <c r="B445" s="380" t="s">
        <v>15059</v>
      </c>
      <c r="C445" s="380" t="s">
        <v>6446</v>
      </c>
      <c r="D445" s="381">
        <v>297.54000000000002</v>
      </c>
    </row>
    <row r="446" spans="1:4" s="380" customFormat="1" ht="12.75" x14ac:dyDescent="0.2">
      <c r="A446" s="380">
        <v>44019</v>
      </c>
      <c r="B446" s="380" t="s">
        <v>15060</v>
      </c>
      <c r="C446" s="380" t="s">
        <v>6446</v>
      </c>
      <c r="D446" s="381">
        <v>411.86</v>
      </c>
    </row>
    <row r="447" spans="1:4" s="380" customFormat="1" ht="12.75" x14ac:dyDescent="0.2">
      <c r="A447" s="380">
        <v>36520</v>
      </c>
      <c r="B447" s="380" t="s">
        <v>15061</v>
      </c>
      <c r="C447" s="380" t="s">
        <v>6446</v>
      </c>
      <c r="D447" s="381">
        <v>500.78</v>
      </c>
    </row>
    <row r="448" spans="1:4" s="380" customFormat="1" ht="12.75" x14ac:dyDescent="0.2">
      <c r="A448" s="380">
        <v>42319</v>
      </c>
      <c r="B448" s="380" t="s">
        <v>15062</v>
      </c>
      <c r="C448" s="380" t="s">
        <v>6446</v>
      </c>
      <c r="D448" s="381">
        <v>448.73</v>
      </c>
    </row>
    <row r="449" spans="1:4" s="380" customFormat="1" ht="12.75" x14ac:dyDescent="0.2">
      <c r="A449" s="380">
        <v>10420</v>
      </c>
      <c r="B449" s="380" t="s">
        <v>15063</v>
      </c>
      <c r="C449" s="380" t="s">
        <v>6446</v>
      </c>
      <c r="D449" s="381">
        <v>159.18</v>
      </c>
    </row>
    <row r="450" spans="1:4" s="380" customFormat="1" ht="12.75" x14ac:dyDescent="0.2">
      <c r="A450" s="380">
        <v>10421</v>
      </c>
      <c r="B450" s="380" t="s">
        <v>15064</v>
      </c>
      <c r="C450" s="380" t="s">
        <v>6446</v>
      </c>
      <c r="D450" s="381">
        <v>174.92</v>
      </c>
    </row>
    <row r="451" spans="1:4" s="380" customFormat="1" ht="12.75" x14ac:dyDescent="0.2">
      <c r="A451" s="380">
        <v>11786</v>
      </c>
      <c r="B451" s="380" t="s">
        <v>15065</v>
      </c>
      <c r="C451" s="380" t="s">
        <v>6446</v>
      </c>
      <c r="D451" s="381">
        <v>352.7</v>
      </c>
    </row>
    <row r="452" spans="1:4" s="380" customFormat="1" ht="12.75" x14ac:dyDescent="0.2">
      <c r="A452" s="380">
        <v>10</v>
      </c>
      <c r="B452" s="380" t="s">
        <v>6877</v>
      </c>
      <c r="C452" s="380" t="s">
        <v>6446</v>
      </c>
      <c r="D452" s="381">
        <v>12.16</v>
      </c>
    </row>
    <row r="453" spans="1:4" s="380" customFormat="1" ht="12.75" x14ac:dyDescent="0.2">
      <c r="A453" s="380">
        <v>4815</v>
      </c>
      <c r="B453" s="380" t="s">
        <v>6878</v>
      </c>
      <c r="C453" s="380" t="s">
        <v>6446</v>
      </c>
      <c r="D453" s="381">
        <v>6.19</v>
      </c>
    </row>
    <row r="454" spans="1:4" s="380" customFormat="1" ht="12.75" x14ac:dyDescent="0.2">
      <c r="A454" s="380">
        <v>541</v>
      </c>
      <c r="B454" s="380" t="s">
        <v>6879</v>
      </c>
      <c r="C454" s="380" t="s">
        <v>6446</v>
      </c>
      <c r="D454" s="381">
        <v>165.58</v>
      </c>
    </row>
    <row r="455" spans="1:4" s="380" customFormat="1" ht="12.75" x14ac:dyDescent="0.2">
      <c r="A455" s="380">
        <v>542</v>
      </c>
      <c r="B455" s="380" t="s">
        <v>6880</v>
      </c>
      <c r="C455" s="380" t="s">
        <v>6446</v>
      </c>
      <c r="D455" s="381">
        <v>207.55</v>
      </c>
    </row>
    <row r="456" spans="1:4" s="380" customFormat="1" ht="12.75" x14ac:dyDescent="0.2">
      <c r="A456" s="380">
        <v>540</v>
      </c>
      <c r="B456" s="380" t="s">
        <v>6881</v>
      </c>
      <c r="C456" s="380" t="s">
        <v>6446</v>
      </c>
      <c r="D456" s="381">
        <v>467.72</v>
      </c>
    </row>
    <row r="457" spans="1:4" s="380" customFormat="1" ht="12.75" x14ac:dyDescent="0.2">
      <c r="A457" s="380">
        <v>38364</v>
      </c>
      <c r="B457" s="380" t="s">
        <v>6882</v>
      </c>
      <c r="C457" s="380" t="s">
        <v>6446</v>
      </c>
      <c r="D457" s="381">
        <v>796.64</v>
      </c>
    </row>
    <row r="458" spans="1:4" s="380" customFormat="1" ht="12.75" x14ac:dyDescent="0.2">
      <c r="A458" s="380">
        <v>11692</v>
      </c>
      <c r="B458" s="380" t="s">
        <v>6883</v>
      </c>
      <c r="C458" s="380" t="s">
        <v>6447</v>
      </c>
      <c r="D458" s="381">
        <v>274.24</v>
      </c>
    </row>
    <row r="459" spans="1:4" s="380" customFormat="1" ht="12.75" x14ac:dyDescent="0.2">
      <c r="A459" s="380">
        <v>1746</v>
      </c>
      <c r="B459" s="380" t="s">
        <v>6884</v>
      </c>
      <c r="C459" s="380" t="s">
        <v>6446</v>
      </c>
      <c r="D459" s="381">
        <v>199</v>
      </c>
    </row>
    <row r="460" spans="1:4" s="380" customFormat="1" ht="12.75" x14ac:dyDescent="0.2">
      <c r="A460" s="380">
        <v>1748</v>
      </c>
      <c r="B460" s="380" t="s">
        <v>6885</v>
      </c>
      <c r="C460" s="380" t="s">
        <v>6446</v>
      </c>
      <c r="D460" s="381">
        <v>264.62</v>
      </c>
    </row>
    <row r="461" spans="1:4" s="380" customFormat="1" ht="12.75" x14ac:dyDescent="0.2">
      <c r="A461" s="380">
        <v>1749</v>
      </c>
      <c r="B461" s="380" t="s">
        <v>6886</v>
      </c>
      <c r="C461" s="380" t="s">
        <v>6446</v>
      </c>
      <c r="D461" s="381">
        <v>383.39</v>
      </c>
    </row>
    <row r="462" spans="1:4" s="380" customFormat="1" ht="12.75" x14ac:dyDescent="0.2">
      <c r="A462" s="380">
        <v>37412</v>
      </c>
      <c r="B462" s="380" t="s">
        <v>6887</v>
      </c>
      <c r="C462" s="380" t="s">
        <v>6446</v>
      </c>
      <c r="D462" s="381">
        <v>194.52</v>
      </c>
    </row>
    <row r="463" spans="1:4" s="380" customFormat="1" ht="12.75" x14ac:dyDescent="0.2">
      <c r="A463" s="380">
        <v>1745</v>
      </c>
      <c r="B463" s="380" t="s">
        <v>6888</v>
      </c>
      <c r="C463" s="380" t="s">
        <v>6446</v>
      </c>
      <c r="D463" s="381">
        <v>231.31</v>
      </c>
    </row>
    <row r="464" spans="1:4" s="380" customFormat="1" ht="12.75" x14ac:dyDescent="0.2">
      <c r="A464" s="380">
        <v>1750</v>
      </c>
      <c r="B464" s="380" t="s">
        <v>6889</v>
      </c>
      <c r="C464" s="380" t="s">
        <v>6446</v>
      </c>
      <c r="D464" s="381">
        <v>540.54</v>
      </c>
    </row>
    <row r="465" spans="1:4" s="380" customFormat="1" ht="12.75" x14ac:dyDescent="0.2">
      <c r="A465" s="380">
        <v>11687</v>
      </c>
      <c r="B465" s="380" t="s">
        <v>6890</v>
      </c>
      <c r="C465" s="380" t="s">
        <v>6465</v>
      </c>
      <c r="D465" s="381">
        <v>861.25</v>
      </c>
    </row>
    <row r="466" spans="1:4" s="380" customFormat="1" ht="12.75" x14ac:dyDescent="0.2">
      <c r="A466" s="380">
        <v>11689</v>
      </c>
      <c r="B466" s="380" t="s">
        <v>6891</v>
      </c>
      <c r="C466" s="380" t="s">
        <v>6465</v>
      </c>
      <c r="D466" s="382">
        <v>1079.0899999999999</v>
      </c>
    </row>
    <row r="467" spans="1:4" s="380" customFormat="1" ht="12.75" x14ac:dyDescent="0.2">
      <c r="A467" s="380">
        <v>11693</v>
      </c>
      <c r="B467" s="380" t="s">
        <v>6892</v>
      </c>
      <c r="C467" s="380" t="s">
        <v>6447</v>
      </c>
      <c r="D467" s="381">
        <v>183.59</v>
      </c>
    </row>
    <row r="468" spans="1:4" s="380" customFormat="1" ht="12.75" x14ac:dyDescent="0.2">
      <c r="A468" s="380">
        <v>36215</v>
      </c>
      <c r="B468" s="380" t="s">
        <v>6893</v>
      </c>
      <c r="C468" s="380" t="s">
        <v>6446</v>
      </c>
      <c r="D468" s="381">
        <v>746.78</v>
      </c>
    </row>
    <row r="469" spans="1:4" s="380" customFormat="1" ht="12.75" x14ac:dyDescent="0.2">
      <c r="A469" s="380">
        <v>42439</v>
      </c>
      <c r="B469" s="380" t="s">
        <v>6894</v>
      </c>
      <c r="C469" s="380" t="s">
        <v>6446</v>
      </c>
      <c r="D469" s="381">
        <v>925.43</v>
      </c>
    </row>
    <row r="470" spans="1:4" s="380" customFormat="1" ht="12.75" x14ac:dyDescent="0.2">
      <c r="A470" s="380">
        <v>38381</v>
      </c>
      <c r="B470" s="380" t="s">
        <v>6895</v>
      </c>
      <c r="C470" s="380" t="s">
        <v>6446</v>
      </c>
      <c r="D470" s="381">
        <v>10.67</v>
      </c>
    </row>
    <row r="471" spans="1:4" s="380" customFormat="1" ht="12.75" x14ac:dyDescent="0.2">
      <c r="A471" s="380">
        <v>39621</v>
      </c>
      <c r="B471" s="380" t="s">
        <v>13009</v>
      </c>
      <c r="C471" s="380" t="s">
        <v>6896</v>
      </c>
      <c r="D471" s="381">
        <v>946.23</v>
      </c>
    </row>
    <row r="472" spans="1:4" s="380" customFormat="1" ht="12.75" x14ac:dyDescent="0.2">
      <c r="A472" s="380">
        <v>39624</v>
      </c>
      <c r="B472" s="380" t="s">
        <v>6897</v>
      </c>
      <c r="C472" s="380" t="s">
        <v>6896</v>
      </c>
      <c r="D472" s="382">
        <v>1043.79</v>
      </c>
    </row>
    <row r="473" spans="1:4" s="380" customFormat="1" ht="12.75" x14ac:dyDescent="0.2">
      <c r="A473" s="380">
        <v>39615</v>
      </c>
      <c r="B473" s="380" t="s">
        <v>13010</v>
      </c>
      <c r="C473" s="380" t="s">
        <v>6446</v>
      </c>
      <c r="D473" s="381">
        <v>421.79</v>
      </c>
    </row>
    <row r="474" spans="1:4" s="380" customFormat="1" ht="12.75" x14ac:dyDescent="0.2">
      <c r="A474" s="380">
        <v>39620</v>
      </c>
      <c r="B474" s="380" t="s">
        <v>6898</v>
      </c>
      <c r="C474" s="380" t="s">
        <v>6446</v>
      </c>
      <c r="D474" s="381">
        <v>644.17999999999995</v>
      </c>
    </row>
    <row r="475" spans="1:4" s="380" customFormat="1" ht="12.75" x14ac:dyDescent="0.2">
      <c r="A475" s="380">
        <v>39623</v>
      </c>
      <c r="B475" s="380" t="s">
        <v>6899</v>
      </c>
      <c r="C475" s="380" t="s">
        <v>6446</v>
      </c>
      <c r="D475" s="381">
        <v>689.98</v>
      </c>
    </row>
    <row r="476" spans="1:4" s="380" customFormat="1" ht="12.75" x14ac:dyDescent="0.2">
      <c r="A476" s="380">
        <v>36207</v>
      </c>
      <c r="B476" s="380" t="s">
        <v>6900</v>
      </c>
      <c r="C476" s="380" t="s">
        <v>6446</v>
      </c>
      <c r="D476" s="381">
        <v>330.77</v>
      </c>
    </row>
    <row r="477" spans="1:4" s="380" customFormat="1" ht="12.75" x14ac:dyDescent="0.2">
      <c r="A477" s="380">
        <v>36209</v>
      </c>
      <c r="B477" s="380" t="s">
        <v>6901</v>
      </c>
      <c r="C477" s="380" t="s">
        <v>6446</v>
      </c>
      <c r="D477" s="381">
        <v>379.61</v>
      </c>
    </row>
    <row r="478" spans="1:4" s="380" customFormat="1" ht="12.75" x14ac:dyDescent="0.2">
      <c r="A478" s="380">
        <v>36210</v>
      </c>
      <c r="B478" s="380" t="s">
        <v>6902</v>
      </c>
      <c r="C478" s="380" t="s">
        <v>6446</v>
      </c>
      <c r="D478" s="381">
        <v>410.73</v>
      </c>
    </row>
    <row r="479" spans="1:4" s="380" customFormat="1" ht="12.75" x14ac:dyDescent="0.2">
      <c r="A479" s="380">
        <v>36204</v>
      </c>
      <c r="B479" s="380" t="s">
        <v>6903</v>
      </c>
      <c r="C479" s="380" t="s">
        <v>6446</v>
      </c>
      <c r="D479" s="381">
        <v>145.63</v>
      </c>
    </row>
    <row r="480" spans="1:4" s="380" customFormat="1" ht="12.75" x14ac:dyDescent="0.2">
      <c r="A480" s="380">
        <v>36205</v>
      </c>
      <c r="B480" s="380" t="s">
        <v>6904</v>
      </c>
      <c r="C480" s="380" t="s">
        <v>6446</v>
      </c>
      <c r="D480" s="381">
        <v>161.72999999999999</v>
      </c>
    </row>
    <row r="481" spans="1:4" s="380" customFormat="1" ht="12.75" x14ac:dyDescent="0.2">
      <c r="A481" s="380">
        <v>36081</v>
      </c>
      <c r="B481" s="380" t="s">
        <v>6905</v>
      </c>
      <c r="C481" s="380" t="s">
        <v>6446</v>
      </c>
      <c r="D481" s="381">
        <v>172.45</v>
      </c>
    </row>
    <row r="482" spans="1:4" s="380" customFormat="1" ht="12.75" x14ac:dyDescent="0.2">
      <c r="A482" s="380">
        <v>36206</v>
      </c>
      <c r="B482" s="380" t="s">
        <v>6906</v>
      </c>
      <c r="C482" s="380" t="s">
        <v>6446</v>
      </c>
      <c r="D482" s="381">
        <v>180.67</v>
      </c>
    </row>
    <row r="483" spans="1:4" s="380" customFormat="1" ht="12.75" x14ac:dyDescent="0.2">
      <c r="A483" s="380">
        <v>36218</v>
      </c>
      <c r="B483" s="380" t="s">
        <v>6907</v>
      </c>
      <c r="C483" s="380" t="s">
        <v>6446</v>
      </c>
      <c r="D483" s="381">
        <v>100.55</v>
      </c>
    </row>
    <row r="484" spans="1:4" s="380" customFormat="1" ht="12.75" x14ac:dyDescent="0.2">
      <c r="A484" s="380">
        <v>36220</v>
      </c>
      <c r="B484" s="380" t="s">
        <v>6908</v>
      </c>
      <c r="C484" s="380" t="s">
        <v>6446</v>
      </c>
      <c r="D484" s="381">
        <v>115.3</v>
      </c>
    </row>
    <row r="485" spans="1:4" s="380" customFormat="1" ht="12.75" x14ac:dyDescent="0.2">
      <c r="A485" s="380">
        <v>36080</v>
      </c>
      <c r="B485" s="380" t="s">
        <v>6909</v>
      </c>
      <c r="C485" s="380" t="s">
        <v>6446</v>
      </c>
      <c r="D485" s="381">
        <v>124.72</v>
      </c>
    </row>
    <row r="486" spans="1:4" s="380" customFormat="1" ht="12.75" x14ac:dyDescent="0.2">
      <c r="A486" s="380">
        <v>36223</v>
      </c>
      <c r="B486" s="380" t="s">
        <v>6910</v>
      </c>
      <c r="C486" s="380" t="s">
        <v>6446</v>
      </c>
      <c r="D486" s="381">
        <v>130.6</v>
      </c>
    </row>
    <row r="487" spans="1:4" s="380" customFormat="1" ht="12.75" x14ac:dyDescent="0.2">
      <c r="A487" s="380">
        <v>546</v>
      </c>
      <c r="B487" s="380" t="s">
        <v>6911</v>
      </c>
      <c r="C487" s="380" t="s">
        <v>6462</v>
      </c>
      <c r="D487" s="381">
        <v>12.5</v>
      </c>
    </row>
    <row r="488" spans="1:4" s="380" customFormat="1" ht="12.75" x14ac:dyDescent="0.2">
      <c r="A488" s="380">
        <v>566</v>
      </c>
      <c r="B488" s="380" t="s">
        <v>6912</v>
      </c>
      <c r="C488" s="380" t="s">
        <v>6465</v>
      </c>
      <c r="D488" s="381">
        <v>5.93</v>
      </c>
    </row>
    <row r="489" spans="1:4" s="380" customFormat="1" ht="12.75" x14ac:dyDescent="0.2">
      <c r="A489" s="380">
        <v>565</v>
      </c>
      <c r="B489" s="380" t="s">
        <v>6913</v>
      </c>
      <c r="C489" s="380" t="s">
        <v>6465</v>
      </c>
      <c r="D489" s="381">
        <v>21.62</v>
      </c>
    </row>
    <row r="490" spans="1:4" s="380" customFormat="1" ht="12.75" x14ac:dyDescent="0.2">
      <c r="A490" s="380">
        <v>555</v>
      </c>
      <c r="B490" s="380" t="s">
        <v>6914</v>
      </c>
      <c r="C490" s="380" t="s">
        <v>6465</v>
      </c>
      <c r="D490" s="381">
        <v>15.33</v>
      </c>
    </row>
    <row r="491" spans="1:4" s="380" customFormat="1" ht="12.75" x14ac:dyDescent="0.2">
      <c r="A491" s="380">
        <v>557</v>
      </c>
      <c r="B491" s="380" t="s">
        <v>6915</v>
      </c>
      <c r="C491" s="380" t="s">
        <v>6465</v>
      </c>
      <c r="D491" s="381">
        <v>48.1</v>
      </c>
    </row>
    <row r="492" spans="1:4" s="380" customFormat="1" ht="12.75" x14ac:dyDescent="0.2">
      <c r="A492" s="380">
        <v>552</v>
      </c>
      <c r="B492" s="380" t="s">
        <v>6916</v>
      </c>
      <c r="C492" s="380" t="s">
        <v>6465</v>
      </c>
      <c r="D492" s="381">
        <v>23.86</v>
      </c>
    </row>
    <row r="493" spans="1:4" s="380" customFormat="1" ht="12.75" x14ac:dyDescent="0.2">
      <c r="A493" s="380">
        <v>563</v>
      </c>
      <c r="B493" s="380" t="s">
        <v>6917</v>
      </c>
      <c r="C493" s="380" t="s">
        <v>6465</v>
      </c>
      <c r="D493" s="381">
        <v>35.86</v>
      </c>
    </row>
    <row r="494" spans="1:4" s="380" customFormat="1" ht="12.75" x14ac:dyDescent="0.2">
      <c r="A494" s="380">
        <v>549</v>
      </c>
      <c r="B494" s="380" t="s">
        <v>6918</v>
      </c>
      <c r="C494" s="380" t="s">
        <v>6465</v>
      </c>
      <c r="D494" s="381">
        <v>64.540000000000006</v>
      </c>
    </row>
    <row r="495" spans="1:4" s="380" customFormat="1" ht="12.75" x14ac:dyDescent="0.2">
      <c r="A495" s="380">
        <v>551</v>
      </c>
      <c r="B495" s="380" t="s">
        <v>6919</v>
      </c>
      <c r="C495" s="380" t="s">
        <v>6465</v>
      </c>
      <c r="D495" s="381">
        <v>127.79</v>
      </c>
    </row>
    <row r="496" spans="1:4" s="380" customFormat="1" ht="12.75" x14ac:dyDescent="0.2">
      <c r="A496" s="380">
        <v>559</v>
      </c>
      <c r="B496" s="380" t="s">
        <v>6920</v>
      </c>
      <c r="C496" s="380" t="s">
        <v>6465</v>
      </c>
      <c r="D496" s="381">
        <v>31.94</v>
      </c>
    </row>
    <row r="497" spans="1:4" s="380" customFormat="1" ht="12.75" x14ac:dyDescent="0.2">
      <c r="A497" s="380">
        <v>560</v>
      </c>
      <c r="B497" s="380" t="s">
        <v>6921</v>
      </c>
      <c r="C497" s="380" t="s">
        <v>6465</v>
      </c>
      <c r="D497" s="381">
        <v>39.96</v>
      </c>
    </row>
    <row r="498" spans="1:4" s="380" customFormat="1" ht="12.75" x14ac:dyDescent="0.2">
      <c r="A498" s="380">
        <v>547</v>
      </c>
      <c r="B498" s="380" t="s">
        <v>6922</v>
      </c>
      <c r="C498" s="380" t="s">
        <v>6465</v>
      </c>
      <c r="D498" s="381">
        <v>47.85</v>
      </c>
    </row>
    <row r="499" spans="1:4" s="380" customFormat="1" ht="12.75" x14ac:dyDescent="0.2">
      <c r="A499" s="380">
        <v>38127</v>
      </c>
      <c r="B499" s="380" t="s">
        <v>15066</v>
      </c>
      <c r="C499" s="380" t="s">
        <v>6446</v>
      </c>
      <c r="D499" s="381">
        <v>340.46</v>
      </c>
    </row>
    <row r="500" spans="1:4" s="380" customFormat="1" ht="12.75" x14ac:dyDescent="0.2">
      <c r="A500" s="380">
        <v>38060</v>
      </c>
      <c r="B500" s="380" t="s">
        <v>6923</v>
      </c>
      <c r="C500" s="380" t="s">
        <v>6446</v>
      </c>
      <c r="D500" s="381">
        <v>41.49</v>
      </c>
    </row>
    <row r="501" spans="1:4" s="380" customFormat="1" ht="12.75" x14ac:dyDescent="0.2">
      <c r="A501" s="380">
        <v>10956</v>
      </c>
      <c r="B501" s="380" t="s">
        <v>6924</v>
      </c>
      <c r="C501" s="380" t="s">
        <v>6446</v>
      </c>
      <c r="D501" s="381">
        <v>45.5</v>
      </c>
    </row>
    <row r="502" spans="1:4" s="380" customFormat="1" ht="12.75" x14ac:dyDescent="0.2">
      <c r="A502" s="380">
        <v>39380</v>
      </c>
      <c r="B502" s="380" t="s">
        <v>6925</v>
      </c>
      <c r="C502" s="380" t="s">
        <v>6446</v>
      </c>
      <c r="D502" s="381">
        <v>12.78</v>
      </c>
    </row>
    <row r="503" spans="1:4" s="380" customFormat="1" ht="12.75" x14ac:dyDescent="0.2">
      <c r="A503" s="380">
        <v>13374</v>
      </c>
      <c r="B503" s="380" t="s">
        <v>6926</v>
      </c>
      <c r="C503" s="380" t="s">
        <v>6446</v>
      </c>
      <c r="D503" s="381">
        <v>67.349999999999994</v>
      </c>
    </row>
    <row r="504" spans="1:4" s="380" customFormat="1" ht="12.75" x14ac:dyDescent="0.2">
      <c r="A504" s="380">
        <v>37597</v>
      </c>
      <c r="B504" s="380" t="s">
        <v>6927</v>
      </c>
      <c r="C504" s="380" t="s">
        <v>6446</v>
      </c>
      <c r="D504" s="382">
        <v>533781.25</v>
      </c>
    </row>
    <row r="505" spans="1:4" s="380" customFormat="1" ht="12.75" x14ac:dyDescent="0.2">
      <c r="A505" s="380">
        <v>183</v>
      </c>
      <c r="B505" s="380" t="s">
        <v>15067</v>
      </c>
      <c r="C505" s="380" t="s">
        <v>6928</v>
      </c>
      <c r="D505" s="381">
        <v>240</v>
      </c>
    </row>
    <row r="506" spans="1:4" s="380" customFormat="1" ht="12.75" x14ac:dyDescent="0.2">
      <c r="A506" s="380">
        <v>184</v>
      </c>
      <c r="B506" s="380" t="s">
        <v>15068</v>
      </c>
      <c r="C506" s="380" t="s">
        <v>6928</v>
      </c>
      <c r="D506" s="381">
        <v>148.63999999999999</v>
      </c>
    </row>
    <row r="507" spans="1:4" s="380" customFormat="1" ht="12.75" x14ac:dyDescent="0.2">
      <c r="A507" s="380">
        <v>181</v>
      </c>
      <c r="B507" s="380" t="s">
        <v>15069</v>
      </c>
      <c r="C507" s="380" t="s">
        <v>6928</v>
      </c>
      <c r="D507" s="381">
        <v>320.51</v>
      </c>
    </row>
    <row r="508" spans="1:4" s="380" customFormat="1" ht="12.75" x14ac:dyDescent="0.2">
      <c r="A508" s="380">
        <v>20001</v>
      </c>
      <c r="B508" s="380" t="s">
        <v>15070</v>
      </c>
      <c r="C508" s="380" t="s">
        <v>6928</v>
      </c>
      <c r="D508" s="381">
        <v>185.8</v>
      </c>
    </row>
    <row r="509" spans="1:4" s="380" customFormat="1" ht="12.75" x14ac:dyDescent="0.2">
      <c r="A509" s="380">
        <v>39837</v>
      </c>
      <c r="B509" s="380" t="s">
        <v>6929</v>
      </c>
      <c r="C509" s="380" t="s">
        <v>6928</v>
      </c>
      <c r="D509" s="381">
        <v>207.86</v>
      </c>
    </row>
    <row r="510" spans="1:4" s="380" customFormat="1" ht="12.75" x14ac:dyDescent="0.2">
      <c r="A510" s="380">
        <v>10535</v>
      </c>
      <c r="B510" s="380" t="s">
        <v>6930</v>
      </c>
      <c r="C510" s="380" t="s">
        <v>6446</v>
      </c>
      <c r="D510" s="382">
        <v>5057.12</v>
      </c>
    </row>
    <row r="511" spans="1:4" s="380" customFormat="1" ht="12.75" x14ac:dyDescent="0.2">
      <c r="A511" s="380">
        <v>10537</v>
      </c>
      <c r="B511" s="380" t="s">
        <v>6931</v>
      </c>
      <c r="C511" s="380" t="s">
        <v>6446</v>
      </c>
      <c r="D511" s="382">
        <v>6896.54</v>
      </c>
    </row>
    <row r="512" spans="1:4" s="380" customFormat="1" ht="12.75" x14ac:dyDescent="0.2">
      <c r="A512" s="380">
        <v>13891</v>
      </c>
      <c r="B512" s="380" t="s">
        <v>6932</v>
      </c>
      <c r="C512" s="380" t="s">
        <v>6446</v>
      </c>
      <c r="D512" s="382">
        <v>6325.68</v>
      </c>
    </row>
    <row r="513" spans="1:4" s="380" customFormat="1" ht="12.75" x14ac:dyDescent="0.2">
      <c r="A513" s="380">
        <v>25975</v>
      </c>
      <c r="B513" s="380" t="s">
        <v>6933</v>
      </c>
      <c r="C513" s="380" t="s">
        <v>6446</v>
      </c>
      <c r="D513" s="382">
        <v>27514.16</v>
      </c>
    </row>
    <row r="514" spans="1:4" s="380" customFormat="1" ht="12.75" x14ac:dyDescent="0.2">
      <c r="A514" s="380">
        <v>36396</v>
      </c>
      <c r="B514" s="380" t="s">
        <v>6934</v>
      </c>
      <c r="C514" s="380" t="s">
        <v>6446</v>
      </c>
      <c r="D514" s="382">
        <v>5785.68</v>
      </c>
    </row>
    <row r="515" spans="1:4" s="380" customFormat="1" ht="12.75" x14ac:dyDescent="0.2">
      <c r="A515" s="380">
        <v>36397</v>
      </c>
      <c r="B515" s="380" t="s">
        <v>6935</v>
      </c>
      <c r="C515" s="380" t="s">
        <v>6446</v>
      </c>
      <c r="D515" s="382">
        <v>20571.330000000002</v>
      </c>
    </row>
    <row r="516" spans="1:4" s="380" customFormat="1" ht="12.75" x14ac:dyDescent="0.2">
      <c r="A516" s="380">
        <v>36398</v>
      </c>
      <c r="B516" s="380" t="s">
        <v>6936</v>
      </c>
      <c r="C516" s="380" t="s">
        <v>6446</v>
      </c>
      <c r="D516" s="382">
        <v>25002.74</v>
      </c>
    </row>
    <row r="517" spans="1:4" s="380" customFormat="1" ht="12.75" x14ac:dyDescent="0.2">
      <c r="A517" s="380">
        <v>647</v>
      </c>
      <c r="B517" s="380" t="s">
        <v>6937</v>
      </c>
      <c r="C517" s="380" t="s">
        <v>6456</v>
      </c>
      <c r="D517" s="381">
        <v>10.59</v>
      </c>
    </row>
    <row r="518" spans="1:4" s="380" customFormat="1" ht="12.75" x14ac:dyDescent="0.2">
      <c r="A518" s="380">
        <v>40920</v>
      </c>
      <c r="B518" s="380" t="s">
        <v>6938</v>
      </c>
      <c r="C518" s="380" t="s">
        <v>6627</v>
      </c>
      <c r="D518" s="382">
        <v>1888.33</v>
      </c>
    </row>
    <row r="519" spans="1:4" s="380" customFormat="1" ht="12.75" x14ac:dyDescent="0.2">
      <c r="A519" s="380">
        <v>715</v>
      </c>
      <c r="B519" s="380" t="s">
        <v>15071</v>
      </c>
      <c r="C519" s="380" t="s">
        <v>6446</v>
      </c>
      <c r="D519" s="381">
        <v>18.329999999999998</v>
      </c>
    </row>
    <row r="520" spans="1:4" s="380" customFormat="1" ht="12.75" x14ac:dyDescent="0.2">
      <c r="A520" s="380">
        <v>716</v>
      </c>
      <c r="B520" s="380" t="s">
        <v>15072</v>
      </c>
      <c r="C520" s="380" t="s">
        <v>6446</v>
      </c>
      <c r="D520" s="381">
        <v>20.73</v>
      </c>
    </row>
    <row r="521" spans="1:4" s="380" customFormat="1" ht="12.75" x14ac:dyDescent="0.2">
      <c r="A521" s="380">
        <v>38783</v>
      </c>
      <c r="B521" s="380" t="s">
        <v>6939</v>
      </c>
      <c r="C521" s="380" t="s">
        <v>6446</v>
      </c>
      <c r="D521" s="381">
        <v>1.19</v>
      </c>
    </row>
    <row r="522" spans="1:4" s="380" customFormat="1" ht="12.75" x14ac:dyDescent="0.2">
      <c r="A522" s="380">
        <v>37593</v>
      </c>
      <c r="B522" s="380" t="s">
        <v>6940</v>
      </c>
      <c r="C522" s="380" t="s">
        <v>6446</v>
      </c>
      <c r="D522" s="381">
        <v>2.94</v>
      </c>
    </row>
    <row r="523" spans="1:4" s="380" customFormat="1" ht="12.75" x14ac:dyDescent="0.2">
      <c r="A523" s="380">
        <v>37594</v>
      </c>
      <c r="B523" s="380" t="s">
        <v>6941</v>
      </c>
      <c r="C523" s="380" t="s">
        <v>6446</v>
      </c>
      <c r="D523" s="381">
        <v>3.66</v>
      </c>
    </row>
    <row r="524" spans="1:4" s="380" customFormat="1" ht="12.75" x14ac:dyDescent="0.2">
      <c r="A524" s="380">
        <v>37592</v>
      </c>
      <c r="B524" s="380" t="s">
        <v>6942</v>
      </c>
      <c r="C524" s="380" t="s">
        <v>6446</v>
      </c>
      <c r="D524" s="381">
        <v>2.3199999999999998</v>
      </c>
    </row>
    <row r="525" spans="1:4" s="380" customFormat="1" ht="12.75" x14ac:dyDescent="0.2">
      <c r="A525" s="380">
        <v>7266</v>
      </c>
      <c r="B525" s="380" t="s">
        <v>6943</v>
      </c>
      <c r="C525" s="380" t="s">
        <v>6944</v>
      </c>
      <c r="D525" s="381">
        <v>894.95</v>
      </c>
    </row>
    <row r="526" spans="1:4" s="380" customFormat="1" ht="12.75" x14ac:dyDescent="0.2">
      <c r="A526" s="380">
        <v>7270</v>
      </c>
      <c r="B526" s="380" t="s">
        <v>6945</v>
      </c>
      <c r="C526" s="380" t="s">
        <v>6446</v>
      </c>
      <c r="D526" s="381">
        <v>1.03</v>
      </c>
    </row>
    <row r="527" spans="1:4" s="380" customFormat="1" ht="12.75" x14ac:dyDescent="0.2">
      <c r="A527" s="380">
        <v>7267</v>
      </c>
      <c r="B527" s="380" t="s">
        <v>6946</v>
      </c>
      <c r="C527" s="380" t="s">
        <v>6446</v>
      </c>
      <c r="D527" s="381">
        <v>0.81</v>
      </c>
    </row>
    <row r="528" spans="1:4" s="380" customFormat="1" ht="12.75" x14ac:dyDescent="0.2">
      <c r="A528" s="380">
        <v>7269</v>
      </c>
      <c r="B528" s="380" t="s">
        <v>6947</v>
      </c>
      <c r="C528" s="380" t="s">
        <v>6446</v>
      </c>
      <c r="D528" s="381">
        <v>0.82</v>
      </c>
    </row>
    <row r="529" spans="1:4" s="380" customFormat="1" ht="12.75" x14ac:dyDescent="0.2">
      <c r="A529" s="380">
        <v>7271</v>
      </c>
      <c r="B529" s="380" t="s">
        <v>6948</v>
      </c>
      <c r="C529" s="380" t="s">
        <v>6446</v>
      </c>
      <c r="D529" s="381">
        <v>0.89</v>
      </c>
    </row>
    <row r="530" spans="1:4" s="380" customFormat="1" ht="12.75" x14ac:dyDescent="0.2">
      <c r="A530" s="380">
        <v>7268</v>
      </c>
      <c r="B530" s="380" t="s">
        <v>6949</v>
      </c>
      <c r="C530" s="380" t="s">
        <v>6446</v>
      </c>
      <c r="D530" s="381">
        <v>1.24</v>
      </c>
    </row>
    <row r="531" spans="1:4" s="380" customFormat="1" ht="12.75" x14ac:dyDescent="0.2">
      <c r="A531" s="380">
        <v>34556</v>
      </c>
      <c r="B531" s="380" t="s">
        <v>6950</v>
      </c>
      <c r="C531" s="380" t="s">
        <v>6446</v>
      </c>
      <c r="D531" s="381">
        <v>4.0599999999999996</v>
      </c>
    </row>
    <row r="532" spans="1:4" s="380" customFormat="1" ht="12.75" x14ac:dyDescent="0.2">
      <c r="A532" s="380">
        <v>37873</v>
      </c>
      <c r="B532" s="380" t="s">
        <v>6951</v>
      </c>
      <c r="C532" s="380" t="s">
        <v>6446</v>
      </c>
      <c r="D532" s="381">
        <v>4.13</v>
      </c>
    </row>
    <row r="533" spans="1:4" s="380" customFormat="1" ht="12.75" x14ac:dyDescent="0.2">
      <c r="A533" s="380">
        <v>34564</v>
      </c>
      <c r="B533" s="380" t="s">
        <v>6952</v>
      </c>
      <c r="C533" s="380" t="s">
        <v>6446</v>
      </c>
      <c r="D533" s="381">
        <v>4.33</v>
      </c>
    </row>
    <row r="534" spans="1:4" s="380" customFormat="1" ht="12.75" x14ac:dyDescent="0.2">
      <c r="A534" s="380">
        <v>34565</v>
      </c>
      <c r="B534" s="380" t="s">
        <v>6953</v>
      </c>
      <c r="C534" s="380" t="s">
        <v>6446</v>
      </c>
      <c r="D534" s="381">
        <v>4.58</v>
      </c>
    </row>
    <row r="535" spans="1:4" s="380" customFormat="1" ht="12.75" x14ac:dyDescent="0.2">
      <c r="A535" s="380">
        <v>38590</v>
      </c>
      <c r="B535" s="380" t="s">
        <v>6954</v>
      </c>
      <c r="C535" s="380" t="s">
        <v>6446</v>
      </c>
      <c r="D535" s="381">
        <v>3.38</v>
      </c>
    </row>
    <row r="536" spans="1:4" s="380" customFormat="1" ht="12.75" x14ac:dyDescent="0.2">
      <c r="A536" s="380">
        <v>34566</v>
      </c>
      <c r="B536" s="380" t="s">
        <v>6955</v>
      </c>
      <c r="C536" s="380" t="s">
        <v>6446</v>
      </c>
      <c r="D536" s="381">
        <v>3.55</v>
      </c>
    </row>
    <row r="537" spans="1:4" s="380" customFormat="1" ht="12.75" x14ac:dyDescent="0.2">
      <c r="A537" s="380">
        <v>34567</v>
      </c>
      <c r="B537" s="380" t="s">
        <v>6956</v>
      </c>
      <c r="C537" s="380" t="s">
        <v>6446</v>
      </c>
      <c r="D537" s="381">
        <v>3.76</v>
      </c>
    </row>
    <row r="538" spans="1:4" s="380" customFormat="1" ht="12.75" x14ac:dyDescent="0.2">
      <c r="A538" s="380">
        <v>38591</v>
      </c>
      <c r="B538" s="380" t="s">
        <v>6957</v>
      </c>
      <c r="C538" s="380" t="s">
        <v>6446</v>
      </c>
      <c r="D538" s="381">
        <v>3.42</v>
      </c>
    </row>
    <row r="539" spans="1:4" s="380" customFormat="1" ht="12.75" x14ac:dyDescent="0.2">
      <c r="A539" s="380">
        <v>34568</v>
      </c>
      <c r="B539" s="380" t="s">
        <v>6958</v>
      </c>
      <c r="C539" s="380" t="s">
        <v>6446</v>
      </c>
      <c r="D539" s="381">
        <v>4.45</v>
      </c>
    </row>
    <row r="540" spans="1:4" s="380" customFormat="1" ht="12.75" x14ac:dyDescent="0.2">
      <c r="A540" s="380">
        <v>34569</v>
      </c>
      <c r="B540" s="380" t="s">
        <v>6959</v>
      </c>
      <c r="C540" s="380" t="s">
        <v>6446</v>
      </c>
      <c r="D540" s="381">
        <v>4.58</v>
      </c>
    </row>
    <row r="541" spans="1:4" s="380" customFormat="1" ht="12.75" x14ac:dyDescent="0.2">
      <c r="A541" s="380">
        <v>34570</v>
      </c>
      <c r="B541" s="380" t="s">
        <v>6960</v>
      </c>
      <c r="C541" s="380" t="s">
        <v>6446</v>
      </c>
      <c r="D541" s="381">
        <v>4.97</v>
      </c>
    </row>
    <row r="542" spans="1:4" s="380" customFormat="1" ht="12.75" x14ac:dyDescent="0.2">
      <c r="A542" s="380">
        <v>25070</v>
      </c>
      <c r="B542" s="380" t="s">
        <v>6961</v>
      </c>
      <c r="C542" s="380" t="s">
        <v>6446</v>
      </c>
      <c r="D542" s="381">
        <v>3.74</v>
      </c>
    </row>
    <row r="543" spans="1:4" s="380" customFormat="1" ht="12.75" x14ac:dyDescent="0.2">
      <c r="A543" s="380">
        <v>34571</v>
      </c>
      <c r="B543" s="380" t="s">
        <v>6962</v>
      </c>
      <c r="C543" s="380" t="s">
        <v>6446</v>
      </c>
      <c r="D543" s="381">
        <v>3.77</v>
      </c>
    </row>
    <row r="544" spans="1:4" s="380" customFormat="1" ht="12.75" x14ac:dyDescent="0.2">
      <c r="A544" s="380">
        <v>34573</v>
      </c>
      <c r="B544" s="380" t="s">
        <v>6963</v>
      </c>
      <c r="C544" s="380" t="s">
        <v>6446</v>
      </c>
      <c r="D544" s="381">
        <v>3.97</v>
      </c>
    </row>
    <row r="545" spans="1:4" s="380" customFormat="1" ht="12.75" x14ac:dyDescent="0.2">
      <c r="A545" s="380">
        <v>37107</v>
      </c>
      <c r="B545" s="380" t="s">
        <v>6964</v>
      </c>
      <c r="C545" s="380" t="s">
        <v>6446</v>
      </c>
      <c r="D545" s="381">
        <v>5.24</v>
      </c>
    </row>
    <row r="546" spans="1:4" s="380" customFormat="1" ht="12.75" x14ac:dyDescent="0.2">
      <c r="A546" s="380">
        <v>34576</v>
      </c>
      <c r="B546" s="380" t="s">
        <v>6965</v>
      </c>
      <c r="C546" s="380" t="s">
        <v>6446</v>
      </c>
      <c r="D546" s="381">
        <v>5.79</v>
      </c>
    </row>
    <row r="547" spans="1:4" s="380" customFormat="1" ht="12.75" x14ac:dyDescent="0.2">
      <c r="A547" s="380">
        <v>34577</v>
      </c>
      <c r="B547" s="380" t="s">
        <v>6966</v>
      </c>
      <c r="C547" s="380" t="s">
        <v>6446</v>
      </c>
      <c r="D547" s="381">
        <v>6.04</v>
      </c>
    </row>
    <row r="548" spans="1:4" s="380" customFormat="1" ht="12.75" x14ac:dyDescent="0.2">
      <c r="A548" s="380">
        <v>34578</v>
      </c>
      <c r="B548" s="380" t="s">
        <v>6967</v>
      </c>
      <c r="C548" s="380" t="s">
        <v>6446</v>
      </c>
      <c r="D548" s="381">
        <v>6.55</v>
      </c>
    </row>
    <row r="549" spans="1:4" s="380" customFormat="1" ht="12.75" x14ac:dyDescent="0.2">
      <c r="A549" s="380">
        <v>34579</v>
      </c>
      <c r="B549" s="380" t="s">
        <v>6968</v>
      </c>
      <c r="C549" s="380" t="s">
        <v>6446</v>
      </c>
      <c r="D549" s="381">
        <v>6.98</v>
      </c>
    </row>
    <row r="550" spans="1:4" s="380" customFormat="1" ht="12.75" x14ac:dyDescent="0.2">
      <c r="A550" s="380">
        <v>25067</v>
      </c>
      <c r="B550" s="380" t="s">
        <v>6969</v>
      </c>
      <c r="C550" s="380" t="s">
        <v>6446</v>
      </c>
      <c r="D550" s="381">
        <v>4.67</v>
      </c>
    </row>
    <row r="551" spans="1:4" s="380" customFormat="1" ht="12.75" x14ac:dyDescent="0.2">
      <c r="A551" s="380">
        <v>34580</v>
      </c>
      <c r="B551" s="380" t="s">
        <v>6970</v>
      </c>
      <c r="C551" s="380" t="s">
        <v>6446</v>
      </c>
      <c r="D551" s="381">
        <v>5.22</v>
      </c>
    </row>
    <row r="552" spans="1:4" s="380" customFormat="1" ht="12.75" x14ac:dyDescent="0.2">
      <c r="A552" s="380">
        <v>25071</v>
      </c>
      <c r="B552" s="380" t="s">
        <v>6971</v>
      </c>
      <c r="C552" s="380" t="s">
        <v>6446</v>
      </c>
      <c r="D552" s="381">
        <v>2.6</v>
      </c>
    </row>
    <row r="553" spans="1:4" s="380" customFormat="1" ht="12.75" x14ac:dyDescent="0.2">
      <c r="A553" s="380">
        <v>38395</v>
      </c>
      <c r="B553" s="380" t="s">
        <v>6972</v>
      </c>
      <c r="C553" s="380" t="s">
        <v>6446</v>
      </c>
      <c r="D553" s="381">
        <v>8.92</v>
      </c>
    </row>
    <row r="554" spans="1:4" s="380" customFormat="1" ht="12.75" x14ac:dyDescent="0.2">
      <c r="A554" s="380">
        <v>34583</v>
      </c>
      <c r="B554" s="380" t="s">
        <v>6973</v>
      </c>
      <c r="C554" s="380" t="s">
        <v>6447</v>
      </c>
      <c r="D554" s="381">
        <v>43.23</v>
      </c>
    </row>
    <row r="555" spans="1:4" s="380" customFormat="1" ht="12.75" x14ac:dyDescent="0.2">
      <c r="A555" s="380">
        <v>34584</v>
      </c>
      <c r="B555" s="380" t="s">
        <v>6974</v>
      </c>
      <c r="C555" s="380" t="s">
        <v>6447</v>
      </c>
      <c r="D555" s="381">
        <v>24.2</v>
      </c>
    </row>
    <row r="556" spans="1:4" s="380" customFormat="1" ht="12.75" x14ac:dyDescent="0.2">
      <c r="A556" s="380">
        <v>709</v>
      </c>
      <c r="B556" s="380" t="s">
        <v>6975</v>
      </c>
      <c r="C556" s="380" t="s">
        <v>6447</v>
      </c>
      <c r="D556" s="381">
        <v>883.19</v>
      </c>
    </row>
    <row r="557" spans="1:4" s="380" customFormat="1" ht="12.75" x14ac:dyDescent="0.2">
      <c r="A557" s="380">
        <v>34599</v>
      </c>
      <c r="B557" s="380" t="s">
        <v>6976</v>
      </c>
      <c r="C557" s="380" t="s">
        <v>6446</v>
      </c>
      <c r="D557" s="381">
        <v>2.67</v>
      </c>
    </row>
    <row r="558" spans="1:4" s="380" customFormat="1" ht="12.75" x14ac:dyDescent="0.2">
      <c r="A558" s="380">
        <v>34592</v>
      </c>
      <c r="B558" s="380" t="s">
        <v>6977</v>
      </c>
      <c r="C558" s="380" t="s">
        <v>6446</v>
      </c>
      <c r="D558" s="381">
        <v>2.97</v>
      </c>
    </row>
    <row r="559" spans="1:4" s="380" customFormat="1" ht="12.75" x14ac:dyDescent="0.2">
      <c r="A559" s="380">
        <v>37103</v>
      </c>
      <c r="B559" s="380" t="s">
        <v>6978</v>
      </c>
      <c r="C559" s="380" t="s">
        <v>6446</v>
      </c>
      <c r="D559" s="381">
        <v>3.4</v>
      </c>
    </row>
    <row r="560" spans="1:4" s="380" customFormat="1" ht="12.75" x14ac:dyDescent="0.2">
      <c r="A560" s="380">
        <v>34555</v>
      </c>
      <c r="B560" s="380" t="s">
        <v>6979</v>
      </c>
      <c r="C560" s="380" t="s">
        <v>6446</v>
      </c>
      <c r="D560" s="381">
        <v>4.32</v>
      </c>
    </row>
    <row r="561" spans="1:4" s="380" customFormat="1" ht="12.75" x14ac:dyDescent="0.2">
      <c r="A561" s="380">
        <v>674</v>
      </c>
      <c r="B561" s="380" t="s">
        <v>6980</v>
      </c>
      <c r="C561" s="380" t="s">
        <v>6447</v>
      </c>
      <c r="D561" s="381">
        <v>63.62</v>
      </c>
    </row>
    <row r="562" spans="1:4" s="380" customFormat="1" ht="12.75" x14ac:dyDescent="0.2">
      <c r="A562" s="380">
        <v>34600</v>
      </c>
      <c r="B562" s="380" t="s">
        <v>6981</v>
      </c>
      <c r="C562" s="380" t="s">
        <v>6447</v>
      </c>
      <c r="D562" s="381">
        <v>93.45</v>
      </c>
    </row>
    <row r="563" spans="1:4" s="380" customFormat="1" ht="12.75" x14ac:dyDescent="0.2">
      <c r="A563" s="380">
        <v>652</v>
      </c>
      <c r="B563" s="380" t="s">
        <v>6982</v>
      </c>
      <c r="C563" s="380" t="s">
        <v>6447</v>
      </c>
      <c r="D563" s="381">
        <v>143.15</v>
      </c>
    </row>
    <row r="564" spans="1:4" s="380" customFormat="1" ht="12.75" x14ac:dyDescent="0.2">
      <c r="A564" s="380">
        <v>651</v>
      </c>
      <c r="B564" s="380" t="s">
        <v>6983</v>
      </c>
      <c r="C564" s="380" t="s">
        <v>6446</v>
      </c>
      <c r="D564" s="381">
        <v>3.27</v>
      </c>
    </row>
    <row r="565" spans="1:4" s="380" customFormat="1" ht="12.75" x14ac:dyDescent="0.2">
      <c r="A565" s="380">
        <v>654</v>
      </c>
      <c r="B565" s="380" t="s">
        <v>6984</v>
      </c>
      <c r="C565" s="380" t="s">
        <v>6446</v>
      </c>
      <c r="D565" s="381">
        <v>4.0599999999999996</v>
      </c>
    </row>
    <row r="566" spans="1:4" s="380" customFormat="1" ht="12.75" x14ac:dyDescent="0.2">
      <c r="A566" s="380">
        <v>650</v>
      </c>
      <c r="B566" s="380" t="s">
        <v>6985</v>
      </c>
      <c r="C566" s="380" t="s">
        <v>6446</v>
      </c>
      <c r="D566" s="381">
        <v>2.62</v>
      </c>
    </row>
    <row r="567" spans="1:4" s="380" customFormat="1" ht="12.75" x14ac:dyDescent="0.2">
      <c r="A567" s="380">
        <v>718</v>
      </c>
      <c r="B567" s="380" t="s">
        <v>15073</v>
      </c>
      <c r="C567" s="380" t="s">
        <v>6446</v>
      </c>
      <c r="D567" s="381">
        <v>18.11</v>
      </c>
    </row>
    <row r="568" spans="1:4" s="380" customFormat="1" ht="12.75" x14ac:dyDescent="0.2">
      <c r="A568" s="380">
        <v>11981</v>
      </c>
      <c r="B568" s="380" t="s">
        <v>15074</v>
      </c>
      <c r="C568" s="380" t="s">
        <v>6446</v>
      </c>
      <c r="D568" s="381">
        <v>17.59</v>
      </c>
    </row>
    <row r="569" spans="1:4" s="380" customFormat="1" ht="12.75" x14ac:dyDescent="0.2">
      <c r="A569" s="380">
        <v>34586</v>
      </c>
      <c r="B569" s="380" t="s">
        <v>6986</v>
      </c>
      <c r="C569" s="380" t="s">
        <v>6446</v>
      </c>
      <c r="D569" s="381">
        <v>2.5099999999999998</v>
      </c>
    </row>
    <row r="570" spans="1:4" s="380" customFormat="1" ht="12.75" x14ac:dyDescent="0.2">
      <c r="A570" s="380">
        <v>38603</v>
      </c>
      <c r="B570" s="380" t="s">
        <v>6987</v>
      </c>
      <c r="C570" s="380" t="s">
        <v>6446</v>
      </c>
      <c r="D570" s="381">
        <v>3.04</v>
      </c>
    </row>
    <row r="571" spans="1:4" s="380" customFormat="1" ht="12.75" x14ac:dyDescent="0.2">
      <c r="A571" s="380">
        <v>34588</v>
      </c>
      <c r="B571" s="380" t="s">
        <v>6988</v>
      </c>
      <c r="C571" s="380" t="s">
        <v>6446</v>
      </c>
      <c r="D571" s="381">
        <v>3.28</v>
      </c>
    </row>
    <row r="572" spans="1:4" s="380" customFormat="1" ht="12.75" x14ac:dyDescent="0.2">
      <c r="A572" s="380">
        <v>34590</v>
      </c>
      <c r="B572" s="380" t="s">
        <v>6989</v>
      </c>
      <c r="C572" s="380" t="s">
        <v>6446</v>
      </c>
      <c r="D572" s="381">
        <v>2.99</v>
      </c>
    </row>
    <row r="573" spans="1:4" s="380" customFormat="1" ht="12.75" x14ac:dyDescent="0.2">
      <c r="A573" s="380">
        <v>34591</v>
      </c>
      <c r="B573" s="380" t="s">
        <v>6990</v>
      </c>
      <c r="C573" s="380" t="s">
        <v>6446</v>
      </c>
      <c r="D573" s="381">
        <v>4.05</v>
      </c>
    </row>
    <row r="574" spans="1:4" s="380" customFormat="1" ht="12.75" x14ac:dyDescent="0.2">
      <c r="A574" s="380">
        <v>41372</v>
      </c>
      <c r="B574" s="380" t="s">
        <v>6991</v>
      </c>
      <c r="C574" s="380" t="s">
        <v>6447</v>
      </c>
      <c r="D574" s="381">
        <v>89.29</v>
      </c>
    </row>
    <row r="575" spans="1:4" s="380" customFormat="1" ht="12.75" x14ac:dyDescent="0.2">
      <c r="A575" s="380">
        <v>41371</v>
      </c>
      <c r="B575" s="380" t="s">
        <v>6992</v>
      </c>
      <c r="C575" s="380" t="s">
        <v>6447</v>
      </c>
      <c r="D575" s="381">
        <v>52.77</v>
      </c>
    </row>
    <row r="576" spans="1:4" s="380" customFormat="1" ht="12.75" x14ac:dyDescent="0.2">
      <c r="A576" s="380">
        <v>40517</v>
      </c>
      <c r="B576" s="380" t="s">
        <v>6993</v>
      </c>
      <c r="C576" s="380" t="s">
        <v>6447</v>
      </c>
      <c r="D576" s="381">
        <v>50.65</v>
      </c>
    </row>
    <row r="577" spans="1:4" s="380" customFormat="1" ht="12.75" x14ac:dyDescent="0.2">
      <c r="A577" s="380">
        <v>40515</v>
      </c>
      <c r="B577" s="380" t="s">
        <v>6994</v>
      </c>
      <c r="C577" s="380" t="s">
        <v>6447</v>
      </c>
      <c r="D577" s="381">
        <v>113.96</v>
      </c>
    </row>
    <row r="578" spans="1:4" s="380" customFormat="1" ht="12.75" x14ac:dyDescent="0.2">
      <c r="A578" s="380">
        <v>40529</v>
      </c>
      <c r="B578" s="380" t="s">
        <v>6995</v>
      </c>
      <c r="C578" s="380" t="s">
        <v>6447</v>
      </c>
      <c r="D578" s="381">
        <v>72.81</v>
      </c>
    </row>
    <row r="579" spans="1:4" s="380" customFormat="1" ht="12.75" x14ac:dyDescent="0.2">
      <c r="A579" s="380">
        <v>36170</v>
      </c>
      <c r="B579" s="380" t="s">
        <v>6996</v>
      </c>
      <c r="C579" s="380" t="s">
        <v>6447</v>
      </c>
      <c r="D579" s="381">
        <v>60.41</v>
      </c>
    </row>
    <row r="580" spans="1:4" s="380" customFormat="1" ht="12.75" x14ac:dyDescent="0.2">
      <c r="A580" s="380">
        <v>40524</v>
      </c>
      <c r="B580" s="380" t="s">
        <v>6997</v>
      </c>
      <c r="C580" s="380" t="s">
        <v>6447</v>
      </c>
      <c r="D580" s="381">
        <v>71.22</v>
      </c>
    </row>
    <row r="581" spans="1:4" s="380" customFormat="1" ht="12.75" x14ac:dyDescent="0.2">
      <c r="A581" s="380">
        <v>36156</v>
      </c>
      <c r="B581" s="380" t="s">
        <v>6998</v>
      </c>
      <c r="C581" s="380" t="s">
        <v>6447</v>
      </c>
      <c r="D581" s="381">
        <v>55.4</v>
      </c>
    </row>
    <row r="582" spans="1:4" s="380" customFormat="1" ht="12.75" x14ac:dyDescent="0.2">
      <c r="A582" s="380">
        <v>36155</v>
      </c>
      <c r="B582" s="380" t="s">
        <v>6999</v>
      </c>
      <c r="C582" s="380" t="s">
        <v>6447</v>
      </c>
      <c r="D582" s="381">
        <v>47.82</v>
      </c>
    </row>
    <row r="583" spans="1:4" s="380" customFormat="1" ht="12.75" x14ac:dyDescent="0.2">
      <c r="A583" s="380">
        <v>36154</v>
      </c>
      <c r="B583" s="380" t="s">
        <v>7000</v>
      </c>
      <c r="C583" s="380" t="s">
        <v>6447</v>
      </c>
      <c r="D583" s="381">
        <v>66.48</v>
      </c>
    </row>
    <row r="584" spans="1:4" s="380" customFormat="1" ht="12.75" x14ac:dyDescent="0.2">
      <c r="A584" s="380">
        <v>695</v>
      </c>
      <c r="B584" s="380" t="s">
        <v>7001</v>
      </c>
      <c r="C584" s="380" t="s">
        <v>6447</v>
      </c>
      <c r="D584" s="381">
        <v>48.83</v>
      </c>
    </row>
    <row r="585" spans="1:4" s="380" customFormat="1" ht="12.75" x14ac:dyDescent="0.2">
      <c r="A585" s="380">
        <v>679</v>
      </c>
      <c r="B585" s="380" t="s">
        <v>7002</v>
      </c>
      <c r="C585" s="380" t="s">
        <v>6447</v>
      </c>
      <c r="D585" s="381">
        <v>72.81</v>
      </c>
    </row>
    <row r="586" spans="1:4" s="380" customFormat="1" ht="12.75" x14ac:dyDescent="0.2">
      <c r="A586" s="380">
        <v>711</v>
      </c>
      <c r="B586" s="380" t="s">
        <v>7003</v>
      </c>
      <c r="C586" s="380" t="s">
        <v>6447</v>
      </c>
      <c r="D586" s="381">
        <v>48.16</v>
      </c>
    </row>
    <row r="587" spans="1:4" s="380" customFormat="1" ht="12.75" x14ac:dyDescent="0.2">
      <c r="A587" s="380">
        <v>712</v>
      </c>
      <c r="B587" s="380" t="s">
        <v>7004</v>
      </c>
      <c r="C587" s="380" t="s">
        <v>6447</v>
      </c>
      <c r="D587" s="381">
        <v>60.67</v>
      </c>
    </row>
    <row r="588" spans="1:4" s="380" customFormat="1" ht="12.75" x14ac:dyDescent="0.2">
      <c r="A588" s="380">
        <v>12614</v>
      </c>
      <c r="B588" s="380" t="s">
        <v>7005</v>
      </c>
      <c r="C588" s="380" t="s">
        <v>6446</v>
      </c>
      <c r="D588" s="381">
        <v>22.15</v>
      </c>
    </row>
    <row r="589" spans="1:4" s="380" customFormat="1" ht="12.75" x14ac:dyDescent="0.2">
      <c r="A589" s="380">
        <v>6140</v>
      </c>
      <c r="B589" s="380" t="s">
        <v>7006</v>
      </c>
      <c r="C589" s="380" t="s">
        <v>6446</v>
      </c>
      <c r="D589" s="381">
        <v>4.08</v>
      </c>
    </row>
    <row r="590" spans="1:4" s="380" customFormat="1" ht="12.75" x14ac:dyDescent="0.2">
      <c r="A590" s="380">
        <v>38399</v>
      </c>
      <c r="B590" s="380" t="s">
        <v>7007</v>
      </c>
      <c r="C590" s="380" t="s">
        <v>6446</v>
      </c>
      <c r="D590" s="381">
        <v>222.3</v>
      </c>
    </row>
    <row r="591" spans="1:4" s="380" customFormat="1" ht="12.75" x14ac:dyDescent="0.2">
      <c r="A591" s="380">
        <v>735</v>
      </c>
      <c r="B591" s="380" t="s">
        <v>7008</v>
      </c>
      <c r="C591" s="380" t="s">
        <v>6446</v>
      </c>
      <c r="D591" s="382">
        <v>2568.27</v>
      </c>
    </row>
    <row r="592" spans="1:4" s="380" customFormat="1" ht="12.75" x14ac:dyDescent="0.2">
      <c r="A592" s="380">
        <v>736</v>
      </c>
      <c r="B592" s="380" t="s">
        <v>7009</v>
      </c>
      <c r="C592" s="380" t="s">
        <v>6446</v>
      </c>
      <c r="D592" s="382">
        <v>2159.4499999999998</v>
      </c>
    </row>
    <row r="593" spans="1:4" s="380" customFormat="1" ht="12.75" x14ac:dyDescent="0.2">
      <c r="A593" s="380">
        <v>729</v>
      </c>
      <c r="B593" s="380" t="s">
        <v>7010</v>
      </c>
      <c r="C593" s="380" t="s">
        <v>6446</v>
      </c>
      <c r="D593" s="381">
        <v>880</v>
      </c>
    </row>
    <row r="594" spans="1:4" s="380" customFormat="1" ht="12.75" x14ac:dyDescent="0.2">
      <c r="A594" s="380">
        <v>39925</v>
      </c>
      <c r="B594" s="380" t="s">
        <v>7011</v>
      </c>
      <c r="C594" s="380" t="s">
        <v>6446</v>
      </c>
      <c r="D594" s="382">
        <v>12715.92</v>
      </c>
    </row>
    <row r="595" spans="1:4" s="380" customFormat="1" ht="12.75" x14ac:dyDescent="0.2">
      <c r="A595" s="380">
        <v>731</v>
      </c>
      <c r="B595" s="380" t="s">
        <v>7012</v>
      </c>
      <c r="C595" s="380" t="s">
        <v>6446</v>
      </c>
      <c r="D595" s="381">
        <v>856.46</v>
      </c>
    </row>
    <row r="596" spans="1:4" s="380" customFormat="1" ht="12.75" x14ac:dyDescent="0.2">
      <c r="A596" s="380">
        <v>10575</v>
      </c>
      <c r="B596" s="380" t="s">
        <v>7013</v>
      </c>
      <c r="C596" s="380" t="s">
        <v>6446</v>
      </c>
      <c r="D596" s="382">
        <v>1336.56</v>
      </c>
    </row>
    <row r="597" spans="1:4" s="380" customFormat="1" ht="12.75" x14ac:dyDescent="0.2">
      <c r="A597" s="380">
        <v>733</v>
      </c>
      <c r="B597" s="380" t="s">
        <v>7014</v>
      </c>
      <c r="C597" s="380" t="s">
        <v>6446</v>
      </c>
      <c r="D597" s="382">
        <v>1463.38</v>
      </c>
    </row>
    <row r="598" spans="1:4" s="380" customFormat="1" ht="12.75" x14ac:dyDescent="0.2">
      <c r="A598" s="380">
        <v>732</v>
      </c>
      <c r="B598" s="380" t="s">
        <v>7015</v>
      </c>
      <c r="C598" s="380" t="s">
        <v>6446</v>
      </c>
      <c r="D598" s="382">
        <v>1443.7</v>
      </c>
    </row>
    <row r="599" spans="1:4" s="380" customFormat="1" ht="12.75" x14ac:dyDescent="0.2">
      <c r="A599" s="380">
        <v>737</v>
      </c>
      <c r="B599" s="380" t="s">
        <v>7016</v>
      </c>
      <c r="C599" s="380" t="s">
        <v>6446</v>
      </c>
      <c r="D599" s="382">
        <v>8095.85</v>
      </c>
    </row>
    <row r="600" spans="1:4" s="380" customFormat="1" ht="12.75" x14ac:dyDescent="0.2">
      <c r="A600" s="380">
        <v>738</v>
      </c>
      <c r="B600" s="380" t="s">
        <v>7017</v>
      </c>
      <c r="C600" s="380" t="s">
        <v>6446</v>
      </c>
      <c r="D600" s="382">
        <v>3753.99</v>
      </c>
    </row>
    <row r="601" spans="1:4" s="380" customFormat="1" ht="12.75" x14ac:dyDescent="0.2">
      <c r="A601" s="380">
        <v>740</v>
      </c>
      <c r="B601" s="380" t="s">
        <v>7018</v>
      </c>
      <c r="C601" s="380" t="s">
        <v>6446</v>
      </c>
      <c r="D601" s="382">
        <v>7616.07</v>
      </c>
    </row>
    <row r="602" spans="1:4" s="380" customFormat="1" ht="12.75" x14ac:dyDescent="0.2">
      <c r="A602" s="380">
        <v>734</v>
      </c>
      <c r="B602" s="380" t="s">
        <v>7019</v>
      </c>
      <c r="C602" s="380" t="s">
        <v>6446</v>
      </c>
      <c r="D602" s="382">
        <v>1547.64</v>
      </c>
    </row>
    <row r="603" spans="1:4" s="380" customFormat="1" ht="12.75" x14ac:dyDescent="0.2">
      <c r="A603" s="380">
        <v>39008</v>
      </c>
      <c r="B603" s="380" t="s">
        <v>7020</v>
      </c>
      <c r="C603" s="380" t="s">
        <v>6446</v>
      </c>
      <c r="D603" s="382">
        <v>61647.83</v>
      </c>
    </row>
    <row r="604" spans="1:4" s="380" customFormat="1" ht="12.75" x14ac:dyDescent="0.2">
      <c r="A604" s="380">
        <v>39009</v>
      </c>
      <c r="B604" s="380" t="s">
        <v>7021</v>
      </c>
      <c r="C604" s="380" t="s">
        <v>6446</v>
      </c>
      <c r="D604" s="382">
        <v>66048.009999999995</v>
      </c>
    </row>
    <row r="605" spans="1:4" s="380" customFormat="1" ht="12.75" x14ac:dyDescent="0.2">
      <c r="A605" s="380">
        <v>10587</v>
      </c>
      <c r="B605" s="380" t="s">
        <v>7022</v>
      </c>
      <c r="C605" s="380" t="s">
        <v>6446</v>
      </c>
      <c r="D605" s="382">
        <v>3012.95</v>
      </c>
    </row>
    <row r="606" spans="1:4" s="380" customFormat="1" ht="12.75" x14ac:dyDescent="0.2">
      <c r="A606" s="380">
        <v>759</v>
      </c>
      <c r="B606" s="380" t="s">
        <v>7023</v>
      </c>
      <c r="C606" s="380" t="s">
        <v>6446</v>
      </c>
      <c r="D606" s="382">
        <v>4332.03</v>
      </c>
    </row>
    <row r="607" spans="1:4" s="380" customFormat="1" ht="12.75" x14ac:dyDescent="0.2">
      <c r="A607" s="380">
        <v>761</v>
      </c>
      <c r="B607" s="380" t="s">
        <v>7024</v>
      </c>
      <c r="C607" s="380" t="s">
        <v>6446</v>
      </c>
      <c r="D607" s="382">
        <v>7343.15</v>
      </c>
    </row>
    <row r="608" spans="1:4" s="380" customFormat="1" ht="12.75" x14ac:dyDescent="0.2">
      <c r="A608" s="380">
        <v>750</v>
      </c>
      <c r="B608" s="380" t="s">
        <v>7025</v>
      </c>
      <c r="C608" s="380" t="s">
        <v>6446</v>
      </c>
      <c r="D608" s="382">
        <v>6971.74</v>
      </c>
    </row>
    <row r="609" spans="1:4" s="380" customFormat="1" ht="12.75" x14ac:dyDescent="0.2">
      <c r="A609" s="380">
        <v>755</v>
      </c>
      <c r="B609" s="380" t="s">
        <v>7026</v>
      </c>
      <c r="C609" s="380" t="s">
        <v>6446</v>
      </c>
      <c r="D609" s="382">
        <v>28608.639999999999</v>
      </c>
    </row>
    <row r="610" spans="1:4" s="380" customFormat="1" ht="12.75" x14ac:dyDescent="0.2">
      <c r="A610" s="380">
        <v>749</v>
      </c>
      <c r="B610" s="380" t="s">
        <v>7027</v>
      </c>
      <c r="C610" s="380" t="s">
        <v>6446</v>
      </c>
      <c r="D610" s="382">
        <v>10521.73</v>
      </c>
    </row>
    <row r="611" spans="1:4" s="380" customFormat="1" ht="12.75" x14ac:dyDescent="0.2">
      <c r="A611" s="380">
        <v>756</v>
      </c>
      <c r="B611" s="380" t="s">
        <v>7028</v>
      </c>
      <c r="C611" s="380" t="s">
        <v>6446</v>
      </c>
      <c r="D611" s="382">
        <v>31201.55</v>
      </c>
    </row>
    <row r="612" spans="1:4" s="380" customFormat="1" ht="12.75" x14ac:dyDescent="0.2">
      <c r="A612" s="380">
        <v>757</v>
      </c>
      <c r="B612" s="380" t="s">
        <v>7029</v>
      </c>
      <c r="C612" s="380" t="s">
        <v>6446</v>
      </c>
      <c r="D612" s="382">
        <v>14167.5</v>
      </c>
    </row>
    <row r="613" spans="1:4" s="380" customFormat="1" ht="12.75" x14ac:dyDescent="0.2">
      <c r="A613" s="380">
        <v>10588</v>
      </c>
      <c r="B613" s="380" t="s">
        <v>7030</v>
      </c>
      <c r="C613" s="380" t="s">
        <v>6446</v>
      </c>
      <c r="D613" s="382">
        <v>3127.83</v>
      </c>
    </row>
    <row r="614" spans="1:4" s="380" customFormat="1" ht="12.75" x14ac:dyDescent="0.2">
      <c r="A614" s="380">
        <v>10592</v>
      </c>
      <c r="B614" s="380" t="s">
        <v>7031</v>
      </c>
      <c r="C614" s="380" t="s">
        <v>6446</v>
      </c>
      <c r="D614" s="382">
        <v>3778</v>
      </c>
    </row>
    <row r="615" spans="1:4" s="380" customFormat="1" ht="12.75" x14ac:dyDescent="0.2">
      <c r="A615" s="380">
        <v>10589</v>
      </c>
      <c r="B615" s="380" t="s">
        <v>7032</v>
      </c>
      <c r="C615" s="380" t="s">
        <v>6446</v>
      </c>
      <c r="D615" s="382">
        <v>5075.5</v>
      </c>
    </row>
    <row r="616" spans="1:4" s="380" customFormat="1" ht="12.75" x14ac:dyDescent="0.2">
      <c r="A616" s="380">
        <v>760</v>
      </c>
      <c r="B616" s="380" t="s">
        <v>7033</v>
      </c>
      <c r="C616" s="380" t="s">
        <v>6446</v>
      </c>
      <c r="D616" s="382">
        <v>28335</v>
      </c>
    </row>
    <row r="617" spans="1:4" s="380" customFormat="1" ht="12.75" x14ac:dyDescent="0.2">
      <c r="A617" s="380">
        <v>751</v>
      </c>
      <c r="B617" s="380" t="s">
        <v>7034</v>
      </c>
      <c r="C617" s="380" t="s">
        <v>6446</v>
      </c>
      <c r="D617" s="382">
        <v>4462.76</v>
      </c>
    </row>
    <row r="618" spans="1:4" s="380" customFormat="1" ht="12.75" x14ac:dyDescent="0.2">
      <c r="A618" s="380">
        <v>754</v>
      </c>
      <c r="B618" s="380" t="s">
        <v>7035</v>
      </c>
      <c r="C618" s="380" t="s">
        <v>6446</v>
      </c>
      <c r="D618" s="382">
        <v>7083.75</v>
      </c>
    </row>
    <row r="619" spans="1:4" s="380" customFormat="1" ht="12.75" x14ac:dyDescent="0.2">
      <c r="A619" s="380">
        <v>14013</v>
      </c>
      <c r="B619" s="380" t="s">
        <v>7036</v>
      </c>
      <c r="C619" s="380" t="s">
        <v>6446</v>
      </c>
      <c r="D619" s="382">
        <v>218767.6</v>
      </c>
    </row>
    <row r="620" spans="1:4" s="380" customFormat="1" ht="12.75" x14ac:dyDescent="0.2">
      <c r="A620" s="380">
        <v>39917</v>
      </c>
      <c r="B620" s="380" t="s">
        <v>7037</v>
      </c>
      <c r="C620" s="380" t="s">
        <v>6446</v>
      </c>
      <c r="D620" s="382">
        <v>94695.52</v>
      </c>
    </row>
    <row r="621" spans="1:4" s="380" customFormat="1" ht="12.75" x14ac:dyDescent="0.2">
      <c r="A621" s="380">
        <v>38167</v>
      </c>
      <c r="B621" s="380" t="s">
        <v>13011</v>
      </c>
      <c r="C621" s="380" t="s">
        <v>6896</v>
      </c>
      <c r="D621" s="381">
        <v>25.75</v>
      </c>
    </row>
    <row r="622" spans="1:4" s="380" customFormat="1" ht="12.75" x14ac:dyDescent="0.2">
      <c r="A622" s="380">
        <v>36145</v>
      </c>
      <c r="B622" s="380" t="s">
        <v>7038</v>
      </c>
      <c r="C622" s="380" t="s">
        <v>6896</v>
      </c>
      <c r="D622" s="381">
        <v>42.48</v>
      </c>
    </row>
    <row r="623" spans="1:4" s="380" customFormat="1" ht="12.75" x14ac:dyDescent="0.2">
      <c r="A623" s="380">
        <v>12893</v>
      </c>
      <c r="B623" s="380" t="s">
        <v>7039</v>
      </c>
      <c r="C623" s="380" t="s">
        <v>6896</v>
      </c>
      <c r="D623" s="381">
        <v>70.8</v>
      </c>
    </row>
    <row r="624" spans="1:4" s="380" customFormat="1" ht="12.75" x14ac:dyDescent="0.2">
      <c r="A624" s="380">
        <v>11685</v>
      </c>
      <c r="B624" s="380" t="s">
        <v>7040</v>
      </c>
      <c r="C624" s="380" t="s">
        <v>6446</v>
      </c>
      <c r="D624" s="381">
        <v>26.35</v>
      </c>
    </row>
    <row r="625" spans="1:4" s="380" customFormat="1" ht="12.75" x14ac:dyDescent="0.2">
      <c r="A625" s="380">
        <v>11680</v>
      </c>
      <c r="B625" s="380" t="s">
        <v>7041</v>
      </c>
      <c r="C625" s="380" t="s">
        <v>6446</v>
      </c>
      <c r="D625" s="381">
        <v>17.54</v>
      </c>
    </row>
    <row r="626" spans="1:4" s="380" customFormat="1" ht="12.75" x14ac:dyDescent="0.2">
      <c r="A626" s="380">
        <v>11679</v>
      </c>
      <c r="B626" s="380" t="s">
        <v>15075</v>
      </c>
      <c r="C626" s="380" t="s">
        <v>6446</v>
      </c>
      <c r="D626" s="381">
        <v>23.78</v>
      </c>
    </row>
    <row r="627" spans="1:4" s="380" customFormat="1" ht="12.75" x14ac:dyDescent="0.2">
      <c r="A627" s="380">
        <v>2512</v>
      </c>
      <c r="B627" s="380" t="s">
        <v>7042</v>
      </c>
      <c r="C627" s="380" t="s">
        <v>6446</v>
      </c>
      <c r="D627" s="381">
        <v>24.56</v>
      </c>
    </row>
    <row r="628" spans="1:4" s="380" customFormat="1" ht="12.75" x14ac:dyDescent="0.2">
      <c r="A628" s="380">
        <v>4374</v>
      </c>
      <c r="B628" s="380" t="s">
        <v>7043</v>
      </c>
      <c r="C628" s="380" t="s">
        <v>6446</v>
      </c>
      <c r="D628" s="381">
        <v>0.59</v>
      </c>
    </row>
    <row r="629" spans="1:4" s="380" customFormat="1" ht="12.75" x14ac:dyDescent="0.2">
      <c r="A629" s="380">
        <v>7568</v>
      </c>
      <c r="B629" s="380" t="s">
        <v>7044</v>
      </c>
      <c r="C629" s="380" t="s">
        <v>6446</v>
      </c>
      <c r="D629" s="381">
        <v>0.98</v>
      </c>
    </row>
    <row r="630" spans="1:4" s="380" customFormat="1" ht="12.75" x14ac:dyDescent="0.2">
      <c r="A630" s="380">
        <v>7584</v>
      </c>
      <c r="B630" s="380" t="s">
        <v>7045</v>
      </c>
      <c r="C630" s="380" t="s">
        <v>6446</v>
      </c>
      <c r="D630" s="381">
        <v>1.49</v>
      </c>
    </row>
    <row r="631" spans="1:4" s="380" customFormat="1" ht="12.75" x14ac:dyDescent="0.2">
      <c r="A631" s="380">
        <v>11945</v>
      </c>
      <c r="B631" s="380" t="s">
        <v>7046</v>
      </c>
      <c r="C631" s="380" t="s">
        <v>6446</v>
      </c>
      <c r="D631" s="381">
        <v>0.09</v>
      </c>
    </row>
    <row r="632" spans="1:4" s="380" customFormat="1" ht="12.75" x14ac:dyDescent="0.2">
      <c r="A632" s="380">
        <v>11946</v>
      </c>
      <c r="B632" s="380" t="s">
        <v>7047</v>
      </c>
      <c r="C632" s="380" t="s">
        <v>6446</v>
      </c>
      <c r="D632" s="381">
        <v>0.11</v>
      </c>
    </row>
    <row r="633" spans="1:4" s="380" customFormat="1" ht="12.75" x14ac:dyDescent="0.2">
      <c r="A633" s="380">
        <v>4375</v>
      </c>
      <c r="B633" s="380" t="s">
        <v>7048</v>
      </c>
      <c r="C633" s="380" t="s">
        <v>6446</v>
      </c>
      <c r="D633" s="381">
        <v>0.16</v>
      </c>
    </row>
    <row r="634" spans="1:4" s="380" customFormat="1" ht="12.75" x14ac:dyDescent="0.2">
      <c r="A634" s="380">
        <v>11950</v>
      </c>
      <c r="B634" s="380" t="s">
        <v>7049</v>
      </c>
      <c r="C634" s="380" t="s">
        <v>6446</v>
      </c>
      <c r="D634" s="381">
        <v>0.33</v>
      </c>
    </row>
    <row r="635" spans="1:4" s="380" customFormat="1" ht="12.75" x14ac:dyDescent="0.2">
      <c r="A635" s="380">
        <v>4376</v>
      </c>
      <c r="B635" s="380" t="s">
        <v>7050</v>
      </c>
      <c r="C635" s="380" t="s">
        <v>6446</v>
      </c>
      <c r="D635" s="381">
        <v>0.31</v>
      </c>
    </row>
    <row r="636" spans="1:4" s="380" customFormat="1" ht="12.75" x14ac:dyDescent="0.2">
      <c r="A636" s="380">
        <v>7583</v>
      </c>
      <c r="B636" s="380" t="s">
        <v>7051</v>
      </c>
      <c r="C636" s="380" t="s">
        <v>6446</v>
      </c>
      <c r="D636" s="381">
        <v>0.67</v>
      </c>
    </row>
    <row r="637" spans="1:4" s="380" customFormat="1" ht="12.75" x14ac:dyDescent="0.2">
      <c r="A637" s="380">
        <v>4350</v>
      </c>
      <c r="B637" s="380" t="s">
        <v>7052</v>
      </c>
      <c r="C637" s="380" t="s">
        <v>6446</v>
      </c>
      <c r="D637" s="381">
        <v>0.45</v>
      </c>
    </row>
    <row r="638" spans="1:4" s="380" customFormat="1" ht="12.75" x14ac:dyDescent="0.2">
      <c r="A638" s="380">
        <v>39886</v>
      </c>
      <c r="B638" s="380" t="s">
        <v>7053</v>
      </c>
      <c r="C638" s="380" t="s">
        <v>6446</v>
      </c>
      <c r="D638" s="381">
        <v>6.45</v>
      </c>
    </row>
    <row r="639" spans="1:4" s="380" customFormat="1" ht="12.75" x14ac:dyDescent="0.2">
      <c r="A639" s="380">
        <v>39887</v>
      </c>
      <c r="B639" s="380" t="s">
        <v>7054</v>
      </c>
      <c r="C639" s="380" t="s">
        <v>6446</v>
      </c>
      <c r="D639" s="381">
        <v>9.68</v>
      </c>
    </row>
    <row r="640" spans="1:4" s="380" customFormat="1" ht="12.75" x14ac:dyDescent="0.2">
      <c r="A640" s="380">
        <v>39888</v>
      </c>
      <c r="B640" s="380" t="s">
        <v>7055</v>
      </c>
      <c r="C640" s="380" t="s">
        <v>6446</v>
      </c>
      <c r="D640" s="381">
        <v>22.13</v>
      </c>
    </row>
    <row r="641" spans="1:4" s="380" customFormat="1" ht="12.75" x14ac:dyDescent="0.2">
      <c r="A641" s="380">
        <v>39890</v>
      </c>
      <c r="B641" s="380" t="s">
        <v>7056</v>
      </c>
      <c r="C641" s="380" t="s">
        <v>6446</v>
      </c>
      <c r="D641" s="381">
        <v>37.770000000000003</v>
      </c>
    </row>
    <row r="642" spans="1:4" s="380" customFormat="1" ht="12.75" x14ac:dyDescent="0.2">
      <c r="A642" s="380">
        <v>39891</v>
      </c>
      <c r="B642" s="380" t="s">
        <v>7057</v>
      </c>
      <c r="C642" s="380" t="s">
        <v>6446</v>
      </c>
      <c r="D642" s="381">
        <v>53.26</v>
      </c>
    </row>
    <row r="643" spans="1:4" s="380" customFormat="1" ht="12.75" x14ac:dyDescent="0.2">
      <c r="A643" s="380">
        <v>39892</v>
      </c>
      <c r="B643" s="380" t="s">
        <v>7058</v>
      </c>
      <c r="C643" s="380" t="s">
        <v>6446</v>
      </c>
      <c r="D643" s="381">
        <v>166.02</v>
      </c>
    </row>
    <row r="644" spans="1:4" s="380" customFormat="1" ht="12.75" x14ac:dyDescent="0.2">
      <c r="A644" s="380">
        <v>790</v>
      </c>
      <c r="B644" s="380" t="s">
        <v>7059</v>
      </c>
      <c r="C644" s="380" t="s">
        <v>6446</v>
      </c>
      <c r="D644" s="381">
        <v>20.010000000000002</v>
      </c>
    </row>
    <row r="645" spans="1:4" s="380" customFormat="1" ht="12.75" x14ac:dyDescent="0.2">
      <c r="A645" s="380">
        <v>766</v>
      </c>
      <c r="B645" s="380" t="s">
        <v>7060</v>
      </c>
      <c r="C645" s="380" t="s">
        <v>6446</v>
      </c>
      <c r="D645" s="381">
        <v>20.010000000000002</v>
      </c>
    </row>
    <row r="646" spans="1:4" s="380" customFormat="1" ht="12.75" x14ac:dyDescent="0.2">
      <c r="A646" s="380">
        <v>791</v>
      </c>
      <c r="B646" s="380" t="s">
        <v>7061</v>
      </c>
      <c r="C646" s="380" t="s">
        <v>6446</v>
      </c>
      <c r="D646" s="381">
        <v>20.010000000000002</v>
      </c>
    </row>
    <row r="647" spans="1:4" s="380" customFormat="1" ht="12.75" x14ac:dyDescent="0.2">
      <c r="A647" s="380">
        <v>767</v>
      </c>
      <c r="B647" s="380" t="s">
        <v>7062</v>
      </c>
      <c r="C647" s="380" t="s">
        <v>6446</v>
      </c>
      <c r="D647" s="381">
        <v>20.010000000000002</v>
      </c>
    </row>
    <row r="648" spans="1:4" s="380" customFormat="1" ht="12.75" x14ac:dyDescent="0.2">
      <c r="A648" s="380">
        <v>768</v>
      </c>
      <c r="B648" s="380" t="s">
        <v>7063</v>
      </c>
      <c r="C648" s="380" t="s">
        <v>6446</v>
      </c>
      <c r="D648" s="381">
        <v>15.71</v>
      </c>
    </row>
    <row r="649" spans="1:4" s="380" customFormat="1" ht="12.75" x14ac:dyDescent="0.2">
      <c r="A649" s="380">
        <v>789</v>
      </c>
      <c r="B649" s="380" t="s">
        <v>7064</v>
      </c>
      <c r="C649" s="380" t="s">
        <v>6446</v>
      </c>
      <c r="D649" s="381">
        <v>15.38</v>
      </c>
    </row>
    <row r="650" spans="1:4" s="380" customFormat="1" ht="12.75" x14ac:dyDescent="0.2">
      <c r="A650" s="380">
        <v>769</v>
      </c>
      <c r="B650" s="380" t="s">
        <v>7065</v>
      </c>
      <c r="C650" s="380" t="s">
        <v>6446</v>
      </c>
      <c r="D650" s="381">
        <v>15.71</v>
      </c>
    </row>
    <row r="651" spans="1:4" s="380" customFormat="1" ht="12.75" x14ac:dyDescent="0.2">
      <c r="A651" s="380">
        <v>770</v>
      </c>
      <c r="B651" s="380" t="s">
        <v>7066</v>
      </c>
      <c r="C651" s="380" t="s">
        <v>6446</v>
      </c>
      <c r="D651" s="381">
        <v>5.54</v>
      </c>
    </row>
    <row r="652" spans="1:4" s="380" customFormat="1" ht="12.75" x14ac:dyDescent="0.2">
      <c r="A652" s="380">
        <v>12394</v>
      </c>
      <c r="B652" s="380" t="s">
        <v>7067</v>
      </c>
      <c r="C652" s="380" t="s">
        <v>6446</v>
      </c>
      <c r="D652" s="381">
        <v>5.54</v>
      </c>
    </row>
    <row r="653" spans="1:4" s="380" customFormat="1" ht="12.75" x14ac:dyDescent="0.2">
      <c r="A653" s="380">
        <v>764</v>
      </c>
      <c r="B653" s="380" t="s">
        <v>7068</v>
      </c>
      <c r="C653" s="380" t="s">
        <v>6446</v>
      </c>
      <c r="D653" s="381">
        <v>9.67</v>
      </c>
    </row>
    <row r="654" spans="1:4" s="380" customFormat="1" ht="12.75" x14ac:dyDescent="0.2">
      <c r="A654" s="380">
        <v>765</v>
      </c>
      <c r="B654" s="380" t="s">
        <v>7069</v>
      </c>
      <c r="C654" s="380" t="s">
        <v>6446</v>
      </c>
      <c r="D654" s="381">
        <v>9.67</v>
      </c>
    </row>
    <row r="655" spans="1:4" s="380" customFormat="1" ht="12.75" x14ac:dyDescent="0.2">
      <c r="A655" s="380">
        <v>787</v>
      </c>
      <c r="B655" s="380" t="s">
        <v>7070</v>
      </c>
      <c r="C655" s="380" t="s">
        <v>6446</v>
      </c>
      <c r="D655" s="381">
        <v>43.19</v>
      </c>
    </row>
    <row r="656" spans="1:4" s="380" customFormat="1" ht="12.75" x14ac:dyDescent="0.2">
      <c r="A656" s="380">
        <v>774</v>
      </c>
      <c r="B656" s="380" t="s">
        <v>7071</v>
      </c>
      <c r="C656" s="380" t="s">
        <v>6446</v>
      </c>
      <c r="D656" s="381">
        <v>43.19</v>
      </c>
    </row>
    <row r="657" spans="1:4" s="380" customFormat="1" ht="12.75" x14ac:dyDescent="0.2">
      <c r="A657" s="380">
        <v>773</v>
      </c>
      <c r="B657" s="380" t="s">
        <v>7072</v>
      </c>
      <c r="C657" s="380" t="s">
        <v>6446</v>
      </c>
      <c r="D657" s="381">
        <v>43.19</v>
      </c>
    </row>
    <row r="658" spans="1:4" s="380" customFormat="1" ht="12.75" x14ac:dyDescent="0.2">
      <c r="A658" s="380">
        <v>775</v>
      </c>
      <c r="B658" s="380" t="s">
        <v>7073</v>
      </c>
      <c r="C658" s="380" t="s">
        <v>6446</v>
      </c>
      <c r="D658" s="381">
        <v>43.19</v>
      </c>
    </row>
    <row r="659" spans="1:4" s="380" customFormat="1" ht="12.75" x14ac:dyDescent="0.2">
      <c r="A659" s="380">
        <v>788</v>
      </c>
      <c r="B659" s="380" t="s">
        <v>7074</v>
      </c>
      <c r="C659" s="380" t="s">
        <v>6446</v>
      </c>
      <c r="D659" s="381">
        <v>26.85</v>
      </c>
    </row>
    <row r="660" spans="1:4" s="380" customFormat="1" ht="12.75" x14ac:dyDescent="0.2">
      <c r="A660" s="380">
        <v>772</v>
      </c>
      <c r="B660" s="380" t="s">
        <v>7075</v>
      </c>
      <c r="C660" s="380" t="s">
        <v>6446</v>
      </c>
      <c r="D660" s="381">
        <v>26.85</v>
      </c>
    </row>
    <row r="661" spans="1:4" s="380" customFormat="1" ht="12.75" x14ac:dyDescent="0.2">
      <c r="A661" s="380">
        <v>771</v>
      </c>
      <c r="B661" s="380" t="s">
        <v>7076</v>
      </c>
      <c r="C661" s="380" t="s">
        <v>6446</v>
      </c>
      <c r="D661" s="381">
        <v>26.85</v>
      </c>
    </row>
    <row r="662" spans="1:4" s="380" customFormat="1" ht="12.75" x14ac:dyDescent="0.2">
      <c r="A662" s="380">
        <v>779</v>
      </c>
      <c r="B662" s="380" t="s">
        <v>7077</v>
      </c>
      <c r="C662" s="380" t="s">
        <v>6446</v>
      </c>
      <c r="D662" s="381">
        <v>6.67</v>
      </c>
    </row>
    <row r="663" spans="1:4" s="380" customFormat="1" ht="12.75" x14ac:dyDescent="0.2">
      <c r="A663" s="380">
        <v>776</v>
      </c>
      <c r="B663" s="380" t="s">
        <v>7078</v>
      </c>
      <c r="C663" s="380" t="s">
        <v>6446</v>
      </c>
      <c r="D663" s="381">
        <v>63.68</v>
      </c>
    </row>
    <row r="664" spans="1:4" s="380" customFormat="1" ht="12.75" x14ac:dyDescent="0.2">
      <c r="A664" s="380">
        <v>777</v>
      </c>
      <c r="B664" s="380" t="s">
        <v>7079</v>
      </c>
      <c r="C664" s="380" t="s">
        <v>6446</v>
      </c>
      <c r="D664" s="381">
        <v>61.9</v>
      </c>
    </row>
    <row r="665" spans="1:4" s="380" customFormat="1" ht="12.75" x14ac:dyDescent="0.2">
      <c r="A665" s="380">
        <v>780</v>
      </c>
      <c r="B665" s="380" t="s">
        <v>7080</v>
      </c>
      <c r="C665" s="380" t="s">
        <v>6446</v>
      </c>
      <c r="D665" s="381">
        <v>62.21</v>
      </c>
    </row>
    <row r="666" spans="1:4" s="380" customFormat="1" ht="12.75" x14ac:dyDescent="0.2">
      <c r="A666" s="380">
        <v>778</v>
      </c>
      <c r="B666" s="380" t="s">
        <v>7081</v>
      </c>
      <c r="C666" s="380" t="s">
        <v>6446</v>
      </c>
      <c r="D666" s="381">
        <v>63.68</v>
      </c>
    </row>
    <row r="667" spans="1:4" s="380" customFormat="1" ht="12.75" x14ac:dyDescent="0.2">
      <c r="A667" s="380">
        <v>781</v>
      </c>
      <c r="B667" s="380" t="s">
        <v>7082</v>
      </c>
      <c r="C667" s="380" t="s">
        <v>6446</v>
      </c>
      <c r="D667" s="381">
        <v>117.65</v>
      </c>
    </row>
    <row r="668" spans="1:4" s="380" customFormat="1" ht="12.75" x14ac:dyDescent="0.2">
      <c r="A668" s="380">
        <v>786</v>
      </c>
      <c r="B668" s="380" t="s">
        <v>7083</v>
      </c>
      <c r="C668" s="380" t="s">
        <v>6446</v>
      </c>
      <c r="D668" s="381">
        <v>117.65</v>
      </c>
    </row>
    <row r="669" spans="1:4" s="380" customFormat="1" ht="12.75" x14ac:dyDescent="0.2">
      <c r="A669" s="380">
        <v>782</v>
      </c>
      <c r="B669" s="380" t="s">
        <v>7084</v>
      </c>
      <c r="C669" s="380" t="s">
        <v>6446</v>
      </c>
      <c r="D669" s="381">
        <v>117.65</v>
      </c>
    </row>
    <row r="670" spans="1:4" s="380" customFormat="1" ht="12.75" x14ac:dyDescent="0.2">
      <c r="A670" s="380">
        <v>783</v>
      </c>
      <c r="B670" s="380" t="s">
        <v>7085</v>
      </c>
      <c r="C670" s="380" t="s">
        <v>6446</v>
      </c>
      <c r="D670" s="381">
        <v>322</v>
      </c>
    </row>
    <row r="671" spans="1:4" s="380" customFormat="1" ht="12.75" x14ac:dyDescent="0.2">
      <c r="A671" s="380">
        <v>785</v>
      </c>
      <c r="B671" s="380" t="s">
        <v>7086</v>
      </c>
      <c r="C671" s="380" t="s">
        <v>6446</v>
      </c>
      <c r="D671" s="381">
        <v>340.22</v>
      </c>
    </row>
    <row r="672" spans="1:4" s="380" customFormat="1" ht="12.75" x14ac:dyDescent="0.2">
      <c r="A672" s="380">
        <v>784</v>
      </c>
      <c r="B672" s="380" t="s">
        <v>7087</v>
      </c>
      <c r="C672" s="380" t="s">
        <v>6446</v>
      </c>
      <c r="D672" s="381">
        <v>364.97</v>
      </c>
    </row>
    <row r="673" spans="1:4" s="380" customFormat="1" ht="12.75" x14ac:dyDescent="0.2">
      <c r="A673" s="380">
        <v>831</v>
      </c>
      <c r="B673" s="380" t="s">
        <v>7088</v>
      </c>
      <c r="C673" s="380" t="s">
        <v>6446</v>
      </c>
      <c r="D673" s="381">
        <v>80.38</v>
      </c>
    </row>
    <row r="674" spans="1:4" s="380" customFormat="1" ht="12.75" x14ac:dyDescent="0.2">
      <c r="A674" s="380">
        <v>828</v>
      </c>
      <c r="B674" s="380" t="s">
        <v>7089</v>
      </c>
      <c r="C674" s="380" t="s">
        <v>6446</v>
      </c>
      <c r="D674" s="381">
        <v>0.46</v>
      </c>
    </row>
    <row r="675" spans="1:4" s="380" customFormat="1" ht="12.75" x14ac:dyDescent="0.2">
      <c r="A675" s="380">
        <v>829</v>
      </c>
      <c r="B675" s="380" t="s">
        <v>7090</v>
      </c>
      <c r="C675" s="380" t="s">
        <v>6446</v>
      </c>
      <c r="D675" s="381">
        <v>0.97</v>
      </c>
    </row>
    <row r="676" spans="1:4" s="380" customFormat="1" ht="12.75" x14ac:dyDescent="0.2">
      <c r="A676" s="380">
        <v>812</v>
      </c>
      <c r="B676" s="380" t="s">
        <v>7091</v>
      </c>
      <c r="C676" s="380" t="s">
        <v>6446</v>
      </c>
      <c r="D676" s="381">
        <v>2.11</v>
      </c>
    </row>
    <row r="677" spans="1:4" s="380" customFormat="1" ht="12.75" x14ac:dyDescent="0.2">
      <c r="A677" s="380">
        <v>819</v>
      </c>
      <c r="B677" s="380" t="s">
        <v>7092</v>
      </c>
      <c r="C677" s="380" t="s">
        <v>6446</v>
      </c>
      <c r="D677" s="381">
        <v>3.47</v>
      </c>
    </row>
    <row r="678" spans="1:4" s="380" customFormat="1" ht="12.75" x14ac:dyDescent="0.2">
      <c r="A678" s="380">
        <v>818</v>
      </c>
      <c r="B678" s="380" t="s">
        <v>7093</v>
      </c>
      <c r="C678" s="380" t="s">
        <v>6446</v>
      </c>
      <c r="D678" s="381">
        <v>5.84</v>
      </c>
    </row>
    <row r="679" spans="1:4" s="380" customFormat="1" ht="12.75" x14ac:dyDescent="0.2">
      <c r="A679" s="380">
        <v>823</v>
      </c>
      <c r="B679" s="380" t="s">
        <v>7094</v>
      </c>
      <c r="C679" s="380" t="s">
        <v>6446</v>
      </c>
      <c r="D679" s="381">
        <v>17.579999999999998</v>
      </c>
    </row>
    <row r="680" spans="1:4" s="380" customFormat="1" ht="12.75" x14ac:dyDescent="0.2">
      <c r="A680" s="380">
        <v>830</v>
      </c>
      <c r="B680" s="380" t="s">
        <v>7095</v>
      </c>
      <c r="C680" s="380" t="s">
        <v>6446</v>
      </c>
      <c r="D680" s="381">
        <v>14.48</v>
      </c>
    </row>
    <row r="681" spans="1:4" s="380" customFormat="1" ht="12.75" x14ac:dyDescent="0.2">
      <c r="A681" s="380">
        <v>826</v>
      </c>
      <c r="B681" s="380" t="s">
        <v>7096</v>
      </c>
      <c r="C681" s="380" t="s">
        <v>6446</v>
      </c>
      <c r="D681" s="381">
        <v>45.08</v>
      </c>
    </row>
    <row r="682" spans="1:4" s="380" customFormat="1" ht="12.75" x14ac:dyDescent="0.2">
      <c r="A682" s="380">
        <v>827</v>
      </c>
      <c r="B682" s="380" t="s">
        <v>7097</v>
      </c>
      <c r="C682" s="380" t="s">
        <v>6446</v>
      </c>
      <c r="D682" s="381">
        <v>38.08</v>
      </c>
    </row>
    <row r="683" spans="1:4" s="380" customFormat="1" ht="12.75" x14ac:dyDescent="0.2">
      <c r="A683" s="380">
        <v>832</v>
      </c>
      <c r="B683" s="380" t="s">
        <v>7098</v>
      </c>
      <c r="C683" s="380" t="s">
        <v>6446</v>
      </c>
      <c r="D683" s="381">
        <v>2.63</v>
      </c>
    </row>
    <row r="684" spans="1:4" s="380" customFormat="1" ht="12.75" x14ac:dyDescent="0.2">
      <c r="A684" s="380">
        <v>833</v>
      </c>
      <c r="B684" s="380" t="s">
        <v>7099</v>
      </c>
      <c r="C684" s="380" t="s">
        <v>6446</v>
      </c>
      <c r="D684" s="381">
        <v>3.73</v>
      </c>
    </row>
    <row r="685" spans="1:4" s="380" customFormat="1" ht="12.75" x14ac:dyDescent="0.2">
      <c r="A685" s="380">
        <v>834</v>
      </c>
      <c r="B685" s="380" t="s">
        <v>7100</v>
      </c>
      <c r="C685" s="380" t="s">
        <v>6446</v>
      </c>
      <c r="D685" s="381">
        <v>4.0999999999999996</v>
      </c>
    </row>
    <row r="686" spans="1:4" s="380" customFormat="1" ht="12.75" x14ac:dyDescent="0.2">
      <c r="A686" s="380">
        <v>825</v>
      </c>
      <c r="B686" s="380" t="s">
        <v>7101</v>
      </c>
      <c r="C686" s="380" t="s">
        <v>6446</v>
      </c>
      <c r="D686" s="381">
        <v>4.57</v>
      </c>
    </row>
    <row r="687" spans="1:4" s="380" customFormat="1" ht="12.75" x14ac:dyDescent="0.2">
      <c r="A687" s="380">
        <v>813</v>
      </c>
      <c r="B687" s="380" t="s">
        <v>7102</v>
      </c>
      <c r="C687" s="380" t="s">
        <v>6446</v>
      </c>
      <c r="D687" s="381">
        <v>4.49</v>
      </c>
    </row>
    <row r="688" spans="1:4" s="380" customFormat="1" ht="12.75" x14ac:dyDescent="0.2">
      <c r="A688" s="380">
        <v>820</v>
      </c>
      <c r="B688" s="380" t="s">
        <v>7103</v>
      </c>
      <c r="C688" s="380" t="s">
        <v>6446</v>
      </c>
      <c r="D688" s="381">
        <v>5.7</v>
      </c>
    </row>
    <row r="689" spans="1:4" s="380" customFormat="1" ht="12.75" x14ac:dyDescent="0.2">
      <c r="A689" s="380">
        <v>816</v>
      </c>
      <c r="B689" s="380" t="s">
        <v>7104</v>
      </c>
      <c r="C689" s="380" t="s">
        <v>6446</v>
      </c>
      <c r="D689" s="381">
        <v>9.6999999999999993</v>
      </c>
    </row>
    <row r="690" spans="1:4" s="380" customFormat="1" ht="12.75" x14ac:dyDescent="0.2">
      <c r="A690" s="380">
        <v>814</v>
      </c>
      <c r="B690" s="380" t="s">
        <v>7105</v>
      </c>
      <c r="C690" s="380" t="s">
        <v>6446</v>
      </c>
      <c r="D690" s="381">
        <v>11.72</v>
      </c>
    </row>
    <row r="691" spans="1:4" s="380" customFormat="1" ht="12.75" x14ac:dyDescent="0.2">
      <c r="A691" s="380">
        <v>815</v>
      </c>
      <c r="B691" s="380" t="s">
        <v>7106</v>
      </c>
      <c r="C691" s="380" t="s">
        <v>6446</v>
      </c>
      <c r="D691" s="381">
        <v>12.67</v>
      </c>
    </row>
    <row r="692" spans="1:4" s="380" customFormat="1" ht="12.75" x14ac:dyDescent="0.2">
      <c r="A692" s="380">
        <v>822</v>
      </c>
      <c r="B692" s="380" t="s">
        <v>7107</v>
      </c>
      <c r="C692" s="380" t="s">
        <v>6446</v>
      </c>
      <c r="D692" s="381">
        <v>15.43</v>
      </c>
    </row>
    <row r="693" spans="1:4" s="380" customFormat="1" ht="12.75" x14ac:dyDescent="0.2">
      <c r="A693" s="380">
        <v>821</v>
      </c>
      <c r="B693" s="380" t="s">
        <v>7108</v>
      </c>
      <c r="C693" s="380" t="s">
        <v>6446</v>
      </c>
      <c r="D693" s="381">
        <v>18.04</v>
      </c>
    </row>
    <row r="694" spans="1:4" s="380" customFormat="1" ht="12.75" x14ac:dyDescent="0.2">
      <c r="A694" s="380">
        <v>817</v>
      </c>
      <c r="B694" s="380" t="s">
        <v>7109</v>
      </c>
      <c r="C694" s="380" t="s">
        <v>6446</v>
      </c>
      <c r="D694" s="381">
        <v>21.45</v>
      </c>
    </row>
    <row r="695" spans="1:4" s="380" customFormat="1" ht="12.75" x14ac:dyDescent="0.2">
      <c r="A695" s="380">
        <v>20086</v>
      </c>
      <c r="B695" s="380" t="s">
        <v>7110</v>
      </c>
      <c r="C695" s="380" t="s">
        <v>6446</v>
      </c>
      <c r="D695" s="381">
        <v>2.1800000000000002</v>
      </c>
    </row>
    <row r="696" spans="1:4" s="380" customFormat="1" ht="12.75" x14ac:dyDescent="0.2">
      <c r="A696" s="380">
        <v>39191</v>
      </c>
      <c r="B696" s="380" t="s">
        <v>7111</v>
      </c>
      <c r="C696" s="380" t="s">
        <v>6446</v>
      </c>
      <c r="D696" s="381">
        <v>10.45</v>
      </c>
    </row>
    <row r="697" spans="1:4" s="380" customFormat="1" ht="12.75" x14ac:dyDescent="0.2">
      <c r="A697" s="380">
        <v>39190</v>
      </c>
      <c r="B697" s="380" t="s">
        <v>7112</v>
      </c>
      <c r="C697" s="380" t="s">
        <v>6446</v>
      </c>
      <c r="D697" s="381">
        <v>10.91</v>
      </c>
    </row>
    <row r="698" spans="1:4" s="380" customFormat="1" ht="12.75" x14ac:dyDescent="0.2">
      <c r="A698" s="380">
        <v>39189</v>
      </c>
      <c r="B698" s="380" t="s">
        <v>7113</v>
      </c>
      <c r="C698" s="380" t="s">
        <v>6446</v>
      </c>
      <c r="D698" s="381">
        <v>11.55</v>
      </c>
    </row>
    <row r="699" spans="1:4" s="380" customFormat="1" ht="12.75" x14ac:dyDescent="0.2">
      <c r="A699" s="380">
        <v>39186</v>
      </c>
      <c r="B699" s="380" t="s">
        <v>7114</v>
      </c>
      <c r="C699" s="380" t="s">
        <v>6446</v>
      </c>
      <c r="D699" s="381">
        <v>10.33</v>
      </c>
    </row>
    <row r="700" spans="1:4" s="380" customFormat="1" ht="12.75" x14ac:dyDescent="0.2">
      <c r="A700" s="380">
        <v>39188</v>
      </c>
      <c r="B700" s="380" t="s">
        <v>7115</v>
      </c>
      <c r="C700" s="380" t="s">
        <v>6446</v>
      </c>
      <c r="D700" s="381">
        <v>8.5</v>
      </c>
    </row>
    <row r="701" spans="1:4" s="380" customFormat="1" ht="12.75" x14ac:dyDescent="0.2">
      <c r="A701" s="380">
        <v>39187</v>
      </c>
      <c r="B701" s="380" t="s">
        <v>7116</v>
      </c>
      <c r="C701" s="380" t="s">
        <v>6446</v>
      </c>
      <c r="D701" s="381">
        <v>8.91</v>
      </c>
    </row>
    <row r="702" spans="1:4" s="380" customFormat="1" ht="12.75" x14ac:dyDescent="0.2">
      <c r="A702" s="380">
        <v>39184</v>
      </c>
      <c r="B702" s="380" t="s">
        <v>7117</v>
      </c>
      <c r="C702" s="380" t="s">
        <v>6446</v>
      </c>
      <c r="D702" s="381">
        <v>3.35</v>
      </c>
    </row>
    <row r="703" spans="1:4" s="380" customFormat="1" ht="12.75" x14ac:dyDescent="0.2">
      <c r="A703" s="380">
        <v>39185</v>
      </c>
      <c r="B703" s="380" t="s">
        <v>7118</v>
      </c>
      <c r="C703" s="380" t="s">
        <v>6446</v>
      </c>
      <c r="D703" s="381">
        <v>3.05</v>
      </c>
    </row>
    <row r="704" spans="1:4" s="380" customFormat="1" ht="12.75" x14ac:dyDescent="0.2">
      <c r="A704" s="380">
        <v>39198</v>
      </c>
      <c r="B704" s="380" t="s">
        <v>7119</v>
      </c>
      <c r="C704" s="380" t="s">
        <v>6446</v>
      </c>
      <c r="D704" s="381">
        <v>34.28</v>
      </c>
    </row>
    <row r="705" spans="1:4" s="380" customFormat="1" ht="12.75" x14ac:dyDescent="0.2">
      <c r="A705" s="380">
        <v>39197</v>
      </c>
      <c r="B705" s="380" t="s">
        <v>7120</v>
      </c>
      <c r="C705" s="380" t="s">
        <v>6446</v>
      </c>
      <c r="D705" s="381">
        <v>35.81</v>
      </c>
    </row>
    <row r="706" spans="1:4" s="380" customFormat="1" ht="12.75" x14ac:dyDescent="0.2">
      <c r="A706" s="380">
        <v>39196</v>
      </c>
      <c r="B706" s="380" t="s">
        <v>7121</v>
      </c>
      <c r="C706" s="380" t="s">
        <v>6446</v>
      </c>
      <c r="D706" s="381">
        <v>36.93</v>
      </c>
    </row>
    <row r="707" spans="1:4" s="380" customFormat="1" ht="12.75" x14ac:dyDescent="0.2">
      <c r="A707" s="380">
        <v>39199</v>
      </c>
      <c r="B707" s="380" t="s">
        <v>7122</v>
      </c>
      <c r="C707" s="380" t="s">
        <v>6446</v>
      </c>
      <c r="D707" s="381">
        <v>32.99</v>
      </c>
    </row>
    <row r="708" spans="1:4" s="380" customFormat="1" ht="12.75" x14ac:dyDescent="0.2">
      <c r="A708" s="380">
        <v>39195</v>
      </c>
      <c r="B708" s="380" t="s">
        <v>7123</v>
      </c>
      <c r="C708" s="380" t="s">
        <v>6446</v>
      </c>
      <c r="D708" s="381">
        <v>19.04</v>
      </c>
    </row>
    <row r="709" spans="1:4" s="380" customFormat="1" ht="12.75" x14ac:dyDescent="0.2">
      <c r="A709" s="380">
        <v>39194</v>
      </c>
      <c r="B709" s="380" t="s">
        <v>7124</v>
      </c>
      <c r="C709" s="380" t="s">
        <v>6446</v>
      </c>
      <c r="D709" s="381">
        <v>20.38</v>
      </c>
    </row>
    <row r="710" spans="1:4" s="380" customFormat="1" ht="12.75" x14ac:dyDescent="0.2">
      <c r="A710" s="380">
        <v>39193</v>
      </c>
      <c r="B710" s="380" t="s">
        <v>7125</v>
      </c>
      <c r="C710" s="380" t="s">
        <v>6446</v>
      </c>
      <c r="D710" s="381">
        <v>22.33</v>
      </c>
    </row>
    <row r="711" spans="1:4" s="380" customFormat="1" ht="12.75" x14ac:dyDescent="0.2">
      <c r="A711" s="380">
        <v>39192</v>
      </c>
      <c r="B711" s="380" t="s">
        <v>7126</v>
      </c>
      <c r="C711" s="380" t="s">
        <v>6446</v>
      </c>
      <c r="D711" s="381">
        <v>23.23</v>
      </c>
    </row>
    <row r="712" spans="1:4" s="380" customFormat="1" ht="12.75" x14ac:dyDescent="0.2">
      <c r="A712" s="380">
        <v>39920</v>
      </c>
      <c r="B712" s="380" t="s">
        <v>7127</v>
      </c>
      <c r="C712" s="380" t="s">
        <v>6446</v>
      </c>
      <c r="D712" s="381">
        <v>2.81</v>
      </c>
    </row>
    <row r="713" spans="1:4" s="380" customFormat="1" ht="12.75" x14ac:dyDescent="0.2">
      <c r="A713" s="380">
        <v>39201</v>
      </c>
      <c r="B713" s="380" t="s">
        <v>7128</v>
      </c>
      <c r="C713" s="380" t="s">
        <v>6446</v>
      </c>
      <c r="D713" s="381">
        <v>40.99</v>
      </c>
    </row>
    <row r="714" spans="1:4" s="380" customFormat="1" ht="12.75" x14ac:dyDescent="0.2">
      <c r="A714" s="380">
        <v>39200</v>
      </c>
      <c r="B714" s="380" t="s">
        <v>7129</v>
      </c>
      <c r="C714" s="380" t="s">
        <v>6446</v>
      </c>
      <c r="D714" s="381">
        <v>41.32</v>
      </c>
    </row>
    <row r="715" spans="1:4" s="380" customFormat="1" ht="12.75" x14ac:dyDescent="0.2">
      <c r="A715" s="380">
        <v>39203</v>
      </c>
      <c r="B715" s="380" t="s">
        <v>7130</v>
      </c>
      <c r="C715" s="380" t="s">
        <v>6446</v>
      </c>
      <c r="D715" s="381">
        <v>33.36</v>
      </c>
    </row>
    <row r="716" spans="1:4" s="380" customFormat="1" ht="12.75" x14ac:dyDescent="0.2">
      <c r="A716" s="380">
        <v>39202</v>
      </c>
      <c r="B716" s="380" t="s">
        <v>7131</v>
      </c>
      <c r="C716" s="380" t="s">
        <v>6446</v>
      </c>
      <c r="D716" s="381">
        <v>39.19</v>
      </c>
    </row>
    <row r="717" spans="1:4" s="380" customFormat="1" ht="12.75" x14ac:dyDescent="0.2">
      <c r="A717" s="380">
        <v>39205</v>
      </c>
      <c r="B717" s="380" t="s">
        <v>7132</v>
      </c>
      <c r="C717" s="380" t="s">
        <v>6446</v>
      </c>
      <c r="D717" s="381">
        <v>65.39</v>
      </c>
    </row>
    <row r="718" spans="1:4" s="380" customFormat="1" ht="12.75" x14ac:dyDescent="0.2">
      <c r="A718" s="380">
        <v>39204</v>
      </c>
      <c r="B718" s="380" t="s">
        <v>7133</v>
      </c>
      <c r="C718" s="380" t="s">
        <v>6446</v>
      </c>
      <c r="D718" s="381">
        <v>66.97</v>
      </c>
    </row>
    <row r="719" spans="1:4" s="380" customFormat="1" ht="12.75" x14ac:dyDescent="0.2">
      <c r="A719" s="380">
        <v>39206</v>
      </c>
      <c r="B719" s="380" t="s">
        <v>7134</v>
      </c>
      <c r="C719" s="380" t="s">
        <v>6446</v>
      </c>
      <c r="D719" s="381">
        <v>63.53</v>
      </c>
    </row>
    <row r="720" spans="1:4" s="380" customFormat="1" ht="12.75" x14ac:dyDescent="0.2">
      <c r="A720" s="380">
        <v>797</v>
      </c>
      <c r="B720" s="380" t="s">
        <v>7135</v>
      </c>
      <c r="C720" s="380" t="s">
        <v>6446</v>
      </c>
      <c r="D720" s="381">
        <v>8.39</v>
      </c>
    </row>
    <row r="721" spans="1:4" s="380" customFormat="1" ht="12.75" x14ac:dyDescent="0.2">
      <c r="A721" s="380">
        <v>798</v>
      </c>
      <c r="B721" s="380" t="s">
        <v>7136</v>
      </c>
      <c r="C721" s="380" t="s">
        <v>6446</v>
      </c>
      <c r="D721" s="381">
        <v>1.1499999999999999</v>
      </c>
    </row>
    <row r="722" spans="1:4" s="380" customFormat="1" ht="12.75" x14ac:dyDescent="0.2">
      <c r="A722" s="380">
        <v>796</v>
      </c>
      <c r="B722" s="380" t="s">
        <v>7137</v>
      </c>
      <c r="C722" s="380" t="s">
        <v>6446</v>
      </c>
      <c r="D722" s="381">
        <v>8.0399999999999991</v>
      </c>
    </row>
    <row r="723" spans="1:4" s="380" customFormat="1" ht="12.75" x14ac:dyDescent="0.2">
      <c r="A723" s="380">
        <v>799</v>
      </c>
      <c r="B723" s="380" t="s">
        <v>7138</v>
      </c>
      <c r="C723" s="380" t="s">
        <v>6446</v>
      </c>
      <c r="D723" s="381">
        <v>3.78</v>
      </c>
    </row>
    <row r="724" spans="1:4" s="380" customFormat="1" ht="12.75" x14ac:dyDescent="0.2">
      <c r="A724" s="380">
        <v>792</v>
      </c>
      <c r="B724" s="380" t="s">
        <v>7139</v>
      </c>
      <c r="C724" s="380" t="s">
        <v>6446</v>
      </c>
      <c r="D724" s="381">
        <v>3.84</v>
      </c>
    </row>
    <row r="725" spans="1:4" s="380" customFormat="1" ht="12.75" x14ac:dyDescent="0.2">
      <c r="A725" s="380">
        <v>804</v>
      </c>
      <c r="B725" s="380" t="s">
        <v>7140</v>
      </c>
      <c r="C725" s="380" t="s">
        <v>6446</v>
      </c>
      <c r="D725" s="381">
        <v>19.05</v>
      </c>
    </row>
    <row r="726" spans="1:4" s="380" customFormat="1" ht="12.75" x14ac:dyDescent="0.2">
      <c r="A726" s="380">
        <v>793</v>
      </c>
      <c r="B726" s="380" t="s">
        <v>7141</v>
      </c>
      <c r="C726" s="380" t="s">
        <v>6446</v>
      </c>
      <c r="D726" s="381">
        <v>8.18</v>
      </c>
    </row>
    <row r="727" spans="1:4" s="380" customFormat="1" ht="12.75" x14ac:dyDescent="0.2">
      <c r="A727" s="380">
        <v>801</v>
      </c>
      <c r="B727" s="380" t="s">
        <v>7142</v>
      </c>
      <c r="C727" s="380" t="s">
        <v>6446</v>
      </c>
      <c r="D727" s="381">
        <v>5.83</v>
      </c>
    </row>
    <row r="728" spans="1:4" s="380" customFormat="1" ht="12.75" x14ac:dyDescent="0.2">
      <c r="A728" s="380">
        <v>794</v>
      </c>
      <c r="B728" s="380" t="s">
        <v>7143</v>
      </c>
      <c r="C728" s="380" t="s">
        <v>6446</v>
      </c>
      <c r="D728" s="381">
        <v>6.02</v>
      </c>
    </row>
    <row r="729" spans="1:4" s="380" customFormat="1" ht="12.75" x14ac:dyDescent="0.2">
      <c r="A729" s="380">
        <v>802</v>
      </c>
      <c r="B729" s="380" t="s">
        <v>7144</v>
      </c>
      <c r="C729" s="380" t="s">
        <v>6446</v>
      </c>
      <c r="D729" s="381">
        <v>16.8</v>
      </c>
    </row>
    <row r="730" spans="1:4" s="380" customFormat="1" ht="12.75" x14ac:dyDescent="0.2">
      <c r="A730" s="380">
        <v>803</v>
      </c>
      <c r="B730" s="380" t="s">
        <v>7145</v>
      </c>
      <c r="C730" s="380" t="s">
        <v>6446</v>
      </c>
      <c r="D730" s="381">
        <v>14.65</v>
      </c>
    </row>
    <row r="731" spans="1:4" s="380" customFormat="1" ht="12.75" x14ac:dyDescent="0.2">
      <c r="A731" s="380">
        <v>38001</v>
      </c>
      <c r="B731" s="380" t="s">
        <v>7146</v>
      </c>
      <c r="C731" s="380" t="s">
        <v>6446</v>
      </c>
      <c r="D731" s="381">
        <v>0.62</v>
      </c>
    </row>
    <row r="732" spans="1:4" s="380" customFormat="1" ht="12.75" x14ac:dyDescent="0.2">
      <c r="A732" s="380">
        <v>38002</v>
      </c>
      <c r="B732" s="380" t="s">
        <v>7147</v>
      </c>
      <c r="C732" s="380" t="s">
        <v>6446</v>
      </c>
      <c r="D732" s="381">
        <v>1.1499999999999999</v>
      </c>
    </row>
    <row r="733" spans="1:4" s="380" customFormat="1" ht="12.75" x14ac:dyDescent="0.2">
      <c r="A733" s="380">
        <v>38003</v>
      </c>
      <c r="B733" s="380" t="s">
        <v>7148</v>
      </c>
      <c r="C733" s="380" t="s">
        <v>6446</v>
      </c>
      <c r="D733" s="381">
        <v>13.78</v>
      </c>
    </row>
    <row r="734" spans="1:4" s="380" customFormat="1" ht="12.75" x14ac:dyDescent="0.2">
      <c r="A734" s="380">
        <v>38004</v>
      </c>
      <c r="B734" s="380" t="s">
        <v>7149</v>
      </c>
      <c r="C734" s="380" t="s">
        <v>6446</v>
      </c>
      <c r="D734" s="381">
        <v>18.43</v>
      </c>
    </row>
    <row r="735" spans="1:4" s="380" customFormat="1" ht="12.75" x14ac:dyDescent="0.2">
      <c r="A735" s="380">
        <v>36327</v>
      </c>
      <c r="B735" s="380" t="s">
        <v>7150</v>
      </c>
      <c r="C735" s="380" t="s">
        <v>6446</v>
      </c>
      <c r="D735" s="381">
        <v>2.3199999999999998</v>
      </c>
    </row>
    <row r="736" spans="1:4" s="380" customFormat="1" ht="12.75" x14ac:dyDescent="0.2">
      <c r="A736" s="380">
        <v>38992</v>
      </c>
      <c r="B736" s="380" t="s">
        <v>7151</v>
      </c>
      <c r="C736" s="380" t="s">
        <v>6446</v>
      </c>
      <c r="D736" s="381">
        <v>3.72</v>
      </c>
    </row>
    <row r="737" spans="1:4" s="380" customFormat="1" ht="12.75" x14ac:dyDescent="0.2">
      <c r="A737" s="380">
        <v>38993</v>
      </c>
      <c r="B737" s="380" t="s">
        <v>7152</v>
      </c>
      <c r="C737" s="380" t="s">
        <v>6446</v>
      </c>
      <c r="D737" s="381">
        <v>10.6</v>
      </c>
    </row>
    <row r="738" spans="1:4" s="380" customFormat="1" ht="12.75" x14ac:dyDescent="0.2">
      <c r="A738" s="380">
        <v>38418</v>
      </c>
      <c r="B738" s="380" t="s">
        <v>13012</v>
      </c>
      <c r="C738" s="380" t="s">
        <v>6446</v>
      </c>
      <c r="D738" s="381">
        <v>6.34</v>
      </c>
    </row>
    <row r="739" spans="1:4" s="380" customFormat="1" ht="12.75" x14ac:dyDescent="0.2">
      <c r="A739" s="380">
        <v>39178</v>
      </c>
      <c r="B739" s="380" t="s">
        <v>7153</v>
      </c>
      <c r="C739" s="380" t="s">
        <v>6446</v>
      </c>
      <c r="D739" s="381">
        <v>1.1299999999999999</v>
      </c>
    </row>
    <row r="740" spans="1:4" s="380" customFormat="1" ht="12.75" x14ac:dyDescent="0.2">
      <c r="A740" s="380">
        <v>39177</v>
      </c>
      <c r="B740" s="380" t="s">
        <v>7154</v>
      </c>
      <c r="C740" s="380" t="s">
        <v>6446</v>
      </c>
      <c r="D740" s="381">
        <v>1.02</v>
      </c>
    </row>
    <row r="741" spans="1:4" s="380" customFormat="1" ht="12.75" x14ac:dyDescent="0.2">
      <c r="A741" s="380">
        <v>39174</v>
      </c>
      <c r="B741" s="380" t="s">
        <v>7155</v>
      </c>
      <c r="C741" s="380" t="s">
        <v>6446</v>
      </c>
      <c r="D741" s="381">
        <v>0.51</v>
      </c>
    </row>
    <row r="742" spans="1:4" s="380" customFormat="1" ht="12.75" x14ac:dyDescent="0.2">
      <c r="A742" s="380">
        <v>39176</v>
      </c>
      <c r="B742" s="380" t="s">
        <v>7156</v>
      </c>
      <c r="C742" s="380" t="s">
        <v>6446</v>
      </c>
      <c r="D742" s="381">
        <v>0.67</v>
      </c>
    </row>
    <row r="743" spans="1:4" s="380" customFormat="1" ht="12.75" x14ac:dyDescent="0.2">
      <c r="A743" s="380">
        <v>39180</v>
      </c>
      <c r="B743" s="380" t="s">
        <v>7157</v>
      </c>
      <c r="C743" s="380" t="s">
        <v>6446</v>
      </c>
      <c r="D743" s="381">
        <v>3.07</v>
      </c>
    </row>
    <row r="744" spans="1:4" s="380" customFormat="1" ht="12.75" x14ac:dyDescent="0.2">
      <c r="A744" s="380">
        <v>39179</v>
      </c>
      <c r="B744" s="380" t="s">
        <v>7158</v>
      </c>
      <c r="C744" s="380" t="s">
        <v>6446</v>
      </c>
      <c r="D744" s="381">
        <v>2.71</v>
      </c>
    </row>
    <row r="745" spans="1:4" s="380" customFormat="1" ht="12.75" x14ac:dyDescent="0.2">
      <c r="A745" s="380">
        <v>39175</v>
      </c>
      <c r="B745" s="380" t="s">
        <v>7159</v>
      </c>
      <c r="C745" s="380" t="s">
        <v>6446</v>
      </c>
      <c r="D745" s="381">
        <v>0.62</v>
      </c>
    </row>
    <row r="746" spans="1:4" s="380" customFormat="1" ht="12.75" x14ac:dyDescent="0.2">
      <c r="A746" s="380">
        <v>39217</v>
      </c>
      <c r="B746" s="380" t="s">
        <v>7160</v>
      </c>
      <c r="C746" s="380" t="s">
        <v>6446</v>
      </c>
      <c r="D746" s="381">
        <v>0.48</v>
      </c>
    </row>
    <row r="747" spans="1:4" s="380" customFormat="1" ht="12.75" x14ac:dyDescent="0.2">
      <c r="A747" s="380">
        <v>39181</v>
      </c>
      <c r="B747" s="380" t="s">
        <v>7161</v>
      </c>
      <c r="C747" s="380" t="s">
        <v>6446</v>
      </c>
      <c r="D747" s="381">
        <v>4.1100000000000003</v>
      </c>
    </row>
    <row r="748" spans="1:4" s="380" customFormat="1" ht="12.75" x14ac:dyDescent="0.2">
      <c r="A748" s="380">
        <v>39182</v>
      </c>
      <c r="B748" s="380" t="s">
        <v>7162</v>
      </c>
      <c r="C748" s="380" t="s">
        <v>6446</v>
      </c>
      <c r="D748" s="381">
        <v>5.78</v>
      </c>
    </row>
    <row r="749" spans="1:4" s="380" customFormat="1" ht="12.75" x14ac:dyDescent="0.2">
      <c r="A749" s="380">
        <v>12616</v>
      </c>
      <c r="B749" s="380" t="s">
        <v>7163</v>
      </c>
      <c r="C749" s="380" t="s">
        <v>6446</v>
      </c>
      <c r="D749" s="381">
        <v>6.57</v>
      </c>
    </row>
    <row r="750" spans="1:4" s="380" customFormat="1" ht="12.75" x14ac:dyDescent="0.2">
      <c r="A750" s="380">
        <v>1049</v>
      </c>
      <c r="B750" s="380" t="s">
        <v>7164</v>
      </c>
      <c r="C750" s="380" t="s">
        <v>6446</v>
      </c>
      <c r="D750" s="381">
        <v>4.84</v>
      </c>
    </row>
    <row r="751" spans="1:4" s="380" customFormat="1" ht="12.75" x14ac:dyDescent="0.2">
      <c r="A751" s="380">
        <v>1099</v>
      </c>
      <c r="B751" s="380" t="s">
        <v>7165</v>
      </c>
      <c r="C751" s="380" t="s">
        <v>6446</v>
      </c>
      <c r="D751" s="381">
        <v>3.7</v>
      </c>
    </row>
    <row r="752" spans="1:4" s="380" customFormat="1" ht="12.75" x14ac:dyDescent="0.2">
      <c r="A752" s="380">
        <v>39678</v>
      </c>
      <c r="B752" s="380" t="s">
        <v>7166</v>
      </c>
      <c r="C752" s="380" t="s">
        <v>6446</v>
      </c>
      <c r="D752" s="381">
        <v>1.49</v>
      </c>
    </row>
    <row r="753" spans="1:4" s="380" customFormat="1" ht="12.75" x14ac:dyDescent="0.2">
      <c r="A753" s="380">
        <v>1050</v>
      </c>
      <c r="B753" s="380" t="s">
        <v>7167</v>
      </c>
      <c r="C753" s="380" t="s">
        <v>6446</v>
      </c>
      <c r="D753" s="381">
        <v>2.5299999999999998</v>
      </c>
    </row>
    <row r="754" spans="1:4" s="380" customFormat="1" ht="12.75" x14ac:dyDescent="0.2">
      <c r="A754" s="380">
        <v>1101</v>
      </c>
      <c r="B754" s="380" t="s">
        <v>7168</v>
      </c>
      <c r="C754" s="380" t="s">
        <v>6446</v>
      </c>
      <c r="D754" s="381">
        <v>15.98</v>
      </c>
    </row>
    <row r="755" spans="1:4" s="380" customFormat="1" ht="12.75" x14ac:dyDescent="0.2">
      <c r="A755" s="380">
        <v>1100</v>
      </c>
      <c r="B755" s="380" t="s">
        <v>7169</v>
      </c>
      <c r="C755" s="380" t="s">
        <v>6446</v>
      </c>
      <c r="D755" s="381">
        <v>8.24</v>
      </c>
    </row>
    <row r="756" spans="1:4" s="380" customFormat="1" ht="12.75" x14ac:dyDescent="0.2">
      <c r="A756" s="380">
        <v>39679</v>
      </c>
      <c r="B756" s="380" t="s">
        <v>7170</v>
      </c>
      <c r="C756" s="380" t="s">
        <v>6446</v>
      </c>
      <c r="D756" s="381">
        <v>31.84</v>
      </c>
    </row>
    <row r="757" spans="1:4" s="380" customFormat="1" ht="12.75" x14ac:dyDescent="0.2">
      <c r="A757" s="380">
        <v>1098</v>
      </c>
      <c r="B757" s="380" t="s">
        <v>7171</v>
      </c>
      <c r="C757" s="380" t="s">
        <v>6446</v>
      </c>
      <c r="D757" s="381">
        <v>1.97</v>
      </c>
    </row>
    <row r="758" spans="1:4" s="380" customFormat="1" ht="12.75" x14ac:dyDescent="0.2">
      <c r="A758" s="380">
        <v>1102</v>
      </c>
      <c r="B758" s="380" t="s">
        <v>7172</v>
      </c>
      <c r="C758" s="380" t="s">
        <v>6446</v>
      </c>
      <c r="D758" s="381">
        <v>23.82</v>
      </c>
    </row>
    <row r="759" spans="1:4" s="380" customFormat="1" ht="12.75" x14ac:dyDescent="0.2">
      <c r="A759" s="380">
        <v>1051</v>
      </c>
      <c r="B759" s="380" t="s">
        <v>7173</v>
      </c>
      <c r="C759" s="380" t="s">
        <v>6446</v>
      </c>
      <c r="D759" s="381">
        <v>34.630000000000003</v>
      </c>
    </row>
    <row r="760" spans="1:4" s="380" customFormat="1" ht="12.75" x14ac:dyDescent="0.2">
      <c r="A760" s="380">
        <v>37399</v>
      </c>
      <c r="B760" s="380" t="s">
        <v>7174</v>
      </c>
      <c r="C760" s="380" t="s">
        <v>6446</v>
      </c>
      <c r="D760" s="381">
        <v>14.23</v>
      </c>
    </row>
    <row r="761" spans="1:4" s="380" customFormat="1" ht="12.75" x14ac:dyDescent="0.2">
      <c r="A761" s="380">
        <v>41955</v>
      </c>
      <c r="B761" s="380" t="s">
        <v>7175</v>
      </c>
      <c r="C761" s="380" t="s">
        <v>6462</v>
      </c>
      <c r="D761" s="381">
        <v>78.349999999999994</v>
      </c>
    </row>
    <row r="762" spans="1:4" s="380" customFormat="1" ht="12.75" x14ac:dyDescent="0.2">
      <c r="A762" s="380">
        <v>41953</v>
      </c>
      <c r="B762" s="380" t="s">
        <v>7176</v>
      </c>
      <c r="C762" s="380" t="s">
        <v>6462</v>
      </c>
      <c r="D762" s="381">
        <v>74.77</v>
      </c>
    </row>
    <row r="763" spans="1:4" s="380" customFormat="1" ht="12.75" x14ac:dyDescent="0.2">
      <c r="A763" s="380">
        <v>41954</v>
      </c>
      <c r="B763" s="380" t="s">
        <v>7177</v>
      </c>
      <c r="C763" s="380" t="s">
        <v>6462</v>
      </c>
      <c r="D763" s="381">
        <v>74.06</v>
      </c>
    </row>
    <row r="764" spans="1:4" s="380" customFormat="1" ht="12.75" x14ac:dyDescent="0.2">
      <c r="A764" s="380">
        <v>25004</v>
      </c>
      <c r="B764" s="380" t="s">
        <v>7178</v>
      </c>
      <c r="C764" s="380" t="s">
        <v>6462</v>
      </c>
      <c r="D764" s="381">
        <v>31.24</v>
      </c>
    </row>
    <row r="765" spans="1:4" s="380" customFormat="1" ht="12.75" x14ac:dyDescent="0.2">
      <c r="A765" s="380">
        <v>25002</v>
      </c>
      <c r="B765" s="380" t="s">
        <v>7179</v>
      </c>
      <c r="C765" s="380" t="s">
        <v>6462</v>
      </c>
      <c r="D765" s="381">
        <v>31.5</v>
      </c>
    </row>
    <row r="766" spans="1:4" s="380" customFormat="1" ht="12.75" x14ac:dyDescent="0.2">
      <c r="A766" s="380">
        <v>37409</v>
      </c>
      <c r="B766" s="380" t="s">
        <v>7180</v>
      </c>
      <c r="C766" s="380" t="s">
        <v>6462</v>
      </c>
      <c r="D766" s="381">
        <v>30.98</v>
      </c>
    </row>
    <row r="767" spans="1:4" s="380" customFormat="1" ht="12.75" x14ac:dyDescent="0.2">
      <c r="A767" s="380">
        <v>841</v>
      </c>
      <c r="B767" s="380" t="s">
        <v>7181</v>
      </c>
      <c r="C767" s="380" t="s">
        <v>6462</v>
      </c>
      <c r="D767" s="381">
        <v>32</v>
      </c>
    </row>
    <row r="768" spans="1:4" s="380" customFormat="1" ht="12.75" x14ac:dyDescent="0.2">
      <c r="A768" s="380">
        <v>25005</v>
      </c>
      <c r="B768" s="380" t="s">
        <v>7182</v>
      </c>
      <c r="C768" s="380" t="s">
        <v>6462</v>
      </c>
      <c r="D768" s="381">
        <v>35.090000000000003</v>
      </c>
    </row>
    <row r="769" spans="1:4" s="380" customFormat="1" ht="12.75" x14ac:dyDescent="0.2">
      <c r="A769" s="380">
        <v>25003</v>
      </c>
      <c r="B769" s="380" t="s">
        <v>7183</v>
      </c>
      <c r="C769" s="380" t="s">
        <v>6462</v>
      </c>
      <c r="D769" s="381">
        <v>37.479999999999997</v>
      </c>
    </row>
    <row r="770" spans="1:4" s="380" customFormat="1" ht="12.75" x14ac:dyDescent="0.2">
      <c r="A770" s="380">
        <v>37410</v>
      </c>
      <c r="B770" s="380" t="s">
        <v>7184</v>
      </c>
      <c r="C770" s="380" t="s">
        <v>6462</v>
      </c>
      <c r="D770" s="381">
        <v>35.090000000000003</v>
      </c>
    </row>
    <row r="771" spans="1:4" s="380" customFormat="1" ht="12.75" x14ac:dyDescent="0.2">
      <c r="A771" s="380">
        <v>842</v>
      </c>
      <c r="B771" s="380" t="s">
        <v>7185</v>
      </c>
      <c r="C771" s="380" t="s">
        <v>6462</v>
      </c>
      <c r="D771" s="381">
        <v>39.47</v>
      </c>
    </row>
    <row r="772" spans="1:4" s="380" customFormat="1" ht="12.75" x14ac:dyDescent="0.2">
      <c r="A772" s="380">
        <v>862</v>
      </c>
      <c r="B772" s="380" t="s">
        <v>7186</v>
      </c>
      <c r="C772" s="380" t="s">
        <v>6465</v>
      </c>
      <c r="D772" s="381">
        <v>7.9</v>
      </c>
    </row>
    <row r="773" spans="1:4" s="380" customFormat="1" ht="12.75" x14ac:dyDescent="0.2">
      <c r="A773" s="380">
        <v>866</v>
      </c>
      <c r="B773" s="380" t="s">
        <v>7187</v>
      </c>
      <c r="C773" s="380" t="s">
        <v>6465</v>
      </c>
      <c r="D773" s="381">
        <v>97.17</v>
      </c>
    </row>
    <row r="774" spans="1:4" s="380" customFormat="1" ht="12.75" x14ac:dyDescent="0.2">
      <c r="A774" s="380">
        <v>892</v>
      </c>
      <c r="B774" s="380" t="s">
        <v>7188</v>
      </c>
      <c r="C774" s="380" t="s">
        <v>6465</v>
      </c>
      <c r="D774" s="381">
        <v>123.57</v>
      </c>
    </row>
    <row r="775" spans="1:4" s="380" customFormat="1" ht="12.75" x14ac:dyDescent="0.2">
      <c r="A775" s="380">
        <v>857</v>
      </c>
      <c r="B775" s="380" t="s">
        <v>7189</v>
      </c>
      <c r="C775" s="380" t="s">
        <v>6465</v>
      </c>
      <c r="D775" s="381">
        <v>12.58</v>
      </c>
    </row>
    <row r="776" spans="1:4" s="380" customFormat="1" ht="12.75" x14ac:dyDescent="0.2">
      <c r="A776" s="380">
        <v>37404</v>
      </c>
      <c r="B776" s="380" t="s">
        <v>7190</v>
      </c>
      <c r="C776" s="380" t="s">
        <v>6465</v>
      </c>
      <c r="D776" s="381">
        <v>148.6</v>
      </c>
    </row>
    <row r="777" spans="1:4" s="380" customFormat="1" ht="12.75" x14ac:dyDescent="0.2">
      <c r="A777" s="380">
        <v>868</v>
      </c>
      <c r="B777" s="380" t="s">
        <v>7191</v>
      </c>
      <c r="C777" s="380" t="s">
        <v>6465</v>
      </c>
      <c r="D777" s="381">
        <v>19.43</v>
      </c>
    </row>
    <row r="778" spans="1:4" s="380" customFormat="1" ht="12.75" x14ac:dyDescent="0.2">
      <c r="A778" s="380">
        <v>870</v>
      </c>
      <c r="B778" s="380" t="s">
        <v>7192</v>
      </c>
      <c r="C778" s="380" t="s">
        <v>6465</v>
      </c>
      <c r="D778" s="381">
        <v>256.06</v>
      </c>
    </row>
    <row r="779" spans="1:4" s="380" customFormat="1" ht="12.75" x14ac:dyDescent="0.2">
      <c r="A779" s="380">
        <v>863</v>
      </c>
      <c r="B779" s="380" t="s">
        <v>7193</v>
      </c>
      <c r="C779" s="380" t="s">
        <v>6465</v>
      </c>
      <c r="D779" s="381">
        <v>26.84</v>
      </c>
    </row>
    <row r="780" spans="1:4" s="380" customFormat="1" ht="12.75" x14ac:dyDescent="0.2">
      <c r="A780" s="380">
        <v>867</v>
      </c>
      <c r="B780" s="380" t="s">
        <v>7194</v>
      </c>
      <c r="C780" s="380" t="s">
        <v>6465</v>
      </c>
      <c r="D780" s="381">
        <v>37.380000000000003</v>
      </c>
    </row>
    <row r="781" spans="1:4" s="380" customFormat="1" ht="12.75" x14ac:dyDescent="0.2">
      <c r="A781" s="380">
        <v>891</v>
      </c>
      <c r="B781" s="380" t="s">
        <v>7195</v>
      </c>
      <c r="C781" s="380" t="s">
        <v>6465</v>
      </c>
      <c r="D781" s="381">
        <v>430.02</v>
      </c>
    </row>
    <row r="782" spans="1:4" s="380" customFormat="1" ht="12.75" x14ac:dyDescent="0.2">
      <c r="A782" s="380">
        <v>864</v>
      </c>
      <c r="B782" s="380" t="s">
        <v>7196</v>
      </c>
      <c r="C782" s="380" t="s">
        <v>6465</v>
      </c>
      <c r="D782" s="381">
        <v>52.66</v>
      </c>
    </row>
    <row r="783" spans="1:4" s="380" customFormat="1" ht="12.75" x14ac:dyDescent="0.2">
      <c r="A783" s="380">
        <v>865</v>
      </c>
      <c r="B783" s="380" t="s">
        <v>7197</v>
      </c>
      <c r="C783" s="380" t="s">
        <v>6465</v>
      </c>
      <c r="D783" s="381">
        <v>74.180000000000007</v>
      </c>
    </row>
    <row r="784" spans="1:4" s="380" customFormat="1" ht="12.75" x14ac:dyDescent="0.2">
      <c r="A784" s="380">
        <v>1006</v>
      </c>
      <c r="B784" s="380" t="s">
        <v>7198</v>
      </c>
      <c r="C784" s="380" t="s">
        <v>6465</v>
      </c>
      <c r="D784" s="381">
        <v>123.18</v>
      </c>
    </row>
    <row r="785" spans="1:4" s="380" customFormat="1" ht="12.75" x14ac:dyDescent="0.2">
      <c r="A785" s="380">
        <v>948</v>
      </c>
      <c r="B785" s="380" t="s">
        <v>7199</v>
      </c>
      <c r="C785" s="380" t="s">
        <v>6465</v>
      </c>
      <c r="D785" s="381">
        <v>64.150000000000006</v>
      </c>
    </row>
    <row r="786" spans="1:4" s="380" customFormat="1" ht="12.75" x14ac:dyDescent="0.2">
      <c r="A786" s="380">
        <v>947</v>
      </c>
      <c r="B786" s="380" t="s">
        <v>7200</v>
      </c>
      <c r="C786" s="380" t="s">
        <v>6465</v>
      </c>
      <c r="D786" s="381">
        <v>65.25</v>
      </c>
    </row>
    <row r="787" spans="1:4" s="380" customFormat="1" ht="12.75" x14ac:dyDescent="0.2">
      <c r="A787" s="380">
        <v>911</v>
      </c>
      <c r="B787" s="380" t="s">
        <v>7201</v>
      </c>
      <c r="C787" s="380" t="s">
        <v>6465</v>
      </c>
      <c r="D787" s="381">
        <v>94.89</v>
      </c>
    </row>
    <row r="788" spans="1:4" s="380" customFormat="1" ht="12.75" x14ac:dyDescent="0.2">
      <c r="A788" s="380">
        <v>925</v>
      </c>
      <c r="B788" s="380" t="s">
        <v>7202</v>
      </c>
      <c r="C788" s="380" t="s">
        <v>6465</v>
      </c>
      <c r="D788" s="381">
        <v>87.7</v>
      </c>
    </row>
    <row r="789" spans="1:4" s="380" customFormat="1" ht="12.75" x14ac:dyDescent="0.2">
      <c r="A789" s="380">
        <v>954</v>
      </c>
      <c r="B789" s="380" t="s">
        <v>7203</v>
      </c>
      <c r="C789" s="380" t="s">
        <v>6465</v>
      </c>
      <c r="D789" s="381">
        <v>96.89</v>
      </c>
    </row>
    <row r="790" spans="1:4" s="380" customFormat="1" ht="12.75" x14ac:dyDescent="0.2">
      <c r="A790" s="380">
        <v>901</v>
      </c>
      <c r="B790" s="380" t="s">
        <v>7204</v>
      </c>
      <c r="C790" s="380" t="s">
        <v>6465</v>
      </c>
      <c r="D790" s="381">
        <v>103.69</v>
      </c>
    </row>
    <row r="791" spans="1:4" s="380" customFormat="1" ht="12.75" x14ac:dyDescent="0.2">
      <c r="A791" s="380">
        <v>926</v>
      </c>
      <c r="B791" s="380" t="s">
        <v>7205</v>
      </c>
      <c r="C791" s="380" t="s">
        <v>6465</v>
      </c>
      <c r="D791" s="381">
        <v>109.59</v>
      </c>
    </row>
    <row r="792" spans="1:4" s="380" customFormat="1" ht="12.75" x14ac:dyDescent="0.2">
      <c r="A792" s="380">
        <v>912</v>
      </c>
      <c r="B792" s="380" t="s">
        <v>7206</v>
      </c>
      <c r="C792" s="380" t="s">
        <v>6465</v>
      </c>
      <c r="D792" s="381">
        <v>110.26</v>
      </c>
    </row>
    <row r="793" spans="1:4" s="380" customFormat="1" ht="12.75" x14ac:dyDescent="0.2">
      <c r="A793" s="380">
        <v>955</v>
      </c>
      <c r="B793" s="380" t="s">
        <v>7207</v>
      </c>
      <c r="C793" s="380" t="s">
        <v>6465</v>
      </c>
      <c r="D793" s="381">
        <v>131.61000000000001</v>
      </c>
    </row>
    <row r="794" spans="1:4" s="380" customFormat="1" ht="12.75" x14ac:dyDescent="0.2">
      <c r="A794" s="380">
        <v>946</v>
      </c>
      <c r="B794" s="380" t="s">
        <v>7208</v>
      </c>
      <c r="C794" s="380" t="s">
        <v>6465</v>
      </c>
      <c r="D794" s="381">
        <v>147.96</v>
      </c>
    </row>
    <row r="795" spans="1:4" s="380" customFormat="1" ht="12.75" x14ac:dyDescent="0.2">
      <c r="A795" s="380">
        <v>953</v>
      </c>
      <c r="B795" s="380" t="s">
        <v>7209</v>
      </c>
      <c r="C795" s="380" t="s">
        <v>6465</v>
      </c>
      <c r="D795" s="381">
        <v>134.65</v>
      </c>
    </row>
    <row r="796" spans="1:4" s="380" customFormat="1" ht="12.75" x14ac:dyDescent="0.2">
      <c r="A796" s="380">
        <v>902</v>
      </c>
      <c r="B796" s="380" t="s">
        <v>7210</v>
      </c>
      <c r="C796" s="380" t="s">
        <v>6465</v>
      </c>
      <c r="D796" s="381">
        <v>163.68</v>
      </c>
    </row>
    <row r="797" spans="1:4" s="380" customFormat="1" ht="12.75" x14ac:dyDescent="0.2">
      <c r="A797" s="380">
        <v>927</v>
      </c>
      <c r="B797" s="380" t="s">
        <v>7211</v>
      </c>
      <c r="C797" s="380" t="s">
        <v>6465</v>
      </c>
      <c r="D797" s="381">
        <v>158.65</v>
      </c>
    </row>
    <row r="798" spans="1:4" s="380" customFormat="1" ht="12.75" x14ac:dyDescent="0.2">
      <c r="A798" s="380">
        <v>913</v>
      </c>
      <c r="B798" s="380" t="s">
        <v>7212</v>
      </c>
      <c r="C798" s="380" t="s">
        <v>6465</v>
      </c>
      <c r="D798" s="381">
        <v>177.08</v>
      </c>
    </row>
    <row r="799" spans="1:4" s="380" customFormat="1" ht="12.75" x14ac:dyDescent="0.2">
      <c r="A799" s="380">
        <v>903</v>
      </c>
      <c r="B799" s="380" t="s">
        <v>7213</v>
      </c>
      <c r="C799" s="380" t="s">
        <v>6465</v>
      </c>
      <c r="D799" s="381">
        <v>200.4</v>
      </c>
    </row>
    <row r="800" spans="1:4" s="380" customFormat="1" ht="12.75" x14ac:dyDescent="0.2">
      <c r="A800" s="380">
        <v>945</v>
      </c>
      <c r="B800" s="380" t="s">
        <v>7214</v>
      </c>
      <c r="C800" s="380" t="s">
        <v>6465</v>
      </c>
      <c r="D800" s="381">
        <v>212</v>
      </c>
    </row>
    <row r="801" spans="1:4" s="380" customFormat="1" ht="12.75" x14ac:dyDescent="0.2">
      <c r="A801" s="380">
        <v>914</v>
      </c>
      <c r="B801" s="380" t="s">
        <v>7215</v>
      </c>
      <c r="C801" s="380" t="s">
        <v>6465</v>
      </c>
      <c r="D801" s="381">
        <v>217.18</v>
      </c>
    </row>
    <row r="802" spans="1:4" s="380" customFormat="1" ht="12.75" x14ac:dyDescent="0.2">
      <c r="A802" s="380">
        <v>993</v>
      </c>
      <c r="B802" s="380" t="s">
        <v>7216</v>
      </c>
      <c r="C802" s="380" t="s">
        <v>6465</v>
      </c>
      <c r="D802" s="381">
        <v>2.65</v>
      </c>
    </row>
    <row r="803" spans="1:4" s="380" customFormat="1" ht="12.75" x14ac:dyDescent="0.2">
      <c r="A803" s="380">
        <v>1020</v>
      </c>
      <c r="B803" s="380" t="s">
        <v>7217</v>
      </c>
      <c r="C803" s="380" t="s">
        <v>6465</v>
      </c>
      <c r="D803" s="381">
        <v>11.55</v>
      </c>
    </row>
    <row r="804" spans="1:4" s="380" customFormat="1" ht="12.75" x14ac:dyDescent="0.2">
      <c r="A804" s="380">
        <v>1017</v>
      </c>
      <c r="B804" s="380" t="s">
        <v>7218</v>
      </c>
      <c r="C804" s="380" t="s">
        <v>6465</v>
      </c>
      <c r="D804" s="381">
        <v>126.9</v>
      </c>
    </row>
    <row r="805" spans="1:4" s="380" customFormat="1" ht="12.75" x14ac:dyDescent="0.2">
      <c r="A805" s="380">
        <v>999</v>
      </c>
      <c r="B805" s="380" t="s">
        <v>7219</v>
      </c>
      <c r="C805" s="380" t="s">
        <v>6465</v>
      </c>
      <c r="D805" s="381">
        <v>157.24</v>
      </c>
    </row>
    <row r="806" spans="1:4" s="380" customFormat="1" ht="12.75" x14ac:dyDescent="0.2">
      <c r="A806" s="380">
        <v>995</v>
      </c>
      <c r="B806" s="380" t="s">
        <v>7220</v>
      </c>
      <c r="C806" s="380" t="s">
        <v>6465</v>
      </c>
      <c r="D806" s="381">
        <v>17.71</v>
      </c>
    </row>
    <row r="807" spans="1:4" s="380" customFormat="1" ht="12.75" x14ac:dyDescent="0.2">
      <c r="A807" s="380">
        <v>1000</v>
      </c>
      <c r="B807" s="380" t="s">
        <v>7221</v>
      </c>
      <c r="C807" s="380" t="s">
        <v>6465</v>
      </c>
      <c r="D807" s="381">
        <v>192.75</v>
      </c>
    </row>
    <row r="808" spans="1:4" s="380" customFormat="1" ht="12.75" x14ac:dyDescent="0.2">
      <c r="A808" s="380">
        <v>1022</v>
      </c>
      <c r="B808" s="380" t="s">
        <v>7222</v>
      </c>
      <c r="C808" s="380" t="s">
        <v>6465</v>
      </c>
      <c r="D808" s="381">
        <v>3.68</v>
      </c>
    </row>
    <row r="809" spans="1:4" s="380" customFormat="1" ht="12.75" x14ac:dyDescent="0.2">
      <c r="A809" s="380">
        <v>1015</v>
      </c>
      <c r="B809" s="380" t="s">
        <v>7223</v>
      </c>
      <c r="C809" s="380" t="s">
        <v>6465</v>
      </c>
      <c r="D809" s="381">
        <v>253.81</v>
      </c>
    </row>
    <row r="810" spans="1:4" s="380" customFormat="1" ht="12.75" x14ac:dyDescent="0.2">
      <c r="A810" s="380">
        <v>996</v>
      </c>
      <c r="B810" s="380" t="s">
        <v>7224</v>
      </c>
      <c r="C810" s="380" t="s">
        <v>6465</v>
      </c>
      <c r="D810" s="381">
        <v>26.96</v>
      </c>
    </row>
    <row r="811" spans="1:4" s="380" customFormat="1" ht="12.75" x14ac:dyDescent="0.2">
      <c r="A811" s="380">
        <v>1001</v>
      </c>
      <c r="B811" s="380" t="s">
        <v>7225</v>
      </c>
      <c r="C811" s="380" t="s">
        <v>6465</v>
      </c>
      <c r="D811" s="381">
        <v>317.63</v>
      </c>
    </row>
    <row r="812" spans="1:4" s="380" customFormat="1" ht="12.75" x14ac:dyDescent="0.2">
      <c r="A812" s="380">
        <v>1019</v>
      </c>
      <c r="B812" s="380" t="s">
        <v>7226</v>
      </c>
      <c r="C812" s="380" t="s">
        <v>6465</v>
      </c>
      <c r="D812" s="381">
        <v>37.17</v>
      </c>
    </row>
    <row r="813" spans="1:4" s="380" customFormat="1" ht="12.75" x14ac:dyDescent="0.2">
      <c r="A813" s="380">
        <v>1021</v>
      </c>
      <c r="B813" s="380" t="s">
        <v>7227</v>
      </c>
      <c r="C813" s="380" t="s">
        <v>6465</v>
      </c>
      <c r="D813" s="381">
        <v>5.28</v>
      </c>
    </row>
    <row r="814" spans="1:4" s="380" customFormat="1" ht="12.75" x14ac:dyDescent="0.2">
      <c r="A814" s="380">
        <v>39249</v>
      </c>
      <c r="B814" s="380" t="s">
        <v>7228</v>
      </c>
      <c r="C814" s="380" t="s">
        <v>6465</v>
      </c>
      <c r="D814" s="381">
        <v>414.36</v>
      </c>
    </row>
    <row r="815" spans="1:4" s="380" customFormat="1" ht="12.75" x14ac:dyDescent="0.2">
      <c r="A815" s="380">
        <v>1018</v>
      </c>
      <c r="B815" s="380" t="s">
        <v>7229</v>
      </c>
      <c r="C815" s="380" t="s">
        <v>6465</v>
      </c>
      <c r="D815" s="381">
        <v>52.98</v>
      </c>
    </row>
    <row r="816" spans="1:4" s="380" customFormat="1" ht="12.75" x14ac:dyDescent="0.2">
      <c r="A816" s="380">
        <v>39250</v>
      </c>
      <c r="B816" s="380" t="s">
        <v>7230</v>
      </c>
      <c r="C816" s="380" t="s">
        <v>6465</v>
      </c>
      <c r="D816" s="381">
        <v>532.27</v>
      </c>
    </row>
    <row r="817" spans="1:4" s="380" customFormat="1" ht="12.75" x14ac:dyDescent="0.2">
      <c r="A817" s="380">
        <v>994</v>
      </c>
      <c r="B817" s="380" t="s">
        <v>7231</v>
      </c>
      <c r="C817" s="380" t="s">
        <v>6465</v>
      </c>
      <c r="D817" s="381">
        <v>7.21</v>
      </c>
    </row>
    <row r="818" spans="1:4" s="380" customFormat="1" ht="12.75" x14ac:dyDescent="0.2">
      <c r="A818" s="380">
        <v>977</v>
      </c>
      <c r="B818" s="380" t="s">
        <v>7232</v>
      </c>
      <c r="C818" s="380" t="s">
        <v>6465</v>
      </c>
      <c r="D818" s="381">
        <v>73.39</v>
      </c>
    </row>
    <row r="819" spans="1:4" s="380" customFormat="1" ht="12.75" x14ac:dyDescent="0.2">
      <c r="A819" s="380">
        <v>998</v>
      </c>
      <c r="B819" s="380" t="s">
        <v>7233</v>
      </c>
      <c r="C819" s="380" t="s">
        <v>6465</v>
      </c>
      <c r="D819" s="381">
        <v>97.49</v>
      </c>
    </row>
    <row r="820" spans="1:4" s="380" customFormat="1" ht="12.75" x14ac:dyDescent="0.2">
      <c r="A820" s="380">
        <v>39251</v>
      </c>
      <c r="B820" s="380" t="s">
        <v>7234</v>
      </c>
      <c r="C820" s="380" t="s">
        <v>6465</v>
      </c>
      <c r="D820" s="381">
        <v>0.7</v>
      </c>
    </row>
    <row r="821" spans="1:4" s="380" customFormat="1" ht="12.75" x14ac:dyDescent="0.2">
      <c r="A821" s="380">
        <v>1011</v>
      </c>
      <c r="B821" s="380" t="s">
        <v>7235</v>
      </c>
      <c r="C821" s="380" t="s">
        <v>6465</v>
      </c>
      <c r="D821" s="381">
        <v>0.98</v>
      </c>
    </row>
    <row r="822" spans="1:4" s="380" customFormat="1" ht="12.75" x14ac:dyDescent="0.2">
      <c r="A822" s="380">
        <v>39252</v>
      </c>
      <c r="B822" s="380" t="s">
        <v>7236</v>
      </c>
      <c r="C822" s="380" t="s">
        <v>6465</v>
      </c>
      <c r="D822" s="381">
        <v>1.17</v>
      </c>
    </row>
    <row r="823" spans="1:4" s="380" customFormat="1" ht="12.75" x14ac:dyDescent="0.2">
      <c r="A823" s="380">
        <v>1013</v>
      </c>
      <c r="B823" s="380" t="s">
        <v>7237</v>
      </c>
      <c r="C823" s="380" t="s">
        <v>6465</v>
      </c>
      <c r="D823" s="381">
        <v>1.55</v>
      </c>
    </row>
    <row r="824" spans="1:4" s="380" customFormat="1" ht="12.75" x14ac:dyDescent="0.2">
      <c r="A824" s="380">
        <v>980</v>
      </c>
      <c r="B824" s="380" t="s">
        <v>7238</v>
      </c>
      <c r="C824" s="380" t="s">
        <v>6465</v>
      </c>
      <c r="D824" s="381">
        <v>10.59</v>
      </c>
    </row>
    <row r="825" spans="1:4" s="380" customFormat="1" ht="12.75" x14ac:dyDescent="0.2">
      <c r="A825" s="380">
        <v>39237</v>
      </c>
      <c r="B825" s="380" t="s">
        <v>7239</v>
      </c>
      <c r="C825" s="380" t="s">
        <v>6465</v>
      </c>
      <c r="D825" s="381">
        <v>125.57</v>
      </c>
    </row>
    <row r="826" spans="1:4" s="380" customFormat="1" ht="12.75" x14ac:dyDescent="0.2">
      <c r="A826" s="380">
        <v>39238</v>
      </c>
      <c r="B826" s="380" t="s">
        <v>7240</v>
      </c>
      <c r="C826" s="380" t="s">
        <v>6465</v>
      </c>
      <c r="D826" s="381">
        <v>156.78</v>
      </c>
    </row>
    <row r="827" spans="1:4" s="380" customFormat="1" ht="12.75" x14ac:dyDescent="0.2">
      <c r="A827" s="380">
        <v>979</v>
      </c>
      <c r="B827" s="380" t="s">
        <v>7241</v>
      </c>
      <c r="C827" s="380" t="s">
        <v>6465</v>
      </c>
      <c r="D827" s="381">
        <v>16.32</v>
      </c>
    </row>
    <row r="828" spans="1:4" s="380" customFormat="1" ht="12.75" x14ac:dyDescent="0.2">
      <c r="A828" s="380">
        <v>39239</v>
      </c>
      <c r="B828" s="380" t="s">
        <v>7242</v>
      </c>
      <c r="C828" s="380" t="s">
        <v>6465</v>
      </c>
      <c r="D828" s="381">
        <v>190.8</v>
      </c>
    </row>
    <row r="829" spans="1:4" s="380" customFormat="1" ht="12.75" x14ac:dyDescent="0.2">
      <c r="A829" s="380">
        <v>1014</v>
      </c>
      <c r="B829" s="380" t="s">
        <v>7243</v>
      </c>
      <c r="C829" s="380" t="s">
        <v>6465</v>
      </c>
      <c r="D829" s="381">
        <v>2.48</v>
      </c>
    </row>
    <row r="830" spans="1:4" s="380" customFormat="1" ht="12.75" x14ac:dyDescent="0.2">
      <c r="A830" s="380">
        <v>39240</v>
      </c>
      <c r="B830" s="380" t="s">
        <v>7244</v>
      </c>
      <c r="C830" s="380" t="s">
        <v>6465</v>
      </c>
      <c r="D830" s="381">
        <v>252.18</v>
      </c>
    </row>
    <row r="831" spans="1:4" s="380" customFormat="1" ht="12.75" x14ac:dyDescent="0.2">
      <c r="A831" s="380">
        <v>39232</v>
      </c>
      <c r="B831" s="380" t="s">
        <v>7245</v>
      </c>
      <c r="C831" s="380" t="s">
        <v>6465</v>
      </c>
      <c r="D831" s="381">
        <v>26.18</v>
      </c>
    </row>
    <row r="832" spans="1:4" s="380" customFormat="1" ht="12.75" x14ac:dyDescent="0.2">
      <c r="A832" s="380">
        <v>39233</v>
      </c>
      <c r="B832" s="380" t="s">
        <v>7246</v>
      </c>
      <c r="C832" s="380" t="s">
        <v>6465</v>
      </c>
      <c r="D832" s="381">
        <v>36</v>
      </c>
    </row>
    <row r="833" spans="1:4" s="380" customFormat="1" ht="12.75" x14ac:dyDescent="0.2">
      <c r="A833" s="380">
        <v>981</v>
      </c>
      <c r="B833" s="380" t="s">
        <v>7247</v>
      </c>
      <c r="C833" s="380" t="s">
        <v>6465</v>
      </c>
      <c r="D833" s="381">
        <v>4.43</v>
      </c>
    </row>
    <row r="834" spans="1:4" s="380" customFormat="1" ht="12.75" x14ac:dyDescent="0.2">
      <c r="A834" s="380">
        <v>39234</v>
      </c>
      <c r="B834" s="380" t="s">
        <v>7248</v>
      </c>
      <c r="C834" s="380" t="s">
        <v>6465</v>
      </c>
      <c r="D834" s="381">
        <v>52.84</v>
      </c>
    </row>
    <row r="835" spans="1:4" s="380" customFormat="1" ht="12.75" x14ac:dyDescent="0.2">
      <c r="A835" s="380">
        <v>982</v>
      </c>
      <c r="B835" s="380" t="s">
        <v>7249</v>
      </c>
      <c r="C835" s="380" t="s">
        <v>6465</v>
      </c>
      <c r="D835" s="381">
        <v>6.2</v>
      </c>
    </row>
    <row r="836" spans="1:4" s="380" customFormat="1" ht="12.75" x14ac:dyDescent="0.2">
      <c r="A836" s="380">
        <v>39235</v>
      </c>
      <c r="B836" s="380" t="s">
        <v>7250</v>
      </c>
      <c r="C836" s="380" t="s">
        <v>6465</v>
      </c>
      <c r="D836" s="381">
        <v>74.31</v>
      </c>
    </row>
    <row r="837" spans="1:4" s="380" customFormat="1" ht="12.75" x14ac:dyDescent="0.2">
      <c r="A837" s="380">
        <v>39236</v>
      </c>
      <c r="B837" s="380" t="s">
        <v>7251</v>
      </c>
      <c r="C837" s="380" t="s">
        <v>6465</v>
      </c>
      <c r="D837" s="381">
        <v>97.42</v>
      </c>
    </row>
    <row r="838" spans="1:4" s="380" customFormat="1" ht="12.75" x14ac:dyDescent="0.2">
      <c r="A838" s="380">
        <v>876</v>
      </c>
      <c r="B838" s="380" t="s">
        <v>7252</v>
      </c>
      <c r="C838" s="380" t="s">
        <v>6465</v>
      </c>
      <c r="D838" s="381">
        <v>251.47</v>
      </c>
    </row>
    <row r="839" spans="1:4" s="380" customFormat="1" ht="12.75" x14ac:dyDescent="0.2">
      <c r="A839" s="380">
        <v>877</v>
      </c>
      <c r="B839" s="380" t="s">
        <v>7253</v>
      </c>
      <c r="C839" s="380" t="s">
        <v>6465</v>
      </c>
      <c r="D839" s="381">
        <v>295.63</v>
      </c>
    </row>
    <row r="840" spans="1:4" s="380" customFormat="1" ht="12.75" x14ac:dyDescent="0.2">
      <c r="A840" s="380">
        <v>882</v>
      </c>
      <c r="B840" s="380" t="s">
        <v>7254</v>
      </c>
      <c r="C840" s="380" t="s">
        <v>6465</v>
      </c>
      <c r="D840" s="381">
        <v>322.14</v>
      </c>
    </row>
    <row r="841" spans="1:4" s="380" customFormat="1" ht="12.75" x14ac:dyDescent="0.2">
      <c r="A841" s="380">
        <v>878</v>
      </c>
      <c r="B841" s="380" t="s">
        <v>7255</v>
      </c>
      <c r="C841" s="380" t="s">
        <v>6465</v>
      </c>
      <c r="D841" s="381">
        <v>400.5</v>
      </c>
    </row>
    <row r="842" spans="1:4" s="380" customFormat="1" ht="12.75" x14ac:dyDescent="0.2">
      <c r="A842" s="380">
        <v>879</v>
      </c>
      <c r="B842" s="380" t="s">
        <v>7256</v>
      </c>
      <c r="C842" s="380" t="s">
        <v>6465</v>
      </c>
      <c r="D842" s="381">
        <v>472.05</v>
      </c>
    </row>
    <row r="843" spans="1:4" s="380" customFormat="1" ht="12.75" x14ac:dyDescent="0.2">
      <c r="A843" s="380">
        <v>880</v>
      </c>
      <c r="B843" s="380" t="s">
        <v>7257</v>
      </c>
      <c r="C843" s="380" t="s">
        <v>6465</v>
      </c>
      <c r="D843" s="381">
        <v>555.41999999999996</v>
      </c>
    </row>
    <row r="844" spans="1:4" s="380" customFormat="1" ht="12.75" x14ac:dyDescent="0.2">
      <c r="A844" s="380">
        <v>873</v>
      </c>
      <c r="B844" s="380" t="s">
        <v>7258</v>
      </c>
      <c r="C844" s="380" t="s">
        <v>6465</v>
      </c>
      <c r="D844" s="381">
        <v>168.88</v>
      </c>
    </row>
    <row r="845" spans="1:4" s="380" customFormat="1" ht="12.75" x14ac:dyDescent="0.2">
      <c r="A845" s="380">
        <v>881</v>
      </c>
      <c r="B845" s="380" t="s">
        <v>7259</v>
      </c>
      <c r="C845" s="380" t="s">
        <v>6465</v>
      </c>
      <c r="D845" s="381">
        <v>759.16</v>
      </c>
    </row>
    <row r="846" spans="1:4" s="380" customFormat="1" ht="12.75" x14ac:dyDescent="0.2">
      <c r="A846" s="380">
        <v>874</v>
      </c>
      <c r="B846" s="380" t="s">
        <v>7260</v>
      </c>
      <c r="C846" s="380" t="s">
        <v>6465</v>
      </c>
      <c r="D846" s="381">
        <v>200.42</v>
      </c>
    </row>
    <row r="847" spans="1:4" s="380" customFormat="1" ht="12.75" x14ac:dyDescent="0.2">
      <c r="A847" s="380">
        <v>875</v>
      </c>
      <c r="B847" s="380" t="s">
        <v>7261</v>
      </c>
      <c r="C847" s="380" t="s">
        <v>6465</v>
      </c>
      <c r="D847" s="381">
        <v>239.12</v>
      </c>
    </row>
    <row r="848" spans="1:4" s="380" customFormat="1" ht="12.75" x14ac:dyDescent="0.2">
      <c r="A848" s="380">
        <v>983</v>
      </c>
      <c r="B848" s="380" t="s">
        <v>7262</v>
      </c>
      <c r="C848" s="380" t="s">
        <v>6465</v>
      </c>
      <c r="D848" s="381">
        <v>1.5</v>
      </c>
    </row>
    <row r="849" spans="1:4" s="380" customFormat="1" ht="12.75" x14ac:dyDescent="0.2">
      <c r="A849" s="380">
        <v>985</v>
      </c>
      <c r="B849" s="380" t="s">
        <v>7263</v>
      </c>
      <c r="C849" s="380" t="s">
        <v>6465</v>
      </c>
      <c r="D849" s="381">
        <v>11.23</v>
      </c>
    </row>
    <row r="850" spans="1:4" s="380" customFormat="1" ht="12.75" x14ac:dyDescent="0.2">
      <c r="A850" s="380">
        <v>990</v>
      </c>
      <c r="B850" s="380" t="s">
        <v>7264</v>
      </c>
      <c r="C850" s="380" t="s">
        <v>6465</v>
      </c>
      <c r="D850" s="381">
        <v>153.72</v>
      </c>
    </row>
    <row r="851" spans="1:4" s="380" customFormat="1" ht="12.75" x14ac:dyDescent="0.2">
      <c r="A851" s="380">
        <v>39241</v>
      </c>
      <c r="B851" s="380" t="s">
        <v>7265</v>
      </c>
      <c r="C851" s="380" t="s">
        <v>6465</v>
      </c>
      <c r="D851" s="381">
        <v>17.57</v>
      </c>
    </row>
    <row r="852" spans="1:4" s="380" customFormat="1" ht="12.75" x14ac:dyDescent="0.2">
      <c r="A852" s="380">
        <v>1005</v>
      </c>
      <c r="B852" s="380" t="s">
        <v>7266</v>
      </c>
      <c r="C852" s="380" t="s">
        <v>6465</v>
      </c>
      <c r="D852" s="381">
        <v>188.67</v>
      </c>
    </row>
    <row r="853" spans="1:4" s="380" customFormat="1" ht="12.75" x14ac:dyDescent="0.2">
      <c r="A853" s="380">
        <v>984</v>
      </c>
      <c r="B853" s="380" t="s">
        <v>7267</v>
      </c>
      <c r="C853" s="380" t="s">
        <v>6465</v>
      </c>
      <c r="D853" s="381">
        <v>3.88</v>
      </c>
    </row>
    <row r="854" spans="1:4" s="380" customFormat="1" ht="12.75" x14ac:dyDescent="0.2">
      <c r="A854" s="380">
        <v>991</v>
      </c>
      <c r="B854" s="380" t="s">
        <v>7268</v>
      </c>
      <c r="C854" s="380" t="s">
        <v>6465</v>
      </c>
      <c r="D854" s="381">
        <v>249.31</v>
      </c>
    </row>
    <row r="855" spans="1:4" s="380" customFormat="1" ht="12.75" x14ac:dyDescent="0.2">
      <c r="A855" s="380">
        <v>986</v>
      </c>
      <c r="B855" s="380" t="s">
        <v>7269</v>
      </c>
      <c r="C855" s="380" t="s">
        <v>6465</v>
      </c>
      <c r="D855" s="381">
        <v>26.86</v>
      </c>
    </row>
    <row r="856" spans="1:4" s="380" customFormat="1" ht="12.75" x14ac:dyDescent="0.2">
      <c r="A856" s="380">
        <v>1024</v>
      </c>
      <c r="B856" s="380" t="s">
        <v>7270</v>
      </c>
      <c r="C856" s="380" t="s">
        <v>6465</v>
      </c>
      <c r="D856" s="381">
        <v>308.56</v>
      </c>
    </row>
    <row r="857" spans="1:4" s="380" customFormat="1" ht="12.75" x14ac:dyDescent="0.2">
      <c r="A857" s="380">
        <v>987</v>
      </c>
      <c r="B857" s="380" t="s">
        <v>7271</v>
      </c>
      <c r="C857" s="380" t="s">
        <v>6465</v>
      </c>
      <c r="D857" s="381">
        <v>36.5</v>
      </c>
    </row>
    <row r="858" spans="1:4" s="380" customFormat="1" ht="12.75" x14ac:dyDescent="0.2">
      <c r="A858" s="380">
        <v>1003</v>
      </c>
      <c r="B858" s="380" t="s">
        <v>7272</v>
      </c>
      <c r="C858" s="380" t="s">
        <v>6465</v>
      </c>
      <c r="D858" s="381">
        <v>5.68</v>
      </c>
    </row>
    <row r="859" spans="1:4" s="380" customFormat="1" ht="12.75" x14ac:dyDescent="0.2">
      <c r="A859" s="380">
        <v>992</v>
      </c>
      <c r="B859" s="380" t="s">
        <v>7273</v>
      </c>
      <c r="C859" s="380" t="s">
        <v>6465</v>
      </c>
      <c r="D859" s="381">
        <v>399.22</v>
      </c>
    </row>
    <row r="860" spans="1:4" s="380" customFormat="1" ht="12.75" x14ac:dyDescent="0.2">
      <c r="A860" s="380">
        <v>1007</v>
      </c>
      <c r="B860" s="380" t="s">
        <v>7274</v>
      </c>
      <c r="C860" s="380" t="s">
        <v>6465</v>
      </c>
      <c r="D860" s="381">
        <v>51.77</v>
      </c>
    </row>
    <row r="861" spans="1:4" s="380" customFormat="1" ht="12.75" x14ac:dyDescent="0.2">
      <c r="A861" s="380">
        <v>39242</v>
      </c>
      <c r="B861" s="380" t="s">
        <v>7275</v>
      </c>
      <c r="C861" s="380" t="s">
        <v>6465</v>
      </c>
      <c r="D861" s="381">
        <v>494.64</v>
      </c>
    </row>
    <row r="862" spans="1:4" s="380" customFormat="1" ht="12.75" x14ac:dyDescent="0.2">
      <c r="A862" s="380">
        <v>1008</v>
      </c>
      <c r="B862" s="380" t="s">
        <v>7276</v>
      </c>
      <c r="C862" s="380" t="s">
        <v>6465</v>
      </c>
      <c r="D862" s="381">
        <v>6.45</v>
      </c>
    </row>
    <row r="863" spans="1:4" s="380" customFormat="1" ht="12.75" x14ac:dyDescent="0.2">
      <c r="A863" s="380">
        <v>988</v>
      </c>
      <c r="B863" s="380" t="s">
        <v>7277</v>
      </c>
      <c r="C863" s="380" t="s">
        <v>6465</v>
      </c>
      <c r="D863" s="381">
        <v>71.510000000000005</v>
      </c>
    </row>
    <row r="864" spans="1:4" s="380" customFormat="1" ht="12.75" x14ac:dyDescent="0.2">
      <c r="A864" s="380">
        <v>989</v>
      </c>
      <c r="B864" s="380" t="s">
        <v>7278</v>
      </c>
      <c r="C864" s="380" t="s">
        <v>6465</v>
      </c>
      <c r="D864" s="381">
        <v>96.87</v>
      </c>
    </row>
    <row r="865" spans="1:4" s="380" customFormat="1" ht="12.75" x14ac:dyDescent="0.2">
      <c r="A865" s="380">
        <v>39598</v>
      </c>
      <c r="B865" s="380" t="s">
        <v>7279</v>
      </c>
      <c r="C865" s="380" t="s">
        <v>6465</v>
      </c>
      <c r="D865" s="381">
        <v>1.85</v>
      </c>
    </row>
    <row r="866" spans="1:4" s="380" customFormat="1" ht="12.75" x14ac:dyDescent="0.2">
      <c r="A866" s="380">
        <v>39599</v>
      </c>
      <c r="B866" s="380" t="s">
        <v>7280</v>
      </c>
      <c r="C866" s="380" t="s">
        <v>6465</v>
      </c>
      <c r="D866" s="381">
        <v>2.79</v>
      </c>
    </row>
    <row r="867" spans="1:4" s="380" customFormat="1" ht="12.75" x14ac:dyDescent="0.2">
      <c r="A867" s="380">
        <v>34602</v>
      </c>
      <c r="B867" s="380" t="s">
        <v>7281</v>
      </c>
      <c r="C867" s="380" t="s">
        <v>6465</v>
      </c>
      <c r="D867" s="381">
        <v>6.04</v>
      </c>
    </row>
    <row r="868" spans="1:4" s="380" customFormat="1" ht="12.75" x14ac:dyDescent="0.2">
      <c r="A868" s="380">
        <v>34603</v>
      </c>
      <c r="B868" s="380" t="s">
        <v>7282</v>
      </c>
      <c r="C868" s="380" t="s">
        <v>6465</v>
      </c>
      <c r="D868" s="381">
        <v>29.06</v>
      </c>
    </row>
    <row r="869" spans="1:4" s="380" customFormat="1" ht="12.75" x14ac:dyDescent="0.2">
      <c r="A869" s="380">
        <v>34607</v>
      </c>
      <c r="B869" s="380" t="s">
        <v>7283</v>
      </c>
      <c r="C869" s="380" t="s">
        <v>6465</v>
      </c>
      <c r="D869" s="381">
        <v>12.96</v>
      </c>
    </row>
    <row r="870" spans="1:4" s="380" customFormat="1" ht="12.75" x14ac:dyDescent="0.2">
      <c r="A870" s="380">
        <v>34609</v>
      </c>
      <c r="B870" s="380" t="s">
        <v>7284</v>
      </c>
      <c r="C870" s="380" t="s">
        <v>6465</v>
      </c>
      <c r="D870" s="381">
        <v>19.440000000000001</v>
      </c>
    </row>
    <row r="871" spans="1:4" s="380" customFormat="1" ht="12.75" x14ac:dyDescent="0.2">
      <c r="A871" s="380">
        <v>34618</v>
      </c>
      <c r="B871" s="380" t="s">
        <v>7285</v>
      </c>
      <c r="C871" s="380" t="s">
        <v>6465</v>
      </c>
      <c r="D871" s="381">
        <v>8.01</v>
      </c>
    </row>
    <row r="872" spans="1:4" s="380" customFormat="1" ht="12.75" x14ac:dyDescent="0.2">
      <c r="A872" s="380">
        <v>34620</v>
      </c>
      <c r="B872" s="380" t="s">
        <v>7286</v>
      </c>
      <c r="C872" s="380" t="s">
        <v>6465</v>
      </c>
      <c r="D872" s="381">
        <v>40.11</v>
      </c>
    </row>
    <row r="873" spans="1:4" s="380" customFormat="1" ht="12.75" x14ac:dyDescent="0.2">
      <c r="A873" s="380">
        <v>34621</v>
      </c>
      <c r="B873" s="380" t="s">
        <v>7287</v>
      </c>
      <c r="C873" s="380" t="s">
        <v>6465</v>
      </c>
      <c r="D873" s="381">
        <v>18.61</v>
      </c>
    </row>
    <row r="874" spans="1:4" s="380" customFormat="1" ht="12.75" x14ac:dyDescent="0.2">
      <c r="A874" s="380">
        <v>34622</v>
      </c>
      <c r="B874" s="380" t="s">
        <v>7288</v>
      </c>
      <c r="C874" s="380" t="s">
        <v>6465</v>
      </c>
      <c r="D874" s="381">
        <v>26.36</v>
      </c>
    </row>
    <row r="875" spans="1:4" s="380" customFormat="1" ht="12.75" x14ac:dyDescent="0.2">
      <c r="A875" s="380">
        <v>34624</v>
      </c>
      <c r="B875" s="380" t="s">
        <v>7289</v>
      </c>
      <c r="C875" s="380" t="s">
        <v>6465</v>
      </c>
      <c r="D875" s="381">
        <v>10.24</v>
      </c>
    </row>
    <row r="876" spans="1:4" s="380" customFormat="1" ht="12.75" x14ac:dyDescent="0.2">
      <c r="A876" s="380">
        <v>34626</v>
      </c>
      <c r="B876" s="380" t="s">
        <v>7290</v>
      </c>
      <c r="C876" s="380" t="s">
        <v>6465</v>
      </c>
      <c r="D876" s="381">
        <v>55.13</v>
      </c>
    </row>
    <row r="877" spans="1:4" s="380" customFormat="1" ht="12.75" x14ac:dyDescent="0.2">
      <c r="A877" s="380">
        <v>34627</v>
      </c>
      <c r="B877" s="380" t="s">
        <v>7291</v>
      </c>
      <c r="C877" s="380" t="s">
        <v>6465</v>
      </c>
      <c r="D877" s="381">
        <v>23.75</v>
      </c>
    </row>
    <row r="878" spans="1:4" s="380" customFormat="1" ht="12.75" x14ac:dyDescent="0.2">
      <c r="A878" s="380">
        <v>34629</v>
      </c>
      <c r="B878" s="380" t="s">
        <v>7292</v>
      </c>
      <c r="C878" s="380" t="s">
        <v>6465</v>
      </c>
      <c r="D878" s="381">
        <v>34.78</v>
      </c>
    </row>
    <row r="879" spans="1:4" s="380" customFormat="1" ht="12.75" x14ac:dyDescent="0.2">
      <c r="A879" s="380">
        <v>39257</v>
      </c>
      <c r="B879" s="380" t="s">
        <v>7293</v>
      </c>
      <c r="C879" s="380" t="s">
        <v>6465</v>
      </c>
      <c r="D879" s="381">
        <v>6.76</v>
      </c>
    </row>
    <row r="880" spans="1:4" s="380" customFormat="1" ht="12.75" x14ac:dyDescent="0.2">
      <c r="A880" s="380">
        <v>39261</v>
      </c>
      <c r="B880" s="380" t="s">
        <v>7294</v>
      </c>
      <c r="C880" s="380" t="s">
        <v>6465</v>
      </c>
      <c r="D880" s="381">
        <v>36.04</v>
      </c>
    </row>
    <row r="881" spans="1:4" s="380" customFormat="1" ht="12.75" x14ac:dyDescent="0.2">
      <c r="A881" s="380">
        <v>39268</v>
      </c>
      <c r="B881" s="380" t="s">
        <v>7295</v>
      </c>
      <c r="C881" s="380" t="s">
        <v>6465</v>
      </c>
      <c r="D881" s="381">
        <v>415.77</v>
      </c>
    </row>
    <row r="882" spans="1:4" s="380" customFormat="1" ht="12.75" x14ac:dyDescent="0.2">
      <c r="A882" s="380">
        <v>39262</v>
      </c>
      <c r="B882" s="380" t="s">
        <v>7296</v>
      </c>
      <c r="C882" s="380" t="s">
        <v>6465</v>
      </c>
      <c r="D882" s="381">
        <v>56.34</v>
      </c>
    </row>
    <row r="883" spans="1:4" s="380" customFormat="1" ht="12.75" x14ac:dyDescent="0.2">
      <c r="A883" s="380">
        <v>39258</v>
      </c>
      <c r="B883" s="380" t="s">
        <v>7297</v>
      </c>
      <c r="C883" s="380" t="s">
        <v>6465</v>
      </c>
      <c r="D883" s="381">
        <v>10.02</v>
      </c>
    </row>
    <row r="884" spans="1:4" s="380" customFormat="1" ht="12.75" x14ac:dyDescent="0.2">
      <c r="A884" s="380">
        <v>39263</v>
      </c>
      <c r="B884" s="380" t="s">
        <v>7298</v>
      </c>
      <c r="C884" s="380" t="s">
        <v>6465</v>
      </c>
      <c r="D884" s="381">
        <v>87.18</v>
      </c>
    </row>
    <row r="885" spans="1:4" s="380" customFormat="1" ht="12.75" x14ac:dyDescent="0.2">
      <c r="A885" s="380">
        <v>39264</v>
      </c>
      <c r="B885" s="380" t="s">
        <v>7299</v>
      </c>
      <c r="C885" s="380" t="s">
        <v>6465</v>
      </c>
      <c r="D885" s="381">
        <v>118.04</v>
      </c>
    </row>
    <row r="886" spans="1:4" s="380" customFormat="1" ht="12.75" x14ac:dyDescent="0.2">
      <c r="A886" s="380">
        <v>39259</v>
      </c>
      <c r="B886" s="380" t="s">
        <v>7300</v>
      </c>
      <c r="C886" s="380" t="s">
        <v>6465</v>
      </c>
      <c r="D886" s="381">
        <v>15.27</v>
      </c>
    </row>
    <row r="887" spans="1:4" s="380" customFormat="1" ht="12.75" x14ac:dyDescent="0.2">
      <c r="A887" s="380">
        <v>39265</v>
      </c>
      <c r="B887" s="380" t="s">
        <v>7301</v>
      </c>
      <c r="C887" s="380" t="s">
        <v>6465</v>
      </c>
      <c r="D887" s="381">
        <v>173.89</v>
      </c>
    </row>
    <row r="888" spans="1:4" s="380" customFormat="1" ht="12.75" x14ac:dyDescent="0.2">
      <c r="A888" s="380">
        <v>39260</v>
      </c>
      <c r="B888" s="380" t="s">
        <v>7302</v>
      </c>
      <c r="C888" s="380" t="s">
        <v>6465</v>
      </c>
      <c r="D888" s="381">
        <v>21.74</v>
      </c>
    </row>
    <row r="889" spans="1:4" s="380" customFormat="1" ht="12.75" x14ac:dyDescent="0.2">
      <c r="A889" s="380">
        <v>39266</v>
      </c>
      <c r="B889" s="380" t="s">
        <v>7303</v>
      </c>
      <c r="C889" s="380" t="s">
        <v>6465</v>
      </c>
      <c r="D889" s="381">
        <v>244</v>
      </c>
    </row>
    <row r="890" spans="1:4" s="380" customFormat="1" ht="12.75" x14ac:dyDescent="0.2">
      <c r="A890" s="380">
        <v>39267</v>
      </c>
      <c r="B890" s="380" t="s">
        <v>7304</v>
      </c>
      <c r="C890" s="380" t="s">
        <v>6465</v>
      </c>
      <c r="D890" s="381">
        <v>319.83999999999997</v>
      </c>
    </row>
    <row r="891" spans="1:4" s="380" customFormat="1" ht="12.75" x14ac:dyDescent="0.2">
      <c r="A891" s="380">
        <v>11901</v>
      </c>
      <c r="B891" s="380" t="s">
        <v>7305</v>
      </c>
      <c r="C891" s="380" t="s">
        <v>6465</v>
      </c>
      <c r="D891" s="381">
        <v>0.7</v>
      </c>
    </row>
    <row r="892" spans="1:4" s="380" customFormat="1" ht="12.75" x14ac:dyDescent="0.2">
      <c r="A892" s="380">
        <v>11902</v>
      </c>
      <c r="B892" s="380" t="s">
        <v>7306</v>
      </c>
      <c r="C892" s="380" t="s">
        <v>6465</v>
      </c>
      <c r="D892" s="381">
        <v>1.22</v>
      </c>
    </row>
    <row r="893" spans="1:4" s="380" customFormat="1" ht="12.75" x14ac:dyDescent="0.2">
      <c r="A893" s="380">
        <v>11903</v>
      </c>
      <c r="B893" s="380" t="s">
        <v>7307</v>
      </c>
      <c r="C893" s="380" t="s">
        <v>6465</v>
      </c>
      <c r="D893" s="381">
        <v>1.88</v>
      </c>
    </row>
    <row r="894" spans="1:4" s="380" customFormat="1" ht="12.75" x14ac:dyDescent="0.2">
      <c r="A894" s="380">
        <v>11904</v>
      </c>
      <c r="B894" s="380" t="s">
        <v>7308</v>
      </c>
      <c r="C894" s="380" t="s">
        <v>6465</v>
      </c>
      <c r="D894" s="381">
        <v>2.4</v>
      </c>
    </row>
    <row r="895" spans="1:4" s="380" customFormat="1" ht="12.75" x14ac:dyDescent="0.2">
      <c r="A895" s="380">
        <v>11905</v>
      </c>
      <c r="B895" s="380" t="s">
        <v>7309</v>
      </c>
      <c r="C895" s="380" t="s">
        <v>6465</v>
      </c>
      <c r="D895" s="381">
        <v>3.23</v>
      </c>
    </row>
    <row r="896" spans="1:4" s="380" customFormat="1" ht="12.75" x14ac:dyDescent="0.2">
      <c r="A896" s="380">
        <v>11906</v>
      </c>
      <c r="B896" s="380" t="s">
        <v>7310</v>
      </c>
      <c r="C896" s="380" t="s">
        <v>6465</v>
      </c>
      <c r="D896" s="381">
        <v>3.71</v>
      </c>
    </row>
    <row r="897" spans="1:4" s="380" customFormat="1" ht="12.75" x14ac:dyDescent="0.2">
      <c r="A897" s="380">
        <v>11919</v>
      </c>
      <c r="B897" s="380" t="s">
        <v>7311</v>
      </c>
      <c r="C897" s="380" t="s">
        <v>6465</v>
      </c>
      <c r="D897" s="381">
        <v>7.29</v>
      </c>
    </row>
    <row r="898" spans="1:4" s="380" customFormat="1" ht="12.75" x14ac:dyDescent="0.2">
      <c r="A898" s="380">
        <v>11920</v>
      </c>
      <c r="B898" s="380" t="s">
        <v>7312</v>
      </c>
      <c r="C898" s="380" t="s">
        <v>6465</v>
      </c>
      <c r="D898" s="381">
        <v>14.12</v>
      </c>
    </row>
    <row r="899" spans="1:4" s="380" customFormat="1" ht="12.75" x14ac:dyDescent="0.2">
      <c r="A899" s="380">
        <v>11924</v>
      </c>
      <c r="B899" s="380" t="s">
        <v>7313</v>
      </c>
      <c r="C899" s="380" t="s">
        <v>6465</v>
      </c>
      <c r="D899" s="381">
        <v>137.37</v>
      </c>
    </row>
    <row r="900" spans="1:4" s="380" customFormat="1" ht="12.75" x14ac:dyDescent="0.2">
      <c r="A900" s="380">
        <v>11921</v>
      </c>
      <c r="B900" s="380" t="s">
        <v>7314</v>
      </c>
      <c r="C900" s="380" t="s">
        <v>6465</v>
      </c>
      <c r="D900" s="381">
        <v>19.23</v>
      </c>
    </row>
    <row r="901" spans="1:4" s="380" customFormat="1" ht="12.75" x14ac:dyDescent="0.2">
      <c r="A901" s="380">
        <v>11922</v>
      </c>
      <c r="B901" s="380" t="s">
        <v>7315</v>
      </c>
      <c r="C901" s="380" t="s">
        <v>6465</v>
      </c>
      <c r="D901" s="381">
        <v>34.14</v>
      </c>
    </row>
    <row r="902" spans="1:4" s="380" customFormat="1" ht="12.75" x14ac:dyDescent="0.2">
      <c r="A902" s="380">
        <v>11923</v>
      </c>
      <c r="B902" s="380" t="s">
        <v>7316</v>
      </c>
      <c r="C902" s="380" t="s">
        <v>6465</v>
      </c>
      <c r="D902" s="381">
        <v>55.76</v>
      </c>
    </row>
    <row r="903" spans="1:4" s="380" customFormat="1" ht="12.75" x14ac:dyDescent="0.2">
      <c r="A903" s="380">
        <v>11916</v>
      </c>
      <c r="B903" s="380" t="s">
        <v>7317</v>
      </c>
      <c r="C903" s="380" t="s">
        <v>6465</v>
      </c>
      <c r="D903" s="381">
        <v>9.4600000000000009</v>
      </c>
    </row>
    <row r="904" spans="1:4" s="380" customFormat="1" ht="12.75" x14ac:dyDescent="0.2">
      <c r="A904" s="380">
        <v>11914</v>
      </c>
      <c r="B904" s="380" t="s">
        <v>7318</v>
      </c>
      <c r="C904" s="380" t="s">
        <v>6465</v>
      </c>
      <c r="D904" s="381">
        <v>68.709999999999994</v>
      </c>
    </row>
    <row r="905" spans="1:4" s="380" customFormat="1" ht="12.75" x14ac:dyDescent="0.2">
      <c r="A905" s="380">
        <v>11917</v>
      </c>
      <c r="B905" s="380" t="s">
        <v>7319</v>
      </c>
      <c r="C905" s="380" t="s">
        <v>6465</v>
      </c>
      <c r="D905" s="381">
        <v>16.47</v>
      </c>
    </row>
    <row r="906" spans="1:4" s="380" customFormat="1" ht="12.75" x14ac:dyDescent="0.2">
      <c r="A906" s="380">
        <v>11918</v>
      </c>
      <c r="B906" s="380" t="s">
        <v>7320</v>
      </c>
      <c r="C906" s="380" t="s">
        <v>6465</v>
      </c>
      <c r="D906" s="381">
        <v>22.34</v>
      </c>
    </row>
    <row r="907" spans="1:4" s="380" customFormat="1" ht="12.75" x14ac:dyDescent="0.2">
      <c r="A907" s="380">
        <v>37734</v>
      </c>
      <c r="B907" s="380" t="s">
        <v>7321</v>
      </c>
      <c r="C907" s="380" t="s">
        <v>6446</v>
      </c>
      <c r="D907" s="382">
        <v>69415.59</v>
      </c>
    </row>
    <row r="908" spans="1:4" s="380" customFormat="1" ht="12.75" x14ac:dyDescent="0.2">
      <c r="A908" s="380">
        <v>42251</v>
      </c>
      <c r="B908" s="380" t="s">
        <v>7322</v>
      </c>
      <c r="C908" s="380" t="s">
        <v>6446</v>
      </c>
      <c r="D908" s="382">
        <v>78825.64</v>
      </c>
    </row>
    <row r="909" spans="1:4" s="380" customFormat="1" ht="12.75" x14ac:dyDescent="0.2">
      <c r="A909" s="380">
        <v>37733</v>
      </c>
      <c r="B909" s="380" t="s">
        <v>7323</v>
      </c>
      <c r="C909" s="380" t="s">
        <v>6446</v>
      </c>
      <c r="D909" s="382">
        <v>52047.55</v>
      </c>
    </row>
    <row r="910" spans="1:4" s="380" customFormat="1" ht="12.75" x14ac:dyDescent="0.2">
      <c r="A910" s="380">
        <v>37735</v>
      </c>
      <c r="B910" s="380" t="s">
        <v>7324</v>
      </c>
      <c r="C910" s="380" t="s">
        <v>6446</v>
      </c>
      <c r="D910" s="382">
        <v>62717.3</v>
      </c>
    </row>
    <row r="911" spans="1:4" s="380" customFormat="1" ht="12.75" x14ac:dyDescent="0.2">
      <c r="A911" s="380">
        <v>5090</v>
      </c>
      <c r="B911" s="380" t="s">
        <v>13013</v>
      </c>
      <c r="C911" s="380" t="s">
        <v>6446</v>
      </c>
      <c r="D911" s="381">
        <v>18.899999999999999</v>
      </c>
    </row>
    <row r="912" spans="1:4" s="380" customFormat="1" ht="12.75" x14ac:dyDescent="0.2">
      <c r="A912" s="380">
        <v>5085</v>
      </c>
      <c r="B912" s="380" t="s">
        <v>13014</v>
      </c>
      <c r="C912" s="380" t="s">
        <v>6446</v>
      </c>
      <c r="D912" s="381">
        <v>28.13</v>
      </c>
    </row>
    <row r="913" spans="1:4" s="380" customFormat="1" ht="12.75" x14ac:dyDescent="0.2">
      <c r="A913" s="380">
        <v>43603</v>
      </c>
      <c r="B913" s="380" t="s">
        <v>13015</v>
      </c>
      <c r="C913" s="380" t="s">
        <v>6446</v>
      </c>
      <c r="D913" s="381">
        <v>40.19</v>
      </c>
    </row>
    <row r="914" spans="1:4" s="380" customFormat="1" ht="12.75" x14ac:dyDescent="0.2">
      <c r="A914" s="380">
        <v>38374</v>
      </c>
      <c r="B914" s="380" t="s">
        <v>7325</v>
      </c>
      <c r="C914" s="380" t="s">
        <v>6446</v>
      </c>
      <c r="D914" s="382">
        <v>1064.8699999999999</v>
      </c>
    </row>
    <row r="915" spans="1:4" s="380" customFormat="1" ht="12.75" x14ac:dyDescent="0.2">
      <c r="A915" s="380">
        <v>20209</v>
      </c>
      <c r="B915" s="380" t="s">
        <v>13016</v>
      </c>
      <c r="C915" s="380" t="s">
        <v>6465</v>
      </c>
      <c r="D915" s="381">
        <v>30.21</v>
      </c>
    </row>
    <row r="916" spans="1:4" s="380" customFormat="1" ht="12.75" x14ac:dyDescent="0.2">
      <c r="A916" s="380">
        <v>20212</v>
      </c>
      <c r="B916" s="380" t="s">
        <v>13017</v>
      </c>
      <c r="C916" s="380" t="s">
        <v>6465</v>
      </c>
      <c r="D916" s="381">
        <v>25.29</v>
      </c>
    </row>
    <row r="917" spans="1:4" s="380" customFormat="1" ht="12.75" x14ac:dyDescent="0.2">
      <c r="A917" s="380">
        <v>4433</v>
      </c>
      <c r="B917" s="380" t="s">
        <v>13018</v>
      </c>
      <c r="C917" s="380" t="s">
        <v>6465</v>
      </c>
      <c r="D917" s="381">
        <v>28.94</v>
      </c>
    </row>
    <row r="918" spans="1:4" s="380" customFormat="1" ht="12.75" x14ac:dyDescent="0.2">
      <c r="A918" s="380">
        <v>4430</v>
      </c>
      <c r="B918" s="380" t="s">
        <v>13019</v>
      </c>
      <c r="C918" s="380" t="s">
        <v>6465</v>
      </c>
      <c r="D918" s="381">
        <v>14.8</v>
      </c>
    </row>
    <row r="919" spans="1:4" s="380" customFormat="1" ht="12.75" x14ac:dyDescent="0.2">
      <c r="A919" s="380">
        <v>4400</v>
      </c>
      <c r="B919" s="380" t="s">
        <v>13020</v>
      </c>
      <c r="C919" s="380" t="s">
        <v>6465</v>
      </c>
      <c r="D919" s="381">
        <v>23.55</v>
      </c>
    </row>
    <row r="920" spans="1:4" s="380" customFormat="1" ht="12.75" x14ac:dyDescent="0.2">
      <c r="A920" s="380">
        <v>2729</v>
      </c>
      <c r="B920" s="380" t="s">
        <v>7326</v>
      </c>
      <c r="C920" s="380" t="s">
        <v>6446</v>
      </c>
      <c r="D920" s="381">
        <v>22.29</v>
      </c>
    </row>
    <row r="921" spans="1:4" s="380" customFormat="1" ht="12.75" x14ac:dyDescent="0.2">
      <c r="A921" s="380">
        <v>4513</v>
      </c>
      <c r="B921" s="380" t="s">
        <v>7327</v>
      </c>
      <c r="C921" s="380" t="s">
        <v>6465</v>
      </c>
      <c r="D921" s="381">
        <v>5.87</v>
      </c>
    </row>
    <row r="922" spans="1:4" s="380" customFormat="1" ht="12.75" x14ac:dyDescent="0.2">
      <c r="A922" s="380">
        <v>11871</v>
      </c>
      <c r="B922" s="380" t="s">
        <v>7328</v>
      </c>
      <c r="C922" s="380" t="s">
        <v>6446</v>
      </c>
      <c r="D922" s="381">
        <v>376.82</v>
      </c>
    </row>
    <row r="923" spans="1:4" s="380" customFormat="1" ht="12.75" x14ac:dyDescent="0.2">
      <c r="A923" s="380">
        <v>34636</v>
      </c>
      <c r="B923" s="380" t="s">
        <v>7329</v>
      </c>
      <c r="C923" s="380" t="s">
        <v>6446</v>
      </c>
      <c r="D923" s="381">
        <v>469.5</v>
      </c>
    </row>
    <row r="924" spans="1:4" s="380" customFormat="1" ht="12.75" x14ac:dyDescent="0.2">
      <c r="A924" s="380">
        <v>34639</v>
      </c>
      <c r="B924" s="380" t="s">
        <v>7330</v>
      </c>
      <c r="C924" s="380" t="s">
        <v>6446</v>
      </c>
      <c r="D924" s="381">
        <v>953.55</v>
      </c>
    </row>
    <row r="925" spans="1:4" s="380" customFormat="1" ht="12.75" x14ac:dyDescent="0.2">
      <c r="A925" s="380">
        <v>34640</v>
      </c>
      <c r="B925" s="380" t="s">
        <v>7331</v>
      </c>
      <c r="C925" s="380" t="s">
        <v>6446</v>
      </c>
      <c r="D925" s="382">
        <v>1071.08</v>
      </c>
    </row>
    <row r="926" spans="1:4" s="380" customFormat="1" ht="12.75" x14ac:dyDescent="0.2">
      <c r="A926" s="380">
        <v>34637</v>
      </c>
      <c r="B926" s="380" t="s">
        <v>7332</v>
      </c>
      <c r="C926" s="380" t="s">
        <v>6446</v>
      </c>
      <c r="D926" s="381">
        <v>269.56</v>
      </c>
    </row>
    <row r="927" spans="1:4" s="380" customFormat="1" ht="12.75" x14ac:dyDescent="0.2">
      <c r="A927" s="380">
        <v>34638</v>
      </c>
      <c r="B927" s="380" t="s">
        <v>7333</v>
      </c>
      <c r="C927" s="380" t="s">
        <v>6446</v>
      </c>
      <c r="D927" s="381">
        <v>462.26</v>
      </c>
    </row>
    <row r="928" spans="1:4" s="380" customFormat="1" ht="12.75" x14ac:dyDescent="0.2">
      <c r="A928" s="380">
        <v>11868</v>
      </c>
      <c r="B928" s="380" t="s">
        <v>7334</v>
      </c>
      <c r="C928" s="380" t="s">
        <v>6446</v>
      </c>
      <c r="D928" s="381">
        <v>517.89</v>
      </c>
    </row>
    <row r="929" spans="1:4" s="380" customFormat="1" ht="12.75" x14ac:dyDescent="0.2">
      <c r="A929" s="380">
        <v>37106</v>
      </c>
      <c r="B929" s="380" t="s">
        <v>7335</v>
      </c>
      <c r="C929" s="380" t="s">
        <v>6446</v>
      </c>
      <c r="D929" s="382">
        <v>5002.2</v>
      </c>
    </row>
    <row r="930" spans="1:4" s="380" customFormat="1" ht="12.75" x14ac:dyDescent="0.2">
      <c r="A930" s="380">
        <v>11869</v>
      </c>
      <c r="B930" s="380" t="s">
        <v>7336</v>
      </c>
      <c r="C930" s="380" t="s">
        <v>6446</v>
      </c>
      <c r="D930" s="381">
        <v>840.26</v>
      </c>
    </row>
    <row r="931" spans="1:4" s="380" customFormat="1" ht="12.75" x14ac:dyDescent="0.2">
      <c r="A931" s="380">
        <v>37104</v>
      </c>
      <c r="B931" s="380" t="s">
        <v>7337</v>
      </c>
      <c r="C931" s="380" t="s">
        <v>6446</v>
      </c>
      <c r="D931" s="382">
        <v>1083.1500000000001</v>
      </c>
    </row>
    <row r="932" spans="1:4" s="380" customFormat="1" ht="12.75" x14ac:dyDescent="0.2">
      <c r="A932" s="380">
        <v>37105</v>
      </c>
      <c r="B932" s="380" t="s">
        <v>7338</v>
      </c>
      <c r="C932" s="380" t="s">
        <v>6446</v>
      </c>
      <c r="D932" s="382">
        <v>2412.35</v>
      </c>
    </row>
    <row r="933" spans="1:4" s="380" customFormat="1" ht="12.75" x14ac:dyDescent="0.2">
      <c r="A933" s="380">
        <v>34641</v>
      </c>
      <c r="B933" s="380" t="s">
        <v>7339</v>
      </c>
      <c r="C933" s="380" t="s">
        <v>6446</v>
      </c>
      <c r="D933" s="381">
        <v>97.86</v>
      </c>
    </row>
    <row r="934" spans="1:4" s="380" customFormat="1" ht="12.75" x14ac:dyDescent="0.2">
      <c r="A934" s="380">
        <v>43434</v>
      </c>
      <c r="B934" s="380" t="s">
        <v>7340</v>
      </c>
      <c r="C934" s="380" t="s">
        <v>6446</v>
      </c>
      <c r="D934" s="381">
        <v>105.8</v>
      </c>
    </row>
    <row r="935" spans="1:4" s="380" customFormat="1" ht="12.75" x14ac:dyDescent="0.2">
      <c r="A935" s="380">
        <v>43435</v>
      </c>
      <c r="B935" s="380" t="s">
        <v>7341</v>
      </c>
      <c r="C935" s="380" t="s">
        <v>6446</v>
      </c>
      <c r="D935" s="381">
        <v>193.97</v>
      </c>
    </row>
    <row r="936" spans="1:4" s="380" customFormat="1" ht="12.75" x14ac:dyDescent="0.2">
      <c r="A936" s="380">
        <v>43436</v>
      </c>
      <c r="B936" s="380" t="s">
        <v>7342</v>
      </c>
      <c r="C936" s="380" t="s">
        <v>6446</v>
      </c>
      <c r="D936" s="381">
        <v>339.46</v>
      </c>
    </row>
    <row r="937" spans="1:4" s="380" customFormat="1" ht="12.75" x14ac:dyDescent="0.2">
      <c r="A937" s="380">
        <v>43437</v>
      </c>
      <c r="B937" s="380" t="s">
        <v>7343</v>
      </c>
      <c r="C937" s="380" t="s">
        <v>6446</v>
      </c>
      <c r="D937" s="381">
        <v>615.44000000000005</v>
      </c>
    </row>
    <row r="938" spans="1:4" s="380" customFormat="1" ht="12.75" x14ac:dyDescent="0.2">
      <c r="A938" s="380">
        <v>43438</v>
      </c>
      <c r="B938" s="380" t="s">
        <v>7344</v>
      </c>
      <c r="C938" s="380" t="s">
        <v>6446</v>
      </c>
      <c r="D938" s="382">
        <v>1102.1500000000001</v>
      </c>
    </row>
    <row r="939" spans="1:4" s="380" customFormat="1" ht="12.75" x14ac:dyDescent="0.2">
      <c r="A939" s="380">
        <v>41627</v>
      </c>
      <c r="B939" s="380" t="s">
        <v>7345</v>
      </c>
      <c r="C939" s="380" t="s">
        <v>6446</v>
      </c>
      <c r="D939" s="381">
        <v>163.11000000000001</v>
      </c>
    </row>
    <row r="940" spans="1:4" s="380" customFormat="1" ht="12.75" x14ac:dyDescent="0.2">
      <c r="A940" s="380">
        <v>41628</v>
      </c>
      <c r="B940" s="380" t="s">
        <v>7346</v>
      </c>
      <c r="C940" s="380" t="s">
        <v>6446</v>
      </c>
      <c r="D940" s="381">
        <v>299.77999999999997</v>
      </c>
    </row>
    <row r="941" spans="1:4" s="380" customFormat="1" ht="12.75" x14ac:dyDescent="0.2">
      <c r="A941" s="380">
        <v>41629</v>
      </c>
      <c r="B941" s="380" t="s">
        <v>7347</v>
      </c>
      <c r="C941" s="380" t="s">
        <v>6446</v>
      </c>
      <c r="D941" s="381">
        <v>380.9</v>
      </c>
    </row>
    <row r="942" spans="1:4" s="380" customFormat="1" ht="12.75" x14ac:dyDescent="0.2">
      <c r="A942" s="380">
        <v>43429</v>
      </c>
      <c r="B942" s="380" t="s">
        <v>7348</v>
      </c>
      <c r="C942" s="380" t="s">
        <v>6446</v>
      </c>
      <c r="D942" s="381">
        <v>84.39</v>
      </c>
    </row>
    <row r="943" spans="1:4" s="380" customFormat="1" ht="12.75" x14ac:dyDescent="0.2">
      <c r="A943" s="380">
        <v>43430</v>
      </c>
      <c r="B943" s="380" t="s">
        <v>7349</v>
      </c>
      <c r="C943" s="380" t="s">
        <v>6446</v>
      </c>
      <c r="D943" s="381">
        <v>140.19</v>
      </c>
    </row>
    <row r="944" spans="1:4" s="380" customFormat="1" ht="12.75" x14ac:dyDescent="0.2">
      <c r="A944" s="380">
        <v>43431</v>
      </c>
      <c r="B944" s="380" t="s">
        <v>7350</v>
      </c>
      <c r="C944" s="380" t="s">
        <v>6446</v>
      </c>
      <c r="D944" s="381">
        <v>271.57</v>
      </c>
    </row>
    <row r="945" spans="1:4" s="380" customFormat="1" ht="12.75" x14ac:dyDescent="0.2">
      <c r="A945" s="380">
        <v>43432</v>
      </c>
      <c r="B945" s="380" t="s">
        <v>7351</v>
      </c>
      <c r="C945" s="380" t="s">
        <v>6446</v>
      </c>
      <c r="D945" s="381">
        <v>564.29999999999995</v>
      </c>
    </row>
    <row r="946" spans="1:4" s="380" customFormat="1" ht="12.75" x14ac:dyDescent="0.2">
      <c r="A946" s="380">
        <v>43433</v>
      </c>
      <c r="B946" s="380" t="s">
        <v>7352</v>
      </c>
      <c r="C946" s="380" t="s">
        <v>6446</v>
      </c>
      <c r="D946" s="381">
        <v>889.65</v>
      </c>
    </row>
    <row r="947" spans="1:4" s="380" customFormat="1" ht="12.75" x14ac:dyDescent="0.2">
      <c r="A947" s="380">
        <v>43094</v>
      </c>
      <c r="B947" s="380" t="s">
        <v>7353</v>
      </c>
      <c r="C947" s="380" t="s">
        <v>6446</v>
      </c>
      <c r="D947" s="381">
        <v>333.49</v>
      </c>
    </row>
    <row r="948" spans="1:4" s="380" customFormat="1" ht="12.75" x14ac:dyDescent="0.2">
      <c r="A948" s="380">
        <v>43093</v>
      </c>
      <c r="B948" s="380" t="s">
        <v>7354</v>
      </c>
      <c r="C948" s="380" t="s">
        <v>6446</v>
      </c>
      <c r="D948" s="381">
        <v>354.4</v>
      </c>
    </row>
    <row r="949" spans="1:4" s="380" customFormat="1" ht="12.75" x14ac:dyDescent="0.2">
      <c r="A949" s="380">
        <v>1030</v>
      </c>
      <c r="B949" s="380" t="s">
        <v>7355</v>
      </c>
      <c r="C949" s="380" t="s">
        <v>6446</v>
      </c>
      <c r="D949" s="381">
        <v>46.9</v>
      </c>
    </row>
    <row r="950" spans="1:4" s="380" customFormat="1" ht="12.75" x14ac:dyDescent="0.2">
      <c r="A950" s="380">
        <v>11694</v>
      </c>
      <c r="B950" s="380" t="s">
        <v>7356</v>
      </c>
      <c r="C950" s="380" t="s">
        <v>6446</v>
      </c>
      <c r="D950" s="382">
        <v>1036.73</v>
      </c>
    </row>
    <row r="951" spans="1:4" s="380" customFormat="1" ht="12.75" x14ac:dyDescent="0.2">
      <c r="A951" s="380">
        <v>11881</v>
      </c>
      <c r="B951" s="380" t="s">
        <v>7357</v>
      </c>
      <c r="C951" s="380" t="s">
        <v>6446</v>
      </c>
      <c r="D951" s="381">
        <v>149.88999999999999</v>
      </c>
    </row>
    <row r="952" spans="1:4" s="380" customFormat="1" ht="12.75" x14ac:dyDescent="0.2">
      <c r="A952" s="380">
        <v>35277</v>
      </c>
      <c r="B952" s="380" t="s">
        <v>15076</v>
      </c>
      <c r="C952" s="380" t="s">
        <v>6446</v>
      </c>
      <c r="D952" s="381">
        <v>376.1</v>
      </c>
    </row>
    <row r="953" spans="1:4" s="380" customFormat="1" ht="12.75" x14ac:dyDescent="0.2">
      <c r="A953" s="380">
        <v>10521</v>
      </c>
      <c r="B953" s="380" t="s">
        <v>7358</v>
      </c>
      <c r="C953" s="380" t="s">
        <v>6446</v>
      </c>
      <c r="D953" s="381">
        <v>233.86</v>
      </c>
    </row>
    <row r="954" spans="1:4" s="380" customFormat="1" ht="12.75" x14ac:dyDescent="0.2">
      <c r="A954" s="380">
        <v>10885</v>
      </c>
      <c r="B954" s="380" t="s">
        <v>7359</v>
      </c>
      <c r="C954" s="380" t="s">
        <v>6446</v>
      </c>
      <c r="D954" s="381">
        <v>295.8</v>
      </c>
    </row>
    <row r="955" spans="1:4" s="380" customFormat="1" ht="12.75" x14ac:dyDescent="0.2">
      <c r="A955" s="380">
        <v>20962</v>
      </c>
      <c r="B955" s="380" t="s">
        <v>7360</v>
      </c>
      <c r="C955" s="380" t="s">
        <v>6446</v>
      </c>
      <c r="D955" s="381">
        <v>245</v>
      </c>
    </row>
    <row r="956" spans="1:4" s="380" customFormat="1" ht="12.75" x14ac:dyDescent="0.2">
      <c r="A956" s="380">
        <v>20963</v>
      </c>
      <c r="B956" s="380" t="s">
        <v>7361</v>
      </c>
      <c r="C956" s="380" t="s">
        <v>6446</v>
      </c>
      <c r="D956" s="381">
        <v>299.27999999999997</v>
      </c>
    </row>
    <row r="957" spans="1:4" s="380" customFormat="1" ht="12.75" x14ac:dyDescent="0.2">
      <c r="A957" s="380">
        <v>34643</v>
      </c>
      <c r="B957" s="380" t="s">
        <v>15077</v>
      </c>
      <c r="C957" s="380" t="s">
        <v>6446</v>
      </c>
      <c r="D957" s="381">
        <v>43.31</v>
      </c>
    </row>
    <row r="958" spans="1:4" s="380" customFormat="1" ht="12.75" x14ac:dyDescent="0.2">
      <c r="A958" s="380">
        <v>41480</v>
      </c>
      <c r="B958" s="380" t="s">
        <v>15078</v>
      </c>
      <c r="C958" s="380" t="s">
        <v>6446</v>
      </c>
      <c r="D958" s="381">
        <v>50.22</v>
      </c>
    </row>
    <row r="959" spans="1:4" s="380" customFormat="1" ht="12.75" x14ac:dyDescent="0.2">
      <c r="A959" s="380">
        <v>41474</v>
      </c>
      <c r="B959" s="380" t="s">
        <v>15079</v>
      </c>
      <c r="C959" s="380" t="s">
        <v>6446</v>
      </c>
      <c r="D959" s="381">
        <v>80.22</v>
      </c>
    </row>
    <row r="960" spans="1:4" s="380" customFormat="1" ht="12.75" x14ac:dyDescent="0.2">
      <c r="A960" s="380">
        <v>41475</v>
      </c>
      <c r="B960" s="380" t="s">
        <v>15080</v>
      </c>
      <c r="C960" s="380" t="s">
        <v>6446</v>
      </c>
      <c r="D960" s="381">
        <v>68.45</v>
      </c>
    </row>
    <row r="961" spans="1:4" s="380" customFormat="1" ht="12.75" x14ac:dyDescent="0.2">
      <c r="A961" s="380">
        <v>41476</v>
      </c>
      <c r="B961" s="380" t="s">
        <v>15081</v>
      </c>
      <c r="C961" s="380" t="s">
        <v>6446</v>
      </c>
      <c r="D961" s="381">
        <v>149.88</v>
      </c>
    </row>
    <row r="962" spans="1:4" s="380" customFormat="1" ht="12.75" x14ac:dyDescent="0.2">
      <c r="A962" s="380">
        <v>2555</v>
      </c>
      <c r="B962" s="380" t="s">
        <v>7362</v>
      </c>
      <c r="C962" s="380" t="s">
        <v>6446</v>
      </c>
      <c r="D962" s="381">
        <v>2.74</v>
      </c>
    </row>
    <row r="963" spans="1:4" s="380" customFormat="1" ht="12.75" x14ac:dyDescent="0.2">
      <c r="A963" s="380">
        <v>2556</v>
      </c>
      <c r="B963" s="380" t="s">
        <v>7363</v>
      </c>
      <c r="C963" s="380" t="s">
        <v>6446</v>
      </c>
      <c r="D963" s="381">
        <v>2.83</v>
      </c>
    </row>
    <row r="964" spans="1:4" s="380" customFormat="1" ht="12.75" x14ac:dyDescent="0.2">
      <c r="A964" s="380">
        <v>2557</v>
      </c>
      <c r="B964" s="380" t="s">
        <v>7364</v>
      </c>
      <c r="C964" s="380" t="s">
        <v>6446</v>
      </c>
      <c r="D964" s="381">
        <v>5.98</v>
      </c>
    </row>
    <row r="965" spans="1:4" s="380" customFormat="1" ht="12.75" x14ac:dyDescent="0.2">
      <c r="A965" s="380">
        <v>10569</v>
      </c>
      <c r="B965" s="380" t="s">
        <v>7365</v>
      </c>
      <c r="C965" s="380" t="s">
        <v>6446</v>
      </c>
      <c r="D965" s="381">
        <v>5.98</v>
      </c>
    </row>
    <row r="966" spans="1:4" s="380" customFormat="1" ht="12.75" x14ac:dyDescent="0.2">
      <c r="A966" s="380">
        <v>39810</v>
      </c>
      <c r="B966" s="380" t="s">
        <v>7366</v>
      </c>
      <c r="C966" s="380" t="s">
        <v>6446</v>
      </c>
      <c r="D966" s="381">
        <v>45</v>
      </c>
    </row>
    <row r="967" spans="1:4" s="380" customFormat="1" ht="12.75" x14ac:dyDescent="0.2">
      <c r="A967" s="380">
        <v>39811</v>
      </c>
      <c r="B967" s="380" t="s">
        <v>7367</v>
      </c>
      <c r="C967" s="380" t="s">
        <v>6446</v>
      </c>
      <c r="D967" s="381">
        <v>55.05</v>
      </c>
    </row>
    <row r="968" spans="1:4" s="380" customFormat="1" ht="12.75" x14ac:dyDescent="0.2">
      <c r="A968" s="380">
        <v>39812</v>
      </c>
      <c r="B968" s="380" t="s">
        <v>7368</v>
      </c>
      <c r="C968" s="380" t="s">
        <v>6446</v>
      </c>
      <c r="D968" s="381">
        <v>90.52</v>
      </c>
    </row>
    <row r="969" spans="1:4" s="380" customFormat="1" ht="12.75" x14ac:dyDescent="0.2">
      <c r="A969" s="380">
        <v>43096</v>
      </c>
      <c r="B969" s="380" t="s">
        <v>7369</v>
      </c>
      <c r="C969" s="380" t="s">
        <v>6446</v>
      </c>
      <c r="D969" s="381">
        <v>300.04000000000002</v>
      </c>
    </row>
    <row r="970" spans="1:4" s="380" customFormat="1" ht="12.75" x14ac:dyDescent="0.2">
      <c r="A970" s="380">
        <v>43102</v>
      </c>
      <c r="B970" s="380" t="s">
        <v>7370</v>
      </c>
      <c r="C970" s="380" t="s">
        <v>6446</v>
      </c>
      <c r="D970" s="381">
        <v>182.44</v>
      </c>
    </row>
    <row r="971" spans="1:4" s="380" customFormat="1" ht="12.75" x14ac:dyDescent="0.2">
      <c r="A971" s="380">
        <v>43103</v>
      </c>
      <c r="B971" s="380" t="s">
        <v>7371</v>
      </c>
      <c r="C971" s="380" t="s">
        <v>6446</v>
      </c>
      <c r="D971" s="381">
        <v>268.64</v>
      </c>
    </row>
    <row r="972" spans="1:4" s="380" customFormat="1" ht="12.75" x14ac:dyDescent="0.2">
      <c r="A972" s="380">
        <v>43098</v>
      </c>
      <c r="B972" s="380" t="s">
        <v>7372</v>
      </c>
      <c r="C972" s="380" t="s">
        <v>6446</v>
      </c>
      <c r="D972" s="381">
        <v>101.63</v>
      </c>
    </row>
    <row r="973" spans="1:4" s="380" customFormat="1" ht="12.75" x14ac:dyDescent="0.2">
      <c r="A973" s="380">
        <v>43097</v>
      </c>
      <c r="B973" s="380" t="s">
        <v>7373</v>
      </c>
      <c r="C973" s="380" t="s">
        <v>6446</v>
      </c>
      <c r="D973" s="381">
        <v>60.21</v>
      </c>
    </row>
    <row r="974" spans="1:4" s="380" customFormat="1" ht="12.75" x14ac:dyDescent="0.2">
      <c r="A974" s="380">
        <v>43104</v>
      </c>
      <c r="B974" s="380" t="s">
        <v>7374</v>
      </c>
      <c r="C974" s="380" t="s">
        <v>6446</v>
      </c>
      <c r="D974" s="381">
        <v>712.25</v>
      </c>
    </row>
    <row r="975" spans="1:4" s="380" customFormat="1" ht="12.75" x14ac:dyDescent="0.2">
      <c r="A975" s="380">
        <v>39771</v>
      </c>
      <c r="B975" s="380" t="s">
        <v>7375</v>
      </c>
      <c r="C975" s="380" t="s">
        <v>6446</v>
      </c>
      <c r="D975" s="381">
        <v>57.48</v>
      </c>
    </row>
    <row r="976" spans="1:4" s="380" customFormat="1" ht="12.75" x14ac:dyDescent="0.2">
      <c r="A976" s="380">
        <v>39772</v>
      </c>
      <c r="B976" s="380" t="s">
        <v>7376</v>
      </c>
      <c r="C976" s="380" t="s">
        <v>6446</v>
      </c>
      <c r="D976" s="381">
        <v>112.97</v>
      </c>
    </row>
    <row r="977" spans="1:4" s="380" customFormat="1" ht="12.75" x14ac:dyDescent="0.2">
      <c r="A977" s="380">
        <v>39773</v>
      </c>
      <c r="B977" s="380" t="s">
        <v>7377</v>
      </c>
      <c r="C977" s="380" t="s">
        <v>6446</v>
      </c>
      <c r="D977" s="381">
        <v>181.58</v>
      </c>
    </row>
    <row r="978" spans="1:4" s="380" customFormat="1" ht="12.75" x14ac:dyDescent="0.2">
      <c r="A978" s="380">
        <v>39774</v>
      </c>
      <c r="B978" s="380" t="s">
        <v>7378</v>
      </c>
      <c r="C978" s="380" t="s">
        <v>6446</v>
      </c>
      <c r="D978" s="381">
        <v>271.60000000000002</v>
      </c>
    </row>
    <row r="979" spans="1:4" s="380" customFormat="1" ht="12.75" x14ac:dyDescent="0.2">
      <c r="A979" s="380">
        <v>39775</v>
      </c>
      <c r="B979" s="380" t="s">
        <v>7379</v>
      </c>
      <c r="C979" s="380" t="s">
        <v>6446</v>
      </c>
      <c r="D979" s="381">
        <v>362.49</v>
      </c>
    </row>
    <row r="980" spans="1:4" s="380" customFormat="1" ht="12.75" x14ac:dyDescent="0.2">
      <c r="A980" s="380">
        <v>39776</v>
      </c>
      <c r="B980" s="380" t="s">
        <v>7380</v>
      </c>
      <c r="C980" s="380" t="s">
        <v>6446</v>
      </c>
      <c r="D980" s="381">
        <v>438.08</v>
      </c>
    </row>
    <row r="981" spans="1:4" s="380" customFormat="1" ht="12.75" x14ac:dyDescent="0.2">
      <c r="A981" s="380">
        <v>39777</v>
      </c>
      <c r="B981" s="380" t="s">
        <v>7381</v>
      </c>
      <c r="C981" s="380" t="s">
        <v>6446</v>
      </c>
      <c r="D981" s="381">
        <v>555.25</v>
      </c>
    </row>
    <row r="982" spans="1:4" s="380" customFormat="1" ht="12.75" x14ac:dyDescent="0.2">
      <c r="A982" s="380">
        <v>20254</v>
      </c>
      <c r="B982" s="380" t="s">
        <v>7382</v>
      </c>
      <c r="C982" s="380" t="s">
        <v>6446</v>
      </c>
      <c r="D982" s="381">
        <v>40.299999999999997</v>
      </c>
    </row>
    <row r="983" spans="1:4" s="380" customFormat="1" ht="12.75" x14ac:dyDescent="0.2">
      <c r="A983" s="380">
        <v>20253</v>
      </c>
      <c r="B983" s="380" t="s">
        <v>7383</v>
      </c>
      <c r="C983" s="380" t="s">
        <v>6446</v>
      </c>
      <c r="D983" s="381">
        <v>132.34</v>
      </c>
    </row>
    <row r="984" spans="1:4" s="380" customFormat="1" ht="12.75" x14ac:dyDescent="0.2">
      <c r="A984" s="380">
        <v>11247</v>
      </c>
      <c r="B984" s="380" t="s">
        <v>7384</v>
      </c>
      <c r="C984" s="380" t="s">
        <v>6446</v>
      </c>
      <c r="D984" s="382">
        <v>2544.6799999999998</v>
      </c>
    </row>
    <row r="985" spans="1:4" s="380" customFormat="1" ht="12.75" x14ac:dyDescent="0.2">
      <c r="A985" s="380">
        <v>11250</v>
      </c>
      <c r="B985" s="380" t="s">
        <v>7385</v>
      </c>
      <c r="C985" s="380" t="s">
        <v>6446</v>
      </c>
      <c r="D985" s="381">
        <v>109.55</v>
      </c>
    </row>
    <row r="986" spans="1:4" s="380" customFormat="1" ht="12.75" x14ac:dyDescent="0.2">
      <c r="A986" s="380">
        <v>11249</v>
      </c>
      <c r="B986" s="380" t="s">
        <v>7386</v>
      </c>
      <c r="C986" s="380" t="s">
        <v>6446</v>
      </c>
      <c r="D986" s="382">
        <v>4970.6499999999996</v>
      </c>
    </row>
    <row r="987" spans="1:4" s="380" customFormat="1" ht="12.75" x14ac:dyDescent="0.2">
      <c r="A987" s="380">
        <v>11251</v>
      </c>
      <c r="B987" s="380" t="s">
        <v>7387</v>
      </c>
      <c r="C987" s="380" t="s">
        <v>6446</v>
      </c>
      <c r="D987" s="381">
        <v>242.66</v>
      </c>
    </row>
    <row r="988" spans="1:4" s="380" customFormat="1" ht="12.75" x14ac:dyDescent="0.2">
      <c r="A988" s="380">
        <v>11253</v>
      </c>
      <c r="B988" s="380" t="s">
        <v>7388</v>
      </c>
      <c r="C988" s="380" t="s">
        <v>6446</v>
      </c>
      <c r="D988" s="381">
        <v>402.12</v>
      </c>
    </row>
    <row r="989" spans="1:4" s="380" customFormat="1" ht="12.75" x14ac:dyDescent="0.2">
      <c r="A989" s="380">
        <v>11255</v>
      </c>
      <c r="B989" s="380" t="s">
        <v>7389</v>
      </c>
      <c r="C989" s="380" t="s">
        <v>6446</v>
      </c>
      <c r="D989" s="381">
        <v>601.16</v>
      </c>
    </row>
    <row r="990" spans="1:4" s="380" customFormat="1" ht="12.75" x14ac:dyDescent="0.2">
      <c r="A990" s="380">
        <v>14055</v>
      </c>
      <c r="B990" s="380" t="s">
        <v>7390</v>
      </c>
      <c r="C990" s="380" t="s">
        <v>6446</v>
      </c>
      <c r="D990" s="382">
        <v>1209.32</v>
      </c>
    </row>
    <row r="991" spans="1:4" s="380" customFormat="1" ht="12.75" x14ac:dyDescent="0.2">
      <c r="A991" s="380">
        <v>11256</v>
      </c>
      <c r="B991" s="380" t="s">
        <v>7391</v>
      </c>
      <c r="C991" s="380" t="s">
        <v>6446</v>
      </c>
      <c r="D991" s="381">
        <v>753.01</v>
      </c>
    </row>
    <row r="992" spans="1:4" s="380" customFormat="1" ht="12.75" x14ac:dyDescent="0.2">
      <c r="A992" s="380">
        <v>1872</v>
      </c>
      <c r="B992" s="380" t="s">
        <v>7392</v>
      </c>
      <c r="C992" s="380" t="s">
        <v>6446</v>
      </c>
      <c r="D992" s="381">
        <v>2.4</v>
      </c>
    </row>
    <row r="993" spans="1:4" s="380" customFormat="1" ht="12.75" x14ac:dyDescent="0.2">
      <c r="A993" s="380">
        <v>1873</v>
      </c>
      <c r="B993" s="380" t="s">
        <v>7393</v>
      </c>
      <c r="C993" s="380" t="s">
        <v>6446</v>
      </c>
      <c r="D993" s="381">
        <v>4.78</v>
      </c>
    </row>
    <row r="994" spans="1:4" s="380" customFormat="1" ht="12.75" x14ac:dyDescent="0.2">
      <c r="A994" s="380">
        <v>39693</v>
      </c>
      <c r="B994" s="380" t="s">
        <v>7394</v>
      </c>
      <c r="C994" s="380" t="s">
        <v>6446</v>
      </c>
      <c r="D994" s="382">
        <v>4729.28</v>
      </c>
    </row>
    <row r="995" spans="1:4" s="380" customFormat="1" ht="12.75" x14ac:dyDescent="0.2">
      <c r="A995" s="380">
        <v>39692</v>
      </c>
      <c r="B995" s="380" t="s">
        <v>7395</v>
      </c>
      <c r="C995" s="380" t="s">
        <v>6446</v>
      </c>
      <c r="D995" s="382">
        <v>1513.26</v>
      </c>
    </row>
    <row r="996" spans="1:4" s="380" customFormat="1" ht="12.75" x14ac:dyDescent="0.2">
      <c r="A996" s="380">
        <v>1062</v>
      </c>
      <c r="B996" s="380" t="s">
        <v>7396</v>
      </c>
      <c r="C996" s="380" t="s">
        <v>6446</v>
      </c>
      <c r="D996" s="381">
        <v>479.58</v>
      </c>
    </row>
    <row r="997" spans="1:4" s="380" customFormat="1" ht="12.75" x14ac:dyDescent="0.2">
      <c r="A997" s="380">
        <v>39686</v>
      </c>
      <c r="B997" s="380" t="s">
        <v>7397</v>
      </c>
      <c r="C997" s="380" t="s">
        <v>6446</v>
      </c>
      <c r="D997" s="381">
        <v>776.54</v>
      </c>
    </row>
    <row r="998" spans="1:4" s="380" customFormat="1" ht="12.75" x14ac:dyDescent="0.2">
      <c r="A998" s="380">
        <v>43095</v>
      </c>
      <c r="B998" s="380" t="s">
        <v>7398</v>
      </c>
      <c r="C998" s="380" t="s">
        <v>6446</v>
      </c>
      <c r="D998" s="381">
        <v>197.71</v>
      </c>
    </row>
    <row r="999" spans="1:4" s="380" customFormat="1" ht="12.75" x14ac:dyDescent="0.2">
      <c r="A999" s="380">
        <v>1871</v>
      </c>
      <c r="B999" s="380" t="s">
        <v>7399</v>
      </c>
      <c r="C999" s="380" t="s">
        <v>6446</v>
      </c>
      <c r="D999" s="381">
        <v>4.3</v>
      </c>
    </row>
    <row r="1000" spans="1:4" s="380" customFormat="1" ht="12.75" x14ac:dyDescent="0.2">
      <c r="A1000" s="380">
        <v>12001</v>
      </c>
      <c r="B1000" s="380" t="s">
        <v>7400</v>
      </c>
      <c r="C1000" s="380" t="s">
        <v>6446</v>
      </c>
      <c r="D1000" s="381">
        <v>6.21</v>
      </c>
    </row>
    <row r="1001" spans="1:4" s="380" customFormat="1" ht="12.75" x14ac:dyDescent="0.2">
      <c r="A1001" s="380">
        <v>11882</v>
      </c>
      <c r="B1001" s="380" t="s">
        <v>7401</v>
      </c>
      <c r="C1001" s="380" t="s">
        <v>6446</v>
      </c>
      <c r="D1001" s="381">
        <v>107.57</v>
      </c>
    </row>
    <row r="1002" spans="1:4" s="380" customFormat="1" ht="12.75" x14ac:dyDescent="0.2">
      <c r="A1002" s="380">
        <v>1068</v>
      </c>
      <c r="B1002" s="380" t="s">
        <v>7402</v>
      </c>
      <c r="C1002" s="380" t="s">
        <v>6446</v>
      </c>
      <c r="D1002" s="382">
        <v>3163.32</v>
      </c>
    </row>
    <row r="1003" spans="1:4" s="380" customFormat="1" ht="12.75" x14ac:dyDescent="0.2">
      <c r="A1003" s="380">
        <v>39690</v>
      </c>
      <c r="B1003" s="380" t="s">
        <v>7403</v>
      </c>
      <c r="C1003" s="380" t="s">
        <v>6446</v>
      </c>
      <c r="D1003" s="382">
        <v>5307</v>
      </c>
    </row>
    <row r="1004" spans="1:4" s="380" customFormat="1" ht="12.75" x14ac:dyDescent="0.2">
      <c r="A1004" s="380">
        <v>39691</v>
      </c>
      <c r="B1004" s="380" t="s">
        <v>7404</v>
      </c>
      <c r="C1004" s="380" t="s">
        <v>6446</v>
      </c>
      <c r="D1004" s="382">
        <v>6674.72</v>
      </c>
    </row>
    <row r="1005" spans="1:4" s="380" customFormat="1" ht="12.75" x14ac:dyDescent="0.2">
      <c r="A1005" s="380">
        <v>39808</v>
      </c>
      <c r="B1005" s="380" t="s">
        <v>7405</v>
      </c>
      <c r="C1005" s="380" t="s">
        <v>6446</v>
      </c>
      <c r="D1005" s="381">
        <v>103.22</v>
      </c>
    </row>
    <row r="1006" spans="1:4" s="380" customFormat="1" ht="12.75" x14ac:dyDescent="0.2">
      <c r="A1006" s="380">
        <v>39809</v>
      </c>
      <c r="B1006" s="380" t="s">
        <v>7406</v>
      </c>
      <c r="C1006" s="380" t="s">
        <v>6446</v>
      </c>
      <c r="D1006" s="381">
        <v>244.82</v>
      </c>
    </row>
    <row r="1007" spans="1:4" s="380" customFormat="1" ht="12.75" x14ac:dyDescent="0.2">
      <c r="A1007" s="380">
        <v>43439</v>
      </c>
      <c r="B1007" s="380" t="s">
        <v>7407</v>
      </c>
      <c r="C1007" s="380" t="s">
        <v>6446</v>
      </c>
      <c r="D1007" s="381">
        <v>493.76</v>
      </c>
    </row>
    <row r="1008" spans="1:4" s="380" customFormat="1" ht="12.75" x14ac:dyDescent="0.2">
      <c r="A1008" s="380">
        <v>5103</v>
      </c>
      <c r="B1008" s="380" t="s">
        <v>15082</v>
      </c>
      <c r="C1008" s="380" t="s">
        <v>6446</v>
      </c>
      <c r="D1008" s="381">
        <v>23.81</v>
      </c>
    </row>
    <row r="1009" spans="1:4" s="380" customFormat="1" ht="12.75" x14ac:dyDescent="0.2">
      <c r="A1009" s="380">
        <v>11880</v>
      </c>
      <c r="B1009" s="380" t="s">
        <v>15083</v>
      </c>
      <c r="C1009" s="380" t="s">
        <v>6446</v>
      </c>
      <c r="D1009" s="381">
        <v>100.14</v>
      </c>
    </row>
    <row r="1010" spans="1:4" s="380" customFormat="1" ht="12.75" x14ac:dyDescent="0.2">
      <c r="A1010" s="380">
        <v>11714</v>
      </c>
      <c r="B1010" s="380" t="s">
        <v>15084</v>
      </c>
      <c r="C1010" s="380" t="s">
        <v>6446</v>
      </c>
      <c r="D1010" s="381">
        <v>68.22</v>
      </c>
    </row>
    <row r="1011" spans="1:4" s="380" customFormat="1" ht="12.75" x14ac:dyDescent="0.2">
      <c r="A1011" s="380">
        <v>11712</v>
      </c>
      <c r="B1011" s="380" t="s">
        <v>15085</v>
      </c>
      <c r="C1011" s="380" t="s">
        <v>6446</v>
      </c>
      <c r="D1011" s="381">
        <v>44.55</v>
      </c>
    </row>
    <row r="1012" spans="1:4" s="380" customFormat="1" ht="12.75" x14ac:dyDescent="0.2">
      <c r="A1012" s="380">
        <v>11717</v>
      </c>
      <c r="B1012" s="380" t="s">
        <v>15086</v>
      </c>
      <c r="C1012" s="380" t="s">
        <v>6446</v>
      </c>
      <c r="D1012" s="381">
        <v>53.7</v>
      </c>
    </row>
    <row r="1013" spans="1:4" s="380" customFormat="1" ht="12.75" x14ac:dyDescent="0.2">
      <c r="A1013" s="380">
        <v>1106</v>
      </c>
      <c r="B1013" s="380" t="s">
        <v>7408</v>
      </c>
      <c r="C1013" s="380" t="s">
        <v>6462</v>
      </c>
      <c r="D1013" s="381">
        <v>0.96</v>
      </c>
    </row>
    <row r="1014" spans="1:4" s="380" customFormat="1" ht="12.75" x14ac:dyDescent="0.2">
      <c r="A1014" s="380">
        <v>11161</v>
      </c>
      <c r="B1014" s="380" t="s">
        <v>7409</v>
      </c>
      <c r="C1014" s="380" t="s">
        <v>6462</v>
      </c>
      <c r="D1014" s="381">
        <v>1.6</v>
      </c>
    </row>
    <row r="1015" spans="1:4" s="380" customFormat="1" ht="12.75" x14ac:dyDescent="0.2">
      <c r="A1015" s="380">
        <v>1107</v>
      </c>
      <c r="B1015" s="380" t="s">
        <v>7410</v>
      </c>
      <c r="C1015" s="380" t="s">
        <v>6462</v>
      </c>
      <c r="D1015" s="381">
        <v>0.81</v>
      </c>
    </row>
    <row r="1016" spans="1:4" s="380" customFormat="1" ht="12.75" x14ac:dyDescent="0.2">
      <c r="A1016" s="380">
        <v>25963</v>
      </c>
      <c r="B1016" s="380" t="s">
        <v>7411</v>
      </c>
      <c r="C1016" s="380" t="s">
        <v>6462</v>
      </c>
      <c r="D1016" s="381">
        <v>0.2</v>
      </c>
    </row>
    <row r="1017" spans="1:4" s="380" customFormat="1" ht="12.75" x14ac:dyDescent="0.2">
      <c r="A1017" s="380">
        <v>4759</v>
      </c>
      <c r="B1017" s="380" t="s">
        <v>7412</v>
      </c>
      <c r="C1017" s="380" t="s">
        <v>6456</v>
      </c>
      <c r="D1017" s="381">
        <v>13.96</v>
      </c>
    </row>
    <row r="1018" spans="1:4" s="380" customFormat="1" ht="12.75" x14ac:dyDescent="0.2">
      <c r="A1018" s="380">
        <v>41068</v>
      </c>
      <c r="B1018" s="380" t="s">
        <v>7413</v>
      </c>
      <c r="C1018" s="380" t="s">
        <v>6627</v>
      </c>
      <c r="D1018" s="382">
        <v>2487.9699999999998</v>
      </c>
    </row>
    <row r="1019" spans="1:4" s="380" customFormat="1" ht="12.75" x14ac:dyDescent="0.2">
      <c r="A1019" s="380">
        <v>1108</v>
      </c>
      <c r="B1019" s="380" t="s">
        <v>7414</v>
      </c>
      <c r="C1019" s="380" t="s">
        <v>6465</v>
      </c>
      <c r="D1019" s="381">
        <v>51.58</v>
      </c>
    </row>
    <row r="1020" spans="1:4" s="380" customFormat="1" ht="12.75" x14ac:dyDescent="0.2">
      <c r="A1020" s="380">
        <v>1117</v>
      </c>
      <c r="B1020" s="380" t="s">
        <v>7415</v>
      </c>
      <c r="C1020" s="380" t="s">
        <v>6465</v>
      </c>
      <c r="D1020" s="381">
        <v>51.99</v>
      </c>
    </row>
    <row r="1021" spans="1:4" s="380" customFormat="1" ht="12.75" x14ac:dyDescent="0.2">
      <c r="A1021" s="380">
        <v>1118</v>
      </c>
      <c r="B1021" s="380" t="s">
        <v>7416</v>
      </c>
      <c r="C1021" s="380" t="s">
        <v>6465</v>
      </c>
      <c r="D1021" s="381">
        <v>61.45</v>
      </c>
    </row>
    <row r="1022" spans="1:4" s="380" customFormat="1" ht="12.75" x14ac:dyDescent="0.2">
      <c r="A1022" s="380">
        <v>1110</v>
      </c>
      <c r="B1022" s="380" t="s">
        <v>7417</v>
      </c>
      <c r="C1022" s="380" t="s">
        <v>6465</v>
      </c>
      <c r="D1022" s="381">
        <v>61.45</v>
      </c>
    </row>
    <row r="1023" spans="1:4" s="380" customFormat="1" ht="12.75" x14ac:dyDescent="0.2">
      <c r="A1023" s="380">
        <v>12618</v>
      </c>
      <c r="B1023" s="380" t="s">
        <v>7418</v>
      </c>
      <c r="C1023" s="380" t="s">
        <v>6446</v>
      </c>
      <c r="D1023" s="381">
        <v>52.83</v>
      </c>
    </row>
    <row r="1024" spans="1:4" s="380" customFormat="1" ht="12.75" x14ac:dyDescent="0.2">
      <c r="A1024" s="380">
        <v>40784</v>
      </c>
      <c r="B1024" s="380" t="s">
        <v>7419</v>
      </c>
      <c r="C1024" s="380" t="s">
        <v>6465</v>
      </c>
      <c r="D1024" s="381">
        <v>169.49</v>
      </c>
    </row>
    <row r="1025" spans="1:4" s="380" customFormat="1" ht="12.75" x14ac:dyDescent="0.2">
      <c r="A1025" s="380">
        <v>40782</v>
      </c>
      <c r="B1025" s="380" t="s">
        <v>7420</v>
      </c>
      <c r="C1025" s="380" t="s">
        <v>6465</v>
      </c>
      <c r="D1025" s="381">
        <v>66.510000000000005</v>
      </c>
    </row>
    <row r="1026" spans="1:4" s="380" customFormat="1" ht="12.75" x14ac:dyDescent="0.2">
      <c r="A1026" s="380">
        <v>40783</v>
      </c>
      <c r="B1026" s="380" t="s">
        <v>7421</v>
      </c>
      <c r="C1026" s="380" t="s">
        <v>6465</v>
      </c>
      <c r="D1026" s="381">
        <v>86.64</v>
      </c>
    </row>
    <row r="1027" spans="1:4" s="380" customFormat="1" ht="12.75" x14ac:dyDescent="0.2">
      <c r="A1027" s="380">
        <v>1109</v>
      </c>
      <c r="B1027" s="380" t="s">
        <v>7422</v>
      </c>
      <c r="C1027" s="380" t="s">
        <v>6465</v>
      </c>
      <c r="D1027" s="381">
        <v>51.58</v>
      </c>
    </row>
    <row r="1028" spans="1:4" s="380" customFormat="1" ht="12.75" x14ac:dyDescent="0.2">
      <c r="A1028" s="380">
        <v>1119</v>
      </c>
      <c r="B1028" s="380" t="s">
        <v>7423</v>
      </c>
      <c r="C1028" s="380" t="s">
        <v>6465</v>
      </c>
      <c r="D1028" s="381">
        <v>33.25</v>
      </c>
    </row>
    <row r="1029" spans="1:4" s="380" customFormat="1" ht="12.75" x14ac:dyDescent="0.2">
      <c r="A1029" s="380">
        <v>13115</v>
      </c>
      <c r="B1029" s="380" t="s">
        <v>7424</v>
      </c>
      <c r="C1029" s="380" t="s">
        <v>6465</v>
      </c>
      <c r="D1029" s="381">
        <v>17.98</v>
      </c>
    </row>
    <row r="1030" spans="1:4" s="380" customFormat="1" ht="12.75" x14ac:dyDescent="0.2">
      <c r="A1030" s="380">
        <v>10541</v>
      </c>
      <c r="B1030" s="380" t="s">
        <v>7425</v>
      </c>
      <c r="C1030" s="380" t="s">
        <v>6465</v>
      </c>
      <c r="D1030" s="381">
        <v>21.97</v>
      </c>
    </row>
    <row r="1031" spans="1:4" s="380" customFormat="1" ht="12.75" x14ac:dyDescent="0.2">
      <c r="A1031" s="380">
        <v>10542</v>
      </c>
      <c r="B1031" s="380" t="s">
        <v>7426</v>
      </c>
      <c r="C1031" s="380" t="s">
        <v>6465</v>
      </c>
      <c r="D1031" s="381">
        <v>28.73</v>
      </c>
    </row>
    <row r="1032" spans="1:4" s="380" customFormat="1" ht="12.75" x14ac:dyDescent="0.2">
      <c r="A1032" s="380">
        <v>10543</v>
      </c>
      <c r="B1032" s="380" t="s">
        <v>7427</v>
      </c>
      <c r="C1032" s="380" t="s">
        <v>6465</v>
      </c>
      <c r="D1032" s="381">
        <v>46.62</v>
      </c>
    </row>
    <row r="1033" spans="1:4" s="380" customFormat="1" ht="12.75" x14ac:dyDescent="0.2">
      <c r="A1033" s="380">
        <v>10544</v>
      </c>
      <c r="B1033" s="380" t="s">
        <v>7428</v>
      </c>
      <c r="C1033" s="380" t="s">
        <v>6465</v>
      </c>
      <c r="D1033" s="381">
        <v>60.3</v>
      </c>
    </row>
    <row r="1034" spans="1:4" s="380" customFormat="1" ht="12.75" x14ac:dyDescent="0.2">
      <c r="A1034" s="380">
        <v>10545</v>
      </c>
      <c r="B1034" s="380" t="s">
        <v>7429</v>
      </c>
      <c r="C1034" s="380" t="s">
        <v>6465</v>
      </c>
      <c r="D1034" s="381">
        <v>112.69</v>
      </c>
    </row>
    <row r="1035" spans="1:4" s="380" customFormat="1" ht="12.75" x14ac:dyDescent="0.2">
      <c r="A1035" s="380">
        <v>38365</v>
      </c>
      <c r="B1035" s="380" t="s">
        <v>7430</v>
      </c>
      <c r="C1035" s="380" t="s">
        <v>6447</v>
      </c>
      <c r="D1035" s="381">
        <v>1.61</v>
      </c>
    </row>
    <row r="1036" spans="1:4" s="380" customFormat="1" ht="12.75" x14ac:dyDescent="0.2">
      <c r="A1036" s="380">
        <v>37745</v>
      </c>
      <c r="B1036" s="380" t="s">
        <v>7431</v>
      </c>
      <c r="C1036" s="380" t="s">
        <v>6446</v>
      </c>
      <c r="D1036" s="382">
        <v>336700</v>
      </c>
    </row>
    <row r="1037" spans="1:4" s="380" customFormat="1" ht="12.75" x14ac:dyDescent="0.2">
      <c r="A1037" s="380">
        <v>37754</v>
      </c>
      <c r="B1037" s="380" t="s">
        <v>7432</v>
      </c>
      <c r="C1037" s="380" t="s">
        <v>6446</v>
      </c>
      <c r="D1037" s="382">
        <v>351617.08</v>
      </c>
    </row>
    <row r="1038" spans="1:4" s="380" customFormat="1" ht="12.75" x14ac:dyDescent="0.2">
      <c r="A1038" s="380">
        <v>37748</v>
      </c>
      <c r="B1038" s="380" t="s">
        <v>7433</v>
      </c>
      <c r="C1038" s="380" t="s">
        <v>6446</v>
      </c>
      <c r="D1038" s="382">
        <v>357956.84</v>
      </c>
    </row>
    <row r="1039" spans="1:4" s="380" customFormat="1" ht="12.75" x14ac:dyDescent="0.2">
      <c r="A1039" s="380">
        <v>37761</v>
      </c>
      <c r="B1039" s="380" t="s">
        <v>7434</v>
      </c>
      <c r="C1039" s="380" t="s">
        <v>6446</v>
      </c>
      <c r="D1039" s="382">
        <v>296210.74</v>
      </c>
    </row>
    <row r="1040" spans="1:4" s="380" customFormat="1" ht="12.75" x14ac:dyDescent="0.2">
      <c r="A1040" s="380">
        <v>37757</v>
      </c>
      <c r="B1040" s="380" t="s">
        <v>7435</v>
      </c>
      <c r="C1040" s="380" t="s">
        <v>6446</v>
      </c>
      <c r="D1040" s="382">
        <v>412350.93</v>
      </c>
    </row>
    <row r="1041" spans="1:4" s="380" customFormat="1" ht="12.75" x14ac:dyDescent="0.2">
      <c r="A1041" s="380">
        <v>37759</v>
      </c>
      <c r="B1041" s="380" t="s">
        <v>7436</v>
      </c>
      <c r="C1041" s="380" t="s">
        <v>6446</v>
      </c>
      <c r="D1041" s="382">
        <v>413949.21</v>
      </c>
    </row>
    <row r="1042" spans="1:4" s="380" customFormat="1" ht="12.75" x14ac:dyDescent="0.2">
      <c r="A1042" s="380">
        <v>37766</v>
      </c>
      <c r="B1042" s="380" t="s">
        <v>7437</v>
      </c>
      <c r="C1042" s="380" t="s">
        <v>6446</v>
      </c>
      <c r="D1042" s="382">
        <v>413949.18</v>
      </c>
    </row>
    <row r="1043" spans="1:4" s="380" customFormat="1" ht="12.75" x14ac:dyDescent="0.2">
      <c r="A1043" s="380">
        <v>37752</v>
      </c>
      <c r="B1043" s="380" t="s">
        <v>7438</v>
      </c>
      <c r="C1043" s="380" t="s">
        <v>6446</v>
      </c>
      <c r="D1043" s="382">
        <v>375377.87</v>
      </c>
    </row>
    <row r="1044" spans="1:4" s="380" customFormat="1" ht="12.75" x14ac:dyDescent="0.2">
      <c r="A1044" s="380">
        <v>37760</v>
      </c>
      <c r="B1044" s="380" t="s">
        <v>7439</v>
      </c>
      <c r="C1044" s="380" t="s">
        <v>6446</v>
      </c>
      <c r="D1044" s="382">
        <v>395302.83</v>
      </c>
    </row>
    <row r="1045" spans="1:4" s="380" customFormat="1" ht="12.75" x14ac:dyDescent="0.2">
      <c r="A1045" s="380">
        <v>37765</v>
      </c>
      <c r="B1045" s="380" t="s">
        <v>7440</v>
      </c>
      <c r="C1045" s="380" t="s">
        <v>6446</v>
      </c>
      <c r="D1045" s="382">
        <v>275966.15000000002</v>
      </c>
    </row>
    <row r="1046" spans="1:4" s="380" customFormat="1" ht="12.75" x14ac:dyDescent="0.2">
      <c r="A1046" s="380">
        <v>37746</v>
      </c>
      <c r="B1046" s="380" t="s">
        <v>7441</v>
      </c>
      <c r="C1046" s="380" t="s">
        <v>6446</v>
      </c>
      <c r="D1046" s="382">
        <v>302550.5</v>
      </c>
    </row>
    <row r="1047" spans="1:4" s="380" customFormat="1" ht="12.75" x14ac:dyDescent="0.2">
      <c r="A1047" s="380">
        <v>37750</v>
      </c>
      <c r="B1047" s="380" t="s">
        <v>7442</v>
      </c>
      <c r="C1047" s="380" t="s">
        <v>6446</v>
      </c>
      <c r="D1047" s="382">
        <v>301485.01</v>
      </c>
    </row>
    <row r="1048" spans="1:4" s="380" customFormat="1" ht="12.75" x14ac:dyDescent="0.2">
      <c r="A1048" s="380">
        <v>37753</v>
      </c>
      <c r="B1048" s="380" t="s">
        <v>7443</v>
      </c>
      <c r="C1048" s="380" t="s">
        <v>6446</v>
      </c>
      <c r="D1048" s="382">
        <v>300419.49</v>
      </c>
    </row>
    <row r="1049" spans="1:4" s="380" customFormat="1" ht="12.75" x14ac:dyDescent="0.2">
      <c r="A1049" s="380">
        <v>37756</v>
      </c>
      <c r="B1049" s="380" t="s">
        <v>7444</v>
      </c>
      <c r="C1049" s="380" t="s">
        <v>6446</v>
      </c>
      <c r="D1049" s="382">
        <v>296210.74</v>
      </c>
    </row>
    <row r="1050" spans="1:4" s="380" customFormat="1" ht="12.75" x14ac:dyDescent="0.2">
      <c r="A1050" s="380">
        <v>37755</v>
      </c>
      <c r="B1050" s="380" t="s">
        <v>7445</v>
      </c>
      <c r="C1050" s="380" t="s">
        <v>6446</v>
      </c>
      <c r="D1050" s="382">
        <v>430464.55</v>
      </c>
    </row>
    <row r="1051" spans="1:4" s="380" customFormat="1" ht="12.75" x14ac:dyDescent="0.2">
      <c r="A1051" s="380">
        <v>37758</v>
      </c>
      <c r="B1051" s="380" t="s">
        <v>7446</v>
      </c>
      <c r="C1051" s="380" t="s">
        <v>6446</v>
      </c>
      <c r="D1051" s="382">
        <v>485870.89</v>
      </c>
    </row>
    <row r="1052" spans="1:4" s="380" customFormat="1" ht="12.75" x14ac:dyDescent="0.2">
      <c r="A1052" s="380">
        <v>37747</v>
      </c>
      <c r="B1052" s="380" t="s">
        <v>7447</v>
      </c>
      <c r="C1052" s="380" t="s">
        <v>6446</v>
      </c>
      <c r="D1052" s="382">
        <v>437177.23</v>
      </c>
    </row>
    <row r="1053" spans="1:4" s="380" customFormat="1" ht="12.75" x14ac:dyDescent="0.2">
      <c r="A1053" s="380">
        <v>37767</v>
      </c>
      <c r="B1053" s="380" t="s">
        <v>7448</v>
      </c>
      <c r="C1053" s="380" t="s">
        <v>6446</v>
      </c>
      <c r="D1053" s="382">
        <v>461364.25</v>
      </c>
    </row>
    <row r="1054" spans="1:4" s="380" customFormat="1" ht="12.75" x14ac:dyDescent="0.2">
      <c r="A1054" s="380">
        <v>37751</v>
      </c>
      <c r="B1054" s="380" t="s">
        <v>7449</v>
      </c>
      <c r="C1054" s="380" t="s">
        <v>6446</v>
      </c>
      <c r="D1054" s="382">
        <v>461364.25</v>
      </c>
    </row>
    <row r="1055" spans="1:4" s="380" customFormat="1" ht="12.75" x14ac:dyDescent="0.2">
      <c r="A1055" s="380">
        <v>37749</v>
      </c>
      <c r="B1055" s="380" t="s">
        <v>7450</v>
      </c>
      <c r="C1055" s="380" t="s">
        <v>6446</v>
      </c>
      <c r="D1055" s="382">
        <v>456036.71</v>
      </c>
    </row>
    <row r="1056" spans="1:4" s="380" customFormat="1" ht="12.75" x14ac:dyDescent="0.2">
      <c r="A1056" s="380">
        <v>1159</v>
      </c>
      <c r="B1056" s="380" t="s">
        <v>7451</v>
      </c>
      <c r="C1056" s="380" t="s">
        <v>6446</v>
      </c>
      <c r="D1056" s="382">
        <v>217803.17</v>
      </c>
    </row>
    <row r="1057" spans="1:4" s="380" customFormat="1" ht="12.75" x14ac:dyDescent="0.2">
      <c r="A1057" s="380">
        <v>12114</v>
      </c>
      <c r="B1057" s="380" t="s">
        <v>7452</v>
      </c>
      <c r="C1057" s="380" t="s">
        <v>6446</v>
      </c>
      <c r="D1057" s="381">
        <v>131.24</v>
      </c>
    </row>
    <row r="1058" spans="1:4" s="380" customFormat="1" ht="12.75" x14ac:dyDescent="0.2">
      <c r="A1058" s="380">
        <v>38106</v>
      </c>
      <c r="B1058" s="380" t="s">
        <v>7453</v>
      </c>
      <c r="C1058" s="380" t="s">
        <v>6446</v>
      </c>
      <c r="D1058" s="381">
        <v>17.829999999999998</v>
      </c>
    </row>
    <row r="1059" spans="1:4" s="380" customFormat="1" ht="12.75" x14ac:dyDescent="0.2">
      <c r="A1059" s="380">
        <v>38085</v>
      </c>
      <c r="B1059" s="380" t="s">
        <v>7454</v>
      </c>
      <c r="C1059" s="380" t="s">
        <v>6446</v>
      </c>
      <c r="D1059" s="381">
        <v>21.07</v>
      </c>
    </row>
    <row r="1060" spans="1:4" s="380" customFormat="1" ht="12.75" x14ac:dyDescent="0.2">
      <c r="A1060" s="380">
        <v>38599</v>
      </c>
      <c r="B1060" s="380" t="s">
        <v>7455</v>
      </c>
      <c r="C1060" s="380" t="s">
        <v>6446</v>
      </c>
      <c r="D1060" s="381">
        <v>5.04</v>
      </c>
    </row>
    <row r="1061" spans="1:4" s="380" customFormat="1" ht="12.75" x14ac:dyDescent="0.2">
      <c r="A1061" s="380">
        <v>38596</v>
      </c>
      <c r="B1061" s="380" t="s">
        <v>7456</v>
      </c>
      <c r="C1061" s="380" t="s">
        <v>6446</v>
      </c>
      <c r="D1061" s="381">
        <v>4.18</v>
      </c>
    </row>
    <row r="1062" spans="1:4" s="380" customFormat="1" ht="12.75" x14ac:dyDescent="0.2">
      <c r="A1062" s="380">
        <v>38600</v>
      </c>
      <c r="B1062" s="380" t="s">
        <v>7457</v>
      </c>
      <c r="C1062" s="380" t="s">
        <v>6446</v>
      </c>
      <c r="D1062" s="381">
        <v>5.34</v>
      </c>
    </row>
    <row r="1063" spans="1:4" s="380" customFormat="1" ht="12.75" x14ac:dyDescent="0.2">
      <c r="A1063" s="380">
        <v>38597</v>
      </c>
      <c r="B1063" s="380" t="s">
        <v>7458</v>
      </c>
      <c r="C1063" s="380" t="s">
        <v>6446</v>
      </c>
      <c r="D1063" s="381">
        <v>4.21</v>
      </c>
    </row>
    <row r="1064" spans="1:4" s="380" customFormat="1" ht="12.75" x14ac:dyDescent="0.2">
      <c r="A1064" s="380">
        <v>659</v>
      </c>
      <c r="B1064" s="380" t="s">
        <v>7459</v>
      </c>
      <c r="C1064" s="380" t="s">
        <v>6446</v>
      </c>
      <c r="D1064" s="381">
        <v>2.42</v>
      </c>
    </row>
    <row r="1065" spans="1:4" s="380" customFormat="1" ht="12.75" x14ac:dyDescent="0.2">
      <c r="A1065" s="380">
        <v>660</v>
      </c>
      <c r="B1065" s="380" t="s">
        <v>7460</v>
      </c>
      <c r="C1065" s="380" t="s">
        <v>6446</v>
      </c>
      <c r="D1065" s="381">
        <v>2.9</v>
      </c>
    </row>
    <row r="1066" spans="1:4" s="380" customFormat="1" ht="12.75" x14ac:dyDescent="0.2">
      <c r="A1066" s="380">
        <v>658</v>
      </c>
      <c r="B1066" s="380" t="s">
        <v>7461</v>
      </c>
      <c r="C1066" s="380" t="s">
        <v>6446</v>
      </c>
      <c r="D1066" s="381">
        <v>1.63</v>
      </c>
    </row>
    <row r="1067" spans="1:4" s="380" customFormat="1" ht="12.75" x14ac:dyDescent="0.2">
      <c r="A1067" s="380">
        <v>38548</v>
      </c>
      <c r="B1067" s="380" t="s">
        <v>7462</v>
      </c>
      <c r="C1067" s="380" t="s">
        <v>6446</v>
      </c>
      <c r="D1067" s="381">
        <v>2.1800000000000002</v>
      </c>
    </row>
    <row r="1068" spans="1:4" s="380" customFormat="1" ht="12.75" x14ac:dyDescent="0.2">
      <c r="A1068" s="380">
        <v>34649</v>
      </c>
      <c r="B1068" s="380" t="s">
        <v>7463</v>
      </c>
      <c r="C1068" s="380" t="s">
        <v>6446</v>
      </c>
      <c r="D1068" s="381">
        <v>2.95</v>
      </c>
    </row>
    <row r="1069" spans="1:4" s="380" customFormat="1" ht="12.75" x14ac:dyDescent="0.2">
      <c r="A1069" s="380">
        <v>34655</v>
      </c>
      <c r="B1069" s="380" t="s">
        <v>7464</v>
      </c>
      <c r="C1069" s="380" t="s">
        <v>6446</v>
      </c>
      <c r="D1069" s="381">
        <v>3.91</v>
      </c>
    </row>
    <row r="1070" spans="1:4" s="380" customFormat="1" ht="12.75" x14ac:dyDescent="0.2">
      <c r="A1070" s="380">
        <v>40607</v>
      </c>
      <c r="B1070" s="380" t="s">
        <v>7465</v>
      </c>
      <c r="C1070" s="380" t="s">
        <v>6446</v>
      </c>
      <c r="D1070" s="381">
        <v>4.74</v>
      </c>
    </row>
    <row r="1071" spans="1:4" s="380" customFormat="1" ht="12.75" x14ac:dyDescent="0.2">
      <c r="A1071" s="380">
        <v>567</v>
      </c>
      <c r="B1071" s="380" t="s">
        <v>7466</v>
      </c>
      <c r="C1071" s="380" t="s">
        <v>6465</v>
      </c>
      <c r="D1071" s="381">
        <v>15.85</v>
      </c>
    </row>
    <row r="1072" spans="1:4" s="380" customFormat="1" ht="12.75" x14ac:dyDescent="0.2">
      <c r="A1072" s="380">
        <v>574</v>
      </c>
      <c r="B1072" s="380" t="s">
        <v>7467</v>
      </c>
      <c r="C1072" s="380" t="s">
        <v>6465</v>
      </c>
      <c r="D1072" s="381">
        <v>41.68</v>
      </c>
    </row>
    <row r="1073" spans="1:4" s="380" customFormat="1" ht="12.75" x14ac:dyDescent="0.2">
      <c r="A1073" s="380">
        <v>568</v>
      </c>
      <c r="B1073" s="380" t="s">
        <v>7468</v>
      </c>
      <c r="C1073" s="380" t="s">
        <v>6465</v>
      </c>
      <c r="D1073" s="381">
        <v>87.82</v>
      </c>
    </row>
    <row r="1074" spans="1:4" s="380" customFormat="1" ht="12.75" x14ac:dyDescent="0.2">
      <c r="A1074" s="380">
        <v>585</v>
      </c>
      <c r="B1074" s="380" t="s">
        <v>7469</v>
      </c>
      <c r="C1074" s="380" t="s">
        <v>6462</v>
      </c>
      <c r="D1074" s="381">
        <v>32.659999999999997</v>
      </c>
    </row>
    <row r="1075" spans="1:4" s="380" customFormat="1" ht="12.75" x14ac:dyDescent="0.2">
      <c r="A1075" s="380">
        <v>4777</v>
      </c>
      <c r="B1075" s="380" t="s">
        <v>7470</v>
      </c>
      <c r="C1075" s="380" t="s">
        <v>6462</v>
      </c>
      <c r="D1075" s="381">
        <v>10.37</v>
      </c>
    </row>
    <row r="1076" spans="1:4" s="380" customFormat="1" ht="12.75" x14ac:dyDescent="0.2">
      <c r="A1076" s="380">
        <v>587</v>
      </c>
      <c r="B1076" s="380" t="s">
        <v>7471</v>
      </c>
      <c r="C1076" s="380" t="s">
        <v>6462</v>
      </c>
      <c r="D1076" s="381">
        <v>35</v>
      </c>
    </row>
    <row r="1077" spans="1:4" s="380" customFormat="1" ht="12.75" x14ac:dyDescent="0.2">
      <c r="A1077" s="380">
        <v>590</v>
      </c>
      <c r="B1077" s="380" t="s">
        <v>7472</v>
      </c>
      <c r="C1077" s="380" t="s">
        <v>6462</v>
      </c>
      <c r="D1077" s="381">
        <v>33.83</v>
      </c>
    </row>
    <row r="1078" spans="1:4" s="380" customFormat="1" ht="12.75" x14ac:dyDescent="0.2">
      <c r="A1078" s="380">
        <v>592</v>
      </c>
      <c r="B1078" s="380" t="s">
        <v>7473</v>
      </c>
      <c r="C1078" s="380" t="s">
        <v>6462</v>
      </c>
      <c r="D1078" s="381">
        <v>35</v>
      </c>
    </row>
    <row r="1079" spans="1:4" s="380" customFormat="1" ht="12.75" x14ac:dyDescent="0.2">
      <c r="A1079" s="380">
        <v>586</v>
      </c>
      <c r="B1079" s="380" t="s">
        <v>7474</v>
      </c>
      <c r="C1079" s="380" t="s">
        <v>6465</v>
      </c>
      <c r="D1079" s="381">
        <v>20.58</v>
      </c>
    </row>
    <row r="1080" spans="1:4" s="380" customFormat="1" ht="12.75" x14ac:dyDescent="0.2">
      <c r="A1080" s="380">
        <v>591</v>
      </c>
      <c r="B1080" s="380" t="s">
        <v>7475</v>
      </c>
      <c r="C1080" s="380" t="s">
        <v>6462</v>
      </c>
      <c r="D1080" s="381">
        <v>32.659999999999997</v>
      </c>
    </row>
    <row r="1081" spans="1:4" s="380" customFormat="1" ht="12.75" x14ac:dyDescent="0.2">
      <c r="A1081" s="380">
        <v>588</v>
      </c>
      <c r="B1081" s="380" t="s">
        <v>7476</v>
      </c>
      <c r="C1081" s="380" t="s">
        <v>6465</v>
      </c>
      <c r="D1081" s="381">
        <v>32.549999999999997</v>
      </c>
    </row>
    <row r="1082" spans="1:4" s="380" customFormat="1" ht="12.75" x14ac:dyDescent="0.2">
      <c r="A1082" s="380">
        <v>589</v>
      </c>
      <c r="B1082" s="380" t="s">
        <v>7477</v>
      </c>
      <c r="C1082" s="380" t="s">
        <v>6465</v>
      </c>
      <c r="D1082" s="381">
        <v>55.02</v>
      </c>
    </row>
    <row r="1083" spans="1:4" s="380" customFormat="1" ht="12.75" x14ac:dyDescent="0.2">
      <c r="A1083" s="380">
        <v>584</v>
      </c>
      <c r="B1083" s="380" t="s">
        <v>7478</v>
      </c>
      <c r="C1083" s="380" t="s">
        <v>6465</v>
      </c>
      <c r="D1083" s="381">
        <v>34.76</v>
      </c>
    </row>
    <row r="1084" spans="1:4" s="380" customFormat="1" ht="12.75" x14ac:dyDescent="0.2">
      <c r="A1084" s="380">
        <v>1165</v>
      </c>
      <c r="B1084" s="380" t="s">
        <v>7479</v>
      </c>
      <c r="C1084" s="380" t="s">
        <v>6446</v>
      </c>
      <c r="D1084" s="381">
        <v>18.54</v>
      </c>
    </row>
    <row r="1085" spans="1:4" s="380" customFormat="1" ht="12.75" x14ac:dyDescent="0.2">
      <c r="A1085" s="380">
        <v>1164</v>
      </c>
      <c r="B1085" s="380" t="s">
        <v>7480</v>
      </c>
      <c r="C1085" s="380" t="s">
        <v>6446</v>
      </c>
      <c r="D1085" s="381">
        <v>15.02</v>
      </c>
    </row>
    <row r="1086" spans="1:4" s="380" customFormat="1" ht="12.75" x14ac:dyDescent="0.2">
      <c r="A1086" s="380">
        <v>1162</v>
      </c>
      <c r="B1086" s="380" t="s">
        <v>7481</v>
      </c>
      <c r="C1086" s="380" t="s">
        <v>6446</v>
      </c>
      <c r="D1086" s="381">
        <v>5.22</v>
      </c>
    </row>
    <row r="1087" spans="1:4" s="380" customFormat="1" ht="12.75" x14ac:dyDescent="0.2">
      <c r="A1087" s="380">
        <v>12395</v>
      </c>
      <c r="B1087" s="380" t="s">
        <v>7482</v>
      </c>
      <c r="C1087" s="380" t="s">
        <v>6446</v>
      </c>
      <c r="D1087" s="381">
        <v>5.07</v>
      </c>
    </row>
    <row r="1088" spans="1:4" s="380" customFormat="1" ht="12.75" x14ac:dyDescent="0.2">
      <c r="A1088" s="380">
        <v>1170</v>
      </c>
      <c r="B1088" s="380" t="s">
        <v>7483</v>
      </c>
      <c r="C1088" s="380" t="s">
        <v>6446</v>
      </c>
      <c r="D1088" s="381">
        <v>9.84</v>
      </c>
    </row>
    <row r="1089" spans="1:4" s="380" customFormat="1" ht="12.75" x14ac:dyDescent="0.2">
      <c r="A1089" s="380">
        <v>1169</v>
      </c>
      <c r="B1089" s="380" t="s">
        <v>7484</v>
      </c>
      <c r="C1089" s="380" t="s">
        <v>6446</v>
      </c>
      <c r="D1089" s="381">
        <v>48.31</v>
      </c>
    </row>
    <row r="1090" spans="1:4" s="380" customFormat="1" ht="12.75" x14ac:dyDescent="0.2">
      <c r="A1090" s="380">
        <v>1166</v>
      </c>
      <c r="B1090" s="380" t="s">
        <v>7485</v>
      </c>
      <c r="C1090" s="380" t="s">
        <v>6446</v>
      </c>
      <c r="D1090" s="381">
        <v>26.78</v>
      </c>
    </row>
    <row r="1091" spans="1:4" s="380" customFormat="1" ht="12.75" x14ac:dyDescent="0.2">
      <c r="A1091" s="380">
        <v>1163</v>
      </c>
      <c r="B1091" s="380" t="s">
        <v>7486</v>
      </c>
      <c r="C1091" s="380" t="s">
        <v>6446</v>
      </c>
      <c r="D1091" s="381">
        <v>6.75</v>
      </c>
    </row>
    <row r="1092" spans="1:4" s="380" customFormat="1" ht="12.75" x14ac:dyDescent="0.2">
      <c r="A1092" s="380">
        <v>12396</v>
      </c>
      <c r="B1092" s="380" t="s">
        <v>7487</v>
      </c>
      <c r="C1092" s="380" t="s">
        <v>6446</v>
      </c>
      <c r="D1092" s="381">
        <v>5.07</v>
      </c>
    </row>
    <row r="1093" spans="1:4" s="380" customFormat="1" ht="12.75" x14ac:dyDescent="0.2">
      <c r="A1093" s="380">
        <v>1168</v>
      </c>
      <c r="B1093" s="380" t="s">
        <v>7488</v>
      </c>
      <c r="C1093" s="380" t="s">
        <v>6446</v>
      </c>
      <c r="D1093" s="381">
        <v>68.86</v>
      </c>
    </row>
    <row r="1094" spans="1:4" s="380" customFormat="1" ht="12.75" x14ac:dyDescent="0.2">
      <c r="A1094" s="380">
        <v>1167</v>
      </c>
      <c r="B1094" s="380" t="s">
        <v>7489</v>
      </c>
      <c r="C1094" s="380" t="s">
        <v>6446</v>
      </c>
      <c r="D1094" s="381">
        <v>115.19</v>
      </c>
    </row>
    <row r="1095" spans="1:4" s="380" customFormat="1" ht="12.75" x14ac:dyDescent="0.2">
      <c r="A1095" s="380">
        <v>36331</v>
      </c>
      <c r="B1095" s="380" t="s">
        <v>7490</v>
      </c>
      <c r="C1095" s="380" t="s">
        <v>6446</v>
      </c>
      <c r="D1095" s="381">
        <v>1.79</v>
      </c>
    </row>
    <row r="1096" spans="1:4" s="380" customFormat="1" ht="12.75" x14ac:dyDescent="0.2">
      <c r="A1096" s="380">
        <v>36346</v>
      </c>
      <c r="B1096" s="380" t="s">
        <v>7491</v>
      </c>
      <c r="C1096" s="380" t="s">
        <v>6446</v>
      </c>
      <c r="D1096" s="381">
        <v>3.08</v>
      </c>
    </row>
    <row r="1097" spans="1:4" s="380" customFormat="1" ht="12.75" x14ac:dyDescent="0.2">
      <c r="A1097" s="380">
        <v>1210</v>
      </c>
      <c r="B1097" s="380" t="s">
        <v>7492</v>
      </c>
      <c r="C1097" s="380" t="s">
        <v>6446</v>
      </c>
      <c r="D1097" s="381">
        <v>12.98</v>
      </c>
    </row>
    <row r="1098" spans="1:4" s="380" customFormat="1" ht="12.75" x14ac:dyDescent="0.2">
      <c r="A1098" s="380">
        <v>1203</v>
      </c>
      <c r="B1098" s="380" t="s">
        <v>7493</v>
      </c>
      <c r="C1098" s="380" t="s">
        <v>6446</v>
      </c>
      <c r="D1098" s="381">
        <v>12.58</v>
      </c>
    </row>
    <row r="1099" spans="1:4" s="380" customFormat="1" ht="12.75" x14ac:dyDescent="0.2">
      <c r="A1099" s="380">
        <v>1197</v>
      </c>
      <c r="B1099" s="380" t="s">
        <v>7494</v>
      </c>
      <c r="C1099" s="380" t="s">
        <v>6446</v>
      </c>
      <c r="D1099" s="381">
        <v>1.61</v>
      </c>
    </row>
    <row r="1100" spans="1:4" s="380" customFormat="1" ht="12.75" x14ac:dyDescent="0.2">
      <c r="A1100" s="380">
        <v>1202</v>
      </c>
      <c r="B1100" s="380" t="s">
        <v>7495</v>
      </c>
      <c r="C1100" s="380" t="s">
        <v>6446</v>
      </c>
      <c r="D1100" s="381">
        <v>4.33</v>
      </c>
    </row>
    <row r="1101" spans="1:4" s="380" customFormat="1" ht="12.75" x14ac:dyDescent="0.2">
      <c r="A1101" s="380">
        <v>1188</v>
      </c>
      <c r="B1101" s="380" t="s">
        <v>7496</v>
      </c>
      <c r="C1101" s="380" t="s">
        <v>6446</v>
      </c>
      <c r="D1101" s="381">
        <v>25.58</v>
      </c>
    </row>
    <row r="1102" spans="1:4" s="380" customFormat="1" ht="12.75" x14ac:dyDescent="0.2">
      <c r="A1102" s="380">
        <v>1211</v>
      </c>
      <c r="B1102" s="380" t="s">
        <v>7497</v>
      </c>
      <c r="C1102" s="380" t="s">
        <v>6446</v>
      </c>
      <c r="D1102" s="381">
        <v>13.2</v>
      </c>
    </row>
    <row r="1103" spans="1:4" s="380" customFormat="1" ht="12.75" x14ac:dyDescent="0.2">
      <c r="A1103" s="380">
        <v>1198</v>
      </c>
      <c r="B1103" s="380" t="s">
        <v>7498</v>
      </c>
      <c r="C1103" s="380" t="s">
        <v>6446</v>
      </c>
      <c r="D1103" s="381">
        <v>2.38</v>
      </c>
    </row>
    <row r="1104" spans="1:4" s="380" customFormat="1" ht="12.75" x14ac:dyDescent="0.2">
      <c r="A1104" s="380">
        <v>1199</v>
      </c>
      <c r="B1104" s="380" t="s">
        <v>7499</v>
      </c>
      <c r="C1104" s="380" t="s">
        <v>6446</v>
      </c>
      <c r="D1104" s="381">
        <v>33.409999999999997</v>
      </c>
    </row>
    <row r="1105" spans="1:4" s="380" customFormat="1" ht="12.75" x14ac:dyDescent="0.2">
      <c r="A1105" s="380">
        <v>20088</v>
      </c>
      <c r="B1105" s="380" t="s">
        <v>13021</v>
      </c>
      <c r="C1105" s="380" t="s">
        <v>6446</v>
      </c>
      <c r="D1105" s="381">
        <v>14.6</v>
      </c>
    </row>
    <row r="1106" spans="1:4" s="380" customFormat="1" ht="12.75" x14ac:dyDescent="0.2">
      <c r="A1106" s="380">
        <v>20089</v>
      </c>
      <c r="B1106" s="380" t="s">
        <v>13022</v>
      </c>
      <c r="C1106" s="380" t="s">
        <v>6446</v>
      </c>
      <c r="D1106" s="381">
        <v>69.62</v>
      </c>
    </row>
    <row r="1107" spans="1:4" s="380" customFormat="1" ht="12.75" x14ac:dyDescent="0.2">
      <c r="A1107" s="380">
        <v>20087</v>
      </c>
      <c r="B1107" s="380" t="s">
        <v>13023</v>
      </c>
      <c r="C1107" s="380" t="s">
        <v>6446</v>
      </c>
      <c r="D1107" s="381">
        <v>10.52</v>
      </c>
    </row>
    <row r="1108" spans="1:4" s="380" customFormat="1" ht="12.75" x14ac:dyDescent="0.2">
      <c r="A1108" s="380">
        <v>1200</v>
      </c>
      <c r="B1108" s="380" t="s">
        <v>7500</v>
      </c>
      <c r="C1108" s="380" t="s">
        <v>6446</v>
      </c>
      <c r="D1108" s="381">
        <v>8.5399999999999991</v>
      </c>
    </row>
    <row r="1109" spans="1:4" s="380" customFormat="1" ht="12.75" x14ac:dyDescent="0.2">
      <c r="A1109" s="380">
        <v>12909</v>
      </c>
      <c r="B1109" s="380" t="s">
        <v>7501</v>
      </c>
      <c r="C1109" s="380" t="s">
        <v>6446</v>
      </c>
      <c r="D1109" s="381">
        <v>3.87</v>
      </c>
    </row>
    <row r="1110" spans="1:4" s="380" customFormat="1" ht="12.75" x14ac:dyDescent="0.2">
      <c r="A1110" s="380">
        <v>12910</v>
      </c>
      <c r="B1110" s="380" t="s">
        <v>7502</v>
      </c>
      <c r="C1110" s="380" t="s">
        <v>6446</v>
      </c>
      <c r="D1110" s="381">
        <v>6.46</v>
      </c>
    </row>
    <row r="1111" spans="1:4" s="380" customFormat="1" ht="12.75" x14ac:dyDescent="0.2">
      <c r="A1111" s="380">
        <v>1184</v>
      </c>
      <c r="B1111" s="380" t="s">
        <v>7503</v>
      </c>
      <c r="C1111" s="380" t="s">
        <v>6446</v>
      </c>
      <c r="D1111" s="381">
        <v>82.15</v>
      </c>
    </row>
    <row r="1112" spans="1:4" s="380" customFormat="1" ht="12.75" x14ac:dyDescent="0.2">
      <c r="A1112" s="380">
        <v>1191</v>
      </c>
      <c r="B1112" s="380" t="s">
        <v>7504</v>
      </c>
      <c r="C1112" s="380" t="s">
        <v>6446</v>
      </c>
      <c r="D1112" s="381">
        <v>1.17</v>
      </c>
    </row>
    <row r="1113" spans="1:4" s="380" customFormat="1" ht="12.75" x14ac:dyDescent="0.2">
      <c r="A1113" s="380">
        <v>1185</v>
      </c>
      <c r="B1113" s="380" t="s">
        <v>7505</v>
      </c>
      <c r="C1113" s="380" t="s">
        <v>6446</v>
      </c>
      <c r="D1113" s="381">
        <v>1.33</v>
      </c>
    </row>
    <row r="1114" spans="1:4" s="380" customFormat="1" ht="12.75" x14ac:dyDescent="0.2">
      <c r="A1114" s="380">
        <v>1189</v>
      </c>
      <c r="B1114" s="380" t="s">
        <v>7506</v>
      </c>
      <c r="C1114" s="380" t="s">
        <v>6446</v>
      </c>
      <c r="D1114" s="381">
        <v>2.31</v>
      </c>
    </row>
    <row r="1115" spans="1:4" s="380" customFormat="1" ht="12.75" x14ac:dyDescent="0.2">
      <c r="A1115" s="380">
        <v>1193</v>
      </c>
      <c r="B1115" s="380" t="s">
        <v>7507</v>
      </c>
      <c r="C1115" s="380" t="s">
        <v>6446</v>
      </c>
      <c r="D1115" s="381">
        <v>4.45</v>
      </c>
    </row>
    <row r="1116" spans="1:4" s="380" customFormat="1" ht="12.75" x14ac:dyDescent="0.2">
      <c r="A1116" s="380">
        <v>1194</v>
      </c>
      <c r="B1116" s="380" t="s">
        <v>7508</v>
      </c>
      <c r="C1116" s="380" t="s">
        <v>6446</v>
      </c>
      <c r="D1116" s="381">
        <v>8.42</v>
      </c>
    </row>
    <row r="1117" spans="1:4" s="380" customFormat="1" ht="12.75" x14ac:dyDescent="0.2">
      <c r="A1117" s="380">
        <v>1195</v>
      </c>
      <c r="B1117" s="380" t="s">
        <v>7509</v>
      </c>
      <c r="C1117" s="380" t="s">
        <v>6446</v>
      </c>
      <c r="D1117" s="381">
        <v>12.67</v>
      </c>
    </row>
    <row r="1118" spans="1:4" s="380" customFormat="1" ht="12.75" x14ac:dyDescent="0.2">
      <c r="A1118" s="380">
        <v>1204</v>
      </c>
      <c r="B1118" s="380" t="s">
        <v>7510</v>
      </c>
      <c r="C1118" s="380" t="s">
        <v>6446</v>
      </c>
      <c r="D1118" s="381">
        <v>23.04</v>
      </c>
    </row>
    <row r="1119" spans="1:4" s="380" customFormat="1" ht="12.75" x14ac:dyDescent="0.2">
      <c r="A1119" s="380">
        <v>1205</v>
      </c>
      <c r="B1119" s="380" t="s">
        <v>7511</v>
      </c>
      <c r="C1119" s="380" t="s">
        <v>6446</v>
      </c>
      <c r="D1119" s="381">
        <v>54.66</v>
      </c>
    </row>
    <row r="1120" spans="1:4" s="380" customFormat="1" ht="12.75" x14ac:dyDescent="0.2">
      <c r="A1120" s="380">
        <v>1207</v>
      </c>
      <c r="B1120" s="380" t="s">
        <v>7512</v>
      </c>
      <c r="C1120" s="380" t="s">
        <v>6446</v>
      </c>
      <c r="D1120" s="381">
        <v>37.17</v>
      </c>
    </row>
    <row r="1121" spans="1:4" s="380" customFormat="1" ht="12.75" x14ac:dyDescent="0.2">
      <c r="A1121" s="380">
        <v>1206</v>
      </c>
      <c r="B1121" s="380" t="s">
        <v>7513</v>
      </c>
      <c r="C1121" s="380" t="s">
        <v>6446</v>
      </c>
      <c r="D1121" s="381">
        <v>9.32</v>
      </c>
    </row>
    <row r="1122" spans="1:4" s="380" customFormat="1" ht="12.75" x14ac:dyDescent="0.2">
      <c r="A1122" s="380">
        <v>1183</v>
      </c>
      <c r="B1122" s="380" t="s">
        <v>7514</v>
      </c>
      <c r="C1122" s="380" t="s">
        <v>6446</v>
      </c>
      <c r="D1122" s="381">
        <v>24.27</v>
      </c>
    </row>
    <row r="1123" spans="1:4" s="380" customFormat="1" ht="12.75" x14ac:dyDescent="0.2">
      <c r="A1123" s="380">
        <v>42685</v>
      </c>
      <c r="B1123" s="380" t="s">
        <v>7515</v>
      </c>
      <c r="C1123" s="380" t="s">
        <v>6446</v>
      </c>
      <c r="D1123" s="381">
        <v>91.33</v>
      </c>
    </row>
    <row r="1124" spans="1:4" s="380" customFormat="1" ht="12.75" x14ac:dyDescent="0.2">
      <c r="A1124" s="380">
        <v>42686</v>
      </c>
      <c r="B1124" s="380" t="s">
        <v>7516</v>
      </c>
      <c r="C1124" s="380" t="s">
        <v>6446</v>
      </c>
      <c r="D1124" s="381">
        <v>142.19</v>
      </c>
    </row>
    <row r="1125" spans="1:4" s="380" customFormat="1" ht="12.75" x14ac:dyDescent="0.2">
      <c r="A1125" s="380">
        <v>12894</v>
      </c>
      <c r="B1125" s="380" t="s">
        <v>7517</v>
      </c>
      <c r="C1125" s="380" t="s">
        <v>6446</v>
      </c>
      <c r="D1125" s="381">
        <v>19.170000000000002</v>
      </c>
    </row>
    <row r="1126" spans="1:4" s="380" customFormat="1" ht="12.75" x14ac:dyDescent="0.2">
      <c r="A1126" s="380">
        <v>12895</v>
      </c>
      <c r="B1126" s="380" t="s">
        <v>7518</v>
      </c>
      <c r="C1126" s="380" t="s">
        <v>6446</v>
      </c>
      <c r="D1126" s="381">
        <v>14.75</v>
      </c>
    </row>
    <row r="1127" spans="1:4" s="380" customFormat="1" ht="12.75" x14ac:dyDescent="0.2">
      <c r="A1127" s="380">
        <v>1631</v>
      </c>
      <c r="B1127" s="380" t="s">
        <v>7519</v>
      </c>
      <c r="C1127" s="380" t="s">
        <v>6446</v>
      </c>
      <c r="D1127" s="381">
        <v>122.94</v>
      </c>
    </row>
    <row r="1128" spans="1:4" s="380" customFormat="1" ht="12.75" x14ac:dyDescent="0.2">
      <c r="A1128" s="380">
        <v>1633</v>
      </c>
      <c r="B1128" s="380" t="s">
        <v>7520</v>
      </c>
      <c r="C1128" s="380" t="s">
        <v>6446</v>
      </c>
      <c r="D1128" s="381">
        <v>208.89</v>
      </c>
    </row>
    <row r="1129" spans="1:4" s="380" customFormat="1" ht="12.75" x14ac:dyDescent="0.2">
      <c r="A1129" s="380">
        <v>10818</v>
      </c>
      <c r="B1129" s="380" t="s">
        <v>7521</v>
      </c>
      <c r="C1129" s="380" t="s">
        <v>6462</v>
      </c>
      <c r="D1129" s="381">
        <v>38.770000000000003</v>
      </c>
    </row>
    <row r="1130" spans="1:4" s="380" customFormat="1" ht="12.75" x14ac:dyDescent="0.2">
      <c r="A1130" s="380">
        <v>41410</v>
      </c>
      <c r="B1130" s="380" t="s">
        <v>15087</v>
      </c>
      <c r="C1130" s="380" t="s">
        <v>6446</v>
      </c>
      <c r="D1130" s="381">
        <v>58.64</v>
      </c>
    </row>
    <row r="1131" spans="1:4" s="380" customFormat="1" ht="12.75" x14ac:dyDescent="0.2">
      <c r="A1131" s="380">
        <v>41411</v>
      </c>
      <c r="B1131" s="380" t="s">
        <v>15088</v>
      </c>
      <c r="C1131" s="380" t="s">
        <v>6446</v>
      </c>
      <c r="D1131" s="381">
        <v>53.16</v>
      </c>
    </row>
    <row r="1132" spans="1:4" s="380" customFormat="1" ht="12.75" x14ac:dyDescent="0.2">
      <c r="A1132" s="380">
        <v>41412</v>
      </c>
      <c r="B1132" s="380" t="s">
        <v>15089</v>
      </c>
      <c r="C1132" s="380" t="s">
        <v>6446</v>
      </c>
      <c r="D1132" s="381">
        <v>102.82</v>
      </c>
    </row>
    <row r="1133" spans="1:4" s="380" customFormat="1" ht="12.75" x14ac:dyDescent="0.2">
      <c r="A1133" s="380">
        <v>41413</v>
      </c>
      <c r="B1133" s="380" t="s">
        <v>15090</v>
      </c>
      <c r="C1133" s="380" t="s">
        <v>6446</v>
      </c>
      <c r="D1133" s="381">
        <v>92.52</v>
      </c>
    </row>
    <row r="1134" spans="1:4" s="380" customFormat="1" ht="12.75" x14ac:dyDescent="0.2">
      <c r="A1134" s="380">
        <v>39359</v>
      </c>
      <c r="B1134" s="380" t="s">
        <v>7522</v>
      </c>
      <c r="C1134" s="380" t="s">
        <v>6446</v>
      </c>
      <c r="D1134" s="381">
        <v>35.65</v>
      </c>
    </row>
    <row r="1135" spans="1:4" s="380" customFormat="1" ht="12.75" x14ac:dyDescent="0.2">
      <c r="A1135" s="380">
        <v>39360</v>
      </c>
      <c r="B1135" s="380" t="s">
        <v>7523</v>
      </c>
      <c r="C1135" s="380" t="s">
        <v>6446</v>
      </c>
      <c r="D1135" s="381">
        <v>32.4</v>
      </c>
    </row>
    <row r="1136" spans="1:4" s="380" customFormat="1" ht="12.75" x14ac:dyDescent="0.2">
      <c r="A1136" s="380">
        <v>10710</v>
      </c>
      <c r="B1136" s="380" t="s">
        <v>7524</v>
      </c>
      <c r="C1136" s="380" t="s">
        <v>6447</v>
      </c>
      <c r="D1136" s="381">
        <v>125</v>
      </c>
    </row>
    <row r="1137" spans="1:4" s="380" customFormat="1" ht="12.75" x14ac:dyDescent="0.2">
      <c r="A1137" s="380">
        <v>10709</v>
      </c>
      <c r="B1137" s="380" t="s">
        <v>7525</v>
      </c>
      <c r="C1137" s="380" t="s">
        <v>6447</v>
      </c>
      <c r="D1137" s="381">
        <v>153.57</v>
      </c>
    </row>
    <row r="1138" spans="1:4" s="380" customFormat="1" ht="12.75" x14ac:dyDescent="0.2">
      <c r="A1138" s="380">
        <v>39636</v>
      </c>
      <c r="B1138" s="380" t="s">
        <v>7526</v>
      </c>
      <c r="C1138" s="380" t="s">
        <v>6447</v>
      </c>
      <c r="D1138" s="381">
        <v>156.81</v>
      </c>
    </row>
    <row r="1139" spans="1:4" s="380" customFormat="1" ht="12.75" x14ac:dyDescent="0.2">
      <c r="A1139" s="380">
        <v>10708</v>
      </c>
      <c r="B1139" s="380" t="s">
        <v>7527</v>
      </c>
      <c r="C1139" s="380" t="s">
        <v>6447</v>
      </c>
      <c r="D1139" s="381">
        <v>48.39</v>
      </c>
    </row>
    <row r="1140" spans="1:4" s="380" customFormat="1" ht="12.75" x14ac:dyDescent="0.2">
      <c r="A1140" s="380">
        <v>39635</v>
      </c>
      <c r="B1140" s="380" t="s">
        <v>7528</v>
      </c>
      <c r="C1140" s="380" t="s">
        <v>6447</v>
      </c>
      <c r="D1140" s="381">
        <v>82.38</v>
      </c>
    </row>
    <row r="1141" spans="1:4" s="380" customFormat="1" ht="12.75" x14ac:dyDescent="0.2">
      <c r="A1141" s="380">
        <v>6117</v>
      </c>
      <c r="B1141" s="380" t="s">
        <v>7529</v>
      </c>
      <c r="C1141" s="380" t="s">
        <v>6456</v>
      </c>
      <c r="D1141" s="381">
        <v>11.88</v>
      </c>
    </row>
    <row r="1142" spans="1:4" s="380" customFormat="1" ht="12.75" x14ac:dyDescent="0.2">
      <c r="A1142" s="380">
        <v>40913</v>
      </c>
      <c r="B1142" s="380" t="s">
        <v>7530</v>
      </c>
      <c r="C1142" s="380" t="s">
        <v>6627</v>
      </c>
      <c r="D1142" s="382">
        <v>2117.15</v>
      </c>
    </row>
    <row r="1143" spans="1:4" s="380" customFormat="1" ht="12.75" x14ac:dyDescent="0.2">
      <c r="A1143" s="380">
        <v>1214</v>
      </c>
      <c r="B1143" s="380" t="s">
        <v>7531</v>
      </c>
      <c r="C1143" s="380" t="s">
        <v>6456</v>
      </c>
      <c r="D1143" s="381">
        <v>15.08</v>
      </c>
    </row>
    <row r="1144" spans="1:4" s="380" customFormat="1" ht="12.75" x14ac:dyDescent="0.2">
      <c r="A1144" s="380">
        <v>40915</v>
      </c>
      <c r="B1144" s="380" t="s">
        <v>7532</v>
      </c>
      <c r="C1144" s="380" t="s">
        <v>6627</v>
      </c>
      <c r="D1144" s="382">
        <v>2687.23</v>
      </c>
    </row>
    <row r="1145" spans="1:4" s="380" customFormat="1" ht="12.75" x14ac:dyDescent="0.2">
      <c r="A1145" s="380">
        <v>1213</v>
      </c>
      <c r="B1145" s="380" t="s">
        <v>7533</v>
      </c>
      <c r="C1145" s="380" t="s">
        <v>6456</v>
      </c>
      <c r="D1145" s="381">
        <v>15.08</v>
      </c>
    </row>
    <row r="1146" spans="1:4" s="380" customFormat="1" ht="12.75" x14ac:dyDescent="0.2">
      <c r="A1146" s="380">
        <v>40914</v>
      </c>
      <c r="B1146" s="380" t="s">
        <v>7534</v>
      </c>
      <c r="C1146" s="380" t="s">
        <v>6627</v>
      </c>
      <c r="D1146" s="382">
        <v>2687.23</v>
      </c>
    </row>
    <row r="1147" spans="1:4" s="380" customFormat="1" ht="12.75" x14ac:dyDescent="0.2">
      <c r="A1147" s="380">
        <v>5091</v>
      </c>
      <c r="B1147" s="380" t="s">
        <v>7535</v>
      </c>
      <c r="C1147" s="380" t="s">
        <v>6446</v>
      </c>
      <c r="D1147" s="381">
        <v>18.45</v>
      </c>
    </row>
    <row r="1148" spans="1:4" s="380" customFormat="1" ht="12.75" x14ac:dyDescent="0.2">
      <c r="A1148" s="380">
        <v>14615</v>
      </c>
      <c r="B1148" s="380" t="s">
        <v>7536</v>
      </c>
      <c r="C1148" s="380" t="s">
        <v>6446</v>
      </c>
      <c r="D1148" s="382">
        <v>3640.87</v>
      </c>
    </row>
    <row r="1149" spans="1:4" s="380" customFormat="1" ht="12.75" x14ac:dyDescent="0.2">
      <c r="A1149" s="380">
        <v>2711</v>
      </c>
      <c r="B1149" s="380" t="s">
        <v>7537</v>
      </c>
      <c r="C1149" s="380" t="s">
        <v>6446</v>
      </c>
      <c r="D1149" s="381">
        <v>179.9</v>
      </c>
    </row>
    <row r="1150" spans="1:4" s="380" customFormat="1" ht="12.75" x14ac:dyDescent="0.2">
      <c r="A1150" s="380">
        <v>37727</v>
      </c>
      <c r="B1150" s="380" t="s">
        <v>7538</v>
      </c>
      <c r="C1150" s="380" t="s">
        <v>6446</v>
      </c>
      <c r="D1150" s="382">
        <v>16180</v>
      </c>
    </row>
    <row r="1151" spans="1:4" s="380" customFormat="1" ht="12.75" x14ac:dyDescent="0.2">
      <c r="A1151" s="380">
        <v>37728</v>
      </c>
      <c r="B1151" s="380" t="s">
        <v>7539</v>
      </c>
      <c r="C1151" s="380" t="s">
        <v>6446</v>
      </c>
      <c r="D1151" s="382">
        <v>21950.49</v>
      </c>
    </row>
    <row r="1152" spans="1:4" s="380" customFormat="1" ht="12.75" x14ac:dyDescent="0.2">
      <c r="A1152" s="380">
        <v>37729</v>
      </c>
      <c r="B1152" s="380" t="s">
        <v>7540</v>
      </c>
      <c r="C1152" s="380" t="s">
        <v>6446</v>
      </c>
      <c r="D1152" s="382">
        <v>23760.83</v>
      </c>
    </row>
    <row r="1153" spans="1:4" s="380" customFormat="1" ht="12.75" x14ac:dyDescent="0.2">
      <c r="A1153" s="380">
        <v>37730</v>
      </c>
      <c r="B1153" s="380" t="s">
        <v>7541</v>
      </c>
      <c r="C1153" s="380" t="s">
        <v>6446</v>
      </c>
      <c r="D1153" s="382">
        <v>25571.18</v>
      </c>
    </row>
    <row r="1154" spans="1:4" s="380" customFormat="1" ht="12.75" x14ac:dyDescent="0.2">
      <c r="A1154" s="380">
        <v>37731</v>
      </c>
      <c r="B1154" s="380" t="s">
        <v>7542</v>
      </c>
      <c r="C1154" s="380" t="s">
        <v>6446</v>
      </c>
      <c r="D1154" s="382">
        <v>27381.53</v>
      </c>
    </row>
    <row r="1155" spans="1:4" s="380" customFormat="1" ht="12.75" x14ac:dyDescent="0.2">
      <c r="A1155" s="380">
        <v>37732</v>
      </c>
      <c r="B1155" s="380" t="s">
        <v>7543</v>
      </c>
      <c r="C1155" s="380" t="s">
        <v>6446</v>
      </c>
      <c r="D1155" s="382">
        <v>31228.53</v>
      </c>
    </row>
    <row r="1156" spans="1:4" s="380" customFormat="1" ht="12.75" x14ac:dyDescent="0.2">
      <c r="A1156" s="380">
        <v>42250</v>
      </c>
      <c r="B1156" s="380" t="s">
        <v>7544</v>
      </c>
      <c r="C1156" s="380" t="s">
        <v>7545</v>
      </c>
      <c r="D1156" s="382">
        <v>3639.92</v>
      </c>
    </row>
    <row r="1157" spans="1:4" s="380" customFormat="1" ht="12.75" x14ac:dyDescent="0.2">
      <c r="A1157" s="380">
        <v>42256</v>
      </c>
      <c r="B1157" s="380" t="s">
        <v>7546</v>
      </c>
      <c r="C1157" s="380" t="s">
        <v>6462</v>
      </c>
      <c r="D1157" s="381">
        <v>10.25</v>
      </c>
    </row>
    <row r="1158" spans="1:4" s="380" customFormat="1" ht="12.75" x14ac:dyDescent="0.2">
      <c r="A1158" s="380">
        <v>4743</v>
      </c>
      <c r="B1158" s="380" t="s">
        <v>7547</v>
      </c>
      <c r="C1158" s="380" t="s">
        <v>6624</v>
      </c>
      <c r="D1158" s="381">
        <v>78.97</v>
      </c>
    </row>
    <row r="1159" spans="1:4" s="380" customFormat="1" ht="12.75" x14ac:dyDescent="0.2">
      <c r="A1159" s="380">
        <v>4744</v>
      </c>
      <c r="B1159" s="380" t="s">
        <v>7548</v>
      </c>
      <c r="C1159" s="380" t="s">
        <v>6624</v>
      </c>
      <c r="D1159" s="381">
        <v>126.35</v>
      </c>
    </row>
    <row r="1160" spans="1:4" s="380" customFormat="1" ht="12.75" x14ac:dyDescent="0.2">
      <c r="A1160" s="380">
        <v>4745</v>
      </c>
      <c r="B1160" s="380" t="s">
        <v>7549</v>
      </c>
      <c r="C1160" s="380" t="s">
        <v>6624</v>
      </c>
      <c r="D1160" s="381">
        <v>151.54</v>
      </c>
    </row>
    <row r="1161" spans="1:4" s="380" customFormat="1" ht="12.75" x14ac:dyDescent="0.2">
      <c r="A1161" s="380">
        <v>36496</v>
      </c>
      <c r="B1161" s="380" t="s">
        <v>7550</v>
      </c>
      <c r="C1161" s="380" t="s">
        <v>6446</v>
      </c>
      <c r="D1161" s="382">
        <v>9244.1</v>
      </c>
    </row>
    <row r="1162" spans="1:4" s="380" customFormat="1" ht="12.75" x14ac:dyDescent="0.2">
      <c r="A1162" s="380">
        <v>10630</v>
      </c>
      <c r="B1162" s="380" t="s">
        <v>7551</v>
      </c>
      <c r="C1162" s="380" t="s">
        <v>6446</v>
      </c>
      <c r="D1162" s="382">
        <v>606495.9</v>
      </c>
    </row>
    <row r="1163" spans="1:4" s="380" customFormat="1" ht="12.75" x14ac:dyDescent="0.2">
      <c r="A1163" s="380">
        <v>37762</v>
      </c>
      <c r="B1163" s="380" t="s">
        <v>7552</v>
      </c>
      <c r="C1163" s="380" t="s">
        <v>6446</v>
      </c>
      <c r="D1163" s="382">
        <v>520154.58</v>
      </c>
    </row>
    <row r="1164" spans="1:4" s="380" customFormat="1" ht="12.75" x14ac:dyDescent="0.2">
      <c r="A1164" s="380">
        <v>37763</v>
      </c>
      <c r="B1164" s="380" t="s">
        <v>7553</v>
      </c>
      <c r="C1164" s="380" t="s">
        <v>6446</v>
      </c>
      <c r="D1164" s="382">
        <v>526472.16</v>
      </c>
    </row>
    <row r="1165" spans="1:4" s="380" customFormat="1" ht="12.75" x14ac:dyDescent="0.2">
      <c r="A1165" s="380">
        <v>41992</v>
      </c>
      <c r="B1165" s="380" t="s">
        <v>7554</v>
      </c>
      <c r="C1165" s="380" t="s">
        <v>6446</v>
      </c>
      <c r="D1165" s="382">
        <v>598493.63</v>
      </c>
    </row>
    <row r="1166" spans="1:4" s="380" customFormat="1" ht="12.75" x14ac:dyDescent="0.2">
      <c r="A1166" s="380">
        <v>13215</v>
      </c>
      <c r="B1166" s="380" t="s">
        <v>7555</v>
      </c>
      <c r="C1166" s="380" t="s">
        <v>6446</v>
      </c>
      <c r="D1166" s="382">
        <v>733902.21</v>
      </c>
    </row>
    <row r="1167" spans="1:4" s="380" customFormat="1" ht="12.75" x14ac:dyDescent="0.2">
      <c r="A1167" s="380">
        <v>4235</v>
      </c>
      <c r="B1167" s="380" t="s">
        <v>7556</v>
      </c>
      <c r="C1167" s="380" t="s">
        <v>6456</v>
      </c>
      <c r="D1167" s="381">
        <v>9.16</v>
      </c>
    </row>
    <row r="1168" spans="1:4" s="380" customFormat="1" ht="12.75" x14ac:dyDescent="0.2">
      <c r="A1168" s="380">
        <v>40976</v>
      </c>
      <c r="B1168" s="380" t="s">
        <v>7557</v>
      </c>
      <c r="C1168" s="380" t="s">
        <v>6627</v>
      </c>
      <c r="D1168" s="382">
        <v>1633.8</v>
      </c>
    </row>
    <row r="1169" spans="1:4" s="380" customFormat="1" ht="12.75" x14ac:dyDescent="0.2">
      <c r="A1169" s="380">
        <v>39013</v>
      </c>
      <c r="B1169" s="380" t="s">
        <v>7558</v>
      </c>
      <c r="C1169" s="380" t="s">
        <v>6446</v>
      </c>
      <c r="D1169" s="381">
        <v>1.43</v>
      </c>
    </row>
    <row r="1170" spans="1:4" s="380" customFormat="1" ht="12.75" x14ac:dyDescent="0.2">
      <c r="A1170" s="380">
        <v>43091</v>
      </c>
      <c r="B1170" s="380" t="s">
        <v>7559</v>
      </c>
      <c r="C1170" s="380" t="s">
        <v>6446</v>
      </c>
      <c r="D1170" s="382">
        <v>8257.99</v>
      </c>
    </row>
    <row r="1171" spans="1:4" s="380" customFormat="1" ht="12.75" x14ac:dyDescent="0.2">
      <c r="A1171" s="380">
        <v>43092</v>
      </c>
      <c r="B1171" s="380" t="s">
        <v>7560</v>
      </c>
      <c r="C1171" s="380" t="s">
        <v>6446</v>
      </c>
      <c r="D1171" s="382">
        <v>11010.66</v>
      </c>
    </row>
    <row r="1172" spans="1:4" s="380" customFormat="1" ht="12.75" x14ac:dyDescent="0.2">
      <c r="A1172" s="380">
        <v>43089</v>
      </c>
      <c r="B1172" s="380" t="s">
        <v>7561</v>
      </c>
      <c r="C1172" s="380" t="s">
        <v>6446</v>
      </c>
      <c r="D1172" s="382">
        <v>1918.92</v>
      </c>
    </row>
    <row r="1173" spans="1:4" s="380" customFormat="1" ht="12.75" x14ac:dyDescent="0.2">
      <c r="A1173" s="380">
        <v>43090</v>
      </c>
      <c r="B1173" s="380" t="s">
        <v>7562</v>
      </c>
      <c r="C1173" s="380" t="s">
        <v>6446</v>
      </c>
      <c r="D1173" s="382">
        <v>4234.87</v>
      </c>
    </row>
    <row r="1174" spans="1:4" s="380" customFormat="1" ht="12.75" x14ac:dyDescent="0.2">
      <c r="A1174" s="380">
        <v>41967</v>
      </c>
      <c r="B1174" s="380" t="s">
        <v>15091</v>
      </c>
      <c r="C1174" s="380" t="s">
        <v>6445</v>
      </c>
      <c r="D1174" s="381">
        <v>14.13</v>
      </c>
    </row>
    <row r="1175" spans="1:4" s="380" customFormat="1" ht="12.75" x14ac:dyDescent="0.2">
      <c r="A1175" s="380">
        <v>12760</v>
      </c>
      <c r="B1175" s="380" t="s">
        <v>7563</v>
      </c>
      <c r="C1175" s="380" t="s">
        <v>6447</v>
      </c>
      <c r="D1175" s="382">
        <v>1157.18</v>
      </c>
    </row>
    <row r="1176" spans="1:4" s="380" customFormat="1" ht="12.75" x14ac:dyDescent="0.2">
      <c r="A1176" s="380">
        <v>12759</v>
      </c>
      <c r="B1176" s="380" t="s">
        <v>7564</v>
      </c>
      <c r="C1176" s="380" t="s">
        <v>6447</v>
      </c>
      <c r="D1176" s="381">
        <v>771.44</v>
      </c>
    </row>
    <row r="1177" spans="1:4" s="380" customFormat="1" ht="12.75" x14ac:dyDescent="0.2">
      <c r="A1177" s="380">
        <v>43105</v>
      </c>
      <c r="B1177" s="380" t="s">
        <v>7565</v>
      </c>
      <c r="C1177" s="380" t="s">
        <v>6462</v>
      </c>
      <c r="D1177" s="381">
        <v>67.09</v>
      </c>
    </row>
    <row r="1178" spans="1:4" s="380" customFormat="1" ht="12.75" x14ac:dyDescent="0.2">
      <c r="A1178" s="380">
        <v>40424</v>
      </c>
      <c r="B1178" s="380" t="s">
        <v>7566</v>
      </c>
      <c r="C1178" s="380" t="s">
        <v>6462</v>
      </c>
      <c r="D1178" s="381">
        <v>17.04</v>
      </c>
    </row>
    <row r="1179" spans="1:4" s="380" customFormat="1" ht="12.75" x14ac:dyDescent="0.2">
      <c r="A1179" s="380">
        <v>1325</v>
      </c>
      <c r="B1179" s="380" t="s">
        <v>7567</v>
      </c>
      <c r="C1179" s="380" t="s">
        <v>6462</v>
      </c>
      <c r="D1179" s="381">
        <v>18.670000000000002</v>
      </c>
    </row>
    <row r="1180" spans="1:4" s="380" customFormat="1" ht="12.75" x14ac:dyDescent="0.2">
      <c r="A1180" s="380">
        <v>1327</v>
      </c>
      <c r="B1180" s="380" t="s">
        <v>7568</v>
      </c>
      <c r="C1180" s="380" t="s">
        <v>6462</v>
      </c>
      <c r="D1180" s="381">
        <v>19.88</v>
      </c>
    </row>
    <row r="1181" spans="1:4" s="380" customFormat="1" ht="12.75" x14ac:dyDescent="0.2">
      <c r="A1181" s="380">
        <v>1328</v>
      </c>
      <c r="B1181" s="380" t="s">
        <v>7569</v>
      </c>
      <c r="C1181" s="380" t="s">
        <v>6462</v>
      </c>
      <c r="D1181" s="381">
        <v>18.71</v>
      </c>
    </row>
    <row r="1182" spans="1:4" s="380" customFormat="1" ht="12.75" x14ac:dyDescent="0.2">
      <c r="A1182" s="380">
        <v>1321</v>
      </c>
      <c r="B1182" s="380" t="s">
        <v>7570</v>
      </c>
      <c r="C1182" s="380" t="s">
        <v>6462</v>
      </c>
      <c r="D1182" s="381">
        <v>17.329999999999998</v>
      </c>
    </row>
    <row r="1183" spans="1:4" s="380" customFormat="1" ht="12.75" x14ac:dyDescent="0.2">
      <c r="A1183" s="380">
        <v>1318</v>
      </c>
      <c r="B1183" s="380" t="s">
        <v>7571</v>
      </c>
      <c r="C1183" s="380" t="s">
        <v>6462</v>
      </c>
      <c r="D1183" s="381">
        <v>17.34</v>
      </c>
    </row>
    <row r="1184" spans="1:4" s="380" customFormat="1" ht="12.75" x14ac:dyDescent="0.2">
      <c r="A1184" s="380">
        <v>1322</v>
      </c>
      <c r="B1184" s="380" t="s">
        <v>7572</v>
      </c>
      <c r="C1184" s="380" t="s">
        <v>6462</v>
      </c>
      <c r="D1184" s="381">
        <v>18.32</v>
      </c>
    </row>
    <row r="1185" spans="1:4" s="380" customFormat="1" ht="12.75" x14ac:dyDescent="0.2">
      <c r="A1185" s="380">
        <v>1323</v>
      </c>
      <c r="B1185" s="380" t="s">
        <v>7573</v>
      </c>
      <c r="C1185" s="380" t="s">
        <v>6462</v>
      </c>
      <c r="D1185" s="381">
        <v>18.32</v>
      </c>
    </row>
    <row r="1186" spans="1:4" s="380" customFormat="1" ht="12.75" x14ac:dyDescent="0.2">
      <c r="A1186" s="380">
        <v>1319</v>
      </c>
      <c r="B1186" s="380" t="s">
        <v>7574</v>
      </c>
      <c r="C1186" s="380" t="s">
        <v>6462</v>
      </c>
      <c r="D1186" s="381">
        <v>15.44</v>
      </c>
    </row>
    <row r="1187" spans="1:4" s="380" customFormat="1" ht="12.75" x14ac:dyDescent="0.2">
      <c r="A1187" s="380">
        <v>11026</v>
      </c>
      <c r="B1187" s="380" t="s">
        <v>7575</v>
      </c>
      <c r="C1187" s="380" t="s">
        <v>6462</v>
      </c>
      <c r="D1187" s="381">
        <v>21.24</v>
      </c>
    </row>
    <row r="1188" spans="1:4" s="380" customFormat="1" ht="12.75" x14ac:dyDescent="0.2">
      <c r="A1188" s="380">
        <v>11027</v>
      </c>
      <c r="B1188" s="380" t="s">
        <v>7576</v>
      </c>
      <c r="C1188" s="380" t="s">
        <v>6462</v>
      </c>
      <c r="D1188" s="381">
        <v>22.1</v>
      </c>
    </row>
    <row r="1189" spans="1:4" s="380" customFormat="1" ht="12.75" x14ac:dyDescent="0.2">
      <c r="A1189" s="380">
        <v>11046</v>
      </c>
      <c r="B1189" s="380" t="s">
        <v>7577</v>
      </c>
      <c r="C1189" s="380" t="s">
        <v>6462</v>
      </c>
      <c r="D1189" s="381">
        <v>21.17</v>
      </c>
    </row>
    <row r="1190" spans="1:4" s="380" customFormat="1" ht="12.75" x14ac:dyDescent="0.2">
      <c r="A1190" s="380">
        <v>11047</v>
      </c>
      <c r="B1190" s="380" t="s">
        <v>7578</v>
      </c>
      <c r="C1190" s="380" t="s">
        <v>6462</v>
      </c>
      <c r="D1190" s="381">
        <v>23.08</v>
      </c>
    </row>
    <row r="1191" spans="1:4" s="380" customFormat="1" ht="12.75" x14ac:dyDescent="0.2">
      <c r="A1191" s="380">
        <v>43668</v>
      </c>
      <c r="B1191" s="380" t="s">
        <v>7579</v>
      </c>
      <c r="C1191" s="380" t="s">
        <v>6462</v>
      </c>
      <c r="D1191" s="381">
        <v>20.37</v>
      </c>
    </row>
    <row r="1192" spans="1:4" s="380" customFormat="1" ht="12.75" x14ac:dyDescent="0.2">
      <c r="A1192" s="380">
        <v>11049</v>
      </c>
      <c r="B1192" s="380" t="s">
        <v>7580</v>
      </c>
      <c r="C1192" s="380" t="s">
        <v>6462</v>
      </c>
      <c r="D1192" s="381">
        <v>22.06</v>
      </c>
    </row>
    <row r="1193" spans="1:4" s="380" customFormat="1" ht="12.75" x14ac:dyDescent="0.2">
      <c r="A1193" s="380">
        <v>43106</v>
      </c>
      <c r="B1193" s="380" t="s">
        <v>7581</v>
      </c>
      <c r="C1193" s="380" t="s">
        <v>6462</v>
      </c>
      <c r="D1193" s="381">
        <v>22.2</v>
      </c>
    </row>
    <row r="1194" spans="1:4" s="380" customFormat="1" ht="12.75" x14ac:dyDescent="0.2">
      <c r="A1194" s="380">
        <v>11051</v>
      </c>
      <c r="B1194" s="380" t="s">
        <v>7582</v>
      </c>
      <c r="C1194" s="380" t="s">
        <v>6462</v>
      </c>
      <c r="D1194" s="381">
        <v>23.16</v>
      </c>
    </row>
    <row r="1195" spans="1:4" s="380" customFormat="1" ht="12.75" x14ac:dyDescent="0.2">
      <c r="A1195" s="380">
        <v>11061</v>
      </c>
      <c r="B1195" s="380" t="s">
        <v>7583</v>
      </c>
      <c r="C1195" s="380" t="s">
        <v>6462</v>
      </c>
      <c r="D1195" s="381">
        <v>27.79</v>
      </c>
    </row>
    <row r="1196" spans="1:4" s="380" customFormat="1" ht="12.75" x14ac:dyDescent="0.2">
      <c r="A1196" s="380">
        <v>43667</v>
      </c>
      <c r="B1196" s="380" t="s">
        <v>7584</v>
      </c>
      <c r="C1196" s="380" t="s">
        <v>6462</v>
      </c>
      <c r="D1196" s="381">
        <v>20.2</v>
      </c>
    </row>
    <row r="1197" spans="1:4" s="380" customFormat="1" ht="12.75" x14ac:dyDescent="0.2">
      <c r="A1197" s="380">
        <v>1333</v>
      </c>
      <c r="B1197" s="380" t="s">
        <v>7585</v>
      </c>
      <c r="C1197" s="380" t="s">
        <v>6462</v>
      </c>
      <c r="D1197" s="381">
        <v>16.82</v>
      </c>
    </row>
    <row r="1198" spans="1:4" s="380" customFormat="1" ht="12.75" x14ac:dyDescent="0.2">
      <c r="A1198" s="380">
        <v>1330</v>
      </c>
      <c r="B1198" s="380" t="s">
        <v>7586</v>
      </c>
      <c r="C1198" s="380" t="s">
        <v>6462</v>
      </c>
      <c r="D1198" s="381">
        <v>16.670000000000002</v>
      </c>
    </row>
    <row r="1199" spans="1:4" s="380" customFormat="1" ht="12.75" x14ac:dyDescent="0.2">
      <c r="A1199" s="380">
        <v>10957</v>
      </c>
      <c r="B1199" s="380" t="s">
        <v>7587</v>
      </c>
      <c r="C1199" s="380" t="s">
        <v>6462</v>
      </c>
      <c r="D1199" s="381">
        <v>19.22</v>
      </c>
    </row>
    <row r="1200" spans="1:4" s="380" customFormat="1" ht="12.75" x14ac:dyDescent="0.2">
      <c r="A1200" s="380">
        <v>1332</v>
      </c>
      <c r="B1200" s="380" t="s">
        <v>7588</v>
      </c>
      <c r="C1200" s="380" t="s">
        <v>6462</v>
      </c>
      <c r="D1200" s="381">
        <v>17.09</v>
      </c>
    </row>
    <row r="1201" spans="1:4" s="380" customFormat="1" ht="12.75" x14ac:dyDescent="0.2">
      <c r="A1201" s="380">
        <v>1334</v>
      </c>
      <c r="B1201" s="380" t="s">
        <v>7589</v>
      </c>
      <c r="C1201" s="380" t="s">
        <v>6462</v>
      </c>
      <c r="D1201" s="381">
        <v>18.95</v>
      </c>
    </row>
    <row r="1202" spans="1:4" s="380" customFormat="1" ht="12.75" x14ac:dyDescent="0.2">
      <c r="A1202" s="380">
        <v>1335</v>
      </c>
      <c r="B1202" s="380" t="s">
        <v>7590</v>
      </c>
      <c r="C1202" s="380" t="s">
        <v>6462</v>
      </c>
      <c r="D1202" s="381">
        <v>19.579999999999998</v>
      </c>
    </row>
    <row r="1203" spans="1:4" s="380" customFormat="1" ht="12.75" x14ac:dyDescent="0.2">
      <c r="A1203" s="380">
        <v>40425</v>
      </c>
      <c r="B1203" s="380" t="s">
        <v>7591</v>
      </c>
      <c r="C1203" s="380" t="s">
        <v>6462</v>
      </c>
      <c r="D1203" s="381">
        <v>16.760000000000002</v>
      </c>
    </row>
    <row r="1204" spans="1:4" s="380" customFormat="1" ht="12.75" x14ac:dyDescent="0.2">
      <c r="A1204" s="380">
        <v>1337</v>
      </c>
      <c r="B1204" s="380" t="s">
        <v>7592</v>
      </c>
      <c r="C1204" s="380" t="s">
        <v>6462</v>
      </c>
      <c r="D1204" s="381">
        <v>19.22</v>
      </c>
    </row>
    <row r="1205" spans="1:4" s="380" customFormat="1" ht="12.75" x14ac:dyDescent="0.2">
      <c r="A1205" s="380">
        <v>1338</v>
      </c>
      <c r="B1205" s="380" t="s">
        <v>7593</v>
      </c>
      <c r="C1205" s="380" t="s">
        <v>6447</v>
      </c>
      <c r="D1205" s="381">
        <v>38.840000000000003</v>
      </c>
    </row>
    <row r="1206" spans="1:4" s="380" customFormat="1" ht="12.75" x14ac:dyDescent="0.2">
      <c r="A1206" s="380">
        <v>1340</v>
      </c>
      <c r="B1206" s="380" t="s">
        <v>7594</v>
      </c>
      <c r="C1206" s="380" t="s">
        <v>6447</v>
      </c>
      <c r="D1206" s="381">
        <v>44.9</v>
      </c>
    </row>
    <row r="1207" spans="1:4" s="380" customFormat="1" ht="12.75" x14ac:dyDescent="0.2">
      <c r="A1207" s="380">
        <v>1341</v>
      </c>
      <c r="B1207" s="380" t="s">
        <v>7595</v>
      </c>
      <c r="C1207" s="380" t="s">
        <v>6447</v>
      </c>
      <c r="D1207" s="381">
        <v>43.25</v>
      </c>
    </row>
    <row r="1208" spans="1:4" s="380" customFormat="1" ht="12.75" x14ac:dyDescent="0.2">
      <c r="A1208" s="380">
        <v>11134</v>
      </c>
      <c r="B1208" s="380" t="s">
        <v>7596</v>
      </c>
      <c r="C1208" s="380" t="s">
        <v>6447</v>
      </c>
      <c r="D1208" s="381">
        <v>46.47</v>
      </c>
    </row>
    <row r="1209" spans="1:4" s="380" customFormat="1" ht="12.75" x14ac:dyDescent="0.2">
      <c r="A1209" s="380">
        <v>11135</v>
      </c>
      <c r="B1209" s="380" t="s">
        <v>7597</v>
      </c>
      <c r="C1209" s="380" t="s">
        <v>6447</v>
      </c>
      <c r="D1209" s="381">
        <v>56.65</v>
      </c>
    </row>
    <row r="1210" spans="1:4" s="380" customFormat="1" ht="12.75" x14ac:dyDescent="0.2">
      <c r="A1210" s="380">
        <v>11136</v>
      </c>
      <c r="B1210" s="380" t="s">
        <v>7598</v>
      </c>
      <c r="C1210" s="380" t="s">
        <v>6447</v>
      </c>
      <c r="D1210" s="381">
        <v>61.27</v>
      </c>
    </row>
    <row r="1211" spans="1:4" s="380" customFormat="1" ht="12.75" x14ac:dyDescent="0.2">
      <c r="A1211" s="380">
        <v>34743</v>
      </c>
      <c r="B1211" s="380" t="s">
        <v>7599</v>
      </c>
      <c r="C1211" s="380" t="s">
        <v>6447</v>
      </c>
      <c r="D1211" s="381">
        <v>78</v>
      </c>
    </row>
    <row r="1212" spans="1:4" s="380" customFormat="1" ht="12.75" x14ac:dyDescent="0.2">
      <c r="A1212" s="380">
        <v>11137</v>
      </c>
      <c r="B1212" s="380" t="s">
        <v>7600</v>
      </c>
      <c r="C1212" s="380" t="s">
        <v>6447</v>
      </c>
      <c r="D1212" s="381">
        <v>86.99</v>
      </c>
    </row>
    <row r="1213" spans="1:4" s="380" customFormat="1" ht="12.75" x14ac:dyDescent="0.2">
      <c r="A1213" s="380">
        <v>34745</v>
      </c>
      <c r="B1213" s="380" t="s">
        <v>7601</v>
      </c>
      <c r="C1213" s="380" t="s">
        <v>6447</v>
      </c>
      <c r="D1213" s="381">
        <v>99.13</v>
      </c>
    </row>
    <row r="1214" spans="1:4" s="380" customFormat="1" ht="12.75" x14ac:dyDescent="0.2">
      <c r="A1214" s="380">
        <v>34746</v>
      </c>
      <c r="B1214" s="380" t="s">
        <v>7602</v>
      </c>
      <c r="C1214" s="380" t="s">
        <v>6447</v>
      </c>
      <c r="D1214" s="381">
        <v>25.53</v>
      </c>
    </row>
    <row r="1215" spans="1:4" s="380" customFormat="1" ht="12.75" x14ac:dyDescent="0.2">
      <c r="A1215" s="380">
        <v>1360</v>
      </c>
      <c r="B1215" s="380" t="s">
        <v>7603</v>
      </c>
      <c r="C1215" s="380" t="s">
        <v>6447</v>
      </c>
      <c r="D1215" s="381">
        <v>31.53</v>
      </c>
    </row>
    <row r="1216" spans="1:4" s="380" customFormat="1" ht="12.75" x14ac:dyDescent="0.2">
      <c r="A1216" s="380">
        <v>1346</v>
      </c>
      <c r="B1216" s="380" t="s">
        <v>7604</v>
      </c>
      <c r="C1216" s="380" t="s">
        <v>6447</v>
      </c>
      <c r="D1216" s="381">
        <v>57.75</v>
      </c>
    </row>
    <row r="1217" spans="1:4" s="380" customFormat="1" ht="12.75" x14ac:dyDescent="0.2">
      <c r="A1217" s="380">
        <v>1345</v>
      </c>
      <c r="B1217" s="380" t="s">
        <v>7605</v>
      </c>
      <c r="C1217" s="380" t="s">
        <v>6447</v>
      </c>
      <c r="D1217" s="381">
        <v>93.56</v>
      </c>
    </row>
    <row r="1218" spans="1:4" s="380" customFormat="1" ht="12.75" x14ac:dyDescent="0.2">
      <c r="A1218" s="380">
        <v>1347</v>
      </c>
      <c r="B1218" s="380" t="s">
        <v>7606</v>
      </c>
      <c r="C1218" s="380" t="s">
        <v>6447</v>
      </c>
      <c r="D1218" s="381">
        <v>69</v>
      </c>
    </row>
    <row r="1219" spans="1:4" s="380" customFormat="1" ht="12.75" x14ac:dyDescent="0.2">
      <c r="A1219" s="380">
        <v>1355</v>
      </c>
      <c r="B1219" s="380" t="s">
        <v>7607</v>
      </c>
      <c r="C1219" s="380" t="s">
        <v>6447</v>
      </c>
      <c r="D1219" s="381">
        <v>46.31</v>
      </c>
    </row>
    <row r="1220" spans="1:4" s="380" customFormat="1" ht="12.75" x14ac:dyDescent="0.2">
      <c r="A1220" s="380">
        <v>1358</v>
      </c>
      <c r="B1220" s="380" t="s">
        <v>7608</v>
      </c>
      <c r="C1220" s="380" t="s">
        <v>6447</v>
      </c>
      <c r="D1220" s="381">
        <v>53.65</v>
      </c>
    </row>
    <row r="1221" spans="1:4" s="380" customFormat="1" ht="12.75" x14ac:dyDescent="0.2">
      <c r="A1221" s="380">
        <v>34659</v>
      </c>
      <c r="B1221" s="380" t="s">
        <v>7609</v>
      </c>
      <c r="C1221" s="380" t="s">
        <v>6447</v>
      </c>
      <c r="D1221" s="381">
        <v>42.58</v>
      </c>
    </row>
    <row r="1222" spans="1:4" s="380" customFormat="1" ht="12.75" x14ac:dyDescent="0.2">
      <c r="A1222" s="380">
        <v>34514</v>
      </c>
      <c r="B1222" s="380" t="s">
        <v>7610</v>
      </c>
      <c r="C1222" s="380" t="s">
        <v>6447</v>
      </c>
      <c r="D1222" s="381">
        <v>47.16</v>
      </c>
    </row>
    <row r="1223" spans="1:4" s="380" customFormat="1" ht="12.75" x14ac:dyDescent="0.2">
      <c r="A1223" s="380">
        <v>34660</v>
      </c>
      <c r="B1223" s="380" t="s">
        <v>7611</v>
      </c>
      <c r="C1223" s="380" t="s">
        <v>6447</v>
      </c>
      <c r="D1223" s="381">
        <v>59.85</v>
      </c>
    </row>
    <row r="1224" spans="1:4" s="380" customFormat="1" ht="12.75" x14ac:dyDescent="0.2">
      <c r="A1224" s="380">
        <v>34661</v>
      </c>
      <c r="B1224" s="380" t="s">
        <v>7612</v>
      </c>
      <c r="C1224" s="380" t="s">
        <v>6447</v>
      </c>
      <c r="D1224" s="381">
        <v>85.96</v>
      </c>
    </row>
    <row r="1225" spans="1:4" s="380" customFormat="1" ht="12.75" x14ac:dyDescent="0.2">
      <c r="A1225" s="380">
        <v>34667</v>
      </c>
      <c r="B1225" s="380" t="s">
        <v>7613</v>
      </c>
      <c r="C1225" s="380" t="s">
        <v>6447</v>
      </c>
      <c r="D1225" s="381">
        <v>31.13</v>
      </c>
    </row>
    <row r="1226" spans="1:4" s="380" customFormat="1" ht="12.75" x14ac:dyDescent="0.2">
      <c r="A1226" s="380">
        <v>34668</v>
      </c>
      <c r="B1226" s="380" t="s">
        <v>7614</v>
      </c>
      <c r="C1226" s="380" t="s">
        <v>6447</v>
      </c>
      <c r="D1226" s="381">
        <v>40.68</v>
      </c>
    </row>
    <row r="1227" spans="1:4" s="380" customFormat="1" ht="12.75" x14ac:dyDescent="0.2">
      <c r="A1227" s="380">
        <v>34741</v>
      </c>
      <c r="B1227" s="380" t="s">
        <v>7615</v>
      </c>
      <c r="C1227" s="380" t="s">
        <v>6447</v>
      </c>
      <c r="D1227" s="381">
        <v>44.76</v>
      </c>
    </row>
    <row r="1228" spans="1:4" s="380" customFormat="1" ht="12.75" x14ac:dyDescent="0.2">
      <c r="A1228" s="380">
        <v>34664</v>
      </c>
      <c r="B1228" s="380" t="s">
        <v>7616</v>
      </c>
      <c r="C1228" s="380" t="s">
        <v>6447</v>
      </c>
      <c r="D1228" s="381">
        <v>48.84</v>
      </c>
    </row>
    <row r="1229" spans="1:4" s="380" customFormat="1" ht="12.75" x14ac:dyDescent="0.2">
      <c r="A1229" s="380">
        <v>34665</v>
      </c>
      <c r="B1229" s="380" t="s">
        <v>7617</v>
      </c>
      <c r="C1229" s="380" t="s">
        <v>6447</v>
      </c>
      <c r="D1229" s="381">
        <v>60.63</v>
      </c>
    </row>
    <row r="1230" spans="1:4" s="380" customFormat="1" ht="12.75" x14ac:dyDescent="0.2">
      <c r="A1230" s="380">
        <v>34666</v>
      </c>
      <c r="B1230" s="380" t="s">
        <v>7618</v>
      </c>
      <c r="C1230" s="380" t="s">
        <v>6447</v>
      </c>
      <c r="D1230" s="381">
        <v>91.58</v>
      </c>
    </row>
    <row r="1231" spans="1:4" s="380" customFormat="1" ht="12.75" x14ac:dyDescent="0.2">
      <c r="A1231" s="380">
        <v>34669</v>
      </c>
      <c r="B1231" s="380" t="s">
        <v>7619</v>
      </c>
      <c r="C1231" s="380" t="s">
        <v>6447</v>
      </c>
      <c r="D1231" s="381">
        <v>33.58</v>
      </c>
    </row>
    <row r="1232" spans="1:4" s="380" customFormat="1" ht="12.75" x14ac:dyDescent="0.2">
      <c r="A1232" s="380">
        <v>34670</v>
      </c>
      <c r="B1232" s="380" t="s">
        <v>7620</v>
      </c>
      <c r="C1232" s="380" t="s">
        <v>6447</v>
      </c>
      <c r="D1232" s="381">
        <v>41.07</v>
      </c>
    </row>
    <row r="1233" spans="1:4" s="380" customFormat="1" ht="12.75" x14ac:dyDescent="0.2">
      <c r="A1233" s="380">
        <v>34671</v>
      </c>
      <c r="B1233" s="380" t="s">
        <v>7621</v>
      </c>
      <c r="C1233" s="380" t="s">
        <v>6447</v>
      </c>
      <c r="D1233" s="381">
        <v>34.28</v>
      </c>
    </row>
    <row r="1234" spans="1:4" s="380" customFormat="1" ht="12.75" x14ac:dyDescent="0.2">
      <c r="A1234" s="380">
        <v>34672</v>
      </c>
      <c r="B1234" s="380" t="s">
        <v>7622</v>
      </c>
      <c r="C1234" s="380" t="s">
        <v>6447</v>
      </c>
      <c r="D1234" s="381">
        <v>36.15</v>
      </c>
    </row>
    <row r="1235" spans="1:4" s="380" customFormat="1" ht="12.75" x14ac:dyDescent="0.2">
      <c r="A1235" s="380">
        <v>34673</v>
      </c>
      <c r="B1235" s="380" t="s">
        <v>7623</v>
      </c>
      <c r="C1235" s="380" t="s">
        <v>6447</v>
      </c>
      <c r="D1235" s="381">
        <v>44.11</v>
      </c>
    </row>
    <row r="1236" spans="1:4" s="380" customFormat="1" ht="12.75" x14ac:dyDescent="0.2">
      <c r="A1236" s="380">
        <v>34674</v>
      </c>
      <c r="B1236" s="380" t="s">
        <v>7624</v>
      </c>
      <c r="C1236" s="380" t="s">
        <v>6447</v>
      </c>
      <c r="D1236" s="381">
        <v>58.64</v>
      </c>
    </row>
    <row r="1237" spans="1:4" s="380" customFormat="1" ht="12.75" x14ac:dyDescent="0.2">
      <c r="A1237" s="380">
        <v>34675</v>
      </c>
      <c r="B1237" s="380" t="s">
        <v>7625</v>
      </c>
      <c r="C1237" s="380" t="s">
        <v>6447</v>
      </c>
      <c r="D1237" s="381">
        <v>71.5</v>
      </c>
    </row>
    <row r="1238" spans="1:4" s="380" customFormat="1" ht="12.75" x14ac:dyDescent="0.2">
      <c r="A1238" s="380">
        <v>34676</v>
      </c>
      <c r="B1238" s="380" t="s">
        <v>7626</v>
      </c>
      <c r="C1238" s="380" t="s">
        <v>6447</v>
      </c>
      <c r="D1238" s="381">
        <v>20.58</v>
      </c>
    </row>
    <row r="1239" spans="1:4" s="380" customFormat="1" ht="12.75" x14ac:dyDescent="0.2">
      <c r="A1239" s="380">
        <v>34677</v>
      </c>
      <c r="B1239" s="380" t="s">
        <v>7627</v>
      </c>
      <c r="C1239" s="380" t="s">
        <v>6447</v>
      </c>
      <c r="D1239" s="381">
        <v>27.67</v>
      </c>
    </row>
    <row r="1240" spans="1:4" s="380" customFormat="1" ht="12.75" x14ac:dyDescent="0.2">
      <c r="A1240" s="380">
        <v>43126</v>
      </c>
      <c r="B1240" s="380" t="s">
        <v>7628</v>
      </c>
      <c r="C1240" s="380" t="s">
        <v>6447</v>
      </c>
      <c r="D1240" s="381">
        <v>150.25</v>
      </c>
    </row>
    <row r="1241" spans="1:4" s="380" customFormat="1" ht="12.75" x14ac:dyDescent="0.2">
      <c r="A1241" s="380">
        <v>43124</v>
      </c>
      <c r="B1241" s="380" t="s">
        <v>7629</v>
      </c>
      <c r="C1241" s="380" t="s">
        <v>6447</v>
      </c>
      <c r="D1241" s="381">
        <v>175.44</v>
      </c>
    </row>
    <row r="1242" spans="1:4" s="380" customFormat="1" ht="12.75" x14ac:dyDescent="0.2">
      <c r="A1242" s="380">
        <v>43125</v>
      </c>
      <c r="B1242" s="380" t="s">
        <v>7630</v>
      </c>
      <c r="C1242" s="380" t="s">
        <v>6447</v>
      </c>
      <c r="D1242" s="381">
        <v>227.52</v>
      </c>
    </row>
    <row r="1243" spans="1:4" s="380" customFormat="1" ht="12.75" x14ac:dyDescent="0.2">
      <c r="A1243" s="380">
        <v>40623</v>
      </c>
      <c r="B1243" s="380" t="s">
        <v>7631</v>
      </c>
      <c r="C1243" s="380" t="s">
        <v>6896</v>
      </c>
      <c r="D1243" s="381">
        <v>187.11</v>
      </c>
    </row>
    <row r="1244" spans="1:4" s="380" customFormat="1" ht="12.75" x14ac:dyDescent="0.2">
      <c r="A1244" s="380">
        <v>43701</v>
      </c>
      <c r="B1244" s="380" t="s">
        <v>7632</v>
      </c>
      <c r="C1244" s="380" t="s">
        <v>6462</v>
      </c>
      <c r="D1244" s="381">
        <v>42.16</v>
      </c>
    </row>
    <row r="1245" spans="1:4" s="380" customFormat="1" ht="12.75" x14ac:dyDescent="0.2">
      <c r="A1245" s="380">
        <v>12083</v>
      </c>
      <c r="B1245" s="380" t="s">
        <v>7633</v>
      </c>
      <c r="C1245" s="380" t="s">
        <v>6446</v>
      </c>
      <c r="D1245" s="381">
        <v>476.09</v>
      </c>
    </row>
    <row r="1246" spans="1:4" s="380" customFormat="1" ht="12.75" x14ac:dyDescent="0.2">
      <c r="A1246" s="380">
        <v>12081</v>
      </c>
      <c r="B1246" s="380" t="s">
        <v>7634</v>
      </c>
      <c r="C1246" s="380" t="s">
        <v>6446</v>
      </c>
      <c r="D1246" s="381">
        <v>161</v>
      </c>
    </row>
    <row r="1247" spans="1:4" s="380" customFormat="1" ht="12.75" x14ac:dyDescent="0.2">
      <c r="A1247" s="380">
        <v>12082</v>
      </c>
      <c r="B1247" s="380" t="s">
        <v>7635</v>
      </c>
      <c r="C1247" s="380" t="s">
        <v>6446</v>
      </c>
      <c r="D1247" s="381">
        <v>253.03</v>
      </c>
    </row>
    <row r="1248" spans="1:4" s="380" customFormat="1" ht="12.75" x14ac:dyDescent="0.2">
      <c r="A1248" s="380">
        <v>13354</v>
      </c>
      <c r="B1248" s="380" t="s">
        <v>7636</v>
      </c>
      <c r="C1248" s="380" t="s">
        <v>6446</v>
      </c>
      <c r="D1248" s="381">
        <v>377.9</v>
      </c>
    </row>
    <row r="1249" spans="1:4" s="380" customFormat="1" ht="12.75" x14ac:dyDescent="0.2">
      <c r="A1249" s="380">
        <v>14057</v>
      </c>
      <c r="B1249" s="380" t="s">
        <v>7637</v>
      </c>
      <c r="C1249" s="380" t="s">
        <v>6446</v>
      </c>
      <c r="D1249" s="381">
        <v>210.99</v>
      </c>
    </row>
    <row r="1250" spans="1:4" s="380" customFormat="1" ht="12.75" x14ac:dyDescent="0.2">
      <c r="A1250" s="380">
        <v>14058</v>
      </c>
      <c r="B1250" s="380" t="s">
        <v>7638</v>
      </c>
      <c r="C1250" s="380" t="s">
        <v>6446</v>
      </c>
      <c r="D1250" s="381">
        <v>332.83</v>
      </c>
    </row>
    <row r="1251" spans="1:4" s="380" customFormat="1" ht="12.75" x14ac:dyDescent="0.2">
      <c r="A1251" s="380">
        <v>20971</v>
      </c>
      <c r="B1251" s="380" t="s">
        <v>7639</v>
      </c>
      <c r="C1251" s="380" t="s">
        <v>6446</v>
      </c>
      <c r="D1251" s="381">
        <v>14.28</v>
      </c>
    </row>
    <row r="1252" spans="1:4" s="380" customFormat="1" ht="12.75" x14ac:dyDescent="0.2">
      <c r="A1252" s="380">
        <v>5047</v>
      </c>
      <c r="B1252" s="380" t="s">
        <v>7640</v>
      </c>
      <c r="C1252" s="380" t="s">
        <v>6446</v>
      </c>
      <c r="D1252" s="381">
        <v>226.76</v>
      </c>
    </row>
    <row r="1253" spans="1:4" s="380" customFormat="1" ht="12.75" x14ac:dyDescent="0.2">
      <c r="A1253" s="380">
        <v>13369</v>
      </c>
      <c r="B1253" s="380" t="s">
        <v>7641</v>
      </c>
      <c r="C1253" s="380" t="s">
        <v>6446</v>
      </c>
      <c r="D1253" s="381">
        <v>245.98</v>
      </c>
    </row>
    <row r="1254" spans="1:4" s="380" customFormat="1" ht="12.75" x14ac:dyDescent="0.2">
      <c r="A1254" s="380">
        <v>13370</v>
      </c>
      <c r="B1254" s="380" t="s">
        <v>7642</v>
      </c>
      <c r="C1254" s="380" t="s">
        <v>6446</v>
      </c>
      <c r="D1254" s="381">
        <v>340.98</v>
      </c>
    </row>
    <row r="1255" spans="1:4" s="380" customFormat="1" ht="12.75" x14ac:dyDescent="0.2">
      <c r="A1255" s="380">
        <v>13279</v>
      </c>
      <c r="B1255" s="380" t="s">
        <v>7643</v>
      </c>
      <c r="C1255" s="380" t="s">
        <v>6462</v>
      </c>
      <c r="D1255" s="381">
        <v>14.82</v>
      </c>
    </row>
    <row r="1256" spans="1:4" s="380" customFormat="1" ht="12.75" x14ac:dyDescent="0.2">
      <c r="A1256" s="380">
        <v>11977</v>
      </c>
      <c r="B1256" s="380" t="s">
        <v>7644</v>
      </c>
      <c r="C1256" s="380" t="s">
        <v>6446</v>
      </c>
      <c r="D1256" s="381">
        <v>7.68</v>
      </c>
    </row>
    <row r="1257" spans="1:4" s="380" customFormat="1" ht="12.75" x14ac:dyDescent="0.2">
      <c r="A1257" s="380">
        <v>11975</v>
      </c>
      <c r="B1257" s="380" t="s">
        <v>7645</v>
      </c>
      <c r="C1257" s="380" t="s">
        <v>6446</v>
      </c>
      <c r="D1257" s="381">
        <v>16.829999999999998</v>
      </c>
    </row>
    <row r="1258" spans="1:4" s="380" customFormat="1" ht="12.75" x14ac:dyDescent="0.2">
      <c r="A1258" s="380">
        <v>39746</v>
      </c>
      <c r="B1258" s="380" t="s">
        <v>7646</v>
      </c>
      <c r="C1258" s="380" t="s">
        <v>6446</v>
      </c>
      <c r="D1258" s="381">
        <v>187.31</v>
      </c>
    </row>
    <row r="1259" spans="1:4" s="380" customFormat="1" ht="12.75" x14ac:dyDescent="0.2">
      <c r="A1259" s="380">
        <v>11976</v>
      </c>
      <c r="B1259" s="380" t="s">
        <v>7647</v>
      </c>
      <c r="C1259" s="380" t="s">
        <v>6446</v>
      </c>
      <c r="D1259" s="381">
        <v>0.86</v>
      </c>
    </row>
    <row r="1260" spans="1:4" s="380" customFormat="1" ht="12.75" x14ac:dyDescent="0.2">
      <c r="A1260" s="380">
        <v>1368</v>
      </c>
      <c r="B1260" s="380" t="s">
        <v>7648</v>
      </c>
      <c r="C1260" s="380" t="s">
        <v>6446</v>
      </c>
      <c r="D1260" s="381">
        <v>61.25</v>
      </c>
    </row>
    <row r="1261" spans="1:4" s="380" customFormat="1" ht="12.75" x14ac:dyDescent="0.2">
      <c r="A1261" s="380">
        <v>1367</v>
      </c>
      <c r="B1261" s="380" t="s">
        <v>7649</v>
      </c>
      <c r="C1261" s="380" t="s">
        <v>6446</v>
      </c>
      <c r="D1261" s="381">
        <v>198.12</v>
      </c>
    </row>
    <row r="1262" spans="1:4" s="380" customFormat="1" ht="12.75" x14ac:dyDescent="0.2">
      <c r="A1262" s="380">
        <v>41899</v>
      </c>
      <c r="B1262" s="380" t="s">
        <v>7650</v>
      </c>
      <c r="C1262" s="380" t="s">
        <v>7545</v>
      </c>
      <c r="D1262" s="382">
        <v>4817.46</v>
      </c>
    </row>
    <row r="1263" spans="1:4" s="380" customFormat="1" ht="12.75" x14ac:dyDescent="0.2">
      <c r="A1263" s="380">
        <v>1380</v>
      </c>
      <c r="B1263" s="380" t="s">
        <v>7651</v>
      </c>
      <c r="C1263" s="380" t="s">
        <v>6462</v>
      </c>
      <c r="D1263" s="381">
        <v>1.85</v>
      </c>
    </row>
    <row r="1264" spans="1:4" s="380" customFormat="1" ht="12.75" x14ac:dyDescent="0.2">
      <c r="A1264" s="380">
        <v>1375</v>
      </c>
      <c r="B1264" s="380" t="s">
        <v>7652</v>
      </c>
      <c r="C1264" s="380" t="s">
        <v>6462</v>
      </c>
      <c r="D1264" s="381">
        <v>17.29</v>
      </c>
    </row>
    <row r="1265" spans="1:4" s="380" customFormat="1" ht="12.75" x14ac:dyDescent="0.2">
      <c r="A1265" s="380">
        <v>1379</v>
      </c>
      <c r="B1265" s="380" t="s">
        <v>7653</v>
      </c>
      <c r="C1265" s="380" t="s">
        <v>6462</v>
      </c>
      <c r="D1265" s="381">
        <v>0.59</v>
      </c>
    </row>
    <row r="1266" spans="1:4" s="380" customFormat="1" ht="12.75" x14ac:dyDescent="0.2">
      <c r="A1266" s="380">
        <v>13284</v>
      </c>
      <c r="B1266" s="380" t="s">
        <v>13024</v>
      </c>
      <c r="C1266" s="380" t="s">
        <v>6462</v>
      </c>
      <c r="D1266" s="381">
        <v>0.59</v>
      </c>
    </row>
    <row r="1267" spans="1:4" s="380" customFormat="1" ht="12.75" x14ac:dyDescent="0.2">
      <c r="A1267" s="380">
        <v>25974</v>
      </c>
      <c r="B1267" s="380" t="s">
        <v>7654</v>
      </c>
      <c r="C1267" s="380" t="s">
        <v>6462</v>
      </c>
      <c r="D1267" s="381">
        <v>2.2200000000000002</v>
      </c>
    </row>
    <row r="1268" spans="1:4" s="380" customFormat="1" ht="12.75" x14ac:dyDescent="0.2">
      <c r="A1268" s="380">
        <v>34753</v>
      </c>
      <c r="B1268" s="380" t="s">
        <v>7655</v>
      </c>
      <c r="C1268" s="380" t="s">
        <v>6462</v>
      </c>
      <c r="D1268" s="381">
        <v>0.64</v>
      </c>
    </row>
    <row r="1269" spans="1:4" s="380" customFormat="1" ht="12.75" x14ac:dyDescent="0.2">
      <c r="A1269" s="380">
        <v>420</v>
      </c>
      <c r="B1269" s="380" t="s">
        <v>7656</v>
      </c>
      <c r="C1269" s="380" t="s">
        <v>6446</v>
      </c>
      <c r="D1269" s="381">
        <v>35.159999999999997</v>
      </c>
    </row>
    <row r="1270" spans="1:4" s="380" customFormat="1" ht="12.75" x14ac:dyDescent="0.2">
      <c r="A1270" s="380">
        <v>12327</v>
      </c>
      <c r="B1270" s="380" t="s">
        <v>7657</v>
      </c>
      <c r="C1270" s="380" t="s">
        <v>6446</v>
      </c>
      <c r="D1270" s="381">
        <v>41.89</v>
      </c>
    </row>
    <row r="1271" spans="1:4" s="380" customFormat="1" ht="12.75" x14ac:dyDescent="0.2">
      <c r="A1271" s="380">
        <v>36148</v>
      </c>
      <c r="B1271" s="380" t="s">
        <v>7658</v>
      </c>
      <c r="C1271" s="380" t="s">
        <v>6446</v>
      </c>
      <c r="D1271" s="381">
        <v>70.8</v>
      </c>
    </row>
    <row r="1272" spans="1:4" s="380" customFormat="1" ht="12.75" x14ac:dyDescent="0.2">
      <c r="A1272" s="380">
        <v>12329</v>
      </c>
      <c r="B1272" s="380" t="s">
        <v>7659</v>
      </c>
      <c r="C1272" s="380" t="s">
        <v>6462</v>
      </c>
      <c r="D1272" s="381">
        <v>115.38</v>
      </c>
    </row>
    <row r="1273" spans="1:4" s="380" customFormat="1" ht="12.75" x14ac:dyDescent="0.2">
      <c r="A1273" s="380">
        <v>1339</v>
      </c>
      <c r="B1273" s="380" t="s">
        <v>7660</v>
      </c>
      <c r="C1273" s="380" t="s">
        <v>6462</v>
      </c>
      <c r="D1273" s="381">
        <v>38.94</v>
      </c>
    </row>
    <row r="1274" spans="1:4" s="380" customFormat="1" ht="12.75" x14ac:dyDescent="0.2">
      <c r="A1274" s="380">
        <v>44396</v>
      </c>
      <c r="B1274" s="380" t="s">
        <v>7661</v>
      </c>
      <c r="C1274" s="380" t="s">
        <v>6462</v>
      </c>
      <c r="D1274" s="381">
        <v>35.43</v>
      </c>
    </row>
    <row r="1275" spans="1:4" s="380" customFormat="1" ht="12.75" x14ac:dyDescent="0.2">
      <c r="A1275" s="380">
        <v>44327</v>
      </c>
      <c r="B1275" s="380" t="s">
        <v>15092</v>
      </c>
      <c r="C1275" s="380" t="s">
        <v>6445</v>
      </c>
      <c r="D1275" s="381">
        <v>120.51</v>
      </c>
    </row>
    <row r="1276" spans="1:4" s="380" customFormat="1" ht="12.75" x14ac:dyDescent="0.2">
      <c r="A1276" s="380">
        <v>37418</v>
      </c>
      <c r="B1276" s="380" t="s">
        <v>7662</v>
      </c>
      <c r="C1276" s="380" t="s">
        <v>6446</v>
      </c>
      <c r="D1276" s="381">
        <v>19.100000000000001</v>
      </c>
    </row>
    <row r="1277" spans="1:4" s="380" customFormat="1" ht="12.75" x14ac:dyDescent="0.2">
      <c r="A1277" s="380">
        <v>37419</v>
      </c>
      <c r="B1277" s="380" t="s">
        <v>7663</v>
      </c>
      <c r="C1277" s="380" t="s">
        <v>6446</v>
      </c>
      <c r="D1277" s="381">
        <v>19.62</v>
      </c>
    </row>
    <row r="1278" spans="1:4" s="380" customFormat="1" ht="12.75" x14ac:dyDescent="0.2">
      <c r="A1278" s="380">
        <v>1427</v>
      </c>
      <c r="B1278" s="380" t="s">
        <v>7664</v>
      </c>
      <c r="C1278" s="380" t="s">
        <v>6446</v>
      </c>
      <c r="D1278" s="381">
        <v>21.86</v>
      </c>
    </row>
    <row r="1279" spans="1:4" s="380" customFormat="1" ht="12.75" x14ac:dyDescent="0.2">
      <c r="A1279" s="380">
        <v>1402</v>
      </c>
      <c r="B1279" s="380" t="s">
        <v>7665</v>
      </c>
      <c r="C1279" s="380" t="s">
        <v>6446</v>
      </c>
      <c r="D1279" s="381">
        <v>7.56</v>
      </c>
    </row>
    <row r="1280" spans="1:4" s="380" customFormat="1" ht="12.75" x14ac:dyDescent="0.2">
      <c r="A1280" s="380">
        <v>1420</v>
      </c>
      <c r="B1280" s="380" t="s">
        <v>7666</v>
      </c>
      <c r="C1280" s="380" t="s">
        <v>6446</v>
      </c>
      <c r="D1280" s="381">
        <v>9.73</v>
      </c>
    </row>
    <row r="1281" spans="1:4" s="380" customFormat="1" ht="12.75" x14ac:dyDescent="0.2">
      <c r="A1281" s="380">
        <v>1419</v>
      </c>
      <c r="B1281" s="380" t="s">
        <v>7667</v>
      </c>
      <c r="C1281" s="380" t="s">
        <v>6446</v>
      </c>
      <c r="D1281" s="381">
        <v>11.75</v>
      </c>
    </row>
    <row r="1282" spans="1:4" s="380" customFormat="1" ht="12.75" x14ac:dyDescent="0.2">
      <c r="A1282" s="380">
        <v>1414</v>
      </c>
      <c r="B1282" s="380" t="s">
        <v>7668</v>
      </c>
      <c r="C1282" s="380" t="s">
        <v>6446</v>
      </c>
      <c r="D1282" s="381">
        <v>11.5</v>
      </c>
    </row>
    <row r="1283" spans="1:4" s="380" customFormat="1" ht="12.75" x14ac:dyDescent="0.2">
      <c r="A1283" s="380">
        <v>1413</v>
      </c>
      <c r="B1283" s="380" t="s">
        <v>7669</v>
      </c>
      <c r="C1283" s="380" t="s">
        <v>6446</v>
      </c>
      <c r="D1283" s="381">
        <v>16.98</v>
      </c>
    </row>
    <row r="1284" spans="1:4" s="380" customFormat="1" ht="12.75" x14ac:dyDescent="0.2">
      <c r="A1284" s="380">
        <v>1412</v>
      </c>
      <c r="B1284" s="380" t="s">
        <v>7670</v>
      </c>
      <c r="C1284" s="380" t="s">
        <v>6446</v>
      </c>
      <c r="D1284" s="381">
        <v>14.39</v>
      </c>
    </row>
    <row r="1285" spans="1:4" s="380" customFormat="1" ht="12.75" x14ac:dyDescent="0.2">
      <c r="A1285" s="380">
        <v>1411</v>
      </c>
      <c r="B1285" s="380" t="s">
        <v>7671</v>
      </c>
      <c r="C1285" s="380" t="s">
        <v>6446</v>
      </c>
      <c r="D1285" s="381">
        <v>26.18</v>
      </c>
    </row>
    <row r="1286" spans="1:4" s="380" customFormat="1" ht="12.75" x14ac:dyDescent="0.2">
      <c r="A1286" s="380">
        <v>1406</v>
      </c>
      <c r="B1286" s="380" t="s">
        <v>7672</v>
      </c>
      <c r="C1286" s="380" t="s">
        <v>6446</v>
      </c>
      <c r="D1286" s="381">
        <v>17.36</v>
      </c>
    </row>
    <row r="1287" spans="1:4" s="380" customFormat="1" ht="12.75" x14ac:dyDescent="0.2">
      <c r="A1287" s="380">
        <v>1407</v>
      </c>
      <c r="B1287" s="380" t="s">
        <v>7673</v>
      </c>
      <c r="C1287" s="380" t="s">
        <v>6446</v>
      </c>
      <c r="D1287" s="381">
        <v>21.65</v>
      </c>
    </row>
    <row r="1288" spans="1:4" s="380" customFormat="1" ht="12.75" x14ac:dyDescent="0.2">
      <c r="A1288" s="380">
        <v>1404</v>
      </c>
      <c r="B1288" s="380" t="s">
        <v>7674</v>
      </c>
      <c r="C1288" s="380" t="s">
        <v>6446</v>
      </c>
      <c r="D1288" s="381">
        <v>23.01</v>
      </c>
    </row>
    <row r="1289" spans="1:4" s="380" customFormat="1" ht="12.75" x14ac:dyDescent="0.2">
      <c r="A1289" s="380">
        <v>11281</v>
      </c>
      <c r="B1289" s="380" t="s">
        <v>7675</v>
      </c>
      <c r="C1289" s="380" t="s">
        <v>6446</v>
      </c>
      <c r="D1289" s="382">
        <v>10744.5</v>
      </c>
    </row>
    <row r="1290" spans="1:4" s="380" customFormat="1" ht="12.75" x14ac:dyDescent="0.2">
      <c r="A1290" s="380">
        <v>1442</v>
      </c>
      <c r="B1290" s="380" t="s">
        <v>7676</v>
      </c>
      <c r="C1290" s="380" t="s">
        <v>6446</v>
      </c>
      <c r="D1290" s="382">
        <v>9019.92</v>
      </c>
    </row>
    <row r="1291" spans="1:4" s="380" customFormat="1" ht="12.75" x14ac:dyDescent="0.2">
      <c r="A1291" s="380">
        <v>13457</v>
      </c>
      <c r="B1291" s="380" t="s">
        <v>7677</v>
      </c>
      <c r="C1291" s="380" t="s">
        <v>6446</v>
      </c>
      <c r="D1291" s="382">
        <v>7785.86</v>
      </c>
    </row>
    <row r="1292" spans="1:4" s="380" customFormat="1" ht="12.75" x14ac:dyDescent="0.2">
      <c r="A1292" s="380">
        <v>40699</v>
      </c>
      <c r="B1292" s="380" t="s">
        <v>7678</v>
      </c>
      <c r="C1292" s="380" t="s">
        <v>6446</v>
      </c>
      <c r="D1292" s="382">
        <v>6018.77</v>
      </c>
    </row>
    <row r="1293" spans="1:4" s="380" customFormat="1" ht="12.75" x14ac:dyDescent="0.2">
      <c r="A1293" s="380">
        <v>40701</v>
      </c>
      <c r="B1293" s="380" t="s">
        <v>7679</v>
      </c>
      <c r="C1293" s="380" t="s">
        <v>6446</v>
      </c>
      <c r="D1293" s="382">
        <v>106420.14</v>
      </c>
    </row>
    <row r="1294" spans="1:4" s="380" customFormat="1" ht="12.75" x14ac:dyDescent="0.2">
      <c r="A1294" s="380">
        <v>40700</v>
      </c>
      <c r="B1294" s="380" t="s">
        <v>7680</v>
      </c>
      <c r="C1294" s="380" t="s">
        <v>6446</v>
      </c>
      <c r="D1294" s="382">
        <v>14010.91</v>
      </c>
    </row>
    <row r="1295" spans="1:4" s="380" customFormat="1" ht="12.75" x14ac:dyDescent="0.2">
      <c r="A1295" s="380">
        <v>13458</v>
      </c>
      <c r="B1295" s="380" t="s">
        <v>7681</v>
      </c>
      <c r="C1295" s="380" t="s">
        <v>6446</v>
      </c>
      <c r="D1295" s="382">
        <v>13313.83</v>
      </c>
    </row>
    <row r="1296" spans="1:4" s="380" customFormat="1" ht="12.75" x14ac:dyDescent="0.2">
      <c r="A1296" s="380">
        <v>36524</v>
      </c>
      <c r="B1296" s="380" t="s">
        <v>7682</v>
      </c>
      <c r="C1296" s="380" t="s">
        <v>6446</v>
      </c>
      <c r="D1296" s="382">
        <v>127758.92</v>
      </c>
    </row>
    <row r="1297" spans="1:4" s="380" customFormat="1" ht="12.75" x14ac:dyDescent="0.2">
      <c r="A1297" s="380">
        <v>36526</v>
      </c>
      <c r="B1297" s="380" t="s">
        <v>7683</v>
      </c>
      <c r="C1297" s="380" t="s">
        <v>6446</v>
      </c>
      <c r="D1297" s="382">
        <v>102953.34</v>
      </c>
    </row>
    <row r="1298" spans="1:4" s="380" customFormat="1" ht="12.75" x14ac:dyDescent="0.2">
      <c r="A1298" s="380">
        <v>36523</v>
      </c>
      <c r="B1298" s="380" t="s">
        <v>7684</v>
      </c>
      <c r="C1298" s="380" t="s">
        <v>6446</v>
      </c>
      <c r="D1298" s="382">
        <v>220409.21</v>
      </c>
    </row>
    <row r="1299" spans="1:4" s="380" customFormat="1" ht="12.75" x14ac:dyDescent="0.2">
      <c r="A1299" s="380">
        <v>36527</v>
      </c>
      <c r="B1299" s="380" t="s">
        <v>7685</v>
      </c>
      <c r="C1299" s="380" t="s">
        <v>6446</v>
      </c>
      <c r="D1299" s="382">
        <v>239409.8</v>
      </c>
    </row>
    <row r="1300" spans="1:4" s="380" customFormat="1" ht="12.75" x14ac:dyDescent="0.2">
      <c r="A1300" s="380">
        <v>13803</v>
      </c>
      <c r="B1300" s="380" t="s">
        <v>7686</v>
      </c>
      <c r="C1300" s="380" t="s">
        <v>6446</v>
      </c>
      <c r="D1300" s="382">
        <v>86568.5</v>
      </c>
    </row>
    <row r="1301" spans="1:4" s="380" customFormat="1" ht="12.75" x14ac:dyDescent="0.2">
      <c r="A1301" s="380">
        <v>38642</v>
      </c>
      <c r="B1301" s="380" t="s">
        <v>7687</v>
      </c>
      <c r="C1301" s="380" t="s">
        <v>6446</v>
      </c>
      <c r="D1301" s="382">
        <v>55740.74</v>
      </c>
    </row>
    <row r="1302" spans="1:4" s="380" customFormat="1" ht="12.75" x14ac:dyDescent="0.2">
      <c r="A1302" s="380">
        <v>36522</v>
      </c>
      <c r="B1302" s="380" t="s">
        <v>7688</v>
      </c>
      <c r="C1302" s="380" t="s">
        <v>6446</v>
      </c>
      <c r="D1302" s="382">
        <v>64825.82</v>
      </c>
    </row>
    <row r="1303" spans="1:4" s="380" customFormat="1" ht="12.75" x14ac:dyDescent="0.2">
      <c r="A1303" s="380">
        <v>36525</v>
      </c>
      <c r="B1303" s="380" t="s">
        <v>7689</v>
      </c>
      <c r="C1303" s="380" t="s">
        <v>6446</v>
      </c>
      <c r="D1303" s="382">
        <v>86816.91</v>
      </c>
    </row>
    <row r="1304" spans="1:4" s="380" customFormat="1" ht="12.75" x14ac:dyDescent="0.2">
      <c r="A1304" s="380">
        <v>34348</v>
      </c>
      <c r="B1304" s="380" t="s">
        <v>7690</v>
      </c>
      <c r="C1304" s="380" t="s">
        <v>6465</v>
      </c>
      <c r="D1304" s="381">
        <v>24.52</v>
      </c>
    </row>
    <row r="1305" spans="1:4" s="380" customFormat="1" ht="12.75" x14ac:dyDescent="0.2">
      <c r="A1305" s="380">
        <v>34347</v>
      </c>
      <c r="B1305" s="380" t="s">
        <v>7691</v>
      </c>
      <c r="C1305" s="380" t="s">
        <v>6465</v>
      </c>
      <c r="D1305" s="381">
        <v>17.53</v>
      </c>
    </row>
    <row r="1306" spans="1:4" s="380" customFormat="1" ht="12.75" x14ac:dyDescent="0.2">
      <c r="A1306" s="380">
        <v>11146</v>
      </c>
      <c r="B1306" s="380" t="s">
        <v>7692</v>
      </c>
      <c r="C1306" s="380" t="s">
        <v>6624</v>
      </c>
      <c r="D1306" s="381">
        <v>348.82</v>
      </c>
    </row>
    <row r="1307" spans="1:4" s="380" customFormat="1" ht="12.75" x14ac:dyDescent="0.2">
      <c r="A1307" s="380">
        <v>11147</v>
      </c>
      <c r="B1307" s="380" t="s">
        <v>7693</v>
      </c>
      <c r="C1307" s="380" t="s">
        <v>6624</v>
      </c>
      <c r="D1307" s="381">
        <v>362.48</v>
      </c>
    </row>
    <row r="1308" spans="1:4" s="380" customFormat="1" ht="12.75" x14ac:dyDescent="0.2">
      <c r="A1308" s="380">
        <v>34872</v>
      </c>
      <c r="B1308" s="380" t="s">
        <v>7694</v>
      </c>
      <c r="C1308" s="380" t="s">
        <v>6624</v>
      </c>
      <c r="D1308" s="381">
        <v>366.55</v>
      </c>
    </row>
    <row r="1309" spans="1:4" s="380" customFormat="1" ht="12.75" x14ac:dyDescent="0.2">
      <c r="A1309" s="380">
        <v>34491</v>
      </c>
      <c r="B1309" s="380" t="s">
        <v>7695</v>
      </c>
      <c r="C1309" s="380" t="s">
        <v>6624</v>
      </c>
      <c r="D1309" s="381">
        <v>377.17</v>
      </c>
    </row>
    <row r="1310" spans="1:4" s="380" customFormat="1" ht="12.75" x14ac:dyDescent="0.2">
      <c r="A1310" s="380">
        <v>34770</v>
      </c>
      <c r="B1310" s="380" t="s">
        <v>7696</v>
      </c>
      <c r="C1310" s="380" t="s">
        <v>7545</v>
      </c>
      <c r="D1310" s="381">
        <v>410.99</v>
      </c>
    </row>
    <row r="1311" spans="1:4" s="380" customFormat="1" ht="12.75" x14ac:dyDescent="0.2">
      <c r="A1311" s="380">
        <v>1518</v>
      </c>
      <c r="B1311" s="380" t="s">
        <v>7697</v>
      </c>
      <c r="C1311" s="380" t="s">
        <v>7545</v>
      </c>
      <c r="D1311" s="381">
        <v>419</v>
      </c>
    </row>
    <row r="1312" spans="1:4" s="380" customFormat="1" ht="12.75" x14ac:dyDescent="0.2">
      <c r="A1312" s="380">
        <v>41965</v>
      </c>
      <c r="B1312" s="380" t="s">
        <v>7698</v>
      </c>
      <c r="C1312" s="380" t="s">
        <v>7545</v>
      </c>
      <c r="D1312" s="381">
        <v>405.93</v>
      </c>
    </row>
    <row r="1313" spans="1:4" s="380" customFormat="1" ht="12.75" x14ac:dyDescent="0.2">
      <c r="A1313" s="380">
        <v>34492</v>
      </c>
      <c r="B1313" s="380" t="s">
        <v>7699</v>
      </c>
      <c r="C1313" s="380" t="s">
        <v>6624</v>
      </c>
      <c r="D1313" s="381">
        <v>310</v>
      </c>
    </row>
    <row r="1314" spans="1:4" s="380" customFormat="1" ht="12.75" x14ac:dyDescent="0.2">
      <c r="A1314" s="380">
        <v>1524</v>
      </c>
      <c r="B1314" s="380" t="s">
        <v>7700</v>
      </c>
      <c r="C1314" s="380" t="s">
        <v>6624</v>
      </c>
      <c r="D1314" s="381">
        <v>334.67</v>
      </c>
    </row>
    <row r="1315" spans="1:4" s="380" customFormat="1" ht="12.75" x14ac:dyDescent="0.2">
      <c r="A1315" s="380">
        <v>38404</v>
      </c>
      <c r="B1315" s="380" t="s">
        <v>7701</v>
      </c>
      <c r="C1315" s="380" t="s">
        <v>6624</v>
      </c>
      <c r="D1315" s="381">
        <v>321.10000000000002</v>
      </c>
    </row>
    <row r="1316" spans="1:4" s="380" customFormat="1" ht="12.75" x14ac:dyDescent="0.2">
      <c r="A1316" s="380">
        <v>39849</v>
      </c>
      <c r="B1316" s="380" t="s">
        <v>7702</v>
      </c>
      <c r="C1316" s="380" t="s">
        <v>6624</v>
      </c>
      <c r="D1316" s="381">
        <v>367.98</v>
      </c>
    </row>
    <row r="1317" spans="1:4" s="380" customFormat="1" ht="12.75" x14ac:dyDescent="0.2">
      <c r="A1317" s="380">
        <v>38464</v>
      </c>
      <c r="B1317" s="380" t="s">
        <v>7703</v>
      </c>
      <c r="C1317" s="380" t="s">
        <v>6624</v>
      </c>
      <c r="D1317" s="381">
        <v>373.32</v>
      </c>
    </row>
    <row r="1318" spans="1:4" s="380" customFormat="1" ht="12.75" x14ac:dyDescent="0.2">
      <c r="A1318" s="380">
        <v>34493</v>
      </c>
      <c r="B1318" s="380" t="s">
        <v>7704</v>
      </c>
      <c r="C1318" s="380" t="s">
        <v>6624</v>
      </c>
      <c r="D1318" s="381">
        <v>318.73</v>
      </c>
    </row>
    <row r="1319" spans="1:4" s="380" customFormat="1" ht="12.75" x14ac:dyDescent="0.2">
      <c r="A1319" s="380">
        <v>1527</v>
      </c>
      <c r="B1319" s="380" t="s">
        <v>7705</v>
      </c>
      <c r="C1319" s="380" t="s">
        <v>6624</v>
      </c>
      <c r="D1319" s="381">
        <v>345.3</v>
      </c>
    </row>
    <row r="1320" spans="1:4" s="380" customFormat="1" ht="12.75" x14ac:dyDescent="0.2">
      <c r="A1320" s="380">
        <v>38405</v>
      </c>
      <c r="B1320" s="380" t="s">
        <v>7706</v>
      </c>
      <c r="C1320" s="380" t="s">
        <v>6624</v>
      </c>
      <c r="D1320" s="381">
        <v>331</v>
      </c>
    </row>
    <row r="1321" spans="1:4" s="380" customFormat="1" ht="12.75" x14ac:dyDescent="0.2">
      <c r="A1321" s="380">
        <v>38408</v>
      </c>
      <c r="B1321" s="380" t="s">
        <v>7707</v>
      </c>
      <c r="C1321" s="380" t="s">
        <v>6624</v>
      </c>
      <c r="D1321" s="381">
        <v>366.38</v>
      </c>
    </row>
    <row r="1322" spans="1:4" s="380" customFormat="1" ht="12.75" x14ac:dyDescent="0.2">
      <c r="A1322" s="380">
        <v>34494</v>
      </c>
      <c r="B1322" s="380" t="s">
        <v>7708</v>
      </c>
      <c r="C1322" s="380" t="s">
        <v>6624</v>
      </c>
      <c r="D1322" s="381">
        <v>329.36</v>
      </c>
    </row>
    <row r="1323" spans="1:4" s="380" customFormat="1" ht="12.75" x14ac:dyDescent="0.2">
      <c r="A1323" s="380">
        <v>1525</v>
      </c>
      <c r="B1323" s="380" t="s">
        <v>7709</v>
      </c>
      <c r="C1323" s="380" t="s">
        <v>6624</v>
      </c>
      <c r="D1323" s="381">
        <v>355.92</v>
      </c>
    </row>
    <row r="1324" spans="1:4" s="380" customFormat="1" ht="12.75" x14ac:dyDescent="0.2">
      <c r="A1324" s="380">
        <v>38406</v>
      </c>
      <c r="B1324" s="380" t="s">
        <v>7710</v>
      </c>
      <c r="C1324" s="380" t="s">
        <v>6624</v>
      </c>
      <c r="D1324" s="381">
        <v>349.51</v>
      </c>
    </row>
    <row r="1325" spans="1:4" s="380" customFormat="1" ht="12.75" x14ac:dyDescent="0.2">
      <c r="A1325" s="380">
        <v>38409</v>
      </c>
      <c r="B1325" s="380" t="s">
        <v>7711</v>
      </c>
      <c r="C1325" s="380" t="s">
        <v>6624</v>
      </c>
      <c r="D1325" s="381">
        <v>368.88</v>
      </c>
    </row>
    <row r="1326" spans="1:4" s="380" customFormat="1" ht="12.75" x14ac:dyDescent="0.2">
      <c r="A1326" s="380">
        <v>43360</v>
      </c>
      <c r="B1326" s="380" t="s">
        <v>7712</v>
      </c>
      <c r="C1326" s="380" t="s">
        <v>6624</v>
      </c>
      <c r="D1326" s="381">
        <v>384.64</v>
      </c>
    </row>
    <row r="1327" spans="1:4" s="380" customFormat="1" ht="12.75" x14ac:dyDescent="0.2">
      <c r="A1327" s="380">
        <v>34495</v>
      </c>
      <c r="B1327" s="380" t="s">
        <v>7713</v>
      </c>
      <c r="C1327" s="380" t="s">
        <v>6624</v>
      </c>
      <c r="D1327" s="381">
        <v>339.98</v>
      </c>
    </row>
    <row r="1328" spans="1:4" s="380" customFormat="1" ht="12.75" x14ac:dyDescent="0.2">
      <c r="A1328" s="380">
        <v>11145</v>
      </c>
      <c r="B1328" s="380" t="s">
        <v>7714</v>
      </c>
      <c r="C1328" s="380" t="s">
        <v>6624</v>
      </c>
      <c r="D1328" s="381">
        <v>366.55</v>
      </c>
    </row>
    <row r="1329" spans="1:4" s="380" customFormat="1" ht="12.75" x14ac:dyDescent="0.2">
      <c r="A1329" s="380">
        <v>34496</v>
      </c>
      <c r="B1329" s="380" t="s">
        <v>7715</v>
      </c>
      <c r="C1329" s="380" t="s">
        <v>6624</v>
      </c>
      <c r="D1329" s="381">
        <v>354.66</v>
      </c>
    </row>
    <row r="1330" spans="1:4" s="380" customFormat="1" ht="12.75" x14ac:dyDescent="0.2">
      <c r="A1330" s="380">
        <v>34479</v>
      </c>
      <c r="B1330" s="380" t="s">
        <v>7716</v>
      </c>
      <c r="C1330" s="380" t="s">
        <v>6624</v>
      </c>
      <c r="D1330" s="381">
        <v>377.17</v>
      </c>
    </row>
    <row r="1331" spans="1:4" s="380" customFormat="1" ht="12.75" x14ac:dyDescent="0.2">
      <c r="A1331" s="380">
        <v>34481</v>
      </c>
      <c r="B1331" s="380" t="s">
        <v>7717</v>
      </c>
      <c r="C1331" s="380" t="s">
        <v>6624</v>
      </c>
      <c r="D1331" s="381">
        <v>394.1</v>
      </c>
    </row>
    <row r="1332" spans="1:4" s="380" customFormat="1" ht="12.75" x14ac:dyDescent="0.2">
      <c r="A1332" s="380">
        <v>34483</v>
      </c>
      <c r="B1332" s="380" t="s">
        <v>7718</v>
      </c>
      <c r="C1332" s="380" t="s">
        <v>6624</v>
      </c>
      <c r="D1332" s="381">
        <v>421.06</v>
      </c>
    </row>
    <row r="1333" spans="1:4" s="380" customFormat="1" ht="12.75" x14ac:dyDescent="0.2">
      <c r="A1333" s="380">
        <v>34485</v>
      </c>
      <c r="B1333" s="380" t="s">
        <v>7719</v>
      </c>
      <c r="C1333" s="380" t="s">
        <v>6624</v>
      </c>
      <c r="D1333" s="381">
        <v>450.28</v>
      </c>
    </row>
    <row r="1334" spans="1:4" s="380" customFormat="1" ht="12.75" x14ac:dyDescent="0.2">
      <c r="A1334" s="380">
        <v>14041</v>
      </c>
      <c r="B1334" s="380" t="s">
        <v>7720</v>
      </c>
      <c r="C1334" s="380" t="s">
        <v>6624</v>
      </c>
      <c r="D1334" s="381">
        <v>292.7</v>
      </c>
    </row>
    <row r="1335" spans="1:4" s="380" customFormat="1" ht="12.75" x14ac:dyDescent="0.2">
      <c r="A1335" s="380">
        <v>1523</v>
      </c>
      <c r="B1335" s="380" t="s">
        <v>7721</v>
      </c>
      <c r="C1335" s="380" t="s">
        <v>6624</v>
      </c>
      <c r="D1335" s="381">
        <v>297.48</v>
      </c>
    </row>
    <row r="1336" spans="1:4" s="380" customFormat="1" ht="12.75" x14ac:dyDescent="0.2">
      <c r="A1336" s="380">
        <v>14052</v>
      </c>
      <c r="B1336" s="380" t="s">
        <v>7722</v>
      </c>
      <c r="C1336" s="380" t="s">
        <v>6446</v>
      </c>
      <c r="D1336" s="381">
        <v>6.69</v>
      </c>
    </row>
    <row r="1337" spans="1:4" s="380" customFormat="1" ht="12.75" x14ac:dyDescent="0.2">
      <c r="A1337" s="380">
        <v>14054</v>
      </c>
      <c r="B1337" s="380" t="s">
        <v>7723</v>
      </c>
      <c r="C1337" s="380" t="s">
        <v>6446</v>
      </c>
      <c r="D1337" s="381">
        <v>8.6999999999999993</v>
      </c>
    </row>
    <row r="1338" spans="1:4" s="380" customFormat="1" ht="12.75" x14ac:dyDescent="0.2">
      <c r="A1338" s="380">
        <v>14053</v>
      </c>
      <c r="B1338" s="380" t="s">
        <v>7724</v>
      </c>
      <c r="C1338" s="380" t="s">
        <v>6446</v>
      </c>
      <c r="D1338" s="381">
        <v>6.79</v>
      </c>
    </row>
    <row r="1339" spans="1:4" s="380" customFormat="1" ht="12.75" x14ac:dyDescent="0.2">
      <c r="A1339" s="380">
        <v>2558</v>
      </c>
      <c r="B1339" s="380" t="s">
        <v>7725</v>
      </c>
      <c r="C1339" s="380" t="s">
        <v>6446</v>
      </c>
      <c r="D1339" s="381">
        <v>5.1100000000000003</v>
      </c>
    </row>
    <row r="1340" spans="1:4" s="380" customFormat="1" ht="12.75" x14ac:dyDescent="0.2">
      <c r="A1340" s="380">
        <v>2560</v>
      </c>
      <c r="B1340" s="380" t="s">
        <v>7726</v>
      </c>
      <c r="C1340" s="380" t="s">
        <v>6446</v>
      </c>
      <c r="D1340" s="381">
        <v>9</v>
      </c>
    </row>
    <row r="1341" spans="1:4" s="380" customFormat="1" ht="12.75" x14ac:dyDescent="0.2">
      <c r="A1341" s="380">
        <v>2559</v>
      </c>
      <c r="B1341" s="380" t="s">
        <v>7727</v>
      </c>
      <c r="C1341" s="380" t="s">
        <v>6446</v>
      </c>
      <c r="D1341" s="381">
        <v>7.2</v>
      </c>
    </row>
    <row r="1342" spans="1:4" s="380" customFormat="1" ht="12.75" x14ac:dyDescent="0.2">
      <c r="A1342" s="380">
        <v>2592</v>
      </c>
      <c r="B1342" s="380" t="s">
        <v>7728</v>
      </c>
      <c r="C1342" s="380" t="s">
        <v>6446</v>
      </c>
      <c r="D1342" s="381">
        <v>119.36</v>
      </c>
    </row>
    <row r="1343" spans="1:4" s="380" customFormat="1" ht="12.75" x14ac:dyDescent="0.2">
      <c r="A1343" s="380">
        <v>2566</v>
      </c>
      <c r="B1343" s="380" t="s">
        <v>7729</v>
      </c>
      <c r="C1343" s="380" t="s">
        <v>6446</v>
      </c>
      <c r="D1343" s="381">
        <v>12.01</v>
      </c>
    </row>
    <row r="1344" spans="1:4" s="380" customFormat="1" ht="12.75" x14ac:dyDescent="0.2">
      <c r="A1344" s="380">
        <v>2589</v>
      </c>
      <c r="B1344" s="380" t="s">
        <v>7730</v>
      </c>
      <c r="C1344" s="380" t="s">
        <v>6446</v>
      </c>
      <c r="D1344" s="381">
        <v>15.96</v>
      </c>
    </row>
    <row r="1345" spans="1:4" s="380" customFormat="1" ht="12.75" x14ac:dyDescent="0.2">
      <c r="A1345" s="380">
        <v>2591</v>
      </c>
      <c r="B1345" s="380" t="s">
        <v>7731</v>
      </c>
      <c r="C1345" s="380" t="s">
        <v>6446</v>
      </c>
      <c r="D1345" s="381">
        <v>5.82</v>
      </c>
    </row>
    <row r="1346" spans="1:4" s="380" customFormat="1" ht="12.75" x14ac:dyDescent="0.2">
      <c r="A1346" s="380">
        <v>2590</v>
      </c>
      <c r="B1346" s="380" t="s">
        <v>7732</v>
      </c>
      <c r="C1346" s="380" t="s">
        <v>6446</v>
      </c>
      <c r="D1346" s="381">
        <v>9.7899999999999991</v>
      </c>
    </row>
    <row r="1347" spans="1:4" s="380" customFormat="1" ht="12.75" x14ac:dyDescent="0.2">
      <c r="A1347" s="380">
        <v>2567</v>
      </c>
      <c r="B1347" s="380" t="s">
        <v>7733</v>
      </c>
      <c r="C1347" s="380" t="s">
        <v>6446</v>
      </c>
      <c r="D1347" s="381">
        <v>23.42</v>
      </c>
    </row>
    <row r="1348" spans="1:4" s="380" customFormat="1" ht="12.75" x14ac:dyDescent="0.2">
      <c r="A1348" s="380">
        <v>2565</v>
      </c>
      <c r="B1348" s="380" t="s">
        <v>7734</v>
      </c>
      <c r="C1348" s="380" t="s">
        <v>6446</v>
      </c>
      <c r="D1348" s="381">
        <v>5.83</v>
      </c>
    </row>
    <row r="1349" spans="1:4" s="380" customFormat="1" ht="12.75" x14ac:dyDescent="0.2">
      <c r="A1349" s="380">
        <v>2568</v>
      </c>
      <c r="B1349" s="380" t="s">
        <v>7735</v>
      </c>
      <c r="C1349" s="380" t="s">
        <v>6446</v>
      </c>
      <c r="D1349" s="381">
        <v>65.03</v>
      </c>
    </row>
    <row r="1350" spans="1:4" s="380" customFormat="1" ht="12.75" x14ac:dyDescent="0.2">
      <c r="A1350" s="380">
        <v>2594</v>
      </c>
      <c r="B1350" s="380" t="s">
        <v>7736</v>
      </c>
      <c r="C1350" s="380" t="s">
        <v>6446</v>
      </c>
      <c r="D1350" s="381">
        <v>108.33</v>
      </c>
    </row>
    <row r="1351" spans="1:4" s="380" customFormat="1" ht="12.75" x14ac:dyDescent="0.2">
      <c r="A1351" s="380">
        <v>2587</v>
      </c>
      <c r="B1351" s="380" t="s">
        <v>7737</v>
      </c>
      <c r="C1351" s="380" t="s">
        <v>6446</v>
      </c>
      <c r="D1351" s="381">
        <v>18.46</v>
      </c>
    </row>
    <row r="1352" spans="1:4" s="380" customFormat="1" ht="12.75" x14ac:dyDescent="0.2">
      <c r="A1352" s="380">
        <v>2588</v>
      </c>
      <c r="B1352" s="380" t="s">
        <v>7738</v>
      </c>
      <c r="C1352" s="380" t="s">
        <v>6446</v>
      </c>
      <c r="D1352" s="381">
        <v>14.66</v>
      </c>
    </row>
    <row r="1353" spans="1:4" s="380" customFormat="1" ht="12.75" x14ac:dyDescent="0.2">
      <c r="A1353" s="380">
        <v>2569</v>
      </c>
      <c r="B1353" s="380" t="s">
        <v>7739</v>
      </c>
      <c r="C1353" s="380" t="s">
        <v>6446</v>
      </c>
      <c r="D1353" s="381">
        <v>5.65</v>
      </c>
    </row>
    <row r="1354" spans="1:4" s="380" customFormat="1" ht="12.75" x14ac:dyDescent="0.2">
      <c r="A1354" s="380">
        <v>2570</v>
      </c>
      <c r="B1354" s="380" t="s">
        <v>7740</v>
      </c>
      <c r="C1354" s="380" t="s">
        <v>6446</v>
      </c>
      <c r="D1354" s="381">
        <v>9.4700000000000006</v>
      </c>
    </row>
    <row r="1355" spans="1:4" s="380" customFormat="1" ht="12.75" x14ac:dyDescent="0.2">
      <c r="A1355" s="380">
        <v>2571</v>
      </c>
      <c r="B1355" s="380" t="s">
        <v>7741</v>
      </c>
      <c r="C1355" s="380" t="s">
        <v>6446</v>
      </c>
      <c r="D1355" s="381">
        <v>28.12</v>
      </c>
    </row>
    <row r="1356" spans="1:4" s="380" customFormat="1" ht="12.75" x14ac:dyDescent="0.2">
      <c r="A1356" s="380">
        <v>2593</v>
      </c>
      <c r="B1356" s="380" t="s">
        <v>7742</v>
      </c>
      <c r="C1356" s="380" t="s">
        <v>6446</v>
      </c>
      <c r="D1356" s="381">
        <v>6.02</v>
      </c>
    </row>
    <row r="1357" spans="1:4" s="380" customFormat="1" ht="12.75" x14ac:dyDescent="0.2">
      <c r="A1357" s="380">
        <v>2572</v>
      </c>
      <c r="B1357" s="380" t="s">
        <v>7743</v>
      </c>
      <c r="C1357" s="380" t="s">
        <v>6446</v>
      </c>
      <c r="D1357" s="381">
        <v>83.16</v>
      </c>
    </row>
    <row r="1358" spans="1:4" s="380" customFormat="1" ht="12.75" x14ac:dyDescent="0.2">
      <c r="A1358" s="380">
        <v>2595</v>
      </c>
      <c r="B1358" s="380" t="s">
        <v>7744</v>
      </c>
      <c r="C1358" s="380" t="s">
        <v>6446</v>
      </c>
      <c r="D1358" s="381">
        <v>129.75</v>
      </c>
    </row>
    <row r="1359" spans="1:4" s="380" customFormat="1" ht="12.75" x14ac:dyDescent="0.2">
      <c r="A1359" s="380">
        <v>2576</v>
      </c>
      <c r="B1359" s="380" t="s">
        <v>7745</v>
      </c>
      <c r="C1359" s="380" t="s">
        <v>6446</v>
      </c>
      <c r="D1359" s="381">
        <v>22.12</v>
      </c>
    </row>
    <row r="1360" spans="1:4" s="380" customFormat="1" ht="12.75" x14ac:dyDescent="0.2">
      <c r="A1360" s="380">
        <v>2575</v>
      </c>
      <c r="B1360" s="380" t="s">
        <v>7746</v>
      </c>
      <c r="C1360" s="380" t="s">
        <v>6446</v>
      </c>
      <c r="D1360" s="381">
        <v>16.62</v>
      </c>
    </row>
    <row r="1361" spans="1:4" s="380" customFormat="1" ht="12.75" x14ac:dyDescent="0.2">
      <c r="A1361" s="380">
        <v>2573</v>
      </c>
      <c r="B1361" s="380" t="s">
        <v>7747</v>
      </c>
      <c r="C1361" s="380" t="s">
        <v>6446</v>
      </c>
      <c r="D1361" s="381">
        <v>6.9</v>
      </c>
    </row>
    <row r="1362" spans="1:4" s="380" customFormat="1" ht="12.75" x14ac:dyDescent="0.2">
      <c r="A1362" s="380">
        <v>2586</v>
      </c>
      <c r="B1362" s="380" t="s">
        <v>7748</v>
      </c>
      <c r="C1362" s="380" t="s">
        <v>6446</v>
      </c>
      <c r="D1362" s="381">
        <v>11.19</v>
      </c>
    </row>
    <row r="1363" spans="1:4" s="380" customFormat="1" ht="12.75" x14ac:dyDescent="0.2">
      <c r="A1363" s="380">
        <v>2577</v>
      </c>
      <c r="B1363" s="380" t="s">
        <v>7749</v>
      </c>
      <c r="C1363" s="380" t="s">
        <v>6446</v>
      </c>
      <c r="D1363" s="381">
        <v>29.97</v>
      </c>
    </row>
    <row r="1364" spans="1:4" s="380" customFormat="1" ht="12.75" x14ac:dyDescent="0.2">
      <c r="A1364" s="380">
        <v>2574</v>
      </c>
      <c r="B1364" s="380" t="s">
        <v>7750</v>
      </c>
      <c r="C1364" s="380" t="s">
        <v>6446</v>
      </c>
      <c r="D1364" s="381">
        <v>6.95</v>
      </c>
    </row>
    <row r="1365" spans="1:4" s="380" customFormat="1" ht="12.75" x14ac:dyDescent="0.2">
      <c r="A1365" s="380">
        <v>2578</v>
      </c>
      <c r="B1365" s="380" t="s">
        <v>7751</v>
      </c>
      <c r="C1365" s="380" t="s">
        <v>6446</v>
      </c>
      <c r="D1365" s="381">
        <v>93.57</v>
      </c>
    </row>
    <row r="1366" spans="1:4" s="380" customFormat="1" ht="12.75" x14ac:dyDescent="0.2">
      <c r="A1366" s="380">
        <v>2585</v>
      </c>
      <c r="B1366" s="380" t="s">
        <v>7752</v>
      </c>
      <c r="C1366" s="380" t="s">
        <v>6446</v>
      </c>
      <c r="D1366" s="381">
        <v>128.4</v>
      </c>
    </row>
    <row r="1367" spans="1:4" s="380" customFormat="1" ht="12.75" x14ac:dyDescent="0.2">
      <c r="A1367" s="380">
        <v>12008</v>
      </c>
      <c r="B1367" s="380" t="s">
        <v>7753</v>
      </c>
      <c r="C1367" s="380" t="s">
        <v>6446</v>
      </c>
      <c r="D1367" s="381">
        <v>68.89</v>
      </c>
    </row>
    <row r="1368" spans="1:4" s="380" customFormat="1" ht="12.75" x14ac:dyDescent="0.2">
      <c r="A1368" s="380">
        <v>2582</v>
      </c>
      <c r="B1368" s="380" t="s">
        <v>7754</v>
      </c>
      <c r="C1368" s="380" t="s">
        <v>6446</v>
      </c>
      <c r="D1368" s="381">
        <v>20.51</v>
      </c>
    </row>
    <row r="1369" spans="1:4" s="380" customFormat="1" ht="12.75" x14ac:dyDescent="0.2">
      <c r="A1369" s="380">
        <v>2597</v>
      </c>
      <c r="B1369" s="380" t="s">
        <v>7755</v>
      </c>
      <c r="C1369" s="380" t="s">
        <v>6446</v>
      </c>
      <c r="D1369" s="381">
        <v>17.579999999999998</v>
      </c>
    </row>
    <row r="1370" spans="1:4" s="380" customFormat="1" ht="12.75" x14ac:dyDescent="0.2">
      <c r="A1370" s="380">
        <v>2579</v>
      </c>
      <c r="B1370" s="380" t="s">
        <v>7756</v>
      </c>
      <c r="C1370" s="380" t="s">
        <v>6446</v>
      </c>
      <c r="D1370" s="381">
        <v>8.3699999999999992</v>
      </c>
    </row>
    <row r="1371" spans="1:4" s="380" customFormat="1" ht="12.75" x14ac:dyDescent="0.2">
      <c r="A1371" s="380">
        <v>2581</v>
      </c>
      <c r="B1371" s="380" t="s">
        <v>7757</v>
      </c>
      <c r="C1371" s="380" t="s">
        <v>6446</v>
      </c>
      <c r="D1371" s="381">
        <v>10.71</v>
      </c>
    </row>
    <row r="1372" spans="1:4" s="380" customFormat="1" ht="12.75" x14ac:dyDescent="0.2">
      <c r="A1372" s="380">
        <v>2596</v>
      </c>
      <c r="B1372" s="380" t="s">
        <v>7758</v>
      </c>
      <c r="C1372" s="380" t="s">
        <v>6446</v>
      </c>
      <c r="D1372" s="381">
        <v>31.68</v>
      </c>
    </row>
    <row r="1373" spans="1:4" s="380" customFormat="1" ht="12.75" x14ac:dyDescent="0.2">
      <c r="A1373" s="380">
        <v>2580</v>
      </c>
      <c r="B1373" s="380" t="s">
        <v>7759</v>
      </c>
      <c r="C1373" s="380" t="s">
        <v>6446</v>
      </c>
      <c r="D1373" s="381">
        <v>9.17</v>
      </c>
    </row>
    <row r="1374" spans="1:4" s="380" customFormat="1" ht="12.75" x14ac:dyDescent="0.2">
      <c r="A1374" s="380">
        <v>2583</v>
      </c>
      <c r="B1374" s="380" t="s">
        <v>7760</v>
      </c>
      <c r="C1374" s="380" t="s">
        <v>6446</v>
      </c>
      <c r="D1374" s="381">
        <v>77.05</v>
      </c>
    </row>
    <row r="1375" spans="1:4" s="380" customFormat="1" ht="12.75" x14ac:dyDescent="0.2">
      <c r="A1375" s="380">
        <v>2584</v>
      </c>
      <c r="B1375" s="380" t="s">
        <v>7761</v>
      </c>
      <c r="C1375" s="380" t="s">
        <v>6446</v>
      </c>
      <c r="D1375" s="381">
        <v>128.27000000000001</v>
      </c>
    </row>
    <row r="1376" spans="1:4" s="380" customFormat="1" ht="12.75" x14ac:dyDescent="0.2">
      <c r="A1376" s="380">
        <v>12010</v>
      </c>
      <c r="B1376" s="380" t="s">
        <v>7762</v>
      </c>
      <c r="C1376" s="380" t="s">
        <v>6446</v>
      </c>
      <c r="D1376" s="381">
        <v>10.1</v>
      </c>
    </row>
    <row r="1377" spans="1:4" s="380" customFormat="1" ht="12.75" x14ac:dyDescent="0.2">
      <c r="A1377" s="380">
        <v>39329</v>
      </c>
      <c r="B1377" s="380" t="s">
        <v>7763</v>
      </c>
      <c r="C1377" s="380" t="s">
        <v>6446</v>
      </c>
      <c r="D1377" s="381">
        <v>10.56</v>
      </c>
    </row>
    <row r="1378" spans="1:4" s="380" customFormat="1" ht="12.75" x14ac:dyDescent="0.2">
      <c r="A1378" s="380">
        <v>39330</v>
      </c>
      <c r="B1378" s="380" t="s">
        <v>7764</v>
      </c>
      <c r="C1378" s="380" t="s">
        <v>6446</v>
      </c>
      <c r="D1378" s="381">
        <v>11.11</v>
      </c>
    </row>
    <row r="1379" spans="1:4" s="380" customFormat="1" ht="12.75" x14ac:dyDescent="0.2">
      <c r="A1379" s="380">
        <v>39332</v>
      </c>
      <c r="B1379" s="380" t="s">
        <v>7765</v>
      </c>
      <c r="C1379" s="380" t="s">
        <v>6446</v>
      </c>
      <c r="D1379" s="381">
        <v>12.42</v>
      </c>
    </row>
    <row r="1380" spans="1:4" s="380" customFormat="1" ht="12.75" x14ac:dyDescent="0.2">
      <c r="A1380" s="380">
        <v>39331</v>
      </c>
      <c r="B1380" s="380" t="s">
        <v>7766</v>
      </c>
      <c r="C1380" s="380" t="s">
        <v>6446</v>
      </c>
      <c r="D1380" s="381">
        <v>9.89</v>
      </c>
    </row>
    <row r="1381" spans="1:4" s="380" customFormat="1" ht="12.75" x14ac:dyDescent="0.2">
      <c r="A1381" s="380">
        <v>39333</v>
      </c>
      <c r="B1381" s="380" t="s">
        <v>7767</v>
      </c>
      <c r="C1381" s="380" t="s">
        <v>6446</v>
      </c>
      <c r="D1381" s="381">
        <v>9.64</v>
      </c>
    </row>
    <row r="1382" spans="1:4" s="380" customFormat="1" ht="12.75" x14ac:dyDescent="0.2">
      <c r="A1382" s="380">
        <v>39335</v>
      </c>
      <c r="B1382" s="380" t="s">
        <v>7768</v>
      </c>
      <c r="C1382" s="380" t="s">
        <v>6446</v>
      </c>
      <c r="D1382" s="381">
        <v>11.15</v>
      </c>
    </row>
    <row r="1383" spans="1:4" s="380" customFormat="1" ht="12.75" x14ac:dyDescent="0.2">
      <c r="A1383" s="380">
        <v>39334</v>
      </c>
      <c r="B1383" s="380" t="s">
        <v>7769</v>
      </c>
      <c r="C1383" s="380" t="s">
        <v>6446</v>
      </c>
      <c r="D1383" s="381">
        <v>8.8699999999999992</v>
      </c>
    </row>
    <row r="1384" spans="1:4" s="380" customFormat="1" ht="12.75" x14ac:dyDescent="0.2">
      <c r="A1384" s="380">
        <v>12016</v>
      </c>
      <c r="B1384" s="380" t="s">
        <v>7770</v>
      </c>
      <c r="C1384" s="380" t="s">
        <v>6446</v>
      </c>
      <c r="D1384" s="381">
        <v>11.13</v>
      </c>
    </row>
    <row r="1385" spans="1:4" s="380" customFormat="1" ht="12.75" x14ac:dyDescent="0.2">
      <c r="A1385" s="380">
        <v>12015</v>
      </c>
      <c r="B1385" s="380" t="s">
        <v>7771</v>
      </c>
      <c r="C1385" s="380" t="s">
        <v>6446</v>
      </c>
      <c r="D1385" s="381">
        <v>12.96</v>
      </c>
    </row>
    <row r="1386" spans="1:4" s="380" customFormat="1" ht="12.75" x14ac:dyDescent="0.2">
      <c r="A1386" s="380">
        <v>12020</v>
      </c>
      <c r="B1386" s="380" t="s">
        <v>7772</v>
      </c>
      <c r="C1386" s="380" t="s">
        <v>6446</v>
      </c>
      <c r="D1386" s="381">
        <v>11.13</v>
      </c>
    </row>
    <row r="1387" spans="1:4" s="380" customFormat="1" ht="12.75" x14ac:dyDescent="0.2">
      <c r="A1387" s="380">
        <v>12019</v>
      </c>
      <c r="B1387" s="380" t="s">
        <v>7773</v>
      </c>
      <c r="C1387" s="380" t="s">
        <v>6446</v>
      </c>
      <c r="D1387" s="381">
        <v>12.96</v>
      </c>
    </row>
    <row r="1388" spans="1:4" s="380" customFormat="1" ht="12.75" x14ac:dyDescent="0.2">
      <c r="A1388" s="380">
        <v>39336</v>
      </c>
      <c r="B1388" s="380" t="s">
        <v>7774</v>
      </c>
      <c r="C1388" s="380" t="s">
        <v>6446</v>
      </c>
      <c r="D1388" s="381">
        <v>11.11</v>
      </c>
    </row>
    <row r="1389" spans="1:4" s="380" customFormat="1" ht="12.75" x14ac:dyDescent="0.2">
      <c r="A1389" s="380">
        <v>39338</v>
      </c>
      <c r="B1389" s="380" t="s">
        <v>7775</v>
      </c>
      <c r="C1389" s="380" t="s">
        <v>6446</v>
      </c>
      <c r="D1389" s="381">
        <v>12.42</v>
      </c>
    </row>
    <row r="1390" spans="1:4" s="380" customFormat="1" ht="12.75" x14ac:dyDescent="0.2">
      <c r="A1390" s="380">
        <v>39337</v>
      </c>
      <c r="B1390" s="380" t="s">
        <v>7776</v>
      </c>
      <c r="C1390" s="380" t="s">
        <v>6446</v>
      </c>
      <c r="D1390" s="381">
        <v>9.89</v>
      </c>
    </row>
    <row r="1391" spans="1:4" s="380" customFormat="1" ht="12.75" x14ac:dyDescent="0.2">
      <c r="A1391" s="380">
        <v>39341</v>
      </c>
      <c r="B1391" s="380" t="s">
        <v>7777</v>
      </c>
      <c r="C1391" s="380" t="s">
        <v>6446</v>
      </c>
      <c r="D1391" s="381">
        <v>16.190000000000001</v>
      </c>
    </row>
    <row r="1392" spans="1:4" s="380" customFormat="1" ht="12.75" x14ac:dyDescent="0.2">
      <c r="A1392" s="380">
        <v>39340</v>
      </c>
      <c r="B1392" s="380" t="s">
        <v>7778</v>
      </c>
      <c r="C1392" s="380" t="s">
        <v>6446</v>
      </c>
      <c r="D1392" s="381">
        <v>11.89</v>
      </c>
    </row>
    <row r="1393" spans="1:4" s="380" customFormat="1" ht="12.75" x14ac:dyDescent="0.2">
      <c r="A1393" s="380">
        <v>12025</v>
      </c>
      <c r="B1393" s="380" t="s">
        <v>7779</v>
      </c>
      <c r="C1393" s="380" t="s">
        <v>6446</v>
      </c>
      <c r="D1393" s="381">
        <v>12.28</v>
      </c>
    </row>
    <row r="1394" spans="1:4" s="380" customFormat="1" ht="12.75" x14ac:dyDescent="0.2">
      <c r="A1394" s="380">
        <v>39342</v>
      </c>
      <c r="B1394" s="380" t="s">
        <v>7780</v>
      </c>
      <c r="C1394" s="380" t="s">
        <v>6446</v>
      </c>
      <c r="D1394" s="381">
        <v>16.190000000000001</v>
      </c>
    </row>
    <row r="1395" spans="1:4" s="380" customFormat="1" ht="12.75" x14ac:dyDescent="0.2">
      <c r="A1395" s="380">
        <v>39343</v>
      </c>
      <c r="B1395" s="380" t="s">
        <v>7781</v>
      </c>
      <c r="C1395" s="380" t="s">
        <v>6446</v>
      </c>
      <c r="D1395" s="381">
        <v>13.67</v>
      </c>
    </row>
    <row r="1396" spans="1:4" s="380" customFormat="1" ht="12.75" x14ac:dyDescent="0.2">
      <c r="A1396" s="380">
        <v>39345</v>
      </c>
      <c r="B1396" s="380" t="s">
        <v>7782</v>
      </c>
      <c r="C1396" s="380" t="s">
        <v>6446</v>
      </c>
      <c r="D1396" s="381">
        <v>18.5</v>
      </c>
    </row>
    <row r="1397" spans="1:4" s="380" customFormat="1" ht="12.75" x14ac:dyDescent="0.2">
      <c r="A1397" s="380">
        <v>39344</v>
      </c>
      <c r="B1397" s="380" t="s">
        <v>7783</v>
      </c>
      <c r="C1397" s="380" t="s">
        <v>6446</v>
      </c>
      <c r="D1397" s="381">
        <v>13.22</v>
      </c>
    </row>
    <row r="1398" spans="1:4" s="380" customFormat="1" ht="12.75" x14ac:dyDescent="0.2">
      <c r="A1398" s="380">
        <v>12623</v>
      </c>
      <c r="B1398" s="380" t="s">
        <v>7784</v>
      </c>
      <c r="C1398" s="380" t="s">
        <v>6465</v>
      </c>
      <c r="D1398" s="381">
        <v>13.76</v>
      </c>
    </row>
    <row r="1399" spans="1:4" s="380" customFormat="1" ht="12.75" x14ac:dyDescent="0.2">
      <c r="A1399" s="380">
        <v>34498</v>
      </c>
      <c r="B1399" s="380" t="s">
        <v>7785</v>
      </c>
      <c r="C1399" s="380" t="s">
        <v>6446</v>
      </c>
      <c r="D1399" s="381">
        <v>137.31</v>
      </c>
    </row>
    <row r="1400" spans="1:4" s="380" customFormat="1" ht="12.75" x14ac:dyDescent="0.2">
      <c r="A1400" s="380">
        <v>13244</v>
      </c>
      <c r="B1400" s="380" t="s">
        <v>7786</v>
      </c>
      <c r="C1400" s="380" t="s">
        <v>6446</v>
      </c>
      <c r="D1400" s="381">
        <v>57.8</v>
      </c>
    </row>
    <row r="1401" spans="1:4" s="380" customFormat="1" ht="12.75" x14ac:dyDescent="0.2">
      <c r="A1401" s="380">
        <v>38998</v>
      </c>
      <c r="B1401" s="380" t="s">
        <v>7787</v>
      </c>
      <c r="C1401" s="380" t="s">
        <v>6446</v>
      </c>
      <c r="D1401" s="381">
        <v>13.04</v>
      </c>
    </row>
    <row r="1402" spans="1:4" s="380" customFormat="1" ht="12.75" x14ac:dyDescent="0.2">
      <c r="A1402" s="380">
        <v>38999</v>
      </c>
      <c r="B1402" s="380" t="s">
        <v>7788</v>
      </c>
      <c r="C1402" s="380" t="s">
        <v>6446</v>
      </c>
      <c r="D1402" s="381">
        <v>21.57</v>
      </c>
    </row>
    <row r="1403" spans="1:4" s="380" customFormat="1" ht="12.75" x14ac:dyDescent="0.2">
      <c r="A1403" s="380">
        <v>38996</v>
      </c>
      <c r="B1403" s="380" t="s">
        <v>7789</v>
      </c>
      <c r="C1403" s="380" t="s">
        <v>6446</v>
      </c>
      <c r="D1403" s="381">
        <v>18.829999999999998</v>
      </c>
    </row>
    <row r="1404" spans="1:4" s="380" customFormat="1" ht="12.75" x14ac:dyDescent="0.2">
      <c r="A1404" s="380">
        <v>38997</v>
      </c>
      <c r="B1404" s="380" t="s">
        <v>7790</v>
      </c>
      <c r="C1404" s="380" t="s">
        <v>6446</v>
      </c>
      <c r="D1404" s="381">
        <v>30.48</v>
      </c>
    </row>
    <row r="1405" spans="1:4" s="380" customFormat="1" ht="12.75" x14ac:dyDescent="0.2">
      <c r="A1405" s="380">
        <v>39862</v>
      </c>
      <c r="B1405" s="380" t="s">
        <v>7791</v>
      </c>
      <c r="C1405" s="380" t="s">
        <v>6446</v>
      </c>
      <c r="D1405" s="381">
        <v>15.08</v>
      </c>
    </row>
    <row r="1406" spans="1:4" s="380" customFormat="1" ht="12.75" x14ac:dyDescent="0.2">
      <c r="A1406" s="380">
        <v>39863</v>
      </c>
      <c r="B1406" s="380" t="s">
        <v>7792</v>
      </c>
      <c r="C1406" s="380" t="s">
        <v>6446</v>
      </c>
      <c r="D1406" s="381">
        <v>15.29</v>
      </c>
    </row>
    <row r="1407" spans="1:4" s="380" customFormat="1" ht="12.75" x14ac:dyDescent="0.2">
      <c r="A1407" s="380">
        <v>39864</v>
      </c>
      <c r="B1407" s="380" t="s">
        <v>7793</v>
      </c>
      <c r="C1407" s="380" t="s">
        <v>6446</v>
      </c>
      <c r="D1407" s="381">
        <v>18.97</v>
      </c>
    </row>
    <row r="1408" spans="1:4" s="380" customFormat="1" ht="12.75" x14ac:dyDescent="0.2">
      <c r="A1408" s="380">
        <v>39865</v>
      </c>
      <c r="B1408" s="380" t="s">
        <v>7794</v>
      </c>
      <c r="C1408" s="380" t="s">
        <v>6446</v>
      </c>
      <c r="D1408" s="381">
        <v>26.74</v>
      </c>
    </row>
    <row r="1409" spans="1:4" s="380" customFormat="1" ht="12.75" x14ac:dyDescent="0.2">
      <c r="A1409" s="380">
        <v>2517</v>
      </c>
      <c r="B1409" s="380" t="s">
        <v>7795</v>
      </c>
      <c r="C1409" s="380" t="s">
        <v>6446</v>
      </c>
      <c r="D1409" s="381">
        <v>12.78</v>
      </c>
    </row>
    <row r="1410" spans="1:4" s="380" customFormat="1" ht="12.75" x14ac:dyDescent="0.2">
      <c r="A1410" s="380">
        <v>2522</v>
      </c>
      <c r="B1410" s="380" t="s">
        <v>7796</v>
      </c>
      <c r="C1410" s="380" t="s">
        <v>6446</v>
      </c>
      <c r="D1410" s="381">
        <v>8.26</v>
      </c>
    </row>
    <row r="1411" spans="1:4" s="380" customFormat="1" ht="12.75" x14ac:dyDescent="0.2">
      <c r="A1411" s="380">
        <v>2548</v>
      </c>
      <c r="B1411" s="380" t="s">
        <v>7797</v>
      </c>
      <c r="C1411" s="380" t="s">
        <v>6446</v>
      </c>
      <c r="D1411" s="381">
        <v>5.08</v>
      </c>
    </row>
    <row r="1412" spans="1:4" s="380" customFormat="1" ht="12.75" x14ac:dyDescent="0.2">
      <c r="A1412" s="380">
        <v>2516</v>
      </c>
      <c r="B1412" s="380" t="s">
        <v>7798</v>
      </c>
      <c r="C1412" s="380" t="s">
        <v>6446</v>
      </c>
      <c r="D1412" s="381">
        <v>6.63</v>
      </c>
    </row>
    <row r="1413" spans="1:4" s="380" customFormat="1" ht="12.75" x14ac:dyDescent="0.2">
      <c r="A1413" s="380">
        <v>2518</v>
      </c>
      <c r="B1413" s="380" t="s">
        <v>7799</v>
      </c>
      <c r="C1413" s="380" t="s">
        <v>6446</v>
      </c>
      <c r="D1413" s="381">
        <v>60.83</v>
      </c>
    </row>
    <row r="1414" spans="1:4" s="380" customFormat="1" ht="12.75" x14ac:dyDescent="0.2">
      <c r="A1414" s="380">
        <v>2521</v>
      </c>
      <c r="B1414" s="380" t="s">
        <v>7800</v>
      </c>
      <c r="C1414" s="380" t="s">
        <v>6446</v>
      </c>
      <c r="D1414" s="381">
        <v>25.89</v>
      </c>
    </row>
    <row r="1415" spans="1:4" s="380" customFormat="1" ht="12.75" x14ac:dyDescent="0.2">
      <c r="A1415" s="380">
        <v>2515</v>
      </c>
      <c r="B1415" s="380" t="s">
        <v>7801</v>
      </c>
      <c r="C1415" s="380" t="s">
        <v>6446</v>
      </c>
      <c r="D1415" s="381">
        <v>5.52</v>
      </c>
    </row>
    <row r="1416" spans="1:4" s="380" customFormat="1" ht="12.75" x14ac:dyDescent="0.2">
      <c r="A1416" s="380">
        <v>2519</v>
      </c>
      <c r="B1416" s="380" t="s">
        <v>7802</v>
      </c>
      <c r="C1416" s="380" t="s">
        <v>6446</v>
      </c>
      <c r="D1416" s="381">
        <v>73.349999999999994</v>
      </c>
    </row>
    <row r="1417" spans="1:4" s="380" customFormat="1" ht="12.75" x14ac:dyDescent="0.2">
      <c r="A1417" s="380">
        <v>2520</v>
      </c>
      <c r="B1417" s="380" t="s">
        <v>7803</v>
      </c>
      <c r="C1417" s="380" t="s">
        <v>6446</v>
      </c>
      <c r="D1417" s="381">
        <v>135.01</v>
      </c>
    </row>
    <row r="1418" spans="1:4" s="380" customFormat="1" ht="12.75" x14ac:dyDescent="0.2">
      <c r="A1418" s="380">
        <v>1602</v>
      </c>
      <c r="B1418" s="380" t="s">
        <v>7804</v>
      </c>
      <c r="C1418" s="380" t="s">
        <v>6446</v>
      </c>
      <c r="D1418" s="381">
        <v>43.39</v>
      </c>
    </row>
    <row r="1419" spans="1:4" s="380" customFormat="1" ht="12.75" x14ac:dyDescent="0.2">
      <c r="A1419" s="380">
        <v>1601</v>
      </c>
      <c r="B1419" s="380" t="s">
        <v>7805</v>
      </c>
      <c r="C1419" s="380" t="s">
        <v>6446</v>
      </c>
      <c r="D1419" s="381">
        <v>38.67</v>
      </c>
    </row>
    <row r="1420" spans="1:4" s="380" customFormat="1" ht="12.75" x14ac:dyDescent="0.2">
      <c r="A1420" s="380">
        <v>1598</v>
      </c>
      <c r="B1420" s="380" t="s">
        <v>7806</v>
      </c>
      <c r="C1420" s="380" t="s">
        <v>6446</v>
      </c>
      <c r="D1420" s="381">
        <v>11.44</v>
      </c>
    </row>
    <row r="1421" spans="1:4" s="380" customFormat="1" ht="12.75" x14ac:dyDescent="0.2">
      <c r="A1421" s="380">
        <v>1600</v>
      </c>
      <c r="B1421" s="380" t="s">
        <v>7807</v>
      </c>
      <c r="C1421" s="380" t="s">
        <v>6446</v>
      </c>
      <c r="D1421" s="381">
        <v>16.89</v>
      </c>
    </row>
    <row r="1422" spans="1:4" s="380" customFormat="1" ht="12.75" x14ac:dyDescent="0.2">
      <c r="A1422" s="380">
        <v>1603</v>
      </c>
      <c r="B1422" s="380" t="s">
        <v>7808</v>
      </c>
      <c r="C1422" s="380" t="s">
        <v>6446</v>
      </c>
      <c r="D1422" s="381">
        <v>65.510000000000005</v>
      </c>
    </row>
    <row r="1423" spans="1:4" s="380" customFormat="1" ht="12.75" x14ac:dyDescent="0.2">
      <c r="A1423" s="380">
        <v>1599</v>
      </c>
      <c r="B1423" s="380" t="s">
        <v>7809</v>
      </c>
      <c r="C1423" s="380" t="s">
        <v>6446</v>
      </c>
      <c r="D1423" s="381">
        <v>13.28</v>
      </c>
    </row>
    <row r="1424" spans="1:4" s="380" customFormat="1" ht="12.75" x14ac:dyDescent="0.2">
      <c r="A1424" s="380">
        <v>1597</v>
      </c>
      <c r="B1424" s="380" t="s">
        <v>7810</v>
      </c>
      <c r="C1424" s="380" t="s">
        <v>6446</v>
      </c>
      <c r="D1424" s="381">
        <v>10.76</v>
      </c>
    </row>
    <row r="1425" spans="1:4" s="380" customFormat="1" ht="12.75" x14ac:dyDescent="0.2">
      <c r="A1425" s="380">
        <v>39600</v>
      </c>
      <c r="B1425" s="380" t="s">
        <v>7811</v>
      </c>
      <c r="C1425" s="380" t="s">
        <v>6446</v>
      </c>
      <c r="D1425" s="381">
        <v>15.8</v>
      </c>
    </row>
    <row r="1426" spans="1:4" s="380" customFormat="1" ht="12.75" x14ac:dyDescent="0.2">
      <c r="A1426" s="380">
        <v>39601</v>
      </c>
      <c r="B1426" s="380" t="s">
        <v>7812</v>
      </c>
      <c r="C1426" s="380" t="s">
        <v>6446</v>
      </c>
      <c r="D1426" s="381">
        <v>27.48</v>
      </c>
    </row>
    <row r="1427" spans="1:4" s="380" customFormat="1" ht="12.75" x14ac:dyDescent="0.2">
      <c r="A1427" s="380">
        <v>39602</v>
      </c>
      <c r="B1427" s="380" t="s">
        <v>7813</v>
      </c>
      <c r="C1427" s="380" t="s">
        <v>6446</v>
      </c>
      <c r="D1427" s="381">
        <v>1.81</v>
      </c>
    </row>
    <row r="1428" spans="1:4" s="380" customFormat="1" ht="12.75" x14ac:dyDescent="0.2">
      <c r="A1428" s="380">
        <v>39603</v>
      </c>
      <c r="B1428" s="380" t="s">
        <v>7814</v>
      </c>
      <c r="C1428" s="380" t="s">
        <v>6446</v>
      </c>
      <c r="D1428" s="381">
        <v>3.1</v>
      </c>
    </row>
    <row r="1429" spans="1:4" s="380" customFormat="1" ht="12.75" x14ac:dyDescent="0.2">
      <c r="A1429" s="380">
        <v>11821</v>
      </c>
      <c r="B1429" s="380" t="s">
        <v>7815</v>
      </c>
      <c r="C1429" s="380" t="s">
        <v>6446</v>
      </c>
      <c r="D1429" s="381">
        <v>8.83</v>
      </c>
    </row>
    <row r="1430" spans="1:4" s="380" customFormat="1" ht="12.75" x14ac:dyDescent="0.2">
      <c r="A1430" s="380">
        <v>1562</v>
      </c>
      <c r="B1430" s="380" t="s">
        <v>7816</v>
      </c>
      <c r="C1430" s="380" t="s">
        <v>6446</v>
      </c>
      <c r="D1430" s="381">
        <v>14.47</v>
      </c>
    </row>
    <row r="1431" spans="1:4" s="380" customFormat="1" ht="12.75" x14ac:dyDescent="0.2">
      <c r="A1431" s="380">
        <v>1563</v>
      </c>
      <c r="B1431" s="380" t="s">
        <v>7817</v>
      </c>
      <c r="C1431" s="380" t="s">
        <v>6446</v>
      </c>
      <c r="D1431" s="381">
        <v>19.420000000000002</v>
      </c>
    </row>
    <row r="1432" spans="1:4" s="380" customFormat="1" ht="12.75" x14ac:dyDescent="0.2">
      <c r="A1432" s="380">
        <v>11856</v>
      </c>
      <c r="B1432" s="380" t="s">
        <v>7818</v>
      </c>
      <c r="C1432" s="380" t="s">
        <v>6446</v>
      </c>
      <c r="D1432" s="381">
        <v>5.79</v>
      </c>
    </row>
    <row r="1433" spans="1:4" s="380" customFormat="1" ht="12.75" x14ac:dyDescent="0.2">
      <c r="A1433" s="380">
        <v>11857</v>
      </c>
      <c r="B1433" s="380" t="s">
        <v>7819</v>
      </c>
      <c r="C1433" s="380" t="s">
        <v>6446</v>
      </c>
      <c r="D1433" s="381">
        <v>30.47</v>
      </c>
    </row>
    <row r="1434" spans="1:4" s="380" customFormat="1" ht="12.75" x14ac:dyDescent="0.2">
      <c r="A1434" s="380">
        <v>11858</v>
      </c>
      <c r="B1434" s="380" t="s">
        <v>7820</v>
      </c>
      <c r="C1434" s="380" t="s">
        <v>6446</v>
      </c>
      <c r="D1434" s="381">
        <v>37.82</v>
      </c>
    </row>
    <row r="1435" spans="1:4" s="380" customFormat="1" ht="12.75" x14ac:dyDescent="0.2">
      <c r="A1435" s="380">
        <v>1539</v>
      </c>
      <c r="B1435" s="380" t="s">
        <v>7821</v>
      </c>
      <c r="C1435" s="380" t="s">
        <v>6446</v>
      </c>
      <c r="D1435" s="381">
        <v>6.8</v>
      </c>
    </row>
    <row r="1436" spans="1:4" s="380" customFormat="1" ht="12.75" x14ac:dyDescent="0.2">
      <c r="A1436" s="380">
        <v>11859</v>
      </c>
      <c r="B1436" s="380" t="s">
        <v>7822</v>
      </c>
      <c r="C1436" s="380" t="s">
        <v>6446</v>
      </c>
      <c r="D1436" s="381">
        <v>51.45</v>
      </c>
    </row>
    <row r="1437" spans="1:4" s="380" customFormat="1" ht="12.75" x14ac:dyDescent="0.2">
      <c r="A1437" s="380">
        <v>1550</v>
      </c>
      <c r="B1437" s="380" t="s">
        <v>7823</v>
      </c>
      <c r="C1437" s="380" t="s">
        <v>6446</v>
      </c>
      <c r="D1437" s="381">
        <v>7.18</v>
      </c>
    </row>
    <row r="1438" spans="1:4" s="380" customFormat="1" ht="12.75" x14ac:dyDescent="0.2">
      <c r="A1438" s="380">
        <v>11854</v>
      </c>
      <c r="B1438" s="380" t="s">
        <v>7824</v>
      </c>
      <c r="C1438" s="380" t="s">
        <v>6446</v>
      </c>
      <c r="D1438" s="381">
        <v>8.9700000000000006</v>
      </c>
    </row>
    <row r="1439" spans="1:4" s="380" customFormat="1" ht="12.75" x14ac:dyDescent="0.2">
      <c r="A1439" s="380">
        <v>11862</v>
      </c>
      <c r="B1439" s="380" t="s">
        <v>7825</v>
      </c>
      <c r="C1439" s="380" t="s">
        <v>6446</v>
      </c>
      <c r="D1439" s="381">
        <v>12.58</v>
      </c>
    </row>
    <row r="1440" spans="1:4" s="380" customFormat="1" ht="12.75" x14ac:dyDescent="0.2">
      <c r="A1440" s="380">
        <v>11863</v>
      </c>
      <c r="B1440" s="380" t="s">
        <v>7826</v>
      </c>
      <c r="C1440" s="380" t="s">
        <v>6446</v>
      </c>
      <c r="D1440" s="381">
        <v>5.08</v>
      </c>
    </row>
    <row r="1441" spans="1:4" s="380" customFormat="1" ht="12.75" x14ac:dyDescent="0.2">
      <c r="A1441" s="380">
        <v>11855</v>
      </c>
      <c r="B1441" s="380" t="s">
        <v>7827</v>
      </c>
      <c r="C1441" s="380" t="s">
        <v>6446</v>
      </c>
      <c r="D1441" s="381">
        <v>18.78</v>
      </c>
    </row>
    <row r="1442" spans="1:4" s="380" customFormat="1" ht="12.75" x14ac:dyDescent="0.2">
      <c r="A1442" s="380">
        <v>11864</v>
      </c>
      <c r="B1442" s="380" t="s">
        <v>7828</v>
      </c>
      <c r="C1442" s="380" t="s">
        <v>6446</v>
      </c>
      <c r="D1442" s="381">
        <v>28.39</v>
      </c>
    </row>
    <row r="1443" spans="1:4" s="380" customFormat="1" ht="12.75" x14ac:dyDescent="0.2">
      <c r="A1443" s="380">
        <v>2527</v>
      </c>
      <c r="B1443" s="380" t="s">
        <v>7829</v>
      </c>
      <c r="C1443" s="380" t="s">
        <v>6446</v>
      </c>
      <c r="D1443" s="381">
        <v>4.57</v>
      </c>
    </row>
    <row r="1444" spans="1:4" s="380" customFormat="1" ht="12.75" x14ac:dyDescent="0.2">
      <c r="A1444" s="380">
        <v>2526</v>
      </c>
      <c r="B1444" s="380" t="s">
        <v>7830</v>
      </c>
      <c r="C1444" s="380" t="s">
        <v>6446</v>
      </c>
      <c r="D1444" s="381">
        <v>2.93</v>
      </c>
    </row>
    <row r="1445" spans="1:4" s="380" customFormat="1" ht="12.75" x14ac:dyDescent="0.2">
      <c r="A1445" s="380">
        <v>2487</v>
      </c>
      <c r="B1445" s="380" t="s">
        <v>7831</v>
      </c>
      <c r="C1445" s="380" t="s">
        <v>6446</v>
      </c>
      <c r="D1445" s="381">
        <v>1</v>
      </c>
    </row>
    <row r="1446" spans="1:4" s="380" customFormat="1" ht="12.75" x14ac:dyDescent="0.2">
      <c r="A1446" s="380">
        <v>2483</v>
      </c>
      <c r="B1446" s="380" t="s">
        <v>7832</v>
      </c>
      <c r="C1446" s="380" t="s">
        <v>6446</v>
      </c>
      <c r="D1446" s="381">
        <v>2.08</v>
      </c>
    </row>
    <row r="1447" spans="1:4" s="380" customFormat="1" ht="12.75" x14ac:dyDescent="0.2">
      <c r="A1447" s="380">
        <v>2528</v>
      </c>
      <c r="B1447" s="380" t="s">
        <v>7833</v>
      </c>
      <c r="C1447" s="380" t="s">
        <v>6446</v>
      </c>
      <c r="D1447" s="381">
        <v>11.51</v>
      </c>
    </row>
    <row r="1448" spans="1:4" s="380" customFormat="1" ht="12.75" x14ac:dyDescent="0.2">
      <c r="A1448" s="380">
        <v>2489</v>
      </c>
      <c r="B1448" s="380" t="s">
        <v>7834</v>
      </c>
      <c r="C1448" s="380" t="s">
        <v>6446</v>
      </c>
      <c r="D1448" s="381">
        <v>5.07</v>
      </c>
    </row>
    <row r="1449" spans="1:4" s="380" customFormat="1" ht="12.75" x14ac:dyDescent="0.2">
      <c r="A1449" s="380">
        <v>2488</v>
      </c>
      <c r="B1449" s="380" t="s">
        <v>7835</v>
      </c>
      <c r="C1449" s="380" t="s">
        <v>6446</v>
      </c>
      <c r="D1449" s="381">
        <v>1.17</v>
      </c>
    </row>
    <row r="1450" spans="1:4" s="380" customFormat="1" ht="12.75" x14ac:dyDescent="0.2">
      <c r="A1450" s="380">
        <v>2484</v>
      </c>
      <c r="B1450" s="380" t="s">
        <v>7836</v>
      </c>
      <c r="C1450" s="380" t="s">
        <v>6446</v>
      </c>
      <c r="D1450" s="381">
        <v>16.72</v>
      </c>
    </row>
    <row r="1451" spans="1:4" s="380" customFormat="1" ht="12.75" x14ac:dyDescent="0.2">
      <c r="A1451" s="380">
        <v>2485</v>
      </c>
      <c r="B1451" s="380" t="s">
        <v>7837</v>
      </c>
      <c r="C1451" s="380" t="s">
        <v>6446</v>
      </c>
      <c r="D1451" s="381">
        <v>26.2</v>
      </c>
    </row>
    <row r="1452" spans="1:4" s="380" customFormat="1" ht="12.75" x14ac:dyDescent="0.2">
      <c r="A1452" s="380">
        <v>38005</v>
      </c>
      <c r="B1452" s="380" t="s">
        <v>7838</v>
      </c>
      <c r="C1452" s="380" t="s">
        <v>6446</v>
      </c>
      <c r="D1452" s="381">
        <v>11.32</v>
      </c>
    </row>
    <row r="1453" spans="1:4" s="380" customFormat="1" ht="12.75" x14ac:dyDescent="0.2">
      <c r="A1453" s="380">
        <v>38006</v>
      </c>
      <c r="B1453" s="380" t="s">
        <v>7839</v>
      </c>
      <c r="C1453" s="380" t="s">
        <v>6446</v>
      </c>
      <c r="D1453" s="381">
        <v>13.89</v>
      </c>
    </row>
    <row r="1454" spans="1:4" s="380" customFormat="1" ht="12.75" x14ac:dyDescent="0.2">
      <c r="A1454" s="380">
        <v>38428</v>
      </c>
      <c r="B1454" s="380" t="s">
        <v>7840</v>
      </c>
      <c r="C1454" s="380" t="s">
        <v>6446</v>
      </c>
      <c r="D1454" s="381">
        <v>13.01</v>
      </c>
    </row>
    <row r="1455" spans="1:4" s="380" customFormat="1" ht="12.75" x14ac:dyDescent="0.2">
      <c r="A1455" s="380">
        <v>38007</v>
      </c>
      <c r="B1455" s="380" t="s">
        <v>7841</v>
      </c>
      <c r="C1455" s="380" t="s">
        <v>6446</v>
      </c>
      <c r="D1455" s="381">
        <v>21.26</v>
      </c>
    </row>
    <row r="1456" spans="1:4" s="380" customFormat="1" ht="12.75" x14ac:dyDescent="0.2">
      <c r="A1456" s="380">
        <v>38008</v>
      </c>
      <c r="B1456" s="380" t="s">
        <v>7842</v>
      </c>
      <c r="C1456" s="380" t="s">
        <v>6446</v>
      </c>
      <c r="D1456" s="381">
        <v>85.63</v>
      </c>
    </row>
    <row r="1457" spans="1:4" s="380" customFormat="1" ht="12.75" x14ac:dyDescent="0.2">
      <c r="A1457" s="380">
        <v>38009</v>
      </c>
      <c r="B1457" s="380" t="s">
        <v>7843</v>
      </c>
      <c r="C1457" s="380" t="s">
        <v>6446</v>
      </c>
      <c r="D1457" s="381">
        <v>104.65</v>
      </c>
    </row>
    <row r="1458" spans="1:4" s="380" customFormat="1" ht="12.75" x14ac:dyDescent="0.2">
      <c r="A1458" s="380">
        <v>39279</v>
      </c>
      <c r="B1458" s="380" t="s">
        <v>7844</v>
      </c>
      <c r="C1458" s="380" t="s">
        <v>6446</v>
      </c>
      <c r="D1458" s="381">
        <v>15.85</v>
      </c>
    </row>
    <row r="1459" spans="1:4" s="380" customFormat="1" ht="12.75" x14ac:dyDescent="0.2">
      <c r="A1459" s="380">
        <v>38845</v>
      </c>
      <c r="B1459" s="380" t="s">
        <v>7845</v>
      </c>
      <c r="C1459" s="380" t="s">
        <v>6446</v>
      </c>
      <c r="D1459" s="381">
        <v>22.93</v>
      </c>
    </row>
    <row r="1460" spans="1:4" s="380" customFormat="1" ht="12.75" x14ac:dyDescent="0.2">
      <c r="A1460" s="380">
        <v>39280</v>
      </c>
      <c r="B1460" s="380" t="s">
        <v>7846</v>
      </c>
      <c r="C1460" s="380" t="s">
        <v>6446</v>
      </c>
      <c r="D1460" s="381">
        <v>20.55</v>
      </c>
    </row>
    <row r="1461" spans="1:4" s="380" customFormat="1" ht="12.75" x14ac:dyDescent="0.2">
      <c r="A1461" s="380">
        <v>39281</v>
      </c>
      <c r="B1461" s="380" t="s">
        <v>7847</v>
      </c>
      <c r="C1461" s="380" t="s">
        <v>6446</v>
      </c>
      <c r="D1461" s="381">
        <v>27.05</v>
      </c>
    </row>
    <row r="1462" spans="1:4" s="380" customFormat="1" ht="12.75" x14ac:dyDescent="0.2">
      <c r="A1462" s="380">
        <v>38849</v>
      </c>
      <c r="B1462" s="380" t="s">
        <v>7848</v>
      </c>
      <c r="C1462" s="380" t="s">
        <v>6446</v>
      </c>
      <c r="D1462" s="381">
        <v>23.18</v>
      </c>
    </row>
    <row r="1463" spans="1:4" s="380" customFormat="1" ht="12.75" x14ac:dyDescent="0.2">
      <c r="A1463" s="380">
        <v>39282</v>
      </c>
      <c r="B1463" s="380" t="s">
        <v>7849</v>
      </c>
      <c r="C1463" s="380" t="s">
        <v>6446</v>
      </c>
      <c r="D1463" s="381">
        <v>27.7</v>
      </c>
    </row>
    <row r="1464" spans="1:4" s="380" customFormat="1" ht="12.75" x14ac:dyDescent="0.2">
      <c r="A1464" s="380">
        <v>38852</v>
      </c>
      <c r="B1464" s="380" t="s">
        <v>7850</v>
      </c>
      <c r="C1464" s="380" t="s">
        <v>6446</v>
      </c>
      <c r="D1464" s="381">
        <v>37.68</v>
      </c>
    </row>
    <row r="1465" spans="1:4" s="380" customFormat="1" ht="12.75" x14ac:dyDescent="0.2">
      <c r="A1465" s="380">
        <v>38844</v>
      </c>
      <c r="B1465" s="380" t="s">
        <v>7851</v>
      </c>
      <c r="C1465" s="380" t="s">
        <v>6446</v>
      </c>
      <c r="D1465" s="381">
        <v>11.58</v>
      </c>
    </row>
    <row r="1466" spans="1:4" s="380" customFormat="1" ht="12.75" x14ac:dyDescent="0.2">
      <c r="A1466" s="380">
        <v>38846</v>
      </c>
      <c r="B1466" s="380" t="s">
        <v>7852</v>
      </c>
      <c r="C1466" s="380" t="s">
        <v>6446</v>
      </c>
      <c r="D1466" s="381">
        <v>12.67</v>
      </c>
    </row>
    <row r="1467" spans="1:4" s="380" customFormat="1" ht="12.75" x14ac:dyDescent="0.2">
      <c r="A1467" s="380">
        <v>38847</v>
      </c>
      <c r="B1467" s="380" t="s">
        <v>7853</v>
      </c>
      <c r="C1467" s="380" t="s">
        <v>6446</v>
      </c>
      <c r="D1467" s="381">
        <v>15.58</v>
      </c>
    </row>
    <row r="1468" spans="1:4" s="380" customFormat="1" ht="12.75" x14ac:dyDescent="0.2">
      <c r="A1468" s="380">
        <v>38850</v>
      </c>
      <c r="B1468" s="380" t="s">
        <v>7854</v>
      </c>
      <c r="C1468" s="380" t="s">
        <v>6446</v>
      </c>
      <c r="D1468" s="381">
        <v>21.66</v>
      </c>
    </row>
    <row r="1469" spans="1:4" s="380" customFormat="1" ht="12.75" x14ac:dyDescent="0.2">
      <c r="A1469" s="380">
        <v>38848</v>
      </c>
      <c r="B1469" s="380" t="s">
        <v>7855</v>
      </c>
      <c r="C1469" s="380" t="s">
        <v>6446</v>
      </c>
      <c r="D1469" s="381">
        <v>18.12</v>
      </c>
    </row>
    <row r="1470" spans="1:4" s="380" customFormat="1" ht="12.75" x14ac:dyDescent="0.2">
      <c r="A1470" s="380">
        <v>38851</v>
      </c>
      <c r="B1470" s="380" t="s">
        <v>7856</v>
      </c>
      <c r="C1470" s="380" t="s">
        <v>6446</v>
      </c>
      <c r="D1470" s="381">
        <v>32.93</v>
      </c>
    </row>
    <row r="1471" spans="1:4" s="380" customFormat="1" ht="12.75" x14ac:dyDescent="0.2">
      <c r="A1471" s="380">
        <v>38860</v>
      </c>
      <c r="B1471" s="380" t="s">
        <v>7857</v>
      </c>
      <c r="C1471" s="380" t="s">
        <v>6446</v>
      </c>
      <c r="D1471" s="381">
        <v>9.3000000000000007</v>
      </c>
    </row>
    <row r="1472" spans="1:4" s="380" customFormat="1" ht="12.75" x14ac:dyDescent="0.2">
      <c r="A1472" s="380">
        <v>38861</v>
      </c>
      <c r="B1472" s="380" t="s">
        <v>7858</v>
      </c>
      <c r="C1472" s="380" t="s">
        <v>6446</v>
      </c>
      <c r="D1472" s="381">
        <v>12.52</v>
      </c>
    </row>
    <row r="1473" spans="1:4" s="380" customFormat="1" ht="12.75" x14ac:dyDescent="0.2">
      <c r="A1473" s="380">
        <v>38862</v>
      </c>
      <c r="B1473" s="380" t="s">
        <v>7859</v>
      </c>
      <c r="C1473" s="380" t="s">
        <v>6446</v>
      </c>
      <c r="D1473" s="381">
        <v>10.56</v>
      </c>
    </row>
    <row r="1474" spans="1:4" s="380" customFormat="1" ht="12.75" x14ac:dyDescent="0.2">
      <c r="A1474" s="380">
        <v>38863</v>
      </c>
      <c r="B1474" s="380" t="s">
        <v>7860</v>
      </c>
      <c r="C1474" s="380" t="s">
        <v>6446</v>
      </c>
      <c r="D1474" s="381">
        <v>12.13</v>
      </c>
    </row>
    <row r="1475" spans="1:4" s="380" customFormat="1" ht="12.75" x14ac:dyDescent="0.2">
      <c r="A1475" s="380">
        <v>38865</v>
      </c>
      <c r="B1475" s="380" t="s">
        <v>7861</v>
      </c>
      <c r="C1475" s="380" t="s">
        <v>6446</v>
      </c>
      <c r="D1475" s="381">
        <v>16.47</v>
      </c>
    </row>
    <row r="1476" spans="1:4" s="380" customFormat="1" ht="12.75" x14ac:dyDescent="0.2">
      <c r="A1476" s="380">
        <v>38864</v>
      </c>
      <c r="B1476" s="380" t="s">
        <v>7862</v>
      </c>
      <c r="C1476" s="380" t="s">
        <v>6446</v>
      </c>
      <c r="D1476" s="381">
        <v>25.17</v>
      </c>
    </row>
    <row r="1477" spans="1:4" s="380" customFormat="1" ht="12.75" x14ac:dyDescent="0.2">
      <c r="A1477" s="380">
        <v>38866</v>
      </c>
      <c r="B1477" s="380" t="s">
        <v>7863</v>
      </c>
      <c r="C1477" s="380" t="s">
        <v>6446</v>
      </c>
      <c r="D1477" s="381">
        <v>17.72</v>
      </c>
    </row>
    <row r="1478" spans="1:4" s="380" customFormat="1" ht="12.75" x14ac:dyDescent="0.2">
      <c r="A1478" s="380">
        <v>38868</v>
      </c>
      <c r="B1478" s="380" t="s">
        <v>7864</v>
      </c>
      <c r="C1478" s="380" t="s">
        <v>6446</v>
      </c>
      <c r="D1478" s="381">
        <v>29.55</v>
      </c>
    </row>
    <row r="1479" spans="1:4" s="380" customFormat="1" ht="12.75" x14ac:dyDescent="0.2">
      <c r="A1479" s="380">
        <v>38853</v>
      </c>
      <c r="B1479" s="380" t="s">
        <v>7865</v>
      </c>
      <c r="C1479" s="380" t="s">
        <v>6446</v>
      </c>
      <c r="D1479" s="381">
        <v>9.5500000000000007</v>
      </c>
    </row>
    <row r="1480" spans="1:4" s="380" customFormat="1" ht="12.75" x14ac:dyDescent="0.2">
      <c r="A1480" s="380">
        <v>38854</v>
      </c>
      <c r="B1480" s="380" t="s">
        <v>7866</v>
      </c>
      <c r="C1480" s="380" t="s">
        <v>6446</v>
      </c>
      <c r="D1480" s="381">
        <v>13.05</v>
      </c>
    </row>
    <row r="1481" spans="1:4" s="380" customFormat="1" ht="12.75" x14ac:dyDescent="0.2">
      <c r="A1481" s="380">
        <v>38855</v>
      </c>
      <c r="B1481" s="380" t="s">
        <v>7867</v>
      </c>
      <c r="C1481" s="380" t="s">
        <v>6446</v>
      </c>
      <c r="D1481" s="381">
        <v>9.68</v>
      </c>
    </row>
    <row r="1482" spans="1:4" s="380" customFormat="1" ht="12.75" x14ac:dyDescent="0.2">
      <c r="A1482" s="380">
        <v>38856</v>
      </c>
      <c r="B1482" s="380" t="s">
        <v>7868</v>
      </c>
      <c r="C1482" s="380" t="s">
        <v>6446</v>
      </c>
      <c r="D1482" s="381">
        <v>15.54</v>
      </c>
    </row>
    <row r="1483" spans="1:4" s="380" customFormat="1" ht="12.75" x14ac:dyDescent="0.2">
      <c r="A1483" s="380">
        <v>38857</v>
      </c>
      <c r="B1483" s="380" t="s">
        <v>7869</v>
      </c>
      <c r="C1483" s="380" t="s">
        <v>6446</v>
      </c>
      <c r="D1483" s="381">
        <v>20.56</v>
      </c>
    </row>
    <row r="1484" spans="1:4" s="380" customFormat="1" ht="12.75" x14ac:dyDescent="0.2">
      <c r="A1484" s="380">
        <v>38858</v>
      </c>
      <c r="B1484" s="380" t="s">
        <v>7870</v>
      </c>
      <c r="C1484" s="380" t="s">
        <v>6446</v>
      </c>
      <c r="D1484" s="381">
        <v>18.690000000000001</v>
      </c>
    </row>
    <row r="1485" spans="1:4" s="380" customFormat="1" ht="12.75" x14ac:dyDescent="0.2">
      <c r="A1485" s="380">
        <v>38859</v>
      </c>
      <c r="B1485" s="380" t="s">
        <v>7871</v>
      </c>
      <c r="C1485" s="380" t="s">
        <v>6446</v>
      </c>
      <c r="D1485" s="381">
        <v>30.27</v>
      </c>
    </row>
    <row r="1486" spans="1:4" s="380" customFormat="1" ht="12.75" x14ac:dyDescent="0.2">
      <c r="A1486" s="380">
        <v>3104</v>
      </c>
      <c r="B1486" s="380" t="s">
        <v>13025</v>
      </c>
      <c r="C1486" s="380" t="s">
        <v>6454</v>
      </c>
      <c r="D1486" s="381">
        <v>125.54</v>
      </c>
    </row>
    <row r="1487" spans="1:4" s="380" customFormat="1" ht="12.75" x14ac:dyDescent="0.2">
      <c r="A1487" s="380">
        <v>1607</v>
      </c>
      <c r="B1487" s="380" t="s">
        <v>7872</v>
      </c>
      <c r="C1487" s="380" t="s">
        <v>6454</v>
      </c>
      <c r="D1487" s="381">
        <v>0.28000000000000003</v>
      </c>
    </row>
    <row r="1488" spans="1:4" s="380" customFormat="1" ht="12.75" x14ac:dyDescent="0.2">
      <c r="A1488" s="380">
        <v>38169</v>
      </c>
      <c r="B1488" s="380" t="s">
        <v>7873</v>
      </c>
      <c r="C1488" s="380" t="s">
        <v>6454</v>
      </c>
      <c r="D1488" s="381">
        <v>74.69</v>
      </c>
    </row>
    <row r="1489" spans="1:4" s="380" customFormat="1" ht="12.75" x14ac:dyDescent="0.2">
      <c r="A1489" s="380">
        <v>6142</v>
      </c>
      <c r="B1489" s="380" t="s">
        <v>7874</v>
      </c>
      <c r="C1489" s="380" t="s">
        <v>6446</v>
      </c>
      <c r="D1489" s="381">
        <v>8.8699999999999992</v>
      </c>
    </row>
    <row r="1490" spans="1:4" s="380" customFormat="1" ht="12.75" x14ac:dyDescent="0.2">
      <c r="A1490" s="380">
        <v>11686</v>
      </c>
      <c r="B1490" s="380" t="s">
        <v>7875</v>
      </c>
      <c r="C1490" s="380" t="s">
        <v>6446</v>
      </c>
      <c r="D1490" s="381">
        <v>12.31</v>
      </c>
    </row>
    <row r="1491" spans="1:4" s="380" customFormat="1" ht="12.75" x14ac:dyDescent="0.2">
      <c r="A1491" s="380">
        <v>37598</v>
      </c>
      <c r="B1491" s="380" t="s">
        <v>7876</v>
      </c>
      <c r="C1491" s="380" t="s">
        <v>6446</v>
      </c>
      <c r="D1491" s="381">
        <v>33.86</v>
      </c>
    </row>
    <row r="1492" spans="1:4" s="380" customFormat="1" ht="12.75" x14ac:dyDescent="0.2">
      <c r="A1492" s="380">
        <v>25398</v>
      </c>
      <c r="B1492" s="380" t="s">
        <v>7877</v>
      </c>
      <c r="C1492" s="380" t="s">
        <v>6446</v>
      </c>
      <c r="D1492" s="382">
        <v>4987.8599999999997</v>
      </c>
    </row>
    <row r="1493" spans="1:4" s="380" customFormat="1" ht="12.75" x14ac:dyDescent="0.2">
      <c r="A1493" s="380">
        <v>25399</v>
      </c>
      <c r="B1493" s="380" t="s">
        <v>7878</v>
      </c>
      <c r="C1493" s="380" t="s">
        <v>6446</v>
      </c>
      <c r="D1493" s="382">
        <v>3028.06</v>
      </c>
    </row>
    <row r="1494" spans="1:4" s="380" customFormat="1" ht="12.75" x14ac:dyDescent="0.2">
      <c r="A1494" s="380">
        <v>43440</v>
      </c>
      <c r="B1494" s="380" t="s">
        <v>7879</v>
      </c>
      <c r="C1494" s="380" t="s">
        <v>6446</v>
      </c>
      <c r="D1494" s="381">
        <v>425.87</v>
      </c>
    </row>
    <row r="1495" spans="1:4" s="380" customFormat="1" ht="12.75" x14ac:dyDescent="0.2">
      <c r="A1495" s="380">
        <v>10667</v>
      </c>
      <c r="B1495" s="380" t="s">
        <v>7880</v>
      </c>
      <c r="C1495" s="380" t="s">
        <v>6446</v>
      </c>
      <c r="D1495" s="382">
        <v>14750</v>
      </c>
    </row>
    <row r="1496" spans="1:4" s="380" customFormat="1" ht="12.75" x14ac:dyDescent="0.2">
      <c r="A1496" s="380">
        <v>1613</v>
      </c>
      <c r="B1496" s="380" t="s">
        <v>7881</v>
      </c>
      <c r="C1496" s="380" t="s">
        <v>6446</v>
      </c>
      <c r="D1496" s="382">
        <v>1233.96</v>
      </c>
    </row>
    <row r="1497" spans="1:4" s="380" customFormat="1" ht="12.75" x14ac:dyDescent="0.2">
      <c r="A1497" s="380">
        <v>1626</v>
      </c>
      <c r="B1497" s="380" t="s">
        <v>7882</v>
      </c>
      <c r="C1497" s="380" t="s">
        <v>6446</v>
      </c>
      <c r="D1497" s="382">
        <v>1845.54</v>
      </c>
    </row>
    <row r="1498" spans="1:4" s="380" customFormat="1" ht="12.75" x14ac:dyDescent="0.2">
      <c r="A1498" s="380">
        <v>1625</v>
      </c>
      <c r="B1498" s="380" t="s">
        <v>7883</v>
      </c>
      <c r="C1498" s="380" t="s">
        <v>6446</v>
      </c>
      <c r="D1498" s="381">
        <v>128.9</v>
      </c>
    </row>
    <row r="1499" spans="1:4" s="380" customFormat="1" ht="12.75" x14ac:dyDescent="0.2">
      <c r="A1499" s="380">
        <v>1622</v>
      </c>
      <c r="B1499" s="380" t="s">
        <v>7884</v>
      </c>
      <c r="C1499" s="380" t="s">
        <v>6446</v>
      </c>
      <c r="D1499" s="382">
        <v>4164.62</v>
      </c>
    </row>
    <row r="1500" spans="1:4" s="380" customFormat="1" ht="12.75" x14ac:dyDescent="0.2">
      <c r="A1500" s="380">
        <v>1620</v>
      </c>
      <c r="B1500" s="380" t="s">
        <v>7885</v>
      </c>
      <c r="C1500" s="380" t="s">
        <v>6446</v>
      </c>
      <c r="D1500" s="381">
        <v>271.54000000000002</v>
      </c>
    </row>
    <row r="1501" spans="1:4" s="380" customFormat="1" ht="12.75" x14ac:dyDescent="0.2">
      <c r="A1501" s="380">
        <v>1629</v>
      </c>
      <c r="B1501" s="380" t="s">
        <v>7886</v>
      </c>
      <c r="C1501" s="380" t="s">
        <v>6446</v>
      </c>
      <c r="D1501" s="382">
        <v>10135.709999999999</v>
      </c>
    </row>
    <row r="1502" spans="1:4" s="380" customFormat="1" ht="12.75" x14ac:dyDescent="0.2">
      <c r="A1502" s="380">
        <v>1627</v>
      </c>
      <c r="B1502" s="380" t="s">
        <v>7887</v>
      </c>
      <c r="C1502" s="380" t="s">
        <v>6446</v>
      </c>
      <c r="D1502" s="381">
        <v>519.04</v>
      </c>
    </row>
    <row r="1503" spans="1:4" s="380" customFormat="1" ht="12.75" x14ac:dyDescent="0.2">
      <c r="A1503" s="380">
        <v>1623</v>
      </c>
      <c r="B1503" s="380" t="s">
        <v>7888</v>
      </c>
      <c r="C1503" s="380" t="s">
        <v>6446</v>
      </c>
      <c r="D1503" s="381">
        <v>105.12</v>
      </c>
    </row>
    <row r="1504" spans="1:4" s="380" customFormat="1" ht="12.75" x14ac:dyDescent="0.2">
      <c r="A1504" s="380">
        <v>1619</v>
      </c>
      <c r="B1504" s="380" t="s">
        <v>7889</v>
      </c>
      <c r="C1504" s="380" t="s">
        <v>6446</v>
      </c>
      <c r="D1504" s="381">
        <v>144.61000000000001</v>
      </c>
    </row>
    <row r="1505" spans="1:4" s="380" customFormat="1" ht="12.75" x14ac:dyDescent="0.2">
      <c r="A1505" s="380">
        <v>1630</v>
      </c>
      <c r="B1505" s="380" t="s">
        <v>7890</v>
      </c>
      <c r="C1505" s="380" t="s">
        <v>6446</v>
      </c>
      <c r="D1505" s="382">
        <v>3183.94</v>
      </c>
    </row>
    <row r="1506" spans="1:4" s="380" customFormat="1" ht="12.75" x14ac:dyDescent="0.2">
      <c r="A1506" s="380">
        <v>1616</v>
      </c>
      <c r="B1506" s="380" t="s">
        <v>7891</v>
      </c>
      <c r="C1506" s="380" t="s">
        <v>6446</v>
      </c>
      <c r="D1506" s="382">
        <v>4896.96</v>
      </c>
    </row>
    <row r="1507" spans="1:4" s="380" customFormat="1" ht="12.75" x14ac:dyDescent="0.2">
      <c r="A1507" s="380">
        <v>1614</v>
      </c>
      <c r="B1507" s="380" t="s">
        <v>7892</v>
      </c>
      <c r="C1507" s="380" t="s">
        <v>6446</v>
      </c>
      <c r="D1507" s="381">
        <v>223.81</v>
      </c>
    </row>
    <row r="1508" spans="1:4" s="380" customFormat="1" ht="12.75" x14ac:dyDescent="0.2">
      <c r="A1508" s="380">
        <v>1617</v>
      </c>
      <c r="B1508" s="380" t="s">
        <v>7893</v>
      </c>
      <c r="C1508" s="380" t="s">
        <v>6446</v>
      </c>
      <c r="D1508" s="382">
        <v>5845.91</v>
      </c>
    </row>
    <row r="1509" spans="1:4" s="380" customFormat="1" ht="12.75" x14ac:dyDescent="0.2">
      <c r="A1509" s="380">
        <v>1621</v>
      </c>
      <c r="B1509" s="380" t="s">
        <v>7894</v>
      </c>
      <c r="C1509" s="380" t="s">
        <v>6446</v>
      </c>
      <c r="D1509" s="381">
        <v>400.27</v>
      </c>
    </row>
    <row r="1510" spans="1:4" s="380" customFormat="1" ht="12.75" x14ac:dyDescent="0.2">
      <c r="A1510" s="380">
        <v>1624</v>
      </c>
      <c r="B1510" s="380" t="s">
        <v>7895</v>
      </c>
      <c r="C1510" s="380" t="s">
        <v>6446</v>
      </c>
      <c r="D1510" s="382">
        <v>14369.53</v>
      </c>
    </row>
    <row r="1511" spans="1:4" s="380" customFormat="1" ht="12.75" x14ac:dyDescent="0.2">
      <c r="A1511" s="380">
        <v>1615</v>
      </c>
      <c r="B1511" s="380" t="s">
        <v>7896</v>
      </c>
      <c r="C1511" s="380" t="s">
        <v>6446</v>
      </c>
      <c r="D1511" s="381">
        <v>751.65</v>
      </c>
    </row>
    <row r="1512" spans="1:4" s="380" customFormat="1" ht="12.75" x14ac:dyDescent="0.2">
      <c r="A1512" s="380">
        <v>1612</v>
      </c>
      <c r="B1512" s="380" t="s">
        <v>7897</v>
      </c>
      <c r="C1512" s="380" t="s">
        <v>6446</v>
      </c>
      <c r="D1512" s="381">
        <v>99</v>
      </c>
    </row>
    <row r="1513" spans="1:4" s="380" customFormat="1" ht="12.75" x14ac:dyDescent="0.2">
      <c r="A1513" s="380">
        <v>1618</v>
      </c>
      <c r="B1513" s="380" t="s">
        <v>7898</v>
      </c>
      <c r="C1513" s="380" t="s">
        <v>6446</v>
      </c>
      <c r="D1513" s="382">
        <v>1032.8800000000001</v>
      </c>
    </row>
    <row r="1514" spans="1:4" s="380" customFormat="1" ht="12.75" x14ac:dyDescent="0.2">
      <c r="A1514" s="380">
        <v>14211</v>
      </c>
      <c r="B1514" s="380" t="s">
        <v>7899</v>
      </c>
      <c r="C1514" s="380" t="s">
        <v>6446</v>
      </c>
      <c r="D1514" s="381">
        <v>32.07</v>
      </c>
    </row>
    <row r="1515" spans="1:4" s="380" customFormat="1" ht="12.75" x14ac:dyDescent="0.2">
      <c r="A1515" s="380">
        <v>34500</v>
      </c>
      <c r="B1515" s="380" t="s">
        <v>7900</v>
      </c>
      <c r="C1515" s="380" t="s">
        <v>6456</v>
      </c>
      <c r="D1515" s="381">
        <v>114.62</v>
      </c>
    </row>
    <row r="1516" spans="1:4" s="380" customFormat="1" ht="12.75" x14ac:dyDescent="0.2">
      <c r="A1516" s="380">
        <v>40934</v>
      </c>
      <c r="B1516" s="380" t="s">
        <v>7901</v>
      </c>
      <c r="C1516" s="380" t="s">
        <v>6627</v>
      </c>
      <c r="D1516" s="382">
        <v>20416.830000000002</v>
      </c>
    </row>
    <row r="1517" spans="1:4" s="380" customFormat="1" ht="12.75" x14ac:dyDescent="0.2">
      <c r="A1517" s="380">
        <v>38200</v>
      </c>
      <c r="B1517" s="380" t="s">
        <v>7902</v>
      </c>
      <c r="C1517" s="380" t="s">
        <v>7903</v>
      </c>
      <c r="D1517" s="381">
        <v>629.57000000000005</v>
      </c>
    </row>
    <row r="1518" spans="1:4" s="380" customFormat="1" ht="12.75" x14ac:dyDescent="0.2">
      <c r="A1518" s="380">
        <v>39269</v>
      </c>
      <c r="B1518" s="380" t="s">
        <v>7904</v>
      </c>
      <c r="C1518" s="380" t="s">
        <v>6465</v>
      </c>
      <c r="D1518" s="381">
        <v>1.49</v>
      </c>
    </row>
    <row r="1519" spans="1:4" s="380" customFormat="1" ht="12.75" x14ac:dyDescent="0.2">
      <c r="A1519" s="380">
        <v>11889</v>
      </c>
      <c r="B1519" s="380" t="s">
        <v>7905</v>
      </c>
      <c r="C1519" s="380" t="s">
        <v>6465</v>
      </c>
      <c r="D1519" s="381">
        <v>2.08</v>
      </c>
    </row>
    <row r="1520" spans="1:4" s="380" customFormat="1" ht="12.75" x14ac:dyDescent="0.2">
      <c r="A1520" s="380">
        <v>39270</v>
      </c>
      <c r="B1520" s="380" t="s">
        <v>7906</v>
      </c>
      <c r="C1520" s="380" t="s">
        <v>6465</v>
      </c>
      <c r="D1520" s="381">
        <v>2.48</v>
      </c>
    </row>
    <row r="1521" spans="1:4" s="380" customFormat="1" ht="12.75" x14ac:dyDescent="0.2">
      <c r="A1521" s="380">
        <v>11890</v>
      </c>
      <c r="B1521" s="380" t="s">
        <v>7907</v>
      </c>
      <c r="C1521" s="380" t="s">
        <v>6465</v>
      </c>
      <c r="D1521" s="381">
        <v>3.22</v>
      </c>
    </row>
    <row r="1522" spans="1:4" s="380" customFormat="1" ht="12.75" x14ac:dyDescent="0.2">
      <c r="A1522" s="380">
        <v>11891</v>
      </c>
      <c r="B1522" s="380" t="s">
        <v>7908</v>
      </c>
      <c r="C1522" s="380" t="s">
        <v>6465</v>
      </c>
      <c r="D1522" s="381">
        <v>5.31</v>
      </c>
    </row>
    <row r="1523" spans="1:4" s="380" customFormat="1" ht="12.75" x14ac:dyDescent="0.2">
      <c r="A1523" s="380">
        <v>11892</v>
      </c>
      <c r="B1523" s="380" t="s">
        <v>7909</v>
      </c>
      <c r="C1523" s="380" t="s">
        <v>6465</v>
      </c>
      <c r="D1523" s="381">
        <v>8.18</v>
      </c>
    </row>
    <row r="1524" spans="1:4" s="380" customFormat="1" ht="12.75" x14ac:dyDescent="0.2">
      <c r="A1524" s="380">
        <v>37601</v>
      </c>
      <c r="B1524" s="380" t="s">
        <v>7910</v>
      </c>
      <c r="C1524" s="380" t="s">
        <v>6465</v>
      </c>
      <c r="D1524" s="381">
        <v>7.52</v>
      </c>
    </row>
    <row r="1525" spans="1:4" s="380" customFormat="1" ht="12.75" x14ac:dyDescent="0.2">
      <c r="A1525" s="380">
        <v>1634</v>
      </c>
      <c r="B1525" s="380" t="s">
        <v>7911</v>
      </c>
      <c r="C1525" s="380" t="s">
        <v>6465</v>
      </c>
      <c r="D1525" s="381">
        <v>7.77</v>
      </c>
    </row>
    <row r="1526" spans="1:4" s="380" customFormat="1" ht="12.75" x14ac:dyDescent="0.2">
      <c r="A1526" s="380">
        <v>5086</v>
      </c>
      <c r="B1526" s="380" t="s">
        <v>7912</v>
      </c>
      <c r="C1526" s="380" t="s">
        <v>6462</v>
      </c>
      <c r="D1526" s="381">
        <v>30.92</v>
      </c>
    </row>
    <row r="1527" spans="1:4" s="380" customFormat="1" ht="12.75" x14ac:dyDescent="0.2">
      <c r="A1527" s="380">
        <v>11280</v>
      </c>
      <c r="B1527" s="380" t="s">
        <v>7913</v>
      </c>
      <c r="C1527" s="380" t="s">
        <v>6446</v>
      </c>
      <c r="D1527" s="382">
        <v>10240.09</v>
      </c>
    </row>
    <row r="1528" spans="1:4" s="380" customFormat="1" ht="12.75" x14ac:dyDescent="0.2">
      <c r="A1528" s="380">
        <v>40519</v>
      </c>
      <c r="B1528" s="380" t="s">
        <v>7914</v>
      </c>
      <c r="C1528" s="380" t="s">
        <v>6446</v>
      </c>
      <c r="D1528" s="382">
        <v>84415.82</v>
      </c>
    </row>
    <row r="1529" spans="1:4" s="380" customFormat="1" ht="12.75" x14ac:dyDescent="0.2">
      <c r="A1529" s="380">
        <v>39869</v>
      </c>
      <c r="B1529" s="380" t="s">
        <v>7915</v>
      </c>
      <c r="C1529" s="380" t="s">
        <v>6446</v>
      </c>
      <c r="D1529" s="381">
        <v>14.97</v>
      </c>
    </row>
    <row r="1530" spans="1:4" s="380" customFormat="1" ht="12.75" x14ac:dyDescent="0.2">
      <c r="A1530" s="380">
        <v>39870</v>
      </c>
      <c r="B1530" s="380" t="s">
        <v>7916</v>
      </c>
      <c r="C1530" s="380" t="s">
        <v>6446</v>
      </c>
      <c r="D1530" s="381">
        <v>22.9</v>
      </c>
    </row>
    <row r="1531" spans="1:4" s="380" customFormat="1" ht="12.75" x14ac:dyDescent="0.2">
      <c r="A1531" s="380">
        <v>39871</v>
      </c>
      <c r="B1531" s="380" t="s">
        <v>7917</v>
      </c>
      <c r="C1531" s="380" t="s">
        <v>6446</v>
      </c>
      <c r="D1531" s="381">
        <v>25.67</v>
      </c>
    </row>
    <row r="1532" spans="1:4" s="380" customFormat="1" ht="12.75" x14ac:dyDescent="0.2">
      <c r="A1532" s="380">
        <v>12722</v>
      </c>
      <c r="B1532" s="380" t="s">
        <v>7918</v>
      </c>
      <c r="C1532" s="380" t="s">
        <v>6446</v>
      </c>
      <c r="D1532" s="381">
        <v>859.07</v>
      </c>
    </row>
    <row r="1533" spans="1:4" s="380" customFormat="1" ht="12.75" x14ac:dyDescent="0.2">
      <c r="A1533" s="380">
        <v>12714</v>
      </c>
      <c r="B1533" s="380" t="s">
        <v>7919</v>
      </c>
      <c r="C1533" s="380" t="s">
        <v>6446</v>
      </c>
      <c r="D1533" s="381">
        <v>5.61</v>
      </c>
    </row>
    <row r="1534" spans="1:4" s="380" customFormat="1" ht="12.75" x14ac:dyDescent="0.2">
      <c r="A1534" s="380">
        <v>12715</v>
      </c>
      <c r="B1534" s="380" t="s">
        <v>7920</v>
      </c>
      <c r="C1534" s="380" t="s">
        <v>6446</v>
      </c>
      <c r="D1534" s="381">
        <v>12.66</v>
      </c>
    </row>
    <row r="1535" spans="1:4" s="380" customFormat="1" ht="12.75" x14ac:dyDescent="0.2">
      <c r="A1535" s="380">
        <v>12716</v>
      </c>
      <c r="B1535" s="380" t="s">
        <v>7921</v>
      </c>
      <c r="C1535" s="380" t="s">
        <v>6446</v>
      </c>
      <c r="D1535" s="381">
        <v>21.74</v>
      </c>
    </row>
    <row r="1536" spans="1:4" s="380" customFormat="1" ht="12.75" x14ac:dyDescent="0.2">
      <c r="A1536" s="380">
        <v>12717</v>
      </c>
      <c r="B1536" s="380" t="s">
        <v>7922</v>
      </c>
      <c r="C1536" s="380" t="s">
        <v>6446</v>
      </c>
      <c r="D1536" s="381">
        <v>42.74</v>
      </c>
    </row>
    <row r="1537" spans="1:4" s="380" customFormat="1" ht="12.75" x14ac:dyDescent="0.2">
      <c r="A1537" s="380">
        <v>12718</v>
      </c>
      <c r="B1537" s="380" t="s">
        <v>7923</v>
      </c>
      <c r="C1537" s="380" t="s">
        <v>6446</v>
      </c>
      <c r="D1537" s="381">
        <v>65.59</v>
      </c>
    </row>
    <row r="1538" spans="1:4" s="380" customFormat="1" ht="12.75" x14ac:dyDescent="0.2">
      <c r="A1538" s="380">
        <v>12719</v>
      </c>
      <c r="B1538" s="380" t="s">
        <v>7924</v>
      </c>
      <c r="C1538" s="380" t="s">
        <v>6446</v>
      </c>
      <c r="D1538" s="381">
        <v>104.12</v>
      </c>
    </row>
    <row r="1539" spans="1:4" s="380" customFormat="1" ht="12.75" x14ac:dyDescent="0.2">
      <c r="A1539" s="380">
        <v>12720</v>
      </c>
      <c r="B1539" s="380" t="s">
        <v>7925</v>
      </c>
      <c r="C1539" s="380" t="s">
        <v>6446</v>
      </c>
      <c r="D1539" s="381">
        <v>362.55</v>
      </c>
    </row>
    <row r="1540" spans="1:4" s="380" customFormat="1" ht="12.75" x14ac:dyDescent="0.2">
      <c r="A1540" s="380">
        <v>12721</v>
      </c>
      <c r="B1540" s="380" t="s">
        <v>7926</v>
      </c>
      <c r="C1540" s="380" t="s">
        <v>6446</v>
      </c>
      <c r="D1540" s="381">
        <v>347.66</v>
      </c>
    </row>
    <row r="1541" spans="1:4" s="380" customFormat="1" ht="12.75" x14ac:dyDescent="0.2">
      <c r="A1541" s="380">
        <v>3468</v>
      </c>
      <c r="B1541" s="380" t="s">
        <v>7927</v>
      </c>
      <c r="C1541" s="380" t="s">
        <v>6446</v>
      </c>
      <c r="D1541" s="381">
        <v>41.02</v>
      </c>
    </row>
    <row r="1542" spans="1:4" s="380" customFormat="1" ht="12.75" x14ac:dyDescent="0.2">
      <c r="A1542" s="380">
        <v>3465</v>
      </c>
      <c r="B1542" s="380" t="s">
        <v>7928</v>
      </c>
      <c r="C1542" s="380" t="s">
        <v>6446</v>
      </c>
      <c r="D1542" s="381">
        <v>41.01</v>
      </c>
    </row>
    <row r="1543" spans="1:4" s="380" customFormat="1" ht="12.75" x14ac:dyDescent="0.2">
      <c r="A1543" s="380">
        <v>12403</v>
      </c>
      <c r="B1543" s="380" t="s">
        <v>7929</v>
      </c>
      <c r="C1543" s="380" t="s">
        <v>6446</v>
      </c>
      <c r="D1543" s="381">
        <v>29.23</v>
      </c>
    </row>
    <row r="1544" spans="1:4" s="380" customFormat="1" ht="12.75" x14ac:dyDescent="0.2">
      <c r="A1544" s="380">
        <v>3463</v>
      </c>
      <c r="B1544" s="380" t="s">
        <v>7930</v>
      </c>
      <c r="C1544" s="380" t="s">
        <v>6446</v>
      </c>
      <c r="D1544" s="381">
        <v>17.079999999999998</v>
      </c>
    </row>
    <row r="1545" spans="1:4" s="380" customFormat="1" ht="12.75" x14ac:dyDescent="0.2">
      <c r="A1545" s="380">
        <v>3464</v>
      </c>
      <c r="B1545" s="380" t="s">
        <v>7931</v>
      </c>
      <c r="C1545" s="380" t="s">
        <v>6446</v>
      </c>
      <c r="D1545" s="381">
        <v>17.079999999999998</v>
      </c>
    </row>
    <row r="1546" spans="1:4" s="380" customFormat="1" ht="12.75" x14ac:dyDescent="0.2">
      <c r="A1546" s="380">
        <v>3466</v>
      </c>
      <c r="B1546" s="380" t="s">
        <v>7932</v>
      </c>
      <c r="C1546" s="380" t="s">
        <v>6446</v>
      </c>
      <c r="D1546" s="381">
        <v>104.16</v>
      </c>
    </row>
    <row r="1547" spans="1:4" s="380" customFormat="1" ht="12.75" x14ac:dyDescent="0.2">
      <c r="A1547" s="380">
        <v>3467</v>
      </c>
      <c r="B1547" s="380" t="s">
        <v>7933</v>
      </c>
      <c r="C1547" s="380" t="s">
        <v>6446</v>
      </c>
      <c r="D1547" s="381">
        <v>58.82</v>
      </c>
    </row>
    <row r="1548" spans="1:4" s="380" customFormat="1" ht="12.75" x14ac:dyDescent="0.2">
      <c r="A1548" s="380">
        <v>3462</v>
      </c>
      <c r="B1548" s="380" t="s">
        <v>7934</v>
      </c>
      <c r="C1548" s="380" t="s">
        <v>6446</v>
      </c>
      <c r="D1548" s="381">
        <v>11.27</v>
      </c>
    </row>
    <row r="1549" spans="1:4" s="380" customFormat="1" ht="12.75" x14ac:dyDescent="0.2">
      <c r="A1549" s="380">
        <v>3446</v>
      </c>
      <c r="B1549" s="380" t="s">
        <v>7935</v>
      </c>
      <c r="C1549" s="380" t="s">
        <v>6446</v>
      </c>
      <c r="D1549" s="381">
        <v>34.68</v>
      </c>
    </row>
    <row r="1550" spans="1:4" s="380" customFormat="1" ht="12.75" x14ac:dyDescent="0.2">
      <c r="A1550" s="380">
        <v>3445</v>
      </c>
      <c r="B1550" s="380" t="s">
        <v>7936</v>
      </c>
      <c r="C1550" s="380" t="s">
        <v>6446</v>
      </c>
      <c r="D1550" s="381">
        <v>28.31</v>
      </c>
    </row>
    <row r="1551" spans="1:4" s="380" customFormat="1" ht="12.75" x14ac:dyDescent="0.2">
      <c r="A1551" s="380">
        <v>3441</v>
      </c>
      <c r="B1551" s="380" t="s">
        <v>7937</v>
      </c>
      <c r="C1551" s="380" t="s">
        <v>6446</v>
      </c>
      <c r="D1551" s="381">
        <v>7.99</v>
      </c>
    </row>
    <row r="1552" spans="1:4" s="380" customFormat="1" ht="12.75" x14ac:dyDescent="0.2">
      <c r="A1552" s="380">
        <v>3444</v>
      </c>
      <c r="B1552" s="380" t="s">
        <v>7938</v>
      </c>
      <c r="C1552" s="380" t="s">
        <v>6446</v>
      </c>
      <c r="D1552" s="381">
        <v>17.420000000000002</v>
      </c>
    </row>
    <row r="1553" spans="1:4" s="380" customFormat="1" ht="12.75" x14ac:dyDescent="0.2">
      <c r="A1553" s="380">
        <v>12402</v>
      </c>
      <c r="B1553" s="380" t="s">
        <v>7939</v>
      </c>
      <c r="C1553" s="380" t="s">
        <v>6446</v>
      </c>
      <c r="D1553" s="381">
        <v>97.48</v>
      </c>
    </row>
    <row r="1554" spans="1:4" s="380" customFormat="1" ht="12.75" x14ac:dyDescent="0.2">
      <c r="A1554" s="380">
        <v>3447</v>
      </c>
      <c r="B1554" s="380" t="s">
        <v>7940</v>
      </c>
      <c r="C1554" s="380" t="s">
        <v>6446</v>
      </c>
      <c r="D1554" s="381">
        <v>50.43</v>
      </c>
    </row>
    <row r="1555" spans="1:4" s="380" customFormat="1" ht="12.75" x14ac:dyDescent="0.2">
      <c r="A1555" s="380">
        <v>3442</v>
      </c>
      <c r="B1555" s="380" t="s">
        <v>7941</v>
      </c>
      <c r="C1555" s="380" t="s">
        <v>6446</v>
      </c>
      <c r="D1555" s="381">
        <v>11.95</v>
      </c>
    </row>
    <row r="1556" spans="1:4" s="380" customFormat="1" ht="12.75" x14ac:dyDescent="0.2">
      <c r="A1556" s="380">
        <v>3448</v>
      </c>
      <c r="B1556" s="380" t="s">
        <v>7942</v>
      </c>
      <c r="C1556" s="380" t="s">
        <v>6446</v>
      </c>
      <c r="D1556" s="381">
        <v>142.51</v>
      </c>
    </row>
    <row r="1557" spans="1:4" s="380" customFormat="1" ht="12.75" x14ac:dyDescent="0.2">
      <c r="A1557" s="380">
        <v>3449</v>
      </c>
      <c r="B1557" s="380" t="s">
        <v>7943</v>
      </c>
      <c r="C1557" s="380" t="s">
        <v>6446</v>
      </c>
      <c r="D1557" s="381">
        <v>249.71</v>
      </c>
    </row>
    <row r="1558" spans="1:4" s="380" customFormat="1" ht="12.75" x14ac:dyDescent="0.2">
      <c r="A1558" s="380">
        <v>37438</v>
      </c>
      <c r="B1558" s="380" t="s">
        <v>7944</v>
      </c>
      <c r="C1558" s="380" t="s">
        <v>6446</v>
      </c>
      <c r="D1558" s="381">
        <v>276.89</v>
      </c>
    </row>
    <row r="1559" spans="1:4" s="380" customFormat="1" ht="12.75" x14ac:dyDescent="0.2">
      <c r="A1559" s="380">
        <v>37439</v>
      </c>
      <c r="B1559" s="380" t="s">
        <v>7945</v>
      </c>
      <c r="C1559" s="380" t="s">
        <v>6446</v>
      </c>
      <c r="D1559" s="382">
        <v>1810.31</v>
      </c>
    </row>
    <row r="1560" spans="1:4" s="380" customFormat="1" ht="12.75" x14ac:dyDescent="0.2">
      <c r="A1560" s="380">
        <v>37435</v>
      </c>
      <c r="B1560" s="380" t="s">
        <v>7946</v>
      </c>
      <c r="C1560" s="380" t="s">
        <v>6446</v>
      </c>
      <c r="D1560" s="381">
        <v>32.54</v>
      </c>
    </row>
    <row r="1561" spans="1:4" s="380" customFormat="1" ht="12.75" x14ac:dyDescent="0.2">
      <c r="A1561" s="380">
        <v>37436</v>
      </c>
      <c r="B1561" s="380" t="s">
        <v>7947</v>
      </c>
      <c r="C1561" s="380" t="s">
        <v>6446</v>
      </c>
      <c r="D1561" s="381">
        <v>38.4</v>
      </c>
    </row>
    <row r="1562" spans="1:4" s="380" customFormat="1" ht="12.75" x14ac:dyDescent="0.2">
      <c r="A1562" s="380">
        <v>37437</v>
      </c>
      <c r="B1562" s="380" t="s">
        <v>7948</v>
      </c>
      <c r="C1562" s="380" t="s">
        <v>6446</v>
      </c>
      <c r="D1562" s="381">
        <v>55.54</v>
      </c>
    </row>
    <row r="1563" spans="1:4" s="380" customFormat="1" ht="12.75" x14ac:dyDescent="0.2">
      <c r="A1563" s="380">
        <v>3473</v>
      </c>
      <c r="B1563" s="380" t="s">
        <v>7949</v>
      </c>
      <c r="C1563" s="380" t="s">
        <v>6446</v>
      </c>
      <c r="D1563" s="381">
        <v>39.21</v>
      </c>
    </row>
    <row r="1564" spans="1:4" s="380" customFormat="1" ht="12.75" x14ac:dyDescent="0.2">
      <c r="A1564" s="380">
        <v>3474</v>
      </c>
      <c r="B1564" s="380" t="s">
        <v>7950</v>
      </c>
      <c r="C1564" s="380" t="s">
        <v>6446</v>
      </c>
      <c r="D1564" s="381">
        <v>32.32</v>
      </c>
    </row>
    <row r="1565" spans="1:4" s="380" customFormat="1" ht="12.75" x14ac:dyDescent="0.2">
      <c r="A1565" s="380">
        <v>3450</v>
      </c>
      <c r="B1565" s="380" t="s">
        <v>7951</v>
      </c>
      <c r="C1565" s="380" t="s">
        <v>6446</v>
      </c>
      <c r="D1565" s="381">
        <v>9.3699999999999992</v>
      </c>
    </row>
    <row r="1566" spans="1:4" s="380" customFormat="1" ht="12.75" x14ac:dyDescent="0.2">
      <c r="A1566" s="380">
        <v>3443</v>
      </c>
      <c r="B1566" s="380" t="s">
        <v>7952</v>
      </c>
      <c r="C1566" s="380" t="s">
        <v>6446</v>
      </c>
      <c r="D1566" s="381">
        <v>20.100000000000001</v>
      </c>
    </row>
    <row r="1567" spans="1:4" s="380" customFormat="1" ht="12.75" x14ac:dyDescent="0.2">
      <c r="A1567" s="380">
        <v>3453</v>
      </c>
      <c r="B1567" s="380" t="s">
        <v>7953</v>
      </c>
      <c r="C1567" s="380" t="s">
        <v>6446</v>
      </c>
      <c r="D1567" s="381">
        <v>114.45</v>
      </c>
    </row>
    <row r="1568" spans="1:4" s="380" customFormat="1" ht="12.75" x14ac:dyDescent="0.2">
      <c r="A1568" s="380">
        <v>3452</v>
      </c>
      <c r="B1568" s="380" t="s">
        <v>7954</v>
      </c>
      <c r="C1568" s="380" t="s">
        <v>6446</v>
      </c>
      <c r="D1568" s="381">
        <v>56.49</v>
      </c>
    </row>
    <row r="1569" spans="1:4" s="380" customFormat="1" ht="12.75" x14ac:dyDescent="0.2">
      <c r="A1569" s="380">
        <v>3451</v>
      </c>
      <c r="B1569" s="380" t="s">
        <v>7955</v>
      </c>
      <c r="C1569" s="380" t="s">
        <v>6446</v>
      </c>
      <c r="D1569" s="381">
        <v>11.2</v>
      </c>
    </row>
    <row r="1570" spans="1:4" s="380" customFormat="1" ht="12.75" x14ac:dyDescent="0.2">
      <c r="A1570" s="380">
        <v>3454</v>
      </c>
      <c r="B1570" s="380" t="s">
        <v>7956</v>
      </c>
      <c r="C1570" s="380" t="s">
        <v>6446</v>
      </c>
      <c r="D1570" s="381">
        <v>174.07</v>
      </c>
    </row>
    <row r="1571" spans="1:4" s="380" customFormat="1" ht="12.75" x14ac:dyDescent="0.2">
      <c r="A1571" s="380">
        <v>3458</v>
      </c>
      <c r="B1571" s="380" t="s">
        <v>7957</v>
      </c>
      <c r="C1571" s="380" t="s">
        <v>6446</v>
      </c>
      <c r="D1571" s="381">
        <v>31.43</v>
      </c>
    </row>
    <row r="1572" spans="1:4" s="380" customFormat="1" ht="12.75" x14ac:dyDescent="0.2">
      <c r="A1572" s="380">
        <v>3457</v>
      </c>
      <c r="B1572" s="380" t="s">
        <v>7958</v>
      </c>
      <c r="C1572" s="380" t="s">
        <v>6446</v>
      </c>
      <c r="D1572" s="381">
        <v>23.59</v>
      </c>
    </row>
    <row r="1573" spans="1:4" s="380" customFormat="1" ht="12.75" x14ac:dyDescent="0.2">
      <c r="A1573" s="380">
        <v>3455</v>
      </c>
      <c r="B1573" s="380" t="s">
        <v>7959</v>
      </c>
      <c r="C1573" s="380" t="s">
        <v>6446</v>
      </c>
      <c r="D1573" s="381">
        <v>6.7</v>
      </c>
    </row>
    <row r="1574" spans="1:4" s="380" customFormat="1" ht="12.75" x14ac:dyDescent="0.2">
      <c r="A1574" s="380">
        <v>3472</v>
      </c>
      <c r="B1574" s="380" t="s">
        <v>7960</v>
      </c>
      <c r="C1574" s="380" t="s">
        <v>6446</v>
      </c>
      <c r="D1574" s="381">
        <v>15.05</v>
      </c>
    </row>
    <row r="1575" spans="1:4" s="380" customFormat="1" ht="12.75" x14ac:dyDescent="0.2">
      <c r="A1575" s="380">
        <v>3470</v>
      </c>
      <c r="B1575" s="380" t="s">
        <v>7961</v>
      </c>
      <c r="C1575" s="380" t="s">
        <v>6446</v>
      </c>
      <c r="D1575" s="381">
        <v>87.76</v>
      </c>
    </row>
    <row r="1576" spans="1:4" s="380" customFormat="1" ht="12.75" x14ac:dyDescent="0.2">
      <c r="A1576" s="380">
        <v>3471</v>
      </c>
      <c r="B1576" s="380" t="s">
        <v>7962</v>
      </c>
      <c r="C1576" s="380" t="s">
        <v>6446</v>
      </c>
      <c r="D1576" s="381">
        <v>48.22</v>
      </c>
    </row>
    <row r="1577" spans="1:4" s="380" customFormat="1" ht="12.75" x14ac:dyDescent="0.2">
      <c r="A1577" s="380">
        <v>3456</v>
      </c>
      <c r="B1577" s="380" t="s">
        <v>7963</v>
      </c>
      <c r="C1577" s="380" t="s">
        <v>6446</v>
      </c>
      <c r="D1577" s="381">
        <v>10.02</v>
      </c>
    </row>
    <row r="1578" spans="1:4" s="380" customFormat="1" ht="12.75" x14ac:dyDescent="0.2">
      <c r="A1578" s="380">
        <v>3459</v>
      </c>
      <c r="B1578" s="380" t="s">
        <v>7964</v>
      </c>
      <c r="C1578" s="380" t="s">
        <v>6446</v>
      </c>
      <c r="D1578" s="381">
        <v>123.78</v>
      </c>
    </row>
    <row r="1579" spans="1:4" s="380" customFormat="1" ht="12.75" x14ac:dyDescent="0.2">
      <c r="A1579" s="380">
        <v>3469</v>
      </c>
      <c r="B1579" s="380" t="s">
        <v>7965</v>
      </c>
      <c r="C1579" s="380" t="s">
        <v>6446</v>
      </c>
      <c r="D1579" s="381">
        <v>235.4</v>
      </c>
    </row>
    <row r="1580" spans="1:4" s="380" customFormat="1" ht="12.75" x14ac:dyDescent="0.2">
      <c r="A1580" s="380">
        <v>3460</v>
      </c>
      <c r="B1580" s="380" t="s">
        <v>7966</v>
      </c>
      <c r="C1580" s="380" t="s">
        <v>6446</v>
      </c>
      <c r="D1580" s="381">
        <v>343.48</v>
      </c>
    </row>
    <row r="1581" spans="1:4" s="380" customFormat="1" ht="12.75" x14ac:dyDescent="0.2">
      <c r="A1581" s="380">
        <v>3461</v>
      </c>
      <c r="B1581" s="380" t="s">
        <v>7967</v>
      </c>
      <c r="C1581" s="380" t="s">
        <v>6446</v>
      </c>
      <c r="D1581" s="381">
        <v>877.93</v>
      </c>
    </row>
    <row r="1582" spans="1:4" s="380" customFormat="1" ht="12.75" x14ac:dyDescent="0.2">
      <c r="A1582" s="380">
        <v>37433</v>
      </c>
      <c r="B1582" s="380" t="s">
        <v>7968</v>
      </c>
      <c r="C1582" s="380" t="s">
        <v>6446</v>
      </c>
      <c r="D1582" s="381">
        <v>276.89</v>
      </c>
    </row>
    <row r="1583" spans="1:4" s="380" customFormat="1" ht="12.75" x14ac:dyDescent="0.2">
      <c r="A1583" s="380">
        <v>37430</v>
      </c>
      <c r="B1583" s="380" t="s">
        <v>7969</v>
      </c>
      <c r="C1583" s="380" t="s">
        <v>6446</v>
      </c>
      <c r="D1583" s="381">
        <v>34.700000000000003</v>
      </c>
    </row>
    <row r="1584" spans="1:4" s="380" customFormat="1" ht="12.75" x14ac:dyDescent="0.2">
      <c r="A1584" s="380">
        <v>37434</v>
      </c>
      <c r="B1584" s="380" t="s">
        <v>7970</v>
      </c>
      <c r="C1584" s="380" t="s">
        <v>6446</v>
      </c>
      <c r="D1584" s="382">
        <v>2581.75</v>
      </c>
    </row>
    <row r="1585" spans="1:4" s="380" customFormat="1" ht="12.75" x14ac:dyDescent="0.2">
      <c r="A1585" s="380">
        <v>37431</v>
      </c>
      <c r="B1585" s="380" t="s">
        <v>7971</v>
      </c>
      <c r="C1585" s="380" t="s">
        <v>6446</v>
      </c>
      <c r="D1585" s="381">
        <v>47.07</v>
      </c>
    </row>
    <row r="1586" spans="1:4" s="380" customFormat="1" ht="12.75" x14ac:dyDescent="0.2">
      <c r="A1586" s="380">
        <v>37432</v>
      </c>
      <c r="B1586" s="380" t="s">
        <v>7972</v>
      </c>
      <c r="C1586" s="380" t="s">
        <v>6446</v>
      </c>
      <c r="D1586" s="381">
        <v>86.82</v>
      </c>
    </row>
    <row r="1587" spans="1:4" s="380" customFormat="1" ht="12.75" x14ac:dyDescent="0.2">
      <c r="A1587" s="380">
        <v>37413</v>
      </c>
      <c r="B1587" s="380" t="s">
        <v>7973</v>
      </c>
      <c r="C1587" s="380" t="s">
        <v>6446</v>
      </c>
      <c r="D1587" s="381">
        <v>4.38</v>
      </c>
    </row>
    <row r="1588" spans="1:4" s="380" customFormat="1" ht="12.75" x14ac:dyDescent="0.2">
      <c r="A1588" s="380">
        <v>37414</v>
      </c>
      <c r="B1588" s="380" t="s">
        <v>7974</v>
      </c>
      <c r="C1588" s="380" t="s">
        <v>6446</v>
      </c>
      <c r="D1588" s="381">
        <v>4.97</v>
      </c>
    </row>
    <row r="1589" spans="1:4" s="380" customFormat="1" ht="12.75" x14ac:dyDescent="0.2">
      <c r="A1589" s="380">
        <v>37415</v>
      </c>
      <c r="B1589" s="380" t="s">
        <v>7975</v>
      </c>
      <c r="C1589" s="380" t="s">
        <v>6446</v>
      </c>
      <c r="D1589" s="381">
        <v>9.0299999999999994</v>
      </c>
    </row>
    <row r="1590" spans="1:4" s="380" customFormat="1" ht="12.75" x14ac:dyDescent="0.2">
      <c r="A1590" s="380">
        <v>37416</v>
      </c>
      <c r="B1590" s="380" t="s">
        <v>7976</v>
      </c>
      <c r="C1590" s="380" t="s">
        <v>6446</v>
      </c>
      <c r="D1590" s="381">
        <v>4.09</v>
      </c>
    </row>
    <row r="1591" spans="1:4" s="380" customFormat="1" ht="12.75" x14ac:dyDescent="0.2">
      <c r="A1591" s="380">
        <v>37417</v>
      </c>
      <c r="B1591" s="380" t="s">
        <v>7977</v>
      </c>
      <c r="C1591" s="380" t="s">
        <v>6446</v>
      </c>
      <c r="D1591" s="381">
        <v>5.88</v>
      </c>
    </row>
    <row r="1592" spans="1:4" s="380" customFormat="1" ht="12.75" x14ac:dyDescent="0.2">
      <c r="A1592" s="380">
        <v>43590</v>
      </c>
      <c r="B1592" s="380" t="s">
        <v>13026</v>
      </c>
      <c r="C1592" s="380" t="s">
        <v>6446</v>
      </c>
      <c r="D1592" s="381">
        <v>143.76</v>
      </c>
    </row>
    <row r="1593" spans="1:4" s="380" customFormat="1" ht="12.75" x14ac:dyDescent="0.2">
      <c r="A1593" s="380">
        <v>43589</v>
      </c>
      <c r="B1593" s="380" t="s">
        <v>13027</v>
      </c>
      <c r="C1593" s="380" t="s">
        <v>6446</v>
      </c>
      <c r="D1593" s="381">
        <v>26.01</v>
      </c>
    </row>
    <row r="1594" spans="1:4" s="380" customFormat="1" ht="12.75" x14ac:dyDescent="0.2">
      <c r="A1594" s="380">
        <v>34519</v>
      </c>
      <c r="B1594" s="380" t="s">
        <v>7978</v>
      </c>
      <c r="C1594" s="380" t="s">
        <v>6446</v>
      </c>
      <c r="D1594" s="381">
        <v>95.75</v>
      </c>
    </row>
    <row r="1595" spans="1:4" s="380" customFormat="1" ht="12.75" x14ac:dyDescent="0.2">
      <c r="A1595" s="380">
        <v>1649</v>
      </c>
      <c r="B1595" s="380" t="s">
        <v>7979</v>
      </c>
      <c r="C1595" s="380" t="s">
        <v>6446</v>
      </c>
      <c r="D1595" s="381">
        <v>74.12</v>
      </c>
    </row>
    <row r="1596" spans="1:4" s="380" customFormat="1" ht="12.75" x14ac:dyDescent="0.2">
      <c r="A1596" s="380">
        <v>1653</v>
      </c>
      <c r="B1596" s="380" t="s">
        <v>7980</v>
      </c>
      <c r="C1596" s="380" t="s">
        <v>6446</v>
      </c>
      <c r="D1596" s="381">
        <v>58.05</v>
      </c>
    </row>
    <row r="1597" spans="1:4" s="380" customFormat="1" ht="12.75" x14ac:dyDescent="0.2">
      <c r="A1597" s="380">
        <v>1647</v>
      </c>
      <c r="B1597" s="380" t="s">
        <v>7981</v>
      </c>
      <c r="C1597" s="380" t="s">
        <v>6446</v>
      </c>
      <c r="D1597" s="381">
        <v>20.79</v>
      </c>
    </row>
    <row r="1598" spans="1:4" s="380" customFormat="1" ht="12.75" x14ac:dyDescent="0.2">
      <c r="A1598" s="380">
        <v>1648</v>
      </c>
      <c r="B1598" s="380" t="s">
        <v>7982</v>
      </c>
      <c r="C1598" s="380" t="s">
        <v>6446</v>
      </c>
      <c r="D1598" s="381">
        <v>39.92</v>
      </c>
    </row>
    <row r="1599" spans="1:4" s="380" customFormat="1" ht="12.75" x14ac:dyDescent="0.2">
      <c r="A1599" s="380">
        <v>1651</v>
      </c>
      <c r="B1599" s="380" t="s">
        <v>7983</v>
      </c>
      <c r="C1599" s="380" t="s">
        <v>6446</v>
      </c>
      <c r="D1599" s="381">
        <v>185.18</v>
      </c>
    </row>
    <row r="1600" spans="1:4" s="380" customFormat="1" ht="12.75" x14ac:dyDescent="0.2">
      <c r="A1600" s="380">
        <v>1650</v>
      </c>
      <c r="B1600" s="380" t="s">
        <v>7984</v>
      </c>
      <c r="C1600" s="380" t="s">
        <v>6446</v>
      </c>
      <c r="D1600" s="381">
        <v>102.36</v>
      </c>
    </row>
    <row r="1601" spans="1:4" s="380" customFormat="1" ht="12.75" x14ac:dyDescent="0.2">
      <c r="A1601" s="380">
        <v>1654</v>
      </c>
      <c r="B1601" s="380" t="s">
        <v>7985</v>
      </c>
      <c r="C1601" s="380" t="s">
        <v>6446</v>
      </c>
      <c r="D1601" s="381">
        <v>28.53</v>
      </c>
    </row>
    <row r="1602" spans="1:4" s="380" customFormat="1" ht="12.75" x14ac:dyDescent="0.2">
      <c r="A1602" s="380">
        <v>1652</v>
      </c>
      <c r="B1602" s="380" t="s">
        <v>7986</v>
      </c>
      <c r="C1602" s="380" t="s">
        <v>6446</v>
      </c>
      <c r="D1602" s="381">
        <v>265.77999999999997</v>
      </c>
    </row>
    <row r="1603" spans="1:4" s="380" customFormat="1" ht="12.75" x14ac:dyDescent="0.2">
      <c r="A1603" s="380">
        <v>10510</v>
      </c>
      <c r="B1603" s="380" t="s">
        <v>7987</v>
      </c>
      <c r="C1603" s="380" t="s">
        <v>6446</v>
      </c>
      <c r="D1603" s="381">
        <v>115.46</v>
      </c>
    </row>
    <row r="1604" spans="1:4" s="380" customFormat="1" ht="12.75" x14ac:dyDescent="0.2">
      <c r="A1604" s="380">
        <v>1747</v>
      </c>
      <c r="B1604" s="380" t="s">
        <v>7988</v>
      </c>
      <c r="C1604" s="380" t="s">
        <v>6446</v>
      </c>
      <c r="D1604" s="381">
        <v>158.74</v>
      </c>
    </row>
    <row r="1605" spans="1:4" s="380" customFormat="1" ht="12.75" x14ac:dyDescent="0.2">
      <c r="A1605" s="380">
        <v>1744</v>
      </c>
      <c r="B1605" s="380" t="s">
        <v>7989</v>
      </c>
      <c r="C1605" s="380" t="s">
        <v>6446</v>
      </c>
      <c r="D1605" s="381">
        <v>109.95</v>
      </c>
    </row>
    <row r="1606" spans="1:4" s="380" customFormat="1" ht="12.75" x14ac:dyDescent="0.2">
      <c r="A1606" s="380">
        <v>1743</v>
      </c>
      <c r="B1606" s="380" t="s">
        <v>7990</v>
      </c>
      <c r="C1606" s="380" t="s">
        <v>6446</v>
      </c>
      <c r="D1606" s="381">
        <v>144.38</v>
      </c>
    </row>
    <row r="1607" spans="1:4" s="380" customFormat="1" ht="12.75" x14ac:dyDescent="0.2">
      <c r="A1607" s="380">
        <v>39640</v>
      </c>
      <c r="B1607" s="380" t="s">
        <v>7991</v>
      </c>
      <c r="C1607" s="380" t="s">
        <v>6446</v>
      </c>
      <c r="D1607" s="381">
        <v>8.6</v>
      </c>
    </row>
    <row r="1608" spans="1:4" s="380" customFormat="1" ht="12.75" x14ac:dyDescent="0.2">
      <c r="A1608" s="380">
        <v>11013</v>
      </c>
      <c r="B1608" s="380" t="s">
        <v>7992</v>
      </c>
      <c r="C1608" s="380" t="s">
        <v>6446</v>
      </c>
      <c r="D1608" s="381">
        <v>17.690000000000001</v>
      </c>
    </row>
    <row r="1609" spans="1:4" s="380" customFormat="1" ht="12.75" x14ac:dyDescent="0.2">
      <c r="A1609" s="380">
        <v>11017</v>
      </c>
      <c r="B1609" s="380" t="s">
        <v>7993</v>
      </c>
      <c r="C1609" s="380" t="s">
        <v>6446</v>
      </c>
      <c r="D1609" s="381">
        <v>7.55</v>
      </c>
    </row>
    <row r="1610" spans="1:4" s="380" customFormat="1" ht="12.75" x14ac:dyDescent="0.2">
      <c r="A1610" s="380">
        <v>20236</v>
      </c>
      <c r="B1610" s="380" t="s">
        <v>7994</v>
      </c>
      <c r="C1610" s="380" t="s">
        <v>6446</v>
      </c>
      <c r="D1610" s="381">
        <v>33.25</v>
      </c>
    </row>
    <row r="1611" spans="1:4" s="380" customFormat="1" ht="12.75" x14ac:dyDescent="0.2">
      <c r="A1611" s="380">
        <v>7215</v>
      </c>
      <c r="B1611" s="380" t="s">
        <v>7995</v>
      </c>
      <c r="C1611" s="380" t="s">
        <v>6446</v>
      </c>
      <c r="D1611" s="381">
        <v>28.47</v>
      </c>
    </row>
    <row r="1612" spans="1:4" s="380" customFormat="1" ht="12.75" x14ac:dyDescent="0.2">
      <c r="A1612" s="380">
        <v>7216</v>
      </c>
      <c r="B1612" s="380" t="s">
        <v>7996</v>
      </c>
      <c r="C1612" s="380" t="s">
        <v>6446</v>
      </c>
      <c r="D1612" s="381">
        <v>119</v>
      </c>
    </row>
    <row r="1613" spans="1:4" s="380" customFormat="1" ht="12.75" x14ac:dyDescent="0.2">
      <c r="A1613" s="380">
        <v>20235</v>
      </c>
      <c r="B1613" s="380" t="s">
        <v>7997</v>
      </c>
      <c r="C1613" s="380" t="s">
        <v>6446</v>
      </c>
      <c r="D1613" s="381">
        <v>60.16</v>
      </c>
    </row>
    <row r="1614" spans="1:4" s="380" customFormat="1" ht="12.75" x14ac:dyDescent="0.2">
      <c r="A1614" s="380">
        <v>7181</v>
      </c>
      <c r="B1614" s="380" t="s">
        <v>7998</v>
      </c>
      <c r="C1614" s="380" t="s">
        <v>6446</v>
      </c>
      <c r="D1614" s="381">
        <v>3.35</v>
      </c>
    </row>
    <row r="1615" spans="1:4" s="380" customFormat="1" ht="12.75" x14ac:dyDescent="0.2">
      <c r="A1615" s="380">
        <v>40742</v>
      </c>
      <c r="B1615" s="380" t="s">
        <v>7999</v>
      </c>
      <c r="C1615" s="380" t="s">
        <v>6446</v>
      </c>
      <c r="D1615" s="381">
        <v>9.8000000000000007</v>
      </c>
    </row>
    <row r="1616" spans="1:4" s="380" customFormat="1" ht="12.75" x14ac:dyDescent="0.2">
      <c r="A1616" s="380">
        <v>7214</v>
      </c>
      <c r="B1616" s="380" t="s">
        <v>8000</v>
      </c>
      <c r="C1616" s="380" t="s">
        <v>6446</v>
      </c>
      <c r="D1616" s="381">
        <v>40.770000000000003</v>
      </c>
    </row>
    <row r="1617" spans="1:4" s="380" customFormat="1" ht="12.75" x14ac:dyDescent="0.2">
      <c r="A1617" s="380">
        <v>7219</v>
      </c>
      <c r="B1617" s="380" t="s">
        <v>8001</v>
      </c>
      <c r="C1617" s="380" t="s">
        <v>6446</v>
      </c>
      <c r="D1617" s="381">
        <v>42.2</v>
      </c>
    </row>
    <row r="1618" spans="1:4" s="380" customFormat="1" ht="12.75" x14ac:dyDescent="0.2">
      <c r="A1618" s="380">
        <v>37972</v>
      </c>
      <c r="B1618" s="380" t="s">
        <v>8002</v>
      </c>
      <c r="C1618" s="380" t="s">
        <v>6446</v>
      </c>
      <c r="D1618" s="381">
        <v>4.05</v>
      </c>
    </row>
    <row r="1619" spans="1:4" s="380" customFormat="1" ht="12.75" x14ac:dyDescent="0.2">
      <c r="A1619" s="380">
        <v>37973</v>
      </c>
      <c r="B1619" s="380" t="s">
        <v>8003</v>
      </c>
      <c r="C1619" s="380" t="s">
        <v>6446</v>
      </c>
      <c r="D1619" s="381">
        <v>6.49</v>
      </c>
    </row>
    <row r="1620" spans="1:4" s="380" customFormat="1" ht="12.75" x14ac:dyDescent="0.2">
      <c r="A1620" s="380">
        <v>37971</v>
      </c>
      <c r="B1620" s="380" t="s">
        <v>8004</v>
      </c>
      <c r="C1620" s="380" t="s">
        <v>6446</v>
      </c>
      <c r="D1620" s="381">
        <v>2.4300000000000002</v>
      </c>
    </row>
    <row r="1621" spans="1:4" s="380" customFormat="1" ht="12.75" x14ac:dyDescent="0.2">
      <c r="A1621" s="380">
        <v>20094</v>
      </c>
      <c r="B1621" s="380" t="s">
        <v>8005</v>
      </c>
      <c r="C1621" s="380" t="s">
        <v>6446</v>
      </c>
      <c r="D1621" s="381">
        <v>29.52</v>
      </c>
    </row>
    <row r="1622" spans="1:4" s="380" customFormat="1" ht="12.75" x14ac:dyDescent="0.2">
      <c r="A1622" s="380">
        <v>20095</v>
      </c>
      <c r="B1622" s="380" t="s">
        <v>8006</v>
      </c>
      <c r="C1622" s="380" t="s">
        <v>6446</v>
      </c>
      <c r="D1622" s="381">
        <v>37.590000000000003</v>
      </c>
    </row>
    <row r="1623" spans="1:4" s="380" customFormat="1" ht="12.75" x14ac:dyDescent="0.2">
      <c r="A1623" s="380">
        <v>1954</v>
      </c>
      <c r="B1623" s="380" t="s">
        <v>8007</v>
      </c>
      <c r="C1623" s="380" t="s">
        <v>6446</v>
      </c>
      <c r="D1623" s="381">
        <v>146.52000000000001</v>
      </c>
    </row>
    <row r="1624" spans="1:4" s="380" customFormat="1" ht="12.75" x14ac:dyDescent="0.2">
      <c r="A1624" s="380">
        <v>1926</v>
      </c>
      <c r="B1624" s="380" t="s">
        <v>8008</v>
      </c>
      <c r="C1624" s="380" t="s">
        <v>6446</v>
      </c>
      <c r="D1624" s="381">
        <v>1.93</v>
      </c>
    </row>
    <row r="1625" spans="1:4" s="380" customFormat="1" ht="12.75" x14ac:dyDescent="0.2">
      <c r="A1625" s="380">
        <v>1927</v>
      </c>
      <c r="B1625" s="380" t="s">
        <v>8009</v>
      </c>
      <c r="C1625" s="380" t="s">
        <v>6446</v>
      </c>
      <c r="D1625" s="381">
        <v>2.5499999999999998</v>
      </c>
    </row>
    <row r="1626" spans="1:4" s="380" customFormat="1" ht="12.75" x14ac:dyDescent="0.2">
      <c r="A1626" s="380">
        <v>1923</v>
      </c>
      <c r="B1626" s="380" t="s">
        <v>8010</v>
      </c>
      <c r="C1626" s="380" t="s">
        <v>6446</v>
      </c>
      <c r="D1626" s="381">
        <v>4.18</v>
      </c>
    </row>
    <row r="1627" spans="1:4" s="380" customFormat="1" ht="12.75" x14ac:dyDescent="0.2">
      <c r="A1627" s="380">
        <v>1929</v>
      </c>
      <c r="B1627" s="380" t="s">
        <v>8011</v>
      </c>
      <c r="C1627" s="380" t="s">
        <v>6446</v>
      </c>
      <c r="D1627" s="381">
        <v>6.84</v>
      </c>
    </row>
    <row r="1628" spans="1:4" s="380" customFormat="1" ht="12.75" x14ac:dyDescent="0.2">
      <c r="A1628" s="380">
        <v>1930</v>
      </c>
      <c r="B1628" s="380" t="s">
        <v>8012</v>
      </c>
      <c r="C1628" s="380" t="s">
        <v>6446</v>
      </c>
      <c r="D1628" s="381">
        <v>13.27</v>
      </c>
    </row>
    <row r="1629" spans="1:4" s="380" customFormat="1" ht="12.75" x14ac:dyDescent="0.2">
      <c r="A1629" s="380">
        <v>1924</v>
      </c>
      <c r="B1629" s="380" t="s">
        <v>8013</v>
      </c>
      <c r="C1629" s="380" t="s">
        <v>6446</v>
      </c>
      <c r="D1629" s="381">
        <v>22.87</v>
      </c>
    </row>
    <row r="1630" spans="1:4" s="380" customFormat="1" ht="12.75" x14ac:dyDescent="0.2">
      <c r="A1630" s="380">
        <v>1922</v>
      </c>
      <c r="B1630" s="380" t="s">
        <v>8014</v>
      </c>
      <c r="C1630" s="380" t="s">
        <v>6446</v>
      </c>
      <c r="D1630" s="381">
        <v>33.97</v>
      </c>
    </row>
    <row r="1631" spans="1:4" s="380" customFormat="1" ht="12.75" x14ac:dyDescent="0.2">
      <c r="A1631" s="380">
        <v>1953</v>
      </c>
      <c r="B1631" s="380" t="s">
        <v>8015</v>
      </c>
      <c r="C1631" s="380" t="s">
        <v>6446</v>
      </c>
      <c r="D1631" s="381">
        <v>59.36</v>
      </c>
    </row>
    <row r="1632" spans="1:4" s="380" customFormat="1" ht="12.75" x14ac:dyDescent="0.2">
      <c r="A1632" s="380">
        <v>1962</v>
      </c>
      <c r="B1632" s="380" t="s">
        <v>8016</v>
      </c>
      <c r="C1632" s="380" t="s">
        <v>6446</v>
      </c>
      <c r="D1632" s="381">
        <v>194.23</v>
      </c>
    </row>
    <row r="1633" spans="1:4" s="380" customFormat="1" ht="12.75" x14ac:dyDescent="0.2">
      <c r="A1633" s="380">
        <v>1955</v>
      </c>
      <c r="B1633" s="380" t="s">
        <v>8017</v>
      </c>
      <c r="C1633" s="380" t="s">
        <v>6446</v>
      </c>
      <c r="D1633" s="381">
        <v>2.56</v>
      </c>
    </row>
    <row r="1634" spans="1:4" s="380" customFormat="1" ht="12.75" x14ac:dyDescent="0.2">
      <c r="A1634" s="380">
        <v>1956</v>
      </c>
      <c r="B1634" s="380" t="s">
        <v>8018</v>
      </c>
      <c r="C1634" s="380" t="s">
        <v>6446</v>
      </c>
      <c r="D1634" s="381">
        <v>3.31</v>
      </c>
    </row>
    <row r="1635" spans="1:4" s="380" customFormat="1" ht="12.75" x14ac:dyDescent="0.2">
      <c r="A1635" s="380">
        <v>1957</v>
      </c>
      <c r="B1635" s="380" t="s">
        <v>8019</v>
      </c>
      <c r="C1635" s="380" t="s">
        <v>6446</v>
      </c>
      <c r="D1635" s="381">
        <v>7.53</v>
      </c>
    </row>
    <row r="1636" spans="1:4" s="380" customFormat="1" ht="12.75" x14ac:dyDescent="0.2">
      <c r="A1636" s="380">
        <v>1958</v>
      </c>
      <c r="B1636" s="380" t="s">
        <v>8020</v>
      </c>
      <c r="C1636" s="380" t="s">
        <v>6446</v>
      </c>
      <c r="D1636" s="381">
        <v>13.36</v>
      </c>
    </row>
    <row r="1637" spans="1:4" s="380" customFormat="1" ht="12.75" x14ac:dyDescent="0.2">
      <c r="A1637" s="380">
        <v>1959</v>
      </c>
      <c r="B1637" s="380" t="s">
        <v>8021</v>
      </c>
      <c r="C1637" s="380" t="s">
        <v>6446</v>
      </c>
      <c r="D1637" s="381">
        <v>16.29</v>
      </c>
    </row>
    <row r="1638" spans="1:4" s="380" customFormat="1" ht="12.75" x14ac:dyDescent="0.2">
      <c r="A1638" s="380">
        <v>1925</v>
      </c>
      <c r="B1638" s="380" t="s">
        <v>8022</v>
      </c>
      <c r="C1638" s="380" t="s">
        <v>6446</v>
      </c>
      <c r="D1638" s="381">
        <v>40.270000000000003</v>
      </c>
    </row>
    <row r="1639" spans="1:4" s="380" customFormat="1" ht="12.75" x14ac:dyDescent="0.2">
      <c r="A1639" s="380">
        <v>1960</v>
      </c>
      <c r="B1639" s="380" t="s">
        <v>8023</v>
      </c>
      <c r="C1639" s="380" t="s">
        <v>6446</v>
      </c>
      <c r="D1639" s="381">
        <v>57.26</v>
      </c>
    </row>
    <row r="1640" spans="1:4" s="380" customFormat="1" ht="12.75" x14ac:dyDescent="0.2">
      <c r="A1640" s="380">
        <v>1961</v>
      </c>
      <c r="B1640" s="380" t="s">
        <v>8024</v>
      </c>
      <c r="C1640" s="380" t="s">
        <v>6446</v>
      </c>
      <c r="D1640" s="381">
        <v>82.27</v>
      </c>
    </row>
    <row r="1641" spans="1:4" s="380" customFormat="1" ht="12.75" x14ac:dyDescent="0.2">
      <c r="A1641" s="380">
        <v>38426</v>
      </c>
      <c r="B1641" s="380" t="s">
        <v>13028</v>
      </c>
      <c r="C1641" s="380" t="s">
        <v>6446</v>
      </c>
      <c r="D1641" s="381">
        <v>23.92</v>
      </c>
    </row>
    <row r="1642" spans="1:4" s="380" customFormat="1" ht="12.75" x14ac:dyDescent="0.2">
      <c r="A1642" s="380">
        <v>38423</v>
      </c>
      <c r="B1642" s="380" t="s">
        <v>13029</v>
      </c>
      <c r="C1642" s="380" t="s">
        <v>6446</v>
      </c>
      <c r="D1642" s="381">
        <v>54.25</v>
      </c>
    </row>
    <row r="1643" spans="1:4" s="380" customFormat="1" ht="12.75" x14ac:dyDescent="0.2">
      <c r="A1643" s="380">
        <v>38421</v>
      </c>
      <c r="B1643" s="380" t="s">
        <v>13030</v>
      </c>
      <c r="C1643" s="380" t="s">
        <v>6446</v>
      </c>
      <c r="D1643" s="381">
        <v>25.61</v>
      </c>
    </row>
    <row r="1644" spans="1:4" s="380" customFormat="1" ht="12.75" x14ac:dyDescent="0.2">
      <c r="A1644" s="380">
        <v>38422</v>
      </c>
      <c r="B1644" s="380" t="s">
        <v>13031</v>
      </c>
      <c r="C1644" s="380" t="s">
        <v>6446</v>
      </c>
      <c r="D1644" s="381">
        <v>37.44</v>
      </c>
    </row>
    <row r="1645" spans="1:4" s="380" customFormat="1" ht="12.75" x14ac:dyDescent="0.2">
      <c r="A1645" s="380">
        <v>39866</v>
      </c>
      <c r="B1645" s="380" t="s">
        <v>8025</v>
      </c>
      <c r="C1645" s="380" t="s">
        <v>6446</v>
      </c>
      <c r="D1645" s="381">
        <v>19.829999999999998</v>
      </c>
    </row>
    <row r="1646" spans="1:4" s="380" customFormat="1" ht="12.75" x14ac:dyDescent="0.2">
      <c r="A1646" s="380">
        <v>39867</v>
      </c>
      <c r="B1646" s="380" t="s">
        <v>8026</v>
      </c>
      <c r="C1646" s="380" t="s">
        <v>6446</v>
      </c>
      <c r="D1646" s="381">
        <v>44.09</v>
      </c>
    </row>
    <row r="1647" spans="1:4" s="380" customFormat="1" ht="12.75" x14ac:dyDescent="0.2">
      <c r="A1647" s="380">
        <v>39868</v>
      </c>
      <c r="B1647" s="380" t="s">
        <v>8027</v>
      </c>
      <c r="C1647" s="380" t="s">
        <v>6446</v>
      </c>
      <c r="D1647" s="381">
        <v>79.430000000000007</v>
      </c>
    </row>
    <row r="1648" spans="1:4" s="380" customFormat="1" ht="12.75" x14ac:dyDescent="0.2">
      <c r="A1648" s="380">
        <v>37999</v>
      </c>
      <c r="B1648" s="380" t="s">
        <v>8028</v>
      </c>
      <c r="C1648" s="380" t="s">
        <v>6446</v>
      </c>
      <c r="D1648" s="381">
        <v>3.88</v>
      </c>
    </row>
    <row r="1649" spans="1:4" s="380" customFormat="1" ht="12.75" x14ac:dyDescent="0.2">
      <c r="A1649" s="380">
        <v>38000</v>
      </c>
      <c r="B1649" s="380" t="s">
        <v>8029</v>
      </c>
      <c r="C1649" s="380" t="s">
        <v>6446</v>
      </c>
      <c r="D1649" s="381">
        <v>5.14</v>
      </c>
    </row>
    <row r="1650" spans="1:4" s="380" customFormat="1" ht="12.75" x14ac:dyDescent="0.2">
      <c r="A1650" s="380">
        <v>38129</v>
      </c>
      <c r="B1650" s="380" t="s">
        <v>8030</v>
      </c>
      <c r="C1650" s="380" t="s">
        <v>6446</v>
      </c>
      <c r="D1650" s="381">
        <v>4.45</v>
      </c>
    </row>
    <row r="1651" spans="1:4" s="380" customFormat="1" ht="12.75" x14ac:dyDescent="0.2">
      <c r="A1651" s="380">
        <v>38025</v>
      </c>
      <c r="B1651" s="380" t="s">
        <v>8031</v>
      </c>
      <c r="C1651" s="380" t="s">
        <v>6446</v>
      </c>
      <c r="D1651" s="381">
        <v>7.43</v>
      </c>
    </row>
    <row r="1652" spans="1:4" s="380" customFormat="1" ht="12.75" x14ac:dyDescent="0.2">
      <c r="A1652" s="380">
        <v>38026</v>
      </c>
      <c r="B1652" s="380" t="s">
        <v>8032</v>
      </c>
      <c r="C1652" s="380" t="s">
        <v>6446</v>
      </c>
      <c r="D1652" s="381">
        <v>19.91</v>
      </c>
    </row>
    <row r="1653" spans="1:4" s="380" customFormat="1" ht="12.75" x14ac:dyDescent="0.2">
      <c r="A1653" s="380">
        <v>1858</v>
      </c>
      <c r="B1653" s="380" t="s">
        <v>8033</v>
      </c>
      <c r="C1653" s="380" t="s">
        <v>6446</v>
      </c>
      <c r="D1653" s="381">
        <v>41.33</v>
      </c>
    </row>
    <row r="1654" spans="1:4" s="380" customFormat="1" ht="12.75" x14ac:dyDescent="0.2">
      <c r="A1654" s="380">
        <v>1844</v>
      </c>
      <c r="B1654" s="380" t="s">
        <v>8034</v>
      </c>
      <c r="C1654" s="380" t="s">
        <v>6446</v>
      </c>
      <c r="D1654" s="381">
        <v>152.38</v>
      </c>
    </row>
    <row r="1655" spans="1:4" s="380" customFormat="1" ht="12.75" x14ac:dyDescent="0.2">
      <c r="A1655" s="380">
        <v>1863</v>
      </c>
      <c r="B1655" s="380" t="s">
        <v>8035</v>
      </c>
      <c r="C1655" s="380" t="s">
        <v>6446</v>
      </c>
      <c r="D1655" s="381">
        <v>59.98</v>
      </c>
    </row>
    <row r="1656" spans="1:4" s="380" customFormat="1" ht="12.75" x14ac:dyDescent="0.2">
      <c r="A1656" s="380">
        <v>1865</v>
      </c>
      <c r="B1656" s="380" t="s">
        <v>8036</v>
      </c>
      <c r="C1656" s="380" t="s">
        <v>6446</v>
      </c>
      <c r="D1656" s="381">
        <v>218.82</v>
      </c>
    </row>
    <row r="1657" spans="1:4" s="380" customFormat="1" ht="12.75" x14ac:dyDescent="0.2">
      <c r="A1657" s="380">
        <v>36355</v>
      </c>
      <c r="B1657" s="380" t="s">
        <v>8037</v>
      </c>
      <c r="C1657" s="380" t="s">
        <v>6446</v>
      </c>
      <c r="D1657" s="381">
        <v>7.21</v>
      </c>
    </row>
    <row r="1658" spans="1:4" s="380" customFormat="1" ht="12.75" x14ac:dyDescent="0.2">
      <c r="A1658" s="380">
        <v>36356</v>
      </c>
      <c r="B1658" s="380" t="s">
        <v>8038</v>
      </c>
      <c r="C1658" s="380" t="s">
        <v>6446</v>
      </c>
      <c r="D1658" s="381">
        <v>12.12</v>
      </c>
    </row>
    <row r="1659" spans="1:4" s="380" customFormat="1" ht="12.75" x14ac:dyDescent="0.2">
      <c r="A1659" s="380">
        <v>1932</v>
      </c>
      <c r="B1659" s="380" t="s">
        <v>8039</v>
      </c>
      <c r="C1659" s="380" t="s">
        <v>6446</v>
      </c>
      <c r="D1659" s="381">
        <v>9.24</v>
      </c>
    </row>
    <row r="1660" spans="1:4" s="380" customFormat="1" ht="12.75" x14ac:dyDescent="0.2">
      <c r="A1660" s="380">
        <v>1933</v>
      </c>
      <c r="B1660" s="380" t="s">
        <v>8040</v>
      </c>
      <c r="C1660" s="380" t="s">
        <v>6446</v>
      </c>
      <c r="D1660" s="381">
        <v>4.0599999999999996</v>
      </c>
    </row>
    <row r="1661" spans="1:4" s="380" customFormat="1" ht="12.75" x14ac:dyDescent="0.2">
      <c r="A1661" s="380">
        <v>1951</v>
      </c>
      <c r="B1661" s="380" t="s">
        <v>8041</v>
      </c>
      <c r="C1661" s="380" t="s">
        <v>6446</v>
      </c>
      <c r="D1661" s="381">
        <v>18.079999999999998</v>
      </c>
    </row>
    <row r="1662" spans="1:4" s="380" customFormat="1" ht="12.75" x14ac:dyDescent="0.2">
      <c r="A1662" s="380">
        <v>1966</v>
      </c>
      <c r="B1662" s="380" t="s">
        <v>8042</v>
      </c>
      <c r="C1662" s="380" t="s">
        <v>6446</v>
      </c>
      <c r="D1662" s="381">
        <v>20.8</v>
      </c>
    </row>
    <row r="1663" spans="1:4" s="380" customFormat="1" ht="12.75" x14ac:dyDescent="0.2">
      <c r="A1663" s="380">
        <v>1952</v>
      </c>
      <c r="B1663" s="380" t="s">
        <v>8043</v>
      </c>
      <c r="C1663" s="380" t="s">
        <v>6446</v>
      </c>
      <c r="D1663" s="381">
        <v>78.11</v>
      </c>
    </row>
    <row r="1664" spans="1:4" s="380" customFormat="1" ht="12.75" x14ac:dyDescent="0.2">
      <c r="A1664" s="380">
        <v>20104</v>
      </c>
      <c r="B1664" s="380" t="s">
        <v>8044</v>
      </c>
      <c r="C1664" s="380" t="s">
        <v>6446</v>
      </c>
      <c r="D1664" s="381">
        <v>577.17999999999995</v>
      </c>
    </row>
    <row r="1665" spans="1:4" s="380" customFormat="1" ht="12.75" x14ac:dyDescent="0.2">
      <c r="A1665" s="380">
        <v>20105</v>
      </c>
      <c r="B1665" s="380" t="s">
        <v>8045</v>
      </c>
      <c r="C1665" s="380" t="s">
        <v>6446</v>
      </c>
      <c r="D1665" s="381">
        <v>899.02</v>
      </c>
    </row>
    <row r="1666" spans="1:4" s="380" customFormat="1" ht="12.75" x14ac:dyDescent="0.2">
      <c r="A1666" s="380">
        <v>1965</v>
      </c>
      <c r="B1666" s="380" t="s">
        <v>8046</v>
      </c>
      <c r="C1666" s="380" t="s">
        <v>6446</v>
      </c>
      <c r="D1666" s="381">
        <v>42.17</v>
      </c>
    </row>
    <row r="1667" spans="1:4" s="380" customFormat="1" ht="12.75" x14ac:dyDescent="0.2">
      <c r="A1667" s="380">
        <v>10765</v>
      </c>
      <c r="B1667" s="380" t="s">
        <v>8047</v>
      </c>
      <c r="C1667" s="380" t="s">
        <v>6446</v>
      </c>
      <c r="D1667" s="381">
        <v>10.66</v>
      </c>
    </row>
    <row r="1668" spans="1:4" s="380" customFormat="1" ht="12.75" x14ac:dyDescent="0.2">
      <c r="A1668" s="380">
        <v>10767</v>
      </c>
      <c r="B1668" s="380" t="s">
        <v>8048</v>
      </c>
      <c r="C1668" s="380" t="s">
        <v>6446</v>
      </c>
      <c r="D1668" s="381">
        <v>34.92</v>
      </c>
    </row>
    <row r="1669" spans="1:4" s="380" customFormat="1" ht="12.75" x14ac:dyDescent="0.2">
      <c r="A1669" s="380">
        <v>1970</v>
      </c>
      <c r="B1669" s="380" t="s">
        <v>8049</v>
      </c>
      <c r="C1669" s="380" t="s">
        <v>6446</v>
      </c>
      <c r="D1669" s="381">
        <v>43.77</v>
      </c>
    </row>
    <row r="1670" spans="1:4" s="380" customFormat="1" ht="12.75" x14ac:dyDescent="0.2">
      <c r="A1670" s="380">
        <v>1967</v>
      </c>
      <c r="B1670" s="380" t="s">
        <v>8050</v>
      </c>
      <c r="C1670" s="380" t="s">
        <v>6446</v>
      </c>
      <c r="D1670" s="381">
        <v>4.87</v>
      </c>
    </row>
    <row r="1671" spans="1:4" s="380" customFormat="1" ht="12.75" x14ac:dyDescent="0.2">
      <c r="A1671" s="380">
        <v>1968</v>
      </c>
      <c r="B1671" s="380" t="s">
        <v>8051</v>
      </c>
      <c r="C1671" s="380" t="s">
        <v>6446</v>
      </c>
      <c r="D1671" s="381">
        <v>10.199999999999999</v>
      </c>
    </row>
    <row r="1672" spans="1:4" s="380" customFormat="1" ht="12.75" x14ac:dyDescent="0.2">
      <c r="A1672" s="380">
        <v>1969</v>
      </c>
      <c r="B1672" s="380" t="s">
        <v>8052</v>
      </c>
      <c r="C1672" s="380" t="s">
        <v>6446</v>
      </c>
      <c r="D1672" s="381">
        <v>30.02</v>
      </c>
    </row>
    <row r="1673" spans="1:4" s="380" customFormat="1" ht="12.75" x14ac:dyDescent="0.2">
      <c r="A1673" s="380">
        <v>1839</v>
      </c>
      <c r="B1673" s="380" t="s">
        <v>8053</v>
      </c>
      <c r="C1673" s="380" t="s">
        <v>6446</v>
      </c>
      <c r="D1673" s="381">
        <v>156.66</v>
      </c>
    </row>
    <row r="1674" spans="1:4" s="380" customFormat="1" ht="12.75" x14ac:dyDescent="0.2">
      <c r="A1674" s="380">
        <v>1835</v>
      </c>
      <c r="B1674" s="380" t="s">
        <v>8054</v>
      </c>
      <c r="C1674" s="380" t="s">
        <v>6446</v>
      </c>
      <c r="D1674" s="381">
        <v>33.299999999999997</v>
      </c>
    </row>
    <row r="1675" spans="1:4" s="380" customFormat="1" ht="12.75" x14ac:dyDescent="0.2">
      <c r="A1675" s="380">
        <v>1823</v>
      </c>
      <c r="B1675" s="380" t="s">
        <v>8055</v>
      </c>
      <c r="C1675" s="380" t="s">
        <v>6446</v>
      </c>
      <c r="D1675" s="381">
        <v>64.39</v>
      </c>
    </row>
    <row r="1676" spans="1:4" s="380" customFormat="1" ht="12.75" x14ac:dyDescent="0.2">
      <c r="A1676" s="380">
        <v>1827</v>
      </c>
      <c r="B1676" s="380" t="s">
        <v>8056</v>
      </c>
      <c r="C1676" s="380" t="s">
        <v>6446</v>
      </c>
      <c r="D1676" s="381">
        <v>155.13</v>
      </c>
    </row>
    <row r="1677" spans="1:4" s="380" customFormat="1" ht="12.75" x14ac:dyDescent="0.2">
      <c r="A1677" s="380">
        <v>1831</v>
      </c>
      <c r="B1677" s="380" t="s">
        <v>8057</v>
      </c>
      <c r="C1677" s="380" t="s">
        <v>6446</v>
      </c>
      <c r="D1677" s="381">
        <v>33.869999999999997</v>
      </c>
    </row>
    <row r="1678" spans="1:4" s="380" customFormat="1" ht="12.75" x14ac:dyDescent="0.2">
      <c r="A1678" s="380">
        <v>1825</v>
      </c>
      <c r="B1678" s="380" t="s">
        <v>8058</v>
      </c>
      <c r="C1678" s="380" t="s">
        <v>6446</v>
      </c>
      <c r="D1678" s="381">
        <v>83.58</v>
      </c>
    </row>
    <row r="1679" spans="1:4" s="380" customFormat="1" ht="12.75" x14ac:dyDescent="0.2">
      <c r="A1679" s="380">
        <v>1828</v>
      </c>
      <c r="B1679" s="380" t="s">
        <v>8059</v>
      </c>
      <c r="C1679" s="380" t="s">
        <v>6446</v>
      </c>
      <c r="D1679" s="381">
        <v>189.31</v>
      </c>
    </row>
    <row r="1680" spans="1:4" s="380" customFormat="1" ht="12.75" x14ac:dyDescent="0.2">
      <c r="A1680" s="380">
        <v>1845</v>
      </c>
      <c r="B1680" s="380" t="s">
        <v>8060</v>
      </c>
      <c r="C1680" s="380" t="s">
        <v>6446</v>
      </c>
      <c r="D1680" s="381">
        <v>42.44</v>
      </c>
    </row>
    <row r="1681" spans="1:4" s="380" customFormat="1" ht="12.75" x14ac:dyDescent="0.2">
      <c r="A1681" s="380">
        <v>1824</v>
      </c>
      <c r="B1681" s="380" t="s">
        <v>8061</v>
      </c>
      <c r="C1681" s="380" t="s">
        <v>6446</v>
      </c>
      <c r="D1681" s="381">
        <v>100.19</v>
      </c>
    </row>
    <row r="1682" spans="1:4" s="380" customFormat="1" ht="12.75" x14ac:dyDescent="0.2">
      <c r="A1682" s="380">
        <v>1941</v>
      </c>
      <c r="B1682" s="380" t="s">
        <v>8062</v>
      </c>
      <c r="C1682" s="380" t="s">
        <v>6446</v>
      </c>
      <c r="D1682" s="381">
        <v>28.7</v>
      </c>
    </row>
    <row r="1683" spans="1:4" s="380" customFormat="1" ht="12.75" x14ac:dyDescent="0.2">
      <c r="A1683" s="380">
        <v>1940</v>
      </c>
      <c r="B1683" s="380" t="s">
        <v>8063</v>
      </c>
      <c r="C1683" s="380" t="s">
        <v>6446</v>
      </c>
      <c r="D1683" s="381">
        <v>21.69</v>
      </c>
    </row>
    <row r="1684" spans="1:4" s="380" customFormat="1" ht="12.75" x14ac:dyDescent="0.2">
      <c r="A1684" s="380">
        <v>1937</v>
      </c>
      <c r="B1684" s="380" t="s">
        <v>8064</v>
      </c>
      <c r="C1684" s="380" t="s">
        <v>6446</v>
      </c>
      <c r="D1684" s="381">
        <v>4.5</v>
      </c>
    </row>
    <row r="1685" spans="1:4" s="380" customFormat="1" ht="12.75" x14ac:dyDescent="0.2">
      <c r="A1685" s="380">
        <v>1939</v>
      </c>
      <c r="B1685" s="380" t="s">
        <v>8065</v>
      </c>
      <c r="C1685" s="380" t="s">
        <v>6446</v>
      </c>
      <c r="D1685" s="381">
        <v>8.92</v>
      </c>
    </row>
    <row r="1686" spans="1:4" s="380" customFormat="1" ht="12.75" x14ac:dyDescent="0.2">
      <c r="A1686" s="380">
        <v>1942</v>
      </c>
      <c r="B1686" s="380" t="s">
        <v>8066</v>
      </c>
      <c r="C1686" s="380" t="s">
        <v>6446</v>
      </c>
      <c r="D1686" s="381">
        <v>40.96</v>
      </c>
    </row>
    <row r="1687" spans="1:4" s="380" customFormat="1" ht="12.75" x14ac:dyDescent="0.2">
      <c r="A1687" s="380">
        <v>1938</v>
      </c>
      <c r="B1687" s="380" t="s">
        <v>8067</v>
      </c>
      <c r="C1687" s="380" t="s">
        <v>6446</v>
      </c>
      <c r="D1687" s="381">
        <v>5.7</v>
      </c>
    </row>
    <row r="1688" spans="1:4" s="380" customFormat="1" ht="12.75" x14ac:dyDescent="0.2">
      <c r="A1688" s="380">
        <v>42692</v>
      </c>
      <c r="B1688" s="380" t="s">
        <v>8068</v>
      </c>
      <c r="C1688" s="380" t="s">
        <v>6446</v>
      </c>
      <c r="D1688" s="381">
        <v>485.48</v>
      </c>
    </row>
    <row r="1689" spans="1:4" s="380" customFormat="1" ht="12.75" x14ac:dyDescent="0.2">
      <c r="A1689" s="380">
        <v>42693</v>
      </c>
      <c r="B1689" s="380" t="s">
        <v>8069</v>
      </c>
      <c r="C1689" s="380" t="s">
        <v>6446</v>
      </c>
      <c r="D1689" s="381">
        <v>798.58</v>
      </c>
    </row>
    <row r="1690" spans="1:4" s="380" customFormat="1" ht="12.75" x14ac:dyDescent="0.2">
      <c r="A1690" s="380">
        <v>42695</v>
      </c>
      <c r="B1690" s="380" t="s">
        <v>8070</v>
      </c>
      <c r="C1690" s="380" t="s">
        <v>6446</v>
      </c>
      <c r="D1690" s="381">
        <v>607.20000000000005</v>
      </c>
    </row>
    <row r="1691" spans="1:4" s="380" customFormat="1" ht="12.75" x14ac:dyDescent="0.2">
      <c r="A1691" s="380">
        <v>42694</v>
      </c>
      <c r="B1691" s="380" t="s">
        <v>8071</v>
      </c>
      <c r="C1691" s="380" t="s">
        <v>6446</v>
      </c>
      <c r="D1691" s="381">
        <v>897.67</v>
      </c>
    </row>
    <row r="1692" spans="1:4" s="380" customFormat="1" ht="12.75" x14ac:dyDescent="0.2">
      <c r="A1692" s="380">
        <v>20097</v>
      </c>
      <c r="B1692" s="380" t="s">
        <v>13032</v>
      </c>
      <c r="C1692" s="380" t="s">
        <v>6446</v>
      </c>
      <c r="D1692" s="381">
        <v>41.35</v>
      </c>
    </row>
    <row r="1693" spans="1:4" s="380" customFormat="1" ht="12.75" x14ac:dyDescent="0.2">
      <c r="A1693" s="380">
        <v>20098</v>
      </c>
      <c r="B1693" s="380" t="s">
        <v>13033</v>
      </c>
      <c r="C1693" s="380" t="s">
        <v>6446</v>
      </c>
      <c r="D1693" s="381">
        <v>139.41999999999999</v>
      </c>
    </row>
    <row r="1694" spans="1:4" s="380" customFormat="1" ht="12.75" x14ac:dyDescent="0.2">
      <c r="A1694" s="380">
        <v>20096</v>
      </c>
      <c r="B1694" s="380" t="s">
        <v>13034</v>
      </c>
      <c r="C1694" s="380" t="s">
        <v>6446</v>
      </c>
      <c r="D1694" s="381">
        <v>27.05</v>
      </c>
    </row>
    <row r="1695" spans="1:4" s="380" customFormat="1" ht="12.75" x14ac:dyDescent="0.2">
      <c r="A1695" s="380">
        <v>1964</v>
      </c>
      <c r="B1695" s="380" t="s">
        <v>8072</v>
      </c>
      <c r="C1695" s="380" t="s">
        <v>6446</v>
      </c>
      <c r="D1695" s="381">
        <v>25.01</v>
      </c>
    </row>
    <row r="1696" spans="1:4" s="380" customFormat="1" ht="12.75" x14ac:dyDescent="0.2">
      <c r="A1696" s="380">
        <v>1880</v>
      </c>
      <c r="B1696" s="380" t="s">
        <v>8073</v>
      </c>
      <c r="C1696" s="380" t="s">
        <v>6446</v>
      </c>
      <c r="D1696" s="381">
        <v>3.3</v>
      </c>
    </row>
    <row r="1697" spans="1:4" s="380" customFormat="1" ht="12.75" x14ac:dyDescent="0.2">
      <c r="A1697" s="380">
        <v>39274</v>
      </c>
      <c r="B1697" s="380" t="s">
        <v>8074</v>
      </c>
      <c r="C1697" s="380" t="s">
        <v>6446</v>
      </c>
      <c r="D1697" s="381">
        <v>2.56</v>
      </c>
    </row>
    <row r="1698" spans="1:4" s="380" customFormat="1" ht="12.75" x14ac:dyDescent="0.2">
      <c r="A1698" s="380">
        <v>2628</v>
      </c>
      <c r="B1698" s="380" t="s">
        <v>8075</v>
      </c>
      <c r="C1698" s="380" t="s">
        <v>6446</v>
      </c>
      <c r="D1698" s="381">
        <v>225.33</v>
      </c>
    </row>
    <row r="1699" spans="1:4" s="380" customFormat="1" ht="12.75" x14ac:dyDescent="0.2">
      <c r="A1699" s="380">
        <v>2622</v>
      </c>
      <c r="B1699" s="380" t="s">
        <v>8076</v>
      </c>
      <c r="C1699" s="380" t="s">
        <v>6446</v>
      </c>
      <c r="D1699" s="381">
        <v>5.35</v>
      </c>
    </row>
    <row r="1700" spans="1:4" s="380" customFormat="1" ht="12.75" x14ac:dyDescent="0.2">
      <c r="A1700" s="380">
        <v>2623</v>
      </c>
      <c r="B1700" s="380" t="s">
        <v>8077</v>
      </c>
      <c r="C1700" s="380" t="s">
        <v>6446</v>
      </c>
      <c r="D1700" s="381">
        <v>6.44</v>
      </c>
    </row>
    <row r="1701" spans="1:4" s="380" customFormat="1" ht="12.75" x14ac:dyDescent="0.2">
      <c r="A1701" s="380">
        <v>2624</v>
      </c>
      <c r="B1701" s="380" t="s">
        <v>8078</v>
      </c>
      <c r="C1701" s="380" t="s">
        <v>6446</v>
      </c>
      <c r="D1701" s="381">
        <v>10.24</v>
      </c>
    </row>
    <row r="1702" spans="1:4" s="380" customFormat="1" ht="12.75" x14ac:dyDescent="0.2">
      <c r="A1702" s="380">
        <v>2625</v>
      </c>
      <c r="B1702" s="380" t="s">
        <v>8079</v>
      </c>
      <c r="C1702" s="380" t="s">
        <v>6446</v>
      </c>
      <c r="D1702" s="381">
        <v>21.62</v>
      </c>
    </row>
    <row r="1703" spans="1:4" s="380" customFormat="1" ht="12.75" x14ac:dyDescent="0.2">
      <c r="A1703" s="380">
        <v>2626</v>
      </c>
      <c r="B1703" s="380" t="s">
        <v>8080</v>
      </c>
      <c r="C1703" s="380" t="s">
        <v>6446</v>
      </c>
      <c r="D1703" s="381">
        <v>31.68</v>
      </c>
    </row>
    <row r="1704" spans="1:4" s="380" customFormat="1" ht="12.75" x14ac:dyDescent="0.2">
      <c r="A1704" s="380">
        <v>2630</v>
      </c>
      <c r="B1704" s="380" t="s">
        <v>8081</v>
      </c>
      <c r="C1704" s="380" t="s">
        <v>6446</v>
      </c>
      <c r="D1704" s="381">
        <v>48.18</v>
      </c>
    </row>
    <row r="1705" spans="1:4" s="380" customFormat="1" ht="12.75" x14ac:dyDescent="0.2">
      <c r="A1705" s="380">
        <v>2627</v>
      </c>
      <c r="B1705" s="380" t="s">
        <v>8082</v>
      </c>
      <c r="C1705" s="380" t="s">
        <v>6446</v>
      </c>
      <c r="D1705" s="381">
        <v>84.87</v>
      </c>
    </row>
    <row r="1706" spans="1:4" s="380" customFormat="1" ht="12.75" x14ac:dyDescent="0.2">
      <c r="A1706" s="380">
        <v>2629</v>
      </c>
      <c r="B1706" s="380" t="s">
        <v>8083</v>
      </c>
      <c r="C1706" s="380" t="s">
        <v>6446</v>
      </c>
      <c r="D1706" s="381">
        <v>114.8</v>
      </c>
    </row>
    <row r="1707" spans="1:4" s="380" customFormat="1" ht="12.75" x14ac:dyDescent="0.2">
      <c r="A1707" s="380">
        <v>12033</v>
      </c>
      <c r="B1707" s="380" t="s">
        <v>8084</v>
      </c>
      <c r="C1707" s="380" t="s">
        <v>6446</v>
      </c>
      <c r="D1707" s="381">
        <v>10.55</v>
      </c>
    </row>
    <row r="1708" spans="1:4" s="380" customFormat="1" ht="12.75" x14ac:dyDescent="0.2">
      <c r="A1708" s="380">
        <v>40408</v>
      </c>
      <c r="B1708" s="380" t="s">
        <v>8085</v>
      </c>
      <c r="C1708" s="380" t="s">
        <v>6446</v>
      </c>
      <c r="D1708" s="381">
        <v>6.93</v>
      </c>
    </row>
    <row r="1709" spans="1:4" s="380" customFormat="1" ht="12.75" x14ac:dyDescent="0.2">
      <c r="A1709" s="380">
        <v>40409</v>
      </c>
      <c r="B1709" s="380" t="s">
        <v>8086</v>
      </c>
      <c r="C1709" s="380" t="s">
        <v>6446</v>
      </c>
      <c r="D1709" s="381">
        <v>2.4500000000000002</v>
      </c>
    </row>
    <row r="1710" spans="1:4" s="380" customFormat="1" ht="12.75" x14ac:dyDescent="0.2">
      <c r="A1710" s="380">
        <v>39276</v>
      </c>
      <c r="B1710" s="380" t="s">
        <v>8087</v>
      </c>
      <c r="C1710" s="380" t="s">
        <v>6446</v>
      </c>
      <c r="D1710" s="381">
        <v>6.24</v>
      </c>
    </row>
    <row r="1711" spans="1:4" s="380" customFormat="1" ht="12.75" x14ac:dyDescent="0.2">
      <c r="A1711" s="380">
        <v>39277</v>
      </c>
      <c r="B1711" s="380" t="s">
        <v>8088</v>
      </c>
      <c r="C1711" s="380" t="s">
        <v>6446</v>
      </c>
      <c r="D1711" s="381">
        <v>16.86</v>
      </c>
    </row>
    <row r="1712" spans="1:4" s="380" customFormat="1" ht="12.75" x14ac:dyDescent="0.2">
      <c r="A1712" s="380">
        <v>12034</v>
      </c>
      <c r="B1712" s="380" t="s">
        <v>8089</v>
      </c>
      <c r="C1712" s="380" t="s">
        <v>6446</v>
      </c>
      <c r="D1712" s="381">
        <v>4.78</v>
      </c>
    </row>
    <row r="1713" spans="1:4" s="380" customFormat="1" ht="12.75" x14ac:dyDescent="0.2">
      <c r="A1713" s="380">
        <v>39879</v>
      </c>
      <c r="B1713" s="380" t="s">
        <v>8090</v>
      </c>
      <c r="C1713" s="380" t="s">
        <v>6446</v>
      </c>
      <c r="D1713" s="381">
        <v>5.57</v>
      </c>
    </row>
    <row r="1714" spans="1:4" s="380" customFormat="1" ht="12.75" x14ac:dyDescent="0.2">
      <c r="A1714" s="380">
        <v>39880</v>
      </c>
      <c r="B1714" s="380" t="s">
        <v>8091</v>
      </c>
      <c r="C1714" s="380" t="s">
        <v>6446</v>
      </c>
      <c r="D1714" s="381">
        <v>12.34</v>
      </c>
    </row>
    <row r="1715" spans="1:4" s="380" customFormat="1" ht="12.75" x14ac:dyDescent="0.2">
      <c r="A1715" s="380">
        <v>39881</v>
      </c>
      <c r="B1715" s="380" t="s">
        <v>8092</v>
      </c>
      <c r="C1715" s="380" t="s">
        <v>6446</v>
      </c>
      <c r="D1715" s="381">
        <v>19.809999999999999</v>
      </c>
    </row>
    <row r="1716" spans="1:4" s="380" customFormat="1" ht="12.75" x14ac:dyDescent="0.2">
      <c r="A1716" s="380">
        <v>39882</v>
      </c>
      <c r="B1716" s="380" t="s">
        <v>8093</v>
      </c>
      <c r="C1716" s="380" t="s">
        <v>6446</v>
      </c>
      <c r="D1716" s="381">
        <v>52.19</v>
      </c>
    </row>
    <row r="1717" spans="1:4" s="380" customFormat="1" ht="12.75" x14ac:dyDescent="0.2">
      <c r="A1717" s="380">
        <v>39883</v>
      </c>
      <c r="B1717" s="380" t="s">
        <v>8094</v>
      </c>
      <c r="C1717" s="380" t="s">
        <v>6446</v>
      </c>
      <c r="D1717" s="381">
        <v>83.34</v>
      </c>
    </row>
    <row r="1718" spans="1:4" s="380" customFormat="1" ht="12.75" x14ac:dyDescent="0.2">
      <c r="A1718" s="380">
        <v>39884</v>
      </c>
      <c r="B1718" s="380" t="s">
        <v>8095</v>
      </c>
      <c r="C1718" s="380" t="s">
        <v>6446</v>
      </c>
      <c r="D1718" s="381">
        <v>123.78</v>
      </c>
    </row>
    <row r="1719" spans="1:4" s="380" customFormat="1" ht="12.75" x14ac:dyDescent="0.2">
      <c r="A1719" s="380">
        <v>39885</v>
      </c>
      <c r="B1719" s="380" t="s">
        <v>8096</v>
      </c>
      <c r="C1719" s="380" t="s">
        <v>6446</v>
      </c>
      <c r="D1719" s="381">
        <v>294.19</v>
      </c>
    </row>
    <row r="1720" spans="1:4" s="380" customFormat="1" ht="12.75" x14ac:dyDescent="0.2">
      <c r="A1720" s="380">
        <v>1777</v>
      </c>
      <c r="B1720" s="380" t="s">
        <v>8097</v>
      </c>
      <c r="C1720" s="380" t="s">
        <v>6446</v>
      </c>
      <c r="D1720" s="381">
        <v>79.91</v>
      </c>
    </row>
    <row r="1721" spans="1:4" s="380" customFormat="1" ht="12.75" x14ac:dyDescent="0.2">
      <c r="A1721" s="380">
        <v>1819</v>
      </c>
      <c r="B1721" s="380" t="s">
        <v>8098</v>
      </c>
      <c r="C1721" s="380" t="s">
        <v>6446</v>
      </c>
      <c r="D1721" s="381">
        <v>58.14</v>
      </c>
    </row>
    <row r="1722" spans="1:4" s="380" customFormat="1" ht="12.75" x14ac:dyDescent="0.2">
      <c r="A1722" s="380">
        <v>1775</v>
      </c>
      <c r="B1722" s="380" t="s">
        <v>8099</v>
      </c>
      <c r="C1722" s="380" t="s">
        <v>6446</v>
      </c>
      <c r="D1722" s="381">
        <v>17.39</v>
      </c>
    </row>
    <row r="1723" spans="1:4" s="380" customFormat="1" ht="12.75" x14ac:dyDescent="0.2">
      <c r="A1723" s="380">
        <v>1776</v>
      </c>
      <c r="B1723" s="380" t="s">
        <v>8100</v>
      </c>
      <c r="C1723" s="380" t="s">
        <v>6446</v>
      </c>
      <c r="D1723" s="381">
        <v>47.3</v>
      </c>
    </row>
    <row r="1724" spans="1:4" s="380" customFormat="1" ht="12.75" x14ac:dyDescent="0.2">
      <c r="A1724" s="380">
        <v>1778</v>
      </c>
      <c r="B1724" s="380" t="s">
        <v>8101</v>
      </c>
      <c r="C1724" s="380" t="s">
        <v>6446</v>
      </c>
      <c r="D1724" s="381">
        <v>193.43</v>
      </c>
    </row>
    <row r="1725" spans="1:4" s="380" customFormat="1" ht="12.75" x14ac:dyDescent="0.2">
      <c r="A1725" s="380">
        <v>1818</v>
      </c>
      <c r="B1725" s="380" t="s">
        <v>8102</v>
      </c>
      <c r="C1725" s="380" t="s">
        <v>6446</v>
      </c>
      <c r="D1725" s="381">
        <v>128.4</v>
      </c>
    </row>
    <row r="1726" spans="1:4" s="380" customFormat="1" ht="12.75" x14ac:dyDescent="0.2">
      <c r="A1726" s="380">
        <v>1820</v>
      </c>
      <c r="B1726" s="380" t="s">
        <v>8103</v>
      </c>
      <c r="C1726" s="380" t="s">
        <v>6446</v>
      </c>
      <c r="D1726" s="381">
        <v>25.11</v>
      </c>
    </row>
    <row r="1727" spans="1:4" s="380" customFormat="1" ht="12.75" x14ac:dyDescent="0.2">
      <c r="A1727" s="380">
        <v>1779</v>
      </c>
      <c r="B1727" s="380" t="s">
        <v>8104</v>
      </c>
      <c r="C1727" s="380" t="s">
        <v>6446</v>
      </c>
      <c r="D1727" s="381">
        <v>281.32</v>
      </c>
    </row>
    <row r="1728" spans="1:4" s="380" customFormat="1" ht="12.75" x14ac:dyDescent="0.2">
      <c r="A1728" s="380">
        <v>1780</v>
      </c>
      <c r="B1728" s="380" t="s">
        <v>8105</v>
      </c>
      <c r="C1728" s="380" t="s">
        <v>6446</v>
      </c>
      <c r="D1728" s="381">
        <v>579.95000000000005</v>
      </c>
    </row>
    <row r="1729" spans="1:4" s="380" customFormat="1" ht="12.75" x14ac:dyDescent="0.2">
      <c r="A1729" s="380">
        <v>1783</v>
      </c>
      <c r="B1729" s="380" t="s">
        <v>8106</v>
      </c>
      <c r="C1729" s="380" t="s">
        <v>6446</v>
      </c>
      <c r="D1729" s="381">
        <v>61.32</v>
      </c>
    </row>
    <row r="1730" spans="1:4" s="380" customFormat="1" ht="12.75" x14ac:dyDescent="0.2">
      <c r="A1730" s="380">
        <v>1782</v>
      </c>
      <c r="B1730" s="380" t="s">
        <v>8107</v>
      </c>
      <c r="C1730" s="380" t="s">
        <v>6446</v>
      </c>
      <c r="D1730" s="381">
        <v>48.48</v>
      </c>
    </row>
    <row r="1731" spans="1:4" s="380" customFormat="1" ht="12.75" x14ac:dyDescent="0.2">
      <c r="A1731" s="380">
        <v>1817</v>
      </c>
      <c r="B1731" s="380" t="s">
        <v>8108</v>
      </c>
      <c r="C1731" s="380" t="s">
        <v>6446</v>
      </c>
      <c r="D1731" s="381">
        <v>14.44</v>
      </c>
    </row>
    <row r="1732" spans="1:4" s="380" customFormat="1" ht="12.75" x14ac:dyDescent="0.2">
      <c r="A1732" s="380">
        <v>1781</v>
      </c>
      <c r="B1732" s="380" t="s">
        <v>8109</v>
      </c>
      <c r="C1732" s="380" t="s">
        <v>6446</v>
      </c>
      <c r="D1732" s="381">
        <v>31.59</v>
      </c>
    </row>
    <row r="1733" spans="1:4" s="380" customFormat="1" ht="12.75" x14ac:dyDescent="0.2">
      <c r="A1733" s="380">
        <v>1784</v>
      </c>
      <c r="B1733" s="380" t="s">
        <v>8110</v>
      </c>
      <c r="C1733" s="380" t="s">
        <v>6446</v>
      </c>
      <c r="D1733" s="381">
        <v>173.15</v>
      </c>
    </row>
    <row r="1734" spans="1:4" s="380" customFormat="1" ht="12.75" x14ac:dyDescent="0.2">
      <c r="A1734" s="380">
        <v>1810</v>
      </c>
      <c r="B1734" s="380" t="s">
        <v>8111</v>
      </c>
      <c r="C1734" s="380" t="s">
        <v>6446</v>
      </c>
      <c r="D1734" s="381">
        <v>96.04</v>
      </c>
    </row>
    <row r="1735" spans="1:4" s="380" customFormat="1" ht="12.75" x14ac:dyDescent="0.2">
      <c r="A1735" s="380">
        <v>1811</v>
      </c>
      <c r="B1735" s="380" t="s">
        <v>8112</v>
      </c>
      <c r="C1735" s="380" t="s">
        <v>6446</v>
      </c>
      <c r="D1735" s="381">
        <v>20.77</v>
      </c>
    </row>
    <row r="1736" spans="1:4" s="380" customFormat="1" ht="12.75" x14ac:dyDescent="0.2">
      <c r="A1736" s="380">
        <v>1812</v>
      </c>
      <c r="B1736" s="380" t="s">
        <v>8113</v>
      </c>
      <c r="C1736" s="380" t="s">
        <v>6446</v>
      </c>
      <c r="D1736" s="381">
        <v>242.44</v>
      </c>
    </row>
    <row r="1737" spans="1:4" s="380" customFormat="1" ht="12.75" x14ac:dyDescent="0.2">
      <c r="A1737" s="380">
        <v>40386</v>
      </c>
      <c r="B1737" s="380" t="s">
        <v>8114</v>
      </c>
      <c r="C1737" s="380" t="s">
        <v>6446</v>
      </c>
      <c r="D1737" s="381">
        <v>78.56</v>
      </c>
    </row>
    <row r="1738" spans="1:4" s="380" customFormat="1" ht="12.75" x14ac:dyDescent="0.2">
      <c r="A1738" s="380">
        <v>40384</v>
      </c>
      <c r="B1738" s="380" t="s">
        <v>8115</v>
      </c>
      <c r="C1738" s="380" t="s">
        <v>6446</v>
      </c>
      <c r="D1738" s="381">
        <v>53.79</v>
      </c>
    </row>
    <row r="1739" spans="1:4" s="380" customFormat="1" ht="12.75" x14ac:dyDescent="0.2">
      <c r="A1739" s="380">
        <v>40379</v>
      </c>
      <c r="B1739" s="380" t="s">
        <v>8116</v>
      </c>
      <c r="C1739" s="380" t="s">
        <v>6446</v>
      </c>
      <c r="D1739" s="381">
        <v>18.59</v>
      </c>
    </row>
    <row r="1740" spans="1:4" s="380" customFormat="1" ht="12.75" x14ac:dyDescent="0.2">
      <c r="A1740" s="380">
        <v>40423</v>
      </c>
      <c r="B1740" s="380" t="s">
        <v>8117</v>
      </c>
      <c r="C1740" s="380" t="s">
        <v>6446</v>
      </c>
      <c r="D1740" s="381">
        <v>35.19</v>
      </c>
    </row>
    <row r="1741" spans="1:4" s="380" customFormat="1" ht="12.75" x14ac:dyDescent="0.2">
      <c r="A1741" s="380">
        <v>40389</v>
      </c>
      <c r="B1741" s="380" t="s">
        <v>8118</v>
      </c>
      <c r="C1741" s="380" t="s">
        <v>6446</v>
      </c>
      <c r="D1741" s="381">
        <v>223.16</v>
      </c>
    </row>
    <row r="1742" spans="1:4" s="380" customFormat="1" ht="12.75" x14ac:dyDescent="0.2">
      <c r="A1742" s="380">
        <v>40388</v>
      </c>
      <c r="B1742" s="380" t="s">
        <v>8119</v>
      </c>
      <c r="C1742" s="380" t="s">
        <v>6446</v>
      </c>
      <c r="D1742" s="381">
        <v>111.7</v>
      </c>
    </row>
    <row r="1743" spans="1:4" s="380" customFormat="1" ht="12.75" x14ac:dyDescent="0.2">
      <c r="A1743" s="380">
        <v>40381</v>
      </c>
      <c r="B1743" s="380" t="s">
        <v>8120</v>
      </c>
      <c r="C1743" s="380" t="s">
        <v>6446</v>
      </c>
      <c r="D1743" s="381">
        <v>24.79</v>
      </c>
    </row>
    <row r="1744" spans="1:4" s="380" customFormat="1" ht="12.75" x14ac:dyDescent="0.2">
      <c r="A1744" s="380">
        <v>40391</v>
      </c>
      <c r="B1744" s="380" t="s">
        <v>8121</v>
      </c>
      <c r="C1744" s="380" t="s">
        <v>6446</v>
      </c>
      <c r="D1744" s="381">
        <v>579.21</v>
      </c>
    </row>
    <row r="1745" spans="1:4" s="380" customFormat="1" ht="12.75" x14ac:dyDescent="0.2">
      <c r="A1745" s="380">
        <v>40414</v>
      </c>
      <c r="B1745" s="380" t="s">
        <v>8122</v>
      </c>
      <c r="C1745" s="380" t="s">
        <v>6446</v>
      </c>
      <c r="D1745" s="381">
        <v>21.67</v>
      </c>
    </row>
    <row r="1746" spans="1:4" s="380" customFormat="1" ht="12.75" x14ac:dyDescent="0.2">
      <c r="A1746" s="380">
        <v>40416</v>
      </c>
      <c r="B1746" s="380" t="s">
        <v>8123</v>
      </c>
      <c r="C1746" s="380" t="s">
        <v>6446</v>
      </c>
      <c r="D1746" s="381">
        <v>29.96</v>
      </c>
    </row>
    <row r="1747" spans="1:4" s="380" customFormat="1" ht="12.75" x14ac:dyDescent="0.2">
      <c r="A1747" s="380">
        <v>40418</v>
      </c>
      <c r="B1747" s="380" t="s">
        <v>8124</v>
      </c>
      <c r="C1747" s="380" t="s">
        <v>6446</v>
      </c>
      <c r="D1747" s="381">
        <v>35.74</v>
      </c>
    </row>
    <row r="1748" spans="1:4" s="380" customFormat="1" ht="12.75" x14ac:dyDescent="0.2">
      <c r="A1748" s="380">
        <v>2609</v>
      </c>
      <c r="B1748" s="380" t="s">
        <v>8125</v>
      </c>
      <c r="C1748" s="380" t="s">
        <v>6446</v>
      </c>
      <c r="D1748" s="381">
        <v>5.0199999999999996</v>
      </c>
    </row>
    <row r="1749" spans="1:4" s="380" customFormat="1" ht="12.75" x14ac:dyDescent="0.2">
      <c r="A1749" s="380">
        <v>2634</v>
      </c>
      <c r="B1749" s="380" t="s">
        <v>8126</v>
      </c>
      <c r="C1749" s="380" t="s">
        <v>6446</v>
      </c>
      <c r="D1749" s="381">
        <v>6.6</v>
      </c>
    </row>
    <row r="1750" spans="1:4" s="380" customFormat="1" ht="12.75" x14ac:dyDescent="0.2">
      <c r="A1750" s="380">
        <v>2611</v>
      </c>
      <c r="B1750" s="380" t="s">
        <v>8127</v>
      </c>
      <c r="C1750" s="380" t="s">
        <v>6446</v>
      </c>
      <c r="D1750" s="381">
        <v>18.61</v>
      </c>
    </row>
    <row r="1751" spans="1:4" s="380" customFormat="1" ht="12.75" x14ac:dyDescent="0.2">
      <c r="A1751" s="380">
        <v>34359</v>
      </c>
      <c r="B1751" s="380" t="s">
        <v>8128</v>
      </c>
      <c r="C1751" s="380" t="s">
        <v>6446</v>
      </c>
      <c r="D1751" s="381">
        <v>10.38</v>
      </c>
    </row>
    <row r="1752" spans="1:4" s="380" customFormat="1" ht="12.75" x14ac:dyDescent="0.2">
      <c r="A1752" s="380">
        <v>1789</v>
      </c>
      <c r="B1752" s="380" t="s">
        <v>8129</v>
      </c>
      <c r="C1752" s="380" t="s">
        <v>6446</v>
      </c>
      <c r="D1752" s="381">
        <v>76.7</v>
      </c>
    </row>
    <row r="1753" spans="1:4" s="380" customFormat="1" ht="12.75" x14ac:dyDescent="0.2">
      <c r="A1753" s="380">
        <v>1788</v>
      </c>
      <c r="B1753" s="380" t="s">
        <v>8130</v>
      </c>
      <c r="C1753" s="380" t="s">
        <v>6446</v>
      </c>
      <c r="D1753" s="381">
        <v>61.48</v>
      </c>
    </row>
    <row r="1754" spans="1:4" s="380" customFormat="1" ht="12.75" x14ac:dyDescent="0.2">
      <c r="A1754" s="380">
        <v>1786</v>
      </c>
      <c r="B1754" s="380" t="s">
        <v>8131</v>
      </c>
      <c r="C1754" s="380" t="s">
        <v>6446</v>
      </c>
      <c r="D1754" s="381">
        <v>15.26</v>
      </c>
    </row>
    <row r="1755" spans="1:4" s="380" customFormat="1" ht="12.75" x14ac:dyDescent="0.2">
      <c r="A1755" s="380">
        <v>1787</v>
      </c>
      <c r="B1755" s="380" t="s">
        <v>8132</v>
      </c>
      <c r="C1755" s="380" t="s">
        <v>6446</v>
      </c>
      <c r="D1755" s="381">
        <v>36.549999999999997</v>
      </c>
    </row>
    <row r="1756" spans="1:4" s="380" customFormat="1" ht="12.75" x14ac:dyDescent="0.2">
      <c r="A1756" s="380">
        <v>1791</v>
      </c>
      <c r="B1756" s="380" t="s">
        <v>8133</v>
      </c>
      <c r="C1756" s="380" t="s">
        <v>6446</v>
      </c>
      <c r="D1756" s="381">
        <v>221.66</v>
      </c>
    </row>
    <row r="1757" spans="1:4" s="380" customFormat="1" ht="12.75" x14ac:dyDescent="0.2">
      <c r="A1757" s="380">
        <v>1790</v>
      </c>
      <c r="B1757" s="380" t="s">
        <v>8134</v>
      </c>
      <c r="C1757" s="380" t="s">
        <v>6446</v>
      </c>
      <c r="D1757" s="381">
        <v>127.73</v>
      </c>
    </row>
    <row r="1758" spans="1:4" s="380" customFormat="1" ht="12.75" x14ac:dyDescent="0.2">
      <c r="A1758" s="380">
        <v>1813</v>
      </c>
      <c r="B1758" s="380" t="s">
        <v>8135</v>
      </c>
      <c r="C1758" s="380" t="s">
        <v>6446</v>
      </c>
      <c r="D1758" s="381">
        <v>24.23</v>
      </c>
    </row>
    <row r="1759" spans="1:4" s="380" customFormat="1" ht="12.75" x14ac:dyDescent="0.2">
      <c r="A1759" s="380">
        <v>1792</v>
      </c>
      <c r="B1759" s="380" t="s">
        <v>8136</v>
      </c>
      <c r="C1759" s="380" t="s">
        <v>6446</v>
      </c>
      <c r="D1759" s="381">
        <v>299.20999999999998</v>
      </c>
    </row>
    <row r="1760" spans="1:4" s="380" customFormat="1" ht="12.75" x14ac:dyDescent="0.2">
      <c r="A1760" s="380">
        <v>1793</v>
      </c>
      <c r="B1760" s="380" t="s">
        <v>8137</v>
      </c>
      <c r="C1760" s="380" t="s">
        <v>6446</v>
      </c>
      <c r="D1760" s="381">
        <v>604.6</v>
      </c>
    </row>
    <row r="1761" spans="1:4" s="380" customFormat="1" ht="12.75" x14ac:dyDescent="0.2">
      <c r="A1761" s="380">
        <v>1809</v>
      </c>
      <c r="B1761" s="380" t="s">
        <v>8138</v>
      </c>
      <c r="C1761" s="380" t="s">
        <v>6446</v>
      </c>
      <c r="D1761" s="381">
        <v>71.91</v>
      </c>
    </row>
    <row r="1762" spans="1:4" s="380" customFormat="1" ht="12.75" x14ac:dyDescent="0.2">
      <c r="A1762" s="380">
        <v>1814</v>
      </c>
      <c r="B1762" s="380" t="s">
        <v>8139</v>
      </c>
      <c r="C1762" s="380" t="s">
        <v>6446</v>
      </c>
      <c r="D1762" s="381">
        <v>59.07</v>
      </c>
    </row>
    <row r="1763" spans="1:4" s="380" customFormat="1" ht="12.75" x14ac:dyDescent="0.2">
      <c r="A1763" s="380">
        <v>1803</v>
      </c>
      <c r="B1763" s="380" t="s">
        <v>8140</v>
      </c>
      <c r="C1763" s="380" t="s">
        <v>6446</v>
      </c>
      <c r="D1763" s="381">
        <v>14.93</v>
      </c>
    </row>
    <row r="1764" spans="1:4" s="380" customFormat="1" ht="12.75" x14ac:dyDescent="0.2">
      <c r="A1764" s="380">
        <v>1805</v>
      </c>
      <c r="B1764" s="380" t="s">
        <v>8141</v>
      </c>
      <c r="C1764" s="380" t="s">
        <v>6446</v>
      </c>
      <c r="D1764" s="381">
        <v>34.28</v>
      </c>
    </row>
    <row r="1765" spans="1:4" s="380" customFormat="1" ht="12.75" x14ac:dyDescent="0.2">
      <c r="A1765" s="380">
        <v>1821</v>
      </c>
      <c r="B1765" s="380" t="s">
        <v>8142</v>
      </c>
      <c r="C1765" s="380" t="s">
        <v>6446</v>
      </c>
      <c r="D1765" s="381">
        <v>202.52</v>
      </c>
    </row>
    <row r="1766" spans="1:4" s="380" customFormat="1" ht="12.75" x14ac:dyDescent="0.2">
      <c r="A1766" s="380">
        <v>1806</v>
      </c>
      <c r="B1766" s="380" t="s">
        <v>8143</v>
      </c>
      <c r="C1766" s="380" t="s">
        <v>6446</v>
      </c>
      <c r="D1766" s="381">
        <v>120.54</v>
      </c>
    </row>
    <row r="1767" spans="1:4" s="380" customFormat="1" ht="12.75" x14ac:dyDescent="0.2">
      <c r="A1767" s="380">
        <v>1804</v>
      </c>
      <c r="B1767" s="380" t="s">
        <v>8144</v>
      </c>
      <c r="C1767" s="380" t="s">
        <v>6446</v>
      </c>
      <c r="D1767" s="381">
        <v>21.25</v>
      </c>
    </row>
    <row r="1768" spans="1:4" s="380" customFormat="1" ht="12.75" x14ac:dyDescent="0.2">
      <c r="A1768" s="380">
        <v>1807</v>
      </c>
      <c r="B1768" s="380" t="s">
        <v>8145</v>
      </c>
      <c r="C1768" s="380" t="s">
        <v>6446</v>
      </c>
      <c r="D1768" s="381">
        <v>289.64</v>
      </c>
    </row>
    <row r="1769" spans="1:4" s="380" customFormat="1" ht="12.75" x14ac:dyDescent="0.2">
      <c r="A1769" s="380">
        <v>1808</v>
      </c>
      <c r="B1769" s="380" t="s">
        <v>8146</v>
      </c>
      <c r="C1769" s="380" t="s">
        <v>6446</v>
      </c>
      <c r="D1769" s="381">
        <v>580.66999999999996</v>
      </c>
    </row>
    <row r="1770" spans="1:4" s="380" customFormat="1" ht="12.75" x14ac:dyDescent="0.2">
      <c r="A1770" s="380">
        <v>1797</v>
      </c>
      <c r="B1770" s="380" t="s">
        <v>8147</v>
      </c>
      <c r="C1770" s="380" t="s">
        <v>6446</v>
      </c>
      <c r="D1770" s="381">
        <v>87.09</v>
      </c>
    </row>
    <row r="1771" spans="1:4" s="380" customFormat="1" ht="12.75" x14ac:dyDescent="0.2">
      <c r="A1771" s="380">
        <v>1796</v>
      </c>
      <c r="B1771" s="380" t="s">
        <v>8148</v>
      </c>
      <c r="C1771" s="380" t="s">
        <v>6446</v>
      </c>
      <c r="D1771" s="381">
        <v>66.8</v>
      </c>
    </row>
    <row r="1772" spans="1:4" s="380" customFormat="1" ht="12.75" x14ac:dyDescent="0.2">
      <c r="A1772" s="380">
        <v>1794</v>
      </c>
      <c r="B1772" s="380" t="s">
        <v>8149</v>
      </c>
      <c r="C1772" s="380" t="s">
        <v>6446</v>
      </c>
      <c r="D1772" s="381">
        <v>15.95</v>
      </c>
    </row>
    <row r="1773" spans="1:4" s="380" customFormat="1" ht="12.75" x14ac:dyDescent="0.2">
      <c r="A1773" s="380">
        <v>1816</v>
      </c>
      <c r="B1773" s="380" t="s">
        <v>8150</v>
      </c>
      <c r="C1773" s="380" t="s">
        <v>6446</v>
      </c>
      <c r="D1773" s="381">
        <v>35.96</v>
      </c>
    </row>
    <row r="1774" spans="1:4" s="380" customFormat="1" ht="12.75" x14ac:dyDescent="0.2">
      <c r="A1774" s="380">
        <v>1815</v>
      </c>
      <c r="B1774" s="380" t="s">
        <v>8151</v>
      </c>
      <c r="C1774" s="380" t="s">
        <v>6446</v>
      </c>
      <c r="D1774" s="381">
        <v>276.13</v>
      </c>
    </row>
    <row r="1775" spans="1:4" s="380" customFormat="1" ht="12.75" x14ac:dyDescent="0.2">
      <c r="A1775" s="380">
        <v>1798</v>
      </c>
      <c r="B1775" s="380" t="s">
        <v>8152</v>
      </c>
      <c r="C1775" s="380" t="s">
        <v>6446</v>
      </c>
      <c r="D1775" s="381">
        <v>123.56</v>
      </c>
    </row>
    <row r="1776" spans="1:4" s="380" customFormat="1" ht="12.75" x14ac:dyDescent="0.2">
      <c r="A1776" s="380">
        <v>1795</v>
      </c>
      <c r="B1776" s="380" t="s">
        <v>8153</v>
      </c>
      <c r="C1776" s="380" t="s">
        <v>6446</v>
      </c>
      <c r="D1776" s="381">
        <v>22.09</v>
      </c>
    </row>
    <row r="1777" spans="1:4" s="380" customFormat="1" ht="12.75" x14ac:dyDescent="0.2">
      <c r="A1777" s="380">
        <v>1799</v>
      </c>
      <c r="B1777" s="380" t="s">
        <v>8154</v>
      </c>
      <c r="C1777" s="380" t="s">
        <v>6446</v>
      </c>
      <c r="D1777" s="381">
        <v>359.63</v>
      </c>
    </row>
    <row r="1778" spans="1:4" s="380" customFormat="1" ht="12.75" x14ac:dyDescent="0.2">
      <c r="A1778" s="380">
        <v>1800</v>
      </c>
      <c r="B1778" s="380" t="s">
        <v>8155</v>
      </c>
      <c r="C1778" s="380" t="s">
        <v>6446</v>
      </c>
      <c r="D1778" s="381">
        <v>686.6</v>
      </c>
    </row>
    <row r="1779" spans="1:4" s="380" customFormat="1" ht="12.75" x14ac:dyDescent="0.2">
      <c r="A1779" s="380">
        <v>1802</v>
      </c>
      <c r="B1779" s="380" t="s">
        <v>8156</v>
      </c>
      <c r="C1779" s="380" t="s">
        <v>6446</v>
      </c>
      <c r="D1779" s="382">
        <v>1717.47</v>
      </c>
    </row>
    <row r="1780" spans="1:4" s="380" customFormat="1" ht="12.75" x14ac:dyDescent="0.2">
      <c r="A1780" s="380">
        <v>40385</v>
      </c>
      <c r="B1780" s="380" t="s">
        <v>8157</v>
      </c>
      <c r="C1780" s="380" t="s">
        <v>6446</v>
      </c>
      <c r="D1780" s="381">
        <v>78.56</v>
      </c>
    </row>
    <row r="1781" spans="1:4" s="380" customFormat="1" ht="12.75" x14ac:dyDescent="0.2">
      <c r="A1781" s="380">
        <v>40383</v>
      </c>
      <c r="B1781" s="380" t="s">
        <v>8158</v>
      </c>
      <c r="C1781" s="380" t="s">
        <v>6446</v>
      </c>
      <c r="D1781" s="381">
        <v>53.79</v>
      </c>
    </row>
    <row r="1782" spans="1:4" s="380" customFormat="1" ht="12.75" x14ac:dyDescent="0.2">
      <c r="A1782" s="380">
        <v>40378</v>
      </c>
      <c r="B1782" s="380" t="s">
        <v>8159</v>
      </c>
      <c r="C1782" s="380" t="s">
        <v>6446</v>
      </c>
      <c r="D1782" s="381">
        <v>18.59</v>
      </c>
    </row>
    <row r="1783" spans="1:4" s="380" customFormat="1" ht="12.75" x14ac:dyDescent="0.2">
      <c r="A1783" s="380">
        <v>40382</v>
      </c>
      <c r="B1783" s="380" t="s">
        <v>8160</v>
      </c>
      <c r="C1783" s="380" t="s">
        <v>6446</v>
      </c>
      <c r="D1783" s="381">
        <v>35.19</v>
      </c>
    </row>
    <row r="1784" spans="1:4" s="380" customFormat="1" ht="12.75" x14ac:dyDescent="0.2">
      <c r="A1784" s="380">
        <v>40422</v>
      </c>
      <c r="B1784" s="380" t="s">
        <v>8161</v>
      </c>
      <c r="C1784" s="380" t="s">
        <v>6446</v>
      </c>
      <c r="D1784" s="381">
        <v>239.72</v>
      </c>
    </row>
    <row r="1785" spans="1:4" s="380" customFormat="1" ht="12.75" x14ac:dyDescent="0.2">
      <c r="A1785" s="380">
        <v>40387</v>
      </c>
      <c r="B1785" s="380" t="s">
        <v>8162</v>
      </c>
      <c r="C1785" s="380" t="s">
        <v>6446</v>
      </c>
      <c r="D1785" s="381">
        <v>122.06</v>
      </c>
    </row>
    <row r="1786" spans="1:4" s="380" customFormat="1" ht="12.75" x14ac:dyDescent="0.2">
      <c r="A1786" s="380">
        <v>40380</v>
      </c>
      <c r="B1786" s="380" t="s">
        <v>8163</v>
      </c>
      <c r="C1786" s="380" t="s">
        <v>6446</v>
      </c>
      <c r="D1786" s="381">
        <v>24.79</v>
      </c>
    </row>
    <row r="1787" spans="1:4" s="380" customFormat="1" ht="12.75" x14ac:dyDescent="0.2">
      <c r="A1787" s="380">
        <v>40390</v>
      </c>
      <c r="B1787" s="380" t="s">
        <v>8164</v>
      </c>
      <c r="C1787" s="380" t="s">
        <v>6446</v>
      </c>
      <c r="D1787" s="381">
        <v>504.89</v>
      </c>
    </row>
    <row r="1788" spans="1:4" s="380" customFormat="1" ht="12.75" x14ac:dyDescent="0.2">
      <c r="A1788" s="380">
        <v>40413</v>
      </c>
      <c r="B1788" s="380" t="s">
        <v>8165</v>
      </c>
      <c r="C1788" s="380" t="s">
        <v>6446</v>
      </c>
      <c r="D1788" s="381">
        <v>23.55</v>
      </c>
    </row>
    <row r="1789" spans="1:4" s="380" customFormat="1" ht="12.75" x14ac:dyDescent="0.2">
      <c r="A1789" s="380">
        <v>40415</v>
      </c>
      <c r="B1789" s="380" t="s">
        <v>8166</v>
      </c>
      <c r="C1789" s="380" t="s">
        <v>6446</v>
      </c>
      <c r="D1789" s="381">
        <v>33.549999999999997</v>
      </c>
    </row>
    <row r="1790" spans="1:4" s="380" customFormat="1" ht="12.75" x14ac:dyDescent="0.2">
      <c r="A1790" s="380">
        <v>40417</v>
      </c>
      <c r="B1790" s="380" t="s">
        <v>8167</v>
      </c>
      <c r="C1790" s="380" t="s">
        <v>6446</v>
      </c>
      <c r="D1790" s="381">
        <v>39.58</v>
      </c>
    </row>
    <row r="1791" spans="1:4" s="380" customFormat="1" ht="12.75" x14ac:dyDescent="0.2">
      <c r="A1791" s="380">
        <v>39271</v>
      </c>
      <c r="B1791" s="380" t="s">
        <v>8168</v>
      </c>
      <c r="C1791" s="380" t="s">
        <v>6446</v>
      </c>
      <c r="D1791" s="381">
        <v>2.12</v>
      </c>
    </row>
    <row r="1792" spans="1:4" s="380" customFormat="1" ht="12.75" x14ac:dyDescent="0.2">
      <c r="A1792" s="380">
        <v>39273</v>
      </c>
      <c r="B1792" s="380" t="s">
        <v>8169</v>
      </c>
      <c r="C1792" s="380" t="s">
        <v>6446</v>
      </c>
      <c r="D1792" s="381">
        <v>3.61</v>
      </c>
    </row>
    <row r="1793" spans="1:4" s="380" customFormat="1" ht="12.75" x14ac:dyDescent="0.2">
      <c r="A1793" s="380">
        <v>39272</v>
      </c>
      <c r="B1793" s="380" t="s">
        <v>8170</v>
      </c>
      <c r="C1793" s="380" t="s">
        <v>6446</v>
      </c>
      <c r="D1793" s="381">
        <v>2.61</v>
      </c>
    </row>
    <row r="1794" spans="1:4" s="380" customFormat="1" ht="12.75" x14ac:dyDescent="0.2">
      <c r="A1794" s="380">
        <v>1875</v>
      </c>
      <c r="B1794" s="380" t="s">
        <v>8171</v>
      </c>
      <c r="C1794" s="380" t="s">
        <v>6446</v>
      </c>
      <c r="D1794" s="381">
        <v>5.77</v>
      </c>
    </row>
    <row r="1795" spans="1:4" s="380" customFormat="1" ht="12.75" x14ac:dyDescent="0.2">
      <c r="A1795" s="380">
        <v>1874</v>
      </c>
      <c r="B1795" s="380" t="s">
        <v>8172</v>
      </c>
      <c r="C1795" s="380" t="s">
        <v>6446</v>
      </c>
      <c r="D1795" s="381">
        <v>4.76</v>
      </c>
    </row>
    <row r="1796" spans="1:4" s="380" customFormat="1" ht="12.75" x14ac:dyDescent="0.2">
      <c r="A1796" s="380">
        <v>1870</v>
      </c>
      <c r="B1796" s="380" t="s">
        <v>8173</v>
      </c>
      <c r="C1796" s="380" t="s">
        <v>6446</v>
      </c>
      <c r="D1796" s="381">
        <v>2.75</v>
      </c>
    </row>
    <row r="1797" spans="1:4" s="380" customFormat="1" ht="12.75" x14ac:dyDescent="0.2">
      <c r="A1797" s="380">
        <v>1884</v>
      </c>
      <c r="B1797" s="380" t="s">
        <v>8174</v>
      </c>
      <c r="C1797" s="380" t="s">
        <v>6446</v>
      </c>
      <c r="D1797" s="381">
        <v>4.22</v>
      </c>
    </row>
    <row r="1798" spans="1:4" s="380" customFormat="1" ht="12.75" x14ac:dyDescent="0.2">
      <c r="A1798" s="380">
        <v>1887</v>
      </c>
      <c r="B1798" s="380" t="s">
        <v>8175</v>
      </c>
      <c r="C1798" s="380" t="s">
        <v>6446</v>
      </c>
      <c r="D1798" s="381">
        <v>23.91</v>
      </c>
    </row>
    <row r="1799" spans="1:4" s="380" customFormat="1" ht="12.75" x14ac:dyDescent="0.2">
      <c r="A1799" s="380">
        <v>1876</v>
      </c>
      <c r="B1799" s="380" t="s">
        <v>8176</v>
      </c>
      <c r="C1799" s="380" t="s">
        <v>6446</v>
      </c>
      <c r="D1799" s="381">
        <v>9.3699999999999992</v>
      </c>
    </row>
    <row r="1800" spans="1:4" s="380" customFormat="1" ht="12.75" x14ac:dyDescent="0.2">
      <c r="A1800" s="380">
        <v>1879</v>
      </c>
      <c r="B1800" s="380" t="s">
        <v>8177</v>
      </c>
      <c r="C1800" s="380" t="s">
        <v>6446</v>
      </c>
      <c r="D1800" s="381">
        <v>2.78</v>
      </c>
    </row>
    <row r="1801" spans="1:4" s="380" customFormat="1" ht="12.75" x14ac:dyDescent="0.2">
      <c r="A1801" s="380">
        <v>1877</v>
      </c>
      <c r="B1801" s="380" t="s">
        <v>8178</v>
      </c>
      <c r="C1801" s="380" t="s">
        <v>6446</v>
      </c>
      <c r="D1801" s="381">
        <v>23.94</v>
      </c>
    </row>
    <row r="1802" spans="1:4" s="380" customFormat="1" ht="12.75" x14ac:dyDescent="0.2">
      <c r="A1802" s="380">
        <v>1878</v>
      </c>
      <c r="B1802" s="380" t="s">
        <v>8179</v>
      </c>
      <c r="C1802" s="380" t="s">
        <v>6446</v>
      </c>
      <c r="D1802" s="381">
        <v>48.1</v>
      </c>
    </row>
    <row r="1803" spans="1:4" s="380" customFormat="1" ht="12.75" x14ac:dyDescent="0.2">
      <c r="A1803" s="380">
        <v>2621</v>
      </c>
      <c r="B1803" s="380" t="s">
        <v>8180</v>
      </c>
      <c r="C1803" s="380" t="s">
        <v>6446</v>
      </c>
      <c r="D1803" s="381">
        <v>159.19999999999999</v>
      </c>
    </row>
    <row r="1804" spans="1:4" s="380" customFormat="1" ht="12.75" x14ac:dyDescent="0.2">
      <c r="A1804" s="380">
        <v>2616</v>
      </c>
      <c r="B1804" s="380" t="s">
        <v>8181</v>
      </c>
      <c r="C1804" s="380" t="s">
        <v>6446</v>
      </c>
      <c r="D1804" s="381">
        <v>4.5</v>
      </c>
    </row>
    <row r="1805" spans="1:4" s="380" customFormat="1" ht="12.75" x14ac:dyDescent="0.2">
      <c r="A1805" s="380">
        <v>2633</v>
      </c>
      <c r="B1805" s="380" t="s">
        <v>8182</v>
      </c>
      <c r="C1805" s="380" t="s">
        <v>6446</v>
      </c>
      <c r="D1805" s="381">
        <v>5.09</v>
      </c>
    </row>
    <row r="1806" spans="1:4" s="380" customFormat="1" ht="12.75" x14ac:dyDescent="0.2">
      <c r="A1806" s="380">
        <v>2617</v>
      </c>
      <c r="B1806" s="380" t="s">
        <v>8183</v>
      </c>
      <c r="C1806" s="380" t="s">
        <v>6446</v>
      </c>
      <c r="D1806" s="381">
        <v>6.93</v>
      </c>
    </row>
    <row r="1807" spans="1:4" s="380" customFormat="1" ht="12.75" x14ac:dyDescent="0.2">
      <c r="A1807" s="380">
        <v>2618</v>
      </c>
      <c r="B1807" s="380" t="s">
        <v>8184</v>
      </c>
      <c r="C1807" s="380" t="s">
        <v>6446</v>
      </c>
      <c r="D1807" s="381">
        <v>15.77</v>
      </c>
    </row>
    <row r="1808" spans="1:4" s="380" customFormat="1" ht="12.75" x14ac:dyDescent="0.2">
      <c r="A1808" s="380">
        <v>2632</v>
      </c>
      <c r="B1808" s="380" t="s">
        <v>8185</v>
      </c>
      <c r="C1808" s="380" t="s">
        <v>6446</v>
      </c>
      <c r="D1808" s="381">
        <v>19.23</v>
      </c>
    </row>
    <row r="1809" spans="1:4" s="380" customFormat="1" ht="12.75" x14ac:dyDescent="0.2">
      <c r="A1809" s="380">
        <v>2631</v>
      </c>
      <c r="B1809" s="380" t="s">
        <v>8186</v>
      </c>
      <c r="C1809" s="380" t="s">
        <v>6446</v>
      </c>
      <c r="D1809" s="381">
        <v>28.24</v>
      </c>
    </row>
    <row r="1810" spans="1:4" s="380" customFormat="1" ht="12.75" x14ac:dyDescent="0.2">
      <c r="A1810" s="380">
        <v>2619</v>
      </c>
      <c r="B1810" s="380" t="s">
        <v>8187</v>
      </c>
      <c r="C1810" s="380" t="s">
        <v>6446</v>
      </c>
      <c r="D1810" s="381">
        <v>71.5</v>
      </c>
    </row>
    <row r="1811" spans="1:4" s="380" customFormat="1" ht="12.75" x14ac:dyDescent="0.2">
      <c r="A1811" s="380">
        <v>2620</v>
      </c>
      <c r="B1811" s="380" t="s">
        <v>8188</v>
      </c>
      <c r="C1811" s="380" t="s">
        <v>6446</v>
      </c>
      <c r="D1811" s="381">
        <v>93.87</v>
      </c>
    </row>
    <row r="1812" spans="1:4" s="380" customFormat="1" ht="12.75" x14ac:dyDescent="0.2">
      <c r="A1812" s="380">
        <v>25968</v>
      </c>
      <c r="B1812" s="380" t="s">
        <v>8189</v>
      </c>
      <c r="C1812" s="380" t="s">
        <v>6446</v>
      </c>
      <c r="D1812" s="381">
        <v>57.4</v>
      </c>
    </row>
    <row r="1813" spans="1:4" s="380" customFormat="1" ht="12.75" x14ac:dyDescent="0.2">
      <c r="A1813" s="380">
        <v>38369</v>
      </c>
      <c r="B1813" s="380" t="s">
        <v>8190</v>
      </c>
      <c r="C1813" s="380" t="s">
        <v>6446</v>
      </c>
      <c r="D1813" s="381">
        <v>18</v>
      </c>
    </row>
    <row r="1814" spans="1:4" s="380" customFormat="1" ht="12.75" x14ac:dyDescent="0.2">
      <c r="A1814" s="380">
        <v>38370</v>
      </c>
      <c r="B1814" s="380" t="s">
        <v>8191</v>
      </c>
      <c r="C1814" s="380" t="s">
        <v>6446</v>
      </c>
      <c r="D1814" s="381">
        <v>18</v>
      </c>
    </row>
    <row r="1815" spans="1:4" s="380" customFormat="1" ht="12.75" x14ac:dyDescent="0.2">
      <c r="A1815" s="380">
        <v>38372</v>
      </c>
      <c r="B1815" s="380" t="s">
        <v>8192</v>
      </c>
      <c r="C1815" s="380" t="s">
        <v>6446</v>
      </c>
      <c r="D1815" s="381">
        <v>21.62</v>
      </c>
    </row>
    <row r="1816" spans="1:4" s="380" customFormat="1" ht="12.75" x14ac:dyDescent="0.2">
      <c r="A1816" s="380">
        <v>2357</v>
      </c>
      <c r="B1816" s="380" t="s">
        <v>8193</v>
      </c>
      <c r="C1816" s="380" t="s">
        <v>6456</v>
      </c>
      <c r="D1816" s="381">
        <v>11.22</v>
      </c>
    </row>
    <row r="1817" spans="1:4" s="380" customFormat="1" ht="12.75" x14ac:dyDescent="0.2">
      <c r="A1817" s="380">
        <v>40806</v>
      </c>
      <c r="B1817" s="380" t="s">
        <v>8194</v>
      </c>
      <c r="C1817" s="380" t="s">
        <v>6627</v>
      </c>
      <c r="D1817" s="382">
        <v>2001.47</v>
      </c>
    </row>
    <row r="1818" spans="1:4" s="380" customFormat="1" ht="12.75" x14ac:dyDescent="0.2">
      <c r="A1818" s="380">
        <v>2355</v>
      </c>
      <c r="B1818" s="380" t="s">
        <v>8195</v>
      </c>
      <c r="C1818" s="380" t="s">
        <v>6456</v>
      </c>
      <c r="D1818" s="381">
        <v>23.99</v>
      </c>
    </row>
    <row r="1819" spans="1:4" s="380" customFormat="1" ht="12.75" x14ac:dyDescent="0.2">
      <c r="A1819" s="380">
        <v>40805</v>
      </c>
      <c r="B1819" s="380" t="s">
        <v>8196</v>
      </c>
      <c r="C1819" s="380" t="s">
        <v>6627</v>
      </c>
      <c r="D1819" s="382">
        <v>4275.3999999999996</v>
      </c>
    </row>
    <row r="1820" spans="1:4" s="380" customFormat="1" ht="12.75" x14ac:dyDescent="0.2">
      <c r="A1820" s="380">
        <v>2358</v>
      </c>
      <c r="B1820" s="380" t="s">
        <v>8197</v>
      </c>
      <c r="C1820" s="380" t="s">
        <v>6456</v>
      </c>
      <c r="D1820" s="381">
        <v>21.45</v>
      </c>
    </row>
    <row r="1821" spans="1:4" s="380" customFormat="1" ht="12.75" x14ac:dyDescent="0.2">
      <c r="A1821" s="380">
        <v>40807</v>
      </c>
      <c r="B1821" s="380" t="s">
        <v>8198</v>
      </c>
      <c r="C1821" s="380" t="s">
        <v>6627</v>
      </c>
      <c r="D1821" s="382">
        <v>3821.41</v>
      </c>
    </row>
    <row r="1822" spans="1:4" s="380" customFormat="1" ht="12.75" x14ac:dyDescent="0.2">
      <c r="A1822" s="380">
        <v>2359</v>
      </c>
      <c r="B1822" s="380" t="s">
        <v>8199</v>
      </c>
      <c r="C1822" s="380" t="s">
        <v>6456</v>
      </c>
      <c r="D1822" s="381">
        <v>25.62</v>
      </c>
    </row>
    <row r="1823" spans="1:4" s="380" customFormat="1" ht="12.75" x14ac:dyDescent="0.2">
      <c r="A1823" s="380">
        <v>40808</v>
      </c>
      <c r="B1823" s="380" t="s">
        <v>8200</v>
      </c>
      <c r="C1823" s="380" t="s">
        <v>6627</v>
      </c>
      <c r="D1823" s="382">
        <v>4566.3</v>
      </c>
    </row>
    <row r="1824" spans="1:4" s="380" customFormat="1" ht="12.75" x14ac:dyDescent="0.2">
      <c r="A1824" s="380">
        <v>44330</v>
      </c>
      <c r="B1824" s="380" t="s">
        <v>15093</v>
      </c>
      <c r="C1824" s="380" t="s">
        <v>6445</v>
      </c>
      <c r="D1824" s="381">
        <v>6.39</v>
      </c>
    </row>
    <row r="1825" spans="1:4" s="380" customFormat="1" ht="12.75" x14ac:dyDescent="0.2">
      <c r="A1825" s="380">
        <v>43144</v>
      </c>
      <c r="B1825" s="380" t="s">
        <v>8201</v>
      </c>
      <c r="C1825" s="380" t="s">
        <v>6462</v>
      </c>
      <c r="D1825" s="381">
        <v>38.36</v>
      </c>
    </row>
    <row r="1826" spans="1:4" s="380" customFormat="1" ht="12.75" x14ac:dyDescent="0.2">
      <c r="A1826" s="380">
        <v>39397</v>
      </c>
      <c r="B1826" s="380" t="s">
        <v>8202</v>
      </c>
      <c r="C1826" s="380" t="s">
        <v>6445</v>
      </c>
      <c r="D1826" s="381">
        <v>17.48</v>
      </c>
    </row>
    <row r="1827" spans="1:4" s="380" customFormat="1" ht="12.75" x14ac:dyDescent="0.2">
      <c r="A1827" s="380">
        <v>2692</v>
      </c>
      <c r="B1827" s="380" t="s">
        <v>8203</v>
      </c>
      <c r="C1827" s="380" t="s">
        <v>6445</v>
      </c>
      <c r="D1827" s="381">
        <v>7.05</v>
      </c>
    </row>
    <row r="1828" spans="1:4" s="380" customFormat="1" ht="12.75" x14ac:dyDescent="0.2">
      <c r="A1828" s="380">
        <v>44329</v>
      </c>
      <c r="B1828" s="380" t="s">
        <v>15094</v>
      </c>
      <c r="C1828" s="380" t="s">
        <v>6445</v>
      </c>
      <c r="D1828" s="381">
        <v>8.3699999999999992</v>
      </c>
    </row>
    <row r="1829" spans="1:4" s="380" customFormat="1" ht="12.75" x14ac:dyDescent="0.2">
      <c r="A1829" s="380">
        <v>5318</v>
      </c>
      <c r="B1829" s="380" t="s">
        <v>15095</v>
      </c>
      <c r="C1829" s="380" t="s">
        <v>6445</v>
      </c>
      <c r="D1829" s="381">
        <v>13.54</v>
      </c>
    </row>
    <row r="1830" spans="1:4" s="380" customFormat="1" ht="12.75" x14ac:dyDescent="0.2">
      <c r="A1830" s="380">
        <v>5330</v>
      </c>
      <c r="B1830" s="380" t="s">
        <v>8204</v>
      </c>
      <c r="C1830" s="380" t="s">
        <v>6445</v>
      </c>
      <c r="D1830" s="381">
        <v>30.86</v>
      </c>
    </row>
    <row r="1831" spans="1:4" s="380" customFormat="1" ht="12.75" x14ac:dyDescent="0.2">
      <c r="A1831" s="380">
        <v>26017</v>
      </c>
      <c r="B1831" s="380" t="s">
        <v>8205</v>
      </c>
      <c r="C1831" s="380" t="s">
        <v>6446</v>
      </c>
      <c r="D1831" s="381">
        <v>31.78</v>
      </c>
    </row>
    <row r="1832" spans="1:4" s="380" customFormat="1" ht="12.75" x14ac:dyDescent="0.2">
      <c r="A1832" s="380">
        <v>25931</v>
      </c>
      <c r="B1832" s="380" t="s">
        <v>8206</v>
      </c>
      <c r="C1832" s="380" t="s">
        <v>6446</v>
      </c>
      <c r="D1832" s="381">
        <v>101.03</v>
      </c>
    </row>
    <row r="1833" spans="1:4" s="380" customFormat="1" ht="12.75" x14ac:dyDescent="0.2">
      <c r="A1833" s="380">
        <v>38140</v>
      </c>
      <c r="B1833" s="380" t="s">
        <v>8207</v>
      </c>
      <c r="C1833" s="380" t="s">
        <v>6446</v>
      </c>
      <c r="D1833" s="381">
        <v>24.5</v>
      </c>
    </row>
    <row r="1834" spans="1:4" s="380" customFormat="1" ht="12.75" x14ac:dyDescent="0.2">
      <c r="A1834" s="380">
        <v>13887</v>
      </c>
      <c r="B1834" s="380" t="s">
        <v>8208</v>
      </c>
      <c r="C1834" s="380" t="s">
        <v>6446</v>
      </c>
      <c r="D1834" s="381">
        <v>580.04999999999995</v>
      </c>
    </row>
    <row r="1835" spans="1:4" s="380" customFormat="1" ht="12.75" x14ac:dyDescent="0.2">
      <c r="A1835" s="380">
        <v>26018</v>
      </c>
      <c r="B1835" s="380" t="s">
        <v>8209</v>
      </c>
      <c r="C1835" s="380" t="s">
        <v>6446</v>
      </c>
      <c r="D1835" s="381">
        <v>25.82</v>
      </c>
    </row>
    <row r="1836" spans="1:4" s="380" customFormat="1" ht="12.75" x14ac:dyDescent="0.2">
      <c r="A1836" s="380">
        <v>26019</v>
      </c>
      <c r="B1836" s="380" t="s">
        <v>8210</v>
      </c>
      <c r="C1836" s="380" t="s">
        <v>6446</v>
      </c>
      <c r="D1836" s="381">
        <v>24.38</v>
      </c>
    </row>
    <row r="1837" spans="1:4" s="380" customFormat="1" ht="12.75" x14ac:dyDescent="0.2">
      <c r="A1837" s="380">
        <v>26020</v>
      </c>
      <c r="B1837" s="380" t="s">
        <v>8211</v>
      </c>
      <c r="C1837" s="380" t="s">
        <v>6446</v>
      </c>
      <c r="D1837" s="381">
        <v>6.35</v>
      </c>
    </row>
    <row r="1838" spans="1:4" s="380" customFormat="1" ht="12.75" x14ac:dyDescent="0.2">
      <c r="A1838" s="380">
        <v>34544</v>
      </c>
      <c r="B1838" s="380" t="s">
        <v>8212</v>
      </c>
      <c r="C1838" s="380" t="s">
        <v>6446</v>
      </c>
      <c r="D1838" s="382">
        <v>1578.3</v>
      </c>
    </row>
    <row r="1839" spans="1:4" s="380" customFormat="1" ht="12.75" x14ac:dyDescent="0.2">
      <c r="A1839" s="380">
        <v>34729</v>
      </c>
      <c r="B1839" s="380" t="s">
        <v>8213</v>
      </c>
      <c r="C1839" s="380" t="s">
        <v>6446</v>
      </c>
      <c r="D1839" s="382">
        <v>1241.57</v>
      </c>
    </row>
    <row r="1840" spans="1:4" s="380" customFormat="1" ht="12.75" x14ac:dyDescent="0.2">
      <c r="A1840" s="380">
        <v>34734</v>
      </c>
      <c r="B1840" s="380" t="s">
        <v>8214</v>
      </c>
      <c r="C1840" s="380" t="s">
        <v>6446</v>
      </c>
      <c r="D1840" s="382">
        <v>1922.35</v>
      </c>
    </row>
    <row r="1841" spans="1:4" s="380" customFormat="1" ht="12.75" x14ac:dyDescent="0.2">
      <c r="A1841" s="380">
        <v>34738</v>
      </c>
      <c r="B1841" s="380" t="s">
        <v>8215</v>
      </c>
      <c r="C1841" s="380" t="s">
        <v>6446</v>
      </c>
      <c r="D1841" s="382">
        <v>4491.22</v>
      </c>
    </row>
    <row r="1842" spans="1:4" s="380" customFormat="1" ht="12.75" x14ac:dyDescent="0.2">
      <c r="A1842" s="380">
        <v>2391</v>
      </c>
      <c r="B1842" s="380" t="s">
        <v>8216</v>
      </c>
      <c r="C1842" s="380" t="s">
        <v>6446</v>
      </c>
      <c r="D1842" s="381">
        <v>365.28</v>
      </c>
    </row>
    <row r="1843" spans="1:4" s="380" customFormat="1" ht="12.75" x14ac:dyDescent="0.2">
      <c r="A1843" s="380">
        <v>2374</v>
      </c>
      <c r="B1843" s="380" t="s">
        <v>8217</v>
      </c>
      <c r="C1843" s="380" t="s">
        <v>6446</v>
      </c>
      <c r="D1843" s="381">
        <v>414.4</v>
      </c>
    </row>
    <row r="1844" spans="1:4" s="380" customFormat="1" ht="12.75" x14ac:dyDescent="0.2">
      <c r="A1844" s="380">
        <v>2377</v>
      </c>
      <c r="B1844" s="380" t="s">
        <v>8218</v>
      </c>
      <c r="C1844" s="380" t="s">
        <v>6446</v>
      </c>
      <c r="D1844" s="381">
        <v>581.57000000000005</v>
      </c>
    </row>
    <row r="1845" spans="1:4" s="380" customFormat="1" ht="12.75" x14ac:dyDescent="0.2">
      <c r="A1845" s="380">
        <v>2393</v>
      </c>
      <c r="B1845" s="380" t="s">
        <v>8219</v>
      </c>
      <c r="C1845" s="380" t="s">
        <v>6446</v>
      </c>
      <c r="D1845" s="381">
        <v>973.92</v>
      </c>
    </row>
    <row r="1846" spans="1:4" s="380" customFormat="1" ht="12.75" x14ac:dyDescent="0.2">
      <c r="A1846" s="380">
        <v>34705</v>
      </c>
      <c r="B1846" s="380" t="s">
        <v>8220</v>
      </c>
      <c r="C1846" s="380" t="s">
        <v>6446</v>
      </c>
      <c r="D1846" s="381">
        <v>851.83</v>
      </c>
    </row>
    <row r="1847" spans="1:4" s="380" customFormat="1" ht="12.75" x14ac:dyDescent="0.2">
      <c r="A1847" s="380">
        <v>34707</v>
      </c>
      <c r="B1847" s="380" t="s">
        <v>8221</v>
      </c>
      <c r="C1847" s="380" t="s">
        <v>6446</v>
      </c>
      <c r="D1847" s="382">
        <v>1578.46</v>
      </c>
    </row>
    <row r="1848" spans="1:4" s="380" customFormat="1" ht="12.75" x14ac:dyDescent="0.2">
      <c r="A1848" s="380">
        <v>2378</v>
      </c>
      <c r="B1848" s="380" t="s">
        <v>8222</v>
      </c>
      <c r="C1848" s="380" t="s">
        <v>6446</v>
      </c>
      <c r="D1848" s="382">
        <v>1337.81</v>
      </c>
    </row>
    <row r="1849" spans="1:4" s="380" customFormat="1" ht="12.75" x14ac:dyDescent="0.2">
      <c r="A1849" s="380">
        <v>2379</v>
      </c>
      <c r="B1849" s="380" t="s">
        <v>8223</v>
      </c>
      <c r="C1849" s="380" t="s">
        <v>6446</v>
      </c>
      <c r="D1849" s="382">
        <v>1337.81</v>
      </c>
    </row>
    <row r="1850" spans="1:4" s="380" customFormat="1" ht="12.75" x14ac:dyDescent="0.2">
      <c r="A1850" s="380">
        <v>2376</v>
      </c>
      <c r="B1850" s="380" t="s">
        <v>8224</v>
      </c>
      <c r="C1850" s="380" t="s">
        <v>6446</v>
      </c>
      <c r="D1850" s="382">
        <v>2203.36</v>
      </c>
    </row>
    <row r="1851" spans="1:4" s="380" customFormat="1" ht="12.75" x14ac:dyDescent="0.2">
      <c r="A1851" s="380">
        <v>2394</v>
      </c>
      <c r="B1851" s="380" t="s">
        <v>8225</v>
      </c>
      <c r="C1851" s="380" t="s">
        <v>6446</v>
      </c>
      <c r="D1851" s="382">
        <v>4710.3900000000003</v>
      </c>
    </row>
    <row r="1852" spans="1:4" s="380" customFormat="1" ht="12.75" x14ac:dyDescent="0.2">
      <c r="A1852" s="380">
        <v>34686</v>
      </c>
      <c r="B1852" s="380" t="s">
        <v>8226</v>
      </c>
      <c r="C1852" s="380" t="s">
        <v>6446</v>
      </c>
      <c r="D1852" s="381">
        <v>14.14</v>
      </c>
    </row>
    <row r="1853" spans="1:4" s="380" customFormat="1" ht="12.75" x14ac:dyDescent="0.2">
      <c r="A1853" s="380">
        <v>34616</v>
      </c>
      <c r="B1853" s="380" t="s">
        <v>8227</v>
      </c>
      <c r="C1853" s="380" t="s">
        <v>6446</v>
      </c>
      <c r="D1853" s="381">
        <v>54.66</v>
      </c>
    </row>
    <row r="1854" spans="1:4" s="380" customFormat="1" ht="12.75" x14ac:dyDescent="0.2">
      <c r="A1854" s="380">
        <v>34623</v>
      </c>
      <c r="B1854" s="380" t="s">
        <v>8228</v>
      </c>
      <c r="C1854" s="380" t="s">
        <v>6446</v>
      </c>
      <c r="D1854" s="381">
        <v>53.82</v>
      </c>
    </row>
    <row r="1855" spans="1:4" s="380" customFormat="1" ht="12.75" x14ac:dyDescent="0.2">
      <c r="A1855" s="380">
        <v>34628</v>
      </c>
      <c r="B1855" s="380" t="s">
        <v>8229</v>
      </c>
      <c r="C1855" s="380" t="s">
        <v>6446</v>
      </c>
      <c r="D1855" s="381">
        <v>77.09</v>
      </c>
    </row>
    <row r="1856" spans="1:4" s="380" customFormat="1" ht="12.75" x14ac:dyDescent="0.2">
      <c r="A1856" s="380">
        <v>34653</v>
      </c>
      <c r="B1856" s="380" t="s">
        <v>8230</v>
      </c>
      <c r="C1856" s="380" t="s">
        <v>6446</v>
      </c>
      <c r="D1856" s="381">
        <v>9.5299999999999994</v>
      </c>
    </row>
    <row r="1857" spans="1:4" s="380" customFormat="1" ht="12.75" x14ac:dyDescent="0.2">
      <c r="A1857" s="380">
        <v>34688</v>
      </c>
      <c r="B1857" s="380" t="s">
        <v>8231</v>
      </c>
      <c r="C1857" s="380" t="s">
        <v>6446</v>
      </c>
      <c r="D1857" s="381">
        <v>17.28</v>
      </c>
    </row>
    <row r="1858" spans="1:4" s="380" customFormat="1" ht="12.75" x14ac:dyDescent="0.2">
      <c r="A1858" s="380">
        <v>34709</v>
      </c>
      <c r="B1858" s="380" t="s">
        <v>8232</v>
      </c>
      <c r="C1858" s="380" t="s">
        <v>6446</v>
      </c>
      <c r="D1858" s="381">
        <v>66.97</v>
      </c>
    </row>
    <row r="1859" spans="1:4" s="380" customFormat="1" ht="12.75" x14ac:dyDescent="0.2">
      <c r="A1859" s="380">
        <v>34714</v>
      </c>
      <c r="B1859" s="380" t="s">
        <v>8233</v>
      </c>
      <c r="C1859" s="380" t="s">
        <v>6446</v>
      </c>
      <c r="D1859" s="381">
        <v>79.98</v>
      </c>
    </row>
    <row r="1860" spans="1:4" s="380" customFormat="1" ht="12.75" x14ac:dyDescent="0.2">
      <c r="A1860" s="380">
        <v>2388</v>
      </c>
      <c r="B1860" s="380" t="s">
        <v>8234</v>
      </c>
      <c r="C1860" s="380" t="s">
        <v>6446</v>
      </c>
      <c r="D1860" s="381">
        <v>66.459999999999994</v>
      </c>
    </row>
    <row r="1861" spans="1:4" s="380" customFormat="1" ht="12.75" x14ac:dyDescent="0.2">
      <c r="A1861" s="380">
        <v>34606</v>
      </c>
      <c r="B1861" s="380" t="s">
        <v>8235</v>
      </c>
      <c r="C1861" s="380" t="s">
        <v>6446</v>
      </c>
      <c r="D1861" s="381">
        <v>101.95</v>
      </c>
    </row>
    <row r="1862" spans="1:4" s="380" customFormat="1" ht="12.75" x14ac:dyDescent="0.2">
      <c r="A1862" s="380">
        <v>34689</v>
      </c>
      <c r="B1862" s="380" t="s">
        <v>8236</v>
      </c>
      <c r="C1862" s="380" t="s">
        <v>6446</v>
      </c>
      <c r="D1862" s="381">
        <v>32.46</v>
      </c>
    </row>
    <row r="1863" spans="1:4" s="380" customFormat="1" ht="12.75" x14ac:dyDescent="0.2">
      <c r="A1863" s="380">
        <v>2370</v>
      </c>
      <c r="B1863" s="380" t="s">
        <v>8237</v>
      </c>
      <c r="C1863" s="380" t="s">
        <v>6446</v>
      </c>
      <c r="D1863" s="381">
        <v>12.35</v>
      </c>
    </row>
    <row r="1864" spans="1:4" s="380" customFormat="1" ht="12.75" x14ac:dyDescent="0.2">
      <c r="A1864" s="380">
        <v>2386</v>
      </c>
      <c r="B1864" s="380" t="s">
        <v>8238</v>
      </c>
      <c r="C1864" s="380" t="s">
        <v>6446</v>
      </c>
      <c r="D1864" s="381">
        <v>20.72</v>
      </c>
    </row>
    <row r="1865" spans="1:4" s="380" customFormat="1" ht="12.75" x14ac:dyDescent="0.2">
      <c r="A1865" s="380">
        <v>2392</v>
      </c>
      <c r="B1865" s="380" t="s">
        <v>8239</v>
      </c>
      <c r="C1865" s="380" t="s">
        <v>6446</v>
      </c>
      <c r="D1865" s="381">
        <v>82.9</v>
      </c>
    </row>
    <row r="1866" spans="1:4" s="380" customFormat="1" ht="12.75" x14ac:dyDescent="0.2">
      <c r="A1866" s="380">
        <v>2373</v>
      </c>
      <c r="B1866" s="380" t="s">
        <v>8240</v>
      </c>
      <c r="C1866" s="380" t="s">
        <v>6446</v>
      </c>
      <c r="D1866" s="381">
        <v>116.8</v>
      </c>
    </row>
    <row r="1867" spans="1:4" s="380" customFormat="1" ht="12.75" x14ac:dyDescent="0.2">
      <c r="A1867" s="380">
        <v>39465</v>
      </c>
      <c r="B1867" s="380" t="s">
        <v>8241</v>
      </c>
      <c r="C1867" s="380" t="s">
        <v>6446</v>
      </c>
      <c r="D1867" s="381">
        <v>71.349999999999994</v>
      </c>
    </row>
    <row r="1868" spans="1:4" s="380" customFormat="1" ht="12.75" x14ac:dyDescent="0.2">
      <c r="A1868" s="380">
        <v>39466</v>
      </c>
      <c r="B1868" s="380" t="s">
        <v>8242</v>
      </c>
      <c r="C1868" s="380" t="s">
        <v>6446</v>
      </c>
      <c r="D1868" s="381">
        <v>80.27</v>
      </c>
    </row>
    <row r="1869" spans="1:4" s="380" customFormat="1" ht="12.75" x14ac:dyDescent="0.2">
      <c r="A1869" s="380">
        <v>39467</v>
      </c>
      <c r="B1869" s="380" t="s">
        <v>8243</v>
      </c>
      <c r="C1869" s="380" t="s">
        <v>6446</v>
      </c>
      <c r="D1869" s="381">
        <v>102.68</v>
      </c>
    </row>
    <row r="1870" spans="1:4" s="380" customFormat="1" ht="12.75" x14ac:dyDescent="0.2">
      <c r="A1870" s="380">
        <v>39468</v>
      </c>
      <c r="B1870" s="380" t="s">
        <v>8244</v>
      </c>
      <c r="C1870" s="380" t="s">
        <v>6446</v>
      </c>
      <c r="D1870" s="381">
        <v>182.51</v>
      </c>
    </row>
    <row r="1871" spans="1:4" s="380" customFormat="1" ht="12.75" x14ac:dyDescent="0.2">
      <c r="A1871" s="380">
        <v>39469</v>
      </c>
      <c r="B1871" s="380" t="s">
        <v>8245</v>
      </c>
      <c r="C1871" s="380" t="s">
        <v>6446</v>
      </c>
      <c r="D1871" s="381">
        <v>74.34</v>
      </c>
    </row>
    <row r="1872" spans="1:4" s="380" customFormat="1" ht="12.75" x14ac:dyDescent="0.2">
      <c r="A1872" s="380">
        <v>39470</v>
      </c>
      <c r="B1872" s="380" t="s">
        <v>8246</v>
      </c>
      <c r="C1872" s="380" t="s">
        <v>6446</v>
      </c>
      <c r="D1872" s="381">
        <v>91.34</v>
      </c>
    </row>
    <row r="1873" spans="1:4" s="380" customFormat="1" ht="12.75" x14ac:dyDescent="0.2">
      <c r="A1873" s="380">
        <v>39471</v>
      </c>
      <c r="B1873" s="380" t="s">
        <v>8247</v>
      </c>
      <c r="C1873" s="380" t="s">
        <v>6446</v>
      </c>
      <c r="D1873" s="381">
        <v>109.77</v>
      </c>
    </row>
    <row r="1874" spans="1:4" s="380" customFormat="1" ht="12.75" x14ac:dyDescent="0.2">
      <c r="A1874" s="380">
        <v>39472</v>
      </c>
      <c r="B1874" s="380" t="s">
        <v>8248</v>
      </c>
      <c r="C1874" s="380" t="s">
        <v>6446</v>
      </c>
      <c r="D1874" s="381">
        <v>190.73</v>
      </c>
    </row>
    <row r="1875" spans="1:4" s="380" customFormat="1" ht="12.75" x14ac:dyDescent="0.2">
      <c r="A1875" s="380">
        <v>39473</v>
      </c>
      <c r="B1875" s="380" t="s">
        <v>8249</v>
      </c>
      <c r="C1875" s="380" t="s">
        <v>6446</v>
      </c>
      <c r="D1875" s="381">
        <v>123.21</v>
      </c>
    </row>
    <row r="1876" spans="1:4" s="380" customFormat="1" ht="12.75" x14ac:dyDescent="0.2">
      <c r="A1876" s="380">
        <v>39474</v>
      </c>
      <c r="B1876" s="380" t="s">
        <v>8250</v>
      </c>
      <c r="C1876" s="380" t="s">
        <v>6446</v>
      </c>
      <c r="D1876" s="381">
        <v>131.35</v>
      </c>
    </row>
    <row r="1877" spans="1:4" s="380" customFormat="1" ht="12.75" x14ac:dyDescent="0.2">
      <c r="A1877" s="380">
        <v>39475</v>
      </c>
      <c r="B1877" s="380" t="s">
        <v>8251</v>
      </c>
      <c r="C1877" s="380" t="s">
        <v>6446</v>
      </c>
      <c r="D1877" s="381">
        <v>149.03</v>
      </c>
    </row>
    <row r="1878" spans="1:4" s="380" customFormat="1" ht="12.75" x14ac:dyDescent="0.2">
      <c r="A1878" s="380">
        <v>39476</v>
      </c>
      <c r="B1878" s="380" t="s">
        <v>8252</v>
      </c>
      <c r="C1878" s="380" t="s">
        <v>6446</v>
      </c>
      <c r="D1878" s="381">
        <v>280.55</v>
      </c>
    </row>
    <row r="1879" spans="1:4" s="380" customFormat="1" ht="12.75" x14ac:dyDescent="0.2">
      <c r="A1879" s="380">
        <v>39477</v>
      </c>
      <c r="B1879" s="380" t="s">
        <v>8253</v>
      </c>
      <c r="C1879" s="380" t="s">
        <v>6446</v>
      </c>
      <c r="D1879" s="381">
        <v>137.46</v>
      </c>
    </row>
    <row r="1880" spans="1:4" s="380" customFormat="1" ht="12.75" x14ac:dyDescent="0.2">
      <c r="A1880" s="380">
        <v>39478</v>
      </c>
      <c r="B1880" s="380" t="s">
        <v>8254</v>
      </c>
      <c r="C1880" s="380" t="s">
        <v>6446</v>
      </c>
      <c r="D1880" s="381">
        <v>141.71</v>
      </c>
    </row>
    <row r="1881" spans="1:4" s="380" customFormat="1" ht="12.75" x14ac:dyDescent="0.2">
      <c r="A1881" s="380">
        <v>39479</v>
      </c>
      <c r="B1881" s="380" t="s">
        <v>8255</v>
      </c>
      <c r="C1881" s="380" t="s">
        <v>6446</v>
      </c>
      <c r="D1881" s="381">
        <v>166.97</v>
      </c>
    </row>
    <row r="1882" spans="1:4" s="380" customFormat="1" ht="12.75" x14ac:dyDescent="0.2">
      <c r="A1882" s="380">
        <v>39480</v>
      </c>
      <c r="B1882" s="380" t="s">
        <v>8256</v>
      </c>
      <c r="C1882" s="380" t="s">
        <v>6446</v>
      </c>
      <c r="D1882" s="381">
        <v>344.53</v>
      </c>
    </row>
    <row r="1883" spans="1:4" s="380" customFormat="1" ht="12.75" x14ac:dyDescent="0.2">
      <c r="A1883" s="380">
        <v>39459</v>
      </c>
      <c r="B1883" s="380" t="s">
        <v>8257</v>
      </c>
      <c r="C1883" s="380" t="s">
        <v>6446</v>
      </c>
      <c r="D1883" s="381">
        <v>292.42</v>
      </c>
    </row>
    <row r="1884" spans="1:4" s="380" customFormat="1" ht="12.75" x14ac:dyDescent="0.2">
      <c r="A1884" s="380">
        <v>39445</v>
      </c>
      <c r="B1884" s="380" t="s">
        <v>8258</v>
      </c>
      <c r="C1884" s="380" t="s">
        <v>6446</v>
      </c>
      <c r="D1884" s="381">
        <v>146.82</v>
      </c>
    </row>
    <row r="1885" spans="1:4" s="380" customFormat="1" ht="12.75" x14ac:dyDescent="0.2">
      <c r="A1885" s="380">
        <v>39446</v>
      </c>
      <c r="B1885" s="380" t="s">
        <v>8259</v>
      </c>
      <c r="C1885" s="380" t="s">
        <v>6446</v>
      </c>
      <c r="D1885" s="381">
        <v>149.44</v>
      </c>
    </row>
    <row r="1886" spans="1:4" s="380" customFormat="1" ht="12.75" x14ac:dyDescent="0.2">
      <c r="A1886" s="380">
        <v>39447</v>
      </c>
      <c r="B1886" s="380" t="s">
        <v>8260</v>
      </c>
      <c r="C1886" s="380" t="s">
        <v>6446</v>
      </c>
      <c r="D1886" s="381">
        <v>159.80000000000001</v>
      </c>
    </row>
    <row r="1887" spans="1:4" s="380" customFormat="1" ht="12.75" x14ac:dyDescent="0.2">
      <c r="A1887" s="380">
        <v>39448</v>
      </c>
      <c r="B1887" s="380" t="s">
        <v>8261</v>
      </c>
      <c r="C1887" s="380" t="s">
        <v>6446</v>
      </c>
      <c r="D1887" s="381">
        <v>272.5</v>
      </c>
    </row>
    <row r="1888" spans="1:4" s="380" customFormat="1" ht="12.75" x14ac:dyDescent="0.2">
      <c r="A1888" s="380">
        <v>39450</v>
      </c>
      <c r="B1888" s="380" t="s">
        <v>8262</v>
      </c>
      <c r="C1888" s="380" t="s">
        <v>6446</v>
      </c>
      <c r="D1888" s="381">
        <v>166.25</v>
      </c>
    </row>
    <row r="1889" spans="1:4" s="380" customFormat="1" ht="12.75" x14ac:dyDescent="0.2">
      <c r="A1889" s="380">
        <v>39451</v>
      </c>
      <c r="B1889" s="380" t="s">
        <v>8263</v>
      </c>
      <c r="C1889" s="380" t="s">
        <v>6446</v>
      </c>
      <c r="D1889" s="381">
        <v>181.33</v>
      </c>
    </row>
    <row r="1890" spans="1:4" s="380" customFormat="1" ht="12.75" x14ac:dyDescent="0.2">
      <c r="A1890" s="380">
        <v>39452</v>
      </c>
      <c r="B1890" s="380" t="s">
        <v>8264</v>
      </c>
      <c r="C1890" s="380" t="s">
        <v>6446</v>
      </c>
      <c r="D1890" s="381">
        <v>182.42</v>
      </c>
    </row>
    <row r="1891" spans="1:4" s="380" customFormat="1" ht="12.75" x14ac:dyDescent="0.2">
      <c r="A1891" s="380">
        <v>39523</v>
      </c>
      <c r="B1891" s="380" t="s">
        <v>8265</v>
      </c>
      <c r="C1891" s="380" t="s">
        <v>6446</v>
      </c>
      <c r="D1891" s="381">
        <v>305.27</v>
      </c>
    </row>
    <row r="1892" spans="1:4" s="380" customFormat="1" ht="12.75" x14ac:dyDescent="0.2">
      <c r="A1892" s="380">
        <v>39449</v>
      </c>
      <c r="B1892" s="380" t="s">
        <v>8266</v>
      </c>
      <c r="C1892" s="380" t="s">
        <v>6446</v>
      </c>
      <c r="D1892" s="381">
        <v>338.07</v>
      </c>
    </row>
    <row r="1893" spans="1:4" s="380" customFormat="1" ht="12.75" x14ac:dyDescent="0.2">
      <c r="A1893" s="380">
        <v>39455</v>
      </c>
      <c r="B1893" s="380" t="s">
        <v>8267</v>
      </c>
      <c r="C1893" s="380" t="s">
        <v>6446</v>
      </c>
      <c r="D1893" s="381">
        <v>167.28</v>
      </c>
    </row>
    <row r="1894" spans="1:4" s="380" customFormat="1" ht="12.75" x14ac:dyDescent="0.2">
      <c r="A1894" s="380">
        <v>39456</v>
      </c>
      <c r="B1894" s="380" t="s">
        <v>8268</v>
      </c>
      <c r="C1894" s="380" t="s">
        <v>6446</v>
      </c>
      <c r="D1894" s="381">
        <v>167.41</v>
      </c>
    </row>
    <row r="1895" spans="1:4" s="380" customFormat="1" ht="12.75" x14ac:dyDescent="0.2">
      <c r="A1895" s="380">
        <v>39457</v>
      </c>
      <c r="B1895" s="380" t="s">
        <v>8269</v>
      </c>
      <c r="C1895" s="380" t="s">
        <v>6446</v>
      </c>
      <c r="D1895" s="381">
        <v>182.5</v>
      </c>
    </row>
    <row r="1896" spans="1:4" s="380" customFormat="1" ht="12.75" x14ac:dyDescent="0.2">
      <c r="A1896" s="380">
        <v>39458</v>
      </c>
      <c r="B1896" s="380" t="s">
        <v>8270</v>
      </c>
      <c r="C1896" s="380" t="s">
        <v>6446</v>
      </c>
      <c r="D1896" s="381">
        <v>340.56</v>
      </c>
    </row>
    <row r="1897" spans="1:4" s="380" customFormat="1" ht="12.75" x14ac:dyDescent="0.2">
      <c r="A1897" s="380">
        <v>39464</v>
      </c>
      <c r="B1897" s="380" t="s">
        <v>8271</v>
      </c>
      <c r="C1897" s="380" t="s">
        <v>6446</v>
      </c>
      <c r="D1897" s="381">
        <v>547.65</v>
      </c>
    </row>
    <row r="1898" spans="1:4" s="380" customFormat="1" ht="12.75" x14ac:dyDescent="0.2">
      <c r="A1898" s="380">
        <v>39460</v>
      </c>
      <c r="B1898" s="380" t="s">
        <v>8272</v>
      </c>
      <c r="C1898" s="380" t="s">
        <v>6446</v>
      </c>
      <c r="D1898" s="381">
        <v>207.71</v>
      </c>
    </row>
    <row r="1899" spans="1:4" s="380" customFormat="1" ht="12.75" x14ac:dyDescent="0.2">
      <c r="A1899" s="380">
        <v>39461</v>
      </c>
      <c r="B1899" s="380" t="s">
        <v>8273</v>
      </c>
      <c r="C1899" s="380" t="s">
        <v>6446</v>
      </c>
      <c r="D1899" s="381">
        <v>243.39</v>
      </c>
    </row>
    <row r="1900" spans="1:4" s="380" customFormat="1" ht="12.75" x14ac:dyDescent="0.2">
      <c r="A1900" s="380">
        <v>39462</v>
      </c>
      <c r="B1900" s="380" t="s">
        <v>8274</v>
      </c>
      <c r="C1900" s="380" t="s">
        <v>6446</v>
      </c>
      <c r="D1900" s="381">
        <v>234.56</v>
      </c>
    </row>
    <row r="1901" spans="1:4" s="380" customFormat="1" ht="12.75" x14ac:dyDescent="0.2">
      <c r="A1901" s="380">
        <v>39463</v>
      </c>
      <c r="B1901" s="380" t="s">
        <v>8275</v>
      </c>
      <c r="C1901" s="380" t="s">
        <v>6446</v>
      </c>
      <c r="D1901" s="381">
        <v>543.4</v>
      </c>
    </row>
    <row r="1902" spans="1:4" s="380" customFormat="1" ht="12.75" x14ac:dyDescent="0.2">
      <c r="A1902" s="380">
        <v>26039</v>
      </c>
      <c r="B1902" s="380" t="s">
        <v>8276</v>
      </c>
      <c r="C1902" s="380" t="s">
        <v>6446</v>
      </c>
      <c r="D1902" s="382">
        <v>370335.4</v>
      </c>
    </row>
    <row r="1903" spans="1:4" s="380" customFormat="1" ht="12.75" x14ac:dyDescent="0.2">
      <c r="A1903" s="380">
        <v>2401</v>
      </c>
      <c r="B1903" s="380" t="s">
        <v>8277</v>
      </c>
      <c r="C1903" s="380" t="s">
        <v>6446</v>
      </c>
      <c r="D1903" s="382">
        <v>85181.24</v>
      </c>
    </row>
    <row r="1904" spans="1:4" s="380" customFormat="1" ht="12.75" x14ac:dyDescent="0.2">
      <c r="A1904" s="380">
        <v>38870</v>
      </c>
      <c r="B1904" s="380" t="s">
        <v>8278</v>
      </c>
      <c r="C1904" s="380" t="s">
        <v>6446</v>
      </c>
      <c r="D1904" s="381">
        <v>54.19</v>
      </c>
    </row>
    <row r="1905" spans="1:4" s="380" customFormat="1" ht="12.75" x14ac:dyDescent="0.2">
      <c r="A1905" s="380">
        <v>38869</v>
      </c>
      <c r="B1905" s="380" t="s">
        <v>8279</v>
      </c>
      <c r="C1905" s="380" t="s">
        <v>6446</v>
      </c>
      <c r="D1905" s="381">
        <v>47.8</v>
      </c>
    </row>
    <row r="1906" spans="1:4" s="380" customFormat="1" ht="12.75" x14ac:dyDescent="0.2">
      <c r="A1906" s="380">
        <v>38872</v>
      </c>
      <c r="B1906" s="380" t="s">
        <v>8280</v>
      </c>
      <c r="C1906" s="380" t="s">
        <v>6446</v>
      </c>
      <c r="D1906" s="381">
        <v>74.02</v>
      </c>
    </row>
    <row r="1907" spans="1:4" s="380" customFormat="1" ht="12.75" x14ac:dyDescent="0.2">
      <c r="A1907" s="380">
        <v>38871</v>
      </c>
      <c r="B1907" s="380" t="s">
        <v>8281</v>
      </c>
      <c r="C1907" s="380" t="s">
        <v>6446</v>
      </c>
      <c r="D1907" s="381">
        <v>59.54</v>
      </c>
    </row>
    <row r="1908" spans="1:4" s="380" customFormat="1" ht="12.75" x14ac:dyDescent="0.2">
      <c r="A1908" s="380">
        <v>39283</v>
      </c>
      <c r="B1908" s="380" t="s">
        <v>8282</v>
      </c>
      <c r="C1908" s="380" t="s">
        <v>6446</v>
      </c>
      <c r="D1908" s="381">
        <v>185.46</v>
      </c>
    </row>
    <row r="1909" spans="1:4" s="380" customFormat="1" ht="12.75" x14ac:dyDescent="0.2">
      <c r="A1909" s="380">
        <v>39284</v>
      </c>
      <c r="B1909" s="380" t="s">
        <v>8283</v>
      </c>
      <c r="C1909" s="380" t="s">
        <v>6446</v>
      </c>
      <c r="D1909" s="381">
        <v>200.97</v>
      </c>
    </row>
    <row r="1910" spans="1:4" s="380" customFormat="1" ht="12.75" x14ac:dyDescent="0.2">
      <c r="A1910" s="380">
        <v>39285</v>
      </c>
      <c r="B1910" s="380" t="s">
        <v>8284</v>
      </c>
      <c r="C1910" s="380" t="s">
        <v>6446</v>
      </c>
      <c r="D1910" s="381">
        <v>203.87</v>
      </c>
    </row>
    <row r="1911" spans="1:4" s="380" customFormat="1" ht="12.75" x14ac:dyDescent="0.2">
      <c r="A1911" s="380">
        <v>39286</v>
      </c>
      <c r="B1911" s="380" t="s">
        <v>8285</v>
      </c>
      <c r="C1911" s="380" t="s">
        <v>6446</v>
      </c>
      <c r="D1911" s="381">
        <v>199.43</v>
      </c>
    </row>
    <row r="1912" spans="1:4" s="380" customFormat="1" ht="12.75" x14ac:dyDescent="0.2">
      <c r="A1912" s="380">
        <v>39287</v>
      </c>
      <c r="B1912" s="380" t="s">
        <v>8286</v>
      </c>
      <c r="C1912" s="380" t="s">
        <v>6446</v>
      </c>
      <c r="D1912" s="381">
        <v>234.17</v>
      </c>
    </row>
    <row r="1913" spans="1:4" s="380" customFormat="1" ht="12.75" x14ac:dyDescent="0.2">
      <c r="A1913" s="380">
        <v>39288</v>
      </c>
      <c r="B1913" s="380" t="s">
        <v>8287</v>
      </c>
      <c r="C1913" s="380" t="s">
        <v>6446</v>
      </c>
      <c r="D1913" s="381">
        <v>249.91</v>
      </c>
    </row>
    <row r="1914" spans="1:4" s="380" customFormat="1" ht="12.75" x14ac:dyDescent="0.2">
      <c r="A1914" s="380">
        <v>25976</v>
      </c>
      <c r="B1914" s="380" t="s">
        <v>8288</v>
      </c>
      <c r="C1914" s="380" t="s">
        <v>6447</v>
      </c>
      <c r="D1914" s="381">
        <v>635.72</v>
      </c>
    </row>
    <row r="1915" spans="1:4" s="380" customFormat="1" ht="12.75" x14ac:dyDescent="0.2">
      <c r="A1915" s="380">
        <v>10629</v>
      </c>
      <c r="B1915" s="380" t="s">
        <v>8289</v>
      </c>
      <c r="C1915" s="380" t="s">
        <v>6447</v>
      </c>
      <c r="D1915" s="381">
        <v>347.54</v>
      </c>
    </row>
    <row r="1916" spans="1:4" s="380" customFormat="1" ht="12.75" x14ac:dyDescent="0.2">
      <c r="A1916" s="380">
        <v>10698</v>
      </c>
      <c r="B1916" s="380" t="s">
        <v>8290</v>
      </c>
      <c r="C1916" s="380" t="s">
        <v>6447</v>
      </c>
      <c r="D1916" s="381">
        <v>168.34</v>
      </c>
    </row>
    <row r="1917" spans="1:4" s="380" customFormat="1" ht="12.75" x14ac:dyDescent="0.2">
      <c r="A1917" s="380">
        <v>40521</v>
      </c>
      <c r="B1917" s="380" t="s">
        <v>8291</v>
      </c>
      <c r="C1917" s="380" t="s">
        <v>6446</v>
      </c>
      <c r="D1917" s="382">
        <v>89467.199999999997</v>
      </c>
    </row>
    <row r="1918" spans="1:4" s="380" customFormat="1" ht="12.75" x14ac:dyDescent="0.2">
      <c r="A1918" s="380">
        <v>2432</v>
      </c>
      <c r="B1918" s="380" t="s">
        <v>8292</v>
      </c>
      <c r="C1918" s="380" t="s">
        <v>6446</v>
      </c>
      <c r="D1918" s="381">
        <v>15.8</v>
      </c>
    </row>
    <row r="1919" spans="1:4" s="380" customFormat="1" ht="12.75" x14ac:dyDescent="0.2">
      <c r="A1919" s="380">
        <v>2433</v>
      </c>
      <c r="B1919" s="380" t="s">
        <v>8293</v>
      </c>
      <c r="C1919" s="380" t="s">
        <v>6446</v>
      </c>
      <c r="D1919" s="381">
        <v>5.35</v>
      </c>
    </row>
    <row r="1920" spans="1:4" s="380" customFormat="1" ht="12.75" x14ac:dyDescent="0.2">
      <c r="A1920" s="380">
        <v>2420</v>
      </c>
      <c r="B1920" s="380" t="s">
        <v>8294</v>
      </c>
      <c r="C1920" s="380" t="s">
        <v>6446</v>
      </c>
      <c r="D1920" s="381">
        <v>9.19</v>
      </c>
    </row>
    <row r="1921" spans="1:4" s="380" customFormat="1" ht="12.75" x14ac:dyDescent="0.2">
      <c r="A1921" s="380">
        <v>11447</v>
      </c>
      <c r="B1921" s="380" t="s">
        <v>8295</v>
      </c>
      <c r="C1921" s="380" t="s">
        <v>6446</v>
      </c>
      <c r="D1921" s="381">
        <v>18.170000000000002</v>
      </c>
    </row>
    <row r="1922" spans="1:4" s="380" customFormat="1" ht="12.75" x14ac:dyDescent="0.2">
      <c r="A1922" s="380">
        <v>11451</v>
      </c>
      <c r="B1922" s="380" t="s">
        <v>8296</v>
      </c>
      <c r="C1922" s="380" t="s">
        <v>6446</v>
      </c>
      <c r="D1922" s="381">
        <v>48.7</v>
      </c>
    </row>
    <row r="1923" spans="1:4" s="380" customFormat="1" ht="12.75" x14ac:dyDescent="0.2">
      <c r="A1923" s="380">
        <v>11116</v>
      </c>
      <c r="B1923" s="380" t="s">
        <v>8297</v>
      </c>
      <c r="C1923" s="380" t="s">
        <v>6446</v>
      </c>
      <c r="D1923" s="381">
        <v>588.48</v>
      </c>
    </row>
    <row r="1924" spans="1:4" s="380" customFormat="1" ht="12.75" x14ac:dyDescent="0.2">
      <c r="A1924" s="380">
        <v>38411</v>
      </c>
      <c r="B1924" s="380" t="s">
        <v>8298</v>
      </c>
      <c r="C1924" s="380" t="s">
        <v>6446</v>
      </c>
      <c r="D1924" s="382">
        <v>1675.47</v>
      </c>
    </row>
    <row r="1925" spans="1:4" s="380" customFormat="1" ht="12.75" x14ac:dyDescent="0.2">
      <c r="A1925" s="380">
        <v>38189</v>
      </c>
      <c r="B1925" s="380" t="s">
        <v>15096</v>
      </c>
      <c r="C1925" s="380" t="s">
        <v>6446</v>
      </c>
      <c r="D1925" s="381">
        <v>132.72</v>
      </c>
    </row>
    <row r="1926" spans="1:4" s="380" customFormat="1" ht="12.75" x14ac:dyDescent="0.2">
      <c r="A1926" s="380">
        <v>38190</v>
      </c>
      <c r="B1926" s="380" t="s">
        <v>15097</v>
      </c>
      <c r="C1926" s="380" t="s">
        <v>6446</v>
      </c>
      <c r="D1926" s="381">
        <v>279.60000000000002</v>
      </c>
    </row>
    <row r="1927" spans="1:4" s="380" customFormat="1" ht="12.75" x14ac:dyDescent="0.2">
      <c r="A1927" s="380">
        <v>7608</v>
      </c>
      <c r="B1927" s="380" t="s">
        <v>15098</v>
      </c>
      <c r="C1927" s="380" t="s">
        <v>6446</v>
      </c>
      <c r="D1927" s="381">
        <v>12.18</v>
      </c>
    </row>
    <row r="1928" spans="1:4" s="380" customFormat="1" ht="12.75" x14ac:dyDescent="0.2">
      <c r="A1928" s="380">
        <v>1370</v>
      </c>
      <c r="B1928" s="380" t="s">
        <v>8299</v>
      </c>
      <c r="C1928" s="380" t="s">
        <v>6446</v>
      </c>
      <c r="D1928" s="381">
        <v>83.4</v>
      </c>
    </row>
    <row r="1929" spans="1:4" s="380" customFormat="1" ht="12.75" x14ac:dyDescent="0.2">
      <c r="A1929" s="380">
        <v>36516</v>
      </c>
      <c r="B1929" s="380" t="s">
        <v>8300</v>
      </c>
      <c r="C1929" s="380" t="s">
        <v>6446</v>
      </c>
      <c r="D1929" s="382">
        <v>113264</v>
      </c>
    </row>
    <row r="1930" spans="1:4" s="380" customFormat="1" ht="12.75" x14ac:dyDescent="0.2">
      <c r="A1930" s="380">
        <v>34777</v>
      </c>
      <c r="B1930" s="380" t="s">
        <v>8301</v>
      </c>
      <c r="C1930" s="380" t="s">
        <v>6446</v>
      </c>
      <c r="D1930" s="381">
        <v>3.33</v>
      </c>
    </row>
    <row r="1931" spans="1:4" s="380" customFormat="1" ht="12.75" x14ac:dyDescent="0.2">
      <c r="A1931" s="380">
        <v>7272</v>
      </c>
      <c r="B1931" s="380" t="s">
        <v>8302</v>
      </c>
      <c r="C1931" s="380" t="s">
        <v>6446</v>
      </c>
      <c r="D1931" s="381">
        <v>2.81</v>
      </c>
    </row>
    <row r="1932" spans="1:4" s="380" customFormat="1" ht="12.75" x14ac:dyDescent="0.2">
      <c r="A1932" s="380">
        <v>10605</v>
      </c>
      <c r="B1932" s="380" t="s">
        <v>8303</v>
      </c>
      <c r="C1932" s="380" t="s">
        <v>6446</v>
      </c>
      <c r="D1932" s="381">
        <v>4.58</v>
      </c>
    </row>
    <row r="1933" spans="1:4" s="380" customFormat="1" ht="12.75" x14ac:dyDescent="0.2">
      <c r="A1933" s="380">
        <v>10604</v>
      </c>
      <c r="B1933" s="380" t="s">
        <v>8304</v>
      </c>
      <c r="C1933" s="380" t="s">
        <v>6446</v>
      </c>
      <c r="D1933" s="381">
        <v>10.69</v>
      </c>
    </row>
    <row r="1934" spans="1:4" s="380" customFormat="1" ht="12.75" x14ac:dyDescent="0.2">
      <c r="A1934" s="380">
        <v>672</v>
      </c>
      <c r="B1934" s="380" t="s">
        <v>8305</v>
      </c>
      <c r="C1934" s="380" t="s">
        <v>6446</v>
      </c>
      <c r="D1934" s="381">
        <v>14.7</v>
      </c>
    </row>
    <row r="1935" spans="1:4" s="380" customFormat="1" ht="12.75" x14ac:dyDescent="0.2">
      <c r="A1935" s="380">
        <v>668</v>
      </c>
      <c r="B1935" s="380" t="s">
        <v>8306</v>
      </c>
      <c r="C1935" s="380" t="s">
        <v>6446</v>
      </c>
      <c r="D1935" s="381">
        <v>17.75</v>
      </c>
    </row>
    <row r="1936" spans="1:4" s="380" customFormat="1" ht="12.75" x14ac:dyDescent="0.2">
      <c r="A1936" s="380">
        <v>10578</v>
      </c>
      <c r="B1936" s="380" t="s">
        <v>8307</v>
      </c>
      <c r="C1936" s="380" t="s">
        <v>6446</v>
      </c>
      <c r="D1936" s="381">
        <v>20.67</v>
      </c>
    </row>
    <row r="1937" spans="1:4" s="380" customFormat="1" ht="12.75" x14ac:dyDescent="0.2">
      <c r="A1937" s="380">
        <v>666</v>
      </c>
      <c r="B1937" s="380" t="s">
        <v>8308</v>
      </c>
      <c r="C1937" s="380" t="s">
        <v>6446</v>
      </c>
      <c r="D1937" s="381">
        <v>22.99</v>
      </c>
    </row>
    <row r="1938" spans="1:4" s="380" customFormat="1" ht="12.75" x14ac:dyDescent="0.2">
      <c r="A1938" s="380">
        <v>665</v>
      </c>
      <c r="B1938" s="380" t="s">
        <v>8309</v>
      </c>
      <c r="C1938" s="380" t="s">
        <v>6446</v>
      </c>
      <c r="D1938" s="381">
        <v>30.74</v>
      </c>
    </row>
    <row r="1939" spans="1:4" s="380" customFormat="1" ht="12.75" x14ac:dyDescent="0.2">
      <c r="A1939" s="380">
        <v>10577</v>
      </c>
      <c r="B1939" s="380" t="s">
        <v>8310</v>
      </c>
      <c r="C1939" s="380" t="s">
        <v>6446</v>
      </c>
      <c r="D1939" s="381">
        <v>27.26</v>
      </c>
    </row>
    <row r="1940" spans="1:4" s="380" customFormat="1" ht="12.75" x14ac:dyDescent="0.2">
      <c r="A1940" s="380">
        <v>10583</v>
      </c>
      <c r="B1940" s="380" t="s">
        <v>8311</v>
      </c>
      <c r="C1940" s="380" t="s">
        <v>6446</v>
      </c>
      <c r="D1940" s="381">
        <v>14.16</v>
      </c>
    </row>
    <row r="1941" spans="1:4" s="380" customFormat="1" ht="12.75" x14ac:dyDescent="0.2">
      <c r="A1941" s="380">
        <v>10579</v>
      </c>
      <c r="B1941" s="380" t="s">
        <v>8312</v>
      </c>
      <c r="C1941" s="380" t="s">
        <v>6446</v>
      </c>
      <c r="D1941" s="381">
        <v>24.69</v>
      </c>
    </row>
    <row r="1942" spans="1:4" s="380" customFormat="1" ht="12.75" x14ac:dyDescent="0.2">
      <c r="A1942" s="380">
        <v>10582</v>
      </c>
      <c r="B1942" s="380" t="s">
        <v>8313</v>
      </c>
      <c r="C1942" s="380" t="s">
        <v>6446</v>
      </c>
      <c r="D1942" s="381">
        <v>12.47</v>
      </c>
    </row>
    <row r="1943" spans="1:4" s="380" customFormat="1" ht="12.75" x14ac:dyDescent="0.2">
      <c r="A1943" s="380">
        <v>2436</v>
      </c>
      <c r="B1943" s="380" t="s">
        <v>8314</v>
      </c>
      <c r="C1943" s="380" t="s">
        <v>6456</v>
      </c>
      <c r="D1943" s="381">
        <v>15.08</v>
      </c>
    </row>
    <row r="1944" spans="1:4" s="380" customFormat="1" ht="12.75" x14ac:dyDescent="0.2">
      <c r="A1944" s="380">
        <v>40918</v>
      </c>
      <c r="B1944" s="380" t="s">
        <v>8315</v>
      </c>
      <c r="C1944" s="380" t="s">
        <v>6627</v>
      </c>
      <c r="D1944" s="382">
        <v>2687.23</v>
      </c>
    </row>
    <row r="1945" spans="1:4" s="380" customFormat="1" ht="12.75" x14ac:dyDescent="0.2">
      <c r="A1945" s="380">
        <v>2439</v>
      </c>
      <c r="B1945" s="380" t="s">
        <v>8316</v>
      </c>
      <c r="C1945" s="380" t="s">
        <v>6456</v>
      </c>
      <c r="D1945" s="381">
        <v>15.08</v>
      </c>
    </row>
    <row r="1946" spans="1:4" s="380" customFormat="1" ht="12.75" x14ac:dyDescent="0.2">
      <c r="A1946" s="380">
        <v>40923</v>
      </c>
      <c r="B1946" s="380" t="s">
        <v>8317</v>
      </c>
      <c r="C1946" s="380" t="s">
        <v>6627</v>
      </c>
      <c r="D1946" s="382">
        <v>2690.35</v>
      </c>
    </row>
    <row r="1947" spans="1:4" s="380" customFormat="1" ht="12.75" x14ac:dyDescent="0.2">
      <c r="A1947" s="380">
        <v>10998</v>
      </c>
      <c r="B1947" s="380" t="s">
        <v>8318</v>
      </c>
      <c r="C1947" s="380" t="s">
        <v>6462</v>
      </c>
      <c r="D1947" s="381">
        <v>24.62</v>
      </c>
    </row>
    <row r="1948" spans="1:4" s="380" customFormat="1" ht="12.75" x14ac:dyDescent="0.2">
      <c r="A1948" s="380">
        <v>11002</v>
      </c>
      <c r="B1948" s="380" t="s">
        <v>8319</v>
      </c>
      <c r="C1948" s="380" t="s">
        <v>6462</v>
      </c>
      <c r="D1948" s="381">
        <v>22.55</v>
      </c>
    </row>
    <row r="1949" spans="1:4" s="380" customFormat="1" ht="12.75" x14ac:dyDescent="0.2">
      <c r="A1949" s="380">
        <v>10999</v>
      </c>
      <c r="B1949" s="380" t="s">
        <v>8320</v>
      </c>
      <c r="C1949" s="380" t="s">
        <v>6462</v>
      </c>
      <c r="D1949" s="381">
        <v>21.67</v>
      </c>
    </row>
    <row r="1950" spans="1:4" s="380" customFormat="1" ht="12.75" x14ac:dyDescent="0.2">
      <c r="A1950" s="380">
        <v>10997</v>
      </c>
      <c r="B1950" s="380" t="s">
        <v>8321</v>
      </c>
      <c r="C1950" s="380" t="s">
        <v>6462</v>
      </c>
      <c r="D1950" s="381">
        <v>23.49</v>
      </c>
    </row>
    <row r="1951" spans="1:4" s="380" customFormat="1" ht="12.75" x14ac:dyDescent="0.2">
      <c r="A1951" s="380">
        <v>2685</v>
      </c>
      <c r="B1951" s="380" t="s">
        <v>8322</v>
      </c>
      <c r="C1951" s="380" t="s">
        <v>6465</v>
      </c>
      <c r="D1951" s="381">
        <v>7.61</v>
      </c>
    </row>
    <row r="1952" spans="1:4" s="380" customFormat="1" ht="12.75" x14ac:dyDescent="0.2">
      <c r="A1952" s="380">
        <v>2680</v>
      </c>
      <c r="B1952" s="380" t="s">
        <v>8323</v>
      </c>
      <c r="C1952" s="380" t="s">
        <v>6465</v>
      </c>
      <c r="D1952" s="381">
        <v>11.13</v>
      </c>
    </row>
    <row r="1953" spans="1:4" s="380" customFormat="1" ht="12.75" x14ac:dyDescent="0.2">
      <c r="A1953" s="380">
        <v>2684</v>
      </c>
      <c r="B1953" s="380" t="s">
        <v>8324</v>
      </c>
      <c r="C1953" s="380" t="s">
        <v>6465</v>
      </c>
      <c r="D1953" s="381">
        <v>10.130000000000001</v>
      </c>
    </row>
    <row r="1954" spans="1:4" s="380" customFormat="1" ht="12.75" x14ac:dyDescent="0.2">
      <c r="A1954" s="380">
        <v>2673</v>
      </c>
      <c r="B1954" s="380" t="s">
        <v>8325</v>
      </c>
      <c r="C1954" s="380" t="s">
        <v>6465</v>
      </c>
      <c r="D1954" s="381">
        <v>3.91</v>
      </c>
    </row>
    <row r="1955" spans="1:4" s="380" customFormat="1" ht="12.75" x14ac:dyDescent="0.2">
      <c r="A1955" s="380">
        <v>2681</v>
      </c>
      <c r="B1955" s="380" t="s">
        <v>8326</v>
      </c>
      <c r="C1955" s="380" t="s">
        <v>6465</v>
      </c>
      <c r="D1955" s="381">
        <v>18.190000000000001</v>
      </c>
    </row>
    <row r="1956" spans="1:4" s="380" customFormat="1" ht="12.75" x14ac:dyDescent="0.2">
      <c r="A1956" s="380">
        <v>2682</v>
      </c>
      <c r="B1956" s="380" t="s">
        <v>8327</v>
      </c>
      <c r="C1956" s="380" t="s">
        <v>6465</v>
      </c>
      <c r="D1956" s="381">
        <v>26.54</v>
      </c>
    </row>
    <row r="1957" spans="1:4" s="380" customFormat="1" ht="12.75" x14ac:dyDescent="0.2">
      <c r="A1957" s="380">
        <v>2686</v>
      </c>
      <c r="B1957" s="380" t="s">
        <v>8328</v>
      </c>
      <c r="C1957" s="380" t="s">
        <v>6465</v>
      </c>
      <c r="D1957" s="381">
        <v>33.29</v>
      </c>
    </row>
    <row r="1958" spans="1:4" s="380" customFormat="1" ht="12.75" x14ac:dyDescent="0.2">
      <c r="A1958" s="380">
        <v>2674</v>
      </c>
      <c r="B1958" s="380" t="s">
        <v>8329</v>
      </c>
      <c r="C1958" s="380" t="s">
        <v>6465</v>
      </c>
      <c r="D1958" s="381">
        <v>4.87</v>
      </c>
    </row>
    <row r="1959" spans="1:4" s="380" customFormat="1" ht="12.75" x14ac:dyDescent="0.2">
      <c r="A1959" s="380">
        <v>2683</v>
      </c>
      <c r="B1959" s="380" t="s">
        <v>8330</v>
      </c>
      <c r="C1959" s="380" t="s">
        <v>6465</v>
      </c>
      <c r="D1959" s="381">
        <v>52.45</v>
      </c>
    </row>
    <row r="1960" spans="1:4" s="380" customFormat="1" ht="12.75" x14ac:dyDescent="0.2">
      <c r="A1960" s="380">
        <v>2676</v>
      </c>
      <c r="B1960" s="380" t="s">
        <v>8331</v>
      </c>
      <c r="C1960" s="380" t="s">
        <v>6465</v>
      </c>
      <c r="D1960" s="381">
        <v>2.27</v>
      </c>
    </row>
    <row r="1961" spans="1:4" s="380" customFormat="1" ht="12.75" x14ac:dyDescent="0.2">
      <c r="A1961" s="380">
        <v>2678</v>
      </c>
      <c r="B1961" s="380" t="s">
        <v>8332</v>
      </c>
      <c r="C1961" s="380" t="s">
        <v>6465</v>
      </c>
      <c r="D1961" s="381">
        <v>2.84</v>
      </c>
    </row>
    <row r="1962" spans="1:4" s="380" customFormat="1" ht="12.75" x14ac:dyDescent="0.2">
      <c r="A1962" s="380">
        <v>2679</v>
      </c>
      <c r="B1962" s="380" t="s">
        <v>8333</v>
      </c>
      <c r="C1962" s="380" t="s">
        <v>6465</v>
      </c>
      <c r="D1962" s="381">
        <v>4.3899999999999997</v>
      </c>
    </row>
    <row r="1963" spans="1:4" s="380" customFormat="1" ht="12.75" x14ac:dyDescent="0.2">
      <c r="A1963" s="380">
        <v>12070</v>
      </c>
      <c r="B1963" s="380" t="s">
        <v>8334</v>
      </c>
      <c r="C1963" s="380" t="s">
        <v>6465</v>
      </c>
      <c r="D1963" s="381">
        <v>6.11</v>
      </c>
    </row>
    <row r="1964" spans="1:4" s="380" customFormat="1" ht="12.75" x14ac:dyDescent="0.2">
      <c r="A1964" s="380">
        <v>2675</v>
      </c>
      <c r="B1964" s="380" t="s">
        <v>8335</v>
      </c>
      <c r="C1964" s="380" t="s">
        <v>6465</v>
      </c>
      <c r="D1964" s="381">
        <v>7.94</v>
      </c>
    </row>
    <row r="1965" spans="1:4" s="380" customFormat="1" ht="12.75" x14ac:dyDescent="0.2">
      <c r="A1965" s="380">
        <v>12067</v>
      </c>
      <c r="B1965" s="380" t="s">
        <v>8336</v>
      </c>
      <c r="C1965" s="380" t="s">
        <v>6465</v>
      </c>
      <c r="D1965" s="381">
        <v>10.77</v>
      </c>
    </row>
    <row r="1966" spans="1:4" s="380" customFormat="1" ht="12.75" x14ac:dyDescent="0.2">
      <c r="A1966" s="380">
        <v>40401</v>
      </c>
      <c r="B1966" s="380" t="s">
        <v>8337</v>
      </c>
      <c r="C1966" s="380" t="s">
        <v>6465</v>
      </c>
      <c r="D1966" s="381">
        <v>2.72</v>
      </c>
    </row>
    <row r="1967" spans="1:4" s="380" customFormat="1" ht="12.75" x14ac:dyDescent="0.2">
      <c r="A1967" s="380">
        <v>40402</v>
      </c>
      <c r="B1967" s="380" t="s">
        <v>8338</v>
      </c>
      <c r="C1967" s="380" t="s">
        <v>6465</v>
      </c>
      <c r="D1967" s="381">
        <v>3.49</v>
      </c>
    </row>
    <row r="1968" spans="1:4" s="380" customFormat="1" ht="12.75" x14ac:dyDescent="0.2">
      <c r="A1968" s="380">
        <v>40400</v>
      </c>
      <c r="B1968" s="380" t="s">
        <v>8339</v>
      </c>
      <c r="C1968" s="380" t="s">
        <v>6465</v>
      </c>
      <c r="D1968" s="381">
        <v>1.84</v>
      </c>
    </row>
    <row r="1969" spans="1:4" s="380" customFormat="1" ht="12.75" x14ac:dyDescent="0.2">
      <c r="A1969" s="380">
        <v>2504</v>
      </c>
      <c r="B1969" s="380" t="s">
        <v>8340</v>
      </c>
      <c r="C1969" s="380" t="s">
        <v>6465</v>
      </c>
      <c r="D1969" s="381">
        <v>11.57</v>
      </c>
    </row>
    <row r="1970" spans="1:4" s="380" customFormat="1" ht="12.75" x14ac:dyDescent="0.2">
      <c r="A1970" s="380">
        <v>2501</v>
      </c>
      <c r="B1970" s="380" t="s">
        <v>8341</v>
      </c>
      <c r="C1970" s="380" t="s">
        <v>6465</v>
      </c>
      <c r="D1970" s="381">
        <v>15.18</v>
      </c>
    </row>
    <row r="1971" spans="1:4" s="380" customFormat="1" ht="12.75" x14ac:dyDescent="0.2">
      <c r="A1971" s="380">
        <v>2502</v>
      </c>
      <c r="B1971" s="380" t="s">
        <v>8342</v>
      </c>
      <c r="C1971" s="380" t="s">
        <v>6465</v>
      </c>
      <c r="D1971" s="381">
        <v>22.9</v>
      </c>
    </row>
    <row r="1972" spans="1:4" s="380" customFormat="1" ht="12.75" x14ac:dyDescent="0.2">
      <c r="A1972" s="380">
        <v>2503</v>
      </c>
      <c r="B1972" s="380" t="s">
        <v>8343</v>
      </c>
      <c r="C1972" s="380" t="s">
        <v>6465</v>
      </c>
      <c r="D1972" s="381">
        <v>29.47</v>
      </c>
    </row>
    <row r="1973" spans="1:4" s="380" customFormat="1" ht="12.75" x14ac:dyDescent="0.2">
      <c r="A1973" s="380">
        <v>2500</v>
      </c>
      <c r="B1973" s="380" t="s">
        <v>8344</v>
      </c>
      <c r="C1973" s="380" t="s">
        <v>6465</v>
      </c>
      <c r="D1973" s="381">
        <v>39.26</v>
      </c>
    </row>
    <row r="1974" spans="1:4" s="380" customFormat="1" ht="12.75" x14ac:dyDescent="0.2">
      <c r="A1974" s="380">
        <v>2505</v>
      </c>
      <c r="B1974" s="380" t="s">
        <v>8345</v>
      </c>
      <c r="C1974" s="380" t="s">
        <v>6465</v>
      </c>
      <c r="D1974" s="381">
        <v>61.18</v>
      </c>
    </row>
    <row r="1975" spans="1:4" s="380" customFormat="1" ht="12.75" x14ac:dyDescent="0.2">
      <c r="A1975" s="380">
        <v>12056</v>
      </c>
      <c r="B1975" s="380" t="s">
        <v>8346</v>
      </c>
      <c r="C1975" s="380" t="s">
        <v>6465</v>
      </c>
      <c r="D1975" s="381">
        <v>24.72</v>
      </c>
    </row>
    <row r="1976" spans="1:4" s="380" customFormat="1" ht="12.75" x14ac:dyDescent="0.2">
      <c r="A1976" s="380">
        <v>12057</v>
      </c>
      <c r="B1976" s="380" t="s">
        <v>8347</v>
      </c>
      <c r="C1976" s="380" t="s">
        <v>6465</v>
      </c>
      <c r="D1976" s="381">
        <v>21</v>
      </c>
    </row>
    <row r="1977" spans="1:4" s="380" customFormat="1" ht="12.75" x14ac:dyDescent="0.2">
      <c r="A1977" s="380">
        <v>12059</v>
      </c>
      <c r="B1977" s="380" t="s">
        <v>8348</v>
      </c>
      <c r="C1977" s="380" t="s">
        <v>6465</v>
      </c>
      <c r="D1977" s="381">
        <v>7.36</v>
      </c>
    </row>
    <row r="1978" spans="1:4" s="380" customFormat="1" ht="12.75" x14ac:dyDescent="0.2">
      <c r="A1978" s="380">
        <v>12058</v>
      </c>
      <c r="B1978" s="380" t="s">
        <v>8349</v>
      </c>
      <c r="C1978" s="380" t="s">
        <v>6465</v>
      </c>
      <c r="D1978" s="381">
        <v>13.09</v>
      </c>
    </row>
    <row r="1979" spans="1:4" s="380" customFormat="1" ht="12.75" x14ac:dyDescent="0.2">
      <c r="A1979" s="380">
        <v>12060</v>
      </c>
      <c r="B1979" s="380" t="s">
        <v>8350</v>
      </c>
      <c r="C1979" s="380" t="s">
        <v>6465</v>
      </c>
      <c r="D1979" s="381">
        <v>54.55</v>
      </c>
    </row>
    <row r="1980" spans="1:4" s="380" customFormat="1" ht="12.75" x14ac:dyDescent="0.2">
      <c r="A1980" s="380">
        <v>12061</v>
      </c>
      <c r="B1980" s="380" t="s">
        <v>8351</v>
      </c>
      <c r="C1980" s="380" t="s">
        <v>6465</v>
      </c>
      <c r="D1980" s="381">
        <v>33.31</v>
      </c>
    </row>
    <row r="1981" spans="1:4" s="380" customFormat="1" ht="12.75" x14ac:dyDescent="0.2">
      <c r="A1981" s="380">
        <v>12062</v>
      </c>
      <c r="B1981" s="380" t="s">
        <v>8352</v>
      </c>
      <c r="C1981" s="380" t="s">
        <v>6465</v>
      </c>
      <c r="D1981" s="381">
        <v>61.43</v>
      </c>
    </row>
    <row r="1982" spans="1:4" s="380" customFormat="1" ht="12.75" x14ac:dyDescent="0.2">
      <c r="A1982" s="380">
        <v>21137</v>
      </c>
      <c r="B1982" s="380" t="s">
        <v>8353</v>
      </c>
      <c r="C1982" s="380" t="s">
        <v>6465</v>
      </c>
      <c r="D1982" s="381">
        <v>10.67</v>
      </c>
    </row>
    <row r="1983" spans="1:4" s="380" customFormat="1" ht="12.75" x14ac:dyDescent="0.2">
      <c r="A1983" s="380">
        <v>2687</v>
      </c>
      <c r="B1983" s="380" t="s">
        <v>8354</v>
      </c>
      <c r="C1983" s="380" t="s">
        <v>6465</v>
      </c>
      <c r="D1983" s="381">
        <v>1.98</v>
      </c>
    </row>
    <row r="1984" spans="1:4" s="380" customFormat="1" ht="12.75" x14ac:dyDescent="0.2">
      <c r="A1984" s="380">
        <v>2689</v>
      </c>
      <c r="B1984" s="380" t="s">
        <v>8355</v>
      </c>
      <c r="C1984" s="380" t="s">
        <v>6465</v>
      </c>
      <c r="D1984" s="381">
        <v>2.36</v>
      </c>
    </row>
    <row r="1985" spans="1:4" s="380" customFormat="1" ht="12.75" x14ac:dyDescent="0.2">
      <c r="A1985" s="380">
        <v>2688</v>
      </c>
      <c r="B1985" s="380" t="s">
        <v>8356</v>
      </c>
      <c r="C1985" s="380" t="s">
        <v>6465</v>
      </c>
      <c r="D1985" s="381">
        <v>2.56</v>
      </c>
    </row>
    <row r="1986" spans="1:4" s="380" customFormat="1" ht="12.75" x14ac:dyDescent="0.2">
      <c r="A1986" s="380">
        <v>2690</v>
      </c>
      <c r="B1986" s="380" t="s">
        <v>8357</v>
      </c>
      <c r="C1986" s="380" t="s">
        <v>6465</v>
      </c>
      <c r="D1986" s="381">
        <v>4.38</v>
      </c>
    </row>
    <row r="1987" spans="1:4" s="380" customFormat="1" ht="12.75" x14ac:dyDescent="0.2">
      <c r="A1987" s="380">
        <v>39243</v>
      </c>
      <c r="B1987" s="380" t="s">
        <v>8358</v>
      </c>
      <c r="C1987" s="380" t="s">
        <v>6465</v>
      </c>
      <c r="D1987" s="381">
        <v>2.88</v>
      </c>
    </row>
    <row r="1988" spans="1:4" s="380" customFormat="1" ht="12.75" x14ac:dyDescent="0.2">
      <c r="A1988" s="380">
        <v>39244</v>
      </c>
      <c r="B1988" s="380" t="s">
        <v>8359</v>
      </c>
      <c r="C1988" s="380" t="s">
        <v>6465</v>
      </c>
      <c r="D1988" s="381">
        <v>3.9</v>
      </c>
    </row>
    <row r="1989" spans="1:4" s="380" customFormat="1" ht="12.75" x14ac:dyDescent="0.2">
      <c r="A1989" s="380">
        <v>39245</v>
      </c>
      <c r="B1989" s="380" t="s">
        <v>8360</v>
      </c>
      <c r="C1989" s="380" t="s">
        <v>6465</v>
      </c>
      <c r="D1989" s="381">
        <v>7.51</v>
      </c>
    </row>
    <row r="1990" spans="1:4" s="380" customFormat="1" ht="12.75" x14ac:dyDescent="0.2">
      <c r="A1990" s="380">
        <v>39254</v>
      </c>
      <c r="B1990" s="380" t="s">
        <v>8361</v>
      </c>
      <c r="C1990" s="380" t="s">
        <v>6465</v>
      </c>
      <c r="D1990" s="381">
        <v>11.23</v>
      </c>
    </row>
    <row r="1991" spans="1:4" s="380" customFormat="1" ht="12.75" x14ac:dyDescent="0.2">
      <c r="A1991" s="380">
        <v>39255</v>
      </c>
      <c r="B1991" s="380" t="s">
        <v>8362</v>
      </c>
      <c r="C1991" s="380" t="s">
        <v>6465</v>
      </c>
      <c r="D1991" s="381">
        <v>20.78</v>
      </c>
    </row>
    <row r="1992" spans="1:4" s="380" customFormat="1" ht="12.75" x14ac:dyDescent="0.2">
      <c r="A1992" s="380">
        <v>39253</v>
      </c>
      <c r="B1992" s="380" t="s">
        <v>8363</v>
      </c>
      <c r="C1992" s="380" t="s">
        <v>6465</v>
      </c>
      <c r="D1992" s="381">
        <v>14.31</v>
      </c>
    </row>
    <row r="1993" spans="1:4" s="380" customFormat="1" ht="12.75" x14ac:dyDescent="0.2">
      <c r="A1993" s="380">
        <v>2446</v>
      </c>
      <c r="B1993" s="380" t="s">
        <v>8364</v>
      </c>
      <c r="C1993" s="380" t="s">
        <v>6465</v>
      </c>
      <c r="D1993" s="381">
        <v>6.78</v>
      </c>
    </row>
    <row r="1994" spans="1:4" s="380" customFormat="1" ht="12.75" x14ac:dyDescent="0.2">
      <c r="A1994" s="380">
        <v>2442</v>
      </c>
      <c r="B1994" s="380" t="s">
        <v>8365</v>
      </c>
      <c r="C1994" s="380" t="s">
        <v>6465</v>
      </c>
      <c r="D1994" s="381">
        <v>9.5</v>
      </c>
    </row>
    <row r="1995" spans="1:4" s="380" customFormat="1" ht="12.75" x14ac:dyDescent="0.2">
      <c r="A1995" s="380">
        <v>39246</v>
      </c>
      <c r="B1995" s="380" t="s">
        <v>8366</v>
      </c>
      <c r="C1995" s="380" t="s">
        <v>6465</v>
      </c>
      <c r="D1995" s="381">
        <v>4.72</v>
      </c>
    </row>
    <row r="1996" spans="1:4" s="380" customFormat="1" ht="12.75" x14ac:dyDescent="0.2">
      <c r="A1996" s="380">
        <v>39247</v>
      </c>
      <c r="B1996" s="380" t="s">
        <v>8367</v>
      </c>
      <c r="C1996" s="380" t="s">
        <v>6465</v>
      </c>
      <c r="D1996" s="381">
        <v>4.1100000000000003</v>
      </c>
    </row>
    <row r="1997" spans="1:4" s="380" customFormat="1" ht="12.75" x14ac:dyDescent="0.2">
      <c r="A1997" s="380">
        <v>39248</v>
      </c>
      <c r="B1997" s="380" t="s">
        <v>8368</v>
      </c>
      <c r="C1997" s="380" t="s">
        <v>6465</v>
      </c>
      <c r="D1997" s="381">
        <v>13.24</v>
      </c>
    </row>
    <row r="1998" spans="1:4" s="380" customFormat="1" ht="12.75" x14ac:dyDescent="0.2">
      <c r="A1998" s="380">
        <v>2438</v>
      </c>
      <c r="B1998" s="380" t="s">
        <v>8369</v>
      </c>
      <c r="C1998" s="380" t="s">
        <v>6456</v>
      </c>
      <c r="D1998" s="381">
        <v>22.24</v>
      </c>
    </row>
    <row r="1999" spans="1:4" s="380" customFormat="1" ht="12.75" x14ac:dyDescent="0.2">
      <c r="A1999" s="380">
        <v>40922</v>
      </c>
      <c r="B1999" s="380" t="s">
        <v>8370</v>
      </c>
      <c r="C1999" s="380" t="s">
        <v>6627</v>
      </c>
      <c r="D1999" s="382">
        <v>3963.84</v>
      </c>
    </row>
    <row r="2000" spans="1:4" s="380" customFormat="1" ht="12.75" x14ac:dyDescent="0.2">
      <c r="A2000" s="380">
        <v>36486</v>
      </c>
      <c r="B2000" s="380" t="s">
        <v>8371</v>
      </c>
      <c r="C2000" s="380" t="s">
        <v>6446</v>
      </c>
      <c r="D2000" s="382">
        <v>59165.5</v>
      </c>
    </row>
    <row r="2001" spans="1:4" s="380" customFormat="1" ht="12.75" x14ac:dyDescent="0.2">
      <c r="A2001" s="380">
        <v>37777</v>
      </c>
      <c r="B2001" s="380" t="s">
        <v>8372</v>
      </c>
      <c r="C2001" s="380" t="s">
        <v>6446</v>
      </c>
      <c r="D2001" s="382">
        <v>278550.06</v>
      </c>
    </row>
    <row r="2002" spans="1:4" s="380" customFormat="1" ht="12.75" x14ac:dyDescent="0.2">
      <c r="A2002" s="380">
        <v>12624</v>
      </c>
      <c r="B2002" s="380" t="s">
        <v>8373</v>
      </c>
      <c r="C2002" s="380" t="s">
        <v>6446</v>
      </c>
      <c r="D2002" s="381">
        <v>13.21</v>
      </c>
    </row>
    <row r="2003" spans="1:4" s="380" customFormat="1" ht="12.75" x14ac:dyDescent="0.2">
      <c r="A2003" s="380">
        <v>517</v>
      </c>
      <c r="B2003" s="380" t="s">
        <v>8374</v>
      </c>
      <c r="C2003" s="380" t="s">
        <v>6445</v>
      </c>
      <c r="D2003" s="381">
        <v>7.14</v>
      </c>
    </row>
    <row r="2004" spans="1:4" s="380" customFormat="1" ht="12.75" x14ac:dyDescent="0.2">
      <c r="A2004" s="380">
        <v>41904</v>
      </c>
      <c r="B2004" s="380" t="s">
        <v>8375</v>
      </c>
      <c r="C2004" s="380" t="s">
        <v>7545</v>
      </c>
      <c r="D2004" s="382">
        <v>3277.25</v>
      </c>
    </row>
    <row r="2005" spans="1:4" s="380" customFormat="1" ht="12.75" x14ac:dyDescent="0.2">
      <c r="A2005" s="380">
        <v>41903</v>
      </c>
      <c r="B2005" s="380" t="s">
        <v>8376</v>
      </c>
      <c r="C2005" s="380" t="s">
        <v>6462</v>
      </c>
      <c r="D2005" s="381">
        <v>3.61</v>
      </c>
    </row>
    <row r="2006" spans="1:4" s="380" customFormat="1" ht="12.75" x14ac:dyDescent="0.2">
      <c r="A2006" s="380">
        <v>37534</v>
      </c>
      <c r="B2006" s="380" t="s">
        <v>8377</v>
      </c>
      <c r="C2006" s="380" t="s">
        <v>6462</v>
      </c>
      <c r="D2006" s="381">
        <v>20.16</v>
      </c>
    </row>
    <row r="2007" spans="1:4" s="380" customFormat="1" ht="12.75" x14ac:dyDescent="0.2">
      <c r="A2007" s="380">
        <v>37535</v>
      </c>
      <c r="B2007" s="380" t="s">
        <v>8378</v>
      </c>
      <c r="C2007" s="380" t="s">
        <v>6462</v>
      </c>
      <c r="D2007" s="381">
        <v>20.16</v>
      </c>
    </row>
    <row r="2008" spans="1:4" s="380" customFormat="1" ht="12.75" x14ac:dyDescent="0.2">
      <c r="A2008" s="380">
        <v>37533</v>
      </c>
      <c r="B2008" s="380" t="s">
        <v>8379</v>
      </c>
      <c r="C2008" s="380" t="s">
        <v>6462</v>
      </c>
      <c r="D2008" s="381">
        <v>20.16</v>
      </c>
    </row>
    <row r="2009" spans="1:4" s="380" customFormat="1" ht="12.75" x14ac:dyDescent="0.2">
      <c r="A2009" s="380">
        <v>37537</v>
      </c>
      <c r="B2009" s="380" t="s">
        <v>8380</v>
      </c>
      <c r="C2009" s="380" t="s">
        <v>6462</v>
      </c>
      <c r="D2009" s="381">
        <v>15.26</v>
      </c>
    </row>
    <row r="2010" spans="1:4" s="380" customFormat="1" ht="12.75" x14ac:dyDescent="0.2">
      <c r="A2010" s="380">
        <v>37536</v>
      </c>
      <c r="B2010" s="380" t="s">
        <v>8381</v>
      </c>
      <c r="C2010" s="380" t="s">
        <v>6462</v>
      </c>
      <c r="D2010" s="381">
        <v>15.26</v>
      </c>
    </row>
    <row r="2011" spans="1:4" s="380" customFormat="1" ht="12.75" x14ac:dyDescent="0.2">
      <c r="A2011" s="380">
        <v>37532</v>
      </c>
      <c r="B2011" s="380" t="s">
        <v>8382</v>
      </c>
      <c r="C2011" s="380" t="s">
        <v>6462</v>
      </c>
      <c r="D2011" s="381">
        <v>15.26</v>
      </c>
    </row>
    <row r="2012" spans="1:4" s="380" customFormat="1" ht="12.75" x14ac:dyDescent="0.2">
      <c r="A2012" s="380">
        <v>2696</v>
      </c>
      <c r="B2012" s="380" t="s">
        <v>8383</v>
      </c>
      <c r="C2012" s="380" t="s">
        <v>6456</v>
      </c>
      <c r="D2012" s="381">
        <v>15.08</v>
      </c>
    </row>
    <row r="2013" spans="1:4" s="380" customFormat="1" ht="12.75" x14ac:dyDescent="0.2">
      <c r="A2013" s="380">
        <v>40928</v>
      </c>
      <c r="B2013" s="380" t="s">
        <v>8384</v>
      </c>
      <c r="C2013" s="380" t="s">
        <v>6627</v>
      </c>
      <c r="D2013" s="382">
        <v>2687.23</v>
      </c>
    </row>
    <row r="2014" spans="1:4" s="380" customFormat="1" ht="12.75" x14ac:dyDescent="0.2">
      <c r="A2014" s="380">
        <v>4083</v>
      </c>
      <c r="B2014" s="380" t="s">
        <v>8385</v>
      </c>
      <c r="C2014" s="380" t="s">
        <v>6456</v>
      </c>
      <c r="D2014" s="381">
        <v>15.08</v>
      </c>
    </row>
    <row r="2015" spans="1:4" s="380" customFormat="1" ht="12.75" x14ac:dyDescent="0.2">
      <c r="A2015" s="380">
        <v>40818</v>
      </c>
      <c r="B2015" s="380" t="s">
        <v>8386</v>
      </c>
      <c r="C2015" s="380" t="s">
        <v>6627</v>
      </c>
      <c r="D2015" s="382">
        <v>2687.23</v>
      </c>
    </row>
    <row r="2016" spans="1:4" s="380" customFormat="1" ht="12.75" x14ac:dyDescent="0.2">
      <c r="A2016" s="380">
        <v>43146</v>
      </c>
      <c r="B2016" s="380" t="s">
        <v>8387</v>
      </c>
      <c r="C2016" s="380" t="s">
        <v>6462</v>
      </c>
      <c r="D2016" s="381">
        <v>9.0299999999999994</v>
      </c>
    </row>
    <row r="2017" spans="1:4" s="380" customFormat="1" ht="12.75" x14ac:dyDescent="0.2">
      <c r="A2017" s="380">
        <v>2705</v>
      </c>
      <c r="B2017" s="380" t="s">
        <v>8388</v>
      </c>
      <c r="C2017" s="380" t="s">
        <v>8389</v>
      </c>
      <c r="D2017" s="381">
        <v>0.77</v>
      </c>
    </row>
    <row r="2018" spans="1:4" s="380" customFormat="1" ht="12.75" x14ac:dyDescent="0.2">
      <c r="A2018" s="380">
        <v>14250</v>
      </c>
      <c r="B2018" s="380" t="s">
        <v>8390</v>
      </c>
      <c r="C2018" s="380" t="s">
        <v>8389</v>
      </c>
      <c r="D2018" s="381">
        <v>0.79</v>
      </c>
    </row>
    <row r="2019" spans="1:4" s="380" customFormat="1" ht="12.75" x14ac:dyDescent="0.2">
      <c r="A2019" s="380">
        <v>11683</v>
      </c>
      <c r="B2019" s="380" t="s">
        <v>8391</v>
      </c>
      <c r="C2019" s="380" t="s">
        <v>6446</v>
      </c>
      <c r="D2019" s="381">
        <v>37.369999999999997</v>
      </c>
    </row>
    <row r="2020" spans="1:4" s="380" customFormat="1" ht="12.75" x14ac:dyDescent="0.2">
      <c r="A2020" s="380">
        <v>11684</v>
      </c>
      <c r="B2020" s="380" t="s">
        <v>8392</v>
      </c>
      <c r="C2020" s="380" t="s">
        <v>6446</v>
      </c>
      <c r="D2020" s="381">
        <v>40.9</v>
      </c>
    </row>
    <row r="2021" spans="1:4" s="380" customFormat="1" ht="12.75" x14ac:dyDescent="0.2">
      <c r="A2021" s="380">
        <v>6141</v>
      </c>
      <c r="B2021" s="380" t="s">
        <v>8393</v>
      </c>
      <c r="C2021" s="380" t="s">
        <v>6446</v>
      </c>
      <c r="D2021" s="381">
        <v>4.03</v>
      </c>
    </row>
    <row r="2022" spans="1:4" s="380" customFormat="1" ht="12.75" x14ac:dyDescent="0.2">
      <c r="A2022" s="380">
        <v>11681</v>
      </c>
      <c r="B2022" s="380" t="s">
        <v>8394</v>
      </c>
      <c r="C2022" s="380" t="s">
        <v>6446</v>
      </c>
      <c r="D2022" s="381">
        <v>5.13</v>
      </c>
    </row>
    <row r="2023" spans="1:4" s="380" customFormat="1" ht="12.75" x14ac:dyDescent="0.2">
      <c r="A2023" s="380">
        <v>2706</v>
      </c>
      <c r="B2023" s="380" t="s">
        <v>8395</v>
      </c>
      <c r="C2023" s="380" t="s">
        <v>6456</v>
      </c>
      <c r="D2023" s="381">
        <v>78.19</v>
      </c>
    </row>
    <row r="2024" spans="1:4" s="380" customFormat="1" ht="12.75" x14ac:dyDescent="0.2">
      <c r="A2024" s="380">
        <v>40811</v>
      </c>
      <c r="B2024" s="380" t="s">
        <v>8396</v>
      </c>
      <c r="C2024" s="380" t="s">
        <v>6627</v>
      </c>
      <c r="D2024" s="382">
        <v>13927.76</v>
      </c>
    </row>
    <row r="2025" spans="1:4" s="380" customFormat="1" ht="12.75" x14ac:dyDescent="0.2">
      <c r="A2025" s="380">
        <v>2707</v>
      </c>
      <c r="B2025" s="380" t="s">
        <v>8397</v>
      </c>
      <c r="C2025" s="380" t="s">
        <v>6456</v>
      </c>
      <c r="D2025" s="381">
        <v>88.99</v>
      </c>
    </row>
    <row r="2026" spans="1:4" s="380" customFormat="1" ht="12.75" x14ac:dyDescent="0.2">
      <c r="A2026" s="380">
        <v>40813</v>
      </c>
      <c r="B2026" s="380" t="s">
        <v>8398</v>
      </c>
      <c r="C2026" s="380" t="s">
        <v>6627</v>
      </c>
      <c r="D2026" s="382">
        <v>15852.65</v>
      </c>
    </row>
    <row r="2027" spans="1:4" s="380" customFormat="1" ht="12.75" x14ac:dyDescent="0.2">
      <c r="A2027" s="380">
        <v>2708</v>
      </c>
      <c r="B2027" s="380" t="s">
        <v>8399</v>
      </c>
      <c r="C2027" s="380" t="s">
        <v>6456</v>
      </c>
      <c r="D2027" s="381">
        <v>121.65</v>
      </c>
    </row>
    <row r="2028" spans="1:4" s="380" customFormat="1" ht="12.75" x14ac:dyDescent="0.2">
      <c r="A2028" s="380">
        <v>40814</v>
      </c>
      <c r="B2028" s="380" t="s">
        <v>8400</v>
      </c>
      <c r="C2028" s="380" t="s">
        <v>6627</v>
      </c>
      <c r="D2028" s="382">
        <v>21670.14</v>
      </c>
    </row>
    <row r="2029" spans="1:4" s="380" customFormat="1" ht="12.75" x14ac:dyDescent="0.2">
      <c r="A2029" s="380">
        <v>34779</v>
      </c>
      <c r="B2029" s="380" t="s">
        <v>8401</v>
      </c>
      <c r="C2029" s="380" t="s">
        <v>6456</v>
      </c>
      <c r="D2029" s="381">
        <v>79.33</v>
      </c>
    </row>
    <row r="2030" spans="1:4" s="380" customFormat="1" ht="12.75" x14ac:dyDescent="0.2">
      <c r="A2030" s="380">
        <v>40936</v>
      </c>
      <c r="B2030" s="380" t="s">
        <v>8402</v>
      </c>
      <c r="C2030" s="380" t="s">
        <v>6627</v>
      </c>
      <c r="D2030" s="382">
        <v>14130.94</v>
      </c>
    </row>
    <row r="2031" spans="1:4" s="380" customFormat="1" ht="12.75" x14ac:dyDescent="0.2">
      <c r="A2031" s="380">
        <v>34780</v>
      </c>
      <c r="B2031" s="380" t="s">
        <v>8403</v>
      </c>
      <c r="C2031" s="380" t="s">
        <v>6456</v>
      </c>
      <c r="D2031" s="381">
        <v>89.49</v>
      </c>
    </row>
    <row r="2032" spans="1:4" s="380" customFormat="1" ht="12.75" x14ac:dyDescent="0.2">
      <c r="A2032" s="380">
        <v>40937</v>
      </c>
      <c r="B2032" s="380" t="s">
        <v>8404</v>
      </c>
      <c r="C2032" s="380" t="s">
        <v>6627</v>
      </c>
      <c r="D2032" s="382">
        <v>15942.48</v>
      </c>
    </row>
    <row r="2033" spans="1:4" s="380" customFormat="1" ht="12.75" x14ac:dyDescent="0.2">
      <c r="A2033" s="380">
        <v>34782</v>
      </c>
      <c r="B2033" s="380" t="s">
        <v>8405</v>
      </c>
      <c r="C2033" s="380" t="s">
        <v>6456</v>
      </c>
      <c r="D2033" s="381">
        <v>122.64</v>
      </c>
    </row>
    <row r="2034" spans="1:4" s="380" customFormat="1" ht="12.75" x14ac:dyDescent="0.2">
      <c r="A2034" s="380">
        <v>40938</v>
      </c>
      <c r="B2034" s="380" t="s">
        <v>8406</v>
      </c>
      <c r="C2034" s="380" t="s">
        <v>6627</v>
      </c>
      <c r="D2034" s="382">
        <v>21847.66</v>
      </c>
    </row>
    <row r="2035" spans="1:4" s="380" customFormat="1" ht="12.75" x14ac:dyDescent="0.2">
      <c r="A2035" s="380">
        <v>34783</v>
      </c>
      <c r="B2035" s="380" t="s">
        <v>8407</v>
      </c>
      <c r="C2035" s="380" t="s">
        <v>6456</v>
      </c>
      <c r="D2035" s="381">
        <v>91.75</v>
      </c>
    </row>
    <row r="2036" spans="1:4" s="380" customFormat="1" ht="12.75" x14ac:dyDescent="0.2">
      <c r="A2036" s="380">
        <v>40939</v>
      </c>
      <c r="B2036" s="380" t="s">
        <v>8408</v>
      </c>
      <c r="C2036" s="380" t="s">
        <v>6627</v>
      </c>
      <c r="D2036" s="382">
        <v>16344.47</v>
      </c>
    </row>
    <row r="2037" spans="1:4" s="380" customFormat="1" ht="12.75" x14ac:dyDescent="0.2">
      <c r="A2037" s="380">
        <v>34785</v>
      </c>
      <c r="B2037" s="380" t="s">
        <v>8409</v>
      </c>
      <c r="C2037" s="380" t="s">
        <v>6456</v>
      </c>
      <c r="D2037" s="381">
        <v>86.64</v>
      </c>
    </row>
    <row r="2038" spans="1:4" s="380" customFormat="1" ht="12.75" x14ac:dyDescent="0.2">
      <c r="A2038" s="380">
        <v>40940</v>
      </c>
      <c r="B2038" s="380" t="s">
        <v>8410</v>
      </c>
      <c r="C2038" s="380" t="s">
        <v>6627</v>
      </c>
      <c r="D2038" s="382">
        <v>15433.71</v>
      </c>
    </row>
    <row r="2039" spans="1:4" s="380" customFormat="1" ht="12.75" x14ac:dyDescent="0.2">
      <c r="A2039" s="380">
        <v>38403</v>
      </c>
      <c r="B2039" s="380" t="s">
        <v>8411</v>
      </c>
      <c r="C2039" s="380" t="s">
        <v>6446</v>
      </c>
      <c r="D2039" s="381">
        <v>44.56</v>
      </c>
    </row>
    <row r="2040" spans="1:4" s="380" customFormat="1" ht="12.75" x14ac:dyDescent="0.2">
      <c r="A2040" s="380">
        <v>43482</v>
      </c>
      <c r="B2040" s="380" t="s">
        <v>8412</v>
      </c>
      <c r="C2040" s="380" t="s">
        <v>6456</v>
      </c>
      <c r="D2040" s="381">
        <v>0.57999999999999996</v>
      </c>
    </row>
    <row r="2041" spans="1:4" s="380" customFormat="1" ht="12.75" x14ac:dyDescent="0.2">
      <c r="A2041" s="380">
        <v>43494</v>
      </c>
      <c r="B2041" s="380" t="s">
        <v>8413</v>
      </c>
      <c r="C2041" s="380" t="s">
        <v>6627</v>
      </c>
      <c r="D2041" s="381">
        <v>108.8</v>
      </c>
    </row>
    <row r="2042" spans="1:4" s="380" customFormat="1" ht="12.75" x14ac:dyDescent="0.2">
      <c r="A2042" s="380">
        <v>43483</v>
      </c>
      <c r="B2042" s="380" t="s">
        <v>8414</v>
      </c>
      <c r="C2042" s="380" t="s">
        <v>6456</v>
      </c>
      <c r="D2042" s="381">
        <v>1.05</v>
      </c>
    </row>
    <row r="2043" spans="1:4" s="380" customFormat="1" ht="12.75" x14ac:dyDescent="0.2">
      <c r="A2043" s="380">
        <v>43495</v>
      </c>
      <c r="B2043" s="380" t="s">
        <v>8415</v>
      </c>
      <c r="C2043" s="380" t="s">
        <v>6627</v>
      </c>
      <c r="D2043" s="381">
        <v>197.14</v>
      </c>
    </row>
    <row r="2044" spans="1:4" s="380" customFormat="1" ht="12.75" x14ac:dyDescent="0.2">
      <c r="A2044" s="380">
        <v>43484</v>
      </c>
      <c r="B2044" s="380" t="s">
        <v>8416</v>
      </c>
      <c r="C2044" s="380" t="s">
        <v>6456</v>
      </c>
      <c r="D2044" s="381">
        <v>0.91</v>
      </c>
    </row>
    <row r="2045" spans="1:4" s="380" customFormat="1" ht="12.75" x14ac:dyDescent="0.2">
      <c r="A2045" s="380">
        <v>43496</v>
      </c>
      <c r="B2045" s="380" t="s">
        <v>8417</v>
      </c>
      <c r="C2045" s="380" t="s">
        <v>6627</v>
      </c>
      <c r="D2045" s="381">
        <v>171.87</v>
      </c>
    </row>
    <row r="2046" spans="1:4" s="380" customFormat="1" ht="12.75" x14ac:dyDescent="0.2">
      <c r="A2046" s="380">
        <v>43485</v>
      </c>
      <c r="B2046" s="380" t="s">
        <v>8418</v>
      </c>
      <c r="C2046" s="380" t="s">
        <v>6456</v>
      </c>
      <c r="D2046" s="381">
        <v>0.8</v>
      </c>
    </row>
    <row r="2047" spans="1:4" s="380" customFormat="1" ht="12.75" x14ac:dyDescent="0.2">
      <c r="A2047" s="380">
        <v>43497</v>
      </c>
      <c r="B2047" s="380" t="s">
        <v>8419</v>
      </c>
      <c r="C2047" s="380" t="s">
        <v>6627</v>
      </c>
      <c r="D2047" s="381">
        <v>151.31</v>
      </c>
    </row>
    <row r="2048" spans="1:4" s="380" customFormat="1" ht="12.75" x14ac:dyDescent="0.2">
      <c r="A2048" s="380">
        <v>43487</v>
      </c>
      <c r="B2048" s="380" t="s">
        <v>8420</v>
      </c>
      <c r="C2048" s="380" t="s">
        <v>6456</v>
      </c>
      <c r="D2048" s="381">
        <v>0.94</v>
      </c>
    </row>
    <row r="2049" spans="1:4" s="380" customFormat="1" ht="12.75" x14ac:dyDescent="0.2">
      <c r="A2049" s="380">
        <v>43499</v>
      </c>
      <c r="B2049" s="380" t="s">
        <v>8421</v>
      </c>
      <c r="C2049" s="380" t="s">
        <v>6627</v>
      </c>
      <c r="D2049" s="381">
        <v>177.24</v>
      </c>
    </row>
    <row r="2050" spans="1:4" s="380" customFormat="1" ht="12.75" x14ac:dyDescent="0.2">
      <c r="A2050" s="380">
        <v>43486</v>
      </c>
      <c r="B2050" s="380" t="s">
        <v>8422</v>
      </c>
      <c r="C2050" s="380" t="s">
        <v>6456</v>
      </c>
      <c r="D2050" s="381">
        <v>0.55000000000000004</v>
      </c>
    </row>
    <row r="2051" spans="1:4" s="380" customFormat="1" ht="12.75" x14ac:dyDescent="0.2">
      <c r="A2051" s="380">
        <v>43498</v>
      </c>
      <c r="B2051" s="380" t="s">
        <v>8423</v>
      </c>
      <c r="C2051" s="380" t="s">
        <v>6627</v>
      </c>
      <c r="D2051" s="381">
        <v>103.22</v>
      </c>
    </row>
    <row r="2052" spans="1:4" s="380" customFormat="1" ht="12.75" x14ac:dyDescent="0.2">
      <c r="A2052" s="380">
        <v>43488</v>
      </c>
      <c r="B2052" s="380" t="s">
        <v>8424</v>
      </c>
      <c r="C2052" s="380" t="s">
        <v>6456</v>
      </c>
      <c r="D2052" s="381">
        <v>0.63</v>
      </c>
    </row>
    <row r="2053" spans="1:4" s="380" customFormat="1" ht="12.75" x14ac:dyDescent="0.2">
      <c r="A2053" s="380">
        <v>43500</v>
      </c>
      <c r="B2053" s="380" t="s">
        <v>8425</v>
      </c>
      <c r="C2053" s="380" t="s">
        <v>6627</v>
      </c>
      <c r="D2053" s="381">
        <v>119.49</v>
      </c>
    </row>
    <row r="2054" spans="1:4" s="380" customFormat="1" ht="12.75" x14ac:dyDescent="0.2">
      <c r="A2054" s="380">
        <v>43489</v>
      </c>
      <c r="B2054" s="380" t="s">
        <v>8426</v>
      </c>
      <c r="C2054" s="380" t="s">
        <v>6456</v>
      </c>
      <c r="D2054" s="381">
        <v>0.95</v>
      </c>
    </row>
    <row r="2055" spans="1:4" s="380" customFormat="1" ht="12.75" x14ac:dyDescent="0.2">
      <c r="A2055" s="380">
        <v>43501</v>
      </c>
      <c r="B2055" s="380" t="s">
        <v>8427</v>
      </c>
      <c r="C2055" s="380" t="s">
        <v>6627</v>
      </c>
      <c r="D2055" s="381">
        <v>178.44</v>
      </c>
    </row>
    <row r="2056" spans="1:4" s="380" customFormat="1" ht="12.75" x14ac:dyDescent="0.2">
      <c r="A2056" s="380">
        <v>43490</v>
      </c>
      <c r="B2056" s="380" t="s">
        <v>8428</v>
      </c>
      <c r="C2056" s="380" t="s">
        <v>6456</v>
      </c>
      <c r="D2056" s="381">
        <v>1.33</v>
      </c>
    </row>
    <row r="2057" spans="1:4" s="380" customFormat="1" ht="12.75" x14ac:dyDescent="0.2">
      <c r="A2057" s="380">
        <v>43502</v>
      </c>
      <c r="B2057" s="380" t="s">
        <v>8429</v>
      </c>
      <c r="C2057" s="380" t="s">
        <v>6627</v>
      </c>
      <c r="D2057" s="381">
        <v>250.26</v>
      </c>
    </row>
    <row r="2058" spans="1:4" s="380" customFormat="1" ht="12.75" x14ac:dyDescent="0.2">
      <c r="A2058" s="380">
        <v>43491</v>
      </c>
      <c r="B2058" s="380" t="s">
        <v>8430</v>
      </c>
      <c r="C2058" s="380" t="s">
        <v>6456</v>
      </c>
      <c r="D2058" s="381">
        <v>1.01</v>
      </c>
    </row>
    <row r="2059" spans="1:4" s="380" customFormat="1" ht="12.75" x14ac:dyDescent="0.2">
      <c r="A2059" s="380">
        <v>43503</v>
      </c>
      <c r="B2059" s="380" t="s">
        <v>8431</v>
      </c>
      <c r="C2059" s="380" t="s">
        <v>6627</v>
      </c>
      <c r="D2059" s="381">
        <v>191.25</v>
      </c>
    </row>
    <row r="2060" spans="1:4" s="380" customFormat="1" ht="12.75" x14ac:dyDescent="0.2">
      <c r="A2060" s="380">
        <v>43492</v>
      </c>
      <c r="B2060" s="380" t="s">
        <v>8432</v>
      </c>
      <c r="C2060" s="380" t="s">
        <v>6456</v>
      </c>
      <c r="D2060" s="381">
        <v>1.3</v>
      </c>
    </row>
    <row r="2061" spans="1:4" s="380" customFormat="1" ht="12.75" x14ac:dyDescent="0.2">
      <c r="A2061" s="380">
        <v>43504</v>
      </c>
      <c r="B2061" s="380" t="s">
        <v>8433</v>
      </c>
      <c r="C2061" s="380" t="s">
        <v>6627</v>
      </c>
      <c r="D2061" s="381">
        <v>244.54</v>
      </c>
    </row>
    <row r="2062" spans="1:4" s="380" customFormat="1" ht="12.75" x14ac:dyDescent="0.2">
      <c r="A2062" s="380">
        <v>43493</v>
      </c>
      <c r="B2062" s="380" t="s">
        <v>8434</v>
      </c>
      <c r="C2062" s="380" t="s">
        <v>6456</v>
      </c>
      <c r="D2062" s="381">
        <v>0.52</v>
      </c>
    </row>
    <row r="2063" spans="1:4" s="380" customFormat="1" ht="12.75" x14ac:dyDescent="0.2">
      <c r="A2063" s="380">
        <v>43505</v>
      </c>
      <c r="B2063" s="380" t="s">
        <v>8435</v>
      </c>
      <c r="C2063" s="380" t="s">
        <v>6627</v>
      </c>
      <c r="D2063" s="381">
        <v>98.01</v>
      </c>
    </row>
    <row r="2064" spans="1:4" s="380" customFormat="1" ht="12.75" x14ac:dyDescent="0.2">
      <c r="A2064" s="380">
        <v>37774</v>
      </c>
      <c r="B2064" s="380" t="s">
        <v>8436</v>
      </c>
      <c r="C2064" s="380" t="s">
        <v>6446</v>
      </c>
      <c r="D2064" s="382">
        <v>302676.96000000002</v>
      </c>
    </row>
    <row r="2065" spans="1:4" s="380" customFormat="1" ht="12.75" x14ac:dyDescent="0.2">
      <c r="A2065" s="380">
        <v>38630</v>
      </c>
      <c r="B2065" s="380" t="s">
        <v>8437</v>
      </c>
      <c r="C2065" s="380" t="s">
        <v>6446</v>
      </c>
      <c r="D2065" s="382">
        <v>1655921.87</v>
      </c>
    </row>
    <row r="2066" spans="1:4" s="380" customFormat="1" ht="12.75" x14ac:dyDescent="0.2">
      <c r="A2066" s="380">
        <v>38629</v>
      </c>
      <c r="B2066" s="380" t="s">
        <v>8438</v>
      </c>
      <c r="C2066" s="380" t="s">
        <v>6446</v>
      </c>
      <c r="D2066" s="382">
        <v>2464921.87</v>
      </c>
    </row>
    <row r="2067" spans="1:4" s="380" customFormat="1" ht="12.75" x14ac:dyDescent="0.2">
      <c r="A2067" s="380">
        <v>38476</v>
      </c>
      <c r="B2067" s="380" t="s">
        <v>8439</v>
      </c>
      <c r="C2067" s="380" t="s">
        <v>6446</v>
      </c>
      <c r="D2067" s="381">
        <v>334.94</v>
      </c>
    </row>
    <row r="2068" spans="1:4" s="380" customFormat="1" ht="12.75" x14ac:dyDescent="0.2">
      <c r="A2068" s="380">
        <v>38477</v>
      </c>
      <c r="B2068" s="380" t="s">
        <v>8440</v>
      </c>
      <c r="C2068" s="380" t="s">
        <v>6446</v>
      </c>
      <c r="D2068" s="381">
        <v>948.57</v>
      </c>
    </row>
    <row r="2069" spans="1:4" s="380" customFormat="1" ht="12.75" x14ac:dyDescent="0.2">
      <c r="A2069" s="380">
        <v>40635</v>
      </c>
      <c r="B2069" s="380" t="s">
        <v>8441</v>
      </c>
      <c r="C2069" s="380" t="s">
        <v>6446</v>
      </c>
      <c r="D2069" s="382">
        <v>703518</v>
      </c>
    </row>
    <row r="2070" spans="1:4" s="380" customFormat="1" ht="12.75" x14ac:dyDescent="0.2">
      <c r="A2070" s="380">
        <v>36483</v>
      </c>
      <c r="B2070" s="380" t="s">
        <v>8442</v>
      </c>
      <c r="C2070" s="380" t="s">
        <v>6446</v>
      </c>
      <c r="D2070" s="382">
        <v>637500</v>
      </c>
    </row>
    <row r="2071" spans="1:4" s="380" customFormat="1" ht="12.75" x14ac:dyDescent="0.2">
      <c r="A2071" s="380">
        <v>14525</v>
      </c>
      <c r="B2071" s="380" t="s">
        <v>8443</v>
      </c>
      <c r="C2071" s="380" t="s">
        <v>6446</v>
      </c>
      <c r="D2071" s="382">
        <v>667500</v>
      </c>
    </row>
    <row r="2072" spans="1:4" s="380" customFormat="1" ht="12.75" x14ac:dyDescent="0.2">
      <c r="A2072" s="380">
        <v>36482</v>
      </c>
      <c r="B2072" s="380" t="s">
        <v>8444</v>
      </c>
      <c r="C2072" s="380" t="s">
        <v>6446</v>
      </c>
      <c r="D2072" s="382">
        <v>572474.22</v>
      </c>
    </row>
    <row r="2073" spans="1:4" s="380" customFormat="1" ht="12.75" x14ac:dyDescent="0.2">
      <c r="A2073" s="380">
        <v>36408</v>
      </c>
      <c r="B2073" s="380" t="s">
        <v>8445</v>
      </c>
      <c r="C2073" s="380" t="s">
        <v>6446</v>
      </c>
      <c r="D2073" s="382">
        <v>684000</v>
      </c>
    </row>
    <row r="2074" spans="1:4" s="380" customFormat="1" ht="12.75" x14ac:dyDescent="0.2">
      <c r="A2074" s="380">
        <v>2723</v>
      </c>
      <c r="B2074" s="380" t="s">
        <v>8446</v>
      </c>
      <c r="C2074" s="380" t="s">
        <v>6446</v>
      </c>
      <c r="D2074" s="382">
        <v>525000</v>
      </c>
    </row>
    <row r="2075" spans="1:4" s="380" customFormat="1" ht="12.75" x14ac:dyDescent="0.2">
      <c r="A2075" s="380">
        <v>36481</v>
      </c>
      <c r="B2075" s="380" t="s">
        <v>8447</v>
      </c>
      <c r="C2075" s="380" t="s">
        <v>6446</v>
      </c>
      <c r="D2075" s="382">
        <v>626250</v>
      </c>
    </row>
    <row r="2076" spans="1:4" s="380" customFormat="1" ht="12.75" x14ac:dyDescent="0.2">
      <c r="A2076" s="380">
        <v>10685</v>
      </c>
      <c r="B2076" s="380" t="s">
        <v>8448</v>
      </c>
      <c r="C2076" s="380" t="s">
        <v>6446</v>
      </c>
      <c r="D2076" s="382">
        <v>600000</v>
      </c>
    </row>
    <row r="2077" spans="1:4" s="380" customFormat="1" ht="12.75" x14ac:dyDescent="0.2">
      <c r="A2077" s="380">
        <v>40636</v>
      </c>
      <c r="B2077" s="380" t="s">
        <v>8449</v>
      </c>
      <c r="C2077" s="380" t="s">
        <v>6446</v>
      </c>
      <c r="D2077" s="382">
        <v>677268</v>
      </c>
    </row>
    <row r="2078" spans="1:4" s="380" customFormat="1" ht="12.75" x14ac:dyDescent="0.2">
      <c r="A2078" s="380">
        <v>4111</v>
      </c>
      <c r="B2078" s="380" t="s">
        <v>8450</v>
      </c>
      <c r="C2078" s="380" t="s">
        <v>6446</v>
      </c>
      <c r="D2078" s="381">
        <v>51.56</v>
      </c>
    </row>
    <row r="2079" spans="1:4" s="380" customFormat="1" ht="12.75" x14ac:dyDescent="0.2">
      <c r="A2079" s="380">
        <v>26021</v>
      </c>
      <c r="B2079" s="380" t="s">
        <v>8451</v>
      </c>
      <c r="C2079" s="380" t="s">
        <v>6446</v>
      </c>
      <c r="D2079" s="381">
        <v>58.7</v>
      </c>
    </row>
    <row r="2080" spans="1:4" s="380" customFormat="1" ht="12.75" x14ac:dyDescent="0.2">
      <c r="A2080" s="380">
        <v>12</v>
      </c>
      <c r="B2080" s="380" t="s">
        <v>8452</v>
      </c>
      <c r="C2080" s="380" t="s">
        <v>6446</v>
      </c>
      <c r="D2080" s="381">
        <v>11.9</v>
      </c>
    </row>
    <row r="2081" spans="1:4" s="380" customFormat="1" ht="12.75" x14ac:dyDescent="0.2">
      <c r="A2081" s="380">
        <v>37554</v>
      </c>
      <c r="B2081" s="380" t="s">
        <v>8453</v>
      </c>
      <c r="C2081" s="380" t="s">
        <v>6446</v>
      </c>
      <c r="D2081" s="381">
        <v>176.15</v>
      </c>
    </row>
    <row r="2082" spans="1:4" s="380" customFormat="1" ht="12.75" x14ac:dyDescent="0.2">
      <c r="A2082" s="380">
        <v>37555</v>
      </c>
      <c r="B2082" s="380" t="s">
        <v>8454</v>
      </c>
      <c r="C2082" s="380" t="s">
        <v>6446</v>
      </c>
      <c r="D2082" s="381">
        <v>214.28</v>
      </c>
    </row>
    <row r="2083" spans="1:4" s="380" customFormat="1" ht="12.75" x14ac:dyDescent="0.2">
      <c r="A2083" s="380">
        <v>10902</v>
      </c>
      <c r="B2083" s="380" t="s">
        <v>8455</v>
      </c>
      <c r="C2083" s="380" t="s">
        <v>6446</v>
      </c>
      <c r="D2083" s="381">
        <v>53.77</v>
      </c>
    </row>
    <row r="2084" spans="1:4" s="380" customFormat="1" ht="12.75" x14ac:dyDescent="0.2">
      <c r="A2084" s="380">
        <v>20965</v>
      </c>
      <c r="B2084" s="380" t="s">
        <v>8456</v>
      </c>
      <c r="C2084" s="380" t="s">
        <v>6446</v>
      </c>
      <c r="D2084" s="381">
        <v>54.27</v>
      </c>
    </row>
    <row r="2085" spans="1:4" s="380" customFormat="1" ht="12.75" x14ac:dyDescent="0.2">
      <c r="A2085" s="380">
        <v>20966</v>
      </c>
      <c r="B2085" s="380" t="s">
        <v>8457</v>
      </c>
      <c r="C2085" s="380" t="s">
        <v>6446</v>
      </c>
      <c r="D2085" s="381">
        <v>58.43</v>
      </c>
    </row>
    <row r="2086" spans="1:4" s="380" customFormat="1" ht="12.75" x14ac:dyDescent="0.2">
      <c r="A2086" s="380">
        <v>10903</v>
      </c>
      <c r="B2086" s="380" t="s">
        <v>8458</v>
      </c>
      <c r="C2086" s="380" t="s">
        <v>6446</v>
      </c>
      <c r="D2086" s="381">
        <v>88.57</v>
      </c>
    </row>
    <row r="2087" spans="1:4" s="380" customFormat="1" ht="12.75" x14ac:dyDescent="0.2">
      <c r="A2087" s="380">
        <v>20967</v>
      </c>
      <c r="B2087" s="380" t="s">
        <v>8459</v>
      </c>
      <c r="C2087" s="380" t="s">
        <v>6446</v>
      </c>
      <c r="D2087" s="381">
        <v>88.57</v>
      </c>
    </row>
    <row r="2088" spans="1:4" s="380" customFormat="1" ht="12.75" x14ac:dyDescent="0.2">
      <c r="A2088" s="380">
        <v>20968</v>
      </c>
      <c r="B2088" s="380" t="s">
        <v>8460</v>
      </c>
      <c r="C2088" s="380" t="s">
        <v>6446</v>
      </c>
      <c r="D2088" s="381">
        <v>97.14</v>
      </c>
    </row>
    <row r="2089" spans="1:4" s="380" customFormat="1" ht="12.75" x14ac:dyDescent="0.2">
      <c r="A2089" s="380">
        <v>11359</v>
      </c>
      <c r="B2089" s="380" t="s">
        <v>8461</v>
      </c>
      <c r="C2089" s="380" t="s">
        <v>6446</v>
      </c>
      <c r="D2089" s="381">
        <v>741.2</v>
      </c>
    </row>
    <row r="2090" spans="1:4" s="380" customFormat="1" ht="12.75" x14ac:dyDescent="0.2">
      <c r="A2090" s="380">
        <v>39017</v>
      </c>
      <c r="B2090" s="380" t="s">
        <v>8462</v>
      </c>
      <c r="C2090" s="380" t="s">
        <v>6446</v>
      </c>
      <c r="D2090" s="381">
        <v>0.21</v>
      </c>
    </row>
    <row r="2091" spans="1:4" s="380" customFormat="1" ht="12.75" x14ac:dyDescent="0.2">
      <c r="A2091" s="380">
        <v>39315</v>
      </c>
      <c r="B2091" s="380" t="s">
        <v>8463</v>
      </c>
      <c r="C2091" s="380" t="s">
        <v>6446</v>
      </c>
      <c r="D2091" s="381">
        <v>0.34</v>
      </c>
    </row>
    <row r="2092" spans="1:4" s="380" customFormat="1" ht="12.75" x14ac:dyDescent="0.2">
      <c r="A2092" s="380">
        <v>39016</v>
      </c>
      <c r="B2092" s="380" t="s">
        <v>8464</v>
      </c>
      <c r="C2092" s="380" t="s">
        <v>6446</v>
      </c>
      <c r="D2092" s="381">
        <v>0.34</v>
      </c>
    </row>
    <row r="2093" spans="1:4" s="380" customFormat="1" ht="12.75" x14ac:dyDescent="0.2">
      <c r="A2093" s="380">
        <v>40432</v>
      </c>
      <c r="B2093" s="380" t="s">
        <v>8465</v>
      </c>
      <c r="C2093" s="380" t="s">
        <v>6446</v>
      </c>
      <c r="D2093" s="381">
        <v>2.68</v>
      </c>
    </row>
    <row r="2094" spans="1:4" s="380" customFormat="1" ht="12.75" x14ac:dyDescent="0.2">
      <c r="A2094" s="380">
        <v>39481</v>
      </c>
      <c r="B2094" s="380" t="s">
        <v>8466</v>
      </c>
      <c r="C2094" s="380" t="s">
        <v>6446</v>
      </c>
      <c r="D2094" s="381">
        <v>1.68</v>
      </c>
    </row>
    <row r="2095" spans="1:4" s="380" customFormat="1" ht="12.75" x14ac:dyDescent="0.2">
      <c r="A2095" s="380">
        <v>40433</v>
      </c>
      <c r="B2095" s="380" t="s">
        <v>8467</v>
      </c>
      <c r="C2095" s="380" t="s">
        <v>6446</v>
      </c>
      <c r="D2095" s="381">
        <v>1.49</v>
      </c>
    </row>
    <row r="2096" spans="1:4" s="380" customFormat="1" ht="12.75" x14ac:dyDescent="0.2">
      <c r="A2096" s="380">
        <v>20219</v>
      </c>
      <c r="B2096" s="380" t="s">
        <v>8468</v>
      </c>
      <c r="C2096" s="380" t="s">
        <v>6446</v>
      </c>
      <c r="D2096" s="382">
        <v>109800</v>
      </c>
    </row>
    <row r="2097" spans="1:4" s="380" customFormat="1" ht="12.75" x14ac:dyDescent="0.2">
      <c r="A2097" s="380">
        <v>36484</v>
      </c>
      <c r="B2097" s="380" t="s">
        <v>8469</v>
      </c>
      <c r="C2097" s="380" t="s">
        <v>6446</v>
      </c>
      <c r="D2097" s="382">
        <v>233085.4</v>
      </c>
    </row>
    <row r="2098" spans="1:4" s="380" customFormat="1" ht="12.75" x14ac:dyDescent="0.2">
      <c r="A2098" s="380">
        <v>38367</v>
      </c>
      <c r="B2098" s="380" t="s">
        <v>8470</v>
      </c>
      <c r="C2098" s="380" t="s">
        <v>6446</v>
      </c>
      <c r="D2098" s="381">
        <v>17.989999999999998</v>
      </c>
    </row>
    <row r="2099" spans="1:4" s="380" customFormat="1" ht="12.75" x14ac:dyDescent="0.2">
      <c r="A2099" s="380">
        <v>38368</v>
      </c>
      <c r="B2099" s="380" t="s">
        <v>8471</v>
      </c>
      <c r="C2099" s="380" t="s">
        <v>6446</v>
      </c>
      <c r="D2099" s="381">
        <v>8.41</v>
      </c>
    </row>
    <row r="2100" spans="1:4" s="380" customFormat="1" ht="12.75" x14ac:dyDescent="0.2">
      <c r="A2100" s="380">
        <v>38091</v>
      </c>
      <c r="B2100" s="380" t="s">
        <v>8472</v>
      </c>
      <c r="C2100" s="380" t="s">
        <v>6446</v>
      </c>
      <c r="D2100" s="381">
        <v>2.35</v>
      </c>
    </row>
    <row r="2101" spans="1:4" s="380" customFormat="1" ht="12.75" x14ac:dyDescent="0.2">
      <c r="A2101" s="380">
        <v>38095</v>
      </c>
      <c r="B2101" s="380" t="s">
        <v>8473</v>
      </c>
      <c r="C2101" s="380" t="s">
        <v>6446</v>
      </c>
      <c r="D2101" s="381">
        <v>4.97</v>
      </c>
    </row>
    <row r="2102" spans="1:4" s="380" customFormat="1" ht="12.75" x14ac:dyDescent="0.2">
      <c r="A2102" s="380">
        <v>38092</v>
      </c>
      <c r="B2102" s="380" t="s">
        <v>8474</v>
      </c>
      <c r="C2102" s="380" t="s">
        <v>6446</v>
      </c>
      <c r="D2102" s="381">
        <v>2.2200000000000002</v>
      </c>
    </row>
    <row r="2103" spans="1:4" s="380" customFormat="1" ht="12.75" x14ac:dyDescent="0.2">
      <c r="A2103" s="380">
        <v>38093</v>
      </c>
      <c r="B2103" s="380" t="s">
        <v>8475</v>
      </c>
      <c r="C2103" s="380" t="s">
        <v>6446</v>
      </c>
      <c r="D2103" s="381">
        <v>2.2999999999999998</v>
      </c>
    </row>
    <row r="2104" spans="1:4" s="380" customFormat="1" ht="12.75" x14ac:dyDescent="0.2">
      <c r="A2104" s="380">
        <v>38096</v>
      </c>
      <c r="B2104" s="380" t="s">
        <v>8476</v>
      </c>
      <c r="C2104" s="380" t="s">
        <v>6446</v>
      </c>
      <c r="D2104" s="381">
        <v>5.34</v>
      </c>
    </row>
    <row r="2105" spans="1:4" s="380" customFormat="1" ht="12.75" x14ac:dyDescent="0.2">
      <c r="A2105" s="380">
        <v>38094</v>
      </c>
      <c r="B2105" s="380" t="s">
        <v>8477</v>
      </c>
      <c r="C2105" s="380" t="s">
        <v>6446</v>
      </c>
      <c r="D2105" s="381">
        <v>2.82</v>
      </c>
    </row>
    <row r="2106" spans="1:4" s="380" customFormat="1" ht="12.75" x14ac:dyDescent="0.2">
      <c r="A2106" s="380">
        <v>38097</v>
      </c>
      <c r="B2106" s="380" t="s">
        <v>8478</v>
      </c>
      <c r="C2106" s="380" t="s">
        <v>6446</v>
      </c>
      <c r="D2106" s="381">
        <v>5.73</v>
      </c>
    </row>
    <row r="2107" spans="1:4" s="380" customFormat="1" ht="12.75" x14ac:dyDescent="0.2">
      <c r="A2107" s="380">
        <v>38098</v>
      </c>
      <c r="B2107" s="380" t="s">
        <v>8479</v>
      </c>
      <c r="C2107" s="380" t="s">
        <v>6446</v>
      </c>
      <c r="D2107" s="381">
        <v>5.73</v>
      </c>
    </row>
    <row r="2108" spans="1:4" s="380" customFormat="1" ht="12.75" x14ac:dyDescent="0.2">
      <c r="A2108" s="380">
        <v>11186</v>
      </c>
      <c r="B2108" s="380" t="s">
        <v>8480</v>
      </c>
      <c r="C2108" s="380" t="s">
        <v>6447</v>
      </c>
      <c r="D2108" s="381">
        <v>279.02</v>
      </c>
    </row>
    <row r="2109" spans="1:4" s="380" customFormat="1" ht="12.75" x14ac:dyDescent="0.2">
      <c r="A2109" s="380">
        <v>11558</v>
      </c>
      <c r="B2109" s="380" t="s">
        <v>8481</v>
      </c>
      <c r="C2109" s="380" t="s">
        <v>6896</v>
      </c>
      <c r="D2109" s="381">
        <v>13.55</v>
      </c>
    </row>
    <row r="2110" spans="1:4" s="380" customFormat="1" ht="12.75" x14ac:dyDescent="0.2">
      <c r="A2110" s="380">
        <v>11557</v>
      </c>
      <c r="B2110" s="380" t="s">
        <v>8482</v>
      </c>
      <c r="C2110" s="380" t="s">
        <v>6896</v>
      </c>
      <c r="D2110" s="381">
        <v>34.299999999999997</v>
      </c>
    </row>
    <row r="2111" spans="1:4" s="380" customFormat="1" ht="12.75" x14ac:dyDescent="0.2">
      <c r="A2111" s="380">
        <v>2759</v>
      </c>
      <c r="B2111" s="380" t="s">
        <v>8483</v>
      </c>
      <c r="C2111" s="380" t="s">
        <v>6446</v>
      </c>
      <c r="D2111" s="381">
        <v>8.6</v>
      </c>
    </row>
    <row r="2112" spans="1:4" s="380" customFormat="1" ht="12.75" x14ac:dyDescent="0.2">
      <c r="A2112" s="380">
        <v>38124</v>
      </c>
      <c r="B2112" s="380" t="s">
        <v>8484</v>
      </c>
      <c r="C2112" s="380" t="s">
        <v>6446</v>
      </c>
      <c r="D2112" s="381">
        <v>27</v>
      </c>
    </row>
    <row r="2113" spans="1:4" s="380" customFormat="1" ht="12.75" x14ac:dyDescent="0.2">
      <c r="A2113" s="380">
        <v>38380</v>
      </c>
      <c r="B2113" s="380" t="s">
        <v>8485</v>
      </c>
      <c r="C2113" s="380" t="s">
        <v>6446</v>
      </c>
      <c r="D2113" s="381">
        <v>28.59</v>
      </c>
    </row>
    <row r="2114" spans="1:4" s="380" customFormat="1" ht="12.75" x14ac:dyDescent="0.2">
      <c r="A2114" s="380">
        <v>20059</v>
      </c>
      <c r="B2114" s="380" t="s">
        <v>8486</v>
      </c>
      <c r="C2114" s="380" t="s">
        <v>6446</v>
      </c>
      <c r="D2114" s="381">
        <v>18.739999999999998</v>
      </c>
    </row>
    <row r="2115" spans="1:4" s="380" customFormat="1" ht="12.75" x14ac:dyDescent="0.2">
      <c r="A2115" s="380">
        <v>42429</v>
      </c>
      <c r="B2115" s="380" t="s">
        <v>8487</v>
      </c>
      <c r="C2115" s="380" t="s">
        <v>6446</v>
      </c>
      <c r="D2115" s="382">
        <v>4616.32</v>
      </c>
    </row>
    <row r="2116" spans="1:4" s="380" customFormat="1" ht="12.75" x14ac:dyDescent="0.2">
      <c r="A2116" s="380">
        <v>39616</v>
      </c>
      <c r="B2116" s="380" t="s">
        <v>8488</v>
      </c>
      <c r="C2116" s="380" t="s">
        <v>6446</v>
      </c>
      <c r="D2116" s="381">
        <v>519.45000000000005</v>
      </c>
    </row>
    <row r="2117" spans="1:4" s="380" customFormat="1" ht="12.75" x14ac:dyDescent="0.2">
      <c r="A2117" s="380">
        <v>39618</v>
      </c>
      <c r="B2117" s="380" t="s">
        <v>8489</v>
      </c>
      <c r="C2117" s="380" t="s">
        <v>6446</v>
      </c>
      <c r="D2117" s="381">
        <v>942.19</v>
      </c>
    </row>
    <row r="2118" spans="1:4" s="380" customFormat="1" ht="12.75" x14ac:dyDescent="0.2">
      <c r="A2118" s="380">
        <v>39619</v>
      </c>
      <c r="B2118" s="380" t="s">
        <v>8490</v>
      </c>
      <c r="C2118" s="380" t="s">
        <v>6446</v>
      </c>
      <c r="D2118" s="382">
        <v>1290.42</v>
      </c>
    </row>
    <row r="2119" spans="1:4" s="380" customFormat="1" ht="12.75" x14ac:dyDescent="0.2">
      <c r="A2119" s="380">
        <v>39613</v>
      </c>
      <c r="B2119" s="380" t="s">
        <v>8491</v>
      </c>
      <c r="C2119" s="380" t="s">
        <v>6446</v>
      </c>
      <c r="D2119" s="381">
        <v>206.34</v>
      </c>
    </row>
    <row r="2120" spans="1:4" s="380" customFormat="1" ht="12.75" x14ac:dyDescent="0.2">
      <c r="A2120" s="380">
        <v>39614</v>
      </c>
      <c r="B2120" s="380" t="s">
        <v>8492</v>
      </c>
      <c r="C2120" s="380" t="s">
        <v>6446</v>
      </c>
      <c r="D2120" s="381">
        <v>301.02999999999997</v>
      </c>
    </row>
    <row r="2121" spans="1:4" s="380" customFormat="1" ht="12.75" x14ac:dyDescent="0.2">
      <c r="A2121" s="380">
        <v>38538</v>
      </c>
      <c r="B2121" s="380" t="s">
        <v>8493</v>
      </c>
      <c r="C2121" s="380" t="s">
        <v>6465</v>
      </c>
      <c r="D2121" s="381">
        <v>44.11</v>
      </c>
    </row>
    <row r="2122" spans="1:4" s="380" customFormat="1" ht="12.75" x14ac:dyDescent="0.2">
      <c r="A2122" s="380">
        <v>38539</v>
      </c>
      <c r="B2122" s="380" t="s">
        <v>8494</v>
      </c>
      <c r="C2122" s="380" t="s">
        <v>6465</v>
      </c>
      <c r="D2122" s="381">
        <v>59.98</v>
      </c>
    </row>
    <row r="2123" spans="1:4" s="380" customFormat="1" ht="12.75" x14ac:dyDescent="0.2">
      <c r="A2123" s="380">
        <v>38540</v>
      </c>
      <c r="B2123" s="380" t="s">
        <v>8495</v>
      </c>
      <c r="C2123" s="380" t="s">
        <v>6465</v>
      </c>
      <c r="D2123" s="381">
        <v>153.72</v>
      </c>
    </row>
    <row r="2124" spans="1:4" s="380" customFormat="1" ht="12.75" x14ac:dyDescent="0.2">
      <c r="A2124" s="380">
        <v>38384</v>
      </c>
      <c r="B2124" s="380" t="s">
        <v>8496</v>
      </c>
      <c r="C2124" s="380" t="s">
        <v>6446</v>
      </c>
      <c r="D2124" s="381">
        <v>21.79</v>
      </c>
    </row>
    <row r="2125" spans="1:4" s="380" customFormat="1" ht="12.75" x14ac:dyDescent="0.2">
      <c r="A2125" s="380">
        <v>13</v>
      </c>
      <c r="B2125" s="380" t="s">
        <v>8497</v>
      </c>
      <c r="C2125" s="380" t="s">
        <v>6462</v>
      </c>
      <c r="D2125" s="381">
        <v>18.32</v>
      </c>
    </row>
    <row r="2126" spans="1:4" s="380" customFormat="1" ht="12.75" x14ac:dyDescent="0.2">
      <c r="A2126" s="380">
        <v>2762</v>
      </c>
      <c r="B2126" s="380" t="s">
        <v>8498</v>
      </c>
      <c r="C2126" s="380" t="s">
        <v>6465</v>
      </c>
      <c r="D2126" s="381">
        <v>10.75</v>
      </c>
    </row>
    <row r="2127" spans="1:4" s="380" customFormat="1" ht="12.75" x14ac:dyDescent="0.2">
      <c r="A2127" s="380">
        <v>21142</v>
      </c>
      <c r="B2127" s="380" t="s">
        <v>8499</v>
      </c>
      <c r="C2127" s="380" t="s">
        <v>6446</v>
      </c>
      <c r="D2127" s="381">
        <v>35.119999999999997</v>
      </c>
    </row>
    <row r="2128" spans="1:4" s="380" customFormat="1" ht="12.75" x14ac:dyDescent="0.2">
      <c r="A2128" s="380">
        <v>4223</v>
      </c>
      <c r="B2128" s="380" t="s">
        <v>8500</v>
      </c>
      <c r="C2128" s="380" t="s">
        <v>6445</v>
      </c>
      <c r="D2128" s="381">
        <v>5.45</v>
      </c>
    </row>
    <row r="2129" spans="1:4" s="380" customFormat="1" ht="12.75" x14ac:dyDescent="0.2">
      <c r="A2129" s="380">
        <v>37372</v>
      </c>
      <c r="B2129" s="380" t="s">
        <v>8501</v>
      </c>
      <c r="C2129" s="380" t="s">
        <v>6456</v>
      </c>
      <c r="D2129" s="381">
        <v>0.55000000000000004</v>
      </c>
    </row>
    <row r="2130" spans="1:4" s="380" customFormat="1" ht="12.75" x14ac:dyDescent="0.2">
      <c r="A2130" s="380">
        <v>40863</v>
      </c>
      <c r="B2130" s="380" t="s">
        <v>8502</v>
      </c>
      <c r="C2130" s="380" t="s">
        <v>6627</v>
      </c>
      <c r="D2130" s="381">
        <v>103.7</v>
      </c>
    </row>
    <row r="2131" spans="1:4" s="380" customFormat="1" ht="12.75" x14ac:dyDescent="0.2">
      <c r="A2131" s="380">
        <v>38475</v>
      </c>
      <c r="B2131" s="380" t="s">
        <v>8503</v>
      </c>
      <c r="C2131" s="380" t="s">
        <v>6446</v>
      </c>
      <c r="D2131" s="381">
        <v>31.43</v>
      </c>
    </row>
    <row r="2132" spans="1:4" s="380" customFormat="1" ht="12.75" x14ac:dyDescent="0.2">
      <c r="A2132" s="380">
        <v>38474</v>
      </c>
      <c r="B2132" s="380" t="s">
        <v>8504</v>
      </c>
      <c r="C2132" s="380" t="s">
        <v>6446</v>
      </c>
      <c r="D2132" s="381">
        <v>38.85</v>
      </c>
    </row>
    <row r="2133" spans="1:4" s="380" customFormat="1" ht="12.75" x14ac:dyDescent="0.2">
      <c r="A2133" s="380">
        <v>10886</v>
      </c>
      <c r="B2133" s="380" t="s">
        <v>8505</v>
      </c>
      <c r="C2133" s="380" t="s">
        <v>6446</v>
      </c>
      <c r="D2133" s="381">
        <v>166.25</v>
      </c>
    </row>
    <row r="2134" spans="1:4" s="380" customFormat="1" ht="12.75" x14ac:dyDescent="0.2">
      <c r="A2134" s="380">
        <v>10888</v>
      </c>
      <c r="B2134" s="380" t="s">
        <v>8506</v>
      </c>
      <c r="C2134" s="380" t="s">
        <v>6446</v>
      </c>
      <c r="D2134" s="381">
        <v>526.15</v>
      </c>
    </row>
    <row r="2135" spans="1:4" s="380" customFormat="1" ht="12.75" x14ac:dyDescent="0.2">
      <c r="A2135" s="380">
        <v>10889</v>
      </c>
      <c r="B2135" s="380" t="s">
        <v>8507</v>
      </c>
      <c r="C2135" s="380" t="s">
        <v>6446</v>
      </c>
      <c r="D2135" s="381">
        <v>570</v>
      </c>
    </row>
    <row r="2136" spans="1:4" s="380" customFormat="1" ht="12.75" x14ac:dyDescent="0.2">
      <c r="A2136" s="380">
        <v>10890</v>
      </c>
      <c r="B2136" s="380" t="s">
        <v>8508</v>
      </c>
      <c r="C2136" s="380" t="s">
        <v>6446</v>
      </c>
      <c r="D2136" s="381">
        <v>263.07</v>
      </c>
    </row>
    <row r="2137" spans="1:4" s="380" customFormat="1" ht="12.75" x14ac:dyDescent="0.2">
      <c r="A2137" s="380">
        <v>10891</v>
      </c>
      <c r="B2137" s="380" t="s">
        <v>8509</v>
      </c>
      <c r="C2137" s="380" t="s">
        <v>6446</v>
      </c>
      <c r="D2137" s="381">
        <v>160.76</v>
      </c>
    </row>
    <row r="2138" spans="1:4" s="380" customFormat="1" ht="12.75" x14ac:dyDescent="0.2">
      <c r="A2138" s="380">
        <v>10892</v>
      </c>
      <c r="B2138" s="380" t="s">
        <v>8510</v>
      </c>
      <c r="C2138" s="380" t="s">
        <v>6446</v>
      </c>
      <c r="D2138" s="381">
        <v>190</v>
      </c>
    </row>
    <row r="2139" spans="1:4" s="380" customFormat="1" ht="12.75" x14ac:dyDescent="0.2">
      <c r="A2139" s="380">
        <v>20977</v>
      </c>
      <c r="B2139" s="380" t="s">
        <v>8511</v>
      </c>
      <c r="C2139" s="380" t="s">
        <v>6446</v>
      </c>
      <c r="D2139" s="381">
        <v>226.53</v>
      </c>
    </row>
    <row r="2140" spans="1:4" s="380" customFormat="1" ht="12.75" x14ac:dyDescent="0.2">
      <c r="A2140" s="380">
        <v>3073</v>
      </c>
      <c r="B2140" s="380" t="s">
        <v>8512</v>
      </c>
      <c r="C2140" s="380" t="s">
        <v>6446</v>
      </c>
      <c r="D2140" s="381">
        <v>228.17</v>
      </c>
    </row>
    <row r="2141" spans="1:4" s="380" customFormat="1" ht="12.75" x14ac:dyDescent="0.2">
      <c r="A2141" s="380">
        <v>3068</v>
      </c>
      <c r="B2141" s="380" t="s">
        <v>8513</v>
      </c>
      <c r="C2141" s="380" t="s">
        <v>6446</v>
      </c>
      <c r="D2141" s="381">
        <v>45.61</v>
      </c>
    </row>
    <row r="2142" spans="1:4" s="380" customFormat="1" ht="12.75" x14ac:dyDescent="0.2">
      <c r="A2142" s="380">
        <v>3074</v>
      </c>
      <c r="B2142" s="380" t="s">
        <v>8514</v>
      </c>
      <c r="C2142" s="380" t="s">
        <v>6446</v>
      </c>
      <c r="D2142" s="381">
        <v>144.05000000000001</v>
      </c>
    </row>
    <row r="2143" spans="1:4" s="380" customFormat="1" ht="12.75" x14ac:dyDescent="0.2">
      <c r="A2143" s="380">
        <v>3076</v>
      </c>
      <c r="B2143" s="380" t="s">
        <v>8515</v>
      </c>
      <c r="C2143" s="380" t="s">
        <v>6446</v>
      </c>
      <c r="D2143" s="381">
        <v>187.58</v>
      </c>
    </row>
    <row r="2144" spans="1:4" s="380" customFormat="1" ht="12.75" x14ac:dyDescent="0.2">
      <c r="A2144" s="380">
        <v>3072</v>
      </c>
      <c r="B2144" s="380" t="s">
        <v>8516</v>
      </c>
      <c r="C2144" s="380" t="s">
        <v>6446</v>
      </c>
      <c r="D2144" s="381">
        <v>47.25</v>
      </c>
    </row>
    <row r="2145" spans="1:4" s="380" customFormat="1" ht="12.75" x14ac:dyDescent="0.2">
      <c r="A2145" s="380">
        <v>3075</v>
      </c>
      <c r="B2145" s="380" t="s">
        <v>8517</v>
      </c>
      <c r="C2145" s="380" t="s">
        <v>6446</v>
      </c>
      <c r="D2145" s="381">
        <v>118.54</v>
      </c>
    </row>
    <row r="2146" spans="1:4" s="380" customFormat="1" ht="12.75" x14ac:dyDescent="0.2">
      <c r="A2146" s="380">
        <v>10780</v>
      </c>
      <c r="B2146" s="380" t="s">
        <v>8518</v>
      </c>
      <c r="C2146" s="380" t="s">
        <v>6446</v>
      </c>
      <c r="D2146" s="381">
        <v>10.02</v>
      </c>
    </row>
    <row r="2147" spans="1:4" s="380" customFormat="1" ht="12.75" x14ac:dyDescent="0.2">
      <c r="A2147" s="380">
        <v>10781</v>
      </c>
      <c r="B2147" s="380" t="s">
        <v>8519</v>
      </c>
      <c r="C2147" s="380" t="s">
        <v>6446</v>
      </c>
      <c r="D2147" s="381">
        <v>16.07</v>
      </c>
    </row>
    <row r="2148" spans="1:4" s="380" customFormat="1" ht="12.75" x14ac:dyDescent="0.2">
      <c r="A2148" s="380">
        <v>20106</v>
      </c>
      <c r="B2148" s="380" t="s">
        <v>8520</v>
      </c>
      <c r="C2148" s="380" t="s">
        <v>6446</v>
      </c>
      <c r="D2148" s="381">
        <v>5.3</v>
      </c>
    </row>
    <row r="2149" spans="1:4" s="380" customFormat="1" ht="12.75" x14ac:dyDescent="0.2">
      <c r="A2149" s="380">
        <v>20107</v>
      </c>
      <c r="B2149" s="380" t="s">
        <v>8521</v>
      </c>
      <c r="C2149" s="380" t="s">
        <v>6446</v>
      </c>
      <c r="D2149" s="381">
        <v>6.07</v>
      </c>
    </row>
    <row r="2150" spans="1:4" s="380" customFormat="1" ht="12.75" x14ac:dyDescent="0.2">
      <c r="A2150" s="380">
        <v>20108</v>
      </c>
      <c r="B2150" s="380" t="s">
        <v>8522</v>
      </c>
      <c r="C2150" s="380" t="s">
        <v>6446</v>
      </c>
      <c r="D2150" s="381">
        <v>8.01</v>
      </c>
    </row>
    <row r="2151" spans="1:4" s="380" customFormat="1" ht="12.75" x14ac:dyDescent="0.2">
      <c r="A2151" s="380">
        <v>20109</v>
      </c>
      <c r="B2151" s="380" t="s">
        <v>8523</v>
      </c>
      <c r="C2151" s="380" t="s">
        <v>6446</v>
      </c>
      <c r="D2151" s="381">
        <v>10.02</v>
      </c>
    </row>
    <row r="2152" spans="1:4" s="380" customFormat="1" ht="12.75" x14ac:dyDescent="0.2">
      <c r="A2152" s="380">
        <v>43612</v>
      </c>
      <c r="B2152" s="380" t="s">
        <v>13035</v>
      </c>
      <c r="C2152" s="380" t="s">
        <v>6454</v>
      </c>
      <c r="D2152" s="381">
        <v>79.3</v>
      </c>
    </row>
    <row r="2153" spans="1:4" s="380" customFormat="1" ht="12.75" x14ac:dyDescent="0.2">
      <c r="A2153" s="380">
        <v>43613</v>
      </c>
      <c r="B2153" s="380" t="s">
        <v>13036</v>
      </c>
      <c r="C2153" s="380" t="s">
        <v>6454</v>
      </c>
      <c r="D2153" s="381">
        <v>65.650000000000006</v>
      </c>
    </row>
    <row r="2154" spans="1:4" s="380" customFormat="1" ht="12.75" x14ac:dyDescent="0.2">
      <c r="A2154" s="380">
        <v>11480</v>
      </c>
      <c r="B2154" s="380" t="s">
        <v>15099</v>
      </c>
      <c r="C2154" s="380" t="s">
        <v>6454</v>
      </c>
      <c r="D2154" s="381">
        <v>100.74</v>
      </c>
    </row>
    <row r="2155" spans="1:4" s="380" customFormat="1" ht="12.75" x14ac:dyDescent="0.2">
      <c r="A2155" s="380">
        <v>11469</v>
      </c>
      <c r="B2155" s="380" t="s">
        <v>13037</v>
      </c>
      <c r="C2155" s="380" t="s">
        <v>6446</v>
      </c>
      <c r="D2155" s="381">
        <v>10.75</v>
      </c>
    </row>
    <row r="2156" spans="1:4" s="380" customFormat="1" ht="12.75" x14ac:dyDescent="0.2">
      <c r="A2156" s="380">
        <v>11468</v>
      </c>
      <c r="B2156" s="380" t="s">
        <v>13038</v>
      </c>
      <c r="C2156" s="380" t="s">
        <v>6446</v>
      </c>
      <c r="D2156" s="381">
        <v>10.76</v>
      </c>
    </row>
    <row r="2157" spans="1:4" s="380" customFormat="1" ht="12.75" x14ac:dyDescent="0.2">
      <c r="A2157" s="380">
        <v>11484</v>
      </c>
      <c r="B2157" s="380" t="s">
        <v>13039</v>
      </c>
      <c r="C2157" s="380" t="s">
        <v>6446</v>
      </c>
      <c r="D2157" s="381">
        <v>47.26</v>
      </c>
    </row>
    <row r="2158" spans="1:4" s="380" customFormat="1" ht="12.75" x14ac:dyDescent="0.2">
      <c r="A2158" s="380">
        <v>38155</v>
      </c>
      <c r="B2158" s="380" t="s">
        <v>13040</v>
      </c>
      <c r="C2158" s="380" t="s">
        <v>6446</v>
      </c>
      <c r="D2158" s="381">
        <v>73.38</v>
      </c>
    </row>
    <row r="2159" spans="1:4" s="380" customFormat="1" ht="12.75" x14ac:dyDescent="0.2">
      <c r="A2159" s="380">
        <v>11467</v>
      </c>
      <c r="B2159" s="380" t="s">
        <v>13041</v>
      </c>
      <c r="C2159" s="380" t="s">
        <v>6446</v>
      </c>
      <c r="D2159" s="381">
        <v>16.77</v>
      </c>
    </row>
    <row r="2160" spans="1:4" s="380" customFormat="1" ht="12.75" x14ac:dyDescent="0.2">
      <c r="A2160" s="380">
        <v>38153</v>
      </c>
      <c r="B2160" s="380" t="s">
        <v>13042</v>
      </c>
      <c r="C2160" s="380" t="s">
        <v>6454</v>
      </c>
      <c r="D2160" s="381">
        <v>42.83</v>
      </c>
    </row>
    <row r="2161" spans="1:4" s="380" customFormat="1" ht="12.75" x14ac:dyDescent="0.2">
      <c r="A2161" s="380">
        <v>43607</v>
      </c>
      <c r="B2161" s="380" t="s">
        <v>15100</v>
      </c>
      <c r="C2161" s="380" t="s">
        <v>6454</v>
      </c>
      <c r="D2161" s="381">
        <v>81.010000000000005</v>
      </c>
    </row>
    <row r="2162" spans="1:4" s="380" customFormat="1" ht="12.75" x14ac:dyDescent="0.2">
      <c r="A2162" s="380">
        <v>3080</v>
      </c>
      <c r="B2162" s="380" t="s">
        <v>13043</v>
      </c>
      <c r="C2162" s="380" t="s">
        <v>6454</v>
      </c>
      <c r="D2162" s="381">
        <v>54.47</v>
      </c>
    </row>
    <row r="2163" spans="1:4" s="380" customFormat="1" ht="12.75" x14ac:dyDescent="0.2">
      <c r="A2163" s="380">
        <v>3081</v>
      </c>
      <c r="B2163" s="380" t="s">
        <v>13044</v>
      </c>
      <c r="C2163" s="380" t="s">
        <v>6454</v>
      </c>
      <c r="D2163" s="381">
        <v>107.77</v>
      </c>
    </row>
    <row r="2164" spans="1:4" s="380" customFormat="1" ht="12.75" x14ac:dyDescent="0.2">
      <c r="A2164" s="380">
        <v>3090</v>
      </c>
      <c r="B2164" s="380" t="s">
        <v>13045</v>
      </c>
      <c r="C2164" s="380" t="s">
        <v>6454</v>
      </c>
      <c r="D2164" s="381">
        <v>48.61</v>
      </c>
    </row>
    <row r="2165" spans="1:4" s="380" customFormat="1" ht="12.75" x14ac:dyDescent="0.2">
      <c r="A2165" s="380">
        <v>43611</v>
      </c>
      <c r="B2165" s="380" t="s">
        <v>13046</v>
      </c>
      <c r="C2165" s="380" t="s">
        <v>6454</v>
      </c>
      <c r="D2165" s="381">
        <v>80.67</v>
      </c>
    </row>
    <row r="2166" spans="1:4" s="380" customFormat="1" ht="12.75" x14ac:dyDescent="0.2">
      <c r="A2166" s="380">
        <v>3103</v>
      </c>
      <c r="B2166" s="380" t="s">
        <v>13047</v>
      </c>
      <c r="C2166" s="380" t="s">
        <v>6446</v>
      </c>
      <c r="D2166" s="381">
        <v>40.31</v>
      </c>
    </row>
    <row r="2167" spans="1:4" s="380" customFormat="1" ht="12.75" x14ac:dyDescent="0.2">
      <c r="A2167" s="380">
        <v>3097</v>
      </c>
      <c r="B2167" s="380" t="s">
        <v>13048</v>
      </c>
      <c r="C2167" s="380" t="s">
        <v>6454</v>
      </c>
      <c r="D2167" s="381">
        <v>60.98</v>
      </c>
    </row>
    <row r="2168" spans="1:4" s="380" customFormat="1" ht="12.75" x14ac:dyDescent="0.2">
      <c r="A2168" s="380">
        <v>3099</v>
      </c>
      <c r="B2168" s="380" t="s">
        <v>13049</v>
      </c>
      <c r="C2168" s="380" t="s">
        <v>6454</v>
      </c>
      <c r="D2168" s="381">
        <v>97.65</v>
      </c>
    </row>
    <row r="2169" spans="1:4" s="380" customFormat="1" ht="12.75" x14ac:dyDescent="0.2">
      <c r="A2169" s="380">
        <v>38151</v>
      </c>
      <c r="B2169" s="380" t="s">
        <v>13050</v>
      </c>
      <c r="C2169" s="380" t="s">
        <v>6454</v>
      </c>
      <c r="D2169" s="381">
        <v>70.790000000000006</v>
      </c>
    </row>
    <row r="2170" spans="1:4" s="380" customFormat="1" ht="12.75" x14ac:dyDescent="0.2">
      <c r="A2170" s="380">
        <v>38152</v>
      </c>
      <c r="B2170" s="380" t="s">
        <v>13051</v>
      </c>
      <c r="C2170" s="380" t="s">
        <v>6454</v>
      </c>
      <c r="D2170" s="381">
        <v>114.2</v>
      </c>
    </row>
    <row r="2171" spans="1:4" s="380" customFormat="1" ht="12.75" x14ac:dyDescent="0.2">
      <c r="A2171" s="380">
        <v>43610</v>
      </c>
      <c r="B2171" s="380" t="s">
        <v>15101</v>
      </c>
      <c r="C2171" s="380" t="s">
        <v>6454</v>
      </c>
      <c r="D2171" s="381">
        <v>60.51</v>
      </c>
    </row>
    <row r="2172" spans="1:4" s="380" customFormat="1" ht="12.75" x14ac:dyDescent="0.2">
      <c r="A2172" s="380">
        <v>3093</v>
      </c>
      <c r="B2172" s="380" t="s">
        <v>13052</v>
      </c>
      <c r="C2172" s="380" t="s">
        <v>6454</v>
      </c>
      <c r="D2172" s="381">
        <v>97.65</v>
      </c>
    </row>
    <row r="2173" spans="1:4" s="380" customFormat="1" ht="12.75" x14ac:dyDescent="0.2">
      <c r="A2173" s="380">
        <v>38165</v>
      </c>
      <c r="B2173" s="380" t="s">
        <v>8524</v>
      </c>
      <c r="C2173" s="380" t="s">
        <v>6454</v>
      </c>
      <c r="D2173" s="381">
        <v>65.180000000000007</v>
      </c>
    </row>
    <row r="2174" spans="1:4" s="380" customFormat="1" ht="12.75" x14ac:dyDescent="0.2">
      <c r="A2174" s="380">
        <v>38177</v>
      </c>
      <c r="B2174" s="380" t="s">
        <v>13053</v>
      </c>
      <c r="C2174" s="380" t="s">
        <v>6446</v>
      </c>
      <c r="D2174" s="381">
        <v>19.37</v>
      </c>
    </row>
    <row r="2175" spans="1:4" s="380" customFormat="1" ht="12.75" x14ac:dyDescent="0.2">
      <c r="A2175" s="380">
        <v>11458</v>
      </c>
      <c r="B2175" s="380" t="s">
        <v>8525</v>
      </c>
      <c r="C2175" s="380" t="s">
        <v>6446</v>
      </c>
      <c r="D2175" s="381">
        <v>23.12</v>
      </c>
    </row>
    <row r="2176" spans="1:4" s="380" customFormat="1" ht="12.75" x14ac:dyDescent="0.2">
      <c r="A2176" s="380">
        <v>3108</v>
      </c>
      <c r="B2176" s="380" t="s">
        <v>13054</v>
      </c>
      <c r="C2176" s="380" t="s">
        <v>6446</v>
      </c>
      <c r="D2176" s="381">
        <v>98.29</v>
      </c>
    </row>
    <row r="2177" spans="1:4" s="380" customFormat="1" ht="12.75" x14ac:dyDescent="0.2">
      <c r="A2177" s="380">
        <v>3105</v>
      </c>
      <c r="B2177" s="380" t="s">
        <v>13055</v>
      </c>
      <c r="C2177" s="380" t="s">
        <v>6446</v>
      </c>
      <c r="D2177" s="381">
        <v>128.56</v>
      </c>
    </row>
    <row r="2178" spans="1:4" s="380" customFormat="1" ht="12.75" x14ac:dyDescent="0.2">
      <c r="A2178" s="380">
        <v>38178</v>
      </c>
      <c r="B2178" s="380" t="s">
        <v>13056</v>
      </c>
      <c r="C2178" s="380" t="s">
        <v>6446</v>
      </c>
      <c r="D2178" s="381">
        <v>21.31</v>
      </c>
    </row>
    <row r="2179" spans="1:4" s="380" customFormat="1" ht="12.75" x14ac:dyDescent="0.2">
      <c r="A2179" s="380">
        <v>43575</v>
      </c>
      <c r="B2179" s="380" t="s">
        <v>13057</v>
      </c>
      <c r="C2179" s="380" t="s">
        <v>6446</v>
      </c>
      <c r="D2179" s="381">
        <v>46.17</v>
      </c>
    </row>
    <row r="2180" spans="1:4" s="380" customFormat="1" ht="12.75" x14ac:dyDescent="0.2">
      <c r="A2180" s="380">
        <v>43577</v>
      </c>
      <c r="B2180" s="380" t="s">
        <v>13058</v>
      </c>
      <c r="C2180" s="380" t="s">
        <v>6446</v>
      </c>
      <c r="D2180" s="381">
        <v>80.27</v>
      </c>
    </row>
    <row r="2181" spans="1:4" s="380" customFormat="1" ht="12.75" x14ac:dyDescent="0.2">
      <c r="A2181" s="380">
        <v>43458</v>
      </c>
      <c r="B2181" s="380" t="s">
        <v>8526</v>
      </c>
      <c r="C2181" s="380" t="s">
        <v>6456</v>
      </c>
      <c r="D2181" s="381">
        <v>0.04</v>
      </c>
    </row>
    <row r="2182" spans="1:4" s="380" customFormat="1" ht="12.75" x14ac:dyDescent="0.2">
      <c r="A2182" s="380">
        <v>43470</v>
      </c>
      <c r="B2182" s="380" t="s">
        <v>8527</v>
      </c>
      <c r="C2182" s="380" t="s">
        <v>6627</v>
      </c>
      <c r="D2182" s="381">
        <v>7.9</v>
      </c>
    </row>
    <row r="2183" spans="1:4" s="380" customFormat="1" ht="12.75" x14ac:dyDescent="0.2">
      <c r="A2183" s="380">
        <v>43459</v>
      </c>
      <c r="B2183" s="380" t="s">
        <v>8528</v>
      </c>
      <c r="C2183" s="380" t="s">
        <v>6456</v>
      </c>
      <c r="D2183" s="381">
        <v>0.38</v>
      </c>
    </row>
    <row r="2184" spans="1:4" s="380" customFormat="1" ht="12.75" x14ac:dyDescent="0.2">
      <c r="A2184" s="380">
        <v>43471</v>
      </c>
      <c r="B2184" s="380" t="s">
        <v>8529</v>
      </c>
      <c r="C2184" s="380" t="s">
        <v>6627</v>
      </c>
      <c r="D2184" s="381">
        <v>71.44</v>
      </c>
    </row>
    <row r="2185" spans="1:4" s="380" customFormat="1" ht="12.75" x14ac:dyDescent="0.2">
      <c r="A2185" s="380">
        <v>43460</v>
      </c>
      <c r="B2185" s="380" t="s">
        <v>8530</v>
      </c>
      <c r="C2185" s="380" t="s">
        <v>6456</v>
      </c>
      <c r="D2185" s="381">
        <v>0.62</v>
      </c>
    </row>
    <row r="2186" spans="1:4" s="380" customFormat="1" ht="12.75" x14ac:dyDescent="0.2">
      <c r="A2186" s="380">
        <v>43472</v>
      </c>
      <c r="B2186" s="380" t="s">
        <v>8531</v>
      </c>
      <c r="C2186" s="380" t="s">
        <v>6627</v>
      </c>
      <c r="D2186" s="381">
        <v>117.38</v>
      </c>
    </row>
    <row r="2187" spans="1:4" s="380" customFormat="1" ht="12.75" x14ac:dyDescent="0.2">
      <c r="A2187" s="380">
        <v>43461</v>
      </c>
      <c r="B2187" s="380" t="s">
        <v>8532</v>
      </c>
      <c r="C2187" s="380" t="s">
        <v>6456</v>
      </c>
      <c r="D2187" s="381">
        <v>0.28000000000000003</v>
      </c>
    </row>
    <row r="2188" spans="1:4" s="380" customFormat="1" ht="12.75" x14ac:dyDescent="0.2">
      <c r="A2188" s="380">
        <v>43473</v>
      </c>
      <c r="B2188" s="380" t="s">
        <v>8533</v>
      </c>
      <c r="C2188" s="380" t="s">
        <v>6627</v>
      </c>
      <c r="D2188" s="381">
        <v>53.34</v>
      </c>
    </row>
    <row r="2189" spans="1:4" s="380" customFormat="1" ht="12.75" x14ac:dyDescent="0.2">
      <c r="A2189" s="380">
        <v>43463</v>
      </c>
      <c r="B2189" s="380" t="s">
        <v>8534</v>
      </c>
      <c r="C2189" s="380" t="s">
        <v>6456</v>
      </c>
      <c r="D2189" s="381">
        <v>0.08</v>
      </c>
    </row>
    <row r="2190" spans="1:4" s="380" customFormat="1" ht="12.75" x14ac:dyDescent="0.2">
      <c r="A2190" s="380">
        <v>43475</v>
      </c>
      <c r="B2190" s="380" t="s">
        <v>8535</v>
      </c>
      <c r="C2190" s="380" t="s">
        <v>6627</v>
      </c>
      <c r="D2190" s="381">
        <v>14.97</v>
      </c>
    </row>
    <row r="2191" spans="1:4" s="380" customFormat="1" ht="12.75" x14ac:dyDescent="0.2">
      <c r="A2191" s="380">
        <v>43462</v>
      </c>
      <c r="B2191" s="380" t="s">
        <v>8536</v>
      </c>
      <c r="C2191" s="380" t="s">
        <v>6456</v>
      </c>
      <c r="D2191" s="381">
        <v>0.01</v>
      </c>
    </row>
    <row r="2192" spans="1:4" s="380" customFormat="1" ht="12.75" x14ac:dyDescent="0.2">
      <c r="A2192" s="380">
        <v>43474</v>
      </c>
      <c r="B2192" s="380" t="s">
        <v>8537</v>
      </c>
      <c r="C2192" s="380" t="s">
        <v>6627</v>
      </c>
      <c r="D2192" s="381">
        <v>1.6</v>
      </c>
    </row>
    <row r="2193" spans="1:4" s="380" customFormat="1" ht="12.75" x14ac:dyDescent="0.2">
      <c r="A2193" s="380">
        <v>43464</v>
      </c>
      <c r="B2193" s="380" t="s">
        <v>8538</v>
      </c>
      <c r="C2193" s="380" t="s">
        <v>6456</v>
      </c>
      <c r="D2193" s="381">
        <v>0.01</v>
      </c>
    </row>
    <row r="2194" spans="1:4" s="380" customFormat="1" ht="12.75" x14ac:dyDescent="0.2">
      <c r="A2194" s="380">
        <v>43476</v>
      </c>
      <c r="B2194" s="380" t="s">
        <v>8539</v>
      </c>
      <c r="C2194" s="380" t="s">
        <v>6627</v>
      </c>
      <c r="D2194" s="381">
        <v>0.01</v>
      </c>
    </row>
    <row r="2195" spans="1:4" s="380" customFormat="1" ht="12.75" x14ac:dyDescent="0.2">
      <c r="A2195" s="380">
        <v>43465</v>
      </c>
      <c r="B2195" s="380" t="s">
        <v>8540</v>
      </c>
      <c r="C2195" s="380" t="s">
        <v>6456</v>
      </c>
      <c r="D2195" s="381">
        <v>0.57999999999999996</v>
      </c>
    </row>
    <row r="2196" spans="1:4" s="380" customFormat="1" ht="12.75" x14ac:dyDescent="0.2">
      <c r="A2196" s="380">
        <v>43477</v>
      </c>
      <c r="B2196" s="380" t="s">
        <v>8541</v>
      </c>
      <c r="C2196" s="380" t="s">
        <v>6627</v>
      </c>
      <c r="D2196" s="381">
        <v>110.22</v>
      </c>
    </row>
    <row r="2197" spans="1:4" s="380" customFormat="1" ht="12.75" x14ac:dyDescent="0.2">
      <c r="A2197" s="380">
        <v>43466</v>
      </c>
      <c r="B2197" s="380" t="s">
        <v>8542</v>
      </c>
      <c r="C2197" s="380" t="s">
        <v>6456</v>
      </c>
      <c r="D2197" s="381">
        <v>1.27</v>
      </c>
    </row>
    <row r="2198" spans="1:4" s="380" customFormat="1" ht="12.75" x14ac:dyDescent="0.2">
      <c r="A2198" s="380">
        <v>43478</v>
      </c>
      <c r="B2198" s="380" t="s">
        <v>8543</v>
      </c>
      <c r="C2198" s="380" t="s">
        <v>6627</v>
      </c>
      <c r="D2198" s="381">
        <v>240.1</v>
      </c>
    </row>
    <row r="2199" spans="1:4" s="380" customFormat="1" ht="12.75" x14ac:dyDescent="0.2">
      <c r="A2199" s="380">
        <v>43467</v>
      </c>
      <c r="B2199" s="380" t="s">
        <v>8544</v>
      </c>
      <c r="C2199" s="380" t="s">
        <v>6456</v>
      </c>
      <c r="D2199" s="381">
        <v>0.41</v>
      </c>
    </row>
    <row r="2200" spans="1:4" s="380" customFormat="1" ht="12.75" x14ac:dyDescent="0.2">
      <c r="A2200" s="380">
        <v>43479</v>
      </c>
      <c r="B2200" s="380" t="s">
        <v>8545</v>
      </c>
      <c r="C2200" s="380" t="s">
        <v>6627</v>
      </c>
      <c r="D2200" s="381">
        <v>76.97</v>
      </c>
    </row>
    <row r="2201" spans="1:4" s="380" customFormat="1" ht="12.75" x14ac:dyDescent="0.2">
      <c r="A2201" s="380">
        <v>43468</v>
      </c>
      <c r="B2201" s="380" t="s">
        <v>8546</v>
      </c>
      <c r="C2201" s="380" t="s">
        <v>6456</v>
      </c>
      <c r="D2201" s="381">
        <v>0.89</v>
      </c>
    </row>
    <row r="2202" spans="1:4" s="380" customFormat="1" ht="12.75" x14ac:dyDescent="0.2">
      <c r="A2202" s="380">
        <v>43480</v>
      </c>
      <c r="B2202" s="380" t="s">
        <v>8547</v>
      </c>
      <c r="C2202" s="380" t="s">
        <v>6627</v>
      </c>
      <c r="D2202" s="381">
        <v>167.28</v>
      </c>
    </row>
    <row r="2203" spans="1:4" s="380" customFormat="1" ht="12.75" x14ac:dyDescent="0.2">
      <c r="A2203" s="380">
        <v>43469</v>
      </c>
      <c r="B2203" s="380" t="s">
        <v>8548</v>
      </c>
      <c r="C2203" s="380" t="s">
        <v>6456</v>
      </c>
      <c r="D2203" s="381">
        <v>0.06</v>
      </c>
    </row>
    <row r="2204" spans="1:4" s="380" customFormat="1" ht="12.75" x14ac:dyDescent="0.2">
      <c r="A2204" s="380">
        <v>43481</v>
      </c>
      <c r="B2204" s="380" t="s">
        <v>8549</v>
      </c>
      <c r="C2204" s="380" t="s">
        <v>6627</v>
      </c>
      <c r="D2204" s="381">
        <v>10.78</v>
      </c>
    </row>
    <row r="2205" spans="1:4" s="380" customFormat="1" ht="12.75" x14ac:dyDescent="0.2">
      <c r="A2205" s="380">
        <v>3119</v>
      </c>
      <c r="B2205" s="380" t="s">
        <v>13059</v>
      </c>
      <c r="C2205" s="380" t="s">
        <v>6446</v>
      </c>
      <c r="D2205" s="381">
        <v>2.5</v>
      </c>
    </row>
    <row r="2206" spans="1:4" s="380" customFormat="1" ht="12.75" x14ac:dyDescent="0.2">
      <c r="A2206" s="380">
        <v>3122</v>
      </c>
      <c r="B2206" s="380" t="s">
        <v>13060</v>
      </c>
      <c r="C2206" s="380" t="s">
        <v>6446</v>
      </c>
      <c r="D2206" s="381">
        <v>5.09</v>
      </c>
    </row>
    <row r="2207" spans="1:4" s="380" customFormat="1" ht="12.75" x14ac:dyDescent="0.2">
      <c r="A2207" s="380">
        <v>3121</v>
      </c>
      <c r="B2207" s="380" t="s">
        <v>13061</v>
      </c>
      <c r="C2207" s="380" t="s">
        <v>6446</v>
      </c>
      <c r="D2207" s="381">
        <v>5.77</v>
      </c>
    </row>
    <row r="2208" spans="1:4" s="380" customFormat="1" ht="12.75" x14ac:dyDescent="0.2">
      <c r="A2208" s="380">
        <v>3120</v>
      </c>
      <c r="B2208" s="380" t="s">
        <v>13062</v>
      </c>
      <c r="C2208" s="380" t="s">
        <v>6446</v>
      </c>
      <c r="D2208" s="381">
        <v>10.94</v>
      </c>
    </row>
    <row r="2209" spans="1:4" s="380" customFormat="1" ht="12.75" x14ac:dyDescent="0.2">
      <c r="A2209" s="380">
        <v>11455</v>
      </c>
      <c r="B2209" s="380" t="s">
        <v>13063</v>
      </c>
      <c r="C2209" s="380" t="s">
        <v>6446</v>
      </c>
      <c r="D2209" s="381">
        <v>15.83</v>
      </c>
    </row>
    <row r="2210" spans="1:4" s="380" customFormat="1" ht="12.75" x14ac:dyDescent="0.2">
      <c r="A2210" s="380">
        <v>11456</v>
      </c>
      <c r="B2210" s="380" t="s">
        <v>13064</v>
      </c>
      <c r="C2210" s="380" t="s">
        <v>6446</v>
      </c>
      <c r="D2210" s="381">
        <v>18.920000000000002</v>
      </c>
    </row>
    <row r="2211" spans="1:4" s="380" customFormat="1" ht="12.75" x14ac:dyDescent="0.2">
      <c r="A2211" s="380">
        <v>3107</v>
      </c>
      <c r="B2211" s="380" t="s">
        <v>13065</v>
      </c>
      <c r="C2211" s="380" t="s">
        <v>6446</v>
      </c>
      <c r="D2211" s="381">
        <v>7.98</v>
      </c>
    </row>
    <row r="2212" spans="1:4" s="380" customFormat="1" ht="12.75" x14ac:dyDescent="0.2">
      <c r="A2212" s="380">
        <v>43583</v>
      </c>
      <c r="B2212" s="380" t="s">
        <v>13066</v>
      </c>
      <c r="C2212" s="380" t="s">
        <v>6446</v>
      </c>
      <c r="D2212" s="381">
        <v>9</v>
      </c>
    </row>
    <row r="2213" spans="1:4" s="380" customFormat="1" ht="12.75" x14ac:dyDescent="0.2">
      <c r="A2213" s="380">
        <v>43586</v>
      </c>
      <c r="B2213" s="380" t="s">
        <v>13067</v>
      </c>
      <c r="C2213" s="380" t="s">
        <v>6446</v>
      </c>
      <c r="D2213" s="381">
        <v>9.2200000000000006</v>
      </c>
    </row>
    <row r="2214" spans="1:4" s="380" customFormat="1" ht="12.75" x14ac:dyDescent="0.2">
      <c r="A2214" s="380">
        <v>11461</v>
      </c>
      <c r="B2214" s="380" t="s">
        <v>13068</v>
      </c>
      <c r="C2214" s="380" t="s">
        <v>6446</v>
      </c>
      <c r="D2214" s="381">
        <v>10.050000000000001</v>
      </c>
    </row>
    <row r="2215" spans="1:4" s="380" customFormat="1" ht="12.75" x14ac:dyDescent="0.2">
      <c r="A2215" s="380">
        <v>43587</v>
      </c>
      <c r="B2215" s="380" t="s">
        <v>13069</v>
      </c>
      <c r="C2215" s="380" t="s">
        <v>6446</v>
      </c>
      <c r="D2215" s="381">
        <v>11.6</v>
      </c>
    </row>
    <row r="2216" spans="1:4" s="380" customFormat="1" ht="12.75" x14ac:dyDescent="0.2">
      <c r="A2216" s="380">
        <v>3106</v>
      </c>
      <c r="B2216" s="380" t="s">
        <v>13070</v>
      </c>
      <c r="C2216" s="380" t="s">
        <v>6446</v>
      </c>
      <c r="D2216" s="381">
        <v>14.71</v>
      </c>
    </row>
    <row r="2217" spans="1:4" s="380" customFormat="1" ht="12.75" x14ac:dyDescent="0.2">
      <c r="A2217" s="380">
        <v>25951</v>
      </c>
      <c r="B2217" s="380" t="s">
        <v>8550</v>
      </c>
      <c r="C2217" s="380" t="s">
        <v>6462</v>
      </c>
      <c r="D2217" s="381">
        <v>4.8099999999999996</v>
      </c>
    </row>
    <row r="2218" spans="1:4" s="380" customFormat="1" ht="12.75" x14ac:dyDescent="0.2">
      <c r="A2218" s="380">
        <v>3123</v>
      </c>
      <c r="B2218" s="380" t="s">
        <v>8551</v>
      </c>
      <c r="C2218" s="380" t="s">
        <v>6462</v>
      </c>
      <c r="D2218" s="381">
        <v>4.49</v>
      </c>
    </row>
    <row r="2219" spans="1:4" s="380" customFormat="1" ht="12.75" x14ac:dyDescent="0.2">
      <c r="A2219" s="380">
        <v>38125</v>
      </c>
      <c r="B2219" s="380" t="s">
        <v>8552</v>
      </c>
      <c r="C2219" s="380" t="s">
        <v>6462</v>
      </c>
      <c r="D2219" s="381">
        <v>1.25</v>
      </c>
    </row>
    <row r="2220" spans="1:4" s="380" customFormat="1" ht="12.75" x14ac:dyDescent="0.2">
      <c r="A2220" s="380">
        <v>39014</v>
      </c>
      <c r="B2220" s="380" t="s">
        <v>8553</v>
      </c>
      <c r="C2220" s="380" t="s">
        <v>6462</v>
      </c>
      <c r="D2220" s="381">
        <v>9.19</v>
      </c>
    </row>
    <row r="2221" spans="1:4" s="380" customFormat="1" ht="12.75" x14ac:dyDescent="0.2">
      <c r="A2221" s="380">
        <v>39365</v>
      </c>
      <c r="B2221" s="380" t="s">
        <v>8554</v>
      </c>
      <c r="C2221" s="380" t="s">
        <v>6446</v>
      </c>
      <c r="D2221" s="382">
        <v>1262.19</v>
      </c>
    </row>
    <row r="2222" spans="1:4" s="380" customFormat="1" ht="12.75" x14ac:dyDescent="0.2">
      <c r="A2222" s="380">
        <v>39366</v>
      </c>
      <c r="B2222" s="380" t="s">
        <v>8555</v>
      </c>
      <c r="C2222" s="380" t="s">
        <v>6446</v>
      </c>
      <c r="D2222" s="382">
        <v>3231.75</v>
      </c>
    </row>
    <row r="2223" spans="1:4" s="380" customFormat="1" ht="12.75" x14ac:dyDescent="0.2">
      <c r="A2223" s="380">
        <v>39367</v>
      </c>
      <c r="B2223" s="380" t="s">
        <v>8556</v>
      </c>
      <c r="C2223" s="380" t="s">
        <v>6446</v>
      </c>
      <c r="D2223" s="382">
        <v>4417.21</v>
      </c>
    </row>
    <row r="2224" spans="1:4" s="380" customFormat="1" ht="12.75" x14ac:dyDescent="0.2">
      <c r="A2224" s="380">
        <v>37394</v>
      </c>
      <c r="B2224" s="380" t="s">
        <v>8557</v>
      </c>
      <c r="C2224" s="380" t="s">
        <v>8558</v>
      </c>
      <c r="D2224" s="381">
        <v>42.15</v>
      </c>
    </row>
    <row r="2225" spans="1:4" s="380" customFormat="1" ht="12.75" x14ac:dyDescent="0.2">
      <c r="A2225" s="380">
        <v>14146</v>
      </c>
      <c r="B2225" s="380" t="s">
        <v>8559</v>
      </c>
      <c r="C2225" s="380" t="s">
        <v>8558</v>
      </c>
      <c r="D2225" s="381">
        <v>67.790000000000006</v>
      </c>
    </row>
    <row r="2226" spans="1:4" s="380" customFormat="1" ht="12.75" x14ac:dyDescent="0.2">
      <c r="A2226" s="380">
        <v>38134</v>
      </c>
      <c r="B2226" s="380" t="s">
        <v>8560</v>
      </c>
      <c r="C2226" s="380" t="s">
        <v>6462</v>
      </c>
      <c r="D2226" s="381">
        <v>81.75</v>
      </c>
    </row>
    <row r="2227" spans="1:4" s="380" customFormat="1" ht="12.75" x14ac:dyDescent="0.2">
      <c r="A2227" s="380">
        <v>38132</v>
      </c>
      <c r="B2227" s="380" t="s">
        <v>8561</v>
      </c>
      <c r="C2227" s="380" t="s">
        <v>6462</v>
      </c>
      <c r="D2227" s="381">
        <v>83.38</v>
      </c>
    </row>
    <row r="2228" spans="1:4" s="380" customFormat="1" ht="12.75" x14ac:dyDescent="0.2">
      <c r="A2228" s="380">
        <v>38133</v>
      </c>
      <c r="B2228" s="380" t="s">
        <v>8562</v>
      </c>
      <c r="C2228" s="380" t="s">
        <v>6462</v>
      </c>
      <c r="D2228" s="381">
        <v>80.650000000000006</v>
      </c>
    </row>
    <row r="2229" spans="1:4" s="380" customFormat="1" ht="12.75" x14ac:dyDescent="0.2">
      <c r="A2229" s="380">
        <v>938</v>
      </c>
      <c r="B2229" s="380" t="s">
        <v>8563</v>
      </c>
      <c r="C2229" s="380" t="s">
        <v>6465</v>
      </c>
      <c r="D2229" s="381">
        <v>1.59</v>
      </c>
    </row>
    <row r="2230" spans="1:4" s="380" customFormat="1" ht="12.75" x14ac:dyDescent="0.2">
      <c r="A2230" s="380">
        <v>937</v>
      </c>
      <c r="B2230" s="380" t="s">
        <v>8564</v>
      </c>
      <c r="C2230" s="380" t="s">
        <v>6465</v>
      </c>
      <c r="D2230" s="381">
        <v>9.84</v>
      </c>
    </row>
    <row r="2231" spans="1:4" s="380" customFormat="1" ht="12.75" x14ac:dyDescent="0.2">
      <c r="A2231" s="380">
        <v>939</v>
      </c>
      <c r="B2231" s="380" t="s">
        <v>8565</v>
      </c>
      <c r="C2231" s="380" t="s">
        <v>6465</v>
      </c>
      <c r="D2231" s="381">
        <v>2.5499999999999998</v>
      </c>
    </row>
    <row r="2232" spans="1:4" s="380" customFormat="1" ht="12.75" x14ac:dyDescent="0.2">
      <c r="A2232" s="380">
        <v>944</v>
      </c>
      <c r="B2232" s="380" t="s">
        <v>8566</v>
      </c>
      <c r="C2232" s="380" t="s">
        <v>6465</v>
      </c>
      <c r="D2232" s="381">
        <v>4.3499999999999996</v>
      </c>
    </row>
    <row r="2233" spans="1:4" s="380" customFormat="1" ht="12.75" x14ac:dyDescent="0.2">
      <c r="A2233" s="380">
        <v>940</v>
      </c>
      <c r="B2233" s="380" t="s">
        <v>8567</v>
      </c>
      <c r="C2233" s="380" t="s">
        <v>6465</v>
      </c>
      <c r="D2233" s="381">
        <v>6.02</v>
      </c>
    </row>
    <row r="2234" spans="1:4" s="380" customFormat="1" ht="12.75" x14ac:dyDescent="0.2">
      <c r="A2234" s="380">
        <v>936</v>
      </c>
      <c r="B2234" s="380" t="s">
        <v>8568</v>
      </c>
      <c r="C2234" s="380" t="s">
        <v>6465</v>
      </c>
      <c r="D2234" s="381">
        <v>1.5</v>
      </c>
    </row>
    <row r="2235" spans="1:4" s="380" customFormat="1" ht="12.75" x14ac:dyDescent="0.2">
      <c r="A2235" s="380">
        <v>935</v>
      </c>
      <c r="B2235" s="380" t="s">
        <v>8569</v>
      </c>
      <c r="C2235" s="380" t="s">
        <v>6465</v>
      </c>
      <c r="D2235" s="381">
        <v>1.1399999999999999</v>
      </c>
    </row>
    <row r="2236" spans="1:4" s="380" customFormat="1" ht="12.75" x14ac:dyDescent="0.2">
      <c r="A2236" s="380">
        <v>44397</v>
      </c>
      <c r="B2236" s="380" t="s">
        <v>15102</v>
      </c>
      <c r="C2236" s="380" t="s">
        <v>6465</v>
      </c>
      <c r="D2236" s="381">
        <v>3.12</v>
      </c>
    </row>
    <row r="2237" spans="1:4" s="380" customFormat="1" ht="12.75" x14ac:dyDescent="0.2">
      <c r="A2237" s="380">
        <v>406</v>
      </c>
      <c r="B2237" s="380" t="s">
        <v>8570</v>
      </c>
      <c r="C2237" s="380" t="s">
        <v>6446</v>
      </c>
      <c r="D2237" s="381">
        <v>68.59</v>
      </c>
    </row>
    <row r="2238" spans="1:4" s="380" customFormat="1" ht="12.75" x14ac:dyDescent="0.2">
      <c r="A2238" s="380">
        <v>42529</v>
      </c>
      <c r="B2238" s="380" t="s">
        <v>8571</v>
      </c>
      <c r="C2238" s="380" t="s">
        <v>6465</v>
      </c>
      <c r="D2238" s="381">
        <v>0.98</v>
      </c>
    </row>
    <row r="2239" spans="1:4" s="380" customFormat="1" ht="12.75" x14ac:dyDescent="0.2">
      <c r="A2239" s="380">
        <v>39634</v>
      </c>
      <c r="B2239" s="380" t="s">
        <v>8572</v>
      </c>
      <c r="C2239" s="380" t="s">
        <v>6465</v>
      </c>
      <c r="D2239" s="381">
        <v>6.82</v>
      </c>
    </row>
    <row r="2240" spans="1:4" s="380" customFormat="1" ht="12.75" x14ac:dyDescent="0.2">
      <c r="A2240" s="380">
        <v>39701</v>
      </c>
      <c r="B2240" s="380" t="s">
        <v>8573</v>
      </c>
      <c r="C2240" s="380" t="s">
        <v>6446</v>
      </c>
      <c r="D2240" s="381">
        <v>74.48</v>
      </c>
    </row>
    <row r="2241" spans="1:4" s="380" customFormat="1" ht="12.75" x14ac:dyDescent="0.2">
      <c r="A2241" s="380">
        <v>12815</v>
      </c>
      <c r="B2241" s="380" t="s">
        <v>8574</v>
      </c>
      <c r="C2241" s="380" t="s">
        <v>6446</v>
      </c>
      <c r="D2241" s="381">
        <v>9.59</v>
      </c>
    </row>
    <row r="2242" spans="1:4" s="380" customFormat="1" ht="12.75" x14ac:dyDescent="0.2">
      <c r="A2242" s="380">
        <v>407</v>
      </c>
      <c r="B2242" s="380" t="s">
        <v>8575</v>
      </c>
      <c r="C2242" s="380" t="s">
        <v>6462</v>
      </c>
      <c r="D2242" s="381">
        <v>56</v>
      </c>
    </row>
    <row r="2243" spans="1:4" s="380" customFormat="1" ht="12.75" x14ac:dyDescent="0.2">
      <c r="A2243" s="380">
        <v>39431</v>
      </c>
      <c r="B2243" s="380" t="s">
        <v>8576</v>
      </c>
      <c r="C2243" s="380" t="s">
        <v>6465</v>
      </c>
      <c r="D2243" s="381">
        <v>0.15</v>
      </c>
    </row>
    <row r="2244" spans="1:4" s="380" customFormat="1" ht="12.75" x14ac:dyDescent="0.2">
      <c r="A2244" s="380">
        <v>39432</v>
      </c>
      <c r="B2244" s="380" t="s">
        <v>8577</v>
      </c>
      <c r="C2244" s="380" t="s">
        <v>6465</v>
      </c>
      <c r="D2244" s="381">
        <v>1.97</v>
      </c>
    </row>
    <row r="2245" spans="1:4" s="380" customFormat="1" ht="12.75" x14ac:dyDescent="0.2">
      <c r="A2245" s="380">
        <v>20111</v>
      </c>
      <c r="B2245" s="380" t="s">
        <v>8578</v>
      </c>
      <c r="C2245" s="380" t="s">
        <v>6446</v>
      </c>
      <c r="D2245" s="381">
        <v>9.9</v>
      </c>
    </row>
    <row r="2246" spans="1:4" s="380" customFormat="1" ht="12.75" x14ac:dyDescent="0.2">
      <c r="A2246" s="380">
        <v>21127</v>
      </c>
      <c r="B2246" s="380" t="s">
        <v>8579</v>
      </c>
      <c r="C2246" s="380" t="s">
        <v>6446</v>
      </c>
      <c r="D2246" s="381">
        <v>3.74</v>
      </c>
    </row>
    <row r="2247" spans="1:4" s="380" customFormat="1" ht="12.75" x14ac:dyDescent="0.2">
      <c r="A2247" s="380">
        <v>404</v>
      </c>
      <c r="B2247" s="380" t="s">
        <v>8580</v>
      </c>
      <c r="C2247" s="380" t="s">
        <v>6465</v>
      </c>
      <c r="D2247" s="381">
        <v>1.35</v>
      </c>
    </row>
    <row r="2248" spans="1:4" s="380" customFormat="1" ht="12.75" x14ac:dyDescent="0.2">
      <c r="A2248" s="380">
        <v>14151</v>
      </c>
      <c r="B2248" s="380" t="s">
        <v>8581</v>
      </c>
      <c r="C2248" s="380" t="s">
        <v>6446</v>
      </c>
      <c r="D2248" s="381">
        <v>48.72</v>
      </c>
    </row>
    <row r="2249" spans="1:4" s="380" customFormat="1" ht="12.75" x14ac:dyDescent="0.2">
      <c r="A2249" s="380">
        <v>14153</v>
      </c>
      <c r="B2249" s="380" t="s">
        <v>8582</v>
      </c>
      <c r="C2249" s="380" t="s">
        <v>6446</v>
      </c>
      <c r="D2249" s="381">
        <v>55.07</v>
      </c>
    </row>
    <row r="2250" spans="1:4" s="380" customFormat="1" ht="12.75" x14ac:dyDescent="0.2">
      <c r="A2250" s="380">
        <v>14152</v>
      </c>
      <c r="B2250" s="380" t="s">
        <v>8583</v>
      </c>
      <c r="C2250" s="380" t="s">
        <v>6446</v>
      </c>
      <c r="D2250" s="381">
        <v>42.28</v>
      </c>
    </row>
    <row r="2251" spans="1:4" s="380" customFormat="1" ht="12.75" x14ac:dyDescent="0.2">
      <c r="A2251" s="380">
        <v>14154</v>
      </c>
      <c r="B2251" s="380" t="s">
        <v>8584</v>
      </c>
      <c r="C2251" s="380" t="s">
        <v>6446</v>
      </c>
      <c r="D2251" s="381">
        <v>147.99</v>
      </c>
    </row>
    <row r="2252" spans="1:4" s="380" customFormat="1" ht="12.75" x14ac:dyDescent="0.2">
      <c r="A2252" s="380">
        <v>3146</v>
      </c>
      <c r="B2252" s="380" t="s">
        <v>8585</v>
      </c>
      <c r="C2252" s="380" t="s">
        <v>6446</v>
      </c>
      <c r="D2252" s="381">
        <v>3.5</v>
      </c>
    </row>
    <row r="2253" spans="1:4" s="380" customFormat="1" ht="12.75" x14ac:dyDescent="0.2">
      <c r="A2253" s="380">
        <v>3143</v>
      </c>
      <c r="B2253" s="380" t="s">
        <v>8586</v>
      </c>
      <c r="C2253" s="380" t="s">
        <v>6446</v>
      </c>
      <c r="D2253" s="381">
        <v>7.96</v>
      </c>
    </row>
    <row r="2254" spans="1:4" s="380" customFormat="1" ht="12.75" x14ac:dyDescent="0.2">
      <c r="A2254" s="380">
        <v>3148</v>
      </c>
      <c r="B2254" s="380" t="s">
        <v>8587</v>
      </c>
      <c r="C2254" s="380" t="s">
        <v>6446</v>
      </c>
      <c r="D2254" s="381">
        <v>12.9</v>
      </c>
    </row>
    <row r="2255" spans="1:4" s="380" customFormat="1" ht="12.75" x14ac:dyDescent="0.2">
      <c r="A2255" s="380">
        <v>4310</v>
      </c>
      <c r="B2255" s="380" t="s">
        <v>8588</v>
      </c>
      <c r="C2255" s="380" t="s">
        <v>6446</v>
      </c>
      <c r="D2255" s="381">
        <v>3.35</v>
      </c>
    </row>
    <row r="2256" spans="1:4" s="380" customFormat="1" ht="12.75" x14ac:dyDescent="0.2">
      <c r="A2256" s="380">
        <v>4311</v>
      </c>
      <c r="B2256" s="380" t="s">
        <v>8589</v>
      </c>
      <c r="C2256" s="380" t="s">
        <v>6446</v>
      </c>
      <c r="D2256" s="381">
        <v>2.36</v>
      </c>
    </row>
    <row r="2257" spans="1:4" s="380" customFormat="1" ht="12.75" x14ac:dyDescent="0.2">
      <c r="A2257" s="380">
        <v>4312</v>
      </c>
      <c r="B2257" s="380" t="s">
        <v>8590</v>
      </c>
      <c r="C2257" s="380" t="s">
        <v>6446</v>
      </c>
      <c r="D2257" s="381">
        <v>3.31</v>
      </c>
    </row>
    <row r="2258" spans="1:4" s="380" customFormat="1" ht="12.75" x14ac:dyDescent="0.2">
      <c r="A2258" s="380">
        <v>13261</v>
      </c>
      <c r="B2258" s="380" t="s">
        <v>8591</v>
      </c>
      <c r="C2258" s="380" t="s">
        <v>6446</v>
      </c>
      <c r="D2258" s="381">
        <v>2.82</v>
      </c>
    </row>
    <row r="2259" spans="1:4" s="380" customFormat="1" ht="12.75" x14ac:dyDescent="0.2">
      <c r="A2259" s="380">
        <v>3255</v>
      </c>
      <c r="B2259" s="380" t="s">
        <v>8592</v>
      </c>
      <c r="C2259" s="380" t="s">
        <v>6446</v>
      </c>
      <c r="D2259" s="381">
        <v>8.19</v>
      </c>
    </row>
    <row r="2260" spans="1:4" s="380" customFormat="1" ht="12.75" x14ac:dyDescent="0.2">
      <c r="A2260" s="380">
        <v>3254</v>
      </c>
      <c r="B2260" s="380" t="s">
        <v>8593</v>
      </c>
      <c r="C2260" s="380" t="s">
        <v>6446</v>
      </c>
      <c r="D2260" s="381">
        <v>133.01</v>
      </c>
    </row>
    <row r="2261" spans="1:4" s="380" customFormat="1" ht="12.75" x14ac:dyDescent="0.2">
      <c r="A2261" s="380">
        <v>3259</v>
      </c>
      <c r="B2261" s="380" t="s">
        <v>8594</v>
      </c>
      <c r="C2261" s="380" t="s">
        <v>6446</v>
      </c>
      <c r="D2261" s="381">
        <v>15.98</v>
      </c>
    </row>
    <row r="2262" spans="1:4" s="380" customFormat="1" ht="12.75" x14ac:dyDescent="0.2">
      <c r="A2262" s="380">
        <v>3258</v>
      </c>
      <c r="B2262" s="380" t="s">
        <v>8595</v>
      </c>
      <c r="C2262" s="380" t="s">
        <v>6446</v>
      </c>
      <c r="D2262" s="381">
        <v>9.66</v>
      </c>
    </row>
    <row r="2263" spans="1:4" s="380" customFormat="1" ht="12.75" x14ac:dyDescent="0.2">
      <c r="A2263" s="380">
        <v>3251</v>
      </c>
      <c r="B2263" s="380" t="s">
        <v>8596</v>
      </c>
      <c r="C2263" s="380" t="s">
        <v>6446</v>
      </c>
      <c r="D2263" s="381">
        <v>5.69</v>
      </c>
    </row>
    <row r="2264" spans="1:4" s="380" customFormat="1" ht="12.75" x14ac:dyDescent="0.2">
      <c r="A2264" s="380">
        <v>3256</v>
      </c>
      <c r="B2264" s="380" t="s">
        <v>8597</v>
      </c>
      <c r="C2264" s="380" t="s">
        <v>6446</v>
      </c>
      <c r="D2264" s="381">
        <v>10.78</v>
      </c>
    </row>
    <row r="2265" spans="1:4" s="380" customFormat="1" ht="12.75" x14ac:dyDescent="0.2">
      <c r="A2265" s="380">
        <v>3261</v>
      </c>
      <c r="B2265" s="380" t="s">
        <v>8598</v>
      </c>
      <c r="C2265" s="380" t="s">
        <v>6446</v>
      </c>
      <c r="D2265" s="381">
        <v>117.63</v>
      </c>
    </row>
    <row r="2266" spans="1:4" s="380" customFormat="1" ht="12.75" x14ac:dyDescent="0.2">
      <c r="A2266" s="380">
        <v>3260</v>
      </c>
      <c r="B2266" s="380" t="s">
        <v>8599</v>
      </c>
      <c r="C2266" s="380" t="s">
        <v>6446</v>
      </c>
      <c r="D2266" s="381">
        <v>20.21</v>
      </c>
    </row>
    <row r="2267" spans="1:4" s="380" customFormat="1" ht="12.75" x14ac:dyDescent="0.2">
      <c r="A2267" s="380">
        <v>3272</v>
      </c>
      <c r="B2267" s="380" t="s">
        <v>8600</v>
      </c>
      <c r="C2267" s="380" t="s">
        <v>6446</v>
      </c>
      <c r="D2267" s="381">
        <v>51.1</v>
      </c>
    </row>
    <row r="2268" spans="1:4" s="380" customFormat="1" ht="12.75" x14ac:dyDescent="0.2">
      <c r="A2268" s="380">
        <v>3265</v>
      </c>
      <c r="B2268" s="380" t="s">
        <v>8601</v>
      </c>
      <c r="C2268" s="380" t="s">
        <v>6446</v>
      </c>
      <c r="D2268" s="381">
        <v>40.6</v>
      </c>
    </row>
    <row r="2269" spans="1:4" s="380" customFormat="1" ht="12.75" x14ac:dyDescent="0.2">
      <c r="A2269" s="380">
        <v>3262</v>
      </c>
      <c r="B2269" s="380" t="s">
        <v>8602</v>
      </c>
      <c r="C2269" s="380" t="s">
        <v>6446</v>
      </c>
      <c r="D2269" s="381">
        <v>17.77</v>
      </c>
    </row>
    <row r="2270" spans="1:4" s="380" customFormat="1" ht="12.75" x14ac:dyDescent="0.2">
      <c r="A2270" s="380">
        <v>3264</v>
      </c>
      <c r="B2270" s="380" t="s">
        <v>8603</v>
      </c>
      <c r="C2270" s="380" t="s">
        <v>6446</v>
      </c>
      <c r="D2270" s="381">
        <v>29.19</v>
      </c>
    </row>
    <row r="2271" spans="1:4" s="380" customFormat="1" ht="12.75" x14ac:dyDescent="0.2">
      <c r="A2271" s="380">
        <v>3267</v>
      </c>
      <c r="B2271" s="380" t="s">
        <v>8604</v>
      </c>
      <c r="C2271" s="380" t="s">
        <v>6446</v>
      </c>
      <c r="D2271" s="381">
        <v>95.34</v>
      </c>
    </row>
    <row r="2272" spans="1:4" s="380" customFormat="1" ht="12.75" x14ac:dyDescent="0.2">
      <c r="A2272" s="380">
        <v>3266</v>
      </c>
      <c r="B2272" s="380" t="s">
        <v>8605</v>
      </c>
      <c r="C2272" s="380" t="s">
        <v>6446</v>
      </c>
      <c r="D2272" s="381">
        <v>60.66</v>
      </c>
    </row>
    <row r="2273" spans="1:4" s="380" customFormat="1" ht="12.75" x14ac:dyDescent="0.2">
      <c r="A2273" s="380">
        <v>3263</v>
      </c>
      <c r="B2273" s="380" t="s">
        <v>8606</v>
      </c>
      <c r="C2273" s="380" t="s">
        <v>6446</v>
      </c>
      <c r="D2273" s="381">
        <v>24.28</v>
      </c>
    </row>
    <row r="2274" spans="1:4" s="380" customFormat="1" ht="12.75" x14ac:dyDescent="0.2">
      <c r="A2274" s="380">
        <v>3268</v>
      </c>
      <c r="B2274" s="380" t="s">
        <v>8607</v>
      </c>
      <c r="C2274" s="380" t="s">
        <v>6446</v>
      </c>
      <c r="D2274" s="381">
        <v>128.91</v>
      </c>
    </row>
    <row r="2275" spans="1:4" s="380" customFormat="1" ht="12.75" x14ac:dyDescent="0.2">
      <c r="A2275" s="380">
        <v>3271</v>
      </c>
      <c r="B2275" s="380" t="s">
        <v>8608</v>
      </c>
      <c r="C2275" s="380" t="s">
        <v>6446</v>
      </c>
      <c r="D2275" s="381">
        <v>190.58</v>
      </c>
    </row>
    <row r="2276" spans="1:4" s="380" customFormat="1" ht="12.75" x14ac:dyDescent="0.2">
      <c r="A2276" s="380">
        <v>3270</v>
      </c>
      <c r="B2276" s="380" t="s">
        <v>8609</v>
      </c>
      <c r="C2276" s="380" t="s">
        <v>6446</v>
      </c>
      <c r="D2276" s="381">
        <v>320.18</v>
      </c>
    </row>
    <row r="2277" spans="1:4" s="380" customFormat="1" ht="12.75" x14ac:dyDescent="0.2">
      <c r="A2277" s="380">
        <v>3275</v>
      </c>
      <c r="B2277" s="380" t="s">
        <v>8610</v>
      </c>
      <c r="C2277" s="380" t="s">
        <v>6447</v>
      </c>
      <c r="D2277" s="381">
        <v>136.82</v>
      </c>
    </row>
    <row r="2278" spans="1:4" s="380" customFormat="1" ht="12.75" x14ac:dyDescent="0.2">
      <c r="A2278" s="380">
        <v>39512</v>
      </c>
      <c r="B2278" s="380" t="s">
        <v>8611</v>
      </c>
      <c r="C2278" s="380" t="s">
        <v>6447</v>
      </c>
      <c r="D2278" s="381">
        <v>115.9</v>
      </c>
    </row>
    <row r="2279" spans="1:4" s="380" customFormat="1" ht="12.75" x14ac:dyDescent="0.2">
      <c r="A2279" s="380">
        <v>39511</v>
      </c>
      <c r="B2279" s="380" t="s">
        <v>8612</v>
      </c>
      <c r="C2279" s="380" t="s">
        <v>6447</v>
      </c>
      <c r="D2279" s="381">
        <v>126.41</v>
      </c>
    </row>
    <row r="2280" spans="1:4" s="380" customFormat="1" ht="12.75" x14ac:dyDescent="0.2">
      <c r="A2280" s="380">
        <v>39513</v>
      </c>
      <c r="B2280" s="380" t="s">
        <v>8613</v>
      </c>
      <c r="C2280" s="380" t="s">
        <v>6447</v>
      </c>
      <c r="D2280" s="381">
        <v>135.59</v>
      </c>
    </row>
    <row r="2281" spans="1:4" s="380" customFormat="1" ht="12.75" x14ac:dyDescent="0.2">
      <c r="A2281" s="380">
        <v>3286</v>
      </c>
      <c r="B2281" s="380" t="s">
        <v>8614</v>
      </c>
      <c r="C2281" s="380" t="s">
        <v>6447</v>
      </c>
      <c r="D2281" s="381">
        <v>76.89</v>
      </c>
    </row>
    <row r="2282" spans="1:4" s="380" customFormat="1" ht="12.75" x14ac:dyDescent="0.2">
      <c r="A2282" s="380">
        <v>3287</v>
      </c>
      <c r="B2282" s="380" t="s">
        <v>8615</v>
      </c>
      <c r="C2282" s="380" t="s">
        <v>6447</v>
      </c>
      <c r="D2282" s="381">
        <v>116.2</v>
      </c>
    </row>
    <row r="2283" spans="1:4" s="380" customFormat="1" ht="12.75" x14ac:dyDescent="0.2">
      <c r="A2283" s="380">
        <v>3283</v>
      </c>
      <c r="B2283" s="380" t="s">
        <v>8616</v>
      </c>
      <c r="C2283" s="380" t="s">
        <v>6447</v>
      </c>
      <c r="D2283" s="381">
        <v>24.41</v>
      </c>
    </row>
    <row r="2284" spans="1:4" s="380" customFormat="1" ht="12.75" x14ac:dyDescent="0.2">
      <c r="A2284" s="380">
        <v>11587</v>
      </c>
      <c r="B2284" s="380" t="s">
        <v>8617</v>
      </c>
      <c r="C2284" s="380" t="s">
        <v>6447</v>
      </c>
      <c r="D2284" s="381">
        <v>93.82</v>
      </c>
    </row>
    <row r="2285" spans="1:4" s="380" customFormat="1" ht="12.75" x14ac:dyDescent="0.2">
      <c r="A2285" s="380">
        <v>36225</v>
      </c>
      <c r="B2285" s="380" t="s">
        <v>8618</v>
      </c>
      <c r="C2285" s="380" t="s">
        <v>6447</v>
      </c>
      <c r="D2285" s="381">
        <v>38.11</v>
      </c>
    </row>
    <row r="2286" spans="1:4" s="380" customFormat="1" ht="12.75" x14ac:dyDescent="0.2">
      <c r="A2286" s="380">
        <v>36230</v>
      </c>
      <c r="B2286" s="380" t="s">
        <v>8619</v>
      </c>
      <c r="C2286" s="380" t="s">
        <v>6447</v>
      </c>
      <c r="D2286" s="381">
        <v>28</v>
      </c>
    </row>
    <row r="2287" spans="1:4" s="380" customFormat="1" ht="12.75" x14ac:dyDescent="0.2">
      <c r="A2287" s="380">
        <v>36238</v>
      </c>
      <c r="B2287" s="380" t="s">
        <v>8620</v>
      </c>
      <c r="C2287" s="380" t="s">
        <v>6447</v>
      </c>
      <c r="D2287" s="381">
        <v>27.36</v>
      </c>
    </row>
    <row r="2288" spans="1:4" s="380" customFormat="1" ht="12.75" x14ac:dyDescent="0.2">
      <c r="A2288" s="380">
        <v>39363</v>
      </c>
      <c r="B2288" s="380" t="s">
        <v>8621</v>
      </c>
      <c r="C2288" s="380" t="s">
        <v>6446</v>
      </c>
      <c r="D2288" s="382">
        <v>5141.42</v>
      </c>
    </row>
    <row r="2289" spans="1:4" s="380" customFormat="1" ht="12.75" x14ac:dyDescent="0.2">
      <c r="A2289" s="380">
        <v>39361</v>
      </c>
      <c r="B2289" s="380" t="s">
        <v>8622</v>
      </c>
      <c r="C2289" s="380" t="s">
        <v>6446</v>
      </c>
      <c r="D2289" s="382">
        <v>1322.08</v>
      </c>
    </row>
    <row r="2290" spans="1:4" s="380" customFormat="1" ht="12.75" x14ac:dyDescent="0.2">
      <c r="A2290" s="380">
        <v>39362</v>
      </c>
      <c r="B2290" s="380" t="s">
        <v>8623</v>
      </c>
      <c r="C2290" s="380" t="s">
        <v>6446</v>
      </c>
      <c r="D2290" s="382">
        <v>4068.37</v>
      </c>
    </row>
    <row r="2291" spans="1:4" s="380" customFormat="1" ht="12.75" x14ac:dyDescent="0.2">
      <c r="A2291" s="380">
        <v>39364</v>
      </c>
      <c r="B2291" s="380" t="s">
        <v>8624</v>
      </c>
      <c r="C2291" s="380" t="s">
        <v>6446</v>
      </c>
      <c r="D2291" s="382">
        <v>11751.82</v>
      </c>
    </row>
    <row r="2292" spans="1:4" s="380" customFormat="1" ht="12.75" x14ac:dyDescent="0.2">
      <c r="A2292" s="380">
        <v>14576</v>
      </c>
      <c r="B2292" s="380" t="s">
        <v>8625</v>
      </c>
      <c r="C2292" s="380" t="s">
        <v>6446</v>
      </c>
      <c r="D2292" s="382">
        <v>6283414.4299999997</v>
      </c>
    </row>
    <row r="2293" spans="1:4" s="380" customFormat="1" ht="12.75" x14ac:dyDescent="0.2">
      <c r="A2293" s="380">
        <v>13877</v>
      </c>
      <c r="B2293" s="380" t="s">
        <v>8626</v>
      </c>
      <c r="C2293" s="380" t="s">
        <v>6446</v>
      </c>
      <c r="D2293" s="382">
        <v>2689836</v>
      </c>
    </row>
    <row r="2294" spans="1:4" s="380" customFormat="1" ht="12.75" x14ac:dyDescent="0.2">
      <c r="A2294" s="380">
        <v>7307</v>
      </c>
      <c r="B2294" s="380" t="s">
        <v>8627</v>
      </c>
      <c r="C2294" s="380" t="s">
        <v>6445</v>
      </c>
      <c r="D2294" s="381">
        <v>33.81</v>
      </c>
    </row>
    <row r="2295" spans="1:4" s="380" customFormat="1" ht="12.75" x14ac:dyDescent="0.2">
      <c r="A2295" s="380">
        <v>38122</v>
      </c>
      <c r="B2295" s="380" t="s">
        <v>8628</v>
      </c>
      <c r="C2295" s="380" t="s">
        <v>6445</v>
      </c>
      <c r="D2295" s="381">
        <v>16.29</v>
      </c>
    </row>
    <row r="2296" spans="1:4" s="380" customFormat="1" ht="12.75" x14ac:dyDescent="0.2">
      <c r="A2296" s="380">
        <v>38633</v>
      </c>
      <c r="B2296" s="380" t="s">
        <v>8629</v>
      </c>
      <c r="C2296" s="380" t="s">
        <v>6446</v>
      </c>
      <c r="D2296" s="381">
        <v>12.15</v>
      </c>
    </row>
    <row r="2297" spans="1:4" s="380" customFormat="1" ht="12.75" x14ac:dyDescent="0.2">
      <c r="A2297" s="380">
        <v>12344</v>
      </c>
      <c r="B2297" s="380" t="s">
        <v>8630</v>
      </c>
      <c r="C2297" s="380" t="s">
        <v>6446</v>
      </c>
      <c r="D2297" s="381">
        <v>2.56</v>
      </c>
    </row>
    <row r="2298" spans="1:4" s="380" customFormat="1" ht="12.75" x14ac:dyDescent="0.2">
      <c r="A2298" s="380">
        <v>12343</v>
      </c>
      <c r="B2298" s="380" t="s">
        <v>8631</v>
      </c>
      <c r="C2298" s="380" t="s">
        <v>6446</v>
      </c>
      <c r="D2298" s="381">
        <v>3.97</v>
      </c>
    </row>
    <row r="2299" spans="1:4" s="380" customFormat="1" ht="12.75" x14ac:dyDescent="0.2">
      <c r="A2299" s="380">
        <v>3295</v>
      </c>
      <c r="B2299" s="380" t="s">
        <v>8632</v>
      </c>
      <c r="C2299" s="380" t="s">
        <v>6446</v>
      </c>
      <c r="D2299" s="381">
        <v>13.89</v>
      </c>
    </row>
    <row r="2300" spans="1:4" s="380" customFormat="1" ht="12.75" x14ac:dyDescent="0.2">
      <c r="A2300" s="380">
        <v>3302</v>
      </c>
      <c r="B2300" s="380" t="s">
        <v>8633</v>
      </c>
      <c r="C2300" s="380" t="s">
        <v>6446</v>
      </c>
      <c r="D2300" s="381">
        <v>14.52</v>
      </c>
    </row>
    <row r="2301" spans="1:4" s="380" customFormat="1" ht="12.75" x14ac:dyDescent="0.2">
      <c r="A2301" s="380">
        <v>3297</v>
      </c>
      <c r="B2301" s="380" t="s">
        <v>8634</v>
      </c>
      <c r="C2301" s="380" t="s">
        <v>6446</v>
      </c>
      <c r="D2301" s="381">
        <v>15.5</v>
      </c>
    </row>
    <row r="2302" spans="1:4" s="380" customFormat="1" ht="12.75" x14ac:dyDescent="0.2">
      <c r="A2302" s="380">
        <v>3294</v>
      </c>
      <c r="B2302" s="380" t="s">
        <v>8635</v>
      </c>
      <c r="C2302" s="380" t="s">
        <v>6446</v>
      </c>
      <c r="D2302" s="381">
        <v>15.74</v>
      </c>
    </row>
    <row r="2303" spans="1:4" s="380" customFormat="1" ht="12.75" x14ac:dyDescent="0.2">
      <c r="A2303" s="380">
        <v>3292</v>
      </c>
      <c r="B2303" s="380" t="s">
        <v>8636</v>
      </c>
      <c r="C2303" s="380" t="s">
        <v>6446</v>
      </c>
      <c r="D2303" s="381">
        <v>14.79</v>
      </c>
    </row>
    <row r="2304" spans="1:4" s="380" customFormat="1" ht="12.75" x14ac:dyDescent="0.2">
      <c r="A2304" s="380">
        <v>3298</v>
      </c>
      <c r="B2304" s="380" t="s">
        <v>8637</v>
      </c>
      <c r="C2304" s="380" t="s">
        <v>6446</v>
      </c>
      <c r="D2304" s="381">
        <v>34.659999999999997</v>
      </c>
    </row>
    <row r="2305" spans="1:4" s="380" customFormat="1" ht="12.75" x14ac:dyDescent="0.2">
      <c r="A2305" s="380">
        <v>11596</v>
      </c>
      <c r="B2305" s="380" t="s">
        <v>8638</v>
      </c>
      <c r="C2305" s="380" t="s">
        <v>6446</v>
      </c>
      <c r="D2305" s="381">
        <v>427.42</v>
      </c>
    </row>
    <row r="2306" spans="1:4" s="380" customFormat="1" ht="12.75" x14ac:dyDescent="0.2">
      <c r="A2306" s="380">
        <v>34802</v>
      </c>
      <c r="B2306" s="380" t="s">
        <v>8639</v>
      </c>
      <c r="C2306" s="380" t="s">
        <v>6446</v>
      </c>
      <c r="D2306" s="382">
        <v>1173.83</v>
      </c>
    </row>
    <row r="2307" spans="1:4" s="380" customFormat="1" ht="12.75" x14ac:dyDescent="0.2">
      <c r="A2307" s="380">
        <v>11588</v>
      </c>
      <c r="B2307" s="380" t="s">
        <v>8640</v>
      </c>
      <c r="C2307" s="380" t="s">
        <v>6446</v>
      </c>
      <c r="D2307" s="382">
        <v>1266.3699999999999</v>
      </c>
    </row>
    <row r="2308" spans="1:4" s="380" customFormat="1" ht="12.75" x14ac:dyDescent="0.2">
      <c r="A2308" s="380">
        <v>34383</v>
      </c>
      <c r="B2308" s="380" t="s">
        <v>8641</v>
      </c>
      <c r="C2308" s="380" t="s">
        <v>6446</v>
      </c>
      <c r="D2308" s="382">
        <v>1393.1</v>
      </c>
    </row>
    <row r="2309" spans="1:4" s="380" customFormat="1" ht="12.75" x14ac:dyDescent="0.2">
      <c r="A2309" s="380">
        <v>40451</v>
      </c>
      <c r="B2309" s="380" t="s">
        <v>8642</v>
      </c>
      <c r="C2309" s="380" t="s">
        <v>6447</v>
      </c>
      <c r="D2309" s="381">
        <v>112.61</v>
      </c>
    </row>
    <row r="2310" spans="1:4" s="380" customFormat="1" ht="12.75" x14ac:dyDescent="0.2">
      <c r="A2310" s="380">
        <v>40453</v>
      </c>
      <c r="B2310" s="380" t="s">
        <v>8643</v>
      </c>
      <c r="C2310" s="380" t="s">
        <v>6447</v>
      </c>
      <c r="D2310" s="381">
        <v>121.84</v>
      </c>
    </row>
    <row r="2311" spans="1:4" s="380" customFormat="1" ht="12.75" x14ac:dyDescent="0.2">
      <c r="A2311" s="380">
        <v>40452</v>
      </c>
      <c r="B2311" s="380" t="s">
        <v>8644</v>
      </c>
      <c r="C2311" s="380" t="s">
        <v>6447</v>
      </c>
      <c r="D2311" s="381">
        <v>133.63999999999999</v>
      </c>
    </row>
    <row r="2312" spans="1:4" s="380" customFormat="1" ht="12.75" x14ac:dyDescent="0.2">
      <c r="A2312" s="380">
        <v>11594</v>
      </c>
      <c r="B2312" s="380" t="s">
        <v>8645</v>
      </c>
      <c r="C2312" s="380" t="s">
        <v>6446</v>
      </c>
      <c r="D2312" s="381">
        <v>403.63</v>
      </c>
    </row>
    <row r="2313" spans="1:4" s="380" customFormat="1" ht="12.75" x14ac:dyDescent="0.2">
      <c r="A2313" s="380">
        <v>3311</v>
      </c>
      <c r="B2313" s="380" t="s">
        <v>8646</v>
      </c>
      <c r="C2313" s="380" t="s">
        <v>6624</v>
      </c>
      <c r="D2313" s="381">
        <v>403.63</v>
      </c>
    </row>
    <row r="2314" spans="1:4" s="380" customFormat="1" ht="12.75" x14ac:dyDescent="0.2">
      <c r="A2314" s="380">
        <v>11599</v>
      </c>
      <c r="B2314" s="380" t="s">
        <v>8647</v>
      </c>
      <c r="C2314" s="380" t="s">
        <v>6446</v>
      </c>
      <c r="D2314" s="381">
        <v>536.78</v>
      </c>
    </row>
    <row r="2315" spans="1:4" s="380" customFormat="1" ht="12.75" x14ac:dyDescent="0.2">
      <c r="A2315" s="380">
        <v>11593</v>
      </c>
      <c r="B2315" s="380" t="s">
        <v>8648</v>
      </c>
      <c r="C2315" s="380" t="s">
        <v>6446</v>
      </c>
      <c r="D2315" s="381">
        <v>752.53</v>
      </c>
    </row>
    <row r="2316" spans="1:4" s="380" customFormat="1" ht="12.75" x14ac:dyDescent="0.2">
      <c r="A2316" s="380">
        <v>3314</v>
      </c>
      <c r="B2316" s="380" t="s">
        <v>8649</v>
      </c>
      <c r="C2316" s="380" t="s">
        <v>6624</v>
      </c>
      <c r="D2316" s="381">
        <v>538.21</v>
      </c>
    </row>
    <row r="2317" spans="1:4" s="380" customFormat="1" ht="12.75" x14ac:dyDescent="0.2">
      <c r="A2317" s="380">
        <v>11597</v>
      </c>
      <c r="B2317" s="380" t="s">
        <v>8650</v>
      </c>
      <c r="C2317" s="380" t="s">
        <v>6446</v>
      </c>
      <c r="D2317" s="381">
        <v>625.88</v>
      </c>
    </row>
    <row r="2318" spans="1:4" s="380" customFormat="1" ht="12.75" x14ac:dyDescent="0.2">
      <c r="A2318" s="380">
        <v>3309</v>
      </c>
      <c r="B2318" s="380" t="s">
        <v>8651</v>
      </c>
      <c r="C2318" s="380" t="s">
        <v>6624</v>
      </c>
      <c r="D2318" s="381">
        <v>427.42</v>
      </c>
    </row>
    <row r="2319" spans="1:4" s="380" customFormat="1" ht="12.75" x14ac:dyDescent="0.2">
      <c r="A2319" s="380">
        <v>34612</v>
      </c>
      <c r="B2319" s="380" t="s">
        <v>8652</v>
      </c>
      <c r="C2319" s="380" t="s">
        <v>6446</v>
      </c>
      <c r="D2319" s="381">
        <v>774.1</v>
      </c>
    </row>
    <row r="2320" spans="1:4" s="380" customFormat="1" ht="12.75" x14ac:dyDescent="0.2">
      <c r="A2320" s="380">
        <v>34635</v>
      </c>
      <c r="B2320" s="380" t="s">
        <v>8653</v>
      </c>
      <c r="C2320" s="380" t="s">
        <v>6446</v>
      </c>
      <c r="D2320" s="381">
        <v>995.46</v>
      </c>
    </row>
    <row r="2321" spans="1:4" s="380" customFormat="1" ht="12.75" x14ac:dyDescent="0.2">
      <c r="A2321" s="380">
        <v>34633</v>
      </c>
      <c r="B2321" s="380" t="s">
        <v>8654</v>
      </c>
      <c r="C2321" s="380" t="s">
        <v>6446</v>
      </c>
      <c r="D2321" s="382">
        <v>1097.25</v>
      </c>
    </row>
    <row r="2322" spans="1:4" s="380" customFormat="1" ht="12.75" x14ac:dyDescent="0.2">
      <c r="A2322" s="380">
        <v>40440</v>
      </c>
      <c r="B2322" s="380" t="s">
        <v>8655</v>
      </c>
      <c r="C2322" s="380" t="s">
        <v>6624</v>
      </c>
      <c r="D2322" s="381">
        <v>560.6</v>
      </c>
    </row>
    <row r="2323" spans="1:4" s="380" customFormat="1" ht="12.75" x14ac:dyDescent="0.2">
      <c r="A2323" s="380">
        <v>40441</v>
      </c>
      <c r="B2323" s="380" t="s">
        <v>8656</v>
      </c>
      <c r="C2323" s="380" t="s">
        <v>6624</v>
      </c>
      <c r="D2323" s="381">
        <v>357.91</v>
      </c>
    </row>
    <row r="2324" spans="1:4" s="380" customFormat="1" ht="12.75" x14ac:dyDescent="0.2">
      <c r="A2324" s="380">
        <v>40449</v>
      </c>
      <c r="B2324" s="380" t="s">
        <v>8657</v>
      </c>
      <c r="C2324" s="380" t="s">
        <v>6624</v>
      </c>
      <c r="D2324" s="381">
        <v>300.89</v>
      </c>
    </row>
    <row r="2325" spans="1:4" s="380" customFormat="1" ht="12.75" x14ac:dyDescent="0.2">
      <c r="A2325" s="380">
        <v>34800</v>
      </c>
      <c r="B2325" s="380" t="s">
        <v>8658</v>
      </c>
      <c r="C2325" s="380" t="s">
        <v>6624</v>
      </c>
      <c r="D2325" s="381">
        <v>376.26</v>
      </c>
    </row>
    <row r="2326" spans="1:4" s="380" customFormat="1" ht="12.75" x14ac:dyDescent="0.2">
      <c r="A2326" s="380">
        <v>11592</v>
      </c>
      <c r="B2326" s="380" t="s">
        <v>8659</v>
      </c>
      <c r="C2326" s="380" t="s">
        <v>6446</v>
      </c>
      <c r="D2326" s="381">
        <v>538.21</v>
      </c>
    </row>
    <row r="2327" spans="1:4" s="380" customFormat="1" ht="12.75" x14ac:dyDescent="0.2">
      <c r="A2327" s="380">
        <v>40438</v>
      </c>
      <c r="B2327" s="380" t="s">
        <v>8660</v>
      </c>
      <c r="C2327" s="380" t="s">
        <v>6624</v>
      </c>
      <c r="D2327" s="381">
        <v>250.67</v>
      </c>
    </row>
    <row r="2328" spans="1:4" s="380" customFormat="1" ht="12.75" x14ac:dyDescent="0.2">
      <c r="A2328" s="380">
        <v>40436</v>
      </c>
      <c r="B2328" s="380" t="s">
        <v>8661</v>
      </c>
      <c r="C2328" s="380" t="s">
        <v>6624</v>
      </c>
      <c r="D2328" s="381">
        <v>312.57</v>
      </c>
    </row>
    <row r="2329" spans="1:4" s="380" customFormat="1" ht="12.75" x14ac:dyDescent="0.2">
      <c r="A2329" s="380">
        <v>4315</v>
      </c>
      <c r="B2329" s="380" t="s">
        <v>8662</v>
      </c>
      <c r="C2329" s="380" t="s">
        <v>6446</v>
      </c>
      <c r="D2329" s="381">
        <v>2.4300000000000002</v>
      </c>
    </row>
    <row r="2330" spans="1:4" s="380" customFormat="1" ht="12.75" x14ac:dyDescent="0.2">
      <c r="A2330" s="380">
        <v>402</v>
      </c>
      <c r="B2330" s="380" t="s">
        <v>8663</v>
      </c>
      <c r="C2330" s="380" t="s">
        <v>6446</v>
      </c>
      <c r="D2330" s="381">
        <v>15.66</v>
      </c>
    </row>
    <row r="2331" spans="1:4" s="380" customFormat="1" ht="12.75" x14ac:dyDescent="0.2">
      <c r="A2331" s="380">
        <v>4226</v>
      </c>
      <c r="B2331" s="380" t="s">
        <v>8664</v>
      </c>
      <c r="C2331" s="380" t="s">
        <v>6462</v>
      </c>
      <c r="D2331" s="381">
        <v>7.16</v>
      </c>
    </row>
    <row r="2332" spans="1:4" s="380" customFormat="1" ht="12.75" x14ac:dyDescent="0.2">
      <c r="A2332" s="380">
        <v>4222</v>
      </c>
      <c r="B2332" s="380" t="s">
        <v>8665</v>
      </c>
      <c r="C2332" s="380" t="s">
        <v>6445</v>
      </c>
      <c r="D2332" s="381">
        <v>6.34</v>
      </c>
    </row>
    <row r="2333" spans="1:4" s="380" customFormat="1" ht="12.75" x14ac:dyDescent="0.2">
      <c r="A2333" s="380">
        <v>34804</v>
      </c>
      <c r="B2333" s="380" t="s">
        <v>8666</v>
      </c>
      <c r="C2333" s="380" t="s">
        <v>6447</v>
      </c>
      <c r="D2333" s="381">
        <v>45.43</v>
      </c>
    </row>
    <row r="2334" spans="1:4" s="380" customFormat="1" ht="12.75" x14ac:dyDescent="0.2">
      <c r="A2334" s="380">
        <v>4013</v>
      </c>
      <c r="B2334" s="380" t="s">
        <v>8667</v>
      </c>
      <c r="C2334" s="380" t="s">
        <v>6447</v>
      </c>
      <c r="D2334" s="381">
        <v>5.25</v>
      </c>
    </row>
    <row r="2335" spans="1:4" s="380" customFormat="1" ht="12.75" x14ac:dyDescent="0.2">
      <c r="A2335" s="380">
        <v>4011</v>
      </c>
      <c r="B2335" s="380" t="s">
        <v>8668</v>
      </c>
      <c r="C2335" s="380" t="s">
        <v>6447</v>
      </c>
      <c r="D2335" s="381">
        <v>5.86</v>
      </c>
    </row>
    <row r="2336" spans="1:4" s="380" customFormat="1" ht="12.75" x14ac:dyDescent="0.2">
      <c r="A2336" s="380">
        <v>4021</v>
      </c>
      <c r="B2336" s="380" t="s">
        <v>8669</v>
      </c>
      <c r="C2336" s="380" t="s">
        <v>6447</v>
      </c>
      <c r="D2336" s="381">
        <v>7.32</v>
      </c>
    </row>
    <row r="2337" spans="1:4" s="380" customFormat="1" ht="12.75" x14ac:dyDescent="0.2">
      <c r="A2337" s="380">
        <v>4019</v>
      </c>
      <c r="B2337" s="380" t="s">
        <v>8670</v>
      </c>
      <c r="C2337" s="380" t="s">
        <v>6447</v>
      </c>
      <c r="D2337" s="381">
        <v>8.7799999999999994</v>
      </c>
    </row>
    <row r="2338" spans="1:4" s="380" customFormat="1" ht="12.75" x14ac:dyDescent="0.2">
      <c r="A2338" s="380">
        <v>4012</v>
      </c>
      <c r="B2338" s="380" t="s">
        <v>8671</v>
      </c>
      <c r="C2338" s="380" t="s">
        <v>6447</v>
      </c>
      <c r="D2338" s="381">
        <v>11.77</v>
      </c>
    </row>
    <row r="2339" spans="1:4" s="380" customFormat="1" ht="12.75" x14ac:dyDescent="0.2">
      <c r="A2339" s="380">
        <v>4020</v>
      </c>
      <c r="B2339" s="380" t="s">
        <v>8672</v>
      </c>
      <c r="C2339" s="380" t="s">
        <v>6447</v>
      </c>
      <c r="D2339" s="381">
        <v>14.74</v>
      </c>
    </row>
    <row r="2340" spans="1:4" s="380" customFormat="1" ht="12.75" x14ac:dyDescent="0.2">
      <c r="A2340" s="380">
        <v>4018</v>
      </c>
      <c r="B2340" s="380" t="s">
        <v>8673</v>
      </c>
      <c r="C2340" s="380" t="s">
        <v>6447</v>
      </c>
      <c r="D2340" s="381">
        <v>17.66</v>
      </c>
    </row>
    <row r="2341" spans="1:4" s="380" customFormat="1" ht="12.75" x14ac:dyDescent="0.2">
      <c r="A2341" s="380">
        <v>36498</v>
      </c>
      <c r="B2341" s="380" t="s">
        <v>8674</v>
      </c>
      <c r="C2341" s="380" t="s">
        <v>6446</v>
      </c>
      <c r="D2341" s="382">
        <v>5349.23</v>
      </c>
    </row>
    <row r="2342" spans="1:4" s="380" customFormat="1" ht="12.75" x14ac:dyDescent="0.2">
      <c r="A2342" s="380">
        <v>12872</v>
      </c>
      <c r="B2342" s="380" t="s">
        <v>8675</v>
      </c>
      <c r="C2342" s="380" t="s">
        <v>6456</v>
      </c>
      <c r="D2342" s="381">
        <v>15.08</v>
      </c>
    </row>
    <row r="2343" spans="1:4" s="380" customFormat="1" ht="12.75" x14ac:dyDescent="0.2">
      <c r="A2343" s="380">
        <v>41075</v>
      </c>
      <c r="B2343" s="380" t="s">
        <v>8676</v>
      </c>
      <c r="C2343" s="380" t="s">
        <v>6627</v>
      </c>
      <c r="D2343" s="382">
        <v>2687.23</v>
      </c>
    </row>
    <row r="2344" spans="1:4" s="380" customFormat="1" ht="12.75" x14ac:dyDescent="0.2">
      <c r="A2344" s="380">
        <v>3315</v>
      </c>
      <c r="B2344" s="380" t="s">
        <v>8677</v>
      </c>
      <c r="C2344" s="380" t="s">
        <v>6462</v>
      </c>
      <c r="D2344" s="381">
        <v>0.38</v>
      </c>
    </row>
    <row r="2345" spans="1:4" s="380" customFormat="1" ht="12.75" x14ac:dyDescent="0.2">
      <c r="A2345" s="380">
        <v>36870</v>
      </c>
      <c r="B2345" s="380" t="s">
        <v>8678</v>
      </c>
      <c r="C2345" s="380" t="s">
        <v>6462</v>
      </c>
      <c r="D2345" s="381">
        <v>0.56000000000000005</v>
      </c>
    </row>
    <row r="2346" spans="1:4" s="380" customFormat="1" ht="12.75" x14ac:dyDescent="0.2">
      <c r="A2346" s="380">
        <v>5092</v>
      </c>
      <c r="B2346" s="380" t="s">
        <v>15103</v>
      </c>
      <c r="C2346" s="380" t="s">
        <v>6896</v>
      </c>
      <c r="D2346" s="381">
        <v>16.579999999999998</v>
      </c>
    </row>
    <row r="2347" spans="1:4" s="380" customFormat="1" ht="12.75" x14ac:dyDescent="0.2">
      <c r="A2347" s="380">
        <v>11462</v>
      </c>
      <c r="B2347" s="380" t="s">
        <v>8679</v>
      </c>
      <c r="C2347" s="380" t="s">
        <v>6896</v>
      </c>
      <c r="D2347" s="381">
        <v>16.96</v>
      </c>
    </row>
    <row r="2348" spans="1:4" s="380" customFormat="1" ht="12.75" x14ac:dyDescent="0.2">
      <c r="A2348" s="380">
        <v>36529</v>
      </c>
      <c r="B2348" s="380" t="s">
        <v>8680</v>
      </c>
      <c r="C2348" s="380" t="s">
        <v>6446</v>
      </c>
      <c r="D2348" s="382">
        <v>75255.100000000006</v>
      </c>
    </row>
    <row r="2349" spans="1:4" s="380" customFormat="1" ht="12.75" x14ac:dyDescent="0.2">
      <c r="A2349" s="380">
        <v>3318</v>
      </c>
      <c r="B2349" s="380" t="s">
        <v>8681</v>
      </c>
      <c r="C2349" s="380" t="s">
        <v>6446</v>
      </c>
      <c r="D2349" s="382">
        <v>59000</v>
      </c>
    </row>
    <row r="2350" spans="1:4" s="380" customFormat="1" ht="12.75" x14ac:dyDescent="0.2">
      <c r="A2350" s="380">
        <v>3324</v>
      </c>
      <c r="B2350" s="380" t="s">
        <v>8682</v>
      </c>
      <c r="C2350" s="380" t="s">
        <v>6447</v>
      </c>
      <c r="D2350" s="381">
        <v>8.42</v>
      </c>
    </row>
    <row r="2351" spans="1:4" s="380" customFormat="1" ht="12.75" x14ac:dyDescent="0.2">
      <c r="A2351" s="380">
        <v>3322</v>
      </c>
      <c r="B2351" s="380" t="s">
        <v>8683</v>
      </c>
      <c r="C2351" s="380" t="s">
        <v>6447</v>
      </c>
      <c r="D2351" s="381">
        <v>11.8</v>
      </c>
    </row>
    <row r="2352" spans="1:4" s="380" customFormat="1" ht="12.75" x14ac:dyDescent="0.2">
      <c r="A2352" s="380">
        <v>5076</v>
      </c>
      <c r="B2352" s="380" t="s">
        <v>8684</v>
      </c>
      <c r="C2352" s="380" t="s">
        <v>6462</v>
      </c>
      <c r="D2352" s="381">
        <v>22.83</v>
      </c>
    </row>
    <row r="2353" spans="1:4" s="380" customFormat="1" ht="12.75" x14ac:dyDescent="0.2">
      <c r="A2353" s="380">
        <v>5077</v>
      </c>
      <c r="B2353" s="380" t="s">
        <v>8685</v>
      </c>
      <c r="C2353" s="380" t="s">
        <v>6462</v>
      </c>
      <c r="D2353" s="381">
        <v>25.23</v>
      </c>
    </row>
    <row r="2354" spans="1:4" s="380" customFormat="1" ht="12.75" x14ac:dyDescent="0.2">
      <c r="A2354" s="380">
        <v>11837</v>
      </c>
      <c r="B2354" s="380" t="s">
        <v>8686</v>
      </c>
      <c r="C2354" s="380" t="s">
        <v>6446</v>
      </c>
      <c r="D2354" s="381">
        <v>70.28</v>
      </c>
    </row>
    <row r="2355" spans="1:4" s="380" customFormat="1" ht="12.75" x14ac:dyDescent="0.2">
      <c r="A2355" s="380">
        <v>38055</v>
      </c>
      <c r="B2355" s="380" t="s">
        <v>8687</v>
      </c>
      <c r="C2355" s="380" t="s">
        <v>6446</v>
      </c>
      <c r="D2355" s="381">
        <v>6.37</v>
      </c>
    </row>
    <row r="2356" spans="1:4" s="380" customFormat="1" ht="12.75" x14ac:dyDescent="0.2">
      <c r="A2356" s="380">
        <v>415</v>
      </c>
      <c r="B2356" s="380" t="s">
        <v>8688</v>
      </c>
      <c r="C2356" s="380" t="s">
        <v>6446</v>
      </c>
      <c r="D2356" s="381">
        <v>28.82</v>
      </c>
    </row>
    <row r="2357" spans="1:4" s="380" customFormat="1" ht="12.75" x14ac:dyDescent="0.2">
      <c r="A2357" s="380">
        <v>416</v>
      </c>
      <c r="B2357" s="380" t="s">
        <v>8689</v>
      </c>
      <c r="C2357" s="380" t="s">
        <v>6446</v>
      </c>
      <c r="D2357" s="381">
        <v>10.55</v>
      </c>
    </row>
    <row r="2358" spans="1:4" s="380" customFormat="1" ht="12.75" x14ac:dyDescent="0.2">
      <c r="A2358" s="380">
        <v>425</v>
      </c>
      <c r="B2358" s="380" t="s">
        <v>8690</v>
      </c>
      <c r="C2358" s="380" t="s">
        <v>6446</v>
      </c>
      <c r="D2358" s="381">
        <v>6.54</v>
      </c>
    </row>
    <row r="2359" spans="1:4" s="380" customFormat="1" ht="12.75" x14ac:dyDescent="0.2">
      <c r="A2359" s="380">
        <v>426</v>
      </c>
      <c r="B2359" s="380" t="s">
        <v>8691</v>
      </c>
      <c r="C2359" s="380" t="s">
        <v>6446</v>
      </c>
      <c r="D2359" s="381">
        <v>36.020000000000003</v>
      </c>
    </row>
    <row r="2360" spans="1:4" s="380" customFormat="1" ht="12.75" x14ac:dyDescent="0.2">
      <c r="A2360" s="380">
        <v>38056</v>
      </c>
      <c r="B2360" s="380" t="s">
        <v>8692</v>
      </c>
      <c r="C2360" s="380" t="s">
        <v>6446</v>
      </c>
      <c r="D2360" s="381">
        <v>35.17</v>
      </c>
    </row>
    <row r="2361" spans="1:4" s="380" customFormat="1" ht="12.75" x14ac:dyDescent="0.2">
      <c r="A2361" s="380">
        <v>1564</v>
      </c>
      <c r="B2361" s="380" t="s">
        <v>8693</v>
      </c>
      <c r="C2361" s="380" t="s">
        <v>6446</v>
      </c>
      <c r="D2361" s="381">
        <v>13.42</v>
      </c>
    </row>
    <row r="2362" spans="1:4" s="380" customFormat="1" ht="12.75" x14ac:dyDescent="0.2">
      <c r="A2362" s="380">
        <v>11032</v>
      </c>
      <c r="B2362" s="380" t="s">
        <v>8694</v>
      </c>
      <c r="C2362" s="380" t="s">
        <v>6446</v>
      </c>
      <c r="D2362" s="381">
        <v>13.71</v>
      </c>
    </row>
    <row r="2363" spans="1:4" s="380" customFormat="1" ht="12.75" x14ac:dyDescent="0.2">
      <c r="A2363" s="380">
        <v>36786</v>
      </c>
      <c r="B2363" s="380" t="s">
        <v>8695</v>
      </c>
      <c r="C2363" s="380" t="s">
        <v>8696</v>
      </c>
      <c r="D2363" s="381">
        <v>146.6</v>
      </c>
    </row>
    <row r="2364" spans="1:4" s="380" customFormat="1" ht="12.75" x14ac:dyDescent="0.2">
      <c r="A2364" s="380">
        <v>36785</v>
      </c>
      <c r="B2364" s="380" t="s">
        <v>8697</v>
      </c>
      <c r="C2364" s="380" t="s">
        <v>8696</v>
      </c>
      <c r="D2364" s="381">
        <v>127.39</v>
      </c>
    </row>
    <row r="2365" spans="1:4" s="380" customFormat="1" ht="12.75" x14ac:dyDescent="0.2">
      <c r="A2365" s="380">
        <v>36782</v>
      </c>
      <c r="B2365" s="380" t="s">
        <v>8698</v>
      </c>
      <c r="C2365" s="380" t="s">
        <v>8696</v>
      </c>
      <c r="D2365" s="381">
        <v>152.06</v>
      </c>
    </row>
    <row r="2366" spans="1:4" s="380" customFormat="1" ht="12.75" x14ac:dyDescent="0.2">
      <c r="A2366" s="380">
        <v>25930</v>
      </c>
      <c r="B2366" s="380" t="s">
        <v>8699</v>
      </c>
      <c r="C2366" s="380" t="s">
        <v>8696</v>
      </c>
      <c r="D2366" s="381">
        <v>171.28</v>
      </c>
    </row>
    <row r="2367" spans="1:4" s="380" customFormat="1" ht="12.75" x14ac:dyDescent="0.2">
      <c r="A2367" s="380">
        <v>4824</v>
      </c>
      <c r="B2367" s="380" t="s">
        <v>8700</v>
      </c>
      <c r="C2367" s="380" t="s">
        <v>6462</v>
      </c>
      <c r="D2367" s="381">
        <v>0.32</v>
      </c>
    </row>
    <row r="2368" spans="1:4" s="380" customFormat="1" ht="12.75" x14ac:dyDescent="0.2">
      <c r="A2368" s="380">
        <v>11795</v>
      </c>
      <c r="B2368" s="380" t="s">
        <v>8701</v>
      </c>
      <c r="C2368" s="380" t="s">
        <v>6447</v>
      </c>
      <c r="D2368" s="381">
        <v>573.58000000000004</v>
      </c>
    </row>
    <row r="2369" spans="1:4" s="380" customFormat="1" ht="12.75" x14ac:dyDescent="0.2">
      <c r="A2369" s="380">
        <v>134</v>
      </c>
      <c r="B2369" s="380" t="s">
        <v>8702</v>
      </c>
      <c r="C2369" s="380" t="s">
        <v>6462</v>
      </c>
      <c r="D2369" s="381">
        <v>1.73</v>
      </c>
    </row>
    <row r="2370" spans="1:4" s="380" customFormat="1" ht="12.75" x14ac:dyDescent="0.2">
      <c r="A2370" s="380">
        <v>4229</v>
      </c>
      <c r="B2370" s="380" t="s">
        <v>8703</v>
      </c>
      <c r="C2370" s="380" t="s">
        <v>6462</v>
      </c>
      <c r="D2370" s="381">
        <v>35.96</v>
      </c>
    </row>
    <row r="2371" spans="1:4" s="380" customFormat="1" ht="12.75" x14ac:dyDescent="0.2">
      <c r="A2371" s="380">
        <v>11731</v>
      </c>
      <c r="B2371" s="380" t="s">
        <v>15104</v>
      </c>
      <c r="C2371" s="380" t="s">
        <v>6446</v>
      </c>
      <c r="D2371" s="381">
        <v>10.17</v>
      </c>
    </row>
    <row r="2372" spans="1:4" s="380" customFormat="1" ht="12.75" x14ac:dyDescent="0.2">
      <c r="A2372" s="380">
        <v>11732</v>
      </c>
      <c r="B2372" s="380" t="s">
        <v>15105</v>
      </c>
      <c r="C2372" s="380" t="s">
        <v>6446</v>
      </c>
      <c r="D2372" s="381">
        <v>26.66</v>
      </c>
    </row>
    <row r="2373" spans="1:4" s="380" customFormat="1" ht="12.75" x14ac:dyDescent="0.2">
      <c r="A2373" s="380">
        <v>11244</v>
      </c>
      <c r="B2373" s="380" t="s">
        <v>8704</v>
      </c>
      <c r="C2373" s="380" t="s">
        <v>6446</v>
      </c>
      <c r="D2373" s="381">
        <v>292.55</v>
      </c>
    </row>
    <row r="2374" spans="1:4" s="380" customFormat="1" ht="12.75" x14ac:dyDescent="0.2">
      <c r="A2374" s="380">
        <v>11245</v>
      </c>
      <c r="B2374" s="380" t="s">
        <v>8705</v>
      </c>
      <c r="C2374" s="380" t="s">
        <v>6446</v>
      </c>
      <c r="D2374" s="381">
        <v>404.65</v>
      </c>
    </row>
    <row r="2375" spans="1:4" s="380" customFormat="1" ht="12.75" x14ac:dyDescent="0.2">
      <c r="A2375" s="380">
        <v>11235</v>
      </c>
      <c r="B2375" s="380" t="s">
        <v>8706</v>
      </c>
      <c r="C2375" s="380" t="s">
        <v>6446</v>
      </c>
      <c r="D2375" s="381">
        <v>223.25</v>
      </c>
    </row>
    <row r="2376" spans="1:4" s="380" customFormat="1" ht="12.75" x14ac:dyDescent="0.2">
      <c r="A2376" s="380">
        <v>11236</v>
      </c>
      <c r="B2376" s="380" t="s">
        <v>8707</v>
      </c>
      <c r="C2376" s="380" t="s">
        <v>6446</v>
      </c>
      <c r="D2376" s="381">
        <v>283.72000000000003</v>
      </c>
    </row>
    <row r="2377" spans="1:4" s="380" customFormat="1" ht="12.75" x14ac:dyDescent="0.2">
      <c r="A2377" s="380">
        <v>36494</v>
      </c>
      <c r="B2377" s="380" t="s">
        <v>8708</v>
      </c>
      <c r="C2377" s="380" t="s">
        <v>6446</v>
      </c>
      <c r="D2377" s="382">
        <v>607038.12</v>
      </c>
    </row>
    <row r="2378" spans="1:4" s="380" customFormat="1" ht="12.75" x14ac:dyDescent="0.2">
      <c r="A2378" s="380">
        <v>36493</v>
      </c>
      <c r="B2378" s="380" t="s">
        <v>8709</v>
      </c>
      <c r="C2378" s="380" t="s">
        <v>6446</v>
      </c>
      <c r="D2378" s="382">
        <v>687749.53</v>
      </c>
    </row>
    <row r="2379" spans="1:4" s="380" customFormat="1" ht="12.75" x14ac:dyDescent="0.2">
      <c r="A2379" s="380">
        <v>36492</v>
      </c>
      <c r="B2379" s="380" t="s">
        <v>8710</v>
      </c>
      <c r="C2379" s="380" t="s">
        <v>6446</v>
      </c>
      <c r="D2379" s="382">
        <v>1277577.81</v>
      </c>
    </row>
    <row r="2380" spans="1:4" s="380" customFormat="1" ht="12.75" x14ac:dyDescent="0.2">
      <c r="A2380" s="380">
        <v>13333</v>
      </c>
      <c r="B2380" s="380" t="s">
        <v>8711</v>
      </c>
      <c r="C2380" s="380" t="s">
        <v>6446</v>
      </c>
      <c r="D2380" s="382">
        <v>148132.51999999999</v>
      </c>
    </row>
    <row r="2381" spans="1:4" s="380" customFormat="1" ht="12.75" x14ac:dyDescent="0.2">
      <c r="A2381" s="380">
        <v>13533</v>
      </c>
      <c r="B2381" s="380" t="s">
        <v>8712</v>
      </c>
      <c r="C2381" s="380" t="s">
        <v>6446</v>
      </c>
      <c r="D2381" s="382">
        <v>132414.01999999999</v>
      </c>
    </row>
    <row r="2382" spans="1:4" s="380" customFormat="1" ht="12.75" x14ac:dyDescent="0.2">
      <c r="A2382" s="380">
        <v>36499</v>
      </c>
      <c r="B2382" s="380" t="s">
        <v>8713</v>
      </c>
      <c r="C2382" s="380" t="s">
        <v>6446</v>
      </c>
      <c r="D2382" s="382">
        <v>2888.58</v>
      </c>
    </row>
    <row r="2383" spans="1:4" s="380" customFormat="1" ht="12.75" x14ac:dyDescent="0.2">
      <c r="A2383" s="380">
        <v>39585</v>
      </c>
      <c r="B2383" s="380" t="s">
        <v>8714</v>
      </c>
      <c r="C2383" s="380" t="s">
        <v>6446</v>
      </c>
      <c r="D2383" s="382">
        <v>95649.16</v>
      </c>
    </row>
    <row r="2384" spans="1:4" s="380" customFormat="1" ht="12.75" x14ac:dyDescent="0.2">
      <c r="A2384" s="380">
        <v>39586</v>
      </c>
      <c r="B2384" s="380" t="s">
        <v>8715</v>
      </c>
      <c r="C2384" s="380" t="s">
        <v>6446</v>
      </c>
      <c r="D2384" s="382">
        <v>112189.99</v>
      </c>
    </row>
    <row r="2385" spans="1:4" s="380" customFormat="1" ht="12.75" x14ac:dyDescent="0.2">
      <c r="A2385" s="380">
        <v>39587</v>
      </c>
      <c r="B2385" s="380" t="s">
        <v>8716</v>
      </c>
      <c r="C2385" s="380" t="s">
        <v>6446</v>
      </c>
      <c r="D2385" s="382">
        <v>136641.66</v>
      </c>
    </row>
    <row r="2386" spans="1:4" s="380" customFormat="1" ht="12.75" x14ac:dyDescent="0.2">
      <c r="A2386" s="380">
        <v>39588</v>
      </c>
      <c r="B2386" s="380" t="s">
        <v>8717</v>
      </c>
      <c r="C2386" s="380" t="s">
        <v>6446</v>
      </c>
      <c r="D2386" s="382">
        <v>158216.66</v>
      </c>
    </row>
    <row r="2387" spans="1:4" s="380" customFormat="1" ht="12.75" x14ac:dyDescent="0.2">
      <c r="A2387" s="380">
        <v>39584</v>
      </c>
      <c r="B2387" s="380" t="s">
        <v>8718</v>
      </c>
      <c r="C2387" s="380" t="s">
        <v>6446</v>
      </c>
      <c r="D2387" s="382">
        <v>85178.1</v>
      </c>
    </row>
    <row r="2388" spans="1:4" s="380" customFormat="1" ht="12.75" x14ac:dyDescent="0.2">
      <c r="A2388" s="380">
        <v>39590</v>
      </c>
      <c r="B2388" s="380" t="s">
        <v>8719</v>
      </c>
      <c r="C2388" s="380" t="s">
        <v>6446</v>
      </c>
      <c r="D2388" s="382">
        <v>83135.66</v>
      </c>
    </row>
    <row r="2389" spans="1:4" s="380" customFormat="1" ht="12.75" x14ac:dyDescent="0.2">
      <c r="A2389" s="380">
        <v>39592</v>
      </c>
      <c r="B2389" s="380" t="s">
        <v>8720</v>
      </c>
      <c r="C2389" s="380" t="s">
        <v>6446</v>
      </c>
      <c r="D2389" s="382">
        <v>119467.96</v>
      </c>
    </row>
    <row r="2390" spans="1:4" s="380" customFormat="1" ht="12.75" x14ac:dyDescent="0.2">
      <c r="A2390" s="380">
        <v>39593</v>
      </c>
      <c r="B2390" s="380" t="s">
        <v>8721</v>
      </c>
      <c r="C2390" s="380" t="s">
        <v>6446</v>
      </c>
      <c r="D2390" s="382">
        <v>136641.66</v>
      </c>
    </row>
    <row r="2391" spans="1:4" s="380" customFormat="1" ht="12.75" x14ac:dyDescent="0.2">
      <c r="A2391" s="380">
        <v>14254</v>
      </c>
      <c r="B2391" s="380" t="s">
        <v>8722</v>
      </c>
      <c r="C2391" s="380" t="s">
        <v>6446</v>
      </c>
      <c r="D2391" s="382">
        <v>77670</v>
      </c>
    </row>
    <row r="2392" spans="1:4" s="380" customFormat="1" ht="12.75" x14ac:dyDescent="0.2">
      <c r="A2392" s="380">
        <v>25987</v>
      </c>
      <c r="B2392" s="380" t="s">
        <v>8723</v>
      </c>
      <c r="C2392" s="380" t="s">
        <v>6446</v>
      </c>
      <c r="D2392" s="382">
        <v>64860.639999999999</v>
      </c>
    </row>
    <row r="2393" spans="1:4" s="380" customFormat="1" ht="12.75" x14ac:dyDescent="0.2">
      <c r="A2393" s="380">
        <v>25019</v>
      </c>
      <c r="B2393" s="380" t="s">
        <v>8724</v>
      </c>
      <c r="C2393" s="380" t="s">
        <v>6446</v>
      </c>
      <c r="D2393" s="382">
        <v>111178.39</v>
      </c>
    </row>
    <row r="2394" spans="1:4" s="380" customFormat="1" ht="12.75" x14ac:dyDescent="0.2">
      <c r="A2394" s="380">
        <v>36501</v>
      </c>
      <c r="B2394" s="380" t="s">
        <v>8725</v>
      </c>
      <c r="C2394" s="380" t="s">
        <v>6446</v>
      </c>
      <c r="D2394" s="382">
        <v>98987.09</v>
      </c>
    </row>
    <row r="2395" spans="1:4" s="380" customFormat="1" ht="12.75" x14ac:dyDescent="0.2">
      <c r="A2395" s="380">
        <v>25986</v>
      </c>
      <c r="B2395" s="380" t="s">
        <v>8726</v>
      </c>
      <c r="C2395" s="380" t="s">
        <v>6446</v>
      </c>
      <c r="D2395" s="382">
        <v>119001.44</v>
      </c>
    </row>
    <row r="2396" spans="1:4" s="380" customFormat="1" ht="12.75" x14ac:dyDescent="0.2">
      <c r="A2396" s="380">
        <v>36500</v>
      </c>
      <c r="B2396" s="380" t="s">
        <v>8727</v>
      </c>
      <c r="C2396" s="380" t="s">
        <v>6446</v>
      </c>
      <c r="D2396" s="382">
        <v>69951.47</v>
      </c>
    </row>
    <row r="2397" spans="1:4" s="380" customFormat="1" ht="12.75" x14ac:dyDescent="0.2">
      <c r="A2397" s="380">
        <v>20017</v>
      </c>
      <c r="B2397" s="380" t="s">
        <v>15106</v>
      </c>
      <c r="C2397" s="380" t="s">
        <v>6465</v>
      </c>
      <c r="D2397" s="381">
        <v>8.7200000000000006</v>
      </c>
    </row>
    <row r="2398" spans="1:4" s="380" customFormat="1" ht="12.75" x14ac:dyDescent="0.2">
      <c r="A2398" s="380">
        <v>20007</v>
      </c>
      <c r="B2398" s="380" t="s">
        <v>15107</v>
      </c>
      <c r="C2398" s="380" t="s">
        <v>6465</v>
      </c>
      <c r="D2398" s="381">
        <v>5.21</v>
      </c>
    </row>
    <row r="2399" spans="1:4" s="380" customFormat="1" ht="12.75" x14ac:dyDescent="0.2">
      <c r="A2399" s="380">
        <v>39831</v>
      </c>
      <c r="B2399" s="380" t="s">
        <v>15108</v>
      </c>
      <c r="C2399" s="380" t="s">
        <v>6928</v>
      </c>
      <c r="D2399" s="381">
        <v>162.68</v>
      </c>
    </row>
    <row r="2400" spans="1:4" s="380" customFormat="1" ht="12.75" x14ac:dyDescent="0.2">
      <c r="A2400" s="380">
        <v>39836</v>
      </c>
      <c r="B2400" s="380" t="s">
        <v>15109</v>
      </c>
      <c r="C2400" s="380" t="s">
        <v>6928</v>
      </c>
      <c r="D2400" s="381">
        <v>142.94999999999999</v>
      </c>
    </row>
    <row r="2401" spans="1:4" s="380" customFormat="1" ht="12.75" x14ac:dyDescent="0.2">
      <c r="A2401" s="380">
        <v>39830</v>
      </c>
      <c r="B2401" s="380" t="s">
        <v>15110</v>
      </c>
      <c r="C2401" s="380" t="s">
        <v>6928</v>
      </c>
      <c r="D2401" s="381">
        <v>163.03</v>
      </c>
    </row>
    <row r="2402" spans="1:4" s="380" customFormat="1" ht="12.75" x14ac:dyDescent="0.2">
      <c r="A2402" s="380">
        <v>36888</v>
      </c>
      <c r="B2402" s="380" t="s">
        <v>8728</v>
      </c>
      <c r="C2402" s="380" t="s">
        <v>6465</v>
      </c>
      <c r="D2402" s="381">
        <v>8.84</v>
      </c>
    </row>
    <row r="2403" spans="1:4" s="380" customFormat="1" ht="12.75" x14ac:dyDescent="0.2">
      <c r="A2403" s="380">
        <v>40527</v>
      </c>
      <c r="B2403" s="380" t="s">
        <v>8729</v>
      </c>
      <c r="C2403" s="380" t="s">
        <v>6446</v>
      </c>
      <c r="D2403" s="382">
        <v>2376.4299999999998</v>
      </c>
    </row>
    <row r="2404" spans="1:4" s="380" customFormat="1" ht="12.75" x14ac:dyDescent="0.2">
      <c r="A2404" s="380">
        <v>36497</v>
      </c>
      <c r="B2404" s="380" t="s">
        <v>8730</v>
      </c>
      <c r="C2404" s="380" t="s">
        <v>6446</v>
      </c>
      <c r="D2404" s="382">
        <v>2712.95</v>
      </c>
    </row>
    <row r="2405" spans="1:4" s="380" customFormat="1" ht="12.75" x14ac:dyDescent="0.2">
      <c r="A2405" s="380">
        <v>36487</v>
      </c>
      <c r="B2405" s="380" t="s">
        <v>8731</v>
      </c>
      <c r="C2405" s="380" t="s">
        <v>6446</v>
      </c>
      <c r="D2405" s="382">
        <v>4723.67</v>
      </c>
    </row>
    <row r="2406" spans="1:4" s="380" customFormat="1" ht="12.75" x14ac:dyDescent="0.2">
      <c r="A2406" s="380">
        <v>25952</v>
      </c>
      <c r="B2406" s="380" t="s">
        <v>8732</v>
      </c>
      <c r="C2406" s="380" t="s">
        <v>6446</v>
      </c>
      <c r="D2406" s="382">
        <v>1061499.48</v>
      </c>
    </row>
    <row r="2407" spans="1:4" s="380" customFormat="1" ht="12.75" x14ac:dyDescent="0.2">
      <c r="A2407" s="380">
        <v>25954</v>
      </c>
      <c r="B2407" s="380" t="s">
        <v>8733</v>
      </c>
      <c r="C2407" s="380" t="s">
        <v>6446</v>
      </c>
      <c r="D2407" s="382">
        <v>2041345.16</v>
      </c>
    </row>
    <row r="2408" spans="1:4" s="380" customFormat="1" ht="12.75" x14ac:dyDescent="0.2">
      <c r="A2408" s="380">
        <v>25953</v>
      </c>
      <c r="B2408" s="380" t="s">
        <v>8734</v>
      </c>
      <c r="C2408" s="380" t="s">
        <v>6446</v>
      </c>
      <c r="D2408" s="382">
        <v>3470286.76</v>
      </c>
    </row>
    <row r="2409" spans="1:4" s="380" customFormat="1" ht="12.75" x14ac:dyDescent="0.2">
      <c r="A2409" s="380">
        <v>37776</v>
      </c>
      <c r="B2409" s="380" t="s">
        <v>8735</v>
      </c>
      <c r="C2409" s="380" t="s">
        <v>6446</v>
      </c>
      <c r="D2409" s="382">
        <v>212684.22</v>
      </c>
    </row>
    <row r="2410" spans="1:4" s="380" customFormat="1" ht="12.75" x14ac:dyDescent="0.2">
      <c r="A2410" s="380">
        <v>37775</v>
      </c>
      <c r="B2410" s="380" t="s">
        <v>8736</v>
      </c>
      <c r="C2410" s="380" t="s">
        <v>6446</v>
      </c>
      <c r="D2410" s="382">
        <v>334993.75</v>
      </c>
    </row>
    <row r="2411" spans="1:4" s="380" customFormat="1" ht="12.75" x14ac:dyDescent="0.2">
      <c r="A2411" s="380">
        <v>36491</v>
      </c>
      <c r="B2411" s="380" t="s">
        <v>8737</v>
      </c>
      <c r="C2411" s="380" t="s">
        <v>6446</v>
      </c>
      <c r="D2411" s="382">
        <v>1240581.25</v>
      </c>
    </row>
    <row r="2412" spans="1:4" s="380" customFormat="1" ht="12.75" x14ac:dyDescent="0.2">
      <c r="A2412" s="380">
        <v>10712</v>
      </c>
      <c r="B2412" s="380" t="s">
        <v>8738</v>
      </c>
      <c r="C2412" s="380" t="s">
        <v>6446</v>
      </c>
      <c r="D2412" s="382">
        <v>83748.429999999993</v>
      </c>
    </row>
    <row r="2413" spans="1:4" s="380" customFormat="1" ht="12.75" x14ac:dyDescent="0.2">
      <c r="A2413" s="380">
        <v>3363</v>
      </c>
      <c r="B2413" s="380" t="s">
        <v>8739</v>
      </c>
      <c r="C2413" s="380" t="s">
        <v>6446</v>
      </c>
      <c r="D2413" s="382">
        <v>117800</v>
      </c>
    </row>
    <row r="2414" spans="1:4" s="380" customFormat="1" ht="12.75" x14ac:dyDescent="0.2">
      <c r="A2414" s="380">
        <v>3365</v>
      </c>
      <c r="B2414" s="380" t="s">
        <v>8740</v>
      </c>
      <c r="C2414" s="380" t="s">
        <v>6446</v>
      </c>
      <c r="D2414" s="382">
        <v>275357.5</v>
      </c>
    </row>
    <row r="2415" spans="1:4" s="380" customFormat="1" ht="12.75" x14ac:dyDescent="0.2">
      <c r="A2415" s="380">
        <v>7569</v>
      </c>
      <c r="B2415" s="380" t="s">
        <v>8741</v>
      </c>
      <c r="C2415" s="380" t="s">
        <v>6446</v>
      </c>
      <c r="D2415" s="381">
        <v>73.14</v>
      </c>
    </row>
    <row r="2416" spans="1:4" s="380" customFormat="1" ht="12.75" x14ac:dyDescent="0.2">
      <c r="A2416" s="380">
        <v>34349</v>
      </c>
      <c r="B2416" s="380" t="s">
        <v>8742</v>
      </c>
      <c r="C2416" s="380" t="s">
        <v>6446</v>
      </c>
      <c r="D2416" s="381">
        <v>30.01</v>
      </c>
    </row>
    <row r="2417" spans="1:4" s="380" customFormat="1" ht="12.75" x14ac:dyDescent="0.2">
      <c r="A2417" s="380">
        <v>11991</v>
      </c>
      <c r="B2417" s="380" t="s">
        <v>8743</v>
      </c>
      <c r="C2417" s="380" t="s">
        <v>6446</v>
      </c>
      <c r="D2417" s="381">
        <v>80.05</v>
      </c>
    </row>
    <row r="2418" spans="1:4" s="380" customFormat="1" ht="12.75" x14ac:dyDescent="0.2">
      <c r="A2418" s="380">
        <v>20062</v>
      </c>
      <c r="B2418" s="380" t="s">
        <v>8744</v>
      </c>
      <c r="C2418" s="380" t="s">
        <v>6446</v>
      </c>
      <c r="D2418" s="381">
        <v>16.41</v>
      </c>
    </row>
    <row r="2419" spans="1:4" s="380" customFormat="1" ht="12.75" x14ac:dyDescent="0.2">
      <c r="A2419" s="380">
        <v>11029</v>
      </c>
      <c r="B2419" s="380" t="s">
        <v>8745</v>
      </c>
      <c r="C2419" s="380" t="s">
        <v>6454</v>
      </c>
      <c r="D2419" s="381">
        <v>2.1</v>
      </c>
    </row>
    <row r="2420" spans="1:4" s="380" customFormat="1" ht="12.75" x14ac:dyDescent="0.2">
      <c r="A2420" s="380">
        <v>4316</v>
      </c>
      <c r="B2420" s="380" t="s">
        <v>8746</v>
      </c>
      <c r="C2420" s="380" t="s">
        <v>6446</v>
      </c>
      <c r="D2420" s="381">
        <v>2.12</v>
      </c>
    </row>
    <row r="2421" spans="1:4" s="380" customFormat="1" ht="12.75" x14ac:dyDescent="0.2">
      <c r="A2421" s="380">
        <v>4313</v>
      </c>
      <c r="B2421" s="380" t="s">
        <v>8747</v>
      </c>
      <c r="C2421" s="380" t="s">
        <v>6454</v>
      </c>
      <c r="D2421" s="381">
        <v>3.05</v>
      </c>
    </row>
    <row r="2422" spans="1:4" s="380" customFormat="1" ht="12.75" x14ac:dyDescent="0.2">
      <c r="A2422" s="380">
        <v>4317</v>
      </c>
      <c r="B2422" s="380" t="s">
        <v>8748</v>
      </c>
      <c r="C2422" s="380" t="s">
        <v>6446</v>
      </c>
      <c r="D2422" s="381">
        <v>3.47</v>
      </c>
    </row>
    <row r="2423" spans="1:4" s="380" customFormat="1" ht="12.75" x14ac:dyDescent="0.2">
      <c r="A2423" s="380">
        <v>4314</v>
      </c>
      <c r="B2423" s="380" t="s">
        <v>8749</v>
      </c>
      <c r="C2423" s="380" t="s">
        <v>6454</v>
      </c>
      <c r="D2423" s="381">
        <v>4.0599999999999996</v>
      </c>
    </row>
    <row r="2424" spans="1:4" s="380" customFormat="1" ht="12.75" x14ac:dyDescent="0.2">
      <c r="A2424" s="380">
        <v>10921</v>
      </c>
      <c r="B2424" s="380" t="s">
        <v>8750</v>
      </c>
      <c r="C2424" s="380" t="s">
        <v>6446</v>
      </c>
      <c r="D2424" s="382">
        <v>4619.55</v>
      </c>
    </row>
    <row r="2425" spans="1:4" s="380" customFormat="1" ht="12.75" x14ac:dyDescent="0.2">
      <c r="A2425" s="380">
        <v>10922</v>
      </c>
      <c r="B2425" s="380" t="s">
        <v>8751</v>
      </c>
      <c r="C2425" s="380" t="s">
        <v>6446</v>
      </c>
      <c r="D2425" s="382">
        <v>4184.2700000000004</v>
      </c>
    </row>
    <row r="2426" spans="1:4" s="380" customFormat="1" ht="12.75" x14ac:dyDescent="0.2">
      <c r="A2426" s="380">
        <v>10923</v>
      </c>
      <c r="B2426" s="380" t="s">
        <v>8752</v>
      </c>
      <c r="C2426" s="380" t="s">
        <v>6446</v>
      </c>
      <c r="D2426" s="382">
        <v>2473.08</v>
      </c>
    </row>
    <row r="2427" spans="1:4" s="380" customFormat="1" ht="12.75" x14ac:dyDescent="0.2">
      <c r="A2427" s="380">
        <v>10924</v>
      </c>
      <c r="B2427" s="380" t="s">
        <v>8753</v>
      </c>
      <c r="C2427" s="380" t="s">
        <v>6446</v>
      </c>
      <c r="D2427" s="382">
        <v>2604.63</v>
      </c>
    </row>
    <row r="2428" spans="1:4" s="380" customFormat="1" ht="12.75" x14ac:dyDescent="0.2">
      <c r="A2428" s="380">
        <v>37772</v>
      </c>
      <c r="B2428" s="380" t="s">
        <v>8754</v>
      </c>
      <c r="C2428" s="380" t="s">
        <v>6446</v>
      </c>
      <c r="D2428" s="382">
        <v>183707.83</v>
      </c>
    </row>
    <row r="2429" spans="1:4" s="380" customFormat="1" ht="12.75" x14ac:dyDescent="0.2">
      <c r="A2429" s="380">
        <v>37771</v>
      </c>
      <c r="B2429" s="380" t="s">
        <v>8755</v>
      </c>
      <c r="C2429" s="380" t="s">
        <v>6446</v>
      </c>
      <c r="D2429" s="382">
        <v>195435.87</v>
      </c>
    </row>
    <row r="2430" spans="1:4" s="380" customFormat="1" ht="12.75" x14ac:dyDescent="0.2">
      <c r="A2430" s="380">
        <v>12772</v>
      </c>
      <c r="B2430" s="380" t="s">
        <v>13071</v>
      </c>
      <c r="C2430" s="380" t="s">
        <v>6446</v>
      </c>
      <c r="D2430" s="381">
        <v>819.05</v>
      </c>
    </row>
    <row r="2431" spans="1:4" s="380" customFormat="1" ht="12.75" x14ac:dyDescent="0.2">
      <c r="A2431" s="380">
        <v>12770</v>
      </c>
      <c r="B2431" s="380" t="s">
        <v>13072</v>
      </c>
      <c r="C2431" s="380" t="s">
        <v>6446</v>
      </c>
      <c r="D2431" s="381">
        <v>492.82</v>
      </c>
    </row>
    <row r="2432" spans="1:4" s="380" customFormat="1" ht="12.75" x14ac:dyDescent="0.2">
      <c r="A2432" s="380">
        <v>12775</v>
      </c>
      <c r="B2432" s="380" t="s">
        <v>13073</v>
      </c>
      <c r="C2432" s="380" t="s">
        <v>6446</v>
      </c>
      <c r="D2432" s="381">
        <v>360.94</v>
      </c>
    </row>
    <row r="2433" spans="1:4" s="380" customFormat="1" ht="12.75" x14ac:dyDescent="0.2">
      <c r="A2433" s="380">
        <v>12768</v>
      </c>
      <c r="B2433" s="380" t="s">
        <v>13074</v>
      </c>
      <c r="C2433" s="380" t="s">
        <v>6446</v>
      </c>
      <c r="D2433" s="382">
        <v>1152.23</v>
      </c>
    </row>
    <row r="2434" spans="1:4" s="380" customFormat="1" ht="12.75" x14ac:dyDescent="0.2">
      <c r="A2434" s="380">
        <v>12769</v>
      </c>
      <c r="B2434" s="380" t="s">
        <v>13075</v>
      </c>
      <c r="C2434" s="380" t="s">
        <v>6446</v>
      </c>
      <c r="D2434" s="381">
        <v>94.4</v>
      </c>
    </row>
    <row r="2435" spans="1:4" s="380" customFormat="1" ht="12.75" x14ac:dyDescent="0.2">
      <c r="A2435" s="380">
        <v>12773</v>
      </c>
      <c r="B2435" s="380" t="s">
        <v>13076</v>
      </c>
      <c r="C2435" s="380" t="s">
        <v>6446</v>
      </c>
      <c r="D2435" s="381">
        <v>101.34</v>
      </c>
    </row>
    <row r="2436" spans="1:4" s="380" customFormat="1" ht="12.75" x14ac:dyDescent="0.2">
      <c r="A2436" s="380">
        <v>12774</v>
      </c>
      <c r="B2436" s="380" t="s">
        <v>13077</v>
      </c>
      <c r="C2436" s="380" t="s">
        <v>6446</v>
      </c>
      <c r="D2436" s="381">
        <v>124.94</v>
      </c>
    </row>
    <row r="2437" spans="1:4" s="380" customFormat="1" ht="12.75" x14ac:dyDescent="0.2">
      <c r="A2437" s="380">
        <v>12776</v>
      </c>
      <c r="B2437" s="380" t="s">
        <v>13078</v>
      </c>
      <c r="C2437" s="380" t="s">
        <v>6446</v>
      </c>
      <c r="D2437" s="382">
        <v>1860.23</v>
      </c>
    </row>
    <row r="2438" spans="1:4" s="380" customFormat="1" ht="12.75" x14ac:dyDescent="0.2">
      <c r="A2438" s="380">
        <v>12777</v>
      </c>
      <c r="B2438" s="380" t="s">
        <v>13079</v>
      </c>
      <c r="C2438" s="380" t="s">
        <v>6446</v>
      </c>
      <c r="D2438" s="382">
        <v>2429.41</v>
      </c>
    </row>
    <row r="2439" spans="1:4" s="380" customFormat="1" ht="12.75" x14ac:dyDescent="0.2">
      <c r="A2439" s="380">
        <v>3391</v>
      </c>
      <c r="B2439" s="380" t="s">
        <v>8756</v>
      </c>
      <c r="C2439" s="380" t="s">
        <v>6446</v>
      </c>
      <c r="D2439" s="381">
        <v>24.57</v>
      </c>
    </row>
    <row r="2440" spans="1:4" s="380" customFormat="1" ht="12.75" x14ac:dyDescent="0.2">
      <c r="A2440" s="380">
        <v>3389</v>
      </c>
      <c r="B2440" s="380" t="s">
        <v>8757</v>
      </c>
      <c r="C2440" s="380" t="s">
        <v>6446</v>
      </c>
      <c r="D2440" s="381">
        <v>12.75</v>
      </c>
    </row>
    <row r="2441" spans="1:4" s="380" customFormat="1" ht="12.75" x14ac:dyDescent="0.2">
      <c r="A2441" s="380">
        <v>3390</v>
      </c>
      <c r="B2441" s="380" t="s">
        <v>8758</v>
      </c>
      <c r="C2441" s="380" t="s">
        <v>6446</v>
      </c>
      <c r="D2441" s="381">
        <v>14.35</v>
      </c>
    </row>
    <row r="2442" spans="1:4" s="380" customFormat="1" ht="12.75" x14ac:dyDescent="0.2">
      <c r="A2442" s="380">
        <v>12873</v>
      </c>
      <c r="B2442" s="380" t="s">
        <v>8759</v>
      </c>
      <c r="C2442" s="380" t="s">
        <v>6456</v>
      </c>
      <c r="D2442" s="381">
        <v>15.08</v>
      </c>
    </row>
    <row r="2443" spans="1:4" s="380" customFormat="1" ht="12.75" x14ac:dyDescent="0.2">
      <c r="A2443" s="380">
        <v>41076</v>
      </c>
      <c r="B2443" s="380" t="s">
        <v>8760</v>
      </c>
      <c r="C2443" s="380" t="s">
        <v>6627</v>
      </c>
      <c r="D2443" s="382">
        <v>2687.23</v>
      </c>
    </row>
    <row r="2444" spans="1:4" s="380" customFormat="1" ht="12.75" x14ac:dyDescent="0.2">
      <c r="A2444" s="380">
        <v>140</v>
      </c>
      <c r="B2444" s="380" t="s">
        <v>8761</v>
      </c>
      <c r="C2444" s="380" t="s">
        <v>6462</v>
      </c>
      <c r="D2444" s="381">
        <v>19.3</v>
      </c>
    </row>
    <row r="2445" spans="1:4" s="380" customFormat="1" ht="12.75" x14ac:dyDescent="0.2">
      <c r="A2445" s="380">
        <v>151</v>
      </c>
      <c r="B2445" s="380" t="s">
        <v>8762</v>
      </c>
      <c r="C2445" s="380" t="s">
        <v>6445</v>
      </c>
      <c r="D2445" s="381">
        <v>28.48</v>
      </c>
    </row>
    <row r="2446" spans="1:4" s="380" customFormat="1" ht="12.75" x14ac:dyDescent="0.2">
      <c r="A2446" s="380">
        <v>7340</v>
      </c>
      <c r="B2446" s="380" t="s">
        <v>8763</v>
      </c>
      <c r="C2446" s="380" t="s">
        <v>6445</v>
      </c>
      <c r="D2446" s="381">
        <v>24.35</v>
      </c>
    </row>
    <row r="2447" spans="1:4" s="380" customFormat="1" ht="12.75" x14ac:dyDescent="0.2">
      <c r="A2447" s="380">
        <v>2701</v>
      </c>
      <c r="B2447" s="380" t="s">
        <v>8764</v>
      </c>
      <c r="C2447" s="380" t="s">
        <v>6456</v>
      </c>
      <c r="D2447" s="381">
        <v>11.6</v>
      </c>
    </row>
    <row r="2448" spans="1:4" s="380" customFormat="1" ht="12.75" x14ac:dyDescent="0.2">
      <c r="A2448" s="380">
        <v>40929</v>
      </c>
      <c r="B2448" s="380" t="s">
        <v>8765</v>
      </c>
      <c r="C2448" s="380" t="s">
        <v>6627</v>
      </c>
      <c r="D2448" s="382">
        <v>2070.88</v>
      </c>
    </row>
    <row r="2449" spans="1:4" s="380" customFormat="1" ht="12.75" x14ac:dyDescent="0.2">
      <c r="A2449" s="380">
        <v>38114</v>
      </c>
      <c r="B2449" s="380" t="s">
        <v>8766</v>
      </c>
      <c r="C2449" s="380" t="s">
        <v>6446</v>
      </c>
      <c r="D2449" s="381">
        <v>17.239999999999998</v>
      </c>
    </row>
    <row r="2450" spans="1:4" s="380" customFormat="1" ht="12.75" x14ac:dyDescent="0.2">
      <c r="A2450" s="380">
        <v>38064</v>
      </c>
      <c r="B2450" s="380" t="s">
        <v>8767</v>
      </c>
      <c r="C2450" s="380" t="s">
        <v>6446</v>
      </c>
      <c r="D2450" s="381">
        <v>19.28</v>
      </c>
    </row>
    <row r="2451" spans="1:4" s="380" customFormat="1" ht="12.75" x14ac:dyDescent="0.2">
      <c r="A2451" s="380">
        <v>38115</v>
      </c>
      <c r="B2451" s="380" t="s">
        <v>8768</v>
      </c>
      <c r="C2451" s="380" t="s">
        <v>6446</v>
      </c>
      <c r="D2451" s="381">
        <v>18.41</v>
      </c>
    </row>
    <row r="2452" spans="1:4" s="380" customFormat="1" ht="12.75" x14ac:dyDescent="0.2">
      <c r="A2452" s="380">
        <v>38065</v>
      </c>
      <c r="B2452" s="380" t="s">
        <v>8769</v>
      </c>
      <c r="C2452" s="380" t="s">
        <v>6446</v>
      </c>
      <c r="D2452" s="381">
        <v>27.35</v>
      </c>
    </row>
    <row r="2453" spans="1:4" s="380" customFormat="1" ht="12.75" x14ac:dyDescent="0.2">
      <c r="A2453" s="380">
        <v>38078</v>
      </c>
      <c r="B2453" s="380" t="s">
        <v>8770</v>
      </c>
      <c r="C2453" s="380" t="s">
        <v>6446</v>
      </c>
      <c r="D2453" s="381">
        <v>15.96</v>
      </c>
    </row>
    <row r="2454" spans="1:4" s="380" customFormat="1" ht="12.75" x14ac:dyDescent="0.2">
      <c r="A2454" s="380">
        <v>38113</v>
      </c>
      <c r="B2454" s="380" t="s">
        <v>8771</v>
      </c>
      <c r="C2454" s="380" t="s">
        <v>6446</v>
      </c>
      <c r="D2454" s="381">
        <v>8.67</v>
      </c>
    </row>
    <row r="2455" spans="1:4" s="380" customFormat="1" ht="12.75" x14ac:dyDescent="0.2">
      <c r="A2455" s="380">
        <v>38063</v>
      </c>
      <c r="B2455" s="380" t="s">
        <v>8772</v>
      </c>
      <c r="C2455" s="380" t="s">
        <v>6446</v>
      </c>
      <c r="D2455" s="381">
        <v>9.3000000000000007</v>
      </c>
    </row>
    <row r="2456" spans="1:4" s="380" customFormat="1" ht="12.75" x14ac:dyDescent="0.2">
      <c r="A2456" s="380">
        <v>38080</v>
      </c>
      <c r="B2456" s="380" t="s">
        <v>8773</v>
      </c>
      <c r="C2456" s="380" t="s">
        <v>6446</v>
      </c>
      <c r="D2456" s="381">
        <v>27.71</v>
      </c>
    </row>
    <row r="2457" spans="1:4" s="380" customFormat="1" ht="12.75" x14ac:dyDescent="0.2">
      <c r="A2457" s="380">
        <v>38069</v>
      </c>
      <c r="B2457" s="380" t="s">
        <v>8774</v>
      </c>
      <c r="C2457" s="380" t="s">
        <v>6446</v>
      </c>
      <c r="D2457" s="381">
        <v>15.16</v>
      </c>
    </row>
    <row r="2458" spans="1:4" s="380" customFormat="1" ht="12.75" x14ac:dyDescent="0.2">
      <c r="A2458" s="380">
        <v>38077</v>
      </c>
      <c r="B2458" s="380" t="s">
        <v>8775</v>
      </c>
      <c r="C2458" s="380" t="s">
        <v>6446</v>
      </c>
      <c r="D2458" s="381">
        <v>14.81</v>
      </c>
    </row>
    <row r="2459" spans="1:4" s="380" customFormat="1" ht="12.75" x14ac:dyDescent="0.2">
      <c r="A2459" s="380">
        <v>38073</v>
      </c>
      <c r="B2459" s="380" t="s">
        <v>8776</v>
      </c>
      <c r="C2459" s="380" t="s">
        <v>6446</v>
      </c>
      <c r="D2459" s="381">
        <v>22.57</v>
      </c>
    </row>
    <row r="2460" spans="1:4" s="380" customFormat="1" ht="12.75" x14ac:dyDescent="0.2">
      <c r="A2460" s="380">
        <v>38112</v>
      </c>
      <c r="B2460" s="380" t="s">
        <v>8777</v>
      </c>
      <c r="C2460" s="380" t="s">
        <v>6446</v>
      </c>
      <c r="D2460" s="381">
        <v>6.65</v>
      </c>
    </row>
    <row r="2461" spans="1:4" s="380" customFormat="1" ht="12.75" x14ac:dyDescent="0.2">
      <c r="A2461" s="380">
        <v>38062</v>
      </c>
      <c r="B2461" s="380" t="s">
        <v>8778</v>
      </c>
      <c r="C2461" s="380" t="s">
        <v>6446</v>
      </c>
      <c r="D2461" s="381">
        <v>6.83</v>
      </c>
    </row>
    <row r="2462" spans="1:4" s="380" customFormat="1" ht="12.75" x14ac:dyDescent="0.2">
      <c r="A2462" s="380">
        <v>12128</v>
      </c>
      <c r="B2462" s="380" t="s">
        <v>8779</v>
      </c>
      <c r="C2462" s="380" t="s">
        <v>6446</v>
      </c>
      <c r="D2462" s="381">
        <v>9.1300000000000008</v>
      </c>
    </row>
    <row r="2463" spans="1:4" s="380" customFormat="1" ht="12.75" x14ac:dyDescent="0.2">
      <c r="A2463" s="380">
        <v>12129</v>
      </c>
      <c r="B2463" s="380" t="s">
        <v>8780</v>
      </c>
      <c r="C2463" s="380" t="s">
        <v>6446</v>
      </c>
      <c r="D2463" s="381">
        <v>12.07</v>
      </c>
    </row>
    <row r="2464" spans="1:4" s="380" customFormat="1" ht="12.75" x14ac:dyDescent="0.2">
      <c r="A2464" s="380">
        <v>38081</v>
      </c>
      <c r="B2464" s="380" t="s">
        <v>8781</v>
      </c>
      <c r="C2464" s="380" t="s">
        <v>6446</v>
      </c>
      <c r="D2464" s="381">
        <v>23.51</v>
      </c>
    </row>
    <row r="2465" spans="1:4" s="380" customFormat="1" ht="12.75" x14ac:dyDescent="0.2">
      <c r="A2465" s="380">
        <v>38070</v>
      </c>
      <c r="B2465" s="380" t="s">
        <v>8782</v>
      </c>
      <c r="C2465" s="380" t="s">
        <v>6446</v>
      </c>
      <c r="D2465" s="381">
        <v>16.2</v>
      </c>
    </row>
    <row r="2466" spans="1:4" s="380" customFormat="1" ht="12.75" x14ac:dyDescent="0.2">
      <c r="A2466" s="380">
        <v>38074</v>
      </c>
      <c r="B2466" s="380" t="s">
        <v>8783</v>
      </c>
      <c r="C2466" s="380" t="s">
        <v>6446</v>
      </c>
      <c r="D2466" s="381">
        <v>24.63</v>
      </c>
    </row>
    <row r="2467" spans="1:4" s="380" customFormat="1" ht="12.75" x14ac:dyDescent="0.2">
      <c r="A2467" s="380">
        <v>38079</v>
      </c>
      <c r="B2467" s="380" t="s">
        <v>8784</v>
      </c>
      <c r="C2467" s="380" t="s">
        <v>6446</v>
      </c>
      <c r="D2467" s="381">
        <v>21.14</v>
      </c>
    </row>
    <row r="2468" spans="1:4" s="380" customFormat="1" ht="12.75" x14ac:dyDescent="0.2">
      <c r="A2468" s="380">
        <v>38072</v>
      </c>
      <c r="B2468" s="380" t="s">
        <v>8785</v>
      </c>
      <c r="C2468" s="380" t="s">
        <v>6446</v>
      </c>
      <c r="D2468" s="381">
        <v>20.309999999999999</v>
      </c>
    </row>
    <row r="2469" spans="1:4" s="380" customFormat="1" ht="12.75" x14ac:dyDescent="0.2">
      <c r="A2469" s="380">
        <v>38068</v>
      </c>
      <c r="B2469" s="380" t="s">
        <v>8786</v>
      </c>
      <c r="C2469" s="380" t="s">
        <v>6446</v>
      </c>
      <c r="D2469" s="381">
        <v>14.02</v>
      </c>
    </row>
    <row r="2470" spans="1:4" s="380" customFormat="1" ht="12.75" x14ac:dyDescent="0.2">
      <c r="A2470" s="380">
        <v>38071</v>
      </c>
      <c r="B2470" s="380" t="s">
        <v>8787</v>
      </c>
      <c r="C2470" s="380" t="s">
        <v>6446</v>
      </c>
      <c r="D2470" s="381">
        <v>16.77</v>
      </c>
    </row>
    <row r="2471" spans="1:4" s="380" customFormat="1" ht="12.75" x14ac:dyDescent="0.2">
      <c r="A2471" s="380">
        <v>38412</v>
      </c>
      <c r="B2471" s="380" t="s">
        <v>8788</v>
      </c>
      <c r="C2471" s="380" t="s">
        <v>6446</v>
      </c>
      <c r="D2471" s="382">
        <v>1100</v>
      </c>
    </row>
    <row r="2472" spans="1:4" s="380" customFormat="1" ht="12.75" x14ac:dyDescent="0.2">
      <c r="A2472" s="380">
        <v>3405</v>
      </c>
      <c r="B2472" s="380" t="s">
        <v>8789</v>
      </c>
      <c r="C2472" s="380" t="s">
        <v>6446</v>
      </c>
      <c r="D2472" s="381">
        <v>87.19</v>
      </c>
    </row>
    <row r="2473" spans="1:4" s="380" customFormat="1" ht="12.75" x14ac:dyDescent="0.2">
      <c r="A2473" s="380">
        <v>3394</v>
      </c>
      <c r="B2473" s="380" t="s">
        <v>8790</v>
      </c>
      <c r="C2473" s="380" t="s">
        <v>6446</v>
      </c>
      <c r="D2473" s="381">
        <v>460.28</v>
      </c>
    </row>
    <row r="2474" spans="1:4" s="380" customFormat="1" ht="12.75" x14ac:dyDescent="0.2">
      <c r="A2474" s="380">
        <v>3393</v>
      </c>
      <c r="B2474" s="380" t="s">
        <v>8791</v>
      </c>
      <c r="C2474" s="380" t="s">
        <v>6446</v>
      </c>
      <c r="D2474" s="381">
        <v>783.67</v>
      </c>
    </row>
    <row r="2475" spans="1:4" s="380" customFormat="1" ht="12.75" x14ac:dyDescent="0.2">
      <c r="A2475" s="380">
        <v>3406</v>
      </c>
      <c r="B2475" s="380" t="s">
        <v>8792</v>
      </c>
      <c r="C2475" s="380" t="s">
        <v>6446</v>
      </c>
      <c r="D2475" s="381">
        <v>26.69</v>
      </c>
    </row>
    <row r="2476" spans="1:4" s="380" customFormat="1" ht="12.75" x14ac:dyDescent="0.2">
      <c r="A2476" s="380">
        <v>3395</v>
      </c>
      <c r="B2476" s="380" t="s">
        <v>8793</v>
      </c>
      <c r="C2476" s="380" t="s">
        <v>6446</v>
      </c>
      <c r="D2476" s="381">
        <v>112.59</v>
      </c>
    </row>
    <row r="2477" spans="1:4" s="380" customFormat="1" ht="12.75" x14ac:dyDescent="0.2">
      <c r="A2477" s="380">
        <v>3398</v>
      </c>
      <c r="B2477" s="380" t="s">
        <v>8794</v>
      </c>
      <c r="C2477" s="380" t="s">
        <v>6446</v>
      </c>
      <c r="D2477" s="381">
        <v>5.35</v>
      </c>
    </row>
    <row r="2478" spans="1:4" s="380" customFormat="1" ht="12.75" x14ac:dyDescent="0.2">
      <c r="A2478" s="380">
        <v>34377</v>
      </c>
      <c r="B2478" s="380" t="s">
        <v>8795</v>
      </c>
      <c r="C2478" s="380" t="s">
        <v>6446</v>
      </c>
      <c r="D2478" s="381">
        <v>200.32</v>
      </c>
    </row>
    <row r="2479" spans="1:4" s="380" customFormat="1" ht="12.75" x14ac:dyDescent="0.2">
      <c r="A2479" s="380">
        <v>40662</v>
      </c>
      <c r="B2479" s="380" t="s">
        <v>8796</v>
      </c>
      <c r="C2479" s="380" t="s">
        <v>6446</v>
      </c>
      <c r="D2479" s="381">
        <v>214.54</v>
      </c>
    </row>
    <row r="2480" spans="1:4" s="380" customFormat="1" ht="12.75" x14ac:dyDescent="0.2">
      <c r="A2480" s="380">
        <v>3437</v>
      </c>
      <c r="B2480" s="380" t="s">
        <v>8797</v>
      </c>
      <c r="C2480" s="380" t="s">
        <v>6447</v>
      </c>
      <c r="D2480" s="381">
        <v>595.95000000000005</v>
      </c>
    </row>
    <row r="2481" spans="1:4" s="380" customFormat="1" ht="12.75" x14ac:dyDescent="0.2">
      <c r="A2481" s="380">
        <v>11190</v>
      </c>
      <c r="B2481" s="380" t="s">
        <v>8798</v>
      </c>
      <c r="C2481" s="380" t="s">
        <v>6446</v>
      </c>
      <c r="D2481" s="381">
        <v>212.9</v>
      </c>
    </row>
    <row r="2482" spans="1:4" s="380" customFormat="1" ht="12.75" x14ac:dyDescent="0.2">
      <c r="A2482" s="380">
        <v>3428</v>
      </c>
      <c r="B2482" s="380" t="s">
        <v>8799</v>
      </c>
      <c r="C2482" s="380" t="s">
        <v>6447</v>
      </c>
      <c r="D2482" s="381">
        <v>884</v>
      </c>
    </row>
    <row r="2483" spans="1:4" s="380" customFormat="1" ht="12.75" x14ac:dyDescent="0.2">
      <c r="A2483" s="380">
        <v>3429</v>
      </c>
      <c r="B2483" s="380" t="s">
        <v>8800</v>
      </c>
      <c r="C2483" s="380" t="s">
        <v>6447</v>
      </c>
      <c r="D2483" s="381">
        <v>505.07</v>
      </c>
    </row>
    <row r="2484" spans="1:4" s="380" customFormat="1" ht="12.75" x14ac:dyDescent="0.2">
      <c r="A2484" s="380">
        <v>34370</v>
      </c>
      <c r="B2484" s="380" t="s">
        <v>8801</v>
      </c>
      <c r="C2484" s="380" t="s">
        <v>6446</v>
      </c>
      <c r="D2484" s="381">
        <v>608.07000000000005</v>
      </c>
    </row>
    <row r="2485" spans="1:4" s="380" customFormat="1" ht="12.75" x14ac:dyDescent="0.2">
      <c r="A2485" s="380">
        <v>34372</v>
      </c>
      <c r="B2485" s="380" t="s">
        <v>8802</v>
      </c>
      <c r="C2485" s="380" t="s">
        <v>6446</v>
      </c>
      <c r="D2485" s="381">
        <v>845.91</v>
      </c>
    </row>
    <row r="2486" spans="1:4" s="380" customFormat="1" ht="12.75" x14ac:dyDescent="0.2">
      <c r="A2486" s="380">
        <v>36896</v>
      </c>
      <c r="B2486" s="380" t="s">
        <v>8803</v>
      </c>
      <c r="C2486" s="380" t="s">
        <v>6446</v>
      </c>
      <c r="D2486" s="381">
        <v>348.9</v>
      </c>
    </row>
    <row r="2487" spans="1:4" s="380" customFormat="1" ht="12.75" x14ac:dyDescent="0.2">
      <c r="A2487" s="380">
        <v>34367</v>
      </c>
      <c r="B2487" s="380" t="s">
        <v>8804</v>
      </c>
      <c r="C2487" s="380" t="s">
        <v>6446</v>
      </c>
      <c r="D2487" s="381">
        <v>409.83</v>
      </c>
    </row>
    <row r="2488" spans="1:4" s="380" customFormat="1" ht="12.75" x14ac:dyDescent="0.2">
      <c r="A2488" s="380">
        <v>36897</v>
      </c>
      <c r="B2488" s="380" t="s">
        <v>8805</v>
      </c>
      <c r="C2488" s="380" t="s">
        <v>6446</v>
      </c>
      <c r="D2488" s="381">
        <v>483.28</v>
      </c>
    </row>
    <row r="2489" spans="1:4" s="380" customFormat="1" ht="12.75" x14ac:dyDescent="0.2">
      <c r="A2489" s="380">
        <v>34369</v>
      </c>
      <c r="B2489" s="380" t="s">
        <v>8806</v>
      </c>
      <c r="C2489" s="380" t="s">
        <v>6446</v>
      </c>
      <c r="D2489" s="381">
        <v>572.59</v>
      </c>
    </row>
    <row r="2490" spans="1:4" s="380" customFormat="1" ht="12.75" x14ac:dyDescent="0.2">
      <c r="A2490" s="380">
        <v>34364</v>
      </c>
      <c r="B2490" s="380" t="s">
        <v>8807</v>
      </c>
      <c r="C2490" s="380" t="s">
        <v>6446</v>
      </c>
      <c r="D2490" s="381">
        <v>560.07000000000005</v>
      </c>
    </row>
    <row r="2491" spans="1:4" s="380" customFormat="1" ht="12.75" x14ac:dyDescent="0.2">
      <c r="A2491" s="380">
        <v>40659</v>
      </c>
      <c r="B2491" s="380" t="s">
        <v>8808</v>
      </c>
      <c r="C2491" s="380" t="s">
        <v>6447</v>
      </c>
      <c r="D2491" s="381">
        <v>843.19</v>
      </c>
    </row>
    <row r="2492" spans="1:4" s="380" customFormat="1" ht="12.75" x14ac:dyDescent="0.2">
      <c r="A2492" s="380">
        <v>40660</v>
      </c>
      <c r="B2492" s="380" t="s">
        <v>8809</v>
      </c>
      <c r="C2492" s="380" t="s">
        <v>6447</v>
      </c>
      <c r="D2492" s="382">
        <v>1068.6400000000001</v>
      </c>
    </row>
    <row r="2493" spans="1:4" s="380" customFormat="1" ht="12.75" x14ac:dyDescent="0.2">
      <c r="A2493" s="380">
        <v>40661</v>
      </c>
      <c r="B2493" s="380" t="s">
        <v>8810</v>
      </c>
      <c r="C2493" s="380" t="s">
        <v>6447</v>
      </c>
      <c r="D2493" s="381">
        <v>657.03</v>
      </c>
    </row>
    <row r="2494" spans="1:4" s="380" customFormat="1" ht="12.75" x14ac:dyDescent="0.2">
      <c r="A2494" s="380">
        <v>3421</v>
      </c>
      <c r="B2494" s="380" t="s">
        <v>8811</v>
      </c>
      <c r="C2494" s="380" t="s">
        <v>6447</v>
      </c>
      <c r="D2494" s="381">
        <v>662.06</v>
      </c>
    </row>
    <row r="2495" spans="1:4" s="380" customFormat="1" ht="12.75" x14ac:dyDescent="0.2">
      <c r="A2495" s="380">
        <v>599</v>
      </c>
      <c r="B2495" s="380" t="s">
        <v>8812</v>
      </c>
      <c r="C2495" s="380" t="s">
        <v>6447</v>
      </c>
      <c r="D2495" s="381">
        <v>302.57</v>
      </c>
    </row>
    <row r="2496" spans="1:4" s="380" customFormat="1" ht="12.75" x14ac:dyDescent="0.2">
      <c r="A2496" s="380">
        <v>34381</v>
      </c>
      <c r="B2496" s="380" t="s">
        <v>8813</v>
      </c>
      <c r="C2496" s="380" t="s">
        <v>6446</v>
      </c>
      <c r="D2496" s="381">
        <v>204.49</v>
      </c>
    </row>
    <row r="2497" spans="1:4" s="380" customFormat="1" ht="12.75" x14ac:dyDescent="0.2">
      <c r="A2497" s="380">
        <v>3423</v>
      </c>
      <c r="B2497" s="380" t="s">
        <v>8814</v>
      </c>
      <c r="C2497" s="380" t="s">
        <v>6447</v>
      </c>
      <c r="D2497" s="381">
        <v>933.66</v>
      </c>
    </row>
    <row r="2498" spans="1:4" s="380" customFormat="1" ht="12.75" x14ac:dyDescent="0.2">
      <c r="A2498" s="380">
        <v>34797</v>
      </c>
      <c r="B2498" s="380" t="s">
        <v>8815</v>
      </c>
      <c r="C2498" s="380" t="s">
        <v>6446</v>
      </c>
      <c r="D2498" s="381">
        <v>463.73</v>
      </c>
    </row>
    <row r="2499" spans="1:4" s="380" customFormat="1" ht="12.75" x14ac:dyDescent="0.2">
      <c r="A2499" s="380">
        <v>25964</v>
      </c>
      <c r="B2499" s="380" t="s">
        <v>8816</v>
      </c>
      <c r="C2499" s="380" t="s">
        <v>6456</v>
      </c>
      <c r="D2499" s="381">
        <v>14.59</v>
      </c>
    </row>
    <row r="2500" spans="1:4" s="380" customFormat="1" ht="12.75" x14ac:dyDescent="0.2">
      <c r="A2500" s="380">
        <v>41077</v>
      </c>
      <c r="B2500" s="380" t="s">
        <v>8817</v>
      </c>
      <c r="C2500" s="380" t="s">
        <v>6627</v>
      </c>
      <c r="D2500" s="382">
        <v>2600.9699999999998</v>
      </c>
    </row>
    <row r="2501" spans="1:4" s="380" customFormat="1" ht="12.75" x14ac:dyDescent="0.2">
      <c r="A2501" s="380">
        <v>20159</v>
      </c>
      <c r="B2501" s="380" t="s">
        <v>13080</v>
      </c>
      <c r="C2501" s="380" t="s">
        <v>6446</v>
      </c>
      <c r="D2501" s="381">
        <v>51.62</v>
      </c>
    </row>
    <row r="2502" spans="1:4" s="380" customFormat="1" ht="12.75" x14ac:dyDescent="0.2">
      <c r="A2502" s="380">
        <v>37963</v>
      </c>
      <c r="B2502" s="380" t="s">
        <v>8818</v>
      </c>
      <c r="C2502" s="380" t="s">
        <v>6446</v>
      </c>
      <c r="D2502" s="381">
        <v>2.2200000000000002</v>
      </c>
    </row>
    <row r="2503" spans="1:4" s="380" customFormat="1" ht="12.75" x14ac:dyDescent="0.2">
      <c r="A2503" s="380">
        <v>37964</v>
      </c>
      <c r="B2503" s="380" t="s">
        <v>8819</v>
      </c>
      <c r="C2503" s="380" t="s">
        <v>6446</v>
      </c>
      <c r="D2503" s="381">
        <v>3.7</v>
      </c>
    </row>
    <row r="2504" spans="1:4" s="380" customFormat="1" ht="12.75" x14ac:dyDescent="0.2">
      <c r="A2504" s="380">
        <v>37965</v>
      </c>
      <c r="B2504" s="380" t="s">
        <v>8820</v>
      </c>
      <c r="C2504" s="380" t="s">
        <v>6446</v>
      </c>
      <c r="D2504" s="381">
        <v>5.37</v>
      </c>
    </row>
    <row r="2505" spans="1:4" s="380" customFormat="1" ht="12.75" x14ac:dyDescent="0.2">
      <c r="A2505" s="380">
        <v>37966</v>
      </c>
      <c r="B2505" s="380" t="s">
        <v>8821</v>
      </c>
      <c r="C2505" s="380" t="s">
        <v>6446</v>
      </c>
      <c r="D2505" s="381">
        <v>9.73</v>
      </c>
    </row>
    <row r="2506" spans="1:4" s="380" customFormat="1" ht="12.75" x14ac:dyDescent="0.2">
      <c r="A2506" s="380">
        <v>37967</v>
      </c>
      <c r="B2506" s="380" t="s">
        <v>8822</v>
      </c>
      <c r="C2506" s="380" t="s">
        <v>6446</v>
      </c>
      <c r="D2506" s="381">
        <v>15.6</v>
      </c>
    </row>
    <row r="2507" spans="1:4" s="380" customFormat="1" ht="12.75" x14ac:dyDescent="0.2">
      <c r="A2507" s="380">
        <v>37968</v>
      </c>
      <c r="B2507" s="380" t="s">
        <v>8823</v>
      </c>
      <c r="C2507" s="380" t="s">
        <v>6446</v>
      </c>
      <c r="D2507" s="381">
        <v>34.22</v>
      </c>
    </row>
    <row r="2508" spans="1:4" s="380" customFormat="1" ht="12.75" x14ac:dyDescent="0.2">
      <c r="A2508" s="380">
        <v>37969</v>
      </c>
      <c r="B2508" s="380" t="s">
        <v>8824</v>
      </c>
      <c r="C2508" s="380" t="s">
        <v>6446</v>
      </c>
      <c r="D2508" s="381">
        <v>91.41</v>
      </c>
    </row>
    <row r="2509" spans="1:4" s="380" customFormat="1" ht="12.75" x14ac:dyDescent="0.2">
      <c r="A2509" s="380">
        <v>37970</v>
      </c>
      <c r="B2509" s="380" t="s">
        <v>8825</v>
      </c>
      <c r="C2509" s="380" t="s">
        <v>6446</v>
      </c>
      <c r="D2509" s="381">
        <v>106.64</v>
      </c>
    </row>
    <row r="2510" spans="1:4" s="380" customFormat="1" ht="12.75" x14ac:dyDescent="0.2">
      <c r="A2510" s="380">
        <v>21118</v>
      </c>
      <c r="B2510" s="380" t="s">
        <v>8826</v>
      </c>
      <c r="C2510" s="380" t="s">
        <v>6446</v>
      </c>
      <c r="D2510" s="381">
        <v>1.68</v>
      </c>
    </row>
    <row r="2511" spans="1:4" s="380" customFormat="1" ht="12.75" x14ac:dyDescent="0.2">
      <c r="A2511" s="380">
        <v>37956</v>
      </c>
      <c r="B2511" s="380" t="s">
        <v>8827</v>
      </c>
      <c r="C2511" s="380" t="s">
        <v>6446</v>
      </c>
      <c r="D2511" s="381">
        <v>2.66</v>
      </c>
    </row>
    <row r="2512" spans="1:4" s="380" customFormat="1" ht="12.75" x14ac:dyDescent="0.2">
      <c r="A2512" s="380">
        <v>37957</v>
      </c>
      <c r="B2512" s="380" t="s">
        <v>8828</v>
      </c>
      <c r="C2512" s="380" t="s">
        <v>6446</v>
      </c>
      <c r="D2512" s="381">
        <v>5.61</v>
      </c>
    </row>
    <row r="2513" spans="1:4" s="380" customFormat="1" ht="12.75" x14ac:dyDescent="0.2">
      <c r="A2513" s="380">
        <v>37958</v>
      </c>
      <c r="B2513" s="380" t="s">
        <v>8829</v>
      </c>
      <c r="C2513" s="380" t="s">
        <v>6446</v>
      </c>
      <c r="D2513" s="381">
        <v>9.73</v>
      </c>
    </row>
    <row r="2514" spans="1:4" s="380" customFormat="1" ht="12.75" x14ac:dyDescent="0.2">
      <c r="A2514" s="380">
        <v>37959</v>
      </c>
      <c r="B2514" s="380" t="s">
        <v>8830</v>
      </c>
      <c r="C2514" s="380" t="s">
        <v>6446</v>
      </c>
      <c r="D2514" s="381">
        <v>15.6</v>
      </c>
    </row>
    <row r="2515" spans="1:4" s="380" customFormat="1" ht="12.75" x14ac:dyDescent="0.2">
      <c r="A2515" s="380">
        <v>37960</v>
      </c>
      <c r="B2515" s="380" t="s">
        <v>8831</v>
      </c>
      <c r="C2515" s="380" t="s">
        <v>6446</v>
      </c>
      <c r="D2515" s="381">
        <v>33.6</v>
      </c>
    </row>
    <row r="2516" spans="1:4" s="380" customFormat="1" ht="12.75" x14ac:dyDescent="0.2">
      <c r="A2516" s="380">
        <v>37961</v>
      </c>
      <c r="B2516" s="380" t="s">
        <v>8832</v>
      </c>
      <c r="C2516" s="380" t="s">
        <v>6446</v>
      </c>
      <c r="D2516" s="381">
        <v>89.14</v>
      </c>
    </row>
    <row r="2517" spans="1:4" s="380" customFormat="1" ht="12.75" x14ac:dyDescent="0.2">
      <c r="A2517" s="380">
        <v>37962</v>
      </c>
      <c r="B2517" s="380" t="s">
        <v>8833</v>
      </c>
      <c r="C2517" s="380" t="s">
        <v>6446</v>
      </c>
      <c r="D2517" s="381">
        <v>103.58</v>
      </c>
    </row>
    <row r="2518" spans="1:4" s="380" customFormat="1" ht="12.75" x14ac:dyDescent="0.2">
      <c r="A2518" s="380">
        <v>3533</v>
      </c>
      <c r="B2518" s="380" t="s">
        <v>8834</v>
      </c>
      <c r="C2518" s="380" t="s">
        <v>6446</v>
      </c>
      <c r="D2518" s="381">
        <v>2.4500000000000002</v>
      </c>
    </row>
    <row r="2519" spans="1:4" s="380" customFormat="1" ht="12.75" x14ac:dyDescent="0.2">
      <c r="A2519" s="380">
        <v>3538</v>
      </c>
      <c r="B2519" s="380" t="s">
        <v>8835</v>
      </c>
      <c r="C2519" s="380" t="s">
        <v>6446</v>
      </c>
      <c r="D2519" s="381">
        <v>4.2300000000000004</v>
      </c>
    </row>
    <row r="2520" spans="1:4" s="380" customFormat="1" ht="12.75" x14ac:dyDescent="0.2">
      <c r="A2520" s="380">
        <v>3497</v>
      </c>
      <c r="B2520" s="380" t="s">
        <v>8836</v>
      </c>
      <c r="C2520" s="380" t="s">
        <v>6446</v>
      </c>
      <c r="D2520" s="381">
        <v>15.81</v>
      </c>
    </row>
    <row r="2521" spans="1:4" s="380" customFormat="1" ht="12.75" x14ac:dyDescent="0.2">
      <c r="A2521" s="380">
        <v>3498</v>
      </c>
      <c r="B2521" s="380" t="s">
        <v>8837</v>
      </c>
      <c r="C2521" s="380" t="s">
        <v>6446</v>
      </c>
      <c r="D2521" s="381">
        <v>5.0199999999999996</v>
      </c>
    </row>
    <row r="2522" spans="1:4" s="380" customFormat="1" ht="12.75" x14ac:dyDescent="0.2">
      <c r="A2522" s="380">
        <v>3496</v>
      </c>
      <c r="B2522" s="380" t="s">
        <v>8838</v>
      </c>
      <c r="C2522" s="380" t="s">
        <v>6446</v>
      </c>
      <c r="D2522" s="381">
        <v>4.05</v>
      </c>
    </row>
    <row r="2523" spans="1:4" s="380" customFormat="1" ht="12.75" x14ac:dyDescent="0.2">
      <c r="A2523" s="380">
        <v>38429</v>
      </c>
      <c r="B2523" s="380" t="s">
        <v>8839</v>
      </c>
      <c r="C2523" s="380" t="s">
        <v>6446</v>
      </c>
      <c r="D2523" s="381">
        <v>5.67</v>
      </c>
    </row>
    <row r="2524" spans="1:4" s="380" customFormat="1" ht="12.75" x14ac:dyDescent="0.2">
      <c r="A2524" s="380">
        <v>38431</v>
      </c>
      <c r="B2524" s="380" t="s">
        <v>8840</v>
      </c>
      <c r="C2524" s="380" t="s">
        <v>6446</v>
      </c>
      <c r="D2524" s="381">
        <v>8.99</v>
      </c>
    </row>
    <row r="2525" spans="1:4" s="380" customFormat="1" ht="12.75" x14ac:dyDescent="0.2">
      <c r="A2525" s="380">
        <v>38430</v>
      </c>
      <c r="B2525" s="380" t="s">
        <v>8841</v>
      </c>
      <c r="C2525" s="380" t="s">
        <v>6446</v>
      </c>
      <c r="D2525" s="381">
        <v>11.48</v>
      </c>
    </row>
    <row r="2526" spans="1:4" s="380" customFormat="1" ht="12.75" x14ac:dyDescent="0.2">
      <c r="A2526" s="380">
        <v>36348</v>
      </c>
      <c r="B2526" s="380" t="s">
        <v>8842</v>
      </c>
      <c r="C2526" s="380" t="s">
        <v>6446</v>
      </c>
      <c r="D2526" s="381">
        <v>1.72</v>
      </c>
    </row>
    <row r="2527" spans="1:4" s="380" customFormat="1" ht="12.75" x14ac:dyDescent="0.2">
      <c r="A2527" s="380">
        <v>36349</v>
      </c>
      <c r="B2527" s="380" t="s">
        <v>8843</v>
      </c>
      <c r="C2527" s="380" t="s">
        <v>6446</v>
      </c>
      <c r="D2527" s="381">
        <v>2.58</v>
      </c>
    </row>
    <row r="2528" spans="1:4" s="380" customFormat="1" ht="12.75" x14ac:dyDescent="0.2">
      <c r="A2528" s="380">
        <v>38433</v>
      </c>
      <c r="B2528" s="380" t="s">
        <v>8844</v>
      </c>
      <c r="C2528" s="380" t="s">
        <v>6446</v>
      </c>
      <c r="D2528" s="381">
        <v>4.78</v>
      </c>
    </row>
    <row r="2529" spans="1:4" s="380" customFormat="1" ht="12.75" x14ac:dyDescent="0.2">
      <c r="A2529" s="380">
        <v>38440</v>
      </c>
      <c r="B2529" s="380" t="s">
        <v>8845</v>
      </c>
      <c r="C2529" s="380" t="s">
        <v>6446</v>
      </c>
      <c r="D2529" s="381">
        <v>164.83</v>
      </c>
    </row>
    <row r="2530" spans="1:4" s="380" customFormat="1" ht="12.75" x14ac:dyDescent="0.2">
      <c r="A2530" s="380">
        <v>36359</v>
      </c>
      <c r="B2530" s="380" t="s">
        <v>8846</v>
      </c>
      <c r="C2530" s="380" t="s">
        <v>6446</v>
      </c>
      <c r="D2530" s="381">
        <v>2.0499999999999998</v>
      </c>
    </row>
    <row r="2531" spans="1:4" s="380" customFormat="1" ht="12.75" x14ac:dyDescent="0.2">
      <c r="A2531" s="380">
        <v>36360</v>
      </c>
      <c r="B2531" s="380" t="s">
        <v>8847</v>
      </c>
      <c r="C2531" s="380" t="s">
        <v>6446</v>
      </c>
      <c r="D2531" s="381">
        <v>3.16</v>
      </c>
    </row>
    <row r="2532" spans="1:4" s="380" customFormat="1" ht="12.75" x14ac:dyDescent="0.2">
      <c r="A2532" s="380">
        <v>38434</v>
      </c>
      <c r="B2532" s="380" t="s">
        <v>8848</v>
      </c>
      <c r="C2532" s="380" t="s">
        <v>6446</v>
      </c>
      <c r="D2532" s="381">
        <v>4.84</v>
      </c>
    </row>
    <row r="2533" spans="1:4" s="380" customFormat="1" ht="12.75" x14ac:dyDescent="0.2">
      <c r="A2533" s="380">
        <v>38435</v>
      </c>
      <c r="B2533" s="380" t="s">
        <v>8849</v>
      </c>
      <c r="C2533" s="380" t="s">
        <v>6446</v>
      </c>
      <c r="D2533" s="381">
        <v>9.19</v>
      </c>
    </row>
    <row r="2534" spans="1:4" s="380" customFormat="1" ht="12.75" x14ac:dyDescent="0.2">
      <c r="A2534" s="380">
        <v>38436</v>
      </c>
      <c r="B2534" s="380" t="s">
        <v>8850</v>
      </c>
      <c r="C2534" s="380" t="s">
        <v>6446</v>
      </c>
      <c r="D2534" s="381">
        <v>19</v>
      </c>
    </row>
    <row r="2535" spans="1:4" s="380" customFormat="1" ht="12.75" x14ac:dyDescent="0.2">
      <c r="A2535" s="380">
        <v>38437</v>
      </c>
      <c r="B2535" s="380" t="s">
        <v>8851</v>
      </c>
      <c r="C2535" s="380" t="s">
        <v>6446</v>
      </c>
      <c r="D2535" s="381">
        <v>28.54</v>
      </c>
    </row>
    <row r="2536" spans="1:4" s="380" customFormat="1" ht="12.75" x14ac:dyDescent="0.2">
      <c r="A2536" s="380">
        <v>38438</v>
      </c>
      <c r="B2536" s="380" t="s">
        <v>8852</v>
      </c>
      <c r="C2536" s="380" t="s">
        <v>6446</v>
      </c>
      <c r="D2536" s="381">
        <v>72.11</v>
      </c>
    </row>
    <row r="2537" spans="1:4" s="380" customFormat="1" ht="12.75" x14ac:dyDescent="0.2">
      <c r="A2537" s="380">
        <v>38439</v>
      </c>
      <c r="B2537" s="380" t="s">
        <v>8853</v>
      </c>
      <c r="C2537" s="380" t="s">
        <v>6446</v>
      </c>
      <c r="D2537" s="381">
        <v>109.9</v>
      </c>
    </row>
    <row r="2538" spans="1:4" s="380" customFormat="1" ht="12.75" x14ac:dyDescent="0.2">
      <c r="A2538" s="380">
        <v>10836</v>
      </c>
      <c r="B2538" s="380" t="s">
        <v>8854</v>
      </c>
      <c r="C2538" s="380" t="s">
        <v>6446</v>
      </c>
      <c r="D2538" s="381">
        <v>18.09</v>
      </c>
    </row>
    <row r="2539" spans="1:4" s="380" customFormat="1" ht="12.75" x14ac:dyDescent="0.2">
      <c r="A2539" s="380">
        <v>20128</v>
      </c>
      <c r="B2539" s="380" t="s">
        <v>8855</v>
      </c>
      <c r="C2539" s="380" t="s">
        <v>6446</v>
      </c>
      <c r="D2539" s="381">
        <v>53.03</v>
      </c>
    </row>
    <row r="2540" spans="1:4" s="380" customFormat="1" ht="12.75" x14ac:dyDescent="0.2">
      <c r="A2540" s="380">
        <v>20131</v>
      </c>
      <c r="B2540" s="380" t="s">
        <v>8856</v>
      </c>
      <c r="C2540" s="380" t="s">
        <v>6446</v>
      </c>
      <c r="D2540" s="381">
        <v>48.41</v>
      </c>
    </row>
    <row r="2541" spans="1:4" s="380" customFormat="1" ht="12.75" x14ac:dyDescent="0.2">
      <c r="A2541" s="380">
        <v>3521</v>
      </c>
      <c r="B2541" s="380" t="s">
        <v>8857</v>
      </c>
      <c r="C2541" s="380" t="s">
        <v>6446</v>
      </c>
      <c r="D2541" s="381">
        <v>2.13</v>
      </c>
    </row>
    <row r="2542" spans="1:4" s="380" customFormat="1" ht="12.75" x14ac:dyDescent="0.2">
      <c r="A2542" s="380">
        <v>3531</v>
      </c>
      <c r="B2542" s="380" t="s">
        <v>8858</v>
      </c>
      <c r="C2542" s="380" t="s">
        <v>6446</v>
      </c>
      <c r="D2542" s="381">
        <v>2.41</v>
      </c>
    </row>
    <row r="2543" spans="1:4" s="380" customFormat="1" ht="12.75" x14ac:dyDescent="0.2">
      <c r="A2543" s="380">
        <v>3522</v>
      </c>
      <c r="B2543" s="380" t="s">
        <v>8859</v>
      </c>
      <c r="C2543" s="380" t="s">
        <v>6446</v>
      </c>
      <c r="D2543" s="381">
        <v>3.59</v>
      </c>
    </row>
    <row r="2544" spans="1:4" s="380" customFormat="1" ht="12.75" x14ac:dyDescent="0.2">
      <c r="A2544" s="380">
        <v>3527</v>
      </c>
      <c r="B2544" s="380" t="s">
        <v>8860</v>
      </c>
      <c r="C2544" s="380" t="s">
        <v>6446</v>
      </c>
      <c r="D2544" s="381">
        <v>12.34</v>
      </c>
    </row>
    <row r="2545" spans="1:4" s="380" customFormat="1" ht="12.75" x14ac:dyDescent="0.2">
      <c r="A2545" s="380">
        <v>10835</v>
      </c>
      <c r="B2545" s="380" t="s">
        <v>8861</v>
      </c>
      <c r="C2545" s="380" t="s">
        <v>6446</v>
      </c>
      <c r="D2545" s="381">
        <v>3.79</v>
      </c>
    </row>
    <row r="2546" spans="1:4" s="380" customFormat="1" ht="12.75" x14ac:dyDescent="0.2">
      <c r="A2546" s="380">
        <v>3475</v>
      </c>
      <c r="B2546" s="380" t="s">
        <v>8862</v>
      </c>
      <c r="C2546" s="380" t="s">
        <v>6446</v>
      </c>
      <c r="D2546" s="381">
        <v>4.1500000000000004</v>
      </c>
    </row>
    <row r="2547" spans="1:4" s="380" customFormat="1" ht="12.75" x14ac:dyDescent="0.2">
      <c r="A2547" s="380">
        <v>3485</v>
      </c>
      <c r="B2547" s="380" t="s">
        <v>8863</v>
      </c>
      <c r="C2547" s="380" t="s">
        <v>6446</v>
      </c>
      <c r="D2547" s="381">
        <v>13.25</v>
      </c>
    </row>
    <row r="2548" spans="1:4" s="380" customFormat="1" ht="12.75" x14ac:dyDescent="0.2">
      <c r="A2548" s="380">
        <v>3534</v>
      </c>
      <c r="B2548" s="380" t="s">
        <v>8864</v>
      </c>
      <c r="C2548" s="380" t="s">
        <v>6446</v>
      </c>
      <c r="D2548" s="381">
        <v>5.24</v>
      </c>
    </row>
    <row r="2549" spans="1:4" s="380" customFormat="1" ht="12.75" x14ac:dyDescent="0.2">
      <c r="A2549" s="380">
        <v>3543</v>
      </c>
      <c r="B2549" s="380" t="s">
        <v>8865</v>
      </c>
      <c r="C2549" s="380" t="s">
        <v>6446</v>
      </c>
      <c r="D2549" s="381">
        <v>2.63</v>
      </c>
    </row>
    <row r="2550" spans="1:4" s="380" customFormat="1" ht="12.75" x14ac:dyDescent="0.2">
      <c r="A2550" s="380">
        <v>3482</v>
      </c>
      <c r="B2550" s="380" t="s">
        <v>8866</v>
      </c>
      <c r="C2550" s="380" t="s">
        <v>6446</v>
      </c>
      <c r="D2550" s="381">
        <v>6.66</v>
      </c>
    </row>
    <row r="2551" spans="1:4" s="380" customFormat="1" ht="12.75" x14ac:dyDescent="0.2">
      <c r="A2551" s="380">
        <v>3505</v>
      </c>
      <c r="B2551" s="380" t="s">
        <v>8867</v>
      </c>
      <c r="C2551" s="380" t="s">
        <v>6446</v>
      </c>
      <c r="D2551" s="381">
        <v>3.78</v>
      </c>
    </row>
    <row r="2552" spans="1:4" s="380" customFormat="1" ht="12.75" x14ac:dyDescent="0.2">
      <c r="A2552" s="380">
        <v>3516</v>
      </c>
      <c r="B2552" s="380" t="s">
        <v>8868</v>
      </c>
      <c r="C2552" s="380" t="s">
        <v>6446</v>
      </c>
      <c r="D2552" s="381">
        <v>0.99</v>
      </c>
    </row>
    <row r="2553" spans="1:4" s="380" customFormat="1" ht="12.75" x14ac:dyDescent="0.2">
      <c r="A2553" s="380">
        <v>3517</v>
      </c>
      <c r="B2553" s="380" t="s">
        <v>8869</v>
      </c>
      <c r="C2553" s="380" t="s">
        <v>6446</v>
      </c>
      <c r="D2553" s="381">
        <v>3.45</v>
      </c>
    </row>
    <row r="2554" spans="1:4" s="380" customFormat="1" ht="12.75" x14ac:dyDescent="0.2">
      <c r="A2554" s="380">
        <v>3515</v>
      </c>
      <c r="B2554" s="380" t="s">
        <v>8870</v>
      </c>
      <c r="C2554" s="380" t="s">
        <v>6446</v>
      </c>
      <c r="D2554" s="381">
        <v>6.12</v>
      </c>
    </row>
    <row r="2555" spans="1:4" s="380" customFormat="1" ht="12.75" x14ac:dyDescent="0.2">
      <c r="A2555" s="380">
        <v>20147</v>
      </c>
      <c r="B2555" s="380" t="s">
        <v>8871</v>
      </c>
      <c r="C2555" s="380" t="s">
        <v>6446</v>
      </c>
      <c r="D2555" s="381">
        <v>6.58</v>
      </c>
    </row>
    <row r="2556" spans="1:4" s="380" customFormat="1" ht="12.75" x14ac:dyDescent="0.2">
      <c r="A2556" s="380">
        <v>3524</v>
      </c>
      <c r="B2556" s="380" t="s">
        <v>8872</v>
      </c>
      <c r="C2556" s="380" t="s">
        <v>6446</v>
      </c>
      <c r="D2556" s="381">
        <v>7.81</v>
      </c>
    </row>
    <row r="2557" spans="1:4" s="380" customFormat="1" ht="12.75" x14ac:dyDescent="0.2">
      <c r="A2557" s="380">
        <v>3532</v>
      </c>
      <c r="B2557" s="380" t="s">
        <v>8873</v>
      </c>
      <c r="C2557" s="380" t="s">
        <v>6446</v>
      </c>
      <c r="D2557" s="381">
        <v>14.29</v>
      </c>
    </row>
    <row r="2558" spans="1:4" s="380" customFormat="1" ht="12.75" x14ac:dyDescent="0.2">
      <c r="A2558" s="380">
        <v>3528</v>
      </c>
      <c r="B2558" s="380" t="s">
        <v>8874</v>
      </c>
      <c r="C2558" s="380" t="s">
        <v>6446</v>
      </c>
      <c r="D2558" s="381">
        <v>7.8</v>
      </c>
    </row>
    <row r="2559" spans="1:4" s="380" customFormat="1" ht="12.75" x14ac:dyDescent="0.2">
      <c r="A2559" s="380">
        <v>37952</v>
      </c>
      <c r="B2559" s="380" t="s">
        <v>8875</v>
      </c>
      <c r="C2559" s="380" t="s">
        <v>6446</v>
      </c>
      <c r="D2559" s="381">
        <v>55.6</v>
      </c>
    </row>
    <row r="2560" spans="1:4" s="380" customFormat="1" ht="12.75" x14ac:dyDescent="0.2">
      <c r="A2560" s="380">
        <v>37951</v>
      </c>
      <c r="B2560" s="380" t="s">
        <v>8876</v>
      </c>
      <c r="C2560" s="380" t="s">
        <v>6446</v>
      </c>
      <c r="D2560" s="381">
        <v>2.02</v>
      </c>
    </row>
    <row r="2561" spans="1:4" s="380" customFormat="1" ht="12.75" x14ac:dyDescent="0.2">
      <c r="A2561" s="380">
        <v>3518</v>
      </c>
      <c r="B2561" s="380" t="s">
        <v>8877</v>
      </c>
      <c r="C2561" s="380" t="s">
        <v>6446</v>
      </c>
      <c r="D2561" s="381">
        <v>2.96</v>
      </c>
    </row>
    <row r="2562" spans="1:4" s="380" customFormat="1" ht="12.75" x14ac:dyDescent="0.2">
      <c r="A2562" s="380">
        <v>3519</v>
      </c>
      <c r="B2562" s="380" t="s">
        <v>8878</v>
      </c>
      <c r="C2562" s="380" t="s">
        <v>6446</v>
      </c>
      <c r="D2562" s="381">
        <v>7.01</v>
      </c>
    </row>
    <row r="2563" spans="1:4" s="380" customFormat="1" ht="12.75" x14ac:dyDescent="0.2">
      <c r="A2563" s="380">
        <v>3520</v>
      </c>
      <c r="B2563" s="380" t="s">
        <v>8879</v>
      </c>
      <c r="C2563" s="380" t="s">
        <v>6446</v>
      </c>
      <c r="D2563" s="381">
        <v>7.85</v>
      </c>
    </row>
    <row r="2564" spans="1:4" s="380" customFormat="1" ht="12.75" x14ac:dyDescent="0.2">
      <c r="A2564" s="380">
        <v>37950</v>
      </c>
      <c r="B2564" s="380" t="s">
        <v>8880</v>
      </c>
      <c r="C2564" s="380" t="s">
        <v>6446</v>
      </c>
      <c r="D2564" s="381">
        <v>48.41</v>
      </c>
    </row>
    <row r="2565" spans="1:4" s="380" customFormat="1" ht="12.75" x14ac:dyDescent="0.2">
      <c r="A2565" s="380">
        <v>37949</v>
      </c>
      <c r="B2565" s="380" t="s">
        <v>8881</v>
      </c>
      <c r="C2565" s="380" t="s">
        <v>6446</v>
      </c>
      <c r="D2565" s="381">
        <v>1.77</v>
      </c>
    </row>
    <row r="2566" spans="1:4" s="380" customFormat="1" ht="12.75" x14ac:dyDescent="0.2">
      <c r="A2566" s="380">
        <v>3526</v>
      </c>
      <c r="B2566" s="380" t="s">
        <v>8882</v>
      </c>
      <c r="C2566" s="380" t="s">
        <v>6446</v>
      </c>
      <c r="D2566" s="381">
        <v>2.38</v>
      </c>
    </row>
    <row r="2567" spans="1:4" s="380" customFormat="1" ht="12.75" x14ac:dyDescent="0.2">
      <c r="A2567" s="380">
        <v>3509</v>
      </c>
      <c r="B2567" s="380" t="s">
        <v>8883</v>
      </c>
      <c r="C2567" s="380" t="s">
        <v>6446</v>
      </c>
      <c r="D2567" s="381">
        <v>6.18</v>
      </c>
    </row>
    <row r="2568" spans="1:4" s="380" customFormat="1" ht="12.75" x14ac:dyDescent="0.2">
      <c r="A2568" s="380">
        <v>3530</v>
      </c>
      <c r="B2568" s="380" t="s">
        <v>8884</v>
      </c>
      <c r="C2568" s="380" t="s">
        <v>6446</v>
      </c>
      <c r="D2568" s="381">
        <v>245.95</v>
      </c>
    </row>
    <row r="2569" spans="1:4" s="380" customFormat="1" ht="12.75" x14ac:dyDescent="0.2">
      <c r="A2569" s="380">
        <v>3542</v>
      </c>
      <c r="B2569" s="380" t="s">
        <v>8885</v>
      </c>
      <c r="C2569" s="380" t="s">
        <v>6446</v>
      </c>
      <c r="D2569" s="381">
        <v>0.56999999999999995</v>
      </c>
    </row>
    <row r="2570" spans="1:4" s="380" customFormat="1" ht="12.75" x14ac:dyDescent="0.2">
      <c r="A2570" s="380">
        <v>3529</v>
      </c>
      <c r="B2570" s="380" t="s">
        <v>8886</v>
      </c>
      <c r="C2570" s="380" t="s">
        <v>6446</v>
      </c>
      <c r="D2570" s="381">
        <v>0.79</v>
      </c>
    </row>
    <row r="2571" spans="1:4" s="380" customFormat="1" ht="12.75" x14ac:dyDescent="0.2">
      <c r="A2571" s="380">
        <v>3536</v>
      </c>
      <c r="B2571" s="380" t="s">
        <v>8887</v>
      </c>
      <c r="C2571" s="380" t="s">
        <v>6446</v>
      </c>
      <c r="D2571" s="381">
        <v>2.35</v>
      </c>
    </row>
    <row r="2572" spans="1:4" s="380" customFormat="1" ht="12.75" x14ac:dyDescent="0.2">
      <c r="A2572" s="380">
        <v>3535</v>
      </c>
      <c r="B2572" s="380" t="s">
        <v>8888</v>
      </c>
      <c r="C2572" s="380" t="s">
        <v>6446</v>
      </c>
      <c r="D2572" s="381">
        <v>5.58</v>
      </c>
    </row>
    <row r="2573" spans="1:4" s="380" customFormat="1" ht="12.75" x14ac:dyDescent="0.2">
      <c r="A2573" s="380">
        <v>3540</v>
      </c>
      <c r="B2573" s="380" t="s">
        <v>8889</v>
      </c>
      <c r="C2573" s="380" t="s">
        <v>6446</v>
      </c>
      <c r="D2573" s="381">
        <v>6.04</v>
      </c>
    </row>
    <row r="2574" spans="1:4" s="380" customFormat="1" ht="12.75" x14ac:dyDescent="0.2">
      <c r="A2574" s="380">
        <v>3539</v>
      </c>
      <c r="B2574" s="380" t="s">
        <v>8890</v>
      </c>
      <c r="C2574" s="380" t="s">
        <v>6446</v>
      </c>
      <c r="D2574" s="381">
        <v>26.23</v>
      </c>
    </row>
    <row r="2575" spans="1:4" s="380" customFormat="1" ht="12.75" x14ac:dyDescent="0.2">
      <c r="A2575" s="380">
        <v>3513</v>
      </c>
      <c r="B2575" s="380" t="s">
        <v>8891</v>
      </c>
      <c r="C2575" s="380" t="s">
        <v>6446</v>
      </c>
      <c r="D2575" s="381">
        <v>116.59</v>
      </c>
    </row>
    <row r="2576" spans="1:4" s="380" customFormat="1" ht="12.75" x14ac:dyDescent="0.2">
      <c r="A2576" s="380">
        <v>3492</v>
      </c>
      <c r="B2576" s="380" t="s">
        <v>8892</v>
      </c>
      <c r="C2576" s="380" t="s">
        <v>6446</v>
      </c>
      <c r="D2576" s="381">
        <v>22.44</v>
      </c>
    </row>
    <row r="2577" spans="1:4" s="380" customFormat="1" ht="12.75" x14ac:dyDescent="0.2">
      <c r="A2577" s="380">
        <v>3491</v>
      </c>
      <c r="B2577" s="380" t="s">
        <v>8893</v>
      </c>
      <c r="C2577" s="380" t="s">
        <v>6446</v>
      </c>
      <c r="D2577" s="381">
        <v>12.8</v>
      </c>
    </row>
    <row r="2578" spans="1:4" s="380" customFormat="1" ht="12.75" x14ac:dyDescent="0.2">
      <c r="A2578" s="380">
        <v>3493</v>
      </c>
      <c r="B2578" s="380" t="s">
        <v>8894</v>
      </c>
      <c r="C2578" s="380" t="s">
        <v>6446</v>
      </c>
      <c r="D2578" s="381">
        <v>30.68</v>
      </c>
    </row>
    <row r="2579" spans="1:4" s="380" customFormat="1" ht="12.75" x14ac:dyDescent="0.2">
      <c r="A2579" s="380">
        <v>12628</v>
      </c>
      <c r="B2579" s="380" t="s">
        <v>8895</v>
      </c>
      <c r="C2579" s="380" t="s">
        <v>6446</v>
      </c>
      <c r="D2579" s="381">
        <v>8.31</v>
      </c>
    </row>
    <row r="2580" spans="1:4" s="380" customFormat="1" ht="12.75" x14ac:dyDescent="0.2">
      <c r="A2580" s="380">
        <v>12629</v>
      </c>
      <c r="B2580" s="380" t="s">
        <v>8896</v>
      </c>
      <c r="C2580" s="380" t="s">
        <v>6446</v>
      </c>
      <c r="D2580" s="381">
        <v>9.02</v>
      </c>
    </row>
    <row r="2581" spans="1:4" s="380" customFormat="1" ht="12.75" x14ac:dyDescent="0.2">
      <c r="A2581" s="380">
        <v>3481</v>
      </c>
      <c r="B2581" s="380" t="s">
        <v>8897</v>
      </c>
      <c r="C2581" s="380" t="s">
        <v>6446</v>
      </c>
      <c r="D2581" s="381">
        <v>15.54</v>
      </c>
    </row>
    <row r="2582" spans="1:4" s="380" customFormat="1" ht="12.75" x14ac:dyDescent="0.2">
      <c r="A2582" s="380">
        <v>3510</v>
      </c>
      <c r="B2582" s="380" t="s">
        <v>8898</v>
      </c>
      <c r="C2582" s="380" t="s">
        <v>6446</v>
      </c>
      <c r="D2582" s="381">
        <v>14.52</v>
      </c>
    </row>
    <row r="2583" spans="1:4" s="380" customFormat="1" ht="12.75" x14ac:dyDescent="0.2">
      <c r="A2583" s="380">
        <v>3508</v>
      </c>
      <c r="B2583" s="380" t="s">
        <v>8899</v>
      </c>
      <c r="C2583" s="380" t="s">
        <v>6446</v>
      </c>
      <c r="D2583" s="381">
        <v>37.97</v>
      </c>
    </row>
    <row r="2584" spans="1:4" s="380" customFormat="1" ht="12.75" x14ac:dyDescent="0.2">
      <c r="A2584" s="380">
        <v>38939</v>
      </c>
      <c r="B2584" s="380" t="s">
        <v>8900</v>
      </c>
      <c r="C2584" s="380" t="s">
        <v>6446</v>
      </c>
      <c r="D2584" s="381">
        <v>19.190000000000001</v>
      </c>
    </row>
    <row r="2585" spans="1:4" s="380" customFormat="1" ht="12.75" x14ac:dyDescent="0.2">
      <c r="A2585" s="380">
        <v>38940</v>
      </c>
      <c r="B2585" s="380" t="s">
        <v>8901</v>
      </c>
      <c r="C2585" s="380" t="s">
        <v>6446</v>
      </c>
      <c r="D2585" s="381">
        <v>29.29</v>
      </c>
    </row>
    <row r="2586" spans="1:4" s="380" customFormat="1" ht="12.75" x14ac:dyDescent="0.2">
      <c r="A2586" s="380">
        <v>38941</v>
      </c>
      <c r="B2586" s="380" t="s">
        <v>8902</v>
      </c>
      <c r="C2586" s="380" t="s">
        <v>6446</v>
      </c>
      <c r="D2586" s="381">
        <v>34.6</v>
      </c>
    </row>
    <row r="2587" spans="1:4" s="380" customFormat="1" ht="12.75" x14ac:dyDescent="0.2">
      <c r="A2587" s="380">
        <v>38942</v>
      </c>
      <c r="B2587" s="380" t="s">
        <v>8903</v>
      </c>
      <c r="C2587" s="380" t="s">
        <v>6446</v>
      </c>
      <c r="D2587" s="381">
        <v>38.76</v>
      </c>
    </row>
    <row r="2588" spans="1:4" s="380" customFormat="1" ht="12.75" x14ac:dyDescent="0.2">
      <c r="A2588" s="380">
        <v>38987</v>
      </c>
      <c r="B2588" s="380" t="s">
        <v>8904</v>
      </c>
      <c r="C2588" s="380" t="s">
        <v>6446</v>
      </c>
      <c r="D2588" s="381">
        <v>8.5500000000000007</v>
      </c>
    </row>
    <row r="2589" spans="1:4" s="380" customFormat="1" ht="12.75" x14ac:dyDescent="0.2">
      <c r="A2589" s="380">
        <v>38988</v>
      </c>
      <c r="B2589" s="380" t="s">
        <v>8905</v>
      </c>
      <c r="C2589" s="380" t="s">
        <v>6446</v>
      </c>
      <c r="D2589" s="381">
        <v>19.87</v>
      </c>
    </row>
    <row r="2590" spans="1:4" s="380" customFormat="1" ht="12.75" x14ac:dyDescent="0.2">
      <c r="A2590" s="380">
        <v>38989</v>
      </c>
      <c r="B2590" s="380" t="s">
        <v>8906</v>
      </c>
      <c r="C2590" s="380" t="s">
        <v>6446</v>
      </c>
      <c r="D2590" s="381">
        <v>26.41</v>
      </c>
    </row>
    <row r="2591" spans="1:4" s="380" customFormat="1" ht="12.75" x14ac:dyDescent="0.2">
      <c r="A2591" s="380">
        <v>38990</v>
      </c>
      <c r="B2591" s="380" t="s">
        <v>8907</v>
      </c>
      <c r="C2591" s="380" t="s">
        <v>6446</v>
      </c>
      <c r="D2591" s="381">
        <v>69.599999999999994</v>
      </c>
    </row>
    <row r="2592" spans="1:4" s="380" customFormat="1" ht="12.75" x14ac:dyDescent="0.2">
      <c r="A2592" s="380">
        <v>38991</v>
      </c>
      <c r="B2592" s="380" t="s">
        <v>8908</v>
      </c>
      <c r="C2592" s="380" t="s">
        <v>6446</v>
      </c>
      <c r="D2592" s="381">
        <v>140.63</v>
      </c>
    </row>
    <row r="2593" spans="1:4" s="380" customFormat="1" ht="12.75" x14ac:dyDescent="0.2">
      <c r="A2593" s="380">
        <v>38913</v>
      </c>
      <c r="B2593" s="380" t="s">
        <v>8909</v>
      </c>
      <c r="C2593" s="380" t="s">
        <v>6446</v>
      </c>
      <c r="D2593" s="381">
        <v>17.8</v>
      </c>
    </row>
    <row r="2594" spans="1:4" s="380" customFormat="1" ht="12.75" x14ac:dyDescent="0.2">
      <c r="A2594" s="380">
        <v>38914</v>
      </c>
      <c r="B2594" s="380" t="s">
        <v>8910</v>
      </c>
      <c r="C2594" s="380" t="s">
        <v>6446</v>
      </c>
      <c r="D2594" s="381">
        <v>20.65</v>
      </c>
    </row>
    <row r="2595" spans="1:4" s="380" customFormat="1" ht="12.75" x14ac:dyDescent="0.2">
      <c r="A2595" s="380">
        <v>38915</v>
      </c>
      <c r="B2595" s="380" t="s">
        <v>8911</v>
      </c>
      <c r="C2595" s="380" t="s">
        <v>6446</v>
      </c>
      <c r="D2595" s="381">
        <v>35.86</v>
      </c>
    </row>
    <row r="2596" spans="1:4" s="380" customFormat="1" ht="12.75" x14ac:dyDescent="0.2">
      <c r="A2596" s="380">
        <v>38916</v>
      </c>
      <c r="B2596" s="380" t="s">
        <v>8912</v>
      </c>
      <c r="C2596" s="380" t="s">
        <v>6446</v>
      </c>
      <c r="D2596" s="381">
        <v>47.3</v>
      </c>
    </row>
    <row r="2597" spans="1:4" s="380" customFormat="1" ht="12.75" x14ac:dyDescent="0.2">
      <c r="A2597" s="380">
        <v>39300</v>
      </c>
      <c r="B2597" s="380" t="s">
        <v>8913</v>
      </c>
      <c r="C2597" s="380" t="s">
        <v>6446</v>
      </c>
      <c r="D2597" s="381">
        <v>16.09</v>
      </c>
    </row>
    <row r="2598" spans="1:4" s="380" customFormat="1" ht="12.75" x14ac:dyDescent="0.2">
      <c r="A2598" s="380">
        <v>39301</v>
      </c>
      <c r="B2598" s="380" t="s">
        <v>8914</v>
      </c>
      <c r="C2598" s="380" t="s">
        <v>6446</v>
      </c>
      <c r="D2598" s="381">
        <v>22.32</v>
      </c>
    </row>
    <row r="2599" spans="1:4" s="380" customFormat="1" ht="12.75" x14ac:dyDescent="0.2">
      <c r="A2599" s="380">
        <v>39302</v>
      </c>
      <c r="B2599" s="380" t="s">
        <v>8915</v>
      </c>
      <c r="C2599" s="380" t="s">
        <v>6446</v>
      </c>
      <c r="D2599" s="381">
        <v>28.04</v>
      </c>
    </row>
    <row r="2600" spans="1:4" s="380" customFormat="1" ht="12.75" x14ac:dyDescent="0.2">
      <c r="A2600" s="380">
        <v>39303</v>
      </c>
      <c r="B2600" s="380" t="s">
        <v>8916</v>
      </c>
      <c r="C2600" s="380" t="s">
        <v>6446</v>
      </c>
      <c r="D2600" s="381">
        <v>49.3</v>
      </c>
    </row>
    <row r="2601" spans="1:4" s="380" customFormat="1" ht="12.75" x14ac:dyDescent="0.2">
      <c r="A2601" s="380">
        <v>38923</v>
      </c>
      <c r="B2601" s="380" t="s">
        <v>8917</v>
      </c>
      <c r="C2601" s="380" t="s">
        <v>6446</v>
      </c>
      <c r="D2601" s="381">
        <v>15.7</v>
      </c>
    </row>
    <row r="2602" spans="1:4" s="380" customFormat="1" ht="12.75" x14ac:dyDescent="0.2">
      <c r="A2602" s="380">
        <v>38925</v>
      </c>
      <c r="B2602" s="380" t="s">
        <v>8918</v>
      </c>
      <c r="C2602" s="380" t="s">
        <v>6446</v>
      </c>
      <c r="D2602" s="381">
        <v>16.88</v>
      </c>
    </row>
    <row r="2603" spans="1:4" s="380" customFormat="1" ht="12.75" x14ac:dyDescent="0.2">
      <c r="A2603" s="380">
        <v>38926</v>
      </c>
      <c r="B2603" s="380" t="s">
        <v>8919</v>
      </c>
      <c r="C2603" s="380" t="s">
        <v>6446</v>
      </c>
      <c r="D2603" s="381">
        <v>24.1</v>
      </c>
    </row>
    <row r="2604" spans="1:4" s="380" customFormat="1" ht="12.75" x14ac:dyDescent="0.2">
      <c r="A2604" s="380">
        <v>38927</v>
      </c>
      <c r="B2604" s="380" t="s">
        <v>8920</v>
      </c>
      <c r="C2604" s="380" t="s">
        <v>6446</v>
      </c>
      <c r="D2604" s="381">
        <v>25.78</v>
      </c>
    </row>
    <row r="2605" spans="1:4" s="380" customFormat="1" ht="12.75" x14ac:dyDescent="0.2">
      <c r="A2605" s="380">
        <v>39304</v>
      </c>
      <c r="B2605" s="380" t="s">
        <v>8921</v>
      </c>
      <c r="C2605" s="380" t="s">
        <v>6446</v>
      </c>
      <c r="D2605" s="381">
        <v>19.86</v>
      </c>
    </row>
    <row r="2606" spans="1:4" s="380" customFormat="1" ht="12.75" x14ac:dyDescent="0.2">
      <c r="A2606" s="380">
        <v>38924</v>
      </c>
      <c r="B2606" s="380" t="s">
        <v>8922</v>
      </c>
      <c r="C2606" s="380" t="s">
        <v>6446</v>
      </c>
      <c r="D2606" s="381">
        <v>28.3</v>
      </c>
    </row>
    <row r="2607" spans="1:4" s="380" customFormat="1" ht="12.75" x14ac:dyDescent="0.2">
      <c r="A2607" s="380">
        <v>39305</v>
      </c>
      <c r="B2607" s="380" t="s">
        <v>8923</v>
      </c>
      <c r="C2607" s="380" t="s">
        <v>6446</v>
      </c>
      <c r="D2607" s="381">
        <v>26</v>
      </c>
    </row>
    <row r="2608" spans="1:4" s="380" customFormat="1" ht="12.75" x14ac:dyDescent="0.2">
      <c r="A2608" s="380">
        <v>39306</v>
      </c>
      <c r="B2608" s="380" t="s">
        <v>8924</v>
      </c>
      <c r="C2608" s="380" t="s">
        <v>6446</v>
      </c>
      <c r="D2608" s="381">
        <v>32.53</v>
      </c>
    </row>
    <row r="2609" spans="1:4" s="380" customFormat="1" ht="12.75" x14ac:dyDescent="0.2">
      <c r="A2609" s="380">
        <v>38928</v>
      </c>
      <c r="B2609" s="380" t="s">
        <v>8925</v>
      </c>
      <c r="C2609" s="380" t="s">
        <v>6446</v>
      </c>
      <c r="D2609" s="381">
        <v>28.58</v>
      </c>
    </row>
    <row r="2610" spans="1:4" s="380" customFormat="1" ht="12.75" x14ac:dyDescent="0.2">
      <c r="A2610" s="380">
        <v>38929</v>
      </c>
      <c r="B2610" s="380" t="s">
        <v>8926</v>
      </c>
      <c r="C2610" s="380" t="s">
        <v>6446</v>
      </c>
      <c r="D2610" s="381">
        <v>50.67</v>
      </c>
    </row>
    <row r="2611" spans="1:4" s="380" customFormat="1" ht="12.75" x14ac:dyDescent="0.2">
      <c r="A2611" s="380">
        <v>39307</v>
      </c>
      <c r="B2611" s="380" t="s">
        <v>8927</v>
      </c>
      <c r="C2611" s="380" t="s">
        <v>6446</v>
      </c>
      <c r="D2611" s="381">
        <v>37.44</v>
      </c>
    </row>
    <row r="2612" spans="1:4" s="380" customFormat="1" ht="12.75" x14ac:dyDescent="0.2">
      <c r="A2612" s="380">
        <v>38930</v>
      </c>
      <c r="B2612" s="380" t="s">
        <v>8928</v>
      </c>
      <c r="C2612" s="380" t="s">
        <v>6446</v>
      </c>
      <c r="D2612" s="381">
        <v>63.65</v>
      </c>
    </row>
    <row r="2613" spans="1:4" s="380" customFormat="1" ht="12.75" x14ac:dyDescent="0.2">
      <c r="A2613" s="380">
        <v>38931</v>
      </c>
      <c r="B2613" s="380" t="s">
        <v>8929</v>
      </c>
      <c r="C2613" s="380" t="s">
        <v>6446</v>
      </c>
      <c r="D2613" s="381">
        <v>16.03</v>
      </c>
    </row>
    <row r="2614" spans="1:4" s="380" customFormat="1" ht="12.75" x14ac:dyDescent="0.2">
      <c r="A2614" s="380">
        <v>38932</v>
      </c>
      <c r="B2614" s="380" t="s">
        <v>8930</v>
      </c>
      <c r="C2614" s="380" t="s">
        <v>6446</v>
      </c>
      <c r="D2614" s="381">
        <v>16.190000000000001</v>
      </c>
    </row>
    <row r="2615" spans="1:4" s="380" customFormat="1" ht="12.75" x14ac:dyDescent="0.2">
      <c r="A2615" s="380">
        <v>38934</v>
      </c>
      <c r="B2615" s="380" t="s">
        <v>8931</v>
      </c>
      <c r="C2615" s="380" t="s">
        <v>6446</v>
      </c>
      <c r="D2615" s="381">
        <v>23.92</v>
      </c>
    </row>
    <row r="2616" spans="1:4" s="380" customFormat="1" ht="12.75" x14ac:dyDescent="0.2">
      <c r="A2616" s="380">
        <v>38935</v>
      </c>
      <c r="B2616" s="380" t="s">
        <v>8932</v>
      </c>
      <c r="C2616" s="380" t="s">
        <v>6446</v>
      </c>
      <c r="D2616" s="381">
        <v>25.6</v>
      </c>
    </row>
    <row r="2617" spans="1:4" s="380" customFormat="1" ht="12.75" x14ac:dyDescent="0.2">
      <c r="A2617" s="380">
        <v>38936</v>
      </c>
      <c r="B2617" s="380" t="s">
        <v>8933</v>
      </c>
      <c r="C2617" s="380" t="s">
        <v>6446</v>
      </c>
      <c r="D2617" s="381">
        <v>27.42</v>
      </c>
    </row>
    <row r="2618" spans="1:4" s="380" customFormat="1" ht="12.75" x14ac:dyDescent="0.2">
      <c r="A2618" s="380">
        <v>38937</v>
      </c>
      <c r="B2618" s="380" t="s">
        <v>8934</v>
      </c>
      <c r="C2618" s="380" t="s">
        <v>6446</v>
      </c>
      <c r="D2618" s="381">
        <v>33.409999999999997</v>
      </c>
    </row>
    <row r="2619" spans="1:4" s="380" customFormat="1" ht="12.75" x14ac:dyDescent="0.2">
      <c r="A2619" s="380">
        <v>38938</v>
      </c>
      <c r="B2619" s="380" t="s">
        <v>8935</v>
      </c>
      <c r="C2619" s="380" t="s">
        <v>6446</v>
      </c>
      <c r="D2619" s="381">
        <v>49.68</v>
      </c>
    </row>
    <row r="2620" spans="1:4" s="380" customFormat="1" ht="12.75" x14ac:dyDescent="0.2">
      <c r="A2620" s="380">
        <v>3489</v>
      </c>
      <c r="B2620" s="380" t="s">
        <v>8936</v>
      </c>
      <c r="C2620" s="380" t="s">
        <v>6446</v>
      </c>
      <c r="D2620" s="381">
        <v>14.35</v>
      </c>
    </row>
    <row r="2621" spans="1:4" s="380" customFormat="1" ht="12.75" x14ac:dyDescent="0.2">
      <c r="A2621" s="380">
        <v>20151</v>
      </c>
      <c r="B2621" s="380" t="s">
        <v>13081</v>
      </c>
      <c r="C2621" s="380" t="s">
        <v>6446</v>
      </c>
      <c r="D2621" s="381">
        <v>21.8</v>
      </c>
    </row>
    <row r="2622" spans="1:4" s="380" customFormat="1" ht="12.75" x14ac:dyDescent="0.2">
      <c r="A2622" s="380">
        <v>20152</v>
      </c>
      <c r="B2622" s="380" t="s">
        <v>13082</v>
      </c>
      <c r="C2622" s="380" t="s">
        <v>6446</v>
      </c>
      <c r="D2622" s="381">
        <v>75.849999999999994</v>
      </c>
    </row>
    <row r="2623" spans="1:4" s="380" customFormat="1" ht="12.75" x14ac:dyDescent="0.2">
      <c r="A2623" s="380">
        <v>20148</v>
      </c>
      <c r="B2623" s="380" t="s">
        <v>13083</v>
      </c>
      <c r="C2623" s="380" t="s">
        <v>6446</v>
      </c>
      <c r="D2623" s="381">
        <v>4.33</v>
      </c>
    </row>
    <row r="2624" spans="1:4" s="380" customFormat="1" ht="12.75" x14ac:dyDescent="0.2">
      <c r="A2624" s="380">
        <v>20149</v>
      </c>
      <c r="B2624" s="380" t="s">
        <v>13084</v>
      </c>
      <c r="C2624" s="380" t="s">
        <v>6446</v>
      </c>
      <c r="D2624" s="381">
        <v>6.71</v>
      </c>
    </row>
    <row r="2625" spans="1:4" s="380" customFormat="1" ht="12.75" x14ac:dyDescent="0.2">
      <c r="A2625" s="380">
        <v>20150</v>
      </c>
      <c r="B2625" s="380" t="s">
        <v>13085</v>
      </c>
      <c r="C2625" s="380" t="s">
        <v>6446</v>
      </c>
      <c r="D2625" s="381">
        <v>15.65</v>
      </c>
    </row>
    <row r="2626" spans="1:4" s="380" customFormat="1" ht="12.75" x14ac:dyDescent="0.2">
      <c r="A2626" s="380">
        <v>20157</v>
      </c>
      <c r="B2626" s="380" t="s">
        <v>13086</v>
      </c>
      <c r="C2626" s="380" t="s">
        <v>6446</v>
      </c>
      <c r="D2626" s="381">
        <v>29.41</v>
      </c>
    </row>
    <row r="2627" spans="1:4" s="380" customFormat="1" ht="12.75" x14ac:dyDescent="0.2">
      <c r="A2627" s="380">
        <v>20158</v>
      </c>
      <c r="B2627" s="380" t="s">
        <v>13087</v>
      </c>
      <c r="C2627" s="380" t="s">
        <v>6446</v>
      </c>
      <c r="D2627" s="381">
        <v>97.71</v>
      </c>
    </row>
    <row r="2628" spans="1:4" s="380" customFormat="1" ht="12.75" x14ac:dyDescent="0.2">
      <c r="A2628" s="380">
        <v>20154</v>
      </c>
      <c r="B2628" s="380" t="s">
        <v>13088</v>
      </c>
      <c r="C2628" s="380" t="s">
        <v>6446</v>
      </c>
      <c r="D2628" s="381">
        <v>5.57</v>
      </c>
    </row>
    <row r="2629" spans="1:4" s="380" customFormat="1" ht="12.75" x14ac:dyDescent="0.2">
      <c r="A2629" s="380">
        <v>20155</v>
      </c>
      <c r="B2629" s="380" t="s">
        <v>13089</v>
      </c>
      <c r="C2629" s="380" t="s">
        <v>6446</v>
      </c>
      <c r="D2629" s="381">
        <v>8.34</v>
      </c>
    </row>
    <row r="2630" spans="1:4" s="380" customFormat="1" ht="12.75" x14ac:dyDescent="0.2">
      <c r="A2630" s="380">
        <v>20156</v>
      </c>
      <c r="B2630" s="380" t="s">
        <v>13090</v>
      </c>
      <c r="C2630" s="380" t="s">
        <v>6446</v>
      </c>
      <c r="D2630" s="381">
        <v>18.78</v>
      </c>
    </row>
    <row r="2631" spans="1:4" s="380" customFormat="1" ht="12.75" x14ac:dyDescent="0.2">
      <c r="A2631" s="380">
        <v>3512</v>
      </c>
      <c r="B2631" s="380" t="s">
        <v>8937</v>
      </c>
      <c r="C2631" s="380" t="s">
        <v>6446</v>
      </c>
      <c r="D2631" s="381">
        <v>224.92</v>
      </c>
    </row>
    <row r="2632" spans="1:4" s="380" customFormat="1" ht="12.75" x14ac:dyDescent="0.2">
      <c r="A2632" s="380">
        <v>3499</v>
      </c>
      <c r="B2632" s="380" t="s">
        <v>8938</v>
      </c>
      <c r="C2632" s="380" t="s">
        <v>6446</v>
      </c>
      <c r="D2632" s="381">
        <v>0.95</v>
      </c>
    </row>
    <row r="2633" spans="1:4" s="380" customFormat="1" ht="12.75" x14ac:dyDescent="0.2">
      <c r="A2633" s="380">
        <v>3500</v>
      </c>
      <c r="B2633" s="380" t="s">
        <v>8939</v>
      </c>
      <c r="C2633" s="380" t="s">
        <v>6446</v>
      </c>
      <c r="D2633" s="381">
        <v>1.61</v>
      </c>
    </row>
    <row r="2634" spans="1:4" s="380" customFormat="1" ht="12.75" x14ac:dyDescent="0.2">
      <c r="A2634" s="380">
        <v>3501</v>
      </c>
      <c r="B2634" s="380" t="s">
        <v>8940</v>
      </c>
      <c r="C2634" s="380" t="s">
        <v>6446</v>
      </c>
      <c r="D2634" s="381">
        <v>4.66</v>
      </c>
    </row>
    <row r="2635" spans="1:4" s="380" customFormat="1" ht="12.75" x14ac:dyDescent="0.2">
      <c r="A2635" s="380">
        <v>3502</v>
      </c>
      <c r="B2635" s="380" t="s">
        <v>8941</v>
      </c>
      <c r="C2635" s="380" t="s">
        <v>6446</v>
      </c>
      <c r="D2635" s="381">
        <v>6.64</v>
      </c>
    </row>
    <row r="2636" spans="1:4" s="380" customFormat="1" ht="12.75" x14ac:dyDescent="0.2">
      <c r="A2636" s="380">
        <v>3503</v>
      </c>
      <c r="B2636" s="380" t="s">
        <v>8942</v>
      </c>
      <c r="C2636" s="380" t="s">
        <v>6446</v>
      </c>
      <c r="D2636" s="381">
        <v>7.95</v>
      </c>
    </row>
    <row r="2637" spans="1:4" s="380" customFormat="1" ht="12.75" x14ac:dyDescent="0.2">
      <c r="A2637" s="380">
        <v>3477</v>
      </c>
      <c r="B2637" s="380" t="s">
        <v>8943</v>
      </c>
      <c r="C2637" s="380" t="s">
        <v>6446</v>
      </c>
      <c r="D2637" s="381">
        <v>30.79</v>
      </c>
    </row>
    <row r="2638" spans="1:4" s="380" customFormat="1" ht="12.75" x14ac:dyDescent="0.2">
      <c r="A2638" s="380">
        <v>3478</v>
      </c>
      <c r="B2638" s="380" t="s">
        <v>8944</v>
      </c>
      <c r="C2638" s="380" t="s">
        <v>6446</v>
      </c>
      <c r="D2638" s="381">
        <v>70.739999999999995</v>
      </c>
    </row>
    <row r="2639" spans="1:4" s="380" customFormat="1" ht="12.75" x14ac:dyDescent="0.2">
      <c r="A2639" s="380">
        <v>3525</v>
      </c>
      <c r="B2639" s="380" t="s">
        <v>8945</v>
      </c>
      <c r="C2639" s="380" t="s">
        <v>6446</v>
      </c>
      <c r="D2639" s="381">
        <v>83.93</v>
      </c>
    </row>
    <row r="2640" spans="1:4" s="380" customFormat="1" ht="12.75" x14ac:dyDescent="0.2">
      <c r="A2640" s="380">
        <v>3511</v>
      </c>
      <c r="B2640" s="380" t="s">
        <v>8946</v>
      </c>
      <c r="C2640" s="380" t="s">
        <v>6446</v>
      </c>
      <c r="D2640" s="381">
        <v>98.48</v>
      </c>
    </row>
    <row r="2641" spans="1:4" s="380" customFormat="1" ht="12.75" x14ac:dyDescent="0.2">
      <c r="A2641" s="380">
        <v>38917</v>
      </c>
      <c r="B2641" s="380" t="s">
        <v>8947</v>
      </c>
      <c r="C2641" s="380" t="s">
        <v>6446</v>
      </c>
      <c r="D2641" s="381">
        <v>15.33</v>
      </c>
    </row>
    <row r="2642" spans="1:4" s="380" customFormat="1" ht="12.75" x14ac:dyDescent="0.2">
      <c r="A2642" s="380">
        <v>38919</v>
      </c>
      <c r="B2642" s="380" t="s">
        <v>8948</v>
      </c>
      <c r="C2642" s="380" t="s">
        <v>6446</v>
      </c>
      <c r="D2642" s="381">
        <v>22.81</v>
      </c>
    </row>
    <row r="2643" spans="1:4" s="380" customFormat="1" ht="12.75" x14ac:dyDescent="0.2">
      <c r="A2643" s="380">
        <v>38922</v>
      </c>
      <c r="B2643" s="380" t="s">
        <v>8949</v>
      </c>
      <c r="C2643" s="380" t="s">
        <v>6446</v>
      </c>
      <c r="D2643" s="381">
        <v>29.48</v>
      </c>
    </row>
    <row r="2644" spans="1:4" s="380" customFormat="1" ht="12.75" x14ac:dyDescent="0.2">
      <c r="A2644" s="380">
        <v>38921</v>
      </c>
      <c r="B2644" s="380" t="s">
        <v>8950</v>
      </c>
      <c r="C2644" s="380" t="s">
        <v>6446</v>
      </c>
      <c r="D2644" s="381">
        <v>36.44</v>
      </c>
    </row>
    <row r="2645" spans="1:4" s="380" customFormat="1" ht="12.75" x14ac:dyDescent="0.2">
      <c r="A2645" s="380">
        <v>38918</v>
      </c>
      <c r="B2645" s="380" t="s">
        <v>8951</v>
      </c>
      <c r="C2645" s="380" t="s">
        <v>6446</v>
      </c>
      <c r="D2645" s="381">
        <v>34.630000000000003</v>
      </c>
    </row>
    <row r="2646" spans="1:4" s="380" customFormat="1" ht="12.75" x14ac:dyDescent="0.2">
      <c r="A2646" s="380">
        <v>38920</v>
      </c>
      <c r="B2646" s="380" t="s">
        <v>8952</v>
      </c>
      <c r="C2646" s="380" t="s">
        <v>6446</v>
      </c>
      <c r="D2646" s="381">
        <v>43.3</v>
      </c>
    </row>
    <row r="2647" spans="1:4" s="380" customFormat="1" ht="12.75" x14ac:dyDescent="0.2">
      <c r="A2647" s="380">
        <v>12032</v>
      </c>
      <c r="B2647" s="380" t="s">
        <v>8953</v>
      </c>
      <c r="C2647" s="380" t="s">
        <v>6928</v>
      </c>
      <c r="D2647" s="381">
        <v>51.61</v>
      </c>
    </row>
    <row r="2648" spans="1:4" s="380" customFormat="1" ht="12.75" x14ac:dyDescent="0.2">
      <c r="A2648" s="380">
        <v>12030</v>
      </c>
      <c r="B2648" s="380" t="s">
        <v>8954</v>
      </c>
      <c r="C2648" s="380" t="s">
        <v>6928</v>
      </c>
      <c r="D2648" s="381">
        <v>48.49</v>
      </c>
    </row>
    <row r="2649" spans="1:4" s="380" customFormat="1" ht="12.75" x14ac:dyDescent="0.2">
      <c r="A2649" s="380">
        <v>10908</v>
      </c>
      <c r="B2649" s="380" t="s">
        <v>8955</v>
      </c>
      <c r="C2649" s="380" t="s">
        <v>6446</v>
      </c>
      <c r="D2649" s="381">
        <v>16.47</v>
      </c>
    </row>
    <row r="2650" spans="1:4" s="380" customFormat="1" ht="12.75" x14ac:dyDescent="0.2">
      <c r="A2650" s="380">
        <v>10909</v>
      </c>
      <c r="B2650" s="380" t="s">
        <v>8956</v>
      </c>
      <c r="C2650" s="380" t="s">
        <v>6446</v>
      </c>
      <c r="D2650" s="381">
        <v>26.26</v>
      </c>
    </row>
    <row r="2651" spans="1:4" s="380" customFormat="1" ht="12.75" x14ac:dyDescent="0.2">
      <c r="A2651" s="380">
        <v>3669</v>
      </c>
      <c r="B2651" s="380" t="s">
        <v>8957</v>
      </c>
      <c r="C2651" s="380" t="s">
        <v>6446</v>
      </c>
      <c r="D2651" s="381">
        <v>11.25</v>
      </c>
    </row>
    <row r="2652" spans="1:4" s="380" customFormat="1" ht="12.75" x14ac:dyDescent="0.2">
      <c r="A2652" s="380">
        <v>20138</v>
      </c>
      <c r="B2652" s="380" t="s">
        <v>8958</v>
      </c>
      <c r="C2652" s="380" t="s">
        <v>6446</v>
      </c>
      <c r="D2652" s="381">
        <v>55.91</v>
      </c>
    </row>
    <row r="2653" spans="1:4" s="380" customFormat="1" ht="12.75" x14ac:dyDescent="0.2">
      <c r="A2653" s="380">
        <v>20139</v>
      </c>
      <c r="B2653" s="380" t="s">
        <v>13091</v>
      </c>
      <c r="C2653" s="380" t="s">
        <v>6446</v>
      </c>
      <c r="D2653" s="381">
        <v>93.93</v>
      </c>
    </row>
    <row r="2654" spans="1:4" s="380" customFormat="1" ht="12.75" x14ac:dyDescent="0.2">
      <c r="A2654" s="380">
        <v>3668</v>
      </c>
      <c r="B2654" s="380" t="s">
        <v>8959</v>
      </c>
      <c r="C2654" s="380" t="s">
        <v>6446</v>
      </c>
      <c r="D2654" s="381">
        <v>37.24</v>
      </c>
    </row>
    <row r="2655" spans="1:4" s="380" customFormat="1" ht="12.75" x14ac:dyDescent="0.2">
      <c r="A2655" s="380">
        <v>3656</v>
      </c>
      <c r="B2655" s="380" t="s">
        <v>8960</v>
      </c>
      <c r="C2655" s="380" t="s">
        <v>6446</v>
      </c>
      <c r="D2655" s="381">
        <v>18.46</v>
      </c>
    </row>
    <row r="2656" spans="1:4" s="380" customFormat="1" ht="12.75" x14ac:dyDescent="0.2">
      <c r="A2656" s="380">
        <v>10911</v>
      </c>
      <c r="B2656" s="380" t="s">
        <v>8961</v>
      </c>
      <c r="C2656" s="380" t="s">
        <v>6446</v>
      </c>
      <c r="D2656" s="381">
        <v>20.48</v>
      </c>
    </row>
    <row r="2657" spans="1:4" s="380" customFormat="1" ht="12.75" x14ac:dyDescent="0.2">
      <c r="A2657" s="380">
        <v>3654</v>
      </c>
      <c r="B2657" s="380" t="s">
        <v>8962</v>
      </c>
      <c r="C2657" s="380" t="s">
        <v>6446</v>
      </c>
      <c r="D2657" s="381">
        <v>4.99</v>
      </c>
    </row>
    <row r="2658" spans="1:4" s="380" customFormat="1" ht="12.75" x14ac:dyDescent="0.2">
      <c r="A2658" s="380">
        <v>3664</v>
      </c>
      <c r="B2658" s="380" t="s">
        <v>8963</v>
      </c>
      <c r="C2658" s="380" t="s">
        <v>6446</v>
      </c>
      <c r="D2658" s="381">
        <v>6.2</v>
      </c>
    </row>
    <row r="2659" spans="1:4" s="380" customFormat="1" ht="12.75" x14ac:dyDescent="0.2">
      <c r="A2659" s="380">
        <v>3657</v>
      </c>
      <c r="B2659" s="380" t="s">
        <v>8964</v>
      </c>
      <c r="C2659" s="380" t="s">
        <v>6446</v>
      </c>
      <c r="D2659" s="381">
        <v>6.68</v>
      </c>
    </row>
    <row r="2660" spans="1:4" s="380" customFormat="1" ht="12.75" x14ac:dyDescent="0.2">
      <c r="A2660" s="380">
        <v>12625</v>
      </c>
      <c r="B2660" s="380" t="s">
        <v>8965</v>
      </c>
      <c r="C2660" s="380" t="s">
        <v>6446</v>
      </c>
      <c r="D2660" s="381">
        <v>11.41</v>
      </c>
    </row>
    <row r="2661" spans="1:4" s="380" customFormat="1" ht="12.75" x14ac:dyDescent="0.2">
      <c r="A2661" s="380">
        <v>20136</v>
      </c>
      <c r="B2661" s="380" t="s">
        <v>8966</v>
      </c>
      <c r="C2661" s="380" t="s">
        <v>6446</v>
      </c>
      <c r="D2661" s="381">
        <v>126.16</v>
      </c>
    </row>
    <row r="2662" spans="1:4" s="380" customFormat="1" ht="12.75" x14ac:dyDescent="0.2">
      <c r="A2662" s="380">
        <v>20144</v>
      </c>
      <c r="B2662" s="380" t="s">
        <v>13092</v>
      </c>
      <c r="C2662" s="380" t="s">
        <v>6446</v>
      </c>
      <c r="D2662" s="381">
        <v>55.42</v>
      </c>
    </row>
    <row r="2663" spans="1:4" s="380" customFormat="1" ht="12.75" x14ac:dyDescent="0.2">
      <c r="A2663" s="380">
        <v>20143</v>
      </c>
      <c r="B2663" s="380" t="s">
        <v>13093</v>
      </c>
      <c r="C2663" s="380" t="s">
        <v>6446</v>
      </c>
      <c r="D2663" s="381">
        <v>51.76</v>
      </c>
    </row>
    <row r="2664" spans="1:4" s="380" customFormat="1" ht="12.75" x14ac:dyDescent="0.2">
      <c r="A2664" s="380">
        <v>20145</v>
      </c>
      <c r="B2664" s="380" t="s">
        <v>13094</v>
      </c>
      <c r="C2664" s="380" t="s">
        <v>6446</v>
      </c>
      <c r="D2664" s="381">
        <v>146.88</v>
      </c>
    </row>
    <row r="2665" spans="1:4" s="380" customFormat="1" ht="12.75" x14ac:dyDescent="0.2">
      <c r="A2665" s="380">
        <v>20146</v>
      </c>
      <c r="B2665" s="380" t="s">
        <v>13095</v>
      </c>
      <c r="C2665" s="380" t="s">
        <v>6446</v>
      </c>
      <c r="D2665" s="381">
        <v>165.63</v>
      </c>
    </row>
    <row r="2666" spans="1:4" s="380" customFormat="1" ht="12.75" x14ac:dyDescent="0.2">
      <c r="A2666" s="380">
        <v>20140</v>
      </c>
      <c r="B2666" s="380" t="s">
        <v>13096</v>
      </c>
      <c r="C2666" s="380" t="s">
        <v>6446</v>
      </c>
      <c r="D2666" s="381">
        <v>6.59</v>
      </c>
    </row>
    <row r="2667" spans="1:4" s="380" customFormat="1" ht="12.75" x14ac:dyDescent="0.2">
      <c r="A2667" s="380">
        <v>20141</v>
      </c>
      <c r="B2667" s="380" t="s">
        <v>13097</v>
      </c>
      <c r="C2667" s="380" t="s">
        <v>6446</v>
      </c>
      <c r="D2667" s="381">
        <v>11.57</v>
      </c>
    </row>
    <row r="2668" spans="1:4" s="380" customFormat="1" ht="12.75" x14ac:dyDescent="0.2">
      <c r="A2668" s="380">
        <v>20142</v>
      </c>
      <c r="B2668" s="380" t="s">
        <v>13098</v>
      </c>
      <c r="C2668" s="380" t="s">
        <v>6446</v>
      </c>
      <c r="D2668" s="381">
        <v>35.42</v>
      </c>
    </row>
    <row r="2669" spans="1:4" s="380" customFormat="1" ht="12.75" x14ac:dyDescent="0.2">
      <c r="A2669" s="380">
        <v>3659</v>
      </c>
      <c r="B2669" s="380" t="s">
        <v>8967</v>
      </c>
      <c r="C2669" s="380" t="s">
        <v>6446</v>
      </c>
      <c r="D2669" s="381">
        <v>15.36</v>
      </c>
    </row>
    <row r="2670" spans="1:4" s="380" customFormat="1" ht="12.75" x14ac:dyDescent="0.2">
      <c r="A2670" s="380">
        <v>3660</v>
      </c>
      <c r="B2670" s="380" t="s">
        <v>8968</v>
      </c>
      <c r="C2670" s="380" t="s">
        <v>6446</v>
      </c>
      <c r="D2670" s="381">
        <v>22.14</v>
      </c>
    </row>
    <row r="2671" spans="1:4" s="380" customFormat="1" ht="12.75" x14ac:dyDescent="0.2">
      <c r="A2671" s="380">
        <v>3662</v>
      </c>
      <c r="B2671" s="380" t="s">
        <v>8969</v>
      </c>
      <c r="C2671" s="380" t="s">
        <v>6446</v>
      </c>
      <c r="D2671" s="381">
        <v>8.36</v>
      </c>
    </row>
    <row r="2672" spans="1:4" s="380" customFormat="1" ht="12.75" x14ac:dyDescent="0.2">
      <c r="A2672" s="380">
        <v>3661</v>
      </c>
      <c r="B2672" s="380" t="s">
        <v>8970</v>
      </c>
      <c r="C2672" s="380" t="s">
        <v>6446</v>
      </c>
      <c r="D2672" s="381">
        <v>12.31</v>
      </c>
    </row>
    <row r="2673" spans="1:4" s="380" customFormat="1" ht="12.75" x14ac:dyDescent="0.2">
      <c r="A2673" s="380">
        <v>3658</v>
      </c>
      <c r="B2673" s="380" t="s">
        <v>8971</v>
      </c>
      <c r="C2673" s="380" t="s">
        <v>6446</v>
      </c>
      <c r="D2673" s="381">
        <v>15.66</v>
      </c>
    </row>
    <row r="2674" spans="1:4" s="380" customFormat="1" ht="12.75" x14ac:dyDescent="0.2">
      <c r="A2674" s="380">
        <v>3670</v>
      </c>
      <c r="B2674" s="380" t="s">
        <v>8972</v>
      </c>
      <c r="C2674" s="380" t="s">
        <v>6446</v>
      </c>
      <c r="D2674" s="381">
        <v>20.440000000000001</v>
      </c>
    </row>
    <row r="2675" spans="1:4" s="380" customFormat="1" ht="12.75" x14ac:dyDescent="0.2">
      <c r="A2675" s="380">
        <v>3666</v>
      </c>
      <c r="B2675" s="380" t="s">
        <v>8973</v>
      </c>
      <c r="C2675" s="380" t="s">
        <v>6446</v>
      </c>
      <c r="D2675" s="381">
        <v>3.46</v>
      </c>
    </row>
    <row r="2676" spans="1:4" s="380" customFormat="1" ht="12.75" x14ac:dyDescent="0.2">
      <c r="A2676" s="380">
        <v>14157</v>
      </c>
      <c r="B2676" s="380" t="s">
        <v>8974</v>
      </c>
      <c r="C2676" s="380" t="s">
        <v>6446</v>
      </c>
      <c r="D2676" s="381">
        <v>1.26</v>
      </c>
    </row>
    <row r="2677" spans="1:4" s="380" customFormat="1" ht="12.75" x14ac:dyDescent="0.2">
      <c r="A2677" s="380">
        <v>3653</v>
      </c>
      <c r="B2677" s="380" t="s">
        <v>8975</v>
      </c>
      <c r="C2677" s="380" t="s">
        <v>6446</v>
      </c>
      <c r="D2677" s="381">
        <v>122.24</v>
      </c>
    </row>
    <row r="2678" spans="1:4" s="380" customFormat="1" ht="12.75" x14ac:dyDescent="0.2">
      <c r="A2678" s="380">
        <v>3649</v>
      </c>
      <c r="B2678" s="380" t="s">
        <v>8976</v>
      </c>
      <c r="C2678" s="380" t="s">
        <v>6446</v>
      </c>
      <c r="D2678" s="381">
        <v>253.2</v>
      </c>
    </row>
    <row r="2679" spans="1:4" s="380" customFormat="1" ht="12.75" x14ac:dyDescent="0.2">
      <c r="A2679" s="380">
        <v>42696</v>
      </c>
      <c r="B2679" s="380" t="s">
        <v>8977</v>
      </c>
      <c r="C2679" s="380" t="s">
        <v>6446</v>
      </c>
      <c r="D2679" s="381">
        <v>708.42</v>
      </c>
    </row>
    <row r="2680" spans="1:4" s="380" customFormat="1" ht="12.75" x14ac:dyDescent="0.2">
      <c r="A2680" s="380">
        <v>42697</v>
      </c>
      <c r="B2680" s="380" t="s">
        <v>8978</v>
      </c>
      <c r="C2680" s="380" t="s">
        <v>6446</v>
      </c>
      <c r="D2680" s="382">
        <v>1066.8900000000001</v>
      </c>
    </row>
    <row r="2681" spans="1:4" s="380" customFormat="1" ht="12.75" x14ac:dyDescent="0.2">
      <c r="A2681" s="380">
        <v>42698</v>
      </c>
      <c r="B2681" s="380" t="s">
        <v>8979</v>
      </c>
      <c r="C2681" s="380" t="s">
        <v>6446</v>
      </c>
      <c r="D2681" s="382">
        <v>1486.15</v>
      </c>
    </row>
    <row r="2682" spans="1:4" s="380" customFormat="1" ht="12.75" x14ac:dyDescent="0.2">
      <c r="A2682" s="380">
        <v>39875</v>
      </c>
      <c r="B2682" s="380" t="s">
        <v>8980</v>
      </c>
      <c r="C2682" s="380" t="s">
        <v>6446</v>
      </c>
      <c r="D2682" s="381">
        <v>705.17</v>
      </c>
    </row>
    <row r="2683" spans="1:4" s="380" customFormat="1" ht="12.75" x14ac:dyDescent="0.2">
      <c r="A2683" s="380">
        <v>39876</v>
      </c>
      <c r="B2683" s="380" t="s">
        <v>8981</v>
      </c>
      <c r="C2683" s="380" t="s">
        <v>6446</v>
      </c>
      <c r="D2683" s="381">
        <v>882.87</v>
      </c>
    </row>
    <row r="2684" spans="1:4" s="380" customFormat="1" ht="12.75" x14ac:dyDescent="0.2">
      <c r="A2684" s="380">
        <v>39877</v>
      </c>
      <c r="B2684" s="380" t="s">
        <v>8982</v>
      </c>
      <c r="C2684" s="380" t="s">
        <v>6446</v>
      </c>
      <c r="D2684" s="382">
        <v>1224.51</v>
      </c>
    </row>
    <row r="2685" spans="1:4" s="380" customFormat="1" ht="12.75" x14ac:dyDescent="0.2">
      <c r="A2685" s="380">
        <v>39878</v>
      </c>
      <c r="B2685" s="380" t="s">
        <v>8983</v>
      </c>
      <c r="C2685" s="380" t="s">
        <v>6446</v>
      </c>
      <c r="D2685" s="382">
        <v>1617.37</v>
      </c>
    </row>
    <row r="2686" spans="1:4" s="380" customFormat="1" ht="12.75" x14ac:dyDescent="0.2">
      <c r="A2686" s="380">
        <v>39872</v>
      </c>
      <c r="B2686" s="380" t="s">
        <v>8984</v>
      </c>
      <c r="C2686" s="380" t="s">
        <v>6446</v>
      </c>
      <c r="D2686" s="381">
        <v>483.59</v>
      </c>
    </row>
    <row r="2687" spans="1:4" s="380" customFormat="1" ht="12.75" x14ac:dyDescent="0.2">
      <c r="A2687" s="380">
        <v>39873</v>
      </c>
      <c r="B2687" s="380" t="s">
        <v>8985</v>
      </c>
      <c r="C2687" s="380" t="s">
        <v>6446</v>
      </c>
      <c r="D2687" s="381">
        <v>560.92999999999995</v>
      </c>
    </row>
    <row r="2688" spans="1:4" s="380" customFormat="1" ht="12.75" x14ac:dyDescent="0.2">
      <c r="A2688" s="380">
        <v>39874</v>
      </c>
      <c r="B2688" s="380" t="s">
        <v>8986</v>
      </c>
      <c r="C2688" s="380" t="s">
        <v>6446</v>
      </c>
      <c r="D2688" s="381">
        <v>616.11</v>
      </c>
    </row>
    <row r="2689" spans="1:4" s="380" customFormat="1" ht="12.75" x14ac:dyDescent="0.2">
      <c r="A2689" s="380">
        <v>3674</v>
      </c>
      <c r="B2689" s="380" t="s">
        <v>8987</v>
      </c>
      <c r="C2689" s="380" t="s">
        <v>6465</v>
      </c>
      <c r="D2689" s="381">
        <v>87.23</v>
      </c>
    </row>
    <row r="2690" spans="1:4" s="380" customFormat="1" ht="12.75" x14ac:dyDescent="0.2">
      <c r="A2690" s="380">
        <v>3681</v>
      </c>
      <c r="B2690" s="380" t="s">
        <v>8988</v>
      </c>
      <c r="C2690" s="380" t="s">
        <v>6465</v>
      </c>
      <c r="D2690" s="381">
        <v>129.78</v>
      </c>
    </row>
    <row r="2691" spans="1:4" s="380" customFormat="1" ht="12.75" x14ac:dyDescent="0.2">
      <c r="A2691" s="380">
        <v>3676</v>
      </c>
      <c r="B2691" s="380" t="s">
        <v>8989</v>
      </c>
      <c r="C2691" s="380" t="s">
        <v>6465</v>
      </c>
      <c r="D2691" s="381">
        <v>488.42</v>
      </c>
    </row>
    <row r="2692" spans="1:4" s="380" customFormat="1" ht="12.75" x14ac:dyDescent="0.2">
      <c r="A2692" s="380">
        <v>3679</v>
      </c>
      <c r="B2692" s="380" t="s">
        <v>8990</v>
      </c>
      <c r="C2692" s="380" t="s">
        <v>6465</v>
      </c>
      <c r="D2692" s="381">
        <v>404.08</v>
      </c>
    </row>
    <row r="2693" spans="1:4" s="380" customFormat="1" ht="12.75" x14ac:dyDescent="0.2">
      <c r="A2693" s="380">
        <v>3672</v>
      </c>
      <c r="B2693" s="380" t="s">
        <v>8991</v>
      </c>
      <c r="C2693" s="380" t="s">
        <v>6465</v>
      </c>
      <c r="D2693" s="381">
        <v>1.37</v>
      </c>
    </row>
    <row r="2694" spans="1:4" s="380" customFormat="1" ht="12.75" x14ac:dyDescent="0.2">
      <c r="A2694" s="380">
        <v>3671</v>
      </c>
      <c r="B2694" s="380" t="s">
        <v>8992</v>
      </c>
      <c r="C2694" s="380" t="s">
        <v>6465</v>
      </c>
      <c r="D2694" s="381">
        <v>1.3</v>
      </c>
    </row>
    <row r="2695" spans="1:4" s="380" customFormat="1" ht="12.75" x14ac:dyDescent="0.2">
      <c r="A2695" s="380">
        <v>3673</v>
      </c>
      <c r="B2695" s="380" t="s">
        <v>8993</v>
      </c>
      <c r="C2695" s="380" t="s">
        <v>6465</v>
      </c>
      <c r="D2695" s="381">
        <v>2.04</v>
      </c>
    </row>
    <row r="2696" spans="1:4" s="380" customFormat="1" ht="12.75" x14ac:dyDescent="0.2">
      <c r="A2696" s="380">
        <v>38394</v>
      </c>
      <c r="B2696" s="380" t="s">
        <v>8994</v>
      </c>
      <c r="C2696" s="380" t="s">
        <v>6446</v>
      </c>
      <c r="D2696" s="381">
        <v>343.82</v>
      </c>
    </row>
    <row r="2697" spans="1:4" s="380" customFormat="1" ht="12.75" x14ac:dyDescent="0.2">
      <c r="A2697" s="380">
        <v>3729</v>
      </c>
      <c r="B2697" s="380" t="s">
        <v>8995</v>
      </c>
      <c r="C2697" s="380" t="s">
        <v>6446</v>
      </c>
      <c r="D2697" s="381">
        <v>83.51</v>
      </c>
    </row>
    <row r="2698" spans="1:4" s="380" customFormat="1" ht="12.75" x14ac:dyDescent="0.2">
      <c r="A2698" s="380">
        <v>39357</v>
      </c>
      <c r="B2698" s="380" t="s">
        <v>8996</v>
      </c>
      <c r="C2698" s="380" t="s">
        <v>6446</v>
      </c>
      <c r="D2698" s="381">
        <v>139.30000000000001</v>
      </c>
    </row>
    <row r="2699" spans="1:4" s="380" customFormat="1" ht="12.75" x14ac:dyDescent="0.2">
      <c r="A2699" s="380">
        <v>39358</v>
      </c>
      <c r="B2699" s="380" t="s">
        <v>8997</v>
      </c>
      <c r="C2699" s="380" t="s">
        <v>6446</v>
      </c>
      <c r="D2699" s="381">
        <v>152.75</v>
      </c>
    </row>
    <row r="2700" spans="1:4" s="380" customFormat="1" ht="12.75" x14ac:dyDescent="0.2">
      <c r="A2700" s="380">
        <v>39356</v>
      </c>
      <c r="B2700" s="380" t="s">
        <v>8998</v>
      </c>
      <c r="C2700" s="380" t="s">
        <v>6446</v>
      </c>
      <c r="D2700" s="381">
        <v>260.58999999999997</v>
      </c>
    </row>
    <row r="2701" spans="1:4" s="380" customFormat="1" ht="12.75" x14ac:dyDescent="0.2">
      <c r="A2701" s="380">
        <v>39355</v>
      </c>
      <c r="B2701" s="380" t="s">
        <v>8999</v>
      </c>
      <c r="C2701" s="380" t="s">
        <v>6446</v>
      </c>
      <c r="D2701" s="381">
        <v>224.25</v>
      </c>
    </row>
    <row r="2702" spans="1:4" s="380" customFormat="1" ht="12.75" x14ac:dyDescent="0.2">
      <c r="A2702" s="380">
        <v>39353</v>
      </c>
      <c r="B2702" s="380" t="s">
        <v>9000</v>
      </c>
      <c r="C2702" s="380" t="s">
        <v>6446</v>
      </c>
      <c r="D2702" s="381">
        <v>307.52</v>
      </c>
    </row>
    <row r="2703" spans="1:4" s="380" customFormat="1" ht="12.75" x14ac:dyDescent="0.2">
      <c r="A2703" s="380">
        <v>39354</v>
      </c>
      <c r="B2703" s="380" t="s">
        <v>9001</v>
      </c>
      <c r="C2703" s="380" t="s">
        <v>6446</v>
      </c>
      <c r="D2703" s="381">
        <v>306.49</v>
      </c>
    </row>
    <row r="2704" spans="1:4" s="380" customFormat="1" ht="12.75" x14ac:dyDescent="0.2">
      <c r="A2704" s="380">
        <v>39398</v>
      </c>
      <c r="B2704" s="380" t="s">
        <v>9002</v>
      </c>
      <c r="C2704" s="380" t="s">
        <v>6446</v>
      </c>
      <c r="D2704" s="381">
        <v>55.23</v>
      </c>
    </row>
    <row r="2705" spans="1:4" s="380" customFormat="1" ht="12.75" x14ac:dyDescent="0.2">
      <c r="A2705" s="380">
        <v>13343</v>
      </c>
      <c r="B2705" s="380" t="s">
        <v>9003</v>
      </c>
      <c r="C2705" s="380" t="s">
        <v>6446</v>
      </c>
      <c r="D2705" s="381">
        <v>31.94</v>
      </c>
    </row>
    <row r="2706" spans="1:4" s="380" customFormat="1" ht="12.75" x14ac:dyDescent="0.2">
      <c r="A2706" s="380">
        <v>12118</v>
      </c>
      <c r="B2706" s="380" t="s">
        <v>9004</v>
      </c>
      <c r="C2706" s="380" t="s">
        <v>6446</v>
      </c>
      <c r="D2706" s="381">
        <v>21.91</v>
      </c>
    </row>
    <row r="2707" spans="1:4" s="380" customFormat="1" ht="12.75" x14ac:dyDescent="0.2">
      <c r="A2707" s="380">
        <v>39482</v>
      </c>
      <c r="B2707" s="380" t="s">
        <v>13099</v>
      </c>
      <c r="C2707" s="380" t="s">
        <v>6446</v>
      </c>
      <c r="D2707" s="381">
        <v>589.03</v>
      </c>
    </row>
    <row r="2708" spans="1:4" s="380" customFormat="1" ht="12.75" x14ac:dyDescent="0.2">
      <c r="A2708" s="380">
        <v>39486</v>
      </c>
      <c r="B2708" s="380" t="s">
        <v>13100</v>
      </c>
      <c r="C2708" s="380" t="s">
        <v>6446</v>
      </c>
      <c r="D2708" s="381">
        <v>480.73</v>
      </c>
    </row>
    <row r="2709" spans="1:4" s="380" customFormat="1" ht="12.75" x14ac:dyDescent="0.2">
      <c r="A2709" s="380">
        <v>39484</v>
      </c>
      <c r="B2709" s="380" t="s">
        <v>13101</v>
      </c>
      <c r="C2709" s="380" t="s">
        <v>6446</v>
      </c>
      <c r="D2709" s="381">
        <v>589.03</v>
      </c>
    </row>
    <row r="2710" spans="1:4" s="380" customFormat="1" ht="12.75" x14ac:dyDescent="0.2">
      <c r="A2710" s="380">
        <v>39488</v>
      </c>
      <c r="B2710" s="380" t="s">
        <v>13102</v>
      </c>
      <c r="C2710" s="380" t="s">
        <v>6446</v>
      </c>
      <c r="D2710" s="381">
        <v>488.6</v>
      </c>
    </row>
    <row r="2711" spans="1:4" s="380" customFormat="1" ht="12.75" x14ac:dyDescent="0.2">
      <c r="A2711" s="380">
        <v>39485</v>
      </c>
      <c r="B2711" s="380" t="s">
        <v>13103</v>
      </c>
      <c r="C2711" s="380" t="s">
        <v>6446</v>
      </c>
      <c r="D2711" s="381">
        <v>589.03</v>
      </c>
    </row>
    <row r="2712" spans="1:4" s="380" customFormat="1" ht="12.75" x14ac:dyDescent="0.2">
      <c r="A2712" s="380">
        <v>39489</v>
      </c>
      <c r="B2712" s="380" t="s">
        <v>13104</v>
      </c>
      <c r="C2712" s="380" t="s">
        <v>6446</v>
      </c>
      <c r="D2712" s="381">
        <v>496.89</v>
      </c>
    </row>
    <row r="2713" spans="1:4" s="380" customFormat="1" ht="12.75" x14ac:dyDescent="0.2">
      <c r="A2713" s="380">
        <v>39490</v>
      </c>
      <c r="B2713" s="380" t="s">
        <v>13105</v>
      </c>
      <c r="C2713" s="380" t="s">
        <v>6446</v>
      </c>
      <c r="D2713" s="381">
        <v>740.42</v>
      </c>
    </row>
    <row r="2714" spans="1:4" s="380" customFormat="1" ht="12.75" x14ac:dyDescent="0.2">
      <c r="A2714" s="380">
        <v>39494</v>
      </c>
      <c r="B2714" s="380" t="s">
        <v>13106</v>
      </c>
      <c r="C2714" s="380" t="s">
        <v>6446</v>
      </c>
      <c r="D2714" s="381">
        <v>531.69000000000005</v>
      </c>
    </row>
    <row r="2715" spans="1:4" s="380" customFormat="1" ht="12.75" x14ac:dyDescent="0.2">
      <c r="A2715" s="380">
        <v>39495</v>
      </c>
      <c r="B2715" s="380" t="s">
        <v>13107</v>
      </c>
      <c r="C2715" s="380" t="s">
        <v>6446</v>
      </c>
      <c r="D2715" s="381">
        <v>599.14</v>
      </c>
    </row>
    <row r="2716" spans="1:4" s="380" customFormat="1" ht="12.75" x14ac:dyDescent="0.2">
      <c r="A2716" s="380">
        <v>39496</v>
      </c>
      <c r="B2716" s="380" t="s">
        <v>13108</v>
      </c>
      <c r="C2716" s="380" t="s">
        <v>6446</v>
      </c>
      <c r="D2716" s="381">
        <v>659.05</v>
      </c>
    </row>
    <row r="2717" spans="1:4" s="380" customFormat="1" ht="12.75" x14ac:dyDescent="0.2">
      <c r="A2717" s="380">
        <v>39492</v>
      </c>
      <c r="B2717" s="380" t="s">
        <v>13109</v>
      </c>
      <c r="C2717" s="380" t="s">
        <v>6446</v>
      </c>
      <c r="D2717" s="381">
        <v>763</v>
      </c>
    </row>
    <row r="2718" spans="1:4" s="380" customFormat="1" ht="12.75" x14ac:dyDescent="0.2">
      <c r="A2718" s="380">
        <v>39497</v>
      </c>
      <c r="B2718" s="380" t="s">
        <v>13110</v>
      </c>
      <c r="C2718" s="380" t="s">
        <v>6446</v>
      </c>
      <c r="D2718" s="381">
        <v>689.19</v>
      </c>
    </row>
    <row r="2719" spans="1:4" s="380" customFormat="1" ht="12.75" x14ac:dyDescent="0.2">
      <c r="A2719" s="380">
        <v>39493</v>
      </c>
      <c r="B2719" s="380" t="s">
        <v>13111</v>
      </c>
      <c r="C2719" s="380" t="s">
        <v>6446</v>
      </c>
      <c r="D2719" s="381">
        <v>818.39</v>
      </c>
    </row>
    <row r="2720" spans="1:4" s="380" customFormat="1" ht="12.75" x14ac:dyDescent="0.2">
      <c r="A2720" s="380">
        <v>39500</v>
      </c>
      <c r="B2720" s="380" t="s">
        <v>13112</v>
      </c>
      <c r="C2720" s="380" t="s">
        <v>6446</v>
      </c>
      <c r="D2720" s="381">
        <v>892.94</v>
      </c>
    </row>
    <row r="2721" spans="1:4" s="380" customFormat="1" ht="12.75" x14ac:dyDescent="0.2">
      <c r="A2721" s="380">
        <v>39498</v>
      </c>
      <c r="B2721" s="380" t="s">
        <v>13113</v>
      </c>
      <c r="C2721" s="380" t="s">
        <v>6446</v>
      </c>
      <c r="D2721" s="382">
        <v>1101.29</v>
      </c>
    </row>
    <row r="2722" spans="1:4" s="380" customFormat="1" ht="12.75" x14ac:dyDescent="0.2">
      <c r="A2722" s="380">
        <v>43628</v>
      </c>
      <c r="B2722" s="380" t="s">
        <v>13114</v>
      </c>
      <c r="C2722" s="380" t="s">
        <v>6446</v>
      </c>
      <c r="D2722" s="381">
        <v>868.05</v>
      </c>
    </row>
    <row r="2723" spans="1:4" s="380" customFormat="1" ht="12.75" x14ac:dyDescent="0.2">
      <c r="A2723" s="380">
        <v>39501</v>
      </c>
      <c r="B2723" s="380" t="s">
        <v>13115</v>
      </c>
      <c r="C2723" s="380" t="s">
        <v>6446</v>
      </c>
      <c r="D2723" s="381">
        <v>917.12</v>
      </c>
    </row>
    <row r="2724" spans="1:4" s="380" customFormat="1" ht="12.75" x14ac:dyDescent="0.2">
      <c r="A2724" s="380">
        <v>39499</v>
      </c>
      <c r="B2724" s="380" t="s">
        <v>13116</v>
      </c>
      <c r="C2724" s="380" t="s">
        <v>6446</v>
      </c>
      <c r="D2724" s="382">
        <v>1116.92</v>
      </c>
    </row>
    <row r="2725" spans="1:4" s="380" customFormat="1" ht="12.75" x14ac:dyDescent="0.2">
      <c r="A2725" s="380">
        <v>43621</v>
      </c>
      <c r="B2725" s="380" t="s">
        <v>13117</v>
      </c>
      <c r="C2725" s="380" t="s">
        <v>6446</v>
      </c>
      <c r="D2725" s="381">
        <v>922.3</v>
      </c>
    </row>
    <row r="2726" spans="1:4" s="380" customFormat="1" ht="12.75" x14ac:dyDescent="0.2">
      <c r="A2726" s="380">
        <v>3733</v>
      </c>
      <c r="B2726" s="380" t="s">
        <v>9005</v>
      </c>
      <c r="C2726" s="380" t="s">
        <v>6447</v>
      </c>
      <c r="D2726" s="381">
        <v>58.96</v>
      </c>
    </row>
    <row r="2727" spans="1:4" s="380" customFormat="1" ht="12.75" x14ac:dyDescent="0.2">
      <c r="A2727" s="380">
        <v>3731</v>
      </c>
      <c r="B2727" s="380" t="s">
        <v>9006</v>
      </c>
      <c r="C2727" s="380" t="s">
        <v>6447</v>
      </c>
      <c r="D2727" s="381">
        <v>54.73</v>
      </c>
    </row>
    <row r="2728" spans="1:4" s="380" customFormat="1" ht="12.75" x14ac:dyDescent="0.2">
      <c r="A2728" s="380">
        <v>38137</v>
      </c>
      <c r="B2728" s="380" t="s">
        <v>9007</v>
      </c>
      <c r="C2728" s="380" t="s">
        <v>6447</v>
      </c>
      <c r="D2728" s="381">
        <v>55.05</v>
      </c>
    </row>
    <row r="2729" spans="1:4" s="380" customFormat="1" ht="12.75" x14ac:dyDescent="0.2">
      <c r="A2729" s="380">
        <v>38135</v>
      </c>
      <c r="B2729" s="380" t="s">
        <v>9008</v>
      </c>
      <c r="C2729" s="380" t="s">
        <v>6447</v>
      </c>
      <c r="D2729" s="381">
        <v>69.78</v>
      </c>
    </row>
    <row r="2730" spans="1:4" s="380" customFormat="1" ht="12.75" x14ac:dyDescent="0.2">
      <c r="A2730" s="380">
        <v>38138</v>
      </c>
      <c r="B2730" s="380" t="s">
        <v>9009</v>
      </c>
      <c r="C2730" s="380" t="s">
        <v>6447</v>
      </c>
      <c r="D2730" s="381">
        <v>54.06</v>
      </c>
    </row>
    <row r="2731" spans="1:4" s="380" customFormat="1" ht="12.75" x14ac:dyDescent="0.2">
      <c r="A2731" s="380">
        <v>3736</v>
      </c>
      <c r="B2731" s="380" t="s">
        <v>9010</v>
      </c>
      <c r="C2731" s="380" t="s">
        <v>6447</v>
      </c>
      <c r="D2731" s="381">
        <v>53</v>
      </c>
    </row>
    <row r="2732" spans="1:4" s="380" customFormat="1" ht="12.75" x14ac:dyDescent="0.2">
      <c r="A2732" s="380">
        <v>3741</v>
      </c>
      <c r="B2732" s="380" t="s">
        <v>9011</v>
      </c>
      <c r="C2732" s="380" t="s">
        <v>6447</v>
      </c>
      <c r="D2732" s="381">
        <v>55.24</v>
      </c>
    </row>
    <row r="2733" spans="1:4" s="380" customFormat="1" ht="12.75" x14ac:dyDescent="0.2">
      <c r="A2733" s="380">
        <v>3745</v>
      </c>
      <c r="B2733" s="380" t="s">
        <v>9012</v>
      </c>
      <c r="C2733" s="380" t="s">
        <v>6447</v>
      </c>
      <c r="D2733" s="381">
        <v>59.57</v>
      </c>
    </row>
    <row r="2734" spans="1:4" s="380" customFormat="1" ht="12.75" x14ac:dyDescent="0.2">
      <c r="A2734" s="380">
        <v>3743</v>
      </c>
      <c r="B2734" s="380" t="s">
        <v>9013</v>
      </c>
      <c r="C2734" s="380" t="s">
        <v>6447</v>
      </c>
      <c r="D2734" s="381">
        <v>55.05</v>
      </c>
    </row>
    <row r="2735" spans="1:4" s="380" customFormat="1" ht="12.75" x14ac:dyDescent="0.2">
      <c r="A2735" s="380">
        <v>3744</v>
      </c>
      <c r="B2735" s="380" t="s">
        <v>9014</v>
      </c>
      <c r="C2735" s="380" t="s">
        <v>6447</v>
      </c>
      <c r="D2735" s="381">
        <v>60.6</v>
      </c>
    </row>
    <row r="2736" spans="1:4" s="380" customFormat="1" ht="12.75" x14ac:dyDescent="0.2">
      <c r="A2736" s="380">
        <v>3739</v>
      </c>
      <c r="B2736" s="380" t="s">
        <v>9015</v>
      </c>
      <c r="C2736" s="380" t="s">
        <v>6447</v>
      </c>
      <c r="D2736" s="381">
        <v>63.68</v>
      </c>
    </row>
    <row r="2737" spans="1:4" s="380" customFormat="1" ht="12.75" x14ac:dyDescent="0.2">
      <c r="A2737" s="380">
        <v>3737</v>
      </c>
      <c r="B2737" s="380" t="s">
        <v>9016</v>
      </c>
      <c r="C2737" s="380" t="s">
        <v>6447</v>
      </c>
      <c r="D2737" s="381">
        <v>66.760000000000005</v>
      </c>
    </row>
    <row r="2738" spans="1:4" s="380" customFormat="1" ht="12.75" x14ac:dyDescent="0.2">
      <c r="A2738" s="380">
        <v>3738</v>
      </c>
      <c r="B2738" s="380" t="s">
        <v>9017</v>
      </c>
      <c r="C2738" s="380" t="s">
        <v>6447</v>
      </c>
      <c r="D2738" s="381">
        <v>77.03</v>
      </c>
    </row>
    <row r="2739" spans="1:4" s="380" customFormat="1" ht="12.75" x14ac:dyDescent="0.2">
      <c r="A2739" s="380">
        <v>3747</v>
      </c>
      <c r="B2739" s="380" t="s">
        <v>9018</v>
      </c>
      <c r="C2739" s="380" t="s">
        <v>6447</v>
      </c>
      <c r="D2739" s="381">
        <v>60.6</v>
      </c>
    </row>
    <row r="2740" spans="1:4" s="380" customFormat="1" ht="12.75" x14ac:dyDescent="0.2">
      <c r="A2740" s="380">
        <v>11649</v>
      </c>
      <c r="B2740" s="380" t="s">
        <v>9019</v>
      </c>
      <c r="C2740" s="380" t="s">
        <v>6446</v>
      </c>
      <c r="D2740" s="381">
        <v>439.61</v>
      </c>
    </row>
    <row r="2741" spans="1:4" s="380" customFormat="1" ht="12.75" x14ac:dyDescent="0.2">
      <c r="A2741" s="380">
        <v>11650</v>
      </c>
      <c r="B2741" s="380" t="s">
        <v>9020</v>
      </c>
      <c r="C2741" s="380" t="s">
        <v>6446</v>
      </c>
      <c r="D2741" s="381">
        <v>749.29</v>
      </c>
    </row>
    <row r="2742" spans="1:4" s="380" customFormat="1" ht="12.75" x14ac:dyDescent="0.2">
      <c r="A2742" s="380">
        <v>3742</v>
      </c>
      <c r="B2742" s="380" t="s">
        <v>9021</v>
      </c>
      <c r="C2742" s="380" t="s">
        <v>6447</v>
      </c>
      <c r="D2742" s="381">
        <v>79.91</v>
      </c>
    </row>
    <row r="2743" spans="1:4" s="380" customFormat="1" ht="12.75" x14ac:dyDescent="0.2">
      <c r="A2743" s="380">
        <v>3746</v>
      </c>
      <c r="B2743" s="380" t="s">
        <v>9022</v>
      </c>
      <c r="C2743" s="380" t="s">
        <v>6447</v>
      </c>
      <c r="D2743" s="381">
        <v>93.3</v>
      </c>
    </row>
    <row r="2744" spans="1:4" s="380" customFormat="1" ht="12.75" x14ac:dyDescent="0.2">
      <c r="A2744" s="380">
        <v>21106</v>
      </c>
      <c r="B2744" s="380" t="s">
        <v>9023</v>
      </c>
      <c r="C2744" s="380" t="s">
        <v>6462</v>
      </c>
      <c r="D2744" s="381">
        <v>41.67</v>
      </c>
    </row>
    <row r="2745" spans="1:4" s="380" customFormat="1" ht="12.75" x14ac:dyDescent="0.2">
      <c r="A2745" s="380">
        <v>3755</v>
      </c>
      <c r="B2745" s="380" t="s">
        <v>9024</v>
      </c>
      <c r="C2745" s="380" t="s">
        <v>6446</v>
      </c>
      <c r="D2745" s="381">
        <v>28.99</v>
      </c>
    </row>
    <row r="2746" spans="1:4" s="380" customFormat="1" ht="12.75" x14ac:dyDescent="0.2">
      <c r="A2746" s="380">
        <v>3750</v>
      </c>
      <c r="B2746" s="380" t="s">
        <v>9025</v>
      </c>
      <c r="C2746" s="380" t="s">
        <v>6446</v>
      </c>
      <c r="D2746" s="381">
        <v>38.99</v>
      </c>
    </row>
    <row r="2747" spans="1:4" s="380" customFormat="1" ht="12.75" x14ac:dyDescent="0.2">
      <c r="A2747" s="380">
        <v>3756</v>
      </c>
      <c r="B2747" s="380" t="s">
        <v>9026</v>
      </c>
      <c r="C2747" s="380" t="s">
        <v>6446</v>
      </c>
      <c r="D2747" s="381">
        <v>72.849999999999994</v>
      </c>
    </row>
    <row r="2748" spans="1:4" s="380" customFormat="1" ht="12.75" x14ac:dyDescent="0.2">
      <c r="A2748" s="380">
        <v>39377</v>
      </c>
      <c r="B2748" s="380" t="s">
        <v>9027</v>
      </c>
      <c r="C2748" s="380" t="s">
        <v>6446</v>
      </c>
      <c r="D2748" s="381">
        <v>215.82</v>
      </c>
    </row>
    <row r="2749" spans="1:4" s="380" customFormat="1" ht="12.75" x14ac:dyDescent="0.2">
      <c r="A2749" s="380">
        <v>38191</v>
      </c>
      <c r="B2749" s="380" t="s">
        <v>9028</v>
      </c>
      <c r="C2749" s="380" t="s">
        <v>6446</v>
      </c>
      <c r="D2749" s="381">
        <v>16.07</v>
      </c>
    </row>
    <row r="2750" spans="1:4" s="380" customFormat="1" ht="12.75" x14ac:dyDescent="0.2">
      <c r="A2750" s="380">
        <v>39381</v>
      </c>
      <c r="B2750" s="380" t="s">
        <v>9029</v>
      </c>
      <c r="C2750" s="380" t="s">
        <v>6446</v>
      </c>
      <c r="D2750" s="381">
        <v>14.99</v>
      </c>
    </row>
    <row r="2751" spans="1:4" s="380" customFormat="1" ht="12.75" x14ac:dyDescent="0.2">
      <c r="A2751" s="380">
        <v>38780</v>
      </c>
      <c r="B2751" s="380" t="s">
        <v>9030</v>
      </c>
      <c r="C2751" s="380" t="s">
        <v>6446</v>
      </c>
      <c r="D2751" s="381">
        <v>18.329999999999998</v>
      </c>
    </row>
    <row r="2752" spans="1:4" s="380" customFormat="1" ht="12.75" x14ac:dyDescent="0.2">
      <c r="A2752" s="380">
        <v>38781</v>
      </c>
      <c r="B2752" s="380" t="s">
        <v>9031</v>
      </c>
      <c r="C2752" s="380" t="s">
        <v>6446</v>
      </c>
      <c r="D2752" s="381">
        <v>61.9</v>
      </c>
    </row>
    <row r="2753" spans="1:4" s="380" customFormat="1" ht="12.75" x14ac:dyDescent="0.2">
      <c r="A2753" s="380">
        <v>38192</v>
      </c>
      <c r="B2753" s="380" t="s">
        <v>9032</v>
      </c>
      <c r="C2753" s="380" t="s">
        <v>6446</v>
      </c>
      <c r="D2753" s="381">
        <v>112</v>
      </c>
    </row>
    <row r="2754" spans="1:4" s="380" customFormat="1" ht="12.75" x14ac:dyDescent="0.2">
      <c r="A2754" s="380">
        <v>3753</v>
      </c>
      <c r="B2754" s="380" t="s">
        <v>9033</v>
      </c>
      <c r="C2754" s="380" t="s">
        <v>6446</v>
      </c>
      <c r="D2754" s="381">
        <v>9.8000000000000007</v>
      </c>
    </row>
    <row r="2755" spans="1:4" s="380" customFormat="1" ht="12.75" x14ac:dyDescent="0.2">
      <c r="A2755" s="380">
        <v>38782</v>
      </c>
      <c r="B2755" s="380" t="s">
        <v>9034</v>
      </c>
      <c r="C2755" s="380" t="s">
        <v>6446</v>
      </c>
      <c r="D2755" s="381">
        <v>12.76</v>
      </c>
    </row>
    <row r="2756" spans="1:4" s="380" customFormat="1" ht="12.75" x14ac:dyDescent="0.2">
      <c r="A2756" s="380">
        <v>38778</v>
      </c>
      <c r="B2756" s="380" t="s">
        <v>9035</v>
      </c>
      <c r="C2756" s="380" t="s">
        <v>6446</v>
      </c>
      <c r="D2756" s="381">
        <v>9.58</v>
      </c>
    </row>
    <row r="2757" spans="1:4" s="380" customFormat="1" ht="12.75" x14ac:dyDescent="0.2">
      <c r="A2757" s="380">
        <v>38779</v>
      </c>
      <c r="B2757" s="380" t="s">
        <v>9036</v>
      </c>
      <c r="C2757" s="380" t="s">
        <v>6446</v>
      </c>
      <c r="D2757" s="381">
        <v>10.15</v>
      </c>
    </row>
    <row r="2758" spans="1:4" s="380" customFormat="1" ht="12.75" x14ac:dyDescent="0.2">
      <c r="A2758" s="380">
        <v>39388</v>
      </c>
      <c r="B2758" s="380" t="s">
        <v>9037</v>
      </c>
      <c r="C2758" s="380" t="s">
        <v>6446</v>
      </c>
      <c r="D2758" s="381">
        <v>11.26</v>
      </c>
    </row>
    <row r="2759" spans="1:4" s="380" customFormat="1" ht="12.75" x14ac:dyDescent="0.2">
      <c r="A2759" s="380">
        <v>39387</v>
      </c>
      <c r="B2759" s="380" t="s">
        <v>9038</v>
      </c>
      <c r="C2759" s="380" t="s">
        <v>6446</v>
      </c>
      <c r="D2759" s="381">
        <v>17.559999999999999</v>
      </c>
    </row>
    <row r="2760" spans="1:4" s="380" customFormat="1" ht="12.75" x14ac:dyDescent="0.2">
      <c r="A2760" s="380">
        <v>39386</v>
      </c>
      <c r="B2760" s="380" t="s">
        <v>9039</v>
      </c>
      <c r="C2760" s="380" t="s">
        <v>6446</v>
      </c>
      <c r="D2760" s="381">
        <v>12.24</v>
      </c>
    </row>
    <row r="2761" spans="1:4" s="380" customFormat="1" ht="12.75" x14ac:dyDescent="0.2">
      <c r="A2761" s="380">
        <v>38194</v>
      </c>
      <c r="B2761" s="380" t="s">
        <v>9040</v>
      </c>
      <c r="C2761" s="380" t="s">
        <v>6446</v>
      </c>
      <c r="D2761" s="381">
        <v>9.16</v>
      </c>
    </row>
    <row r="2762" spans="1:4" s="380" customFormat="1" ht="12.75" x14ac:dyDescent="0.2">
      <c r="A2762" s="380">
        <v>38193</v>
      </c>
      <c r="B2762" s="380" t="s">
        <v>9041</v>
      </c>
      <c r="C2762" s="380" t="s">
        <v>6446</v>
      </c>
      <c r="D2762" s="381">
        <v>7.96</v>
      </c>
    </row>
    <row r="2763" spans="1:4" s="380" customFormat="1" ht="12.75" x14ac:dyDescent="0.2">
      <c r="A2763" s="380">
        <v>12216</v>
      </c>
      <c r="B2763" s="380" t="s">
        <v>9042</v>
      </c>
      <c r="C2763" s="380" t="s">
        <v>6446</v>
      </c>
      <c r="D2763" s="381">
        <v>56.01</v>
      </c>
    </row>
    <row r="2764" spans="1:4" s="380" customFormat="1" ht="12.75" x14ac:dyDescent="0.2">
      <c r="A2764" s="380">
        <v>3757</v>
      </c>
      <c r="B2764" s="380" t="s">
        <v>9043</v>
      </c>
      <c r="C2764" s="380" t="s">
        <v>6446</v>
      </c>
      <c r="D2764" s="381">
        <v>64.77</v>
      </c>
    </row>
    <row r="2765" spans="1:4" s="380" customFormat="1" ht="12.75" x14ac:dyDescent="0.2">
      <c r="A2765" s="380">
        <v>3758</v>
      </c>
      <c r="B2765" s="380" t="s">
        <v>9044</v>
      </c>
      <c r="C2765" s="380" t="s">
        <v>6446</v>
      </c>
      <c r="D2765" s="381">
        <v>75.52</v>
      </c>
    </row>
    <row r="2766" spans="1:4" s="380" customFormat="1" ht="12.75" x14ac:dyDescent="0.2">
      <c r="A2766" s="380">
        <v>12214</v>
      </c>
      <c r="B2766" s="380" t="s">
        <v>9045</v>
      </c>
      <c r="C2766" s="380" t="s">
        <v>6446</v>
      </c>
      <c r="D2766" s="381">
        <v>25.86</v>
      </c>
    </row>
    <row r="2767" spans="1:4" s="380" customFormat="1" ht="12.75" x14ac:dyDescent="0.2">
      <c r="A2767" s="380">
        <v>3749</v>
      </c>
      <c r="B2767" s="380" t="s">
        <v>9046</v>
      </c>
      <c r="C2767" s="380" t="s">
        <v>6446</v>
      </c>
      <c r="D2767" s="381">
        <v>46.09</v>
      </c>
    </row>
    <row r="2768" spans="1:4" s="380" customFormat="1" ht="12.75" x14ac:dyDescent="0.2">
      <c r="A2768" s="380">
        <v>3751</v>
      </c>
      <c r="B2768" s="380" t="s">
        <v>9047</v>
      </c>
      <c r="C2768" s="380" t="s">
        <v>6446</v>
      </c>
      <c r="D2768" s="381">
        <v>62.9</v>
      </c>
    </row>
    <row r="2769" spans="1:4" s="380" customFormat="1" ht="12.75" x14ac:dyDescent="0.2">
      <c r="A2769" s="380">
        <v>39376</v>
      </c>
      <c r="B2769" s="380" t="s">
        <v>9048</v>
      </c>
      <c r="C2769" s="380" t="s">
        <v>6446</v>
      </c>
      <c r="D2769" s="381">
        <v>53.02</v>
      </c>
    </row>
    <row r="2770" spans="1:4" s="380" customFormat="1" ht="12.75" x14ac:dyDescent="0.2">
      <c r="A2770" s="380">
        <v>3752</v>
      </c>
      <c r="B2770" s="380" t="s">
        <v>9049</v>
      </c>
      <c r="C2770" s="380" t="s">
        <v>6446</v>
      </c>
      <c r="D2770" s="381">
        <v>103.76</v>
      </c>
    </row>
    <row r="2771" spans="1:4" s="380" customFormat="1" ht="12.75" x14ac:dyDescent="0.2">
      <c r="A2771" s="380">
        <v>746</v>
      </c>
      <c r="B2771" s="380" t="s">
        <v>13118</v>
      </c>
      <c r="C2771" s="380" t="s">
        <v>6446</v>
      </c>
      <c r="D2771" s="382">
        <v>2450</v>
      </c>
    </row>
    <row r="2772" spans="1:4" s="380" customFormat="1" ht="12.75" x14ac:dyDescent="0.2">
      <c r="A2772" s="380">
        <v>20269</v>
      </c>
      <c r="B2772" s="380" t="s">
        <v>15111</v>
      </c>
      <c r="C2772" s="380" t="s">
        <v>6446</v>
      </c>
      <c r="D2772" s="381">
        <v>74.89</v>
      </c>
    </row>
    <row r="2773" spans="1:4" s="380" customFormat="1" ht="12.75" x14ac:dyDescent="0.2">
      <c r="A2773" s="380">
        <v>20270</v>
      </c>
      <c r="B2773" s="380" t="s">
        <v>15112</v>
      </c>
      <c r="C2773" s="380" t="s">
        <v>6446</v>
      </c>
      <c r="D2773" s="381">
        <v>82.75</v>
      </c>
    </row>
    <row r="2774" spans="1:4" s="380" customFormat="1" ht="12.75" x14ac:dyDescent="0.2">
      <c r="A2774" s="380">
        <v>11696</v>
      </c>
      <c r="B2774" s="380" t="s">
        <v>15113</v>
      </c>
      <c r="C2774" s="380" t="s">
        <v>6446</v>
      </c>
      <c r="D2774" s="381">
        <v>132.46</v>
      </c>
    </row>
    <row r="2775" spans="1:4" s="380" customFormat="1" ht="12.75" x14ac:dyDescent="0.2">
      <c r="A2775" s="380">
        <v>10427</v>
      </c>
      <c r="B2775" s="380" t="s">
        <v>15114</v>
      </c>
      <c r="C2775" s="380" t="s">
        <v>6446</v>
      </c>
      <c r="D2775" s="381">
        <v>370.68</v>
      </c>
    </row>
    <row r="2776" spans="1:4" s="380" customFormat="1" ht="12.75" x14ac:dyDescent="0.2">
      <c r="A2776" s="380">
        <v>10428</v>
      </c>
      <c r="B2776" s="380" t="s">
        <v>15115</v>
      </c>
      <c r="C2776" s="380" t="s">
        <v>6446</v>
      </c>
      <c r="D2776" s="381">
        <v>381.91</v>
      </c>
    </row>
    <row r="2777" spans="1:4" s="380" customFormat="1" ht="12.75" x14ac:dyDescent="0.2">
      <c r="A2777" s="380">
        <v>36521</v>
      </c>
      <c r="B2777" s="380" t="s">
        <v>15116</v>
      </c>
      <c r="C2777" s="380" t="s">
        <v>6446</v>
      </c>
      <c r="D2777" s="381">
        <v>119.16</v>
      </c>
    </row>
    <row r="2778" spans="1:4" s="380" customFormat="1" ht="12.75" x14ac:dyDescent="0.2">
      <c r="A2778" s="380">
        <v>36794</v>
      </c>
      <c r="B2778" s="380" t="s">
        <v>15117</v>
      </c>
      <c r="C2778" s="380" t="s">
        <v>6446</v>
      </c>
      <c r="D2778" s="381">
        <v>126.86</v>
      </c>
    </row>
    <row r="2779" spans="1:4" s="380" customFormat="1" ht="12.75" x14ac:dyDescent="0.2">
      <c r="A2779" s="380">
        <v>10426</v>
      </c>
      <c r="B2779" s="380" t="s">
        <v>15118</v>
      </c>
      <c r="C2779" s="380" t="s">
        <v>6446</v>
      </c>
      <c r="D2779" s="381">
        <v>142.05000000000001</v>
      </c>
    </row>
    <row r="2780" spans="1:4" s="380" customFormat="1" ht="12.75" x14ac:dyDescent="0.2">
      <c r="A2780" s="380">
        <v>10425</v>
      </c>
      <c r="B2780" s="380" t="s">
        <v>15119</v>
      </c>
      <c r="C2780" s="380" t="s">
        <v>6446</v>
      </c>
      <c r="D2780" s="381">
        <v>72.06</v>
      </c>
    </row>
    <row r="2781" spans="1:4" s="380" customFormat="1" ht="12.75" x14ac:dyDescent="0.2">
      <c r="A2781" s="380">
        <v>10431</v>
      </c>
      <c r="B2781" s="380" t="s">
        <v>15120</v>
      </c>
      <c r="C2781" s="380" t="s">
        <v>6446</v>
      </c>
      <c r="D2781" s="381">
        <v>246.73</v>
      </c>
    </row>
    <row r="2782" spans="1:4" s="380" customFormat="1" ht="12.75" x14ac:dyDescent="0.2">
      <c r="A2782" s="380">
        <v>10429</v>
      </c>
      <c r="B2782" s="380" t="s">
        <v>15121</v>
      </c>
      <c r="C2782" s="380" t="s">
        <v>6446</v>
      </c>
      <c r="D2782" s="381">
        <v>121.71</v>
      </c>
    </row>
    <row r="2783" spans="1:4" s="380" customFormat="1" ht="12.75" x14ac:dyDescent="0.2">
      <c r="A2783" s="380">
        <v>2354</v>
      </c>
      <c r="B2783" s="380" t="s">
        <v>9050</v>
      </c>
      <c r="C2783" s="380" t="s">
        <v>6456</v>
      </c>
      <c r="D2783" s="381">
        <v>19.63</v>
      </c>
    </row>
    <row r="2784" spans="1:4" s="380" customFormat="1" ht="12.75" x14ac:dyDescent="0.2">
      <c r="A2784" s="380">
        <v>40932</v>
      </c>
      <c r="B2784" s="380" t="s">
        <v>9051</v>
      </c>
      <c r="C2784" s="380" t="s">
        <v>6627</v>
      </c>
      <c r="D2784" s="382">
        <v>3498.4</v>
      </c>
    </row>
    <row r="2785" spans="1:4" s="380" customFormat="1" ht="12.75" x14ac:dyDescent="0.2">
      <c r="A2785" s="380">
        <v>10853</v>
      </c>
      <c r="B2785" s="380" t="s">
        <v>9052</v>
      </c>
      <c r="C2785" s="380" t="s">
        <v>6446</v>
      </c>
      <c r="D2785" s="381">
        <v>81.05</v>
      </c>
    </row>
    <row r="2786" spans="1:4" s="380" customFormat="1" ht="12.75" x14ac:dyDescent="0.2">
      <c r="A2786" s="380">
        <v>5093</v>
      </c>
      <c r="B2786" s="380" t="s">
        <v>9053</v>
      </c>
      <c r="C2786" s="380" t="s">
        <v>6896</v>
      </c>
      <c r="D2786" s="381">
        <v>16.399999999999999</v>
      </c>
    </row>
    <row r="2787" spans="1:4" s="380" customFormat="1" ht="12.75" x14ac:dyDescent="0.2">
      <c r="A2787" s="380">
        <v>44331</v>
      </c>
      <c r="B2787" s="380" t="s">
        <v>15122</v>
      </c>
      <c r="C2787" s="380" t="s">
        <v>6445</v>
      </c>
      <c r="D2787" s="381">
        <v>33.35</v>
      </c>
    </row>
    <row r="2788" spans="1:4" s="380" customFormat="1" ht="12.75" x14ac:dyDescent="0.2">
      <c r="A2788" s="380">
        <v>37768</v>
      </c>
      <c r="B2788" s="380" t="s">
        <v>9054</v>
      </c>
      <c r="C2788" s="380" t="s">
        <v>6446</v>
      </c>
      <c r="D2788" s="382">
        <v>158000</v>
      </c>
    </row>
    <row r="2789" spans="1:4" s="380" customFormat="1" ht="12.75" x14ac:dyDescent="0.2">
      <c r="A2789" s="380">
        <v>37773</v>
      </c>
      <c r="B2789" s="380" t="s">
        <v>9055</v>
      </c>
      <c r="C2789" s="380" t="s">
        <v>6446</v>
      </c>
      <c r="D2789" s="382">
        <v>134168.63</v>
      </c>
    </row>
    <row r="2790" spans="1:4" s="380" customFormat="1" ht="12.75" x14ac:dyDescent="0.2">
      <c r="A2790" s="380">
        <v>37769</v>
      </c>
      <c r="B2790" s="380" t="s">
        <v>9056</v>
      </c>
      <c r="C2790" s="380" t="s">
        <v>6446</v>
      </c>
      <c r="D2790" s="382">
        <v>224615.2</v>
      </c>
    </row>
    <row r="2791" spans="1:4" s="380" customFormat="1" ht="12.75" x14ac:dyDescent="0.2">
      <c r="A2791" s="380">
        <v>37770</v>
      </c>
      <c r="B2791" s="380" t="s">
        <v>9057</v>
      </c>
      <c r="C2791" s="380" t="s">
        <v>6446</v>
      </c>
      <c r="D2791" s="382">
        <v>381207.83</v>
      </c>
    </row>
    <row r="2792" spans="1:4" s="380" customFormat="1" ht="12.75" x14ac:dyDescent="0.2">
      <c r="A2792" s="380">
        <v>38382</v>
      </c>
      <c r="B2792" s="380" t="s">
        <v>9058</v>
      </c>
      <c r="C2792" s="380" t="s">
        <v>6446</v>
      </c>
      <c r="D2792" s="381">
        <v>12.51</v>
      </c>
    </row>
    <row r="2793" spans="1:4" s="380" customFormat="1" ht="12.75" x14ac:dyDescent="0.2">
      <c r="A2793" s="380">
        <v>38383</v>
      </c>
      <c r="B2793" s="380" t="s">
        <v>9059</v>
      </c>
      <c r="C2793" s="380" t="s">
        <v>6446</v>
      </c>
      <c r="D2793" s="381">
        <v>2.34</v>
      </c>
    </row>
    <row r="2794" spans="1:4" s="380" customFormat="1" ht="12.75" x14ac:dyDescent="0.2">
      <c r="A2794" s="380">
        <v>3768</v>
      </c>
      <c r="B2794" s="380" t="s">
        <v>9060</v>
      </c>
      <c r="C2794" s="380" t="s">
        <v>6446</v>
      </c>
      <c r="D2794" s="381">
        <v>3.37</v>
      </c>
    </row>
    <row r="2795" spans="1:4" s="380" customFormat="1" ht="12.75" x14ac:dyDescent="0.2">
      <c r="A2795" s="380">
        <v>3767</v>
      </c>
      <c r="B2795" s="380" t="s">
        <v>9061</v>
      </c>
      <c r="C2795" s="380" t="s">
        <v>6446</v>
      </c>
      <c r="D2795" s="381">
        <v>0.8</v>
      </c>
    </row>
    <row r="2796" spans="1:4" s="380" customFormat="1" ht="12.75" x14ac:dyDescent="0.2">
      <c r="A2796" s="380">
        <v>13192</v>
      </c>
      <c r="B2796" s="380" t="s">
        <v>9062</v>
      </c>
      <c r="C2796" s="380" t="s">
        <v>6446</v>
      </c>
      <c r="D2796" s="382">
        <v>4620.55</v>
      </c>
    </row>
    <row r="2797" spans="1:4" s="380" customFormat="1" ht="12.75" x14ac:dyDescent="0.2">
      <c r="A2797" s="380">
        <v>38413</v>
      </c>
      <c r="B2797" s="380" t="s">
        <v>9063</v>
      </c>
      <c r="C2797" s="380" t="s">
        <v>6446</v>
      </c>
      <c r="D2797" s="381">
        <v>764.17</v>
      </c>
    </row>
    <row r="2798" spans="1:4" s="380" customFormat="1" ht="12.75" x14ac:dyDescent="0.2">
      <c r="A2798" s="380">
        <v>42440</v>
      </c>
      <c r="B2798" s="380" t="s">
        <v>9064</v>
      </c>
      <c r="C2798" s="380" t="s">
        <v>6446</v>
      </c>
      <c r="D2798" s="381">
        <v>946.93</v>
      </c>
    </row>
    <row r="2799" spans="1:4" s="380" customFormat="1" ht="12.75" x14ac:dyDescent="0.2">
      <c r="A2799" s="380">
        <v>20193</v>
      </c>
      <c r="B2799" s="380" t="s">
        <v>9065</v>
      </c>
      <c r="C2799" s="380" t="s">
        <v>9066</v>
      </c>
      <c r="D2799" s="381">
        <v>4.49</v>
      </c>
    </row>
    <row r="2800" spans="1:4" s="380" customFormat="1" ht="12.75" x14ac:dyDescent="0.2">
      <c r="A2800" s="380">
        <v>10527</v>
      </c>
      <c r="B2800" s="380" t="s">
        <v>13119</v>
      </c>
      <c r="C2800" s="380" t="s">
        <v>9067</v>
      </c>
      <c r="D2800" s="381">
        <v>13.5</v>
      </c>
    </row>
    <row r="2801" spans="1:4" s="380" customFormat="1" ht="12.75" x14ac:dyDescent="0.2">
      <c r="A2801" s="380">
        <v>41805</v>
      </c>
      <c r="B2801" s="380" t="s">
        <v>9068</v>
      </c>
      <c r="C2801" s="380" t="s">
        <v>6627</v>
      </c>
      <c r="D2801" s="381">
        <v>565</v>
      </c>
    </row>
    <row r="2802" spans="1:4" s="380" customFormat="1" ht="12.75" x14ac:dyDescent="0.2">
      <c r="A2802" s="380">
        <v>40271</v>
      </c>
      <c r="B2802" s="380" t="s">
        <v>9069</v>
      </c>
      <c r="C2802" s="380" t="s">
        <v>6627</v>
      </c>
      <c r="D2802" s="381">
        <v>8.77</v>
      </c>
    </row>
    <row r="2803" spans="1:4" s="380" customFormat="1" ht="12.75" x14ac:dyDescent="0.2">
      <c r="A2803" s="380">
        <v>40287</v>
      </c>
      <c r="B2803" s="380" t="s">
        <v>9070</v>
      </c>
      <c r="C2803" s="380" t="s">
        <v>6627</v>
      </c>
      <c r="D2803" s="381">
        <v>3.37</v>
      </c>
    </row>
    <row r="2804" spans="1:4" s="380" customFormat="1" ht="12.75" x14ac:dyDescent="0.2">
      <c r="A2804" s="380">
        <v>40295</v>
      </c>
      <c r="B2804" s="380" t="s">
        <v>9071</v>
      </c>
      <c r="C2804" s="380" t="s">
        <v>6456</v>
      </c>
      <c r="D2804" s="381">
        <v>3.41</v>
      </c>
    </row>
    <row r="2805" spans="1:4" s="380" customFormat="1" ht="12.75" x14ac:dyDescent="0.2">
      <c r="A2805" s="380">
        <v>745</v>
      </c>
      <c r="B2805" s="380" t="s">
        <v>9072</v>
      </c>
      <c r="C2805" s="380" t="s">
        <v>6456</v>
      </c>
      <c r="D2805" s="381">
        <v>3.6</v>
      </c>
    </row>
    <row r="2806" spans="1:4" s="380" customFormat="1" ht="12.75" x14ac:dyDescent="0.2">
      <c r="A2806" s="380">
        <v>4084</v>
      </c>
      <c r="B2806" s="380" t="s">
        <v>9073</v>
      </c>
      <c r="C2806" s="380" t="s">
        <v>6456</v>
      </c>
      <c r="D2806" s="381">
        <v>1.82</v>
      </c>
    </row>
    <row r="2807" spans="1:4" s="380" customFormat="1" ht="12.75" x14ac:dyDescent="0.2">
      <c r="A2807" s="380">
        <v>743</v>
      </c>
      <c r="B2807" s="380" t="s">
        <v>9074</v>
      </c>
      <c r="C2807" s="380" t="s">
        <v>6456</v>
      </c>
      <c r="D2807" s="381">
        <v>1.82</v>
      </c>
    </row>
    <row r="2808" spans="1:4" s="380" customFormat="1" ht="12.75" x14ac:dyDescent="0.2">
      <c r="A2808" s="380">
        <v>40293</v>
      </c>
      <c r="B2808" s="380" t="s">
        <v>9075</v>
      </c>
      <c r="C2808" s="380" t="s">
        <v>6456</v>
      </c>
      <c r="D2808" s="381">
        <v>2.1800000000000002</v>
      </c>
    </row>
    <row r="2809" spans="1:4" s="380" customFormat="1" ht="12.75" x14ac:dyDescent="0.2">
      <c r="A2809" s="380">
        <v>40294</v>
      </c>
      <c r="B2809" s="380" t="s">
        <v>9076</v>
      </c>
      <c r="C2809" s="380" t="s">
        <v>6456</v>
      </c>
      <c r="D2809" s="381">
        <v>1.82</v>
      </c>
    </row>
    <row r="2810" spans="1:4" s="380" customFormat="1" ht="12.75" x14ac:dyDescent="0.2">
      <c r="A2810" s="380">
        <v>4085</v>
      </c>
      <c r="B2810" s="380" t="s">
        <v>9077</v>
      </c>
      <c r="C2810" s="380" t="s">
        <v>6456</v>
      </c>
      <c r="D2810" s="381">
        <v>2.54</v>
      </c>
    </row>
    <row r="2811" spans="1:4" s="380" customFormat="1" ht="12.75" x14ac:dyDescent="0.2">
      <c r="A2811" s="380">
        <v>10775</v>
      </c>
      <c r="B2811" s="380" t="s">
        <v>9078</v>
      </c>
      <c r="C2811" s="380" t="s">
        <v>6627</v>
      </c>
      <c r="D2811" s="381">
        <v>900</v>
      </c>
    </row>
    <row r="2812" spans="1:4" s="380" customFormat="1" ht="12.75" x14ac:dyDescent="0.2">
      <c r="A2812" s="380">
        <v>10776</v>
      </c>
      <c r="B2812" s="380" t="s">
        <v>9079</v>
      </c>
      <c r="C2812" s="380" t="s">
        <v>6627</v>
      </c>
      <c r="D2812" s="381">
        <v>703.12</v>
      </c>
    </row>
    <row r="2813" spans="1:4" s="380" customFormat="1" ht="12.75" x14ac:dyDescent="0.2">
      <c r="A2813" s="380">
        <v>10779</v>
      </c>
      <c r="B2813" s="380" t="s">
        <v>9080</v>
      </c>
      <c r="C2813" s="380" t="s">
        <v>6627</v>
      </c>
      <c r="D2813" s="382">
        <v>1125</v>
      </c>
    </row>
    <row r="2814" spans="1:4" s="380" customFormat="1" ht="12.75" x14ac:dyDescent="0.2">
      <c r="A2814" s="380">
        <v>10777</v>
      </c>
      <c r="B2814" s="380" t="s">
        <v>9081</v>
      </c>
      <c r="C2814" s="380" t="s">
        <v>6627</v>
      </c>
      <c r="D2814" s="382">
        <v>1021.87</v>
      </c>
    </row>
    <row r="2815" spans="1:4" s="380" customFormat="1" ht="12.75" x14ac:dyDescent="0.2">
      <c r="A2815" s="380">
        <v>10778</v>
      </c>
      <c r="B2815" s="380" t="s">
        <v>9082</v>
      </c>
      <c r="C2815" s="380" t="s">
        <v>6627</v>
      </c>
      <c r="D2815" s="382">
        <v>1125</v>
      </c>
    </row>
    <row r="2816" spans="1:4" s="380" customFormat="1" ht="12.75" x14ac:dyDescent="0.2">
      <c r="A2816" s="380">
        <v>40339</v>
      </c>
      <c r="B2816" s="380" t="s">
        <v>9083</v>
      </c>
      <c r="C2816" s="380" t="s">
        <v>6627</v>
      </c>
      <c r="D2816" s="381">
        <v>3.37</v>
      </c>
    </row>
    <row r="2817" spans="1:4" s="380" customFormat="1" ht="12.75" x14ac:dyDescent="0.2">
      <c r="A2817" s="380">
        <v>10749</v>
      </c>
      <c r="B2817" s="380" t="s">
        <v>9084</v>
      </c>
      <c r="C2817" s="380" t="s">
        <v>6627</v>
      </c>
      <c r="D2817" s="381">
        <v>6.18</v>
      </c>
    </row>
    <row r="2818" spans="1:4" s="380" customFormat="1" ht="12.75" x14ac:dyDescent="0.2">
      <c r="A2818" s="380">
        <v>40290</v>
      </c>
      <c r="B2818" s="380" t="s">
        <v>9085</v>
      </c>
      <c r="C2818" s="380" t="s">
        <v>6627</v>
      </c>
      <c r="D2818" s="381">
        <v>8.91</v>
      </c>
    </row>
    <row r="2819" spans="1:4" s="380" customFormat="1" ht="12.75" x14ac:dyDescent="0.2">
      <c r="A2819" s="380">
        <v>3346</v>
      </c>
      <c r="B2819" s="380" t="s">
        <v>13120</v>
      </c>
      <c r="C2819" s="380" t="s">
        <v>6456</v>
      </c>
      <c r="D2819" s="381">
        <v>14.63</v>
      </c>
    </row>
    <row r="2820" spans="1:4" s="380" customFormat="1" ht="12.75" x14ac:dyDescent="0.2">
      <c r="A2820" s="380">
        <v>3348</v>
      </c>
      <c r="B2820" s="380" t="s">
        <v>13121</v>
      </c>
      <c r="C2820" s="380" t="s">
        <v>6456</v>
      </c>
      <c r="D2820" s="381">
        <v>17.5</v>
      </c>
    </row>
    <row r="2821" spans="1:4" s="380" customFormat="1" ht="12.75" x14ac:dyDescent="0.2">
      <c r="A2821" s="380">
        <v>39833</v>
      </c>
      <c r="B2821" s="380" t="s">
        <v>13122</v>
      </c>
      <c r="C2821" s="380" t="s">
        <v>6456</v>
      </c>
      <c r="D2821" s="381">
        <v>23.97</v>
      </c>
    </row>
    <row r="2822" spans="1:4" s="380" customFormat="1" ht="12.75" x14ac:dyDescent="0.2">
      <c r="A2822" s="380">
        <v>7252</v>
      </c>
      <c r="B2822" s="380" t="s">
        <v>9086</v>
      </c>
      <c r="C2822" s="380" t="s">
        <v>6456</v>
      </c>
      <c r="D2822" s="381">
        <v>2.25</v>
      </c>
    </row>
    <row r="2823" spans="1:4" s="380" customFormat="1" ht="12.75" x14ac:dyDescent="0.2">
      <c r="A2823" s="380">
        <v>4778</v>
      </c>
      <c r="B2823" s="380" t="s">
        <v>9087</v>
      </c>
      <c r="C2823" s="380" t="s">
        <v>6456</v>
      </c>
      <c r="D2823" s="381">
        <v>2.93</v>
      </c>
    </row>
    <row r="2824" spans="1:4" s="380" customFormat="1" ht="12.75" x14ac:dyDescent="0.2">
      <c r="A2824" s="380">
        <v>4780</v>
      </c>
      <c r="B2824" s="380" t="s">
        <v>9088</v>
      </c>
      <c r="C2824" s="380" t="s">
        <v>6456</v>
      </c>
      <c r="D2824" s="381">
        <v>3.17</v>
      </c>
    </row>
    <row r="2825" spans="1:4" s="380" customFormat="1" ht="12.75" x14ac:dyDescent="0.2">
      <c r="A2825" s="380">
        <v>10809</v>
      </c>
      <c r="B2825" s="380" t="s">
        <v>9089</v>
      </c>
      <c r="C2825" s="380" t="s">
        <v>6456</v>
      </c>
      <c r="D2825" s="381">
        <v>1.52</v>
      </c>
    </row>
    <row r="2826" spans="1:4" s="380" customFormat="1" ht="12.75" x14ac:dyDescent="0.2">
      <c r="A2826" s="380">
        <v>10811</v>
      </c>
      <c r="B2826" s="380" t="s">
        <v>9090</v>
      </c>
      <c r="C2826" s="380" t="s">
        <v>6456</v>
      </c>
      <c r="D2826" s="381">
        <v>1.3</v>
      </c>
    </row>
    <row r="2827" spans="1:4" s="380" customFormat="1" ht="12.75" x14ac:dyDescent="0.2">
      <c r="A2827" s="380">
        <v>7247</v>
      </c>
      <c r="B2827" s="380" t="s">
        <v>9091</v>
      </c>
      <c r="C2827" s="380" t="s">
        <v>6456</v>
      </c>
      <c r="D2827" s="381">
        <v>2.25</v>
      </c>
    </row>
    <row r="2828" spans="1:4" s="380" customFormat="1" ht="12.75" x14ac:dyDescent="0.2">
      <c r="A2828" s="380">
        <v>40291</v>
      </c>
      <c r="B2828" s="380" t="s">
        <v>9092</v>
      </c>
      <c r="C2828" s="380" t="s">
        <v>6627</v>
      </c>
      <c r="D2828" s="381">
        <v>470.94</v>
      </c>
    </row>
    <row r="2829" spans="1:4" s="380" customFormat="1" ht="12.75" x14ac:dyDescent="0.2">
      <c r="A2829" s="380">
        <v>40275</v>
      </c>
      <c r="B2829" s="380" t="s">
        <v>9093</v>
      </c>
      <c r="C2829" s="380" t="s">
        <v>6627</v>
      </c>
      <c r="D2829" s="381">
        <v>13.5</v>
      </c>
    </row>
    <row r="2830" spans="1:4" s="380" customFormat="1" ht="12.75" x14ac:dyDescent="0.2">
      <c r="A2830" s="380">
        <v>42408</v>
      </c>
      <c r="B2830" s="380" t="s">
        <v>9094</v>
      </c>
      <c r="C2830" s="380" t="s">
        <v>6447</v>
      </c>
      <c r="D2830" s="381">
        <v>1.22</v>
      </c>
    </row>
    <row r="2831" spans="1:4" s="380" customFormat="1" ht="12.75" x14ac:dyDescent="0.2">
      <c r="A2831" s="380">
        <v>3777</v>
      </c>
      <c r="B2831" s="380" t="s">
        <v>9095</v>
      </c>
      <c r="C2831" s="380" t="s">
        <v>6447</v>
      </c>
      <c r="D2831" s="381">
        <v>0.88</v>
      </c>
    </row>
    <row r="2832" spans="1:4" s="380" customFormat="1" ht="12.75" x14ac:dyDescent="0.2">
      <c r="A2832" s="380">
        <v>3798</v>
      </c>
      <c r="B2832" s="380" t="s">
        <v>9096</v>
      </c>
      <c r="C2832" s="380" t="s">
        <v>6446</v>
      </c>
      <c r="D2832" s="381">
        <v>52.64</v>
      </c>
    </row>
    <row r="2833" spans="1:4" s="380" customFormat="1" ht="12.75" x14ac:dyDescent="0.2">
      <c r="A2833" s="380">
        <v>38769</v>
      </c>
      <c r="B2833" s="380" t="s">
        <v>9097</v>
      </c>
      <c r="C2833" s="380" t="s">
        <v>6446</v>
      </c>
      <c r="D2833" s="381">
        <v>41.11</v>
      </c>
    </row>
    <row r="2834" spans="1:4" s="380" customFormat="1" ht="12.75" x14ac:dyDescent="0.2">
      <c r="A2834" s="380">
        <v>39510</v>
      </c>
      <c r="B2834" s="380" t="s">
        <v>9098</v>
      </c>
      <c r="C2834" s="380" t="s">
        <v>6446</v>
      </c>
      <c r="D2834" s="381">
        <v>166.39</v>
      </c>
    </row>
    <row r="2835" spans="1:4" s="380" customFormat="1" ht="12.75" x14ac:dyDescent="0.2">
      <c r="A2835" s="380">
        <v>38776</v>
      </c>
      <c r="B2835" s="380" t="s">
        <v>9099</v>
      </c>
      <c r="C2835" s="380" t="s">
        <v>6446</v>
      </c>
      <c r="D2835" s="381">
        <v>176.59</v>
      </c>
    </row>
    <row r="2836" spans="1:4" s="380" customFormat="1" ht="12.75" x14ac:dyDescent="0.2">
      <c r="A2836" s="380">
        <v>38774</v>
      </c>
      <c r="B2836" s="380" t="s">
        <v>9100</v>
      </c>
      <c r="C2836" s="380" t="s">
        <v>6446</v>
      </c>
      <c r="D2836" s="381">
        <v>23.01</v>
      </c>
    </row>
    <row r="2837" spans="1:4" s="380" customFormat="1" ht="12.75" x14ac:dyDescent="0.2">
      <c r="A2837" s="380">
        <v>42247</v>
      </c>
      <c r="B2837" s="380" t="s">
        <v>9101</v>
      </c>
      <c r="C2837" s="380" t="s">
        <v>6446</v>
      </c>
      <c r="D2837" s="381">
        <v>785.46</v>
      </c>
    </row>
    <row r="2838" spans="1:4" s="380" customFormat="1" ht="12.75" x14ac:dyDescent="0.2">
      <c r="A2838" s="380">
        <v>42248</v>
      </c>
      <c r="B2838" s="380" t="s">
        <v>9102</v>
      </c>
      <c r="C2838" s="380" t="s">
        <v>6446</v>
      </c>
      <c r="D2838" s="381">
        <v>912.37</v>
      </c>
    </row>
    <row r="2839" spans="1:4" s="380" customFormat="1" ht="12.75" x14ac:dyDescent="0.2">
      <c r="A2839" s="380">
        <v>42249</v>
      </c>
      <c r="B2839" s="380" t="s">
        <v>9103</v>
      </c>
      <c r="C2839" s="380" t="s">
        <v>6446</v>
      </c>
      <c r="D2839" s="382">
        <v>1511.47</v>
      </c>
    </row>
    <row r="2840" spans="1:4" s="380" customFormat="1" ht="12.75" x14ac:dyDescent="0.2">
      <c r="A2840" s="380">
        <v>42244</v>
      </c>
      <c r="B2840" s="380" t="s">
        <v>9104</v>
      </c>
      <c r="C2840" s="380" t="s">
        <v>6446</v>
      </c>
      <c r="D2840" s="381">
        <v>236.05</v>
      </c>
    </row>
    <row r="2841" spans="1:4" s="380" customFormat="1" ht="12.75" x14ac:dyDescent="0.2">
      <c r="A2841" s="380">
        <v>42245</v>
      </c>
      <c r="B2841" s="380" t="s">
        <v>9105</v>
      </c>
      <c r="C2841" s="380" t="s">
        <v>6446</v>
      </c>
      <c r="D2841" s="381">
        <v>435.58</v>
      </c>
    </row>
    <row r="2842" spans="1:4" s="380" customFormat="1" ht="12.75" x14ac:dyDescent="0.2">
      <c r="A2842" s="380">
        <v>42246</v>
      </c>
      <c r="B2842" s="380" t="s">
        <v>9106</v>
      </c>
      <c r="C2842" s="380" t="s">
        <v>6446</v>
      </c>
      <c r="D2842" s="381">
        <v>482.17</v>
      </c>
    </row>
    <row r="2843" spans="1:4" s="380" customFormat="1" ht="12.75" x14ac:dyDescent="0.2">
      <c r="A2843" s="380">
        <v>42243</v>
      </c>
      <c r="B2843" s="380" t="s">
        <v>9107</v>
      </c>
      <c r="C2843" s="380" t="s">
        <v>6446</v>
      </c>
      <c r="D2843" s="381">
        <v>581.4</v>
      </c>
    </row>
    <row r="2844" spans="1:4" s="380" customFormat="1" ht="12.75" x14ac:dyDescent="0.2">
      <c r="A2844" s="380">
        <v>38889</v>
      </c>
      <c r="B2844" s="380" t="s">
        <v>9108</v>
      </c>
      <c r="C2844" s="380" t="s">
        <v>6446</v>
      </c>
      <c r="D2844" s="381">
        <v>31.51</v>
      </c>
    </row>
    <row r="2845" spans="1:4" s="380" customFormat="1" ht="12.75" x14ac:dyDescent="0.2">
      <c r="A2845" s="380">
        <v>38784</v>
      </c>
      <c r="B2845" s="380" t="s">
        <v>9109</v>
      </c>
      <c r="C2845" s="380" t="s">
        <v>6446</v>
      </c>
      <c r="D2845" s="381">
        <v>42.16</v>
      </c>
    </row>
    <row r="2846" spans="1:4" s="380" customFormat="1" ht="12.75" x14ac:dyDescent="0.2">
      <c r="A2846" s="380">
        <v>3788</v>
      </c>
      <c r="B2846" s="380" t="s">
        <v>9110</v>
      </c>
      <c r="C2846" s="380" t="s">
        <v>6446</v>
      </c>
      <c r="D2846" s="381">
        <v>43.93</v>
      </c>
    </row>
    <row r="2847" spans="1:4" s="380" customFormat="1" ht="12.75" x14ac:dyDescent="0.2">
      <c r="A2847" s="380">
        <v>12230</v>
      </c>
      <c r="B2847" s="380" t="s">
        <v>9111</v>
      </c>
      <c r="C2847" s="380" t="s">
        <v>6446</v>
      </c>
      <c r="D2847" s="381">
        <v>11.3</v>
      </c>
    </row>
    <row r="2848" spans="1:4" s="380" customFormat="1" ht="12.75" x14ac:dyDescent="0.2">
      <c r="A2848" s="380">
        <v>3780</v>
      </c>
      <c r="B2848" s="380" t="s">
        <v>9112</v>
      </c>
      <c r="C2848" s="380" t="s">
        <v>6446</v>
      </c>
      <c r="D2848" s="381">
        <v>64.819999999999993</v>
      </c>
    </row>
    <row r="2849" spans="1:4" s="380" customFormat="1" ht="12.75" x14ac:dyDescent="0.2">
      <c r="A2849" s="380">
        <v>12231</v>
      </c>
      <c r="B2849" s="380" t="s">
        <v>9113</v>
      </c>
      <c r="C2849" s="380" t="s">
        <v>6446</v>
      </c>
      <c r="D2849" s="381">
        <v>18.79</v>
      </c>
    </row>
    <row r="2850" spans="1:4" s="380" customFormat="1" ht="12.75" x14ac:dyDescent="0.2">
      <c r="A2850" s="380">
        <v>3811</v>
      </c>
      <c r="B2850" s="380" t="s">
        <v>9114</v>
      </c>
      <c r="C2850" s="380" t="s">
        <v>6446</v>
      </c>
      <c r="D2850" s="381">
        <v>60.88</v>
      </c>
    </row>
    <row r="2851" spans="1:4" s="380" customFormat="1" ht="12.75" x14ac:dyDescent="0.2">
      <c r="A2851" s="380">
        <v>12232</v>
      </c>
      <c r="B2851" s="380" t="s">
        <v>9115</v>
      </c>
      <c r="C2851" s="380" t="s">
        <v>6446</v>
      </c>
      <c r="D2851" s="381">
        <v>19.690000000000001</v>
      </c>
    </row>
    <row r="2852" spans="1:4" s="380" customFormat="1" ht="12.75" x14ac:dyDescent="0.2">
      <c r="A2852" s="380">
        <v>3799</v>
      </c>
      <c r="B2852" s="380" t="s">
        <v>9116</v>
      </c>
      <c r="C2852" s="380" t="s">
        <v>6446</v>
      </c>
      <c r="D2852" s="381">
        <v>86.11</v>
      </c>
    </row>
    <row r="2853" spans="1:4" s="380" customFormat="1" ht="12.75" x14ac:dyDescent="0.2">
      <c r="A2853" s="380">
        <v>12239</v>
      </c>
      <c r="B2853" s="380" t="s">
        <v>9117</v>
      </c>
      <c r="C2853" s="380" t="s">
        <v>6446</v>
      </c>
      <c r="D2853" s="381">
        <v>25.77</v>
      </c>
    </row>
    <row r="2854" spans="1:4" s="380" customFormat="1" ht="12.75" x14ac:dyDescent="0.2">
      <c r="A2854" s="380">
        <v>38773</v>
      </c>
      <c r="B2854" s="380" t="s">
        <v>9118</v>
      </c>
      <c r="C2854" s="380" t="s">
        <v>6446</v>
      </c>
      <c r="D2854" s="381">
        <v>4.13</v>
      </c>
    </row>
    <row r="2855" spans="1:4" s="380" customFormat="1" ht="12.75" x14ac:dyDescent="0.2">
      <c r="A2855" s="380">
        <v>12271</v>
      </c>
      <c r="B2855" s="380" t="s">
        <v>9119</v>
      </c>
      <c r="C2855" s="380" t="s">
        <v>6446</v>
      </c>
      <c r="D2855" s="381">
        <v>230.55</v>
      </c>
    </row>
    <row r="2856" spans="1:4" s="380" customFormat="1" ht="12.75" x14ac:dyDescent="0.2">
      <c r="A2856" s="380">
        <v>38785</v>
      </c>
      <c r="B2856" s="380" t="s">
        <v>9120</v>
      </c>
      <c r="C2856" s="380" t="s">
        <v>6446</v>
      </c>
      <c r="D2856" s="381">
        <v>109.15</v>
      </c>
    </row>
    <row r="2857" spans="1:4" s="380" customFormat="1" ht="12.75" x14ac:dyDescent="0.2">
      <c r="A2857" s="380">
        <v>38786</v>
      </c>
      <c r="B2857" s="380" t="s">
        <v>9121</v>
      </c>
      <c r="C2857" s="380" t="s">
        <v>6446</v>
      </c>
      <c r="D2857" s="381">
        <v>134.44999999999999</v>
      </c>
    </row>
    <row r="2858" spans="1:4" s="380" customFormat="1" ht="12.75" x14ac:dyDescent="0.2">
      <c r="A2858" s="380">
        <v>39385</v>
      </c>
      <c r="B2858" s="380" t="s">
        <v>9122</v>
      </c>
      <c r="C2858" s="380" t="s">
        <v>6446</v>
      </c>
      <c r="D2858" s="381">
        <v>21.04</v>
      </c>
    </row>
    <row r="2859" spans="1:4" s="380" customFormat="1" ht="12.75" x14ac:dyDescent="0.2">
      <c r="A2859" s="380">
        <v>39389</v>
      </c>
      <c r="B2859" s="380" t="s">
        <v>9123</v>
      </c>
      <c r="C2859" s="380" t="s">
        <v>6446</v>
      </c>
      <c r="D2859" s="381">
        <v>22.84</v>
      </c>
    </row>
    <row r="2860" spans="1:4" s="380" customFormat="1" ht="12.75" x14ac:dyDescent="0.2">
      <c r="A2860" s="380">
        <v>39390</v>
      </c>
      <c r="B2860" s="380" t="s">
        <v>9124</v>
      </c>
      <c r="C2860" s="380" t="s">
        <v>6446</v>
      </c>
      <c r="D2860" s="381">
        <v>47.87</v>
      </c>
    </row>
    <row r="2861" spans="1:4" s="380" customFormat="1" ht="12.75" x14ac:dyDescent="0.2">
      <c r="A2861" s="380">
        <v>39391</v>
      </c>
      <c r="B2861" s="380" t="s">
        <v>9125</v>
      </c>
      <c r="C2861" s="380" t="s">
        <v>6446</v>
      </c>
      <c r="D2861" s="381">
        <v>53.74</v>
      </c>
    </row>
    <row r="2862" spans="1:4" s="380" customFormat="1" ht="12.75" x14ac:dyDescent="0.2">
      <c r="A2862" s="380">
        <v>3803</v>
      </c>
      <c r="B2862" s="380" t="s">
        <v>9126</v>
      </c>
      <c r="C2862" s="380" t="s">
        <v>6446</v>
      </c>
      <c r="D2862" s="381">
        <v>38.979999999999997</v>
      </c>
    </row>
    <row r="2863" spans="1:4" s="380" customFormat="1" ht="12.75" x14ac:dyDescent="0.2">
      <c r="A2863" s="380">
        <v>38770</v>
      </c>
      <c r="B2863" s="380" t="s">
        <v>9127</v>
      </c>
      <c r="C2863" s="380" t="s">
        <v>6446</v>
      </c>
      <c r="D2863" s="381">
        <v>45.14</v>
      </c>
    </row>
    <row r="2864" spans="1:4" s="380" customFormat="1" ht="12.75" x14ac:dyDescent="0.2">
      <c r="A2864" s="380">
        <v>12267</v>
      </c>
      <c r="B2864" s="380" t="s">
        <v>9128</v>
      </c>
      <c r="C2864" s="380" t="s">
        <v>6446</v>
      </c>
      <c r="D2864" s="381">
        <v>132.28</v>
      </c>
    </row>
    <row r="2865" spans="1:4" s="380" customFormat="1" ht="12.75" x14ac:dyDescent="0.2">
      <c r="A2865" s="380">
        <v>43265</v>
      </c>
      <c r="B2865" s="380" t="s">
        <v>9129</v>
      </c>
      <c r="C2865" s="380" t="s">
        <v>6446</v>
      </c>
      <c r="D2865" s="381">
        <v>65.819999999999993</v>
      </c>
    </row>
    <row r="2866" spans="1:4" s="380" customFormat="1" ht="12.75" x14ac:dyDescent="0.2">
      <c r="A2866" s="380">
        <v>12266</v>
      </c>
      <c r="B2866" s="380" t="s">
        <v>9130</v>
      </c>
      <c r="C2866" s="380" t="s">
        <v>6446</v>
      </c>
      <c r="D2866" s="381">
        <v>67.7</v>
      </c>
    </row>
    <row r="2867" spans="1:4" s="380" customFormat="1" ht="12.75" x14ac:dyDescent="0.2">
      <c r="A2867" s="380">
        <v>39378</v>
      </c>
      <c r="B2867" s="380" t="s">
        <v>9131</v>
      </c>
      <c r="C2867" s="380" t="s">
        <v>6446</v>
      </c>
      <c r="D2867" s="381">
        <v>48</v>
      </c>
    </row>
    <row r="2868" spans="1:4" s="380" customFormat="1" ht="12.75" x14ac:dyDescent="0.2">
      <c r="A2868" s="380">
        <v>43543</v>
      </c>
      <c r="B2868" s="380" t="s">
        <v>9132</v>
      </c>
      <c r="C2868" s="380" t="s">
        <v>6446</v>
      </c>
      <c r="D2868" s="381">
        <v>100</v>
      </c>
    </row>
    <row r="2869" spans="1:4" s="380" customFormat="1" ht="12.75" x14ac:dyDescent="0.2">
      <c r="A2869" s="380">
        <v>38775</v>
      </c>
      <c r="B2869" s="380" t="s">
        <v>9133</v>
      </c>
      <c r="C2869" s="380" t="s">
        <v>6446</v>
      </c>
      <c r="D2869" s="381">
        <v>50.89</v>
      </c>
    </row>
    <row r="2870" spans="1:4" s="380" customFormat="1" ht="12.75" x14ac:dyDescent="0.2">
      <c r="A2870" s="380">
        <v>21119</v>
      </c>
      <c r="B2870" s="380" t="s">
        <v>9134</v>
      </c>
      <c r="C2870" s="380" t="s">
        <v>6446</v>
      </c>
      <c r="D2870" s="381">
        <v>0.99</v>
      </c>
    </row>
    <row r="2871" spans="1:4" s="380" customFormat="1" ht="12.75" x14ac:dyDescent="0.2">
      <c r="A2871" s="380">
        <v>37974</v>
      </c>
      <c r="B2871" s="380" t="s">
        <v>9135</v>
      </c>
      <c r="C2871" s="380" t="s">
        <v>6446</v>
      </c>
      <c r="D2871" s="381">
        <v>1.48</v>
      </c>
    </row>
    <row r="2872" spans="1:4" s="380" customFormat="1" ht="12.75" x14ac:dyDescent="0.2">
      <c r="A2872" s="380">
        <v>37975</v>
      </c>
      <c r="B2872" s="380" t="s">
        <v>9136</v>
      </c>
      <c r="C2872" s="380" t="s">
        <v>6446</v>
      </c>
      <c r="D2872" s="381">
        <v>3.01</v>
      </c>
    </row>
    <row r="2873" spans="1:4" s="380" customFormat="1" ht="12.75" x14ac:dyDescent="0.2">
      <c r="A2873" s="380">
        <v>37976</v>
      </c>
      <c r="B2873" s="380" t="s">
        <v>9137</v>
      </c>
      <c r="C2873" s="380" t="s">
        <v>6446</v>
      </c>
      <c r="D2873" s="381">
        <v>6.17</v>
      </c>
    </row>
    <row r="2874" spans="1:4" s="380" customFormat="1" ht="12.75" x14ac:dyDescent="0.2">
      <c r="A2874" s="380">
        <v>37977</v>
      </c>
      <c r="B2874" s="380" t="s">
        <v>9138</v>
      </c>
      <c r="C2874" s="380" t="s">
        <v>6446</v>
      </c>
      <c r="D2874" s="381">
        <v>8.49</v>
      </c>
    </row>
    <row r="2875" spans="1:4" s="380" customFormat="1" ht="12.75" x14ac:dyDescent="0.2">
      <c r="A2875" s="380">
        <v>37978</v>
      </c>
      <c r="B2875" s="380" t="s">
        <v>9139</v>
      </c>
      <c r="C2875" s="380" t="s">
        <v>6446</v>
      </c>
      <c r="D2875" s="381">
        <v>17.2</v>
      </c>
    </row>
    <row r="2876" spans="1:4" s="380" customFormat="1" ht="12.75" x14ac:dyDescent="0.2">
      <c r="A2876" s="380">
        <v>37979</v>
      </c>
      <c r="B2876" s="380" t="s">
        <v>9140</v>
      </c>
      <c r="C2876" s="380" t="s">
        <v>6446</v>
      </c>
      <c r="D2876" s="381">
        <v>73.92</v>
      </c>
    </row>
    <row r="2877" spans="1:4" s="380" customFormat="1" ht="12.75" x14ac:dyDescent="0.2">
      <c r="A2877" s="380">
        <v>37980</v>
      </c>
      <c r="B2877" s="380" t="s">
        <v>9141</v>
      </c>
      <c r="C2877" s="380" t="s">
        <v>6446</v>
      </c>
      <c r="D2877" s="381">
        <v>83.07</v>
      </c>
    </row>
    <row r="2878" spans="1:4" s="380" customFormat="1" ht="12.75" x14ac:dyDescent="0.2">
      <c r="A2878" s="380">
        <v>36147</v>
      </c>
      <c r="B2878" s="380" t="s">
        <v>9142</v>
      </c>
      <c r="C2878" s="380" t="s">
        <v>6896</v>
      </c>
      <c r="D2878" s="381">
        <v>381.67</v>
      </c>
    </row>
    <row r="2879" spans="1:4" s="380" customFormat="1" ht="12.75" x14ac:dyDescent="0.2">
      <c r="A2879" s="380">
        <v>12731</v>
      </c>
      <c r="B2879" s="380" t="s">
        <v>9143</v>
      </c>
      <c r="C2879" s="380" t="s">
        <v>6446</v>
      </c>
      <c r="D2879" s="381">
        <v>402.44</v>
      </c>
    </row>
    <row r="2880" spans="1:4" s="380" customFormat="1" ht="12.75" x14ac:dyDescent="0.2">
      <c r="A2880" s="380">
        <v>12723</v>
      </c>
      <c r="B2880" s="380" t="s">
        <v>9144</v>
      </c>
      <c r="C2880" s="380" t="s">
        <v>6446</v>
      </c>
      <c r="D2880" s="381">
        <v>3.12</v>
      </c>
    </row>
    <row r="2881" spans="1:4" s="380" customFormat="1" ht="12.75" x14ac:dyDescent="0.2">
      <c r="A2881" s="380">
        <v>12724</v>
      </c>
      <c r="B2881" s="380" t="s">
        <v>9145</v>
      </c>
      <c r="C2881" s="380" t="s">
        <v>6446</v>
      </c>
      <c r="D2881" s="381">
        <v>5.99</v>
      </c>
    </row>
    <row r="2882" spans="1:4" s="380" customFormat="1" ht="12.75" x14ac:dyDescent="0.2">
      <c r="A2882" s="380">
        <v>12725</v>
      </c>
      <c r="B2882" s="380" t="s">
        <v>9146</v>
      </c>
      <c r="C2882" s="380" t="s">
        <v>6446</v>
      </c>
      <c r="D2882" s="381">
        <v>12.03</v>
      </c>
    </row>
    <row r="2883" spans="1:4" s="380" customFormat="1" ht="12.75" x14ac:dyDescent="0.2">
      <c r="A2883" s="380">
        <v>12726</v>
      </c>
      <c r="B2883" s="380" t="s">
        <v>9147</v>
      </c>
      <c r="C2883" s="380" t="s">
        <v>6446</v>
      </c>
      <c r="D2883" s="381">
        <v>26.55</v>
      </c>
    </row>
    <row r="2884" spans="1:4" s="380" customFormat="1" ht="12.75" x14ac:dyDescent="0.2">
      <c r="A2884" s="380">
        <v>12727</v>
      </c>
      <c r="B2884" s="380" t="s">
        <v>9148</v>
      </c>
      <c r="C2884" s="380" t="s">
        <v>6446</v>
      </c>
      <c r="D2884" s="381">
        <v>33.67</v>
      </c>
    </row>
    <row r="2885" spans="1:4" s="380" customFormat="1" ht="12.75" x14ac:dyDescent="0.2">
      <c r="A2885" s="380">
        <v>12728</v>
      </c>
      <c r="B2885" s="380" t="s">
        <v>9149</v>
      </c>
      <c r="C2885" s="380" t="s">
        <v>6446</v>
      </c>
      <c r="D2885" s="381">
        <v>55</v>
      </c>
    </row>
    <row r="2886" spans="1:4" s="380" customFormat="1" ht="12.75" x14ac:dyDescent="0.2">
      <c r="A2886" s="380">
        <v>12729</v>
      </c>
      <c r="B2886" s="380" t="s">
        <v>9150</v>
      </c>
      <c r="C2886" s="380" t="s">
        <v>6446</v>
      </c>
      <c r="D2886" s="381">
        <v>180.26</v>
      </c>
    </row>
    <row r="2887" spans="1:4" s="380" customFormat="1" ht="12.75" x14ac:dyDescent="0.2">
      <c r="A2887" s="380">
        <v>12730</v>
      </c>
      <c r="B2887" s="380" t="s">
        <v>9151</v>
      </c>
      <c r="C2887" s="380" t="s">
        <v>6446</v>
      </c>
      <c r="D2887" s="381">
        <v>275.98</v>
      </c>
    </row>
    <row r="2888" spans="1:4" s="380" customFormat="1" ht="12.75" x14ac:dyDescent="0.2">
      <c r="A2888" s="380">
        <v>3840</v>
      </c>
      <c r="B2888" s="380" t="s">
        <v>9152</v>
      </c>
      <c r="C2888" s="380" t="s">
        <v>6446</v>
      </c>
      <c r="D2888" s="381">
        <v>59.98</v>
      </c>
    </row>
    <row r="2889" spans="1:4" s="380" customFormat="1" ht="12.75" x14ac:dyDescent="0.2">
      <c r="A2889" s="380">
        <v>3838</v>
      </c>
      <c r="B2889" s="380" t="s">
        <v>9153</v>
      </c>
      <c r="C2889" s="380" t="s">
        <v>6446</v>
      </c>
      <c r="D2889" s="381">
        <v>132.38</v>
      </c>
    </row>
    <row r="2890" spans="1:4" s="380" customFormat="1" ht="12.75" x14ac:dyDescent="0.2">
      <c r="A2890" s="380">
        <v>3844</v>
      </c>
      <c r="B2890" s="380" t="s">
        <v>9154</v>
      </c>
      <c r="C2890" s="380" t="s">
        <v>6446</v>
      </c>
      <c r="D2890" s="381">
        <v>236.13</v>
      </c>
    </row>
    <row r="2891" spans="1:4" s="380" customFormat="1" ht="12.75" x14ac:dyDescent="0.2">
      <c r="A2891" s="380">
        <v>3839</v>
      </c>
      <c r="B2891" s="380" t="s">
        <v>9155</v>
      </c>
      <c r="C2891" s="380" t="s">
        <v>6446</v>
      </c>
      <c r="D2891" s="381">
        <v>430.1</v>
      </c>
    </row>
    <row r="2892" spans="1:4" s="380" customFormat="1" ht="12.75" x14ac:dyDescent="0.2">
      <c r="A2892" s="380">
        <v>3843</v>
      </c>
      <c r="B2892" s="380" t="s">
        <v>9156</v>
      </c>
      <c r="C2892" s="380" t="s">
        <v>6446</v>
      </c>
      <c r="D2892" s="381">
        <v>590.33000000000004</v>
      </c>
    </row>
    <row r="2893" spans="1:4" s="380" customFormat="1" ht="12.75" x14ac:dyDescent="0.2">
      <c r="A2893" s="380">
        <v>3900</v>
      </c>
      <c r="B2893" s="380" t="s">
        <v>9157</v>
      </c>
      <c r="C2893" s="380" t="s">
        <v>6446</v>
      </c>
      <c r="D2893" s="381">
        <v>45.05</v>
      </c>
    </row>
    <row r="2894" spans="1:4" s="380" customFormat="1" ht="12.75" x14ac:dyDescent="0.2">
      <c r="A2894" s="380">
        <v>3846</v>
      </c>
      <c r="B2894" s="380" t="s">
        <v>9158</v>
      </c>
      <c r="C2894" s="380" t="s">
        <v>6446</v>
      </c>
      <c r="D2894" s="381">
        <v>14.2</v>
      </c>
    </row>
    <row r="2895" spans="1:4" s="380" customFormat="1" ht="12.75" x14ac:dyDescent="0.2">
      <c r="A2895" s="380">
        <v>3886</v>
      </c>
      <c r="B2895" s="380" t="s">
        <v>9159</v>
      </c>
      <c r="C2895" s="380" t="s">
        <v>6446</v>
      </c>
      <c r="D2895" s="381">
        <v>14.95</v>
      </c>
    </row>
    <row r="2896" spans="1:4" s="380" customFormat="1" ht="12.75" x14ac:dyDescent="0.2">
      <c r="A2896" s="380">
        <v>3854</v>
      </c>
      <c r="B2896" s="380" t="s">
        <v>9160</v>
      </c>
      <c r="C2896" s="380" t="s">
        <v>6446</v>
      </c>
      <c r="D2896" s="381">
        <v>8.31</v>
      </c>
    </row>
    <row r="2897" spans="1:4" s="380" customFormat="1" ht="12.75" x14ac:dyDescent="0.2">
      <c r="A2897" s="380">
        <v>3873</v>
      </c>
      <c r="B2897" s="380" t="s">
        <v>9161</v>
      </c>
      <c r="C2897" s="380" t="s">
        <v>6446</v>
      </c>
      <c r="D2897" s="381">
        <v>11</v>
      </c>
    </row>
    <row r="2898" spans="1:4" s="380" customFormat="1" ht="12.75" x14ac:dyDescent="0.2">
      <c r="A2898" s="380">
        <v>38021</v>
      </c>
      <c r="B2898" s="380" t="s">
        <v>9162</v>
      </c>
      <c r="C2898" s="380" t="s">
        <v>6446</v>
      </c>
      <c r="D2898" s="381">
        <v>26.31</v>
      </c>
    </row>
    <row r="2899" spans="1:4" s="380" customFormat="1" ht="12.75" x14ac:dyDescent="0.2">
      <c r="A2899" s="380">
        <v>3847</v>
      </c>
      <c r="B2899" s="380" t="s">
        <v>9163</v>
      </c>
      <c r="C2899" s="380" t="s">
        <v>6446</v>
      </c>
      <c r="D2899" s="381">
        <v>29.86</v>
      </c>
    </row>
    <row r="2900" spans="1:4" s="380" customFormat="1" ht="12.75" x14ac:dyDescent="0.2">
      <c r="A2900" s="380">
        <v>38022</v>
      </c>
      <c r="B2900" s="380" t="s">
        <v>9164</v>
      </c>
      <c r="C2900" s="380" t="s">
        <v>6446</v>
      </c>
      <c r="D2900" s="381">
        <v>46.64</v>
      </c>
    </row>
    <row r="2901" spans="1:4" s="380" customFormat="1" ht="12.75" x14ac:dyDescent="0.2">
      <c r="A2901" s="380">
        <v>3833</v>
      </c>
      <c r="B2901" s="380" t="s">
        <v>9165</v>
      </c>
      <c r="C2901" s="380" t="s">
        <v>6446</v>
      </c>
      <c r="D2901" s="381">
        <v>25.65</v>
      </c>
    </row>
    <row r="2902" spans="1:4" s="380" customFormat="1" ht="12.75" x14ac:dyDescent="0.2">
      <c r="A2902" s="380">
        <v>3835</v>
      </c>
      <c r="B2902" s="380" t="s">
        <v>9166</v>
      </c>
      <c r="C2902" s="380" t="s">
        <v>6446</v>
      </c>
      <c r="D2902" s="381">
        <v>83.52</v>
      </c>
    </row>
    <row r="2903" spans="1:4" s="380" customFormat="1" ht="12.75" x14ac:dyDescent="0.2">
      <c r="A2903" s="380">
        <v>3836</v>
      </c>
      <c r="B2903" s="380" t="s">
        <v>9167</v>
      </c>
      <c r="C2903" s="380" t="s">
        <v>6446</v>
      </c>
      <c r="D2903" s="381">
        <v>179.76</v>
      </c>
    </row>
    <row r="2904" spans="1:4" s="380" customFormat="1" ht="12.75" x14ac:dyDescent="0.2">
      <c r="A2904" s="380">
        <v>3830</v>
      </c>
      <c r="B2904" s="380" t="s">
        <v>9168</v>
      </c>
      <c r="C2904" s="380" t="s">
        <v>6446</v>
      </c>
      <c r="D2904" s="381">
        <v>293.91000000000003</v>
      </c>
    </row>
    <row r="2905" spans="1:4" s="380" customFormat="1" ht="12.75" x14ac:dyDescent="0.2">
      <c r="A2905" s="380">
        <v>3831</v>
      </c>
      <c r="B2905" s="380" t="s">
        <v>9169</v>
      </c>
      <c r="C2905" s="380" t="s">
        <v>6446</v>
      </c>
      <c r="D2905" s="381">
        <v>491.32</v>
      </c>
    </row>
    <row r="2906" spans="1:4" s="380" customFormat="1" ht="12.75" x14ac:dyDescent="0.2">
      <c r="A2906" s="380">
        <v>37981</v>
      </c>
      <c r="B2906" s="380" t="s">
        <v>9170</v>
      </c>
      <c r="C2906" s="380" t="s">
        <v>6446</v>
      </c>
      <c r="D2906" s="381">
        <v>3.39</v>
      </c>
    </row>
    <row r="2907" spans="1:4" s="380" customFormat="1" ht="12.75" x14ac:dyDescent="0.2">
      <c r="A2907" s="380">
        <v>37982</v>
      </c>
      <c r="B2907" s="380" t="s">
        <v>9171</v>
      </c>
      <c r="C2907" s="380" t="s">
        <v>6446</v>
      </c>
      <c r="D2907" s="381">
        <v>5.14</v>
      </c>
    </row>
    <row r="2908" spans="1:4" s="380" customFormat="1" ht="12.75" x14ac:dyDescent="0.2">
      <c r="A2908" s="380">
        <v>37983</v>
      </c>
      <c r="B2908" s="380" t="s">
        <v>9172</v>
      </c>
      <c r="C2908" s="380" t="s">
        <v>6446</v>
      </c>
      <c r="D2908" s="381">
        <v>7.2</v>
      </c>
    </row>
    <row r="2909" spans="1:4" s="380" customFormat="1" ht="12.75" x14ac:dyDescent="0.2">
      <c r="A2909" s="380">
        <v>37984</v>
      </c>
      <c r="B2909" s="380" t="s">
        <v>9173</v>
      </c>
      <c r="C2909" s="380" t="s">
        <v>6446</v>
      </c>
      <c r="D2909" s="381">
        <v>12.44</v>
      </c>
    </row>
    <row r="2910" spans="1:4" s="380" customFormat="1" ht="12.75" x14ac:dyDescent="0.2">
      <c r="A2910" s="380">
        <v>37985</v>
      </c>
      <c r="B2910" s="380" t="s">
        <v>9174</v>
      </c>
      <c r="C2910" s="380" t="s">
        <v>6446</v>
      </c>
      <c r="D2910" s="381">
        <v>17.420000000000002</v>
      </c>
    </row>
    <row r="2911" spans="1:4" s="380" customFormat="1" ht="12.75" x14ac:dyDescent="0.2">
      <c r="A2911" s="380">
        <v>3826</v>
      </c>
      <c r="B2911" s="380" t="s">
        <v>9175</v>
      </c>
      <c r="C2911" s="380" t="s">
        <v>6446</v>
      </c>
      <c r="D2911" s="381">
        <v>59.52</v>
      </c>
    </row>
    <row r="2912" spans="1:4" s="380" customFormat="1" ht="12.75" x14ac:dyDescent="0.2">
      <c r="A2912" s="380">
        <v>3825</v>
      </c>
      <c r="B2912" s="380" t="s">
        <v>9176</v>
      </c>
      <c r="C2912" s="380" t="s">
        <v>6446</v>
      </c>
      <c r="D2912" s="381">
        <v>17.12</v>
      </c>
    </row>
    <row r="2913" spans="1:4" s="380" customFormat="1" ht="12.75" x14ac:dyDescent="0.2">
      <c r="A2913" s="380">
        <v>3827</v>
      </c>
      <c r="B2913" s="380" t="s">
        <v>9177</v>
      </c>
      <c r="C2913" s="380" t="s">
        <v>6446</v>
      </c>
      <c r="D2913" s="381">
        <v>37.4</v>
      </c>
    </row>
    <row r="2914" spans="1:4" s="380" customFormat="1" ht="12.75" x14ac:dyDescent="0.2">
      <c r="A2914" s="380">
        <v>20165</v>
      </c>
      <c r="B2914" s="380" t="s">
        <v>13123</v>
      </c>
      <c r="C2914" s="380" t="s">
        <v>6446</v>
      </c>
      <c r="D2914" s="381">
        <v>24.37</v>
      </c>
    </row>
    <row r="2915" spans="1:4" s="380" customFormat="1" ht="12.75" x14ac:dyDescent="0.2">
      <c r="A2915" s="380">
        <v>20166</v>
      </c>
      <c r="B2915" s="380" t="s">
        <v>13124</v>
      </c>
      <c r="C2915" s="380" t="s">
        <v>6446</v>
      </c>
      <c r="D2915" s="381">
        <v>78.75</v>
      </c>
    </row>
    <row r="2916" spans="1:4" s="380" customFormat="1" ht="12.75" x14ac:dyDescent="0.2">
      <c r="A2916" s="380">
        <v>20164</v>
      </c>
      <c r="B2916" s="380" t="s">
        <v>13125</v>
      </c>
      <c r="C2916" s="380" t="s">
        <v>6446</v>
      </c>
      <c r="D2916" s="381">
        <v>12.87</v>
      </c>
    </row>
    <row r="2917" spans="1:4" s="380" customFormat="1" ht="12.75" x14ac:dyDescent="0.2">
      <c r="A2917" s="380">
        <v>3893</v>
      </c>
      <c r="B2917" s="380" t="s">
        <v>9178</v>
      </c>
      <c r="C2917" s="380" t="s">
        <v>6446</v>
      </c>
      <c r="D2917" s="381">
        <v>15.97</v>
      </c>
    </row>
    <row r="2918" spans="1:4" s="380" customFormat="1" ht="12.75" x14ac:dyDescent="0.2">
      <c r="A2918" s="380">
        <v>3848</v>
      </c>
      <c r="B2918" s="380" t="s">
        <v>9179</v>
      </c>
      <c r="C2918" s="380" t="s">
        <v>6446</v>
      </c>
      <c r="D2918" s="381">
        <v>9.6999999999999993</v>
      </c>
    </row>
    <row r="2919" spans="1:4" s="380" customFormat="1" ht="12.75" x14ac:dyDescent="0.2">
      <c r="A2919" s="380">
        <v>3895</v>
      </c>
      <c r="B2919" s="380" t="s">
        <v>9180</v>
      </c>
      <c r="C2919" s="380" t="s">
        <v>6446</v>
      </c>
      <c r="D2919" s="381">
        <v>10.55</v>
      </c>
    </row>
    <row r="2920" spans="1:4" s="380" customFormat="1" ht="12.75" x14ac:dyDescent="0.2">
      <c r="A2920" s="380">
        <v>12404</v>
      </c>
      <c r="B2920" s="380" t="s">
        <v>9181</v>
      </c>
      <c r="C2920" s="380" t="s">
        <v>6446</v>
      </c>
      <c r="D2920" s="381">
        <v>10.76</v>
      </c>
    </row>
    <row r="2921" spans="1:4" s="380" customFormat="1" ht="12.75" x14ac:dyDescent="0.2">
      <c r="A2921" s="380">
        <v>3939</v>
      </c>
      <c r="B2921" s="380" t="s">
        <v>9182</v>
      </c>
      <c r="C2921" s="380" t="s">
        <v>6446</v>
      </c>
      <c r="D2921" s="381">
        <v>22.17</v>
      </c>
    </row>
    <row r="2922" spans="1:4" s="380" customFormat="1" ht="12.75" x14ac:dyDescent="0.2">
      <c r="A2922" s="380">
        <v>3911</v>
      </c>
      <c r="B2922" s="380" t="s">
        <v>9183</v>
      </c>
      <c r="C2922" s="380" t="s">
        <v>6446</v>
      </c>
      <c r="D2922" s="381">
        <v>18.11</v>
      </c>
    </row>
    <row r="2923" spans="1:4" s="380" customFormat="1" ht="12.75" x14ac:dyDescent="0.2">
      <c r="A2923" s="380">
        <v>3908</v>
      </c>
      <c r="B2923" s="380" t="s">
        <v>9184</v>
      </c>
      <c r="C2923" s="380" t="s">
        <v>6446</v>
      </c>
      <c r="D2923" s="381">
        <v>5.85</v>
      </c>
    </row>
    <row r="2924" spans="1:4" s="380" customFormat="1" ht="12.75" x14ac:dyDescent="0.2">
      <c r="A2924" s="380">
        <v>3910</v>
      </c>
      <c r="B2924" s="380" t="s">
        <v>9185</v>
      </c>
      <c r="C2924" s="380" t="s">
        <v>6446</v>
      </c>
      <c r="D2924" s="381">
        <v>12.95</v>
      </c>
    </row>
    <row r="2925" spans="1:4" s="380" customFormat="1" ht="12.75" x14ac:dyDescent="0.2">
      <c r="A2925" s="380">
        <v>3913</v>
      </c>
      <c r="B2925" s="380" t="s">
        <v>9186</v>
      </c>
      <c r="C2925" s="380" t="s">
        <v>6446</v>
      </c>
      <c r="D2925" s="381">
        <v>61.93</v>
      </c>
    </row>
    <row r="2926" spans="1:4" s="380" customFormat="1" ht="12.75" x14ac:dyDescent="0.2">
      <c r="A2926" s="380">
        <v>3912</v>
      </c>
      <c r="B2926" s="380" t="s">
        <v>9187</v>
      </c>
      <c r="C2926" s="380" t="s">
        <v>6446</v>
      </c>
      <c r="D2926" s="381">
        <v>33.950000000000003</v>
      </c>
    </row>
    <row r="2927" spans="1:4" s="380" customFormat="1" ht="12.75" x14ac:dyDescent="0.2">
      <c r="A2927" s="380">
        <v>3909</v>
      </c>
      <c r="B2927" s="380" t="s">
        <v>9188</v>
      </c>
      <c r="C2927" s="380" t="s">
        <v>6446</v>
      </c>
      <c r="D2927" s="381">
        <v>7.96</v>
      </c>
    </row>
    <row r="2928" spans="1:4" s="380" customFormat="1" ht="12.75" x14ac:dyDescent="0.2">
      <c r="A2928" s="380">
        <v>3914</v>
      </c>
      <c r="B2928" s="380" t="s">
        <v>9189</v>
      </c>
      <c r="C2928" s="380" t="s">
        <v>6446</v>
      </c>
      <c r="D2928" s="381">
        <v>93.42</v>
      </c>
    </row>
    <row r="2929" spans="1:4" s="380" customFormat="1" ht="12.75" x14ac:dyDescent="0.2">
      <c r="A2929" s="380">
        <v>3915</v>
      </c>
      <c r="B2929" s="380" t="s">
        <v>9190</v>
      </c>
      <c r="C2929" s="380" t="s">
        <v>6446</v>
      </c>
      <c r="D2929" s="381">
        <v>147.32</v>
      </c>
    </row>
    <row r="2930" spans="1:4" s="380" customFormat="1" ht="12.75" x14ac:dyDescent="0.2">
      <c r="A2930" s="380">
        <v>3916</v>
      </c>
      <c r="B2930" s="380" t="s">
        <v>9191</v>
      </c>
      <c r="C2930" s="380" t="s">
        <v>6446</v>
      </c>
      <c r="D2930" s="381">
        <v>268.38</v>
      </c>
    </row>
    <row r="2931" spans="1:4" s="380" customFormat="1" ht="12.75" x14ac:dyDescent="0.2">
      <c r="A2931" s="380">
        <v>3917</v>
      </c>
      <c r="B2931" s="380" t="s">
        <v>9192</v>
      </c>
      <c r="C2931" s="380" t="s">
        <v>6446</v>
      </c>
      <c r="D2931" s="381">
        <v>442.67</v>
      </c>
    </row>
    <row r="2932" spans="1:4" s="380" customFormat="1" ht="12.75" x14ac:dyDescent="0.2">
      <c r="A2932" s="380">
        <v>1904</v>
      </c>
      <c r="B2932" s="380" t="s">
        <v>9193</v>
      </c>
      <c r="C2932" s="380" t="s">
        <v>6446</v>
      </c>
      <c r="D2932" s="381">
        <v>0.95</v>
      </c>
    </row>
    <row r="2933" spans="1:4" s="380" customFormat="1" ht="12.75" x14ac:dyDescent="0.2">
      <c r="A2933" s="380">
        <v>1899</v>
      </c>
      <c r="B2933" s="380" t="s">
        <v>9194</v>
      </c>
      <c r="C2933" s="380" t="s">
        <v>6446</v>
      </c>
      <c r="D2933" s="381">
        <v>1.08</v>
      </c>
    </row>
    <row r="2934" spans="1:4" s="380" customFormat="1" ht="12.75" x14ac:dyDescent="0.2">
      <c r="A2934" s="380">
        <v>1900</v>
      </c>
      <c r="B2934" s="380" t="s">
        <v>9195</v>
      </c>
      <c r="C2934" s="380" t="s">
        <v>6446</v>
      </c>
      <c r="D2934" s="381">
        <v>1.75</v>
      </c>
    </row>
    <row r="2935" spans="1:4" s="380" customFormat="1" ht="12.75" x14ac:dyDescent="0.2">
      <c r="A2935" s="380">
        <v>12407</v>
      </c>
      <c r="B2935" s="380" t="s">
        <v>9196</v>
      </c>
      <c r="C2935" s="380" t="s">
        <v>6446</v>
      </c>
      <c r="D2935" s="381">
        <v>33.51</v>
      </c>
    </row>
    <row r="2936" spans="1:4" s="380" customFormat="1" ht="12.75" x14ac:dyDescent="0.2">
      <c r="A2936" s="380">
        <v>12408</v>
      </c>
      <c r="B2936" s="380" t="s">
        <v>9197</v>
      </c>
      <c r="C2936" s="380" t="s">
        <v>6446</v>
      </c>
      <c r="D2936" s="381">
        <v>18.91</v>
      </c>
    </row>
    <row r="2937" spans="1:4" s="380" customFormat="1" ht="12.75" x14ac:dyDescent="0.2">
      <c r="A2937" s="380">
        <v>12409</v>
      </c>
      <c r="B2937" s="380" t="s">
        <v>9198</v>
      </c>
      <c r="C2937" s="380" t="s">
        <v>6446</v>
      </c>
      <c r="D2937" s="381">
        <v>18.91</v>
      </c>
    </row>
    <row r="2938" spans="1:4" s="380" customFormat="1" ht="12.75" x14ac:dyDescent="0.2">
      <c r="A2938" s="380">
        <v>12410</v>
      </c>
      <c r="B2938" s="380" t="s">
        <v>9199</v>
      </c>
      <c r="C2938" s="380" t="s">
        <v>6446</v>
      </c>
      <c r="D2938" s="381">
        <v>13.03</v>
      </c>
    </row>
    <row r="2939" spans="1:4" s="380" customFormat="1" ht="12.75" x14ac:dyDescent="0.2">
      <c r="A2939" s="380">
        <v>3936</v>
      </c>
      <c r="B2939" s="380" t="s">
        <v>9200</v>
      </c>
      <c r="C2939" s="380" t="s">
        <v>6446</v>
      </c>
      <c r="D2939" s="381">
        <v>23.54</v>
      </c>
    </row>
    <row r="2940" spans="1:4" s="380" customFormat="1" ht="12.75" x14ac:dyDescent="0.2">
      <c r="A2940" s="380">
        <v>3922</v>
      </c>
      <c r="B2940" s="380" t="s">
        <v>9201</v>
      </c>
      <c r="C2940" s="380" t="s">
        <v>6446</v>
      </c>
      <c r="D2940" s="381">
        <v>21.66</v>
      </c>
    </row>
    <row r="2941" spans="1:4" s="380" customFormat="1" ht="12.75" x14ac:dyDescent="0.2">
      <c r="A2941" s="380">
        <v>3924</v>
      </c>
      <c r="B2941" s="380" t="s">
        <v>9202</v>
      </c>
      <c r="C2941" s="380" t="s">
        <v>6446</v>
      </c>
      <c r="D2941" s="381">
        <v>23.54</v>
      </c>
    </row>
    <row r="2942" spans="1:4" s="380" customFormat="1" ht="12.75" x14ac:dyDescent="0.2">
      <c r="A2942" s="380">
        <v>3923</v>
      </c>
      <c r="B2942" s="380" t="s">
        <v>9203</v>
      </c>
      <c r="C2942" s="380" t="s">
        <v>6446</v>
      </c>
      <c r="D2942" s="381">
        <v>23.54</v>
      </c>
    </row>
    <row r="2943" spans="1:4" s="380" customFormat="1" ht="12.75" x14ac:dyDescent="0.2">
      <c r="A2943" s="380">
        <v>3937</v>
      </c>
      <c r="B2943" s="380" t="s">
        <v>9204</v>
      </c>
      <c r="C2943" s="380" t="s">
        <v>6446</v>
      </c>
      <c r="D2943" s="381">
        <v>19.420000000000002</v>
      </c>
    </row>
    <row r="2944" spans="1:4" s="380" customFormat="1" ht="12.75" x14ac:dyDescent="0.2">
      <c r="A2944" s="380">
        <v>3921</v>
      </c>
      <c r="B2944" s="380" t="s">
        <v>9205</v>
      </c>
      <c r="C2944" s="380" t="s">
        <v>6446</v>
      </c>
      <c r="D2944" s="381">
        <v>19.43</v>
      </c>
    </row>
    <row r="2945" spans="1:4" s="380" customFormat="1" ht="12.75" x14ac:dyDescent="0.2">
      <c r="A2945" s="380">
        <v>3920</v>
      </c>
      <c r="B2945" s="380" t="s">
        <v>9206</v>
      </c>
      <c r="C2945" s="380" t="s">
        <v>6446</v>
      </c>
      <c r="D2945" s="381">
        <v>19.420000000000002</v>
      </c>
    </row>
    <row r="2946" spans="1:4" s="380" customFormat="1" ht="12.75" x14ac:dyDescent="0.2">
      <c r="A2946" s="380">
        <v>3938</v>
      </c>
      <c r="B2946" s="380" t="s">
        <v>9207</v>
      </c>
      <c r="C2946" s="380" t="s">
        <v>6446</v>
      </c>
      <c r="D2946" s="381">
        <v>12.81</v>
      </c>
    </row>
    <row r="2947" spans="1:4" s="380" customFormat="1" ht="12.75" x14ac:dyDescent="0.2">
      <c r="A2947" s="380">
        <v>3919</v>
      </c>
      <c r="B2947" s="380" t="s">
        <v>9208</v>
      </c>
      <c r="C2947" s="380" t="s">
        <v>6446</v>
      </c>
      <c r="D2947" s="381">
        <v>13.05</v>
      </c>
    </row>
    <row r="2948" spans="1:4" s="380" customFormat="1" ht="12.75" x14ac:dyDescent="0.2">
      <c r="A2948" s="380">
        <v>3927</v>
      </c>
      <c r="B2948" s="380" t="s">
        <v>9209</v>
      </c>
      <c r="C2948" s="380" t="s">
        <v>6446</v>
      </c>
      <c r="D2948" s="381">
        <v>66.12</v>
      </c>
    </row>
    <row r="2949" spans="1:4" s="380" customFormat="1" ht="12.75" x14ac:dyDescent="0.2">
      <c r="A2949" s="380">
        <v>3928</v>
      </c>
      <c r="B2949" s="380" t="s">
        <v>9210</v>
      </c>
      <c r="C2949" s="380" t="s">
        <v>6446</v>
      </c>
      <c r="D2949" s="381">
        <v>66.12</v>
      </c>
    </row>
    <row r="2950" spans="1:4" s="380" customFormat="1" ht="12.75" x14ac:dyDescent="0.2">
      <c r="A2950" s="380">
        <v>3926</v>
      </c>
      <c r="B2950" s="380" t="s">
        <v>9211</v>
      </c>
      <c r="C2950" s="380" t="s">
        <v>6446</v>
      </c>
      <c r="D2950" s="381">
        <v>37.69</v>
      </c>
    </row>
    <row r="2951" spans="1:4" s="380" customFormat="1" ht="12.75" x14ac:dyDescent="0.2">
      <c r="A2951" s="380">
        <v>3935</v>
      </c>
      <c r="B2951" s="380" t="s">
        <v>9212</v>
      </c>
      <c r="C2951" s="380" t="s">
        <v>6446</v>
      </c>
      <c r="D2951" s="381">
        <v>37.69</v>
      </c>
    </row>
    <row r="2952" spans="1:4" s="380" customFormat="1" ht="12.75" x14ac:dyDescent="0.2">
      <c r="A2952" s="380">
        <v>3925</v>
      </c>
      <c r="B2952" s="380" t="s">
        <v>9213</v>
      </c>
      <c r="C2952" s="380" t="s">
        <v>6446</v>
      </c>
      <c r="D2952" s="381">
        <v>37.69</v>
      </c>
    </row>
    <row r="2953" spans="1:4" s="380" customFormat="1" ht="12.75" x14ac:dyDescent="0.2">
      <c r="A2953" s="380">
        <v>12406</v>
      </c>
      <c r="B2953" s="380" t="s">
        <v>9214</v>
      </c>
      <c r="C2953" s="380" t="s">
        <v>6446</v>
      </c>
      <c r="D2953" s="381">
        <v>9.26</v>
      </c>
    </row>
    <row r="2954" spans="1:4" s="380" customFormat="1" ht="12.75" x14ac:dyDescent="0.2">
      <c r="A2954" s="380">
        <v>3929</v>
      </c>
      <c r="B2954" s="380" t="s">
        <v>9215</v>
      </c>
      <c r="C2954" s="380" t="s">
        <v>6446</v>
      </c>
      <c r="D2954" s="381">
        <v>100.74</v>
      </c>
    </row>
    <row r="2955" spans="1:4" s="380" customFormat="1" ht="12.75" x14ac:dyDescent="0.2">
      <c r="A2955" s="380">
        <v>3931</v>
      </c>
      <c r="B2955" s="380" t="s">
        <v>9216</v>
      </c>
      <c r="C2955" s="380" t="s">
        <v>6446</v>
      </c>
      <c r="D2955" s="381">
        <v>100.74</v>
      </c>
    </row>
    <row r="2956" spans="1:4" s="380" customFormat="1" ht="12.75" x14ac:dyDescent="0.2">
      <c r="A2956" s="380">
        <v>3930</v>
      </c>
      <c r="B2956" s="380" t="s">
        <v>9217</v>
      </c>
      <c r="C2956" s="380" t="s">
        <v>6446</v>
      </c>
      <c r="D2956" s="381">
        <v>100.74</v>
      </c>
    </row>
    <row r="2957" spans="1:4" s="380" customFormat="1" ht="12.75" x14ac:dyDescent="0.2">
      <c r="A2957" s="380">
        <v>3932</v>
      </c>
      <c r="B2957" s="380" t="s">
        <v>9218</v>
      </c>
      <c r="C2957" s="380" t="s">
        <v>6446</v>
      </c>
      <c r="D2957" s="381">
        <v>173.96</v>
      </c>
    </row>
    <row r="2958" spans="1:4" s="380" customFormat="1" ht="12.75" x14ac:dyDescent="0.2">
      <c r="A2958" s="380">
        <v>3933</v>
      </c>
      <c r="B2958" s="380" t="s">
        <v>9219</v>
      </c>
      <c r="C2958" s="380" t="s">
        <v>6446</v>
      </c>
      <c r="D2958" s="381">
        <v>173.96</v>
      </c>
    </row>
    <row r="2959" spans="1:4" s="380" customFormat="1" ht="12.75" x14ac:dyDescent="0.2">
      <c r="A2959" s="380">
        <v>3934</v>
      </c>
      <c r="B2959" s="380" t="s">
        <v>9220</v>
      </c>
      <c r="C2959" s="380" t="s">
        <v>6446</v>
      </c>
      <c r="D2959" s="381">
        <v>173.96</v>
      </c>
    </row>
    <row r="2960" spans="1:4" s="380" customFormat="1" ht="12.75" x14ac:dyDescent="0.2">
      <c r="A2960" s="380">
        <v>40355</v>
      </c>
      <c r="B2960" s="380" t="s">
        <v>9221</v>
      </c>
      <c r="C2960" s="380" t="s">
        <v>6446</v>
      </c>
      <c r="D2960" s="381">
        <v>11.14</v>
      </c>
    </row>
    <row r="2961" spans="1:4" s="380" customFormat="1" ht="12.75" x14ac:dyDescent="0.2">
      <c r="A2961" s="380">
        <v>40364</v>
      </c>
      <c r="B2961" s="380" t="s">
        <v>9222</v>
      </c>
      <c r="C2961" s="380" t="s">
        <v>6446</v>
      </c>
      <c r="D2961" s="381">
        <v>52.18</v>
      </c>
    </row>
    <row r="2962" spans="1:4" s="380" customFormat="1" ht="12.75" x14ac:dyDescent="0.2">
      <c r="A2962" s="380">
        <v>40361</v>
      </c>
      <c r="B2962" s="380" t="s">
        <v>9223</v>
      </c>
      <c r="C2962" s="380" t="s">
        <v>6446</v>
      </c>
      <c r="D2962" s="381">
        <v>40.799999999999997</v>
      </c>
    </row>
    <row r="2963" spans="1:4" s="380" customFormat="1" ht="12.75" x14ac:dyDescent="0.2">
      <c r="A2963" s="380">
        <v>40358</v>
      </c>
      <c r="B2963" s="380" t="s">
        <v>9224</v>
      </c>
      <c r="C2963" s="380" t="s">
        <v>6446</v>
      </c>
      <c r="D2963" s="381">
        <v>15.55</v>
      </c>
    </row>
    <row r="2964" spans="1:4" s="380" customFormat="1" ht="12.75" x14ac:dyDescent="0.2">
      <c r="A2964" s="380">
        <v>40370</v>
      </c>
      <c r="B2964" s="380" t="s">
        <v>9225</v>
      </c>
      <c r="C2964" s="380" t="s">
        <v>6446</v>
      </c>
      <c r="D2964" s="381">
        <v>165.57</v>
      </c>
    </row>
    <row r="2965" spans="1:4" s="380" customFormat="1" ht="12.75" x14ac:dyDescent="0.2">
      <c r="A2965" s="380">
        <v>40367</v>
      </c>
      <c r="B2965" s="380" t="s">
        <v>9226</v>
      </c>
      <c r="C2965" s="380" t="s">
        <v>6446</v>
      </c>
      <c r="D2965" s="381">
        <v>82.29</v>
      </c>
    </row>
    <row r="2966" spans="1:4" s="380" customFormat="1" ht="12.75" x14ac:dyDescent="0.2">
      <c r="A2966" s="380">
        <v>40373</v>
      </c>
      <c r="B2966" s="380" t="s">
        <v>9227</v>
      </c>
      <c r="C2966" s="380" t="s">
        <v>6446</v>
      </c>
      <c r="D2966" s="381">
        <v>223.89</v>
      </c>
    </row>
    <row r="2967" spans="1:4" s="380" customFormat="1" ht="12.75" x14ac:dyDescent="0.2">
      <c r="A2967" s="380">
        <v>38947</v>
      </c>
      <c r="B2967" s="380" t="s">
        <v>9228</v>
      </c>
      <c r="C2967" s="380" t="s">
        <v>6446</v>
      </c>
      <c r="D2967" s="381">
        <v>9.02</v>
      </c>
    </row>
    <row r="2968" spans="1:4" s="380" customFormat="1" ht="12.75" x14ac:dyDescent="0.2">
      <c r="A2968" s="380">
        <v>38948</v>
      </c>
      <c r="B2968" s="380" t="s">
        <v>9229</v>
      </c>
      <c r="C2968" s="380" t="s">
        <v>6446</v>
      </c>
      <c r="D2968" s="381">
        <v>14.39</v>
      </c>
    </row>
    <row r="2969" spans="1:4" s="380" customFormat="1" ht="12.75" x14ac:dyDescent="0.2">
      <c r="A2969" s="380">
        <v>38949</v>
      </c>
      <c r="B2969" s="380" t="s">
        <v>9230</v>
      </c>
      <c r="C2969" s="380" t="s">
        <v>6446</v>
      </c>
      <c r="D2969" s="381">
        <v>15.97</v>
      </c>
    </row>
    <row r="2970" spans="1:4" s="380" customFormat="1" ht="12.75" x14ac:dyDescent="0.2">
      <c r="A2970" s="380">
        <v>38951</v>
      </c>
      <c r="B2970" s="380" t="s">
        <v>9231</v>
      </c>
      <c r="C2970" s="380" t="s">
        <v>6446</v>
      </c>
      <c r="D2970" s="381">
        <v>25.25</v>
      </c>
    </row>
    <row r="2971" spans="1:4" s="380" customFormat="1" ht="12.75" x14ac:dyDescent="0.2">
      <c r="A2971" s="380">
        <v>39312</v>
      </c>
      <c r="B2971" s="380" t="s">
        <v>9232</v>
      </c>
      <c r="C2971" s="380" t="s">
        <v>6446</v>
      </c>
      <c r="D2971" s="381">
        <v>19.59</v>
      </c>
    </row>
    <row r="2972" spans="1:4" s="380" customFormat="1" ht="12.75" x14ac:dyDescent="0.2">
      <c r="A2972" s="380">
        <v>39313</v>
      </c>
      <c r="B2972" s="380" t="s">
        <v>9233</v>
      </c>
      <c r="C2972" s="380" t="s">
        <v>6446</v>
      </c>
      <c r="D2972" s="381">
        <v>25.57</v>
      </c>
    </row>
    <row r="2973" spans="1:4" s="380" customFormat="1" ht="12.75" x14ac:dyDescent="0.2">
      <c r="A2973" s="380">
        <v>38950</v>
      </c>
      <c r="B2973" s="380" t="s">
        <v>9234</v>
      </c>
      <c r="C2973" s="380" t="s">
        <v>6446</v>
      </c>
      <c r="D2973" s="381">
        <v>38.479999999999997</v>
      </c>
    </row>
    <row r="2974" spans="1:4" s="380" customFormat="1" ht="12.75" x14ac:dyDescent="0.2">
      <c r="A2974" s="380">
        <v>39314</v>
      </c>
      <c r="B2974" s="380" t="s">
        <v>9235</v>
      </c>
      <c r="C2974" s="380" t="s">
        <v>6446</v>
      </c>
      <c r="D2974" s="381">
        <v>40.6</v>
      </c>
    </row>
    <row r="2975" spans="1:4" s="380" customFormat="1" ht="12.75" x14ac:dyDescent="0.2">
      <c r="A2975" s="380">
        <v>3907</v>
      </c>
      <c r="B2975" s="380" t="s">
        <v>9236</v>
      </c>
      <c r="C2975" s="380" t="s">
        <v>6446</v>
      </c>
      <c r="D2975" s="381">
        <v>4.66</v>
      </c>
    </row>
    <row r="2976" spans="1:4" s="380" customFormat="1" ht="12.75" x14ac:dyDescent="0.2">
      <c r="A2976" s="380">
        <v>3889</v>
      </c>
      <c r="B2976" s="380" t="s">
        <v>9237</v>
      </c>
      <c r="C2976" s="380" t="s">
        <v>6446</v>
      </c>
      <c r="D2976" s="381">
        <v>3.56</v>
      </c>
    </row>
    <row r="2977" spans="1:4" s="380" customFormat="1" ht="12.75" x14ac:dyDescent="0.2">
      <c r="A2977" s="380">
        <v>3868</v>
      </c>
      <c r="B2977" s="380" t="s">
        <v>9238</v>
      </c>
      <c r="C2977" s="380" t="s">
        <v>6446</v>
      </c>
      <c r="D2977" s="381">
        <v>1.38</v>
      </c>
    </row>
    <row r="2978" spans="1:4" s="380" customFormat="1" ht="12.75" x14ac:dyDescent="0.2">
      <c r="A2978" s="380">
        <v>3869</v>
      </c>
      <c r="B2978" s="380" t="s">
        <v>9239</v>
      </c>
      <c r="C2978" s="380" t="s">
        <v>6446</v>
      </c>
      <c r="D2978" s="381">
        <v>3.96</v>
      </c>
    </row>
    <row r="2979" spans="1:4" s="380" customFormat="1" ht="12.75" x14ac:dyDescent="0.2">
      <c r="A2979" s="380">
        <v>3872</v>
      </c>
      <c r="B2979" s="380" t="s">
        <v>9240</v>
      </c>
      <c r="C2979" s="380" t="s">
        <v>6446</v>
      </c>
      <c r="D2979" s="381">
        <v>4.8099999999999996</v>
      </c>
    </row>
    <row r="2980" spans="1:4" s="380" customFormat="1" ht="12.75" x14ac:dyDescent="0.2">
      <c r="A2980" s="380">
        <v>3850</v>
      </c>
      <c r="B2980" s="380" t="s">
        <v>9241</v>
      </c>
      <c r="C2980" s="380" t="s">
        <v>6446</v>
      </c>
      <c r="D2980" s="381">
        <v>12.4</v>
      </c>
    </row>
    <row r="2981" spans="1:4" s="380" customFormat="1" ht="12.75" x14ac:dyDescent="0.2">
      <c r="A2981" s="380">
        <v>38023</v>
      </c>
      <c r="B2981" s="380" t="s">
        <v>9242</v>
      </c>
      <c r="C2981" s="380" t="s">
        <v>6446</v>
      </c>
      <c r="D2981" s="381">
        <v>5.23</v>
      </c>
    </row>
    <row r="2982" spans="1:4" s="380" customFormat="1" ht="12.75" x14ac:dyDescent="0.2">
      <c r="A2982" s="380">
        <v>37986</v>
      </c>
      <c r="B2982" s="380" t="s">
        <v>9243</v>
      </c>
      <c r="C2982" s="380" t="s">
        <v>6446</v>
      </c>
      <c r="D2982" s="381">
        <v>1.1599999999999999</v>
      </c>
    </row>
    <row r="2983" spans="1:4" s="380" customFormat="1" ht="12.75" x14ac:dyDescent="0.2">
      <c r="A2983" s="380">
        <v>37987</v>
      </c>
      <c r="B2983" s="380" t="s">
        <v>9244</v>
      </c>
      <c r="C2983" s="380" t="s">
        <v>6446</v>
      </c>
      <c r="D2983" s="381">
        <v>86.93</v>
      </c>
    </row>
    <row r="2984" spans="1:4" s="380" customFormat="1" ht="12.75" x14ac:dyDescent="0.2">
      <c r="A2984" s="380">
        <v>37988</v>
      </c>
      <c r="B2984" s="380" t="s">
        <v>9245</v>
      </c>
      <c r="C2984" s="380" t="s">
        <v>6446</v>
      </c>
      <c r="D2984" s="381">
        <v>141.80000000000001</v>
      </c>
    </row>
    <row r="2985" spans="1:4" s="380" customFormat="1" ht="12.75" x14ac:dyDescent="0.2">
      <c r="A2985" s="380">
        <v>21120</v>
      </c>
      <c r="B2985" s="380" t="s">
        <v>9246</v>
      </c>
      <c r="C2985" s="380" t="s">
        <v>6446</v>
      </c>
      <c r="D2985" s="381">
        <v>7.06</v>
      </c>
    </row>
    <row r="2986" spans="1:4" s="380" customFormat="1" ht="12.75" x14ac:dyDescent="0.2">
      <c r="A2986" s="380">
        <v>39318</v>
      </c>
      <c r="B2986" s="380" t="s">
        <v>9247</v>
      </c>
      <c r="C2986" s="380" t="s">
        <v>6446</v>
      </c>
      <c r="D2986" s="381">
        <v>5.82</v>
      </c>
    </row>
    <row r="2987" spans="1:4" s="380" customFormat="1" ht="12.75" x14ac:dyDescent="0.2">
      <c r="A2987" s="380">
        <v>20162</v>
      </c>
      <c r="B2987" s="380" t="s">
        <v>9248</v>
      </c>
      <c r="C2987" s="380" t="s">
        <v>6446</v>
      </c>
      <c r="D2987" s="381">
        <v>16.920000000000002</v>
      </c>
    </row>
    <row r="2988" spans="1:4" s="380" customFormat="1" ht="12.75" x14ac:dyDescent="0.2">
      <c r="A2988" s="380">
        <v>40366</v>
      </c>
      <c r="B2988" s="380" t="s">
        <v>9249</v>
      </c>
      <c r="C2988" s="380" t="s">
        <v>6446</v>
      </c>
      <c r="D2988" s="381">
        <v>40.700000000000003</v>
      </c>
    </row>
    <row r="2989" spans="1:4" s="380" customFormat="1" ht="12.75" x14ac:dyDescent="0.2">
      <c r="A2989" s="380">
        <v>40363</v>
      </c>
      <c r="B2989" s="380" t="s">
        <v>9250</v>
      </c>
      <c r="C2989" s="380" t="s">
        <v>6446</v>
      </c>
      <c r="D2989" s="381">
        <v>31.83</v>
      </c>
    </row>
    <row r="2990" spans="1:4" s="380" customFormat="1" ht="12.75" x14ac:dyDescent="0.2">
      <c r="A2990" s="380">
        <v>40354</v>
      </c>
      <c r="B2990" s="380" t="s">
        <v>9251</v>
      </c>
      <c r="C2990" s="380" t="s">
        <v>6446</v>
      </c>
      <c r="D2990" s="381">
        <v>13.86</v>
      </c>
    </row>
    <row r="2991" spans="1:4" s="380" customFormat="1" ht="12.75" x14ac:dyDescent="0.2">
      <c r="A2991" s="380">
        <v>40360</v>
      </c>
      <c r="B2991" s="380" t="s">
        <v>9252</v>
      </c>
      <c r="C2991" s="380" t="s">
        <v>6446</v>
      </c>
      <c r="D2991" s="381">
        <v>20.87</v>
      </c>
    </row>
    <row r="2992" spans="1:4" s="380" customFormat="1" ht="12.75" x14ac:dyDescent="0.2">
      <c r="A2992" s="380">
        <v>40372</v>
      </c>
      <c r="B2992" s="380" t="s">
        <v>9253</v>
      </c>
      <c r="C2992" s="380" t="s">
        <v>6446</v>
      </c>
      <c r="D2992" s="381">
        <v>128.88</v>
      </c>
    </row>
    <row r="2993" spans="1:4" s="380" customFormat="1" ht="12.75" x14ac:dyDescent="0.2">
      <c r="A2993" s="380">
        <v>40369</v>
      </c>
      <c r="B2993" s="380" t="s">
        <v>9254</v>
      </c>
      <c r="C2993" s="380" t="s">
        <v>6446</v>
      </c>
      <c r="D2993" s="381">
        <v>64.150000000000006</v>
      </c>
    </row>
    <row r="2994" spans="1:4" s="380" customFormat="1" ht="12.75" x14ac:dyDescent="0.2">
      <c r="A2994" s="380">
        <v>40357</v>
      </c>
      <c r="B2994" s="380" t="s">
        <v>9255</v>
      </c>
      <c r="C2994" s="380" t="s">
        <v>6446</v>
      </c>
      <c r="D2994" s="381">
        <v>15.55</v>
      </c>
    </row>
    <row r="2995" spans="1:4" s="380" customFormat="1" ht="12.75" x14ac:dyDescent="0.2">
      <c r="A2995" s="380">
        <v>40375</v>
      </c>
      <c r="B2995" s="380" t="s">
        <v>9256</v>
      </c>
      <c r="C2995" s="380" t="s">
        <v>6446</v>
      </c>
      <c r="D2995" s="381">
        <v>174.48</v>
      </c>
    </row>
    <row r="2996" spans="1:4" s="380" customFormat="1" ht="12.75" x14ac:dyDescent="0.2">
      <c r="A2996" s="380">
        <v>1893</v>
      </c>
      <c r="B2996" s="380" t="s">
        <v>9257</v>
      </c>
      <c r="C2996" s="380" t="s">
        <v>6446</v>
      </c>
      <c r="D2996" s="381">
        <v>3.6</v>
      </c>
    </row>
    <row r="2997" spans="1:4" s="380" customFormat="1" ht="12.75" x14ac:dyDescent="0.2">
      <c r="A2997" s="380">
        <v>1902</v>
      </c>
      <c r="B2997" s="380" t="s">
        <v>9258</v>
      </c>
      <c r="C2997" s="380" t="s">
        <v>6446</v>
      </c>
      <c r="D2997" s="381">
        <v>2.62</v>
      </c>
    </row>
    <row r="2998" spans="1:4" s="380" customFormat="1" ht="12.75" x14ac:dyDescent="0.2">
      <c r="A2998" s="380">
        <v>1901</v>
      </c>
      <c r="B2998" s="380" t="s">
        <v>9259</v>
      </c>
      <c r="C2998" s="380" t="s">
        <v>6446</v>
      </c>
      <c r="D2998" s="381">
        <v>0.82</v>
      </c>
    </row>
    <row r="2999" spans="1:4" s="380" customFormat="1" ht="12.75" x14ac:dyDescent="0.2">
      <c r="A2999" s="380">
        <v>1892</v>
      </c>
      <c r="B2999" s="380" t="s">
        <v>9260</v>
      </c>
      <c r="C2999" s="380" t="s">
        <v>6446</v>
      </c>
      <c r="D2999" s="381">
        <v>1.68</v>
      </c>
    </row>
    <row r="3000" spans="1:4" s="380" customFormat="1" ht="12.75" x14ac:dyDescent="0.2">
      <c r="A3000" s="380">
        <v>1907</v>
      </c>
      <c r="B3000" s="380" t="s">
        <v>9261</v>
      </c>
      <c r="C3000" s="380" t="s">
        <v>6446</v>
      </c>
      <c r="D3000" s="381">
        <v>11.58</v>
      </c>
    </row>
    <row r="3001" spans="1:4" s="380" customFormat="1" ht="12.75" x14ac:dyDescent="0.2">
      <c r="A3001" s="380">
        <v>1894</v>
      </c>
      <c r="B3001" s="380" t="s">
        <v>9262</v>
      </c>
      <c r="C3001" s="380" t="s">
        <v>6446</v>
      </c>
      <c r="D3001" s="381">
        <v>5.21</v>
      </c>
    </row>
    <row r="3002" spans="1:4" s="380" customFormat="1" ht="12.75" x14ac:dyDescent="0.2">
      <c r="A3002" s="380">
        <v>1891</v>
      </c>
      <c r="B3002" s="380" t="s">
        <v>9263</v>
      </c>
      <c r="C3002" s="380" t="s">
        <v>6446</v>
      </c>
      <c r="D3002" s="381">
        <v>1.21</v>
      </c>
    </row>
    <row r="3003" spans="1:4" s="380" customFormat="1" ht="12.75" x14ac:dyDescent="0.2">
      <c r="A3003" s="380">
        <v>1896</v>
      </c>
      <c r="B3003" s="380" t="s">
        <v>9264</v>
      </c>
      <c r="C3003" s="380" t="s">
        <v>6446</v>
      </c>
      <c r="D3003" s="381">
        <v>15.55</v>
      </c>
    </row>
    <row r="3004" spans="1:4" s="380" customFormat="1" ht="12.75" x14ac:dyDescent="0.2">
      <c r="A3004" s="380">
        <v>1895</v>
      </c>
      <c r="B3004" s="380" t="s">
        <v>9265</v>
      </c>
      <c r="C3004" s="380" t="s">
        <v>6446</v>
      </c>
      <c r="D3004" s="381">
        <v>27.34</v>
      </c>
    </row>
    <row r="3005" spans="1:4" s="380" customFormat="1" ht="12.75" x14ac:dyDescent="0.2">
      <c r="A3005" s="380">
        <v>2641</v>
      </c>
      <c r="B3005" s="380" t="s">
        <v>9266</v>
      </c>
      <c r="C3005" s="380" t="s">
        <v>6446</v>
      </c>
      <c r="D3005" s="381">
        <v>28.03</v>
      </c>
    </row>
    <row r="3006" spans="1:4" s="380" customFormat="1" ht="12.75" x14ac:dyDescent="0.2">
      <c r="A3006" s="380">
        <v>2636</v>
      </c>
      <c r="B3006" s="380" t="s">
        <v>9267</v>
      </c>
      <c r="C3006" s="380" t="s">
        <v>6446</v>
      </c>
      <c r="D3006" s="381">
        <v>1.8</v>
      </c>
    </row>
    <row r="3007" spans="1:4" s="380" customFormat="1" ht="12.75" x14ac:dyDescent="0.2">
      <c r="A3007" s="380">
        <v>2637</v>
      </c>
      <c r="B3007" s="380" t="s">
        <v>9268</v>
      </c>
      <c r="C3007" s="380" t="s">
        <v>6446</v>
      </c>
      <c r="D3007" s="381">
        <v>1.92</v>
      </c>
    </row>
    <row r="3008" spans="1:4" s="380" customFormat="1" ht="12.75" x14ac:dyDescent="0.2">
      <c r="A3008" s="380">
        <v>2638</v>
      </c>
      <c r="B3008" s="380" t="s">
        <v>9269</v>
      </c>
      <c r="C3008" s="380" t="s">
        <v>6446</v>
      </c>
      <c r="D3008" s="381">
        <v>2.23</v>
      </c>
    </row>
    <row r="3009" spans="1:4" s="380" customFormat="1" ht="12.75" x14ac:dyDescent="0.2">
      <c r="A3009" s="380">
        <v>2639</v>
      </c>
      <c r="B3009" s="380" t="s">
        <v>9270</v>
      </c>
      <c r="C3009" s="380" t="s">
        <v>6446</v>
      </c>
      <c r="D3009" s="381">
        <v>3.96</v>
      </c>
    </row>
    <row r="3010" spans="1:4" s="380" customFormat="1" ht="12.75" x14ac:dyDescent="0.2">
      <c r="A3010" s="380">
        <v>2644</v>
      </c>
      <c r="B3010" s="380" t="s">
        <v>9271</v>
      </c>
      <c r="C3010" s="380" t="s">
        <v>6446</v>
      </c>
      <c r="D3010" s="381">
        <v>5.73</v>
      </c>
    </row>
    <row r="3011" spans="1:4" s="380" customFormat="1" ht="12.75" x14ac:dyDescent="0.2">
      <c r="A3011" s="380">
        <v>2643</v>
      </c>
      <c r="B3011" s="380" t="s">
        <v>9272</v>
      </c>
      <c r="C3011" s="380" t="s">
        <v>6446</v>
      </c>
      <c r="D3011" s="381">
        <v>7.99</v>
      </c>
    </row>
    <row r="3012" spans="1:4" s="380" customFormat="1" ht="12.75" x14ac:dyDescent="0.2">
      <c r="A3012" s="380">
        <v>2640</v>
      </c>
      <c r="B3012" s="380" t="s">
        <v>9273</v>
      </c>
      <c r="C3012" s="380" t="s">
        <v>6446</v>
      </c>
      <c r="D3012" s="381">
        <v>11.67</v>
      </c>
    </row>
    <row r="3013" spans="1:4" s="380" customFormat="1" ht="12.75" x14ac:dyDescent="0.2">
      <c r="A3013" s="380">
        <v>2642</v>
      </c>
      <c r="B3013" s="380" t="s">
        <v>9274</v>
      </c>
      <c r="C3013" s="380" t="s">
        <v>6446</v>
      </c>
      <c r="D3013" s="381">
        <v>17.760000000000002</v>
      </c>
    </row>
    <row r="3014" spans="1:4" s="380" customFormat="1" ht="12.75" x14ac:dyDescent="0.2">
      <c r="A3014" s="380">
        <v>38943</v>
      </c>
      <c r="B3014" s="380" t="s">
        <v>9275</v>
      </c>
      <c r="C3014" s="380" t="s">
        <v>6446</v>
      </c>
      <c r="D3014" s="381">
        <v>6.66</v>
      </c>
    </row>
    <row r="3015" spans="1:4" s="380" customFormat="1" ht="12.75" x14ac:dyDescent="0.2">
      <c r="A3015" s="380">
        <v>38944</v>
      </c>
      <c r="B3015" s="380" t="s">
        <v>9276</v>
      </c>
      <c r="C3015" s="380" t="s">
        <v>6446</v>
      </c>
      <c r="D3015" s="381">
        <v>10.29</v>
      </c>
    </row>
    <row r="3016" spans="1:4" s="380" customFormat="1" ht="12.75" x14ac:dyDescent="0.2">
      <c r="A3016" s="380">
        <v>38945</v>
      </c>
      <c r="B3016" s="380" t="s">
        <v>9277</v>
      </c>
      <c r="C3016" s="380" t="s">
        <v>6446</v>
      </c>
      <c r="D3016" s="381">
        <v>20.87</v>
      </c>
    </row>
    <row r="3017" spans="1:4" s="380" customFormat="1" ht="12.75" x14ac:dyDescent="0.2">
      <c r="A3017" s="380">
        <v>38946</v>
      </c>
      <c r="B3017" s="380" t="s">
        <v>9278</v>
      </c>
      <c r="C3017" s="380" t="s">
        <v>6446</v>
      </c>
      <c r="D3017" s="381">
        <v>31.13</v>
      </c>
    </row>
    <row r="3018" spans="1:4" s="380" customFormat="1" ht="12.75" x14ac:dyDescent="0.2">
      <c r="A3018" s="380">
        <v>39308</v>
      </c>
      <c r="B3018" s="380" t="s">
        <v>9279</v>
      </c>
      <c r="C3018" s="380" t="s">
        <v>6446</v>
      </c>
      <c r="D3018" s="381">
        <v>13.57</v>
      </c>
    </row>
    <row r="3019" spans="1:4" s="380" customFormat="1" ht="12.75" x14ac:dyDescent="0.2">
      <c r="A3019" s="380">
        <v>39309</v>
      </c>
      <c r="B3019" s="380" t="s">
        <v>9280</v>
      </c>
      <c r="C3019" s="380" t="s">
        <v>6446</v>
      </c>
      <c r="D3019" s="381">
        <v>19.63</v>
      </c>
    </row>
    <row r="3020" spans="1:4" s="380" customFormat="1" ht="12.75" x14ac:dyDescent="0.2">
      <c r="A3020" s="380">
        <v>39310</v>
      </c>
      <c r="B3020" s="380" t="s">
        <v>9281</v>
      </c>
      <c r="C3020" s="380" t="s">
        <v>6446</v>
      </c>
      <c r="D3020" s="381">
        <v>29.75</v>
      </c>
    </row>
    <row r="3021" spans="1:4" s="380" customFormat="1" ht="12.75" x14ac:dyDescent="0.2">
      <c r="A3021" s="380">
        <v>39311</v>
      </c>
      <c r="B3021" s="380" t="s">
        <v>9282</v>
      </c>
      <c r="C3021" s="380" t="s">
        <v>6446</v>
      </c>
      <c r="D3021" s="381">
        <v>44.71</v>
      </c>
    </row>
    <row r="3022" spans="1:4" s="380" customFormat="1" ht="12.75" x14ac:dyDescent="0.2">
      <c r="A3022" s="380">
        <v>39855</v>
      </c>
      <c r="B3022" s="380" t="s">
        <v>9283</v>
      </c>
      <c r="C3022" s="380" t="s">
        <v>6446</v>
      </c>
      <c r="D3022" s="381">
        <v>3.15</v>
      </c>
    </row>
    <row r="3023" spans="1:4" s="380" customFormat="1" ht="12.75" x14ac:dyDescent="0.2">
      <c r="A3023" s="380">
        <v>39856</v>
      </c>
      <c r="B3023" s="380" t="s">
        <v>9284</v>
      </c>
      <c r="C3023" s="380" t="s">
        <v>6446</v>
      </c>
      <c r="D3023" s="381">
        <v>7.43</v>
      </c>
    </row>
    <row r="3024" spans="1:4" s="380" customFormat="1" ht="12.75" x14ac:dyDescent="0.2">
      <c r="A3024" s="380">
        <v>39857</v>
      </c>
      <c r="B3024" s="380" t="s">
        <v>9285</v>
      </c>
      <c r="C3024" s="380" t="s">
        <v>6446</v>
      </c>
      <c r="D3024" s="381">
        <v>12.03</v>
      </c>
    </row>
    <row r="3025" spans="1:4" s="380" customFormat="1" ht="12.75" x14ac:dyDescent="0.2">
      <c r="A3025" s="380">
        <v>39858</v>
      </c>
      <c r="B3025" s="380" t="s">
        <v>9286</v>
      </c>
      <c r="C3025" s="380" t="s">
        <v>6446</v>
      </c>
      <c r="D3025" s="381">
        <v>26.69</v>
      </c>
    </row>
    <row r="3026" spans="1:4" s="380" customFormat="1" ht="12.75" x14ac:dyDescent="0.2">
      <c r="A3026" s="380">
        <v>39859</v>
      </c>
      <c r="B3026" s="380" t="s">
        <v>9287</v>
      </c>
      <c r="C3026" s="380" t="s">
        <v>6446</v>
      </c>
      <c r="D3026" s="381">
        <v>41.14</v>
      </c>
    </row>
    <row r="3027" spans="1:4" s="380" customFormat="1" ht="12.75" x14ac:dyDescent="0.2">
      <c r="A3027" s="380">
        <v>39860</v>
      </c>
      <c r="B3027" s="380" t="s">
        <v>9288</v>
      </c>
      <c r="C3027" s="380" t="s">
        <v>6446</v>
      </c>
      <c r="D3027" s="381">
        <v>63.13</v>
      </c>
    </row>
    <row r="3028" spans="1:4" s="380" customFormat="1" ht="12.75" x14ac:dyDescent="0.2">
      <c r="A3028" s="380">
        <v>39861</v>
      </c>
      <c r="B3028" s="380" t="s">
        <v>9289</v>
      </c>
      <c r="C3028" s="380" t="s">
        <v>6446</v>
      </c>
      <c r="D3028" s="381">
        <v>180.26</v>
      </c>
    </row>
    <row r="3029" spans="1:4" s="380" customFormat="1" ht="12.75" x14ac:dyDescent="0.2">
      <c r="A3029" s="380">
        <v>38447</v>
      </c>
      <c r="B3029" s="380" t="s">
        <v>9290</v>
      </c>
      <c r="C3029" s="380" t="s">
        <v>6446</v>
      </c>
      <c r="D3029" s="381">
        <v>118.64</v>
      </c>
    </row>
    <row r="3030" spans="1:4" s="380" customFormat="1" ht="12.75" x14ac:dyDescent="0.2">
      <c r="A3030" s="380">
        <v>36320</v>
      </c>
      <c r="B3030" s="380" t="s">
        <v>9291</v>
      </c>
      <c r="C3030" s="380" t="s">
        <v>6446</v>
      </c>
      <c r="D3030" s="381">
        <v>1.72</v>
      </c>
    </row>
    <row r="3031" spans="1:4" s="380" customFormat="1" ht="12.75" x14ac:dyDescent="0.2">
      <c r="A3031" s="380">
        <v>36324</v>
      </c>
      <c r="B3031" s="380" t="s">
        <v>9292</v>
      </c>
      <c r="C3031" s="380" t="s">
        <v>6446</v>
      </c>
      <c r="D3031" s="381">
        <v>2.6</v>
      </c>
    </row>
    <row r="3032" spans="1:4" s="380" customFormat="1" ht="12.75" x14ac:dyDescent="0.2">
      <c r="A3032" s="380">
        <v>38441</v>
      </c>
      <c r="B3032" s="380" t="s">
        <v>9293</v>
      </c>
      <c r="C3032" s="380" t="s">
        <v>6446</v>
      </c>
      <c r="D3032" s="381">
        <v>3.42</v>
      </c>
    </row>
    <row r="3033" spans="1:4" s="380" customFormat="1" ht="12.75" x14ac:dyDescent="0.2">
      <c r="A3033" s="380">
        <v>38442</v>
      </c>
      <c r="B3033" s="380" t="s">
        <v>9294</v>
      </c>
      <c r="C3033" s="380" t="s">
        <v>6446</v>
      </c>
      <c r="D3033" s="381">
        <v>8.6999999999999993</v>
      </c>
    </row>
    <row r="3034" spans="1:4" s="380" customFormat="1" ht="12.75" x14ac:dyDescent="0.2">
      <c r="A3034" s="380">
        <v>38443</v>
      </c>
      <c r="B3034" s="380" t="s">
        <v>9295</v>
      </c>
      <c r="C3034" s="380" t="s">
        <v>6446</v>
      </c>
      <c r="D3034" s="381">
        <v>13.14</v>
      </c>
    </row>
    <row r="3035" spans="1:4" s="380" customFormat="1" ht="12.75" x14ac:dyDescent="0.2">
      <c r="A3035" s="380">
        <v>38444</v>
      </c>
      <c r="B3035" s="380" t="s">
        <v>9296</v>
      </c>
      <c r="C3035" s="380" t="s">
        <v>6446</v>
      </c>
      <c r="D3035" s="381">
        <v>19.559999999999999</v>
      </c>
    </row>
    <row r="3036" spans="1:4" s="380" customFormat="1" ht="12.75" x14ac:dyDescent="0.2">
      <c r="A3036" s="380">
        <v>38445</v>
      </c>
      <c r="B3036" s="380" t="s">
        <v>9297</v>
      </c>
      <c r="C3036" s="380" t="s">
        <v>6446</v>
      </c>
      <c r="D3036" s="381">
        <v>45.94</v>
      </c>
    </row>
    <row r="3037" spans="1:4" s="380" customFormat="1" ht="12.75" x14ac:dyDescent="0.2">
      <c r="A3037" s="380">
        <v>38446</v>
      </c>
      <c r="B3037" s="380" t="s">
        <v>9298</v>
      </c>
      <c r="C3037" s="380" t="s">
        <v>6446</v>
      </c>
      <c r="D3037" s="381">
        <v>74.14</v>
      </c>
    </row>
    <row r="3038" spans="1:4" s="380" customFormat="1" ht="12.75" x14ac:dyDescent="0.2">
      <c r="A3038" s="380">
        <v>3867</v>
      </c>
      <c r="B3038" s="380" t="s">
        <v>9299</v>
      </c>
      <c r="C3038" s="380" t="s">
        <v>6446</v>
      </c>
      <c r="D3038" s="381">
        <v>83.32</v>
      </c>
    </row>
    <row r="3039" spans="1:4" s="380" customFormat="1" ht="12.75" x14ac:dyDescent="0.2">
      <c r="A3039" s="380">
        <v>3861</v>
      </c>
      <c r="B3039" s="380" t="s">
        <v>9300</v>
      </c>
      <c r="C3039" s="380" t="s">
        <v>6446</v>
      </c>
      <c r="D3039" s="381">
        <v>0.69</v>
      </c>
    </row>
    <row r="3040" spans="1:4" s="380" customFormat="1" ht="12.75" x14ac:dyDescent="0.2">
      <c r="A3040" s="380">
        <v>3904</v>
      </c>
      <c r="B3040" s="380" t="s">
        <v>9301</v>
      </c>
      <c r="C3040" s="380" t="s">
        <v>6446</v>
      </c>
      <c r="D3040" s="381">
        <v>0.84</v>
      </c>
    </row>
    <row r="3041" spans="1:4" s="380" customFormat="1" ht="12.75" x14ac:dyDescent="0.2">
      <c r="A3041" s="380">
        <v>3903</v>
      </c>
      <c r="B3041" s="380" t="s">
        <v>9302</v>
      </c>
      <c r="C3041" s="380" t="s">
        <v>6446</v>
      </c>
      <c r="D3041" s="381">
        <v>2.0699999999999998</v>
      </c>
    </row>
    <row r="3042" spans="1:4" s="380" customFormat="1" ht="12.75" x14ac:dyDescent="0.2">
      <c r="A3042" s="380">
        <v>3862</v>
      </c>
      <c r="B3042" s="380" t="s">
        <v>9303</v>
      </c>
      <c r="C3042" s="380" t="s">
        <v>6446</v>
      </c>
      <c r="D3042" s="381">
        <v>4.22</v>
      </c>
    </row>
    <row r="3043" spans="1:4" s="380" customFormat="1" ht="12.75" x14ac:dyDescent="0.2">
      <c r="A3043" s="380">
        <v>3863</v>
      </c>
      <c r="B3043" s="380" t="s">
        <v>9304</v>
      </c>
      <c r="C3043" s="380" t="s">
        <v>6446</v>
      </c>
      <c r="D3043" s="381">
        <v>4.95</v>
      </c>
    </row>
    <row r="3044" spans="1:4" s="380" customFormat="1" ht="12.75" x14ac:dyDescent="0.2">
      <c r="A3044" s="380">
        <v>3864</v>
      </c>
      <c r="B3044" s="380" t="s">
        <v>9305</v>
      </c>
      <c r="C3044" s="380" t="s">
        <v>6446</v>
      </c>
      <c r="D3044" s="381">
        <v>12.9</v>
      </c>
    </row>
    <row r="3045" spans="1:4" s="380" customFormat="1" ht="12.75" x14ac:dyDescent="0.2">
      <c r="A3045" s="380">
        <v>3865</v>
      </c>
      <c r="B3045" s="380" t="s">
        <v>9306</v>
      </c>
      <c r="C3045" s="380" t="s">
        <v>6446</v>
      </c>
      <c r="D3045" s="381">
        <v>22.44</v>
      </c>
    </row>
    <row r="3046" spans="1:4" s="380" customFormat="1" ht="12.75" x14ac:dyDescent="0.2">
      <c r="A3046" s="380">
        <v>3866</v>
      </c>
      <c r="B3046" s="380" t="s">
        <v>9307</v>
      </c>
      <c r="C3046" s="380" t="s">
        <v>6446</v>
      </c>
      <c r="D3046" s="381">
        <v>51.36</v>
      </c>
    </row>
    <row r="3047" spans="1:4" s="380" customFormat="1" ht="12.75" x14ac:dyDescent="0.2">
      <c r="A3047" s="380">
        <v>3902</v>
      </c>
      <c r="B3047" s="380" t="s">
        <v>9308</v>
      </c>
      <c r="C3047" s="380" t="s">
        <v>6446</v>
      </c>
      <c r="D3047" s="381">
        <v>24.98</v>
      </c>
    </row>
    <row r="3048" spans="1:4" s="380" customFormat="1" ht="12.75" x14ac:dyDescent="0.2">
      <c r="A3048" s="380">
        <v>3878</v>
      </c>
      <c r="B3048" s="380" t="s">
        <v>9309</v>
      </c>
      <c r="C3048" s="380" t="s">
        <v>6446</v>
      </c>
      <c r="D3048" s="381">
        <v>7.89</v>
      </c>
    </row>
    <row r="3049" spans="1:4" s="380" customFormat="1" ht="12.75" x14ac:dyDescent="0.2">
      <c r="A3049" s="380">
        <v>3877</v>
      </c>
      <c r="B3049" s="380" t="s">
        <v>9310</v>
      </c>
      <c r="C3049" s="380" t="s">
        <v>6446</v>
      </c>
      <c r="D3049" s="381">
        <v>7.21</v>
      </c>
    </row>
    <row r="3050" spans="1:4" s="380" customFormat="1" ht="12.75" x14ac:dyDescent="0.2">
      <c r="A3050" s="380">
        <v>3879</v>
      </c>
      <c r="B3050" s="380" t="s">
        <v>9311</v>
      </c>
      <c r="C3050" s="380" t="s">
        <v>6446</v>
      </c>
      <c r="D3050" s="381">
        <v>15.92</v>
      </c>
    </row>
    <row r="3051" spans="1:4" s="380" customFormat="1" ht="12.75" x14ac:dyDescent="0.2">
      <c r="A3051" s="380">
        <v>3880</v>
      </c>
      <c r="B3051" s="380" t="s">
        <v>9312</v>
      </c>
      <c r="C3051" s="380" t="s">
        <v>6446</v>
      </c>
      <c r="D3051" s="381">
        <v>35.92</v>
      </c>
    </row>
    <row r="3052" spans="1:4" s="380" customFormat="1" ht="12.75" x14ac:dyDescent="0.2">
      <c r="A3052" s="380">
        <v>12892</v>
      </c>
      <c r="B3052" s="380" t="s">
        <v>9313</v>
      </c>
      <c r="C3052" s="380" t="s">
        <v>6896</v>
      </c>
      <c r="D3052" s="381">
        <v>13.27</v>
      </c>
    </row>
    <row r="3053" spans="1:4" s="380" customFormat="1" ht="12.75" x14ac:dyDescent="0.2">
      <c r="A3053" s="380">
        <v>3883</v>
      </c>
      <c r="B3053" s="380" t="s">
        <v>9314</v>
      </c>
      <c r="C3053" s="380" t="s">
        <v>6446</v>
      </c>
      <c r="D3053" s="381">
        <v>1.66</v>
      </c>
    </row>
    <row r="3054" spans="1:4" s="380" customFormat="1" ht="12.75" x14ac:dyDescent="0.2">
      <c r="A3054" s="380">
        <v>3876</v>
      </c>
      <c r="B3054" s="380" t="s">
        <v>9315</v>
      </c>
      <c r="C3054" s="380" t="s">
        <v>6446</v>
      </c>
      <c r="D3054" s="381">
        <v>4.1500000000000004</v>
      </c>
    </row>
    <row r="3055" spans="1:4" s="380" customFormat="1" ht="12.75" x14ac:dyDescent="0.2">
      <c r="A3055" s="380">
        <v>3884</v>
      </c>
      <c r="B3055" s="380" t="s">
        <v>9316</v>
      </c>
      <c r="C3055" s="380" t="s">
        <v>6446</v>
      </c>
      <c r="D3055" s="381">
        <v>2.48</v>
      </c>
    </row>
    <row r="3056" spans="1:4" s="380" customFormat="1" ht="12.75" x14ac:dyDescent="0.2">
      <c r="A3056" s="380">
        <v>3837</v>
      </c>
      <c r="B3056" s="380" t="s">
        <v>9317</v>
      </c>
      <c r="C3056" s="380" t="s">
        <v>6446</v>
      </c>
      <c r="D3056" s="381">
        <v>51.67</v>
      </c>
    </row>
    <row r="3057" spans="1:4" s="380" customFormat="1" ht="12.75" x14ac:dyDescent="0.2">
      <c r="A3057" s="380">
        <v>3845</v>
      </c>
      <c r="B3057" s="380" t="s">
        <v>9318</v>
      </c>
      <c r="C3057" s="380" t="s">
        <v>6446</v>
      </c>
      <c r="D3057" s="381">
        <v>18.87</v>
      </c>
    </row>
    <row r="3058" spans="1:4" s="380" customFormat="1" ht="12.75" x14ac:dyDescent="0.2">
      <c r="A3058" s="380">
        <v>11045</v>
      </c>
      <c r="B3058" s="380" t="s">
        <v>9319</v>
      </c>
      <c r="C3058" s="380" t="s">
        <v>6446</v>
      </c>
      <c r="D3058" s="381">
        <v>36.409999999999997</v>
      </c>
    </row>
    <row r="3059" spans="1:4" s="380" customFormat="1" ht="12.75" x14ac:dyDescent="0.2">
      <c r="A3059" s="380">
        <v>20170</v>
      </c>
      <c r="B3059" s="380" t="s">
        <v>13126</v>
      </c>
      <c r="C3059" s="380" t="s">
        <v>6446</v>
      </c>
      <c r="D3059" s="381">
        <v>13.72</v>
      </c>
    </row>
    <row r="3060" spans="1:4" s="380" customFormat="1" ht="12.75" x14ac:dyDescent="0.2">
      <c r="A3060" s="380">
        <v>20171</v>
      </c>
      <c r="B3060" s="380" t="s">
        <v>13127</v>
      </c>
      <c r="C3060" s="380" t="s">
        <v>6446</v>
      </c>
      <c r="D3060" s="381">
        <v>40.75</v>
      </c>
    </row>
    <row r="3061" spans="1:4" s="380" customFormat="1" ht="12.75" x14ac:dyDescent="0.2">
      <c r="A3061" s="380">
        <v>20167</v>
      </c>
      <c r="B3061" s="380" t="s">
        <v>13128</v>
      </c>
      <c r="C3061" s="380" t="s">
        <v>6446</v>
      </c>
      <c r="D3061" s="381">
        <v>5.09</v>
      </c>
    </row>
    <row r="3062" spans="1:4" s="380" customFormat="1" ht="12.75" x14ac:dyDescent="0.2">
      <c r="A3062" s="380">
        <v>20168</v>
      </c>
      <c r="B3062" s="380" t="s">
        <v>13129</v>
      </c>
      <c r="C3062" s="380" t="s">
        <v>6446</v>
      </c>
      <c r="D3062" s="381">
        <v>7.99</v>
      </c>
    </row>
    <row r="3063" spans="1:4" s="380" customFormat="1" ht="12.75" x14ac:dyDescent="0.2">
      <c r="A3063" s="380">
        <v>20169</v>
      </c>
      <c r="B3063" s="380" t="s">
        <v>13130</v>
      </c>
      <c r="C3063" s="380" t="s">
        <v>6446</v>
      </c>
      <c r="D3063" s="381">
        <v>11.31</v>
      </c>
    </row>
    <row r="3064" spans="1:4" s="380" customFormat="1" ht="12.75" x14ac:dyDescent="0.2">
      <c r="A3064" s="380">
        <v>3899</v>
      </c>
      <c r="B3064" s="380" t="s">
        <v>9320</v>
      </c>
      <c r="C3064" s="380" t="s">
        <v>6446</v>
      </c>
      <c r="D3064" s="381">
        <v>5.99</v>
      </c>
    </row>
    <row r="3065" spans="1:4" s="380" customFormat="1" ht="12.75" x14ac:dyDescent="0.2">
      <c r="A3065" s="380">
        <v>38676</v>
      </c>
      <c r="B3065" s="380" t="s">
        <v>9321</v>
      </c>
      <c r="C3065" s="380" t="s">
        <v>6446</v>
      </c>
      <c r="D3065" s="381">
        <v>28.99</v>
      </c>
    </row>
    <row r="3066" spans="1:4" s="380" customFormat="1" ht="12.75" x14ac:dyDescent="0.2">
      <c r="A3066" s="380">
        <v>3897</v>
      </c>
      <c r="B3066" s="380" t="s">
        <v>9322</v>
      </c>
      <c r="C3066" s="380" t="s">
        <v>6446</v>
      </c>
      <c r="D3066" s="381">
        <v>1.26</v>
      </c>
    </row>
    <row r="3067" spans="1:4" s="380" customFormat="1" ht="12.75" x14ac:dyDescent="0.2">
      <c r="A3067" s="380">
        <v>3875</v>
      </c>
      <c r="B3067" s="380" t="s">
        <v>9323</v>
      </c>
      <c r="C3067" s="380" t="s">
        <v>6446</v>
      </c>
      <c r="D3067" s="381">
        <v>2.73</v>
      </c>
    </row>
    <row r="3068" spans="1:4" s="380" customFormat="1" ht="12.75" x14ac:dyDescent="0.2">
      <c r="A3068" s="380">
        <v>3898</v>
      </c>
      <c r="B3068" s="380" t="s">
        <v>9324</v>
      </c>
      <c r="C3068" s="380" t="s">
        <v>6446</v>
      </c>
      <c r="D3068" s="381">
        <v>5.16</v>
      </c>
    </row>
    <row r="3069" spans="1:4" s="380" customFormat="1" ht="12.75" x14ac:dyDescent="0.2">
      <c r="A3069" s="380">
        <v>3855</v>
      </c>
      <c r="B3069" s="380" t="s">
        <v>9325</v>
      </c>
      <c r="C3069" s="380" t="s">
        <v>6446</v>
      </c>
      <c r="D3069" s="381">
        <v>5.51</v>
      </c>
    </row>
    <row r="3070" spans="1:4" s="380" customFormat="1" ht="12.75" x14ac:dyDescent="0.2">
      <c r="A3070" s="380">
        <v>3874</v>
      </c>
      <c r="B3070" s="380" t="s">
        <v>9326</v>
      </c>
      <c r="C3070" s="380" t="s">
        <v>6446</v>
      </c>
      <c r="D3070" s="381">
        <v>5.85</v>
      </c>
    </row>
    <row r="3071" spans="1:4" s="380" customFormat="1" ht="12.75" x14ac:dyDescent="0.2">
      <c r="A3071" s="380">
        <v>3870</v>
      </c>
      <c r="B3071" s="380" t="s">
        <v>9327</v>
      </c>
      <c r="C3071" s="380" t="s">
        <v>6446</v>
      </c>
      <c r="D3071" s="381">
        <v>7.27</v>
      </c>
    </row>
    <row r="3072" spans="1:4" s="380" customFormat="1" ht="12.75" x14ac:dyDescent="0.2">
      <c r="A3072" s="380">
        <v>38678</v>
      </c>
      <c r="B3072" s="380" t="s">
        <v>9328</v>
      </c>
      <c r="C3072" s="380" t="s">
        <v>6446</v>
      </c>
      <c r="D3072" s="381">
        <v>19.78</v>
      </c>
    </row>
    <row r="3073" spans="1:4" s="380" customFormat="1" ht="12.75" x14ac:dyDescent="0.2">
      <c r="A3073" s="380">
        <v>3859</v>
      </c>
      <c r="B3073" s="380" t="s">
        <v>9329</v>
      </c>
      <c r="C3073" s="380" t="s">
        <v>6446</v>
      </c>
      <c r="D3073" s="381">
        <v>1.46</v>
      </c>
    </row>
    <row r="3074" spans="1:4" s="380" customFormat="1" ht="12.75" x14ac:dyDescent="0.2">
      <c r="A3074" s="380">
        <v>3856</v>
      </c>
      <c r="B3074" s="380" t="s">
        <v>9330</v>
      </c>
      <c r="C3074" s="380" t="s">
        <v>6446</v>
      </c>
      <c r="D3074" s="381">
        <v>1.86</v>
      </c>
    </row>
    <row r="3075" spans="1:4" s="380" customFormat="1" ht="12.75" x14ac:dyDescent="0.2">
      <c r="A3075" s="380">
        <v>3906</v>
      </c>
      <c r="B3075" s="380" t="s">
        <v>9331</v>
      </c>
      <c r="C3075" s="380" t="s">
        <v>6446</v>
      </c>
      <c r="D3075" s="381">
        <v>1.75</v>
      </c>
    </row>
    <row r="3076" spans="1:4" s="380" customFormat="1" ht="12.75" x14ac:dyDescent="0.2">
      <c r="A3076" s="380">
        <v>3860</v>
      </c>
      <c r="B3076" s="380" t="s">
        <v>9332</v>
      </c>
      <c r="C3076" s="380" t="s">
        <v>6446</v>
      </c>
      <c r="D3076" s="381">
        <v>5.75</v>
      </c>
    </row>
    <row r="3077" spans="1:4" s="380" customFormat="1" ht="12.75" x14ac:dyDescent="0.2">
      <c r="A3077" s="380">
        <v>3905</v>
      </c>
      <c r="B3077" s="380" t="s">
        <v>9333</v>
      </c>
      <c r="C3077" s="380" t="s">
        <v>6446</v>
      </c>
      <c r="D3077" s="381">
        <v>12.73</v>
      </c>
    </row>
    <row r="3078" spans="1:4" s="380" customFormat="1" ht="12.75" x14ac:dyDescent="0.2">
      <c r="A3078" s="380">
        <v>3871</v>
      </c>
      <c r="B3078" s="380" t="s">
        <v>9334</v>
      </c>
      <c r="C3078" s="380" t="s">
        <v>6446</v>
      </c>
      <c r="D3078" s="381">
        <v>26.42</v>
      </c>
    </row>
    <row r="3079" spans="1:4" s="380" customFormat="1" ht="12.75" x14ac:dyDescent="0.2">
      <c r="A3079" s="380">
        <v>37429</v>
      </c>
      <c r="B3079" s="380" t="s">
        <v>9335</v>
      </c>
      <c r="C3079" s="380" t="s">
        <v>6446</v>
      </c>
      <c r="D3079" s="382">
        <v>3178.65</v>
      </c>
    </row>
    <row r="3080" spans="1:4" s="380" customFormat="1" ht="12.75" x14ac:dyDescent="0.2">
      <c r="A3080" s="380">
        <v>37426</v>
      </c>
      <c r="B3080" s="380" t="s">
        <v>9336</v>
      </c>
      <c r="C3080" s="380" t="s">
        <v>6446</v>
      </c>
      <c r="D3080" s="381">
        <v>30.57</v>
      </c>
    </row>
    <row r="3081" spans="1:4" s="380" customFormat="1" ht="12.75" x14ac:dyDescent="0.2">
      <c r="A3081" s="380">
        <v>37427</v>
      </c>
      <c r="B3081" s="380" t="s">
        <v>9337</v>
      </c>
      <c r="C3081" s="380" t="s">
        <v>6446</v>
      </c>
      <c r="D3081" s="381">
        <v>72.94</v>
      </c>
    </row>
    <row r="3082" spans="1:4" s="380" customFormat="1" ht="12.75" x14ac:dyDescent="0.2">
      <c r="A3082" s="380">
        <v>37424</v>
      </c>
      <c r="B3082" s="380" t="s">
        <v>9338</v>
      </c>
      <c r="C3082" s="380" t="s">
        <v>6446</v>
      </c>
      <c r="D3082" s="381">
        <v>14.05</v>
      </c>
    </row>
    <row r="3083" spans="1:4" s="380" customFormat="1" ht="12.75" x14ac:dyDescent="0.2">
      <c r="A3083" s="380">
        <v>37428</v>
      </c>
      <c r="B3083" s="380" t="s">
        <v>9339</v>
      </c>
      <c r="C3083" s="380" t="s">
        <v>6446</v>
      </c>
      <c r="D3083" s="381">
        <v>251.36</v>
      </c>
    </row>
    <row r="3084" spans="1:4" s="380" customFormat="1" ht="12.75" x14ac:dyDescent="0.2">
      <c r="A3084" s="380">
        <v>37425</v>
      </c>
      <c r="B3084" s="380" t="s">
        <v>9340</v>
      </c>
      <c r="C3084" s="380" t="s">
        <v>6446</v>
      </c>
      <c r="D3084" s="381">
        <v>15.14</v>
      </c>
    </row>
    <row r="3085" spans="1:4" s="380" customFormat="1" ht="12.75" x14ac:dyDescent="0.2">
      <c r="A3085" s="380">
        <v>11519</v>
      </c>
      <c r="B3085" s="380" t="s">
        <v>13131</v>
      </c>
      <c r="C3085" s="380" t="s">
        <v>6896</v>
      </c>
      <c r="D3085" s="381">
        <v>40.76</v>
      </c>
    </row>
    <row r="3086" spans="1:4" s="380" customFormat="1" ht="12.75" x14ac:dyDescent="0.2">
      <c r="A3086" s="380">
        <v>11520</v>
      </c>
      <c r="B3086" s="380" t="s">
        <v>9341</v>
      </c>
      <c r="C3086" s="380" t="s">
        <v>6896</v>
      </c>
      <c r="D3086" s="381">
        <v>18.850000000000001</v>
      </c>
    </row>
    <row r="3087" spans="1:4" s="380" customFormat="1" ht="12.75" x14ac:dyDescent="0.2">
      <c r="A3087" s="380">
        <v>11518</v>
      </c>
      <c r="B3087" s="380" t="s">
        <v>13132</v>
      </c>
      <c r="C3087" s="380" t="s">
        <v>6896</v>
      </c>
      <c r="D3087" s="381">
        <v>68.52</v>
      </c>
    </row>
    <row r="3088" spans="1:4" s="380" customFormat="1" ht="12.75" x14ac:dyDescent="0.2">
      <c r="A3088" s="380">
        <v>38473</v>
      </c>
      <c r="B3088" s="380" t="s">
        <v>9342</v>
      </c>
      <c r="C3088" s="380" t="s">
        <v>6446</v>
      </c>
      <c r="D3088" s="381">
        <v>130.78</v>
      </c>
    </row>
    <row r="3089" spans="1:4" s="380" customFormat="1" ht="12.75" x14ac:dyDescent="0.2">
      <c r="A3089" s="380">
        <v>4244</v>
      </c>
      <c r="B3089" s="380" t="s">
        <v>9343</v>
      </c>
      <c r="C3089" s="380" t="s">
        <v>6456</v>
      </c>
      <c r="D3089" s="381">
        <v>14.55</v>
      </c>
    </row>
    <row r="3090" spans="1:4" s="380" customFormat="1" ht="12.75" x14ac:dyDescent="0.2">
      <c r="A3090" s="380">
        <v>40977</v>
      </c>
      <c r="B3090" s="380" t="s">
        <v>9344</v>
      </c>
      <c r="C3090" s="380" t="s">
        <v>6627</v>
      </c>
      <c r="D3090" s="382">
        <v>2594.37</v>
      </c>
    </row>
    <row r="3091" spans="1:4" s="380" customFormat="1" ht="12.75" x14ac:dyDescent="0.2">
      <c r="A3091" s="380">
        <v>4115</v>
      </c>
      <c r="B3091" s="380" t="s">
        <v>9345</v>
      </c>
      <c r="C3091" s="380" t="s">
        <v>6465</v>
      </c>
      <c r="D3091" s="381">
        <v>21.82</v>
      </c>
    </row>
    <row r="3092" spans="1:4" s="380" customFormat="1" ht="12.75" x14ac:dyDescent="0.2">
      <c r="A3092" s="380">
        <v>4119</v>
      </c>
      <c r="B3092" s="380" t="s">
        <v>9346</v>
      </c>
      <c r="C3092" s="380" t="s">
        <v>6465</v>
      </c>
      <c r="D3092" s="381">
        <v>44.07</v>
      </c>
    </row>
    <row r="3093" spans="1:4" s="380" customFormat="1" ht="12.75" x14ac:dyDescent="0.2">
      <c r="A3093" s="380">
        <v>2794</v>
      </c>
      <c r="B3093" s="380" t="s">
        <v>9347</v>
      </c>
      <c r="C3093" s="380" t="s">
        <v>6465</v>
      </c>
      <c r="D3093" s="381">
        <v>116.91</v>
      </c>
    </row>
    <row r="3094" spans="1:4" s="380" customFormat="1" ht="12.75" x14ac:dyDescent="0.2">
      <c r="A3094" s="380">
        <v>2788</v>
      </c>
      <c r="B3094" s="380" t="s">
        <v>9348</v>
      </c>
      <c r="C3094" s="380" t="s">
        <v>6465</v>
      </c>
      <c r="D3094" s="381">
        <v>170.31</v>
      </c>
    </row>
    <row r="3095" spans="1:4" s="380" customFormat="1" ht="12.75" x14ac:dyDescent="0.2">
      <c r="A3095" s="380">
        <v>4006</v>
      </c>
      <c r="B3095" s="380" t="s">
        <v>9349</v>
      </c>
      <c r="C3095" s="380" t="s">
        <v>6624</v>
      </c>
      <c r="D3095" s="382">
        <v>1878.67</v>
      </c>
    </row>
    <row r="3096" spans="1:4" s="380" customFormat="1" ht="12.75" x14ac:dyDescent="0.2">
      <c r="A3096" s="380">
        <v>36151</v>
      </c>
      <c r="B3096" s="380" t="s">
        <v>9350</v>
      </c>
      <c r="C3096" s="380" t="s">
        <v>6446</v>
      </c>
      <c r="D3096" s="381">
        <v>29.5</v>
      </c>
    </row>
    <row r="3097" spans="1:4" s="380" customFormat="1" ht="12.75" x14ac:dyDescent="0.2">
      <c r="A3097" s="380">
        <v>37457</v>
      </c>
      <c r="B3097" s="380" t="s">
        <v>9351</v>
      </c>
      <c r="C3097" s="380" t="s">
        <v>6465</v>
      </c>
      <c r="D3097" s="381">
        <v>3.36</v>
      </c>
    </row>
    <row r="3098" spans="1:4" s="380" customFormat="1" ht="12.75" x14ac:dyDescent="0.2">
      <c r="A3098" s="380">
        <v>37456</v>
      </c>
      <c r="B3098" s="380" t="s">
        <v>9352</v>
      </c>
      <c r="C3098" s="380" t="s">
        <v>6465</v>
      </c>
      <c r="D3098" s="381">
        <v>1.77</v>
      </c>
    </row>
    <row r="3099" spans="1:4" s="380" customFormat="1" ht="12.75" x14ac:dyDescent="0.2">
      <c r="A3099" s="380">
        <v>37461</v>
      </c>
      <c r="B3099" s="380" t="s">
        <v>9353</v>
      </c>
      <c r="C3099" s="380" t="s">
        <v>6465</v>
      </c>
      <c r="D3099" s="381">
        <v>12.49</v>
      </c>
    </row>
    <row r="3100" spans="1:4" s="380" customFormat="1" ht="12.75" x14ac:dyDescent="0.2">
      <c r="A3100" s="380">
        <v>37460</v>
      </c>
      <c r="B3100" s="380" t="s">
        <v>9354</v>
      </c>
      <c r="C3100" s="380" t="s">
        <v>6465</v>
      </c>
      <c r="D3100" s="381">
        <v>17.059999999999999</v>
      </c>
    </row>
    <row r="3101" spans="1:4" s="380" customFormat="1" ht="12.75" x14ac:dyDescent="0.2">
      <c r="A3101" s="380">
        <v>37458</v>
      </c>
      <c r="B3101" s="380" t="s">
        <v>9355</v>
      </c>
      <c r="C3101" s="380" t="s">
        <v>6465</v>
      </c>
      <c r="D3101" s="381">
        <v>5</v>
      </c>
    </row>
    <row r="3102" spans="1:4" s="380" customFormat="1" ht="12.75" x14ac:dyDescent="0.2">
      <c r="A3102" s="380">
        <v>37454</v>
      </c>
      <c r="B3102" s="380" t="s">
        <v>9356</v>
      </c>
      <c r="C3102" s="380" t="s">
        <v>6465</v>
      </c>
      <c r="D3102" s="381">
        <v>1.31</v>
      </c>
    </row>
    <row r="3103" spans="1:4" s="380" customFormat="1" ht="12.75" x14ac:dyDescent="0.2">
      <c r="A3103" s="380">
        <v>37455</v>
      </c>
      <c r="B3103" s="380" t="s">
        <v>9357</v>
      </c>
      <c r="C3103" s="380" t="s">
        <v>6465</v>
      </c>
      <c r="D3103" s="381">
        <v>2.2000000000000002</v>
      </c>
    </row>
    <row r="3104" spans="1:4" s="380" customFormat="1" ht="12.75" x14ac:dyDescent="0.2">
      <c r="A3104" s="380">
        <v>37459</v>
      </c>
      <c r="B3104" s="380" t="s">
        <v>9358</v>
      </c>
      <c r="C3104" s="380" t="s">
        <v>6465</v>
      </c>
      <c r="D3104" s="381">
        <v>7.02</v>
      </c>
    </row>
    <row r="3105" spans="1:4" s="380" customFormat="1" ht="12.75" x14ac:dyDescent="0.2">
      <c r="A3105" s="380">
        <v>21029</v>
      </c>
      <c r="B3105" s="380" t="s">
        <v>9359</v>
      </c>
      <c r="C3105" s="380" t="s">
        <v>6446</v>
      </c>
      <c r="D3105" s="381">
        <v>260</v>
      </c>
    </row>
    <row r="3106" spans="1:4" s="380" customFormat="1" ht="12.75" x14ac:dyDescent="0.2">
      <c r="A3106" s="380">
        <v>21030</v>
      </c>
      <c r="B3106" s="380" t="s">
        <v>9360</v>
      </c>
      <c r="C3106" s="380" t="s">
        <v>6446</v>
      </c>
      <c r="D3106" s="381">
        <v>320.49</v>
      </c>
    </row>
    <row r="3107" spans="1:4" s="380" customFormat="1" ht="12.75" x14ac:dyDescent="0.2">
      <c r="A3107" s="380">
        <v>21031</v>
      </c>
      <c r="B3107" s="380" t="s">
        <v>9361</v>
      </c>
      <c r="C3107" s="380" t="s">
        <v>6446</v>
      </c>
      <c r="D3107" s="381">
        <v>399</v>
      </c>
    </row>
    <row r="3108" spans="1:4" s="380" customFormat="1" ht="12.75" x14ac:dyDescent="0.2">
      <c r="A3108" s="380">
        <v>21032</v>
      </c>
      <c r="B3108" s="380" t="s">
        <v>9362</v>
      </c>
      <c r="C3108" s="380" t="s">
        <v>6446</v>
      </c>
      <c r="D3108" s="381">
        <v>426.03</v>
      </c>
    </row>
    <row r="3109" spans="1:4" s="380" customFormat="1" ht="12.75" x14ac:dyDescent="0.2">
      <c r="A3109" s="380">
        <v>37527</v>
      </c>
      <c r="B3109" s="380" t="s">
        <v>9363</v>
      </c>
      <c r="C3109" s="380" t="s">
        <v>6446</v>
      </c>
      <c r="D3109" s="381">
        <v>384.85</v>
      </c>
    </row>
    <row r="3110" spans="1:4" s="380" customFormat="1" ht="12.75" x14ac:dyDescent="0.2">
      <c r="A3110" s="380">
        <v>37528</v>
      </c>
      <c r="B3110" s="380" t="s">
        <v>9364</v>
      </c>
      <c r="C3110" s="380" t="s">
        <v>6446</v>
      </c>
      <c r="D3110" s="381">
        <v>458.86</v>
      </c>
    </row>
    <row r="3111" spans="1:4" s="380" customFormat="1" ht="12.75" x14ac:dyDescent="0.2">
      <c r="A3111" s="380">
        <v>37529</v>
      </c>
      <c r="B3111" s="380" t="s">
        <v>9365</v>
      </c>
      <c r="C3111" s="380" t="s">
        <v>6446</v>
      </c>
      <c r="D3111" s="381">
        <v>463.36</v>
      </c>
    </row>
    <row r="3112" spans="1:4" s="380" customFormat="1" ht="12.75" x14ac:dyDescent="0.2">
      <c r="A3112" s="380">
        <v>37530</v>
      </c>
      <c r="B3112" s="380" t="s">
        <v>9366</v>
      </c>
      <c r="C3112" s="380" t="s">
        <v>6446</v>
      </c>
      <c r="D3112" s="381">
        <v>604.95000000000005</v>
      </c>
    </row>
    <row r="3113" spans="1:4" s="380" customFormat="1" ht="12.75" x14ac:dyDescent="0.2">
      <c r="A3113" s="380">
        <v>21034</v>
      </c>
      <c r="B3113" s="380" t="s">
        <v>9367</v>
      </c>
      <c r="C3113" s="380" t="s">
        <v>6446</v>
      </c>
      <c r="D3113" s="381">
        <v>516.13</v>
      </c>
    </row>
    <row r="3114" spans="1:4" s="380" customFormat="1" ht="12.75" x14ac:dyDescent="0.2">
      <c r="A3114" s="380">
        <v>37531</v>
      </c>
      <c r="B3114" s="380" t="s">
        <v>9368</v>
      </c>
      <c r="C3114" s="380" t="s">
        <v>6446</v>
      </c>
      <c r="D3114" s="381">
        <v>650</v>
      </c>
    </row>
    <row r="3115" spans="1:4" s="380" customFormat="1" ht="12.75" x14ac:dyDescent="0.2">
      <c r="A3115" s="380">
        <v>21036</v>
      </c>
      <c r="B3115" s="380" t="s">
        <v>9369</v>
      </c>
      <c r="C3115" s="380" t="s">
        <v>6446</v>
      </c>
      <c r="D3115" s="381">
        <v>790.29</v>
      </c>
    </row>
    <row r="3116" spans="1:4" s="380" customFormat="1" ht="12.75" x14ac:dyDescent="0.2">
      <c r="A3116" s="380">
        <v>21037</v>
      </c>
      <c r="B3116" s="380" t="s">
        <v>9370</v>
      </c>
      <c r="C3116" s="380" t="s">
        <v>6446</v>
      </c>
      <c r="D3116" s="381">
        <v>900.99</v>
      </c>
    </row>
    <row r="3117" spans="1:4" s="380" customFormat="1" ht="12.75" x14ac:dyDescent="0.2">
      <c r="A3117" s="380">
        <v>20185</v>
      </c>
      <c r="B3117" s="380" t="s">
        <v>9371</v>
      </c>
      <c r="C3117" s="380" t="s">
        <v>6465</v>
      </c>
      <c r="D3117" s="381">
        <v>20.309999999999999</v>
      </c>
    </row>
    <row r="3118" spans="1:4" s="380" customFormat="1" ht="12.75" x14ac:dyDescent="0.2">
      <c r="A3118" s="380">
        <v>20260</v>
      </c>
      <c r="B3118" s="380" t="s">
        <v>9372</v>
      </c>
      <c r="C3118" s="380" t="s">
        <v>6446</v>
      </c>
      <c r="D3118" s="381">
        <v>16.329999999999998</v>
      </c>
    </row>
    <row r="3119" spans="1:4" s="380" customFormat="1" ht="12.75" x14ac:dyDescent="0.2">
      <c r="A3119" s="380">
        <v>37523</v>
      </c>
      <c r="B3119" s="380" t="s">
        <v>9373</v>
      </c>
      <c r="C3119" s="380" t="s">
        <v>6446</v>
      </c>
      <c r="D3119" s="382">
        <v>519087.13</v>
      </c>
    </row>
    <row r="3120" spans="1:4" s="380" customFormat="1" ht="12.75" x14ac:dyDescent="0.2">
      <c r="A3120" s="380">
        <v>37515</v>
      </c>
      <c r="B3120" s="380" t="s">
        <v>9374</v>
      </c>
      <c r="C3120" s="380" t="s">
        <v>6446</v>
      </c>
      <c r="D3120" s="382">
        <v>461495</v>
      </c>
    </row>
    <row r="3121" spans="1:4" s="380" customFormat="1" ht="12.75" x14ac:dyDescent="0.2">
      <c r="A3121" s="380">
        <v>12899</v>
      </c>
      <c r="B3121" s="380" t="s">
        <v>9375</v>
      </c>
      <c r="C3121" s="380" t="s">
        <v>6446</v>
      </c>
      <c r="D3121" s="381">
        <v>88.26</v>
      </c>
    </row>
    <row r="3122" spans="1:4" s="380" customFormat="1" ht="12.75" x14ac:dyDescent="0.2">
      <c r="A3122" s="380">
        <v>12898</v>
      </c>
      <c r="B3122" s="380" t="s">
        <v>9376</v>
      </c>
      <c r="C3122" s="380" t="s">
        <v>6446</v>
      </c>
      <c r="D3122" s="381">
        <v>140</v>
      </c>
    </row>
    <row r="3123" spans="1:4" s="380" customFormat="1" ht="12.75" x14ac:dyDescent="0.2">
      <c r="A3123" s="380">
        <v>42528</v>
      </c>
      <c r="B3123" s="380" t="s">
        <v>9377</v>
      </c>
      <c r="C3123" s="380" t="s">
        <v>6447</v>
      </c>
      <c r="D3123" s="381">
        <v>6.62</v>
      </c>
    </row>
    <row r="3124" spans="1:4" s="380" customFormat="1" ht="12.75" x14ac:dyDescent="0.2">
      <c r="A3124" s="380">
        <v>39696</v>
      </c>
      <c r="B3124" s="380" t="s">
        <v>9378</v>
      </c>
      <c r="C3124" s="380" t="s">
        <v>6447</v>
      </c>
      <c r="D3124" s="381">
        <v>4.66</v>
      </c>
    </row>
    <row r="3125" spans="1:4" s="380" customFormat="1" ht="12.75" x14ac:dyDescent="0.2">
      <c r="A3125" s="380">
        <v>39700</v>
      </c>
      <c r="B3125" s="380" t="s">
        <v>9379</v>
      </c>
      <c r="C3125" s="380" t="s">
        <v>6447</v>
      </c>
      <c r="D3125" s="381">
        <v>20.18</v>
      </c>
    </row>
    <row r="3126" spans="1:4" s="380" customFormat="1" ht="12.75" x14ac:dyDescent="0.2">
      <c r="A3126" s="380">
        <v>11621</v>
      </c>
      <c r="B3126" s="380" t="s">
        <v>9380</v>
      </c>
      <c r="C3126" s="380" t="s">
        <v>6447</v>
      </c>
      <c r="D3126" s="381">
        <v>40.15</v>
      </c>
    </row>
    <row r="3127" spans="1:4" s="380" customFormat="1" ht="12.75" x14ac:dyDescent="0.2">
      <c r="A3127" s="380">
        <v>4014</v>
      </c>
      <c r="B3127" s="380" t="s">
        <v>9381</v>
      </c>
      <c r="C3127" s="380" t="s">
        <v>6447</v>
      </c>
      <c r="D3127" s="381">
        <v>41.54</v>
      </c>
    </row>
    <row r="3128" spans="1:4" s="380" customFormat="1" ht="12.75" x14ac:dyDescent="0.2">
      <c r="A3128" s="380">
        <v>4015</v>
      </c>
      <c r="B3128" s="380" t="s">
        <v>9382</v>
      </c>
      <c r="C3128" s="380" t="s">
        <v>6447</v>
      </c>
      <c r="D3128" s="381">
        <v>51.02</v>
      </c>
    </row>
    <row r="3129" spans="1:4" s="380" customFormat="1" ht="12.75" x14ac:dyDescent="0.2">
      <c r="A3129" s="380">
        <v>4017</v>
      </c>
      <c r="B3129" s="380" t="s">
        <v>9383</v>
      </c>
      <c r="C3129" s="380" t="s">
        <v>6447</v>
      </c>
      <c r="D3129" s="381">
        <v>74.23</v>
      </c>
    </row>
    <row r="3130" spans="1:4" s="380" customFormat="1" ht="12.75" x14ac:dyDescent="0.2">
      <c r="A3130" s="380">
        <v>4016</v>
      </c>
      <c r="B3130" s="380" t="s">
        <v>9384</v>
      </c>
      <c r="C3130" s="380" t="s">
        <v>6447</v>
      </c>
      <c r="D3130" s="381">
        <v>29.32</v>
      </c>
    </row>
    <row r="3131" spans="1:4" s="380" customFormat="1" ht="12.75" x14ac:dyDescent="0.2">
      <c r="A3131" s="380">
        <v>39699</v>
      </c>
      <c r="B3131" s="380" t="s">
        <v>9385</v>
      </c>
      <c r="C3131" s="380" t="s">
        <v>6447</v>
      </c>
      <c r="D3131" s="381">
        <v>18.75</v>
      </c>
    </row>
    <row r="3132" spans="1:4" s="380" customFormat="1" ht="12.75" x14ac:dyDescent="0.2">
      <c r="A3132" s="380">
        <v>38544</v>
      </c>
      <c r="B3132" s="380" t="s">
        <v>9386</v>
      </c>
      <c r="C3132" s="380" t="s">
        <v>6447</v>
      </c>
      <c r="D3132" s="381">
        <v>7.52</v>
      </c>
    </row>
    <row r="3133" spans="1:4" s="380" customFormat="1" ht="12.75" x14ac:dyDescent="0.2">
      <c r="A3133" s="380">
        <v>38545</v>
      </c>
      <c r="B3133" s="380" t="s">
        <v>9387</v>
      </c>
      <c r="C3133" s="380" t="s">
        <v>6447</v>
      </c>
      <c r="D3133" s="381">
        <v>4.83</v>
      </c>
    </row>
    <row r="3134" spans="1:4" s="380" customFormat="1" ht="12.75" x14ac:dyDescent="0.2">
      <c r="A3134" s="380">
        <v>42527</v>
      </c>
      <c r="B3134" s="380" t="s">
        <v>9388</v>
      </c>
      <c r="C3134" s="380" t="s">
        <v>6447</v>
      </c>
      <c r="D3134" s="381">
        <v>17.510000000000002</v>
      </c>
    </row>
    <row r="3135" spans="1:4" s="380" customFormat="1" ht="12.75" x14ac:dyDescent="0.2">
      <c r="A3135" s="380">
        <v>39323</v>
      </c>
      <c r="B3135" s="380" t="s">
        <v>9389</v>
      </c>
      <c r="C3135" s="380" t="s">
        <v>6447</v>
      </c>
      <c r="D3135" s="381">
        <v>18.440000000000001</v>
      </c>
    </row>
    <row r="3136" spans="1:4" s="380" customFormat="1" ht="12.75" x14ac:dyDescent="0.2">
      <c r="A3136" s="380">
        <v>626</v>
      </c>
      <c r="B3136" s="380" t="s">
        <v>9390</v>
      </c>
      <c r="C3136" s="380" t="s">
        <v>6462</v>
      </c>
      <c r="D3136" s="381">
        <v>16.11</v>
      </c>
    </row>
    <row r="3137" spans="1:4" s="380" customFormat="1" ht="12.75" x14ac:dyDescent="0.2">
      <c r="A3137" s="380">
        <v>25860</v>
      </c>
      <c r="B3137" s="380" t="s">
        <v>9391</v>
      </c>
      <c r="C3137" s="380" t="s">
        <v>6447</v>
      </c>
      <c r="D3137" s="381">
        <v>16.04</v>
      </c>
    </row>
    <row r="3138" spans="1:4" s="380" customFormat="1" ht="12.75" x14ac:dyDescent="0.2">
      <c r="A3138" s="380">
        <v>25861</v>
      </c>
      <c r="B3138" s="380" t="s">
        <v>9392</v>
      </c>
      <c r="C3138" s="380" t="s">
        <v>6447</v>
      </c>
      <c r="D3138" s="381">
        <v>24.21</v>
      </c>
    </row>
    <row r="3139" spans="1:4" s="380" customFormat="1" ht="12.75" x14ac:dyDescent="0.2">
      <c r="A3139" s="380">
        <v>25862</v>
      </c>
      <c r="B3139" s="380" t="s">
        <v>9393</v>
      </c>
      <c r="C3139" s="380" t="s">
        <v>6447</v>
      </c>
      <c r="D3139" s="381">
        <v>25.69</v>
      </c>
    </row>
    <row r="3140" spans="1:4" s="380" customFormat="1" ht="12.75" x14ac:dyDescent="0.2">
      <c r="A3140" s="380">
        <v>25863</v>
      </c>
      <c r="B3140" s="380" t="s">
        <v>9394</v>
      </c>
      <c r="C3140" s="380" t="s">
        <v>6447</v>
      </c>
      <c r="D3140" s="381">
        <v>32.119999999999997</v>
      </c>
    </row>
    <row r="3141" spans="1:4" s="380" customFormat="1" ht="12.75" x14ac:dyDescent="0.2">
      <c r="A3141" s="380">
        <v>25864</v>
      </c>
      <c r="B3141" s="380" t="s">
        <v>9395</v>
      </c>
      <c r="C3141" s="380" t="s">
        <v>6447</v>
      </c>
      <c r="D3141" s="381">
        <v>48.16</v>
      </c>
    </row>
    <row r="3142" spans="1:4" s="380" customFormat="1" ht="12.75" x14ac:dyDescent="0.2">
      <c r="A3142" s="380">
        <v>25865</v>
      </c>
      <c r="B3142" s="380" t="s">
        <v>9396</v>
      </c>
      <c r="C3142" s="380" t="s">
        <v>6447</v>
      </c>
      <c r="D3142" s="381">
        <v>64.52</v>
      </c>
    </row>
    <row r="3143" spans="1:4" s="380" customFormat="1" ht="12.75" x14ac:dyDescent="0.2">
      <c r="A3143" s="380">
        <v>25866</v>
      </c>
      <c r="B3143" s="380" t="s">
        <v>9397</v>
      </c>
      <c r="C3143" s="380" t="s">
        <v>6447</v>
      </c>
      <c r="D3143" s="381">
        <v>80.12</v>
      </c>
    </row>
    <row r="3144" spans="1:4" s="380" customFormat="1" ht="12.75" x14ac:dyDescent="0.2">
      <c r="A3144" s="380">
        <v>25868</v>
      </c>
      <c r="B3144" s="380" t="s">
        <v>9398</v>
      </c>
      <c r="C3144" s="380" t="s">
        <v>6447</v>
      </c>
      <c r="D3144" s="381">
        <v>17.88</v>
      </c>
    </row>
    <row r="3145" spans="1:4" s="380" customFormat="1" ht="12.75" x14ac:dyDescent="0.2">
      <c r="A3145" s="380">
        <v>25869</v>
      </c>
      <c r="B3145" s="380" t="s">
        <v>9399</v>
      </c>
      <c r="C3145" s="380" t="s">
        <v>6447</v>
      </c>
      <c r="D3145" s="381">
        <v>25.24</v>
      </c>
    </row>
    <row r="3146" spans="1:4" s="380" customFormat="1" ht="12.75" x14ac:dyDescent="0.2">
      <c r="A3146" s="380">
        <v>25870</v>
      </c>
      <c r="B3146" s="380" t="s">
        <v>9400</v>
      </c>
      <c r="C3146" s="380" t="s">
        <v>6447</v>
      </c>
      <c r="D3146" s="381">
        <v>28.61</v>
      </c>
    </row>
    <row r="3147" spans="1:4" s="380" customFormat="1" ht="12.75" x14ac:dyDescent="0.2">
      <c r="A3147" s="380">
        <v>25871</v>
      </c>
      <c r="B3147" s="380" t="s">
        <v>9401</v>
      </c>
      <c r="C3147" s="380" t="s">
        <v>6447</v>
      </c>
      <c r="D3147" s="381">
        <v>35.130000000000003</v>
      </c>
    </row>
    <row r="3148" spans="1:4" s="380" customFormat="1" ht="12.75" x14ac:dyDescent="0.2">
      <c r="A3148" s="380">
        <v>25867</v>
      </c>
      <c r="B3148" s="380" t="s">
        <v>9402</v>
      </c>
      <c r="C3148" s="380" t="s">
        <v>6447</v>
      </c>
      <c r="D3148" s="381">
        <v>52.01</v>
      </c>
    </row>
    <row r="3149" spans="1:4" s="380" customFormat="1" ht="12.75" x14ac:dyDescent="0.2">
      <c r="A3149" s="380">
        <v>25872</v>
      </c>
      <c r="B3149" s="380" t="s">
        <v>9403</v>
      </c>
      <c r="C3149" s="380" t="s">
        <v>6447</v>
      </c>
      <c r="D3149" s="381">
        <v>70.290000000000006</v>
      </c>
    </row>
    <row r="3150" spans="1:4" s="380" customFormat="1" ht="12.75" x14ac:dyDescent="0.2">
      <c r="A3150" s="380">
        <v>25873</v>
      </c>
      <c r="B3150" s="380" t="s">
        <v>9404</v>
      </c>
      <c r="C3150" s="380" t="s">
        <v>6447</v>
      </c>
      <c r="D3150" s="381">
        <v>87.66</v>
      </c>
    </row>
    <row r="3151" spans="1:4" s="380" customFormat="1" ht="12.75" x14ac:dyDescent="0.2">
      <c r="A3151" s="380">
        <v>11479</v>
      </c>
      <c r="B3151" s="380" t="s">
        <v>13133</v>
      </c>
      <c r="C3151" s="380" t="s">
        <v>6446</v>
      </c>
      <c r="D3151" s="381">
        <v>28.62</v>
      </c>
    </row>
    <row r="3152" spans="1:4" s="380" customFormat="1" ht="12.75" x14ac:dyDescent="0.2">
      <c r="A3152" s="380">
        <v>11481</v>
      </c>
      <c r="B3152" s="380" t="s">
        <v>13134</v>
      </c>
      <c r="C3152" s="380" t="s">
        <v>6446</v>
      </c>
      <c r="D3152" s="381">
        <v>25.89</v>
      </c>
    </row>
    <row r="3153" spans="1:4" s="380" customFormat="1" ht="12.75" x14ac:dyDescent="0.2">
      <c r="A3153" s="380">
        <v>43609</v>
      </c>
      <c r="B3153" s="380" t="s">
        <v>13135</v>
      </c>
      <c r="C3153" s="380" t="s">
        <v>6446</v>
      </c>
      <c r="D3153" s="381">
        <v>25.89</v>
      </c>
    </row>
    <row r="3154" spans="1:4" s="380" customFormat="1" ht="12.75" x14ac:dyDescent="0.2">
      <c r="A3154" s="380">
        <v>11478</v>
      </c>
      <c r="B3154" s="380" t="s">
        <v>13136</v>
      </c>
      <c r="C3154" s="380" t="s">
        <v>6446</v>
      </c>
      <c r="D3154" s="381">
        <v>49.11</v>
      </c>
    </row>
    <row r="3155" spans="1:4" s="380" customFormat="1" ht="12.75" x14ac:dyDescent="0.2">
      <c r="A3155" s="380">
        <v>43608</v>
      </c>
      <c r="B3155" s="380" t="s">
        <v>13137</v>
      </c>
      <c r="C3155" s="380" t="s">
        <v>6446</v>
      </c>
      <c r="D3155" s="381">
        <v>37.47</v>
      </c>
    </row>
    <row r="3156" spans="1:4" s="380" customFormat="1" ht="12.75" x14ac:dyDescent="0.2">
      <c r="A3156" s="380">
        <v>11476</v>
      </c>
      <c r="B3156" s="380" t="s">
        <v>13138</v>
      </c>
      <c r="C3156" s="380" t="s">
        <v>6446</v>
      </c>
      <c r="D3156" s="381">
        <v>37.47</v>
      </c>
    </row>
    <row r="3157" spans="1:4" s="380" customFormat="1" ht="12.75" x14ac:dyDescent="0.2">
      <c r="A3157" s="380">
        <v>40637</v>
      </c>
      <c r="B3157" s="380" t="s">
        <v>9405</v>
      </c>
      <c r="C3157" s="380" t="s">
        <v>6446</v>
      </c>
      <c r="D3157" s="382">
        <v>750683.68</v>
      </c>
    </row>
    <row r="3158" spans="1:4" s="380" customFormat="1" ht="12.75" x14ac:dyDescent="0.2">
      <c r="A3158" s="380">
        <v>13836</v>
      </c>
      <c r="B3158" s="380" t="s">
        <v>9406</v>
      </c>
      <c r="C3158" s="380" t="s">
        <v>6446</v>
      </c>
      <c r="D3158" s="382">
        <v>62690.2</v>
      </c>
    </row>
    <row r="3159" spans="1:4" s="380" customFormat="1" ht="12.75" x14ac:dyDescent="0.2">
      <c r="A3159" s="380">
        <v>14534</v>
      </c>
      <c r="B3159" s="380" t="s">
        <v>9407</v>
      </c>
      <c r="C3159" s="380" t="s">
        <v>6446</v>
      </c>
      <c r="D3159" s="382">
        <v>26243.78</v>
      </c>
    </row>
    <row r="3160" spans="1:4" s="380" customFormat="1" ht="12.75" x14ac:dyDescent="0.2">
      <c r="A3160" s="380">
        <v>14619</v>
      </c>
      <c r="B3160" s="380" t="s">
        <v>9408</v>
      </c>
      <c r="C3160" s="380" t="s">
        <v>6446</v>
      </c>
      <c r="D3160" s="382">
        <v>13061.02</v>
      </c>
    </row>
    <row r="3161" spans="1:4" s="380" customFormat="1" ht="12.75" x14ac:dyDescent="0.2">
      <c r="A3161" s="380">
        <v>14535</v>
      </c>
      <c r="B3161" s="380" t="s">
        <v>9409</v>
      </c>
      <c r="C3161" s="380" t="s">
        <v>6446</v>
      </c>
      <c r="D3161" s="382">
        <v>260471.99</v>
      </c>
    </row>
    <row r="3162" spans="1:4" s="380" customFormat="1" ht="12.75" x14ac:dyDescent="0.2">
      <c r="A3162" s="380">
        <v>39813</v>
      </c>
      <c r="B3162" s="380" t="s">
        <v>9410</v>
      </c>
      <c r="C3162" s="380" t="s">
        <v>6446</v>
      </c>
      <c r="D3162" s="382">
        <v>25604.76</v>
      </c>
    </row>
    <row r="3163" spans="1:4" s="380" customFormat="1" ht="12.75" x14ac:dyDescent="0.2">
      <c r="A3163" s="380">
        <v>40403</v>
      </c>
      <c r="B3163" s="380" t="s">
        <v>9411</v>
      </c>
      <c r="C3163" s="380" t="s">
        <v>6446</v>
      </c>
      <c r="D3163" s="381">
        <v>533.87</v>
      </c>
    </row>
    <row r="3164" spans="1:4" s="380" customFormat="1" ht="12.75" x14ac:dyDescent="0.2">
      <c r="A3164" s="380">
        <v>12868</v>
      </c>
      <c r="B3164" s="380" t="s">
        <v>9412</v>
      </c>
      <c r="C3164" s="380" t="s">
        <v>6456</v>
      </c>
      <c r="D3164" s="381">
        <v>15.41</v>
      </c>
    </row>
    <row r="3165" spans="1:4" s="380" customFormat="1" ht="12.75" x14ac:dyDescent="0.2">
      <c r="A3165" s="380">
        <v>40916</v>
      </c>
      <c r="B3165" s="380" t="s">
        <v>9413</v>
      </c>
      <c r="C3165" s="380" t="s">
        <v>6627</v>
      </c>
      <c r="D3165" s="382">
        <v>2746.73</v>
      </c>
    </row>
    <row r="3166" spans="1:4" s="380" customFormat="1" ht="12.75" x14ac:dyDescent="0.2">
      <c r="A3166" s="380">
        <v>4755</v>
      </c>
      <c r="B3166" s="380" t="s">
        <v>9414</v>
      </c>
      <c r="C3166" s="380" t="s">
        <v>6456</v>
      </c>
      <c r="D3166" s="381">
        <v>11.75</v>
      </c>
    </row>
    <row r="3167" spans="1:4" s="380" customFormat="1" ht="12.75" x14ac:dyDescent="0.2">
      <c r="A3167" s="380">
        <v>41067</v>
      </c>
      <c r="B3167" s="380" t="s">
        <v>9415</v>
      </c>
      <c r="C3167" s="380" t="s">
        <v>6627</v>
      </c>
      <c r="D3167" s="382">
        <v>2095.25</v>
      </c>
    </row>
    <row r="3168" spans="1:4" s="380" customFormat="1" ht="12.75" x14ac:dyDescent="0.2">
      <c r="A3168" s="380">
        <v>38463</v>
      </c>
      <c r="B3168" s="380" t="s">
        <v>9416</v>
      </c>
      <c r="C3168" s="380" t="s">
        <v>6446</v>
      </c>
      <c r="D3168" s="381">
        <v>31.77</v>
      </c>
    </row>
    <row r="3169" spans="1:4" s="380" customFormat="1" ht="12.75" x14ac:dyDescent="0.2">
      <c r="A3169" s="380">
        <v>40703</v>
      </c>
      <c r="B3169" s="380" t="s">
        <v>9417</v>
      </c>
      <c r="C3169" s="380" t="s">
        <v>6446</v>
      </c>
      <c r="D3169" s="382">
        <v>9483.98</v>
      </c>
    </row>
    <row r="3170" spans="1:4" s="380" customFormat="1" ht="12.75" x14ac:dyDescent="0.2">
      <c r="A3170" s="380">
        <v>14531</v>
      </c>
      <c r="B3170" s="380" t="s">
        <v>9418</v>
      </c>
      <c r="C3170" s="380" t="s">
        <v>6446</v>
      </c>
      <c r="D3170" s="382">
        <v>17681.71</v>
      </c>
    </row>
    <row r="3171" spans="1:4" s="380" customFormat="1" ht="12.75" x14ac:dyDescent="0.2">
      <c r="A3171" s="380">
        <v>36533</v>
      </c>
      <c r="B3171" s="380" t="s">
        <v>9419</v>
      </c>
      <c r="C3171" s="380" t="s">
        <v>6446</v>
      </c>
      <c r="D3171" s="382">
        <v>20347.13</v>
      </c>
    </row>
    <row r="3172" spans="1:4" s="380" customFormat="1" ht="12.75" x14ac:dyDescent="0.2">
      <c r="A3172" s="380">
        <v>11616</v>
      </c>
      <c r="B3172" s="380" t="s">
        <v>9420</v>
      </c>
      <c r="C3172" s="380" t="s">
        <v>6446</v>
      </c>
      <c r="D3172" s="382">
        <v>19217.560000000001</v>
      </c>
    </row>
    <row r="3173" spans="1:4" s="380" customFormat="1" ht="12.75" x14ac:dyDescent="0.2">
      <c r="A3173" s="380">
        <v>41898</v>
      </c>
      <c r="B3173" s="380" t="s">
        <v>9421</v>
      </c>
      <c r="C3173" s="380" t="s">
        <v>6446</v>
      </c>
      <c r="D3173" s="382">
        <v>21622.37</v>
      </c>
    </row>
    <row r="3174" spans="1:4" s="380" customFormat="1" ht="12.75" x14ac:dyDescent="0.2">
      <c r="A3174" s="380">
        <v>13447</v>
      </c>
      <c r="B3174" s="380" t="s">
        <v>9422</v>
      </c>
      <c r="C3174" s="380" t="s">
        <v>6446</v>
      </c>
      <c r="D3174" s="382">
        <v>39786.65</v>
      </c>
    </row>
    <row r="3175" spans="1:4" s="380" customFormat="1" ht="12.75" x14ac:dyDescent="0.2">
      <c r="A3175" s="380">
        <v>14529</v>
      </c>
      <c r="B3175" s="380" t="s">
        <v>9423</v>
      </c>
      <c r="C3175" s="380" t="s">
        <v>6446</v>
      </c>
      <c r="D3175" s="382">
        <v>22251.66</v>
      </c>
    </row>
    <row r="3176" spans="1:4" s="380" customFormat="1" ht="12.75" x14ac:dyDescent="0.2">
      <c r="A3176" s="380">
        <v>10747</v>
      </c>
      <c r="B3176" s="380" t="s">
        <v>9424</v>
      </c>
      <c r="C3176" s="380" t="s">
        <v>6446</v>
      </c>
      <c r="D3176" s="382">
        <v>21832.28</v>
      </c>
    </row>
    <row r="3177" spans="1:4" s="380" customFormat="1" ht="12.75" x14ac:dyDescent="0.2">
      <c r="A3177" s="380">
        <v>36141</v>
      </c>
      <c r="B3177" s="380" t="s">
        <v>9425</v>
      </c>
      <c r="C3177" s="380" t="s">
        <v>6446</v>
      </c>
      <c r="D3177" s="381">
        <v>39.82</v>
      </c>
    </row>
    <row r="3178" spans="1:4" s="380" customFormat="1" ht="12.75" x14ac:dyDescent="0.2">
      <c r="A3178" s="380">
        <v>39434</v>
      </c>
      <c r="B3178" s="380" t="s">
        <v>9426</v>
      </c>
      <c r="C3178" s="380" t="s">
        <v>6462</v>
      </c>
      <c r="D3178" s="381">
        <v>2.65</v>
      </c>
    </row>
    <row r="3179" spans="1:4" s="380" customFormat="1" ht="12.75" x14ac:dyDescent="0.2">
      <c r="A3179" s="380">
        <v>39433</v>
      </c>
      <c r="B3179" s="380" t="s">
        <v>9427</v>
      </c>
      <c r="C3179" s="380" t="s">
        <v>6462</v>
      </c>
      <c r="D3179" s="381">
        <v>1.9</v>
      </c>
    </row>
    <row r="3180" spans="1:4" s="380" customFormat="1" ht="12.75" x14ac:dyDescent="0.2">
      <c r="A3180" s="380">
        <v>4049</v>
      </c>
      <c r="B3180" s="380" t="s">
        <v>9428</v>
      </c>
      <c r="C3180" s="380" t="s">
        <v>6445</v>
      </c>
      <c r="D3180" s="381">
        <v>57.57</v>
      </c>
    </row>
    <row r="3181" spans="1:4" s="380" customFormat="1" ht="12.75" x14ac:dyDescent="0.2">
      <c r="A3181" s="380">
        <v>38120</v>
      </c>
      <c r="B3181" s="380" t="s">
        <v>9429</v>
      </c>
      <c r="C3181" s="380" t="s">
        <v>6462</v>
      </c>
      <c r="D3181" s="381">
        <v>114.65</v>
      </c>
    </row>
    <row r="3182" spans="1:4" s="380" customFormat="1" ht="12.75" x14ac:dyDescent="0.2">
      <c r="A3182" s="380">
        <v>38877</v>
      </c>
      <c r="B3182" s="380" t="s">
        <v>9430</v>
      </c>
      <c r="C3182" s="380" t="s">
        <v>6462</v>
      </c>
      <c r="D3182" s="381">
        <v>7.92</v>
      </c>
    </row>
    <row r="3183" spans="1:4" s="380" customFormat="1" ht="12.75" x14ac:dyDescent="0.2">
      <c r="A3183" s="380">
        <v>34546</v>
      </c>
      <c r="B3183" s="380" t="s">
        <v>9431</v>
      </c>
      <c r="C3183" s="380" t="s">
        <v>6462</v>
      </c>
      <c r="D3183" s="381">
        <v>7.97</v>
      </c>
    </row>
    <row r="3184" spans="1:4" s="380" customFormat="1" ht="12.75" x14ac:dyDescent="0.2">
      <c r="A3184" s="380">
        <v>10498</v>
      </c>
      <c r="B3184" s="380" t="s">
        <v>9432</v>
      </c>
      <c r="C3184" s="380" t="s">
        <v>6462</v>
      </c>
      <c r="D3184" s="381">
        <v>6.18</v>
      </c>
    </row>
    <row r="3185" spans="1:4" s="380" customFormat="1" ht="12.75" x14ac:dyDescent="0.2">
      <c r="A3185" s="380">
        <v>4823</v>
      </c>
      <c r="B3185" s="380" t="s">
        <v>9433</v>
      </c>
      <c r="C3185" s="380" t="s">
        <v>6462</v>
      </c>
      <c r="D3185" s="381">
        <v>34.479999999999997</v>
      </c>
    </row>
    <row r="3186" spans="1:4" s="380" customFormat="1" ht="12.75" x14ac:dyDescent="0.2">
      <c r="A3186" s="380">
        <v>41387</v>
      </c>
      <c r="B3186" s="380" t="s">
        <v>15123</v>
      </c>
      <c r="C3186" s="380" t="s">
        <v>6465</v>
      </c>
      <c r="D3186" s="381">
        <v>40.86</v>
      </c>
    </row>
    <row r="3187" spans="1:4" s="380" customFormat="1" ht="12.75" x14ac:dyDescent="0.2">
      <c r="A3187" s="380">
        <v>41388</v>
      </c>
      <c r="B3187" s="380" t="s">
        <v>15124</v>
      </c>
      <c r="C3187" s="380" t="s">
        <v>6465</v>
      </c>
      <c r="D3187" s="381">
        <v>49.03</v>
      </c>
    </row>
    <row r="3188" spans="1:4" s="380" customFormat="1" ht="12.75" x14ac:dyDescent="0.2">
      <c r="A3188" s="380">
        <v>41380</v>
      </c>
      <c r="B3188" s="380" t="s">
        <v>15125</v>
      </c>
      <c r="C3188" s="380" t="s">
        <v>6446</v>
      </c>
      <c r="D3188" s="381">
        <v>326.2</v>
      </c>
    </row>
    <row r="3189" spans="1:4" s="380" customFormat="1" ht="12.75" x14ac:dyDescent="0.2">
      <c r="A3189" s="380">
        <v>41381</v>
      </c>
      <c r="B3189" s="380" t="s">
        <v>15126</v>
      </c>
      <c r="C3189" s="380" t="s">
        <v>6446</v>
      </c>
      <c r="D3189" s="381">
        <v>341.74</v>
      </c>
    </row>
    <row r="3190" spans="1:4" s="380" customFormat="1" ht="12.75" x14ac:dyDescent="0.2">
      <c r="A3190" s="380">
        <v>41382</v>
      </c>
      <c r="B3190" s="380" t="s">
        <v>15127</v>
      </c>
      <c r="C3190" s="380" t="s">
        <v>6446</v>
      </c>
      <c r="D3190" s="381">
        <v>330.78</v>
      </c>
    </row>
    <row r="3191" spans="1:4" s="380" customFormat="1" ht="12.75" x14ac:dyDescent="0.2">
      <c r="A3191" s="380">
        <v>41383</v>
      </c>
      <c r="B3191" s="380" t="s">
        <v>15128</v>
      </c>
      <c r="C3191" s="380" t="s">
        <v>6446</v>
      </c>
      <c r="D3191" s="381">
        <v>448.97</v>
      </c>
    </row>
    <row r="3192" spans="1:4" s="380" customFormat="1" ht="12.75" x14ac:dyDescent="0.2">
      <c r="A3192" s="380">
        <v>41385</v>
      </c>
      <c r="B3192" s="380" t="s">
        <v>15129</v>
      </c>
      <c r="C3192" s="380" t="s">
        <v>6446</v>
      </c>
      <c r="D3192" s="381">
        <v>558.69000000000005</v>
      </c>
    </row>
    <row r="3193" spans="1:4" s="380" customFormat="1" ht="12.75" x14ac:dyDescent="0.2">
      <c r="A3193" s="380">
        <v>11079</v>
      </c>
      <c r="B3193" s="380" t="s">
        <v>9434</v>
      </c>
      <c r="C3193" s="380" t="s">
        <v>6624</v>
      </c>
      <c r="D3193" s="382">
        <v>2820.92</v>
      </c>
    </row>
    <row r="3194" spans="1:4" s="380" customFormat="1" ht="12.75" x14ac:dyDescent="0.2">
      <c r="A3194" s="380">
        <v>11082</v>
      </c>
      <c r="B3194" s="380" t="s">
        <v>9435</v>
      </c>
      <c r="C3194" s="380" t="s">
        <v>6624</v>
      </c>
      <c r="D3194" s="382">
        <v>2820.92</v>
      </c>
    </row>
    <row r="3195" spans="1:4" s="380" customFormat="1" ht="12.75" x14ac:dyDescent="0.2">
      <c r="A3195" s="380">
        <v>4058</v>
      </c>
      <c r="B3195" s="380" t="s">
        <v>9436</v>
      </c>
      <c r="C3195" s="380" t="s">
        <v>6456</v>
      </c>
      <c r="D3195" s="381">
        <v>17.09</v>
      </c>
    </row>
    <row r="3196" spans="1:4" s="380" customFormat="1" ht="12.75" x14ac:dyDescent="0.2">
      <c r="A3196" s="380">
        <v>40974</v>
      </c>
      <c r="B3196" s="380" t="s">
        <v>9437</v>
      </c>
      <c r="C3196" s="380" t="s">
        <v>6627</v>
      </c>
      <c r="D3196" s="382">
        <v>3045.44</v>
      </c>
    </row>
    <row r="3197" spans="1:4" s="380" customFormat="1" ht="12.75" x14ac:dyDescent="0.2">
      <c r="A3197" s="380">
        <v>34794</v>
      </c>
      <c r="B3197" s="380" t="s">
        <v>9438</v>
      </c>
      <c r="C3197" s="380" t="s">
        <v>6456</v>
      </c>
      <c r="D3197" s="381">
        <v>17.53</v>
      </c>
    </row>
    <row r="3198" spans="1:4" s="380" customFormat="1" ht="12.75" x14ac:dyDescent="0.2">
      <c r="A3198" s="380">
        <v>40925</v>
      </c>
      <c r="B3198" s="380" t="s">
        <v>9439</v>
      </c>
      <c r="C3198" s="380" t="s">
        <v>6627</v>
      </c>
      <c r="D3198" s="382">
        <v>3123.09</v>
      </c>
    </row>
    <row r="3199" spans="1:4" s="380" customFormat="1" ht="12.75" x14ac:dyDescent="0.2">
      <c r="A3199" s="380">
        <v>13741</v>
      </c>
      <c r="B3199" s="380" t="s">
        <v>9440</v>
      </c>
      <c r="C3199" s="380" t="s">
        <v>6446</v>
      </c>
      <c r="D3199" s="382">
        <v>2564.02</v>
      </c>
    </row>
    <row r="3200" spans="1:4" s="380" customFormat="1" ht="12.75" x14ac:dyDescent="0.2">
      <c r="A3200" s="380">
        <v>3288</v>
      </c>
      <c r="B3200" s="380" t="s">
        <v>9441</v>
      </c>
      <c r="C3200" s="380" t="s">
        <v>6465</v>
      </c>
      <c r="D3200" s="381">
        <v>5.81</v>
      </c>
    </row>
    <row r="3201" spans="1:4" s="380" customFormat="1" ht="12.75" x14ac:dyDescent="0.2">
      <c r="A3201" s="380">
        <v>13587</v>
      </c>
      <c r="B3201" s="380" t="s">
        <v>9442</v>
      </c>
      <c r="C3201" s="380" t="s">
        <v>6465</v>
      </c>
      <c r="D3201" s="381">
        <v>3.51</v>
      </c>
    </row>
    <row r="3202" spans="1:4" s="380" customFormat="1" ht="12.75" x14ac:dyDescent="0.2">
      <c r="A3202" s="380">
        <v>38598</v>
      </c>
      <c r="B3202" s="380" t="s">
        <v>9443</v>
      </c>
      <c r="C3202" s="380" t="s">
        <v>6446</v>
      </c>
      <c r="D3202" s="381">
        <v>2.97</v>
      </c>
    </row>
    <row r="3203" spans="1:4" s="380" customFormat="1" ht="12.75" x14ac:dyDescent="0.2">
      <c r="A3203" s="380">
        <v>38595</v>
      </c>
      <c r="B3203" s="380" t="s">
        <v>9444</v>
      </c>
      <c r="C3203" s="380" t="s">
        <v>6446</v>
      </c>
      <c r="D3203" s="381">
        <v>2.52</v>
      </c>
    </row>
    <row r="3204" spans="1:4" s="380" customFormat="1" ht="12.75" x14ac:dyDescent="0.2">
      <c r="A3204" s="380">
        <v>38592</v>
      </c>
      <c r="B3204" s="380" t="s">
        <v>9445</v>
      </c>
      <c r="C3204" s="380" t="s">
        <v>6446</v>
      </c>
      <c r="D3204" s="381">
        <v>2.54</v>
      </c>
    </row>
    <row r="3205" spans="1:4" s="380" customFormat="1" ht="12.75" x14ac:dyDescent="0.2">
      <c r="A3205" s="380">
        <v>38588</v>
      </c>
      <c r="B3205" s="380" t="s">
        <v>9446</v>
      </c>
      <c r="C3205" s="380" t="s">
        <v>6446</v>
      </c>
      <c r="D3205" s="381">
        <v>2.04</v>
      </c>
    </row>
    <row r="3206" spans="1:4" s="380" customFormat="1" ht="12.75" x14ac:dyDescent="0.2">
      <c r="A3206" s="380">
        <v>38593</v>
      </c>
      <c r="B3206" s="380" t="s">
        <v>9447</v>
      </c>
      <c r="C3206" s="380" t="s">
        <v>6446</v>
      </c>
      <c r="D3206" s="381">
        <v>2.81</v>
      </c>
    </row>
    <row r="3207" spans="1:4" s="380" customFormat="1" ht="12.75" x14ac:dyDescent="0.2">
      <c r="A3207" s="380">
        <v>38589</v>
      </c>
      <c r="B3207" s="380" t="s">
        <v>9448</v>
      </c>
      <c r="C3207" s="380" t="s">
        <v>6446</v>
      </c>
      <c r="D3207" s="381">
        <v>2.13</v>
      </c>
    </row>
    <row r="3208" spans="1:4" s="380" customFormat="1" ht="12.75" x14ac:dyDescent="0.2">
      <c r="A3208" s="380">
        <v>38594</v>
      </c>
      <c r="B3208" s="380" t="s">
        <v>9449</v>
      </c>
      <c r="C3208" s="380" t="s">
        <v>6446</v>
      </c>
      <c r="D3208" s="381">
        <v>4.43</v>
      </c>
    </row>
    <row r="3209" spans="1:4" s="380" customFormat="1" ht="12.75" x14ac:dyDescent="0.2">
      <c r="A3209" s="380">
        <v>34773</v>
      </c>
      <c r="B3209" s="380" t="s">
        <v>9450</v>
      </c>
      <c r="C3209" s="380" t="s">
        <v>6446</v>
      </c>
      <c r="D3209" s="381">
        <v>2.1</v>
      </c>
    </row>
    <row r="3210" spans="1:4" s="380" customFormat="1" ht="12.75" x14ac:dyDescent="0.2">
      <c r="A3210" s="380">
        <v>34769</v>
      </c>
      <c r="B3210" s="380" t="s">
        <v>9451</v>
      </c>
      <c r="C3210" s="380" t="s">
        <v>6446</v>
      </c>
      <c r="D3210" s="381">
        <v>2.6</v>
      </c>
    </row>
    <row r="3211" spans="1:4" s="380" customFormat="1" ht="12.75" x14ac:dyDescent="0.2">
      <c r="A3211" s="380">
        <v>34763</v>
      </c>
      <c r="B3211" s="380" t="s">
        <v>9452</v>
      </c>
      <c r="C3211" s="380" t="s">
        <v>6446</v>
      </c>
      <c r="D3211" s="381">
        <v>1.6</v>
      </c>
    </row>
    <row r="3212" spans="1:4" s="380" customFormat="1" ht="12.75" x14ac:dyDescent="0.2">
      <c r="A3212" s="380">
        <v>34774</v>
      </c>
      <c r="B3212" s="380" t="s">
        <v>9453</v>
      </c>
      <c r="C3212" s="380" t="s">
        <v>6446</v>
      </c>
      <c r="D3212" s="381">
        <v>1.99</v>
      </c>
    </row>
    <row r="3213" spans="1:4" s="380" customFormat="1" ht="12.75" x14ac:dyDescent="0.2">
      <c r="A3213" s="380">
        <v>34771</v>
      </c>
      <c r="B3213" s="380" t="s">
        <v>9454</v>
      </c>
      <c r="C3213" s="380" t="s">
        <v>6446</v>
      </c>
      <c r="D3213" s="381">
        <v>2.4</v>
      </c>
    </row>
    <row r="3214" spans="1:4" s="380" customFormat="1" ht="12.75" x14ac:dyDescent="0.2">
      <c r="A3214" s="380">
        <v>34764</v>
      </c>
      <c r="B3214" s="380" t="s">
        <v>9455</v>
      </c>
      <c r="C3214" s="380" t="s">
        <v>6446</v>
      </c>
      <c r="D3214" s="381">
        <v>1.57</v>
      </c>
    </row>
    <row r="3215" spans="1:4" s="380" customFormat="1" ht="12.75" x14ac:dyDescent="0.2">
      <c r="A3215" s="380">
        <v>34788</v>
      </c>
      <c r="B3215" s="380" t="s">
        <v>9456</v>
      </c>
      <c r="C3215" s="380" t="s">
        <v>6446</v>
      </c>
      <c r="D3215" s="381">
        <v>1.65</v>
      </c>
    </row>
    <row r="3216" spans="1:4" s="380" customFormat="1" ht="12.75" x14ac:dyDescent="0.2">
      <c r="A3216" s="380">
        <v>34781</v>
      </c>
      <c r="B3216" s="380" t="s">
        <v>9457</v>
      </c>
      <c r="C3216" s="380" t="s">
        <v>6446</v>
      </c>
      <c r="D3216" s="381">
        <v>1.87</v>
      </c>
    </row>
    <row r="3217" spans="1:4" s="380" customFormat="1" ht="12.75" x14ac:dyDescent="0.2">
      <c r="A3217" s="380">
        <v>41682</v>
      </c>
      <c r="B3217" s="380" t="s">
        <v>9458</v>
      </c>
      <c r="C3217" s="380" t="s">
        <v>6446</v>
      </c>
      <c r="D3217" s="381">
        <v>31.93</v>
      </c>
    </row>
    <row r="3218" spans="1:4" s="380" customFormat="1" ht="12.75" x14ac:dyDescent="0.2">
      <c r="A3218" s="380">
        <v>41683</v>
      </c>
      <c r="B3218" s="380" t="s">
        <v>9459</v>
      </c>
      <c r="C3218" s="380" t="s">
        <v>6446</v>
      </c>
      <c r="D3218" s="381">
        <v>23.49</v>
      </c>
    </row>
    <row r="3219" spans="1:4" s="380" customFormat="1" ht="12.75" x14ac:dyDescent="0.2">
      <c r="A3219" s="380">
        <v>41680</v>
      </c>
      <c r="B3219" s="380" t="s">
        <v>9460</v>
      </c>
      <c r="C3219" s="380" t="s">
        <v>6446</v>
      </c>
      <c r="D3219" s="381">
        <v>12.65</v>
      </c>
    </row>
    <row r="3220" spans="1:4" s="380" customFormat="1" ht="12.75" x14ac:dyDescent="0.2">
      <c r="A3220" s="380">
        <v>41679</v>
      </c>
      <c r="B3220" s="380" t="s">
        <v>9461</v>
      </c>
      <c r="C3220" s="380" t="s">
        <v>6446</v>
      </c>
      <c r="D3220" s="381">
        <v>28.91</v>
      </c>
    </row>
    <row r="3221" spans="1:4" s="380" customFormat="1" ht="12.75" x14ac:dyDescent="0.2">
      <c r="A3221" s="380">
        <v>41681</v>
      </c>
      <c r="B3221" s="380" t="s">
        <v>9462</v>
      </c>
      <c r="C3221" s="380" t="s">
        <v>6446</v>
      </c>
      <c r="D3221" s="381">
        <v>19.78</v>
      </c>
    </row>
    <row r="3222" spans="1:4" s="380" customFormat="1" ht="12.75" x14ac:dyDescent="0.2">
      <c r="A3222" s="380">
        <v>43386</v>
      </c>
      <c r="B3222" s="380" t="s">
        <v>9463</v>
      </c>
      <c r="C3222" s="380" t="s">
        <v>6446</v>
      </c>
      <c r="D3222" s="381">
        <v>45.18</v>
      </c>
    </row>
    <row r="3223" spans="1:4" s="380" customFormat="1" ht="12.75" x14ac:dyDescent="0.2">
      <c r="A3223" s="380">
        <v>4059</v>
      </c>
      <c r="B3223" s="380" t="s">
        <v>9464</v>
      </c>
      <c r="C3223" s="380" t="s">
        <v>6465</v>
      </c>
      <c r="D3223" s="381">
        <v>31.93</v>
      </c>
    </row>
    <row r="3224" spans="1:4" s="380" customFormat="1" ht="12.75" x14ac:dyDescent="0.2">
      <c r="A3224" s="380">
        <v>4062</v>
      </c>
      <c r="B3224" s="380" t="s">
        <v>9465</v>
      </c>
      <c r="C3224" s="380" t="s">
        <v>6446</v>
      </c>
      <c r="D3224" s="381">
        <v>31.93</v>
      </c>
    </row>
    <row r="3225" spans="1:4" s="380" customFormat="1" ht="12.75" x14ac:dyDescent="0.2">
      <c r="A3225" s="380">
        <v>4061</v>
      </c>
      <c r="B3225" s="380" t="s">
        <v>9466</v>
      </c>
      <c r="C3225" s="380" t="s">
        <v>6446</v>
      </c>
      <c r="D3225" s="381">
        <v>39.75</v>
      </c>
    </row>
    <row r="3226" spans="1:4" s="380" customFormat="1" ht="12.75" x14ac:dyDescent="0.2">
      <c r="A3226" s="380">
        <v>41315</v>
      </c>
      <c r="B3226" s="380" t="s">
        <v>9467</v>
      </c>
      <c r="C3226" s="380" t="s">
        <v>6462</v>
      </c>
      <c r="D3226" s="381">
        <v>89.94</v>
      </c>
    </row>
    <row r="3227" spans="1:4" s="380" customFormat="1" ht="12.75" x14ac:dyDescent="0.2">
      <c r="A3227" s="380">
        <v>43148</v>
      </c>
      <c r="B3227" s="380" t="s">
        <v>9468</v>
      </c>
      <c r="C3227" s="380" t="s">
        <v>6462</v>
      </c>
      <c r="D3227" s="381">
        <v>61.05</v>
      </c>
    </row>
    <row r="3228" spans="1:4" s="380" customFormat="1" ht="12.75" x14ac:dyDescent="0.2">
      <c r="A3228" s="380">
        <v>43147</v>
      </c>
      <c r="B3228" s="380" t="s">
        <v>9469</v>
      </c>
      <c r="C3228" s="380" t="s">
        <v>6462</v>
      </c>
      <c r="D3228" s="381">
        <v>23.64</v>
      </c>
    </row>
    <row r="3229" spans="1:4" s="380" customFormat="1" ht="12.75" x14ac:dyDescent="0.2">
      <c r="A3229" s="380">
        <v>10608</v>
      </c>
      <c r="B3229" s="380" t="s">
        <v>9470</v>
      </c>
      <c r="C3229" s="380" t="s">
        <v>6446</v>
      </c>
      <c r="D3229" s="382">
        <v>8968.1</v>
      </c>
    </row>
    <row r="3230" spans="1:4" s="380" customFormat="1" ht="12.75" x14ac:dyDescent="0.2">
      <c r="A3230" s="380">
        <v>4069</v>
      </c>
      <c r="B3230" s="380" t="s">
        <v>803</v>
      </c>
      <c r="C3230" s="380" t="s">
        <v>6456</v>
      </c>
      <c r="D3230" s="381">
        <v>22.88</v>
      </c>
    </row>
    <row r="3231" spans="1:4" s="380" customFormat="1" ht="12.75" x14ac:dyDescent="0.2">
      <c r="A3231" s="380">
        <v>40819</v>
      </c>
      <c r="B3231" s="380" t="s">
        <v>9471</v>
      </c>
      <c r="C3231" s="380" t="s">
        <v>6627</v>
      </c>
      <c r="D3231" s="382">
        <v>4078.53</v>
      </c>
    </row>
    <row r="3232" spans="1:4" s="380" customFormat="1" ht="12.75" x14ac:dyDescent="0.2">
      <c r="A3232" s="380">
        <v>34361</v>
      </c>
      <c r="B3232" s="380" t="s">
        <v>9472</v>
      </c>
      <c r="C3232" s="380" t="s">
        <v>6462</v>
      </c>
      <c r="D3232" s="381">
        <v>17.21</v>
      </c>
    </row>
    <row r="3233" spans="1:4" s="380" customFormat="1" ht="12.75" x14ac:dyDescent="0.2">
      <c r="A3233" s="380">
        <v>36512</v>
      </c>
      <c r="B3233" s="380" t="s">
        <v>9473</v>
      </c>
      <c r="C3233" s="380" t="s">
        <v>6446</v>
      </c>
      <c r="D3233" s="382">
        <v>16739</v>
      </c>
    </row>
    <row r="3234" spans="1:4" s="380" customFormat="1" ht="12.75" x14ac:dyDescent="0.2">
      <c r="A3234" s="380">
        <v>25972</v>
      </c>
      <c r="B3234" s="380" t="s">
        <v>9474</v>
      </c>
      <c r="C3234" s="380" t="s">
        <v>6462</v>
      </c>
      <c r="D3234" s="381">
        <v>8.11</v>
      </c>
    </row>
    <row r="3235" spans="1:4" s="380" customFormat="1" ht="12.75" x14ac:dyDescent="0.2">
      <c r="A3235" s="380">
        <v>25973</v>
      </c>
      <c r="B3235" s="380" t="s">
        <v>9475</v>
      </c>
      <c r="C3235" s="380" t="s">
        <v>6462</v>
      </c>
      <c r="D3235" s="381">
        <v>8.11</v>
      </c>
    </row>
    <row r="3236" spans="1:4" s="380" customFormat="1" ht="12.75" x14ac:dyDescent="0.2">
      <c r="A3236" s="380">
        <v>11697</v>
      </c>
      <c r="B3236" s="380" t="s">
        <v>9476</v>
      </c>
      <c r="C3236" s="380" t="s">
        <v>6446</v>
      </c>
      <c r="D3236" s="381">
        <v>554.59</v>
      </c>
    </row>
    <row r="3237" spans="1:4" s="380" customFormat="1" ht="12.75" x14ac:dyDescent="0.2">
      <c r="A3237" s="380">
        <v>11698</v>
      </c>
      <c r="B3237" s="380" t="s">
        <v>9477</v>
      </c>
      <c r="C3237" s="380" t="s">
        <v>6446</v>
      </c>
      <c r="D3237" s="381">
        <v>661.6</v>
      </c>
    </row>
    <row r="3238" spans="1:4" s="380" customFormat="1" ht="12.75" x14ac:dyDescent="0.2">
      <c r="A3238" s="380">
        <v>10432</v>
      </c>
      <c r="B3238" s="380" t="s">
        <v>15130</v>
      </c>
      <c r="C3238" s="380" t="s">
        <v>6446</v>
      </c>
      <c r="D3238" s="381">
        <v>277.14</v>
      </c>
    </row>
    <row r="3239" spans="1:4" s="380" customFormat="1" ht="12.75" x14ac:dyDescent="0.2">
      <c r="A3239" s="380">
        <v>11699</v>
      </c>
      <c r="B3239" s="380" t="s">
        <v>9478</v>
      </c>
      <c r="C3239" s="380" t="s">
        <v>6446</v>
      </c>
      <c r="D3239" s="381">
        <v>731.22</v>
      </c>
    </row>
    <row r="3240" spans="1:4" s="380" customFormat="1" ht="12.75" x14ac:dyDescent="0.2">
      <c r="A3240" s="380">
        <v>44020</v>
      </c>
      <c r="B3240" s="380" t="s">
        <v>15131</v>
      </c>
      <c r="C3240" s="380" t="s">
        <v>6446</v>
      </c>
      <c r="D3240" s="381">
        <v>683.75</v>
      </c>
    </row>
    <row r="3241" spans="1:4" s="380" customFormat="1" ht="12.75" x14ac:dyDescent="0.2">
      <c r="A3241" s="380">
        <v>41420</v>
      </c>
      <c r="B3241" s="380" t="s">
        <v>15132</v>
      </c>
      <c r="C3241" s="380" t="s">
        <v>6446</v>
      </c>
      <c r="D3241" s="381">
        <v>8.31</v>
      </c>
    </row>
    <row r="3242" spans="1:4" s="380" customFormat="1" ht="12.75" x14ac:dyDescent="0.2">
      <c r="A3242" s="380">
        <v>41422</v>
      </c>
      <c r="B3242" s="380" t="s">
        <v>15133</v>
      </c>
      <c r="C3242" s="380" t="s">
        <v>6446</v>
      </c>
      <c r="D3242" s="381">
        <v>11.36</v>
      </c>
    </row>
    <row r="3243" spans="1:4" s="380" customFormat="1" ht="12.75" x14ac:dyDescent="0.2">
      <c r="A3243" s="380">
        <v>41425</v>
      </c>
      <c r="B3243" s="380" t="s">
        <v>15134</v>
      </c>
      <c r="C3243" s="380" t="s">
        <v>6446</v>
      </c>
      <c r="D3243" s="381">
        <v>5.81</v>
      </c>
    </row>
    <row r="3244" spans="1:4" s="380" customFormat="1" ht="12.75" x14ac:dyDescent="0.2">
      <c r="A3244" s="380">
        <v>41426</v>
      </c>
      <c r="B3244" s="380" t="s">
        <v>15135</v>
      </c>
      <c r="C3244" s="380" t="s">
        <v>6446</v>
      </c>
      <c r="D3244" s="381">
        <v>10.48</v>
      </c>
    </row>
    <row r="3245" spans="1:4" s="380" customFormat="1" ht="12.75" x14ac:dyDescent="0.2">
      <c r="A3245" s="380">
        <v>41419</v>
      </c>
      <c r="B3245" s="380" t="s">
        <v>15136</v>
      </c>
      <c r="C3245" s="380" t="s">
        <v>6446</v>
      </c>
      <c r="D3245" s="381">
        <v>6.11</v>
      </c>
    </row>
    <row r="3246" spans="1:4" s="380" customFormat="1" ht="12.75" x14ac:dyDescent="0.2">
      <c r="A3246" s="380">
        <v>41421</v>
      </c>
      <c r="B3246" s="380" t="s">
        <v>15137</v>
      </c>
      <c r="C3246" s="380" t="s">
        <v>6446</v>
      </c>
      <c r="D3246" s="381">
        <v>8.2899999999999991</v>
      </c>
    </row>
    <row r="3247" spans="1:4" s="380" customFormat="1" ht="12.75" x14ac:dyDescent="0.2">
      <c r="A3247" s="380">
        <v>41414</v>
      </c>
      <c r="B3247" s="380" t="s">
        <v>15138</v>
      </c>
      <c r="C3247" s="380" t="s">
        <v>6446</v>
      </c>
      <c r="D3247" s="381">
        <v>19.23</v>
      </c>
    </row>
    <row r="3248" spans="1:4" s="380" customFormat="1" ht="12.75" x14ac:dyDescent="0.2">
      <c r="A3248" s="380">
        <v>41415</v>
      </c>
      <c r="B3248" s="380" t="s">
        <v>15139</v>
      </c>
      <c r="C3248" s="380" t="s">
        <v>6446</v>
      </c>
      <c r="D3248" s="381">
        <v>22.4</v>
      </c>
    </row>
    <row r="3249" spans="1:4" s="380" customFormat="1" ht="12.75" x14ac:dyDescent="0.2">
      <c r="A3249" s="380">
        <v>37514</v>
      </c>
      <c r="B3249" s="380" t="s">
        <v>9479</v>
      </c>
      <c r="C3249" s="380" t="s">
        <v>6446</v>
      </c>
      <c r="D3249" s="382">
        <v>189750</v>
      </c>
    </row>
    <row r="3250" spans="1:4" s="380" customFormat="1" ht="12.75" x14ac:dyDescent="0.2">
      <c r="A3250" s="380">
        <v>37519</v>
      </c>
      <c r="B3250" s="380" t="s">
        <v>9480</v>
      </c>
      <c r="C3250" s="380" t="s">
        <v>6446</v>
      </c>
      <c r="D3250" s="382">
        <v>292839.92</v>
      </c>
    </row>
    <row r="3251" spans="1:4" s="380" customFormat="1" ht="12.75" x14ac:dyDescent="0.2">
      <c r="A3251" s="380">
        <v>37520</v>
      </c>
      <c r="B3251" s="380" t="s">
        <v>9481</v>
      </c>
      <c r="C3251" s="380" t="s">
        <v>6446</v>
      </c>
      <c r="D3251" s="382">
        <v>288039.26</v>
      </c>
    </row>
    <row r="3252" spans="1:4" s="380" customFormat="1" ht="12.75" x14ac:dyDescent="0.2">
      <c r="A3252" s="380">
        <v>37521</v>
      </c>
      <c r="B3252" s="380" t="s">
        <v>9482</v>
      </c>
      <c r="C3252" s="380" t="s">
        <v>6446</v>
      </c>
      <c r="D3252" s="382">
        <v>351407.91</v>
      </c>
    </row>
    <row r="3253" spans="1:4" s="380" customFormat="1" ht="12.75" x14ac:dyDescent="0.2">
      <c r="A3253" s="380">
        <v>37522</v>
      </c>
      <c r="B3253" s="380" t="s">
        <v>9483</v>
      </c>
      <c r="C3253" s="380" t="s">
        <v>6446</v>
      </c>
      <c r="D3253" s="382">
        <v>361980.28</v>
      </c>
    </row>
    <row r="3254" spans="1:4" s="380" customFormat="1" ht="12.75" x14ac:dyDescent="0.2">
      <c r="A3254" s="380">
        <v>21109</v>
      </c>
      <c r="B3254" s="380" t="s">
        <v>9484</v>
      </c>
      <c r="C3254" s="380" t="s">
        <v>6446</v>
      </c>
      <c r="D3254" s="381">
        <v>33.14</v>
      </c>
    </row>
    <row r="3255" spans="1:4" s="380" customFormat="1" ht="12.75" x14ac:dyDescent="0.2">
      <c r="A3255" s="380">
        <v>11769</v>
      </c>
      <c r="B3255" s="380" t="s">
        <v>15140</v>
      </c>
      <c r="C3255" s="380" t="s">
        <v>6446</v>
      </c>
      <c r="D3255" s="381">
        <v>298.64</v>
      </c>
    </row>
    <row r="3256" spans="1:4" s="380" customFormat="1" ht="12.75" x14ac:dyDescent="0.2">
      <c r="A3256" s="380">
        <v>36793</v>
      </c>
      <c r="B3256" s="380" t="s">
        <v>15141</v>
      </c>
      <c r="C3256" s="380" t="s">
        <v>6446</v>
      </c>
      <c r="D3256" s="381">
        <v>675.77</v>
      </c>
    </row>
    <row r="3257" spans="1:4" s="380" customFormat="1" ht="12.75" x14ac:dyDescent="0.2">
      <c r="A3257" s="380">
        <v>37546</v>
      </c>
      <c r="B3257" s="380" t="s">
        <v>9485</v>
      </c>
      <c r="C3257" s="380" t="s">
        <v>6446</v>
      </c>
      <c r="D3257" s="382">
        <v>12672.99</v>
      </c>
    </row>
    <row r="3258" spans="1:4" s="380" customFormat="1" ht="12.75" x14ac:dyDescent="0.2">
      <c r="A3258" s="380">
        <v>37544</v>
      </c>
      <c r="B3258" s="380" t="s">
        <v>9486</v>
      </c>
      <c r="C3258" s="380" t="s">
        <v>6446</v>
      </c>
      <c r="D3258" s="382">
        <v>13403.82</v>
      </c>
    </row>
    <row r="3259" spans="1:4" s="380" customFormat="1" ht="12.75" x14ac:dyDescent="0.2">
      <c r="A3259" s="380">
        <v>37545</v>
      </c>
      <c r="B3259" s="380" t="s">
        <v>9487</v>
      </c>
      <c r="C3259" s="380" t="s">
        <v>6446</v>
      </c>
      <c r="D3259" s="382">
        <v>15948.74</v>
      </c>
    </row>
    <row r="3260" spans="1:4" s="380" customFormat="1" ht="12.75" x14ac:dyDescent="0.2">
      <c r="A3260" s="380">
        <v>11771</v>
      </c>
      <c r="B3260" s="380" t="s">
        <v>15142</v>
      </c>
      <c r="C3260" s="380" t="s">
        <v>6446</v>
      </c>
      <c r="D3260" s="381">
        <v>365.79</v>
      </c>
    </row>
    <row r="3261" spans="1:4" s="380" customFormat="1" ht="12.75" x14ac:dyDescent="0.2">
      <c r="A3261" s="380">
        <v>39919</v>
      </c>
      <c r="B3261" s="380" t="s">
        <v>9488</v>
      </c>
      <c r="C3261" s="380" t="s">
        <v>6446</v>
      </c>
      <c r="D3261" s="382">
        <v>63435.33</v>
      </c>
    </row>
    <row r="3262" spans="1:4" s="380" customFormat="1" ht="12.75" x14ac:dyDescent="0.2">
      <c r="A3262" s="380">
        <v>38385</v>
      </c>
      <c r="B3262" s="380" t="s">
        <v>9489</v>
      </c>
      <c r="C3262" s="380" t="s">
        <v>6446</v>
      </c>
      <c r="D3262" s="381">
        <v>51.28</v>
      </c>
    </row>
    <row r="3263" spans="1:4" s="380" customFormat="1" ht="12.75" x14ac:dyDescent="0.2">
      <c r="A3263" s="380">
        <v>37587</v>
      </c>
      <c r="B3263" s="380" t="s">
        <v>15143</v>
      </c>
      <c r="C3263" s="380" t="s">
        <v>6446</v>
      </c>
      <c r="D3263" s="381">
        <v>394.24</v>
      </c>
    </row>
    <row r="3264" spans="1:4" s="380" customFormat="1" ht="12.75" x14ac:dyDescent="0.2">
      <c r="A3264" s="380">
        <v>36800</v>
      </c>
      <c r="B3264" s="380" t="s">
        <v>15144</v>
      </c>
      <c r="C3264" s="380" t="s">
        <v>6446</v>
      </c>
      <c r="D3264" s="381">
        <v>179.44</v>
      </c>
    </row>
    <row r="3265" spans="1:4" s="380" customFormat="1" ht="12.75" x14ac:dyDescent="0.2">
      <c r="A3265" s="380">
        <v>11561</v>
      </c>
      <c r="B3265" s="380" t="s">
        <v>13139</v>
      </c>
      <c r="C3265" s="380" t="s">
        <v>6446</v>
      </c>
      <c r="D3265" s="381">
        <v>218.85</v>
      </c>
    </row>
    <row r="3266" spans="1:4" s="380" customFormat="1" ht="12.75" x14ac:dyDescent="0.2">
      <c r="A3266" s="380">
        <v>43604</v>
      </c>
      <c r="B3266" s="380" t="s">
        <v>13140</v>
      </c>
      <c r="C3266" s="380" t="s">
        <v>6446</v>
      </c>
      <c r="D3266" s="381">
        <v>116.67</v>
      </c>
    </row>
    <row r="3267" spans="1:4" s="380" customFormat="1" ht="12.75" x14ac:dyDescent="0.2">
      <c r="A3267" s="380">
        <v>11560</v>
      </c>
      <c r="B3267" s="380" t="s">
        <v>13141</v>
      </c>
      <c r="C3267" s="380" t="s">
        <v>6446</v>
      </c>
      <c r="D3267" s="381">
        <v>168.92</v>
      </c>
    </row>
    <row r="3268" spans="1:4" s="380" customFormat="1" ht="12.75" x14ac:dyDescent="0.2">
      <c r="A3268" s="380">
        <v>11499</v>
      </c>
      <c r="B3268" s="380" t="s">
        <v>13142</v>
      </c>
      <c r="C3268" s="380" t="s">
        <v>6446</v>
      </c>
      <c r="D3268" s="381">
        <v>676.57</v>
      </c>
    </row>
    <row r="3269" spans="1:4" s="380" customFormat="1" ht="12.75" x14ac:dyDescent="0.2">
      <c r="A3269" s="380">
        <v>34761</v>
      </c>
      <c r="B3269" s="380" t="s">
        <v>9490</v>
      </c>
      <c r="C3269" s="380" t="s">
        <v>6456</v>
      </c>
      <c r="D3269" s="381">
        <v>14.25</v>
      </c>
    </row>
    <row r="3270" spans="1:4" s="380" customFormat="1" ht="12.75" x14ac:dyDescent="0.2">
      <c r="A3270" s="380">
        <v>40924</v>
      </c>
      <c r="B3270" s="380" t="s">
        <v>9491</v>
      </c>
      <c r="C3270" s="380" t="s">
        <v>6627</v>
      </c>
      <c r="D3270" s="382">
        <v>2540.98</v>
      </c>
    </row>
    <row r="3271" spans="1:4" s="380" customFormat="1" ht="12.75" x14ac:dyDescent="0.2">
      <c r="A3271" s="380">
        <v>25957</v>
      </c>
      <c r="B3271" s="380" t="s">
        <v>9492</v>
      </c>
      <c r="C3271" s="380" t="s">
        <v>6456</v>
      </c>
      <c r="D3271" s="381">
        <v>11.09</v>
      </c>
    </row>
    <row r="3272" spans="1:4" s="380" customFormat="1" ht="12.75" x14ac:dyDescent="0.2">
      <c r="A3272" s="380">
        <v>40983</v>
      </c>
      <c r="B3272" s="380" t="s">
        <v>9493</v>
      </c>
      <c r="C3272" s="380" t="s">
        <v>6627</v>
      </c>
      <c r="D3272" s="382">
        <v>1977.19</v>
      </c>
    </row>
    <row r="3273" spans="1:4" s="380" customFormat="1" ht="12.75" x14ac:dyDescent="0.2">
      <c r="A3273" s="380">
        <v>2437</v>
      </c>
      <c r="B3273" s="380" t="s">
        <v>9494</v>
      </c>
      <c r="C3273" s="380" t="s">
        <v>6456</v>
      </c>
      <c r="D3273" s="381">
        <v>15.89</v>
      </c>
    </row>
    <row r="3274" spans="1:4" s="380" customFormat="1" ht="12.75" x14ac:dyDescent="0.2">
      <c r="A3274" s="380">
        <v>40921</v>
      </c>
      <c r="B3274" s="380" t="s">
        <v>9495</v>
      </c>
      <c r="C3274" s="380" t="s">
        <v>6627</v>
      </c>
      <c r="D3274" s="382">
        <v>2832.38</v>
      </c>
    </row>
    <row r="3275" spans="1:4" s="380" customFormat="1" ht="12.75" x14ac:dyDescent="0.2">
      <c r="A3275" s="380">
        <v>14252</v>
      </c>
      <c r="B3275" s="380" t="s">
        <v>9496</v>
      </c>
      <c r="C3275" s="380" t="s">
        <v>6446</v>
      </c>
      <c r="D3275" s="382">
        <v>2911.88</v>
      </c>
    </row>
    <row r="3276" spans="1:4" s="380" customFormat="1" ht="12.75" x14ac:dyDescent="0.2">
      <c r="A3276" s="380">
        <v>730</v>
      </c>
      <c r="B3276" s="380" t="s">
        <v>9497</v>
      </c>
      <c r="C3276" s="380" t="s">
        <v>6446</v>
      </c>
      <c r="D3276" s="382">
        <v>7780</v>
      </c>
    </row>
    <row r="3277" spans="1:4" s="380" customFormat="1" ht="12.75" x14ac:dyDescent="0.2">
      <c r="A3277" s="380">
        <v>723</v>
      </c>
      <c r="B3277" s="380" t="s">
        <v>9498</v>
      </c>
      <c r="C3277" s="380" t="s">
        <v>6446</v>
      </c>
      <c r="D3277" s="382">
        <v>3866.93</v>
      </c>
    </row>
    <row r="3278" spans="1:4" s="380" customFormat="1" ht="12.75" x14ac:dyDescent="0.2">
      <c r="A3278" s="380">
        <v>36502</v>
      </c>
      <c r="B3278" s="380" t="s">
        <v>9499</v>
      </c>
      <c r="C3278" s="380" t="s">
        <v>6446</v>
      </c>
      <c r="D3278" s="382">
        <v>3634.45</v>
      </c>
    </row>
    <row r="3279" spans="1:4" s="380" customFormat="1" ht="12.75" x14ac:dyDescent="0.2">
      <c r="A3279" s="380">
        <v>36503</v>
      </c>
      <c r="B3279" s="380" t="s">
        <v>9500</v>
      </c>
      <c r="C3279" s="380" t="s">
        <v>6446</v>
      </c>
      <c r="D3279" s="382">
        <v>4481.71</v>
      </c>
    </row>
    <row r="3280" spans="1:4" s="380" customFormat="1" ht="12.75" x14ac:dyDescent="0.2">
      <c r="A3280" s="380">
        <v>4090</v>
      </c>
      <c r="B3280" s="380" t="s">
        <v>9501</v>
      </c>
      <c r="C3280" s="380" t="s">
        <v>6446</v>
      </c>
      <c r="D3280" s="382">
        <v>892000</v>
      </c>
    </row>
    <row r="3281" spans="1:4" s="380" customFormat="1" ht="12.75" x14ac:dyDescent="0.2">
      <c r="A3281" s="380">
        <v>13227</v>
      </c>
      <c r="B3281" s="380" t="s">
        <v>9502</v>
      </c>
      <c r="C3281" s="380" t="s">
        <v>6446</v>
      </c>
      <c r="D3281" s="382">
        <v>1108421.23</v>
      </c>
    </row>
    <row r="3282" spans="1:4" s="380" customFormat="1" ht="12.75" x14ac:dyDescent="0.2">
      <c r="A3282" s="380">
        <v>10597</v>
      </c>
      <c r="B3282" s="380" t="s">
        <v>9503</v>
      </c>
      <c r="C3282" s="380" t="s">
        <v>6446</v>
      </c>
      <c r="D3282" s="382">
        <v>1166756.33</v>
      </c>
    </row>
    <row r="3283" spans="1:4" s="380" customFormat="1" ht="12.75" x14ac:dyDescent="0.2">
      <c r="A3283" s="380">
        <v>39628</v>
      </c>
      <c r="B3283" s="380" t="s">
        <v>9504</v>
      </c>
      <c r="C3283" s="380" t="s">
        <v>6446</v>
      </c>
      <c r="D3283" s="382">
        <v>3392.67</v>
      </c>
    </row>
    <row r="3284" spans="1:4" s="380" customFormat="1" ht="12.75" x14ac:dyDescent="0.2">
      <c r="A3284" s="380">
        <v>39404</v>
      </c>
      <c r="B3284" s="380" t="s">
        <v>9505</v>
      </c>
      <c r="C3284" s="380" t="s">
        <v>6446</v>
      </c>
      <c r="D3284" s="382">
        <v>1682.32</v>
      </c>
    </row>
    <row r="3285" spans="1:4" s="380" customFormat="1" ht="12.75" x14ac:dyDescent="0.2">
      <c r="A3285" s="380">
        <v>39402</v>
      </c>
      <c r="B3285" s="380" t="s">
        <v>9506</v>
      </c>
      <c r="C3285" s="380" t="s">
        <v>6446</v>
      </c>
      <c r="D3285" s="382">
        <v>1385.91</v>
      </c>
    </row>
    <row r="3286" spans="1:4" s="380" customFormat="1" ht="12.75" x14ac:dyDescent="0.2">
      <c r="A3286" s="380">
        <v>39403</v>
      </c>
      <c r="B3286" s="380" t="s">
        <v>9507</v>
      </c>
      <c r="C3286" s="380" t="s">
        <v>6446</v>
      </c>
      <c r="D3286" s="382">
        <v>1355.76</v>
      </c>
    </row>
    <row r="3287" spans="1:4" s="380" customFormat="1" ht="12.75" x14ac:dyDescent="0.2">
      <c r="A3287" s="380">
        <v>4093</v>
      </c>
      <c r="B3287" s="380" t="s">
        <v>9508</v>
      </c>
      <c r="C3287" s="380" t="s">
        <v>6456</v>
      </c>
      <c r="D3287" s="381">
        <v>12.4</v>
      </c>
    </row>
    <row r="3288" spans="1:4" s="380" customFormat="1" ht="12.75" x14ac:dyDescent="0.2">
      <c r="A3288" s="380">
        <v>10512</v>
      </c>
      <c r="B3288" s="380" t="s">
        <v>9509</v>
      </c>
      <c r="C3288" s="380" t="s">
        <v>6627</v>
      </c>
      <c r="D3288" s="382">
        <v>2210.5500000000002</v>
      </c>
    </row>
    <row r="3289" spans="1:4" s="380" customFormat="1" ht="12.75" x14ac:dyDescent="0.2">
      <c r="A3289" s="380">
        <v>20020</v>
      </c>
      <c r="B3289" s="380" t="s">
        <v>9510</v>
      </c>
      <c r="C3289" s="380" t="s">
        <v>6456</v>
      </c>
      <c r="D3289" s="381">
        <v>11.7</v>
      </c>
    </row>
    <row r="3290" spans="1:4" s="380" customFormat="1" ht="12.75" x14ac:dyDescent="0.2">
      <c r="A3290" s="380">
        <v>41038</v>
      </c>
      <c r="B3290" s="380" t="s">
        <v>9511</v>
      </c>
      <c r="C3290" s="380" t="s">
        <v>6627</v>
      </c>
      <c r="D3290" s="382">
        <v>2085.11</v>
      </c>
    </row>
    <row r="3291" spans="1:4" s="380" customFormat="1" ht="12.75" x14ac:dyDescent="0.2">
      <c r="A3291" s="380">
        <v>4094</v>
      </c>
      <c r="B3291" s="380" t="s">
        <v>9512</v>
      </c>
      <c r="C3291" s="380" t="s">
        <v>6456</v>
      </c>
      <c r="D3291" s="381">
        <v>16.55</v>
      </c>
    </row>
    <row r="3292" spans="1:4" s="380" customFormat="1" ht="12.75" x14ac:dyDescent="0.2">
      <c r="A3292" s="380">
        <v>40988</v>
      </c>
      <c r="B3292" s="380" t="s">
        <v>9513</v>
      </c>
      <c r="C3292" s="380" t="s">
        <v>6627</v>
      </c>
      <c r="D3292" s="382">
        <v>2952.05</v>
      </c>
    </row>
    <row r="3293" spans="1:4" s="380" customFormat="1" ht="12.75" x14ac:dyDescent="0.2">
      <c r="A3293" s="380">
        <v>4095</v>
      </c>
      <c r="B3293" s="380" t="s">
        <v>9514</v>
      </c>
      <c r="C3293" s="380" t="s">
        <v>6456</v>
      </c>
      <c r="D3293" s="381">
        <v>11.44</v>
      </c>
    </row>
    <row r="3294" spans="1:4" s="380" customFormat="1" ht="12.75" x14ac:dyDescent="0.2">
      <c r="A3294" s="380">
        <v>40990</v>
      </c>
      <c r="B3294" s="380" t="s">
        <v>9515</v>
      </c>
      <c r="C3294" s="380" t="s">
        <v>6627</v>
      </c>
      <c r="D3294" s="382">
        <v>2039.6</v>
      </c>
    </row>
    <row r="3295" spans="1:4" s="380" customFormat="1" ht="12.75" x14ac:dyDescent="0.2">
      <c r="A3295" s="380">
        <v>4097</v>
      </c>
      <c r="B3295" s="380" t="s">
        <v>9516</v>
      </c>
      <c r="C3295" s="380" t="s">
        <v>6456</v>
      </c>
      <c r="D3295" s="381">
        <v>11.37</v>
      </c>
    </row>
    <row r="3296" spans="1:4" s="380" customFormat="1" ht="12.75" x14ac:dyDescent="0.2">
      <c r="A3296" s="380">
        <v>40994</v>
      </c>
      <c r="B3296" s="380" t="s">
        <v>9517</v>
      </c>
      <c r="C3296" s="380" t="s">
        <v>6627</v>
      </c>
      <c r="D3296" s="382">
        <v>2027.5</v>
      </c>
    </row>
    <row r="3297" spans="1:4" s="380" customFormat="1" ht="12.75" x14ac:dyDescent="0.2">
      <c r="A3297" s="380">
        <v>4096</v>
      </c>
      <c r="B3297" s="380" t="s">
        <v>9518</v>
      </c>
      <c r="C3297" s="380" t="s">
        <v>6456</v>
      </c>
      <c r="D3297" s="381">
        <v>11.44</v>
      </c>
    </row>
    <row r="3298" spans="1:4" s="380" customFormat="1" ht="12.75" x14ac:dyDescent="0.2">
      <c r="A3298" s="380">
        <v>40992</v>
      </c>
      <c r="B3298" s="380" t="s">
        <v>9519</v>
      </c>
      <c r="C3298" s="380" t="s">
        <v>6627</v>
      </c>
      <c r="D3298" s="382">
        <v>2039.6</v>
      </c>
    </row>
    <row r="3299" spans="1:4" s="380" customFormat="1" ht="12.75" x14ac:dyDescent="0.2">
      <c r="A3299" s="380">
        <v>13955</v>
      </c>
      <c r="B3299" s="380" t="s">
        <v>9520</v>
      </c>
      <c r="C3299" s="380" t="s">
        <v>6446</v>
      </c>
      <c r="D3299" s="382">
        <v>2938.59</v>
      </c>
    </row>
    <row r="3300" spans="1:4" s="380" customFormat="1" ht="12.75" x14ac:dyDescent="0.2">
      <c r="A3300" s="380">
        <v>4114</v>
      </c>
      <c r="B3300" s="380" t="s">
        <v>9521</v>
      </c>
      <c r="C3300" s="380" t="s">
        <v>6446</v>
      </c>
      <c r="D3300" s="381">
        <v>73.19</v>
      </c>
    </row>
    <row r="3301" spans="1:4" s="380" customFormat="1" ht="12.75" x14ac:dyDescent="0.2">
      <c r="A3301" s="380">
        <v>36797</v>
      </c>
      <c r="B3301" s="380" t="s">
        <v>9522</v>
      </c>
      <c r="C3301" s="380" t="s">
        <v>6446</v>
      </c>
      <c r="D3301" s="381">
        <v>65.16</v>
      </c>
    </row>
    <row r="3302" spans="1:4" s="380" customFormat="1" ht="12.75" x14ac:dyDescent="0.2">
      <c r="A3302" s="380">
        <v>4107</v>
      </c>
      <c r="B3302" s="380" t="s">
        <v>9523</v>
      </c>
      <c r="C3302" s="380" t="s">
        <v>6446</v>
      </c>
      <c r="D3302" s="381">
        <v>61.44</v>
      </c>
    </row>
    <row r="3303" spans="1:4" s="380" customFormat="1" ht="12.75" x14ac:dyDescent="0.2">
      <c r="A3303" s="380">
        <v>4102</v>
      </c>
      <c r="B3303" s="380" t="s">
        <v>9524</v>
      </c>
      <c r="C3303" s="380" t="s">
        <v>6446</v>
      </c>
      <c r="D3303" s="381">
        <v>75</v>
      </c>
    </row>
    <row r="3304" spans="1:4" s="380" customFormat="1" ht="12.75" x14ac:dyDescent="0.2">
      <c r="A3304" s="380">
        <v>36799</v>
      </c>
      <c r="B3304" s="380" t="s">
        <v>9525</v>
      </c>
      <c r="C3304" s="380" t="s">
        <v>6446</v>
      </c>
      <c r="D3304" s="381">
        <v>63.25</v>
      </c>
    </row>
    <row r="3305" spans="1:4" s="380" customFormat="1" ht="12.75" x14ac:dyDescent="0.2">
      <c r="A3305" s="380">
        <v>2747</v>
      </c>
      <c r="B3305" s="380" t="s">
        <v>9526</v>
      </c>
      <c r="C3305" s="380" t="s">
        <v>6465</v>
      </c>
      <c r="D3305" s="381">
        <v>24.73</v>
      </c>
    </row>
    <row r="3306" spans="1:4" s="380" customFormat="1" ht="12.75" x14ac:dyDescent="0.2">
      <c r="A3306" s="380">
        <v>21138</v>
      </c>
      <c r="B3306" s="380" t="s">
        <v>9527</v>
      </c>
      <c r="C3306" s="380" t="s">
        <v>6465</v>
      </c>
      <c r="D3306" s="381">
        <v>7.84</v>
      </c>
    </row>
    <row r="3307" spans="1:4" s="380" customFormat="1" ht="12.75" x14ac:dyDescent="0.2">
      <c r="A3307" s="380">
        <v>10826</v>
      </c>
      <c r="B3307" s="380" t="s">
        <v>9528</v>
      </c>
      <c r="C3307" s="380" t="s">
        <v>6446</v>
      </c>
      <c r="D3307" s="381">
        <v>61.78</v>
      </c>
    </row>
    <row r="3308" spans="1:4" s="380" customFormat="1" ht="12.75" x14ac:dyDescent="0.2">
      <c r="A3308" s="380">
        <v>365</v>
      </c>
      <c r="B3308" s="380" t="s">
        <v>9529</v>
      </c>
      <c r="C3308" s="380" t="s">
        <v>6446</v>
      </c>
      <c r="D3308" s="381">
        <v>38.299999999999997</v>
      </c>
    </row>
    <row r="3309" spans="1:4" s="380" customFormat="1" ht="12.75" x14ac:dyDescent="0.2">
      <c r="A3309" s="380">
        <v>38639</v>
      </c>
      <c r="B3309" s="380" t="s">
        <v>9530</v>
      </c>
      <c r="C3309" s="380" t="s">
        <v>6446</v>
      </c>
      <c r="D3309" s="381">
        <v>148.27000000000001</v>
      </c>
    </row>
    <row r="3310" spans="1:4" s="380" customFormat="1" ht="12.75" x14ac:dyDescent="0.2">
      <c r="A3310" s="380">
        <v>38640</v>
      </c>
      <c r="B3310" s="380" t="s">
        <v>9531</v>
      </c>
      <c r="C3310" s="380" t="s">
        <v>6446</v>
      </c>
      <c r="D3310" s="381">
        <v>2.2200000000000002</v>
      </c>
    </row>
    <row r="3311" spans="1:4" s="380" customFormat="1" ht="12.75" x14ac:dyDescent="0.2">
      <c r="A3311" s="380">
        <v>358</v>
      </c>
      <c r="B3311" s="380" t="s">
        <v>9532</v>
      </c>
      <c r="C3311" s="380" t="s">
        <v>6446</v>
      </c>
      <c r="D3311" s="381">
        <v>45.71</v>
      </c>
    </row>
    <row r="3312" spans="1:4" s="380" customFormat="1" ht="12.75" x14ac:dyDescent="0.2">
      <c r="A3312" s="380">
        <v>359</v>
      </c>
      <c r="B3312" s="380" t="s">
        <v>9533</v>
      </c>
      <c r="C3312" s="380" t="s">
        <v>6446</v>
      </c>
      <c r="D3312" s="381">
        <v>93.9</v>
      </c>
    </row>
    <row r="3313" spans="1:4" s="380" customFormat="1" ht="12.75" x14ac:dyDescent="0.2">
      <c r="A3313" s="380">
        <v>38641</v>
      </c>
      <c r="B3313" s="380" t="s">
        <v>9534</v>
      </c>
      <c r="C3313" s="380" t="s">
        <v>6446</v>
      </c>
      <c r="D3313" s="381">
        <v>92.67</v>
      </c>
    </row>
    <row r="3314" spans="1:4" s="380" customFormat="1" ht="12.75" x14ac:dyDescent="0.2">
      <c r="A3314" s="380">
        <v>360</v>
      </c>
      <c r="B3314" s="380" t="s">
        <v>9535</v>
      </c>
      <c r="C3314" s="380" t="s">
        <v>6446</v>
      </c>
      <c r="D3314" s="381">
        <v>2.15</v>
      </c>
    </row>
    <row r="3315" spans="1:4" s="380" customFormat="1" ht="12.75" x14ac:dyDescent="0.2">
      <c r="A3315" s="380">
        <v>42430</v>
      </c>
      <c r="B3315" s="380" t="s">
        <v>9536</v>
      </c>
      <c r="C3315" s="380" t="s">
        <v>6446</v>
      </c>
      <c r="D3315" s="382">
        <v>4929.78</v>
      </c>
    </row>
    <row r="3316" spans="1:4" s="380" customFormat="1" ht="12.75" x14ac:dyDescent="0.2">
      <c r="A3316" s="380">
        <v>4214</v>
      </c>
      <c r="B3316" s="380" t="s">
        <v>9537</v>
      </c>
      <c r="C3316" s="380" t="s">
        <v>6446</v>
      </c>
      <c r="D3316" s="381">
        <v>9.8800000000000008</v>
      </c>
    </row>
    <row r="3317" spans="1:4" s="380" customFormat="1" ht="12.75" x14ac:dyDescent="0.2">
      <c r="A3317" s="380">
        <v>4215</v>
      </c>
      <c r="B3317" s="380" t="s">
        <v>9538</v>
      </c>
      <c r="C3317" s="380" t="s">
        <v>6446</v>
      </c>
      <c r="D3317" s="381">
        <v>6.5</v>
      </c>
    </row>
    <row r="3318" spans="1:4" s="380" customFormat="1" ht="12.75" x14ac:dyDescent="0.2">
      <c r="A3318" s="380">
        <v>4210</v>
      </c>
      <c r="B3318" s="380" t="s">
        <v>9539</v>
      </c>
      <c r="C3318" s="380" t="s">
        <v>6446</v>
      </c>
      <c r="D3318" s="381">
        <v>1.0900000000000001</v>
      </c>
    </row>
    <row r="3319" spans="1:4" s="380" customFormat="1" ht="12.75" x14ac:dyDescent="0.2">
      <c r="A3319" s="380">
        <v>4212</v>
      </c>
      <c r="B3319" s="380" t="s">
        <v>9540</v>
      </c>
      <c r="C3319" s="380" t="s">
        <v>6446</v>
      </c>
      <c r="D3319" s="381">
        <v>3.14</v>
      </c>
    </row>
    <row r="3320" spans="1:4" s="380" customFormat="1" ht="12.75" x14ac:dyDescent="0.2">
      <c r="A3320" s="380">
        <v>4213</v>
      </c>
      <c r="B3320" s="380" t="s">
        <v>9541</v>
      </c>
      <c r="C3320" s="380" t="s">
        <v>6446</v>
      </c>
      <c r="D3320" s="381">
        <v>14.03</v>
      </c>
    </row>
    <row r="3321" spans="1:4" s="380" customFormat="1" ht="12.75" x14ac:dyDescent="0.2">
      <c r="A3321" s="380">
        <v>4211</v>
      </c>
      <c r="B3321" s="380" t="s">
        <v>9542</v>
      </c>
      <c r="C3321" s="380" t="s">
        <v>6446</v>
      </c>
      <c r="D3321" s="381">
        <v>1.57</v>
      </c>
    </row>
    <row r="3322" spans="1:4" s="380" customFormat="1" ht="12.75" x14ac:dyDescent="0.2">
      <c r="A3322" s="380">
        <v>4209</v>
      </c>
      <c r="B3322" s="380" t="s">
        <v>9543</v>
      </c>
      <c r="C3322" s="380" t="s">
        <v>6446</v>
      </c>
      <c r="D3322" s="381">
        <v>21.84</v>
      </c>
    </row>
    <row r="3323" spans="1:4" s="380" customFormat="1" ht="12.75" x14ac:dyDescent="0.2">
      <c r="A3323" s="380">
        <v>4180</v>
      </c>
      <c r="B3323" s="380" t="s">
        <v>9544</v>
      </c>
      <c r="C3323" s="380" t="s">
        <v>6446</v>
      </c>
      <c r="D3323" s="381">
        <v>16.440000000000001</v>
      </c>
    </row>
    <row r="3324" spans="1:4" s="380" customFormat="1" ht="12.75" x14ac:dyDescent="0.2">
      <c r="A3324" s="380">
        <v>4177</v>
      </c>
      <c r="B3324" s="380" t="s">
        <v>9545</v>
      </c>
      <c r="C3324" s="380" t="s">
        <v>6446</v>
      </c>
      <c r="D3324" s="381">
        <v>5.46</v>
      </c>
    </row>
    <row r="3325" spans="1:4" s="380" customFormat="1" ht="12.75" x14ac:dyDescent="0.2">
      <c r="A3325" s="380">
        <v>4179</v>
      </c>
      <c r="B3325" s="380" t="s">
        <v>9546</v>
      </c>
      <c r="C3325" s="380" t="s">
        <v>6446</v>
      </c>
      <c r="D3325" s="381">
        <v>11.17</v>
      </c>
    </row>
    <row r="3326" spans="1:4" s="380" customFormat="1" ht="12.75" x14ac:dyDescent="0.2">
      <c r="A3326" s="380">
        <v>4208</v>
      </c>
      <c r="B3326" s="380" t="s">
        <v>9547</v>
      </c>
      <c r="C3326" s="380" t="s">
        <v>6446</v>
      </c>
      <c r="D3326" s="381">
        <v>51.99</v>
      </c>
    </row>
    <row r="3327" spans="1:4" s="380" customFormat="1" ht="12.75" x14ac:dyDescent="0.2">
      <c r="A3327" s="380">
        <v>4181</v>
      </c>
      <c r="B3327" s="380" t="s">
        <v>9548</v>
      </c>
      <c r="C3327" s="380" t="s">
        <v>6446</v>
      </c>
      <c r="D3327" s="381">
        <v>33.97</v>
      </c>
    </row>
    <row r="3328" spans="1:4" s="380" customFormat="1" ht="12.75" x14ac:dyDescent="0.2">
      <c r="A3328" s="380">
        <v>4178</v>
      </c>
      <c r="B3328" s="380" t="s">
        <v>9549</v>
      </c>
      <c r="C3328" s="380" t="s">
        <v>6446</v>
      </c>
      <c r="D3328" s="381">
        <v>7.57</v>
      </c>
    </row>
    <row r="3329" spans="1:4" s="380" customFormat="1" ht="12.75" x14ac:dyDescent="0.2">
      <c r="A3329" s="380">
        <v>4182</v>
      </c>
      <c r="B3329" s="380" t="s">
        <v>9550</v>
      </c>
      <c r="C3329" s="380" t="s">
        <v>6446</v>
      </c>
      <c r="D3329" s="381">
        <v>84.58</v>
      </c>
    </row>
    <row r="3330" spans="1:4" s="380" customFormat="1" ht="12.75" x14ac:dyDescent="0.2">
      <c r="A3330" s="380">
        <v>4183</v>
      </c>
      <c r="B3330" s="380" t="s">
        <v>9551</v>
      </c>
      <c r="C3330" s="380" t="s">
        <v>6446</v>
      </c>
      <c r="D3330" s="381">
        <v>136.16999999999999</v>
      </c>
    </row>
    <row r="3331" spans="1:4" s="380" customFormat="1" ht="12.75" x14ac:dyDescent="0.2">
      <c r="A3331" s="380">
        <v>4184</v>
      </c>
      <c r="B3331" s="380" t="s">
        <v>9552</v>
      </c>
      <c r="C3331" s="380" t="s">
        <v>6446</v>
      </c>
      <c r="D3331" s="381">
        <v>300.58</v>
      </c>
    </row>
    <row r="3332" spans="1:4" s="380" customFormat="1" ht="12.75" x14ac:dyDescent="0.2">
      <c r="A3332" s="380">
        <v>4185</v>
      </c>
      <c r="B3332" s="380" t="s">
        <v>9553</v>
      </c>
      <c r="C3332" s="380" t="s">
        <v>6446</v>
      </c>
      <c r="D3332" s="381">
        <v>499.43</v>
      </c>
    </row>
    <row r="3333" spans="1:4" s="380" customFormat="1" ht="12.75" x14ac:dyDescent="0.2">
      <c r="A3333" s="380">
        <v>4205</v>
      </c>
      <c r="B3333" s="380" t="s">
        <v>9554</v>
      </c>
      <c r="C3333" s="380" t="s">
        <v>6446</v>
      </c>
      <c r="D3333" s="381">
        <v>28.84</v>
      </c>
    </row>
    <row r="3334" spans="1:4" s="380" customFormat="1" ht="12.75" x14ac:dyDescent="0.2">
      <c r="A3334" s="380">
        <v>4192</v>
      </c>
      <c r="B3334" s="380" t="s">
        <v>9555</v>
      </c>
      <c r="C3334" s="380" t="s">
        <v>6446</v>
      </c>
      <c r="D3334" s="381">
        <v>28.84</v>
      </c>
    </row>
    <row r="3335" spans="1:4" s="380" customFormat="1" ht="12.75" x14ac:dyDescent="0.2">
      <c r="A3335" s="380">
        <v>4191</v>
      </c>
      <c r="B3335" s="380" t="s">
        <v>9556</v>
      </c>
      <c r="C3335" s="380" t="s">
        <v>6446</v>
      </c>
      <c r="D3335" s="381">
        <v>28.84</v>
      </c>
    </row>
    <row r="3336" spans="1:4" s="380" customFormat="1" ht="12.75" x14ac:dyDescent="0.2">
      <c r="A3336" s="380">
        <v>4207</v>
      </c>
      <c r="B3336" s="380" t="s">
        <v>9557</v>
      </c>
      <c r="C3336" s="380" t="s">
        <v>6446</v>
      </c>
      <c r="D3336" s="381">
        <v>23.21</v>
      </c>
    </row>
    <row r="3337" spans="1:4" s="380" customFormat="1" ht="12.75" x14ac:dyDescent="0.2">
      <c r="A3337" s="380">
        <v>4206</v>
      </c>
      <c r="B3337" s="380" t="s">
        <v>9558</v>
      </c>
      <c r="C3337" s="380" t="s">
        <v>6446</v>
      </c>
      <c r="D3337" s="381">
        <v>22.54</v>
      </c>
    </row>
    <row r="3338" spans="1:4" s="380" customFormat="1" ht="12.75" x14ac:dyDescent="0.2">
      <c r="A3338" s="380">
        <v>4190</v>
      </c>
      <c r="B3338" s="380" t="s">
        <v>9559</v>
      </c>
      <c r="C3338" s="380" t="s">
        <v>6446</v>
      </c>
      <c r="D3338" s="381">
        <v>22.54</v>
      </c>
    </row>
    <row r="3339" spans="1:4" s="380" customFormat="1" ht="12.75" x14ac:dyDescent="0.2">
      <c r="A3339" s="380">
        <v>4186</v>
      </c>
      <c r="B3339" s="380" t="s">
        <v>9560</v>
      </c>
      <c r="C3339" s="380" t="s">
        <v>6446</v>
      </c>
      <c r="D3339" s="381">
        <v>6.66</v>
      </c>
    </row>
    <row r="3340" spans="1:4" s="380" customFormat="1" ht="12.75" x14ac:dyDescent="0.2">
      <c r="A3340" s="380">
        <v>4188</v>
      </c>
      <c r="B3340" s="380" t="s">
        <v>9561</v>
      </c>
      <c r="C3340" s="380" t="s">
        <v>6446</v>
      </c>
      <c r="D3340" s="381">
        <v>13.6</v>
      </c>
    </row>
    <row r="3341" spans="1:4" s="380" customFormat="1" ht="12.75" x14ac:dyDescent="0.2">
      <c r="A3341" s="380">
        <v>4189</v>
      </c>
      <c r="B3341" s="380" t="s">
        <v>9562</v>
      </c>
      <c r="C3341" s="380" t="s">
        <v>6446</v>
      </c>
      <c r="D3341" s="381">
        <v>13.6</v>
      </c>
    </row>
    <row r="3342" spans="1:4" s="380" customFormat="1" ht="12.75" x14ac:dyDescent="0.2">
      <c r="A3342" s="380">
        <v>4197</v>
      </c>
      <c r="B3342" s="380" t="s">
        <v>9563</v>
      </c>
      <c r="C3342" s="380" t="s">
        <v>6446</v>
      </c>
      <c r="D3342" s="381">
        <v>72.02</v>
      </c>
    </row>
    <row r="3343" spans="1:4" s="380" customFormat="1" ht="12.75" x14ac:dyDescent="0.2">
      <c r="A3343" s="380">
        <v>4194</v>
      </c>
      <c r="B3343" s="380" t="s">
        <v>9564</v>
      </c>
      <c r="C3343" s="380" t="s">
        <v>6446</v>
      </c>
      <c r="D3343" s="381">
        <v>43.52</v>
      </c>
    </row>
    <row r="3344" spans="1:4" s="380" customFormat="1" ht="12.75" x14ac:dyDescent="0.2">
      <c r="A3344" s="380">
        <v>4193</v>
      </c>
      <c r="B3344" s="380" t="s">
        <v>9565</v>
      </c>
      <c r="C3344" s="380" t="s">
        <v>6446</v>
      </c>
      <c r="D3344" s="381">
        <v>43.52</v>
      </c>
    </row>
    <row r="3345" spans="1:4" s="380" customFormat="1" ht="12.75" x14ac:dyDescent="0.2">
      <c r="A3345" s="380">
        <v>4204</v>
      </c>
      <c r="B3345" s="380" t="s">
        <v>9566</v>
      </c>
      <c r="C3345" s="380" t="s">
        <v>6446</v>
      </c>
      <c r="D3345" s="381">
        <v>43.52</v>
      </c>
    </row>
    <row r="3346" spans="1:4" s="380" customFormat="1" ht="12.75" x14ac:dyDescent="0.2">
      <c r="A3346" s="380">
        <v>4187</v>
      </c>
      <c r="B3346" s="380" t="s">
        <v>9567</v>
      </c>
      <c r="C3346" s="380" t="s">
        <v>6446</v>
      </c>
      <c r="D3346" s="381">
        <v>8.67</v>
      </c>
    </row>
    <row r="3347" spans="1:4" s="380" customFormat="1" ht="12.75" x14ac:dyDescent="0.2">
      <c r="A3347" s="380">
        <v>4202</v>
      </c>
      <c r="B3347" s="380" t="s">
        <v>9568</v>
      </c>
      <c r="C3347" s="380" t="s">
        <v>6446</v>
      </c>
      <c r="D3347" s="381">
        <v>131.53</v>
      </c>
    </row>
    <row r="3348" spans="1:4" s="380" customFormat="1" ht="12.75" x14ac:dyDescent="0.2">
      <c r="A3348" s="380">
        <v>4203</v>
      </c>
      <c r="B3348" s="380" t="s">
        <v>9569</v>
      </c>
      <c r="C3348" s="380" t="s">
        <v>6446</v>
      </c>
      <c r="D3348" s="381">
        <v>116.16</v>
      </c>
    </row>
    <row r="3349" spans="1:4" s="380" customFormat="1" ht="12.75" x14ac:dyDescent="0.2">
      <c r="A3349" s="380">
        <v>40368</v>
      </c>
      <c r="B3349" s="380" t="s">
        <v>9570</v>
      </c>
      <c r="C3349" s="380" t="s">
        <v>6446</v>
      </c>
      <c r="D3349" s="381">
        <v>49.86</v>
      </c>
    </row>
    <row r="3350" spans="1:4" s="380" customFormat="1" ht="12.75" x14ac:dyDescent="0.2">
      <c r="A3350" s="380">
        <v>40365</v>
      </c>
      <c r="B3350" s="380" t="s">
        <v>9571</v>
      </c>
      <c r="C3350" s="380" t="s">
        <v>6446</v>
      </c>
      <c r="D3350" s="381">
        <v>33.64</v>
      </c>
    </row>
    <row r="3351" spans="1:4" s="380" customFormat="1" ht="12.75" x14ac:dyDescent="0.2">
      <c r="A3351" s="380">
        <v>40356</v>
      </c>
      <c r="B3351" s="380" t="s">
        <v>9572</v>
      </c>
      <c r="C3351" s="380" t="s">
        <v>6446</v>
      </c>
      <c r="D3351" s="381">
        <v>11.49</v>
      </c>
    </row>
    <row r="3352" spans="1:4" s="380" customFormat="1" ht="12.75" x14ac:dyDescent="0.2">
      <c r="A3352" s="380">
        <v>40362</v>
      </c>
      <c r="B3352" s="380" t="s">
        <v>9573</v>
      </c>
      <c r="C3352" s="380" t="s">
        <v>6446</v>
      </c>
      <c r="D3352" s="381">
        <v>22.28</v>
      </c>
    </row>
    <row r="3353" spans="1:4" s="380" customFormat="1" ht="12.75" x14ac:dyDescent="0.2">
      <c r="A3353" s="380">
        <v>40374</v>
      </c>
      <c r="B3353" s="380" t="s">
        <v>9574</v>
      </c>
      <c r="C3353" s="380" t="s">
        <v>6446</v>
      </c>
      <c r="D3353" s="381">
        <v>130.33000000000001</v>
      </c>
    </row>
    <row r="3354" spans="1:4" s="380" customFormat="1" ht="12.75" x14ac:dyDescent="0.2">
      <c r="A3354" s="380">
        <v>40371</v>
      </c>
      <c r="B3354" s="380" t="s">
        <v>9575</v>
      </c>
      <c r="C3354" s="380" t="s">
        <v>6446</v>
      </c>
      <c r="D3354" s="381">
        <v>82.04</v>
      </c>
    </row>
    <row r="3355" spans="1:4" s="380" customFormat="1" ht="12.75" x14ac:dyDescent="0.2">
      <c r="A3355" s="380">
        <v>40359</v>
      </c>
      <c r="B3355" s="380" t="s">
        <v>9576</v>
      </c>
      <c r="C3355" s="380" t="s">
        <v>6446</v>
      </c>
      <c r="D3355" s="381">
        <v>14.85</v>
      </c>
    </row>
    <row r="3356" spans="1:4" s="380" customFormat="1" ht="12.75" x14ac:dyDescent="0.2">
      <c r="A3356" s="380">
        <v>7595</v>
      </c>
      <c r="B3356" s="380" t="s">
        <v>9577</v>
      </c>
      <c r="C3356" s="380" t="s">
        <v>6456</v>
      </c>
      <c r="D3356" s="381">
        <v>7.74</v>
      </c>
    </row>
    <row r="3357" spans="1:4" s="380" customFormat="1" ht="12.75" x14ac:dyDescent="0.2">
      <c r="A3357" s="380">
        <v>41094</v>
      </c>
      <c r="B3357" s="380" t="s">
        <v>9578</v>
      </c>
      <c r="C3357" s="380" t="s">
        <v>6627</v>
      </c>
      <c r="D3357" s="382">
        <v>1382.81</v>
      </c>
    </row>
    <row r="3358" spans="1:4" s="380" customFormat="1" ht="12.75" x14ac:dyDescent="0.2">
      <c r="A3358" s="380">
        <v>39609</v>
      </c>
      <c r="B3358" s="380" t="s">
        <v>9579</v>
      </c>
      <c r="C3358" s="380" t="s">
        <v>6446</v>
      </c>
      <c r="D3358" s="382">
        <v>71949.740000000005</v>
      </c>
    </row>
    <row r="3359" spans="1:4" s="380" customFormat="1" ht="12.75" x14ac:dyDescent="0.2">
      <c r="A3359" s="380">
        <v>39610</v>
      </c>
      <c r="B3359" s="380" t="s">
        <v>9580</v>
      </c>
      <c r="C3359" s="380" t="s">
        <v>6446</v>
      </c>
      <c r="D3359" s="382">
        <v>105024.18</v>
      </c>
    </row>
    <row r="3360" spans="1:4" s="380" customFormat="1" ht="12.75" x14ac:dyDescent="0.2">
      <c r="A3360" s="380">
        <v>39611</v>
      </c>
      <c r="B3360" s="380" t="s">
        <v>9581</v>
      </c>
      <c r="C3360" s="380" t="s">
        <v>6446</v>
      </c>
      <c r="D3360" s="382">
        <v>127096.44</v>
      </c>
    </row>
    <row r="3361" spans="1:4" s="380" customFormat="1" ht="12.75" x14ac:dyDescent="0.2">
      <c r="A3361" s="380">
        <v>39612</v>
      </c>
      <c r="B3361" s="380" t="s">
        <v>9582</v>
      </c>
      <c r="C3361" s="380" t="s">
        <v>6446</v>
      </c>
      <c r="D3361" s="382">
        <v>199099.45</v>
      </c>
    </row>
    <row r="3362" spans="1:4" s="380" customFormat="1" ht="12.75" x14ac:dyDescent="0.2">
      <c r="A3362" s="380">
        <v>39608</v>
      </c>
      <c r="B3362" s="380" t="s">
        <v>9583</v>
      </c>
      <c r="C3362" s="380" t="s">
        <v>6446</v>
      </c>
      <c r="D3362" s="382">
        <v>57530.26</v>
      </c>
    </row>
    <row r="3363" spans="1:4" s="380" customFormat="1" ht="12.75" x14ac:dyDescent="0.2">
      <c r="A3363" s="380">
        <v>38175</v>
      </c>
      <c r="B3363" s="380" t="s">
        <v>13143</v>
      </c>
      <c r="C3363" s="380" t="s">
        <v>6446</v>
      </c>
      <c r="D3363" s="381">
        <v>4.3899999999999997</v>
      </c>
    </row>
    <row r="3364" spans="1:4" s="380" customFormat="1" ht="12.75" x14ac:dyDescent="0.2">
      <c r="A3364" s="380">
        <v>38176</v>
      </c>
      <c r="B3364" s="380" t="s">
        <v>13144</v>
      </c>
      <c r="C3364" s="380" t="s">
        <v>6446</v>
      </c>
      <c r="D3364" s="381">
        <v>12.91</v>
      </c>
    </row>
    <row r="3365" spans="1:4" s="380" customFormat="1" ht="12.75" x14ac:dyDescent="0.2">
      <c r="A3365" s="380">
        <v>36152</v>
      </c>
      <c r="B3365" s="380" t="s">
        <v>9584</v>
      </c>
      <c r="C3365" s="380" t="s">
        <v>6446</v>
      </c>
      <c r="D3365" s="381">
        <v>5.75</v>
      </c>
    </row>
    <row r="3366" spans="1:4" s="380" customFormat="1" ht="12.75" x14ac:dyDescent="0.2">
      <c r="A3366" s="380">
        <v>11138</v>
      </c>
      <c r="B3366" s="380" t="s">
        <v>9585</v>
      </c>
      <c r="C3366" s="380" t="s">
        <v>6445</v>
      </c>
      <c r="D3366" s="381">
        <v>3.07</v>
      </c>
    </row>
    <row r="3367" spans="1:4" s="380" customFormat="1" ht="12.75" x14ac:dyDescent="0.2">
      <c r="A3367" s="380">
        <v>4221</v>
      </c>
      <c r="B3367" s="380" t="s">
        <v>9586</v>
      </c>
      <c r="C3367" s="380" t="s">
        <v>6445</v>
      </c>
      <c r="D3367" s="381">
        <v>4.78</v>
      </c>
    </row>
    <row r="3368" spans="1:4" s="380" customFormat="1" ht="12.75" x14ac:dyDescent="0.2">
      <c r="A3368" s="380">
        <v>4227</v>
      </c>
      <c r="B3368" s="380" t="s">
        <v>9587</v>
      </c>
      <c r="C3368" s="380" t="s">
        <v>6445</v>
      </c>
      <c r="D3368" s="381">
        <v>24.5</v>
      </c>
    </row>
    <row r="3369" spans="1:4" s="380" customFormat="1" ht="12.75" x14ac:dyDescent="0.2">
      <c r="A3369" s="380">
        <v>38170</v>
      </c>
      <c r="B3369" s="380" t="s">
        <v>13145</v>
      </c>
      <c r="C3369" s="380" t="s">
        <v>6446</v>
      </c>
      <c r="D3369" s="381">
        <v>19.18</v>
      </c>
    </row>
    <row r="3370" spans="1:4" s="380" customFormat="1" ht="12.75" x14ac:dyDescent="0.2">
      <c r="A3370" s="380">
        <v>4252</v>
      </c>
      <c r="B3370" s="380" t="s">
        <v>9588</v>
      </c>
      <c r="C3370" s="380" t="s">
        <v>6456</v>
      </c>
      <c r="D3370" s="381">
        <v>12.87</v>
      </c>
    </row>
    <row r="3371" spans="1:4" s="380" customFormat="1" ht="12.75" x14ac:dyDescent="0.2">
      <c r="A3371" s="380">
        <v>40980</v>
      </c>
      <c r="B3371" s="380" t="s">
        <v>9589</v>
      </c>
      <c r="C3371" s="380" t="s">
        <v>6627</v>
      </c>
      <c r="D3371" s="382">
        <v>2295.89</v>
      </c>
    </row>
    <row r="3372" spans="1:4" s="380" customFormat="1" ht="12.75" x14ac:dyDescent="0.2">
      <c r="A3372" s="380">
        <v>4243</v>
      </c>
      <c r="B3372" s="380" t="s">
        <v>9590</v>
      </c>
      <c r="C3372" s="380" t="s">
        <v>6456</v>
      </c>
      <c r="D3372" s="381">
        <v>11.18</v>
      </c>
    </row>
    <row r="3373" spans="1:4" s="380" customFormat="1" ht="12.75" x14ac:dyDescent="0.2">
      <c r="A3373" s="380">
        <v>41031</v>
      </c>
      <c r="B3373" s="380" t="s">
        <v>9591</v>
      </c>
      <c r="C3373" s="380" t="s">
        <v>6627</v>
      </c>
      <c r="D3373" s="382">
        <v>1993.11</v>
      </c>
    </row>
    <row r="3374" spans="1:4" s="380" customFormat="1" ht="12.75" x14ac:dyDescent="0.2">
      <c r="A3374" s="380">
        <v>37666</v>
      </c>
      <c r="B3374" s="380" t="s">
        <v>9592</v>
      </c>
      <c r="C3374" s="380" t="s">
        <v>6456</v>
      </c>
      <c r="D3374" s="381">
        <v>10.78</v>
      </c>
    </row>
    <row r="3375" spans="1:4" s="380" customFormat="1" ht="12.75" x14ac:dyDescent="0.2">
      <c r="A3375" s="380">
        <v>40986</v>
      </c>
      <c r="B3375" s="380" t="s">
        <v>9593</v>
      </c>
      <c r="C3375" s="380" t="s">
        <v>6627</v>
      </c>
      <c r="D3375" s="382">
        <v>1923.43</v>
      </c>
    </row>
    <row r="3376" spans="1:4" s="380" customFormat="1" ht="12.75" x14ac:dyDescent="0.2">
      <c r="A3376" s="380">
        <v>4250</v>
      </c>
      <c r="B3376" s="380" t="s">
        <v>9594</v>
      </c>
      <c r="C3376" s="380" t="s">
        <v>6456</v>
      </c>
      <c r="D3376" s="381">
        <v>11.46</v>
      </c>
    </row>
    <row r="3377" spans="1:4" s="380" customFormat="1" ht="12.75" x14ac:dyDescent="0.2">
      <c r="A3377" s="380">
        <v>40978</v>
      </c>
      <c r="B3377" s="380" t="s">
        <v>9595</v>
      </c>
      <c r="C3377" s="380" t="s">
        <v>6627</v>
      </c>
      <c r="D3377" s="382">
        <v>2044.81</v>
      </c>
    </row>
    <row r="3378" spans="1:4" s="380" customFormat="1" ht="12.75" x14ac:dyDescent="0.2">
      <c r="A3378" s="380">
        <v>25960</v>
      </c>
      <c r="B3378" s="380" t="s">
        <v>9596</v>
      </c>
      <c r="C3378" s="380" t="s">
        <v>6456</v>
      </c>
      <c r="D3378" s="381">
        <v>13.76</v>
      </c>
    </row>
    <row r="3379" spans="1:4" s="380" customFormat="1" ht="12.75" x14ac:dyDescent="0.2">
      <c r="A3379" s="380">
        <v>41043</v>
      </c>
      <c r="B3379" s="380" t="s">
        <v>9597</v>
      </c>
      <c r="C3379" s="380" t="s">
        <v>6627</v>
      </c>
      <c r="D3379" s="382">
        <v>2453.0700000000002</v>
      </c>
    </row>
    <row r="3380" spans="1:4" s="380" customFormat="1" ht="12.75" x14ac:dyDescent="0.2">
      <c r="A3380" s="380">
        <v>4234</v>
      </c>
      <c r="B3380" s="380" t="s">
        <v>9598</v>
      </c>
      <c r="C3380" s="380" t="s">
        <v>6456</v>
      </c>
      <c r="D3380" s="381">
        <v>15.08</v>
      </c>
    </row>
    <row r="3381" spans="1:4" s="380" customFormat="1" ht="12.75" x14ac:dyDescent="0.2">
      <c r="A3381" s="380">
        <v>40987</v>
      </c>
      <c r="B3381" s="380" t="s">
        <v>9599</v>
      </c>
      <c r="C3381" s="380" t="s">
        <v>6627</v>
      </c>
      <c r="D3381" s="382">
        <v>2687.23</v>
      </c>
    </row>
    <row r="3382" spans="1:4" s="380" customFormat="1" ht="12.75" x14ac:dyDescent="0.2">
      <c r="A3382" s="380">
        <v>4253</v>
      </c>
      <c r="B3382" s="380" t="s">
        <v>9600</v>
      </c>
      <c r="C3382" s="380" t="s">
        <v>6456</v>
      </c>
      <c r="D3382" s="381">
        <v>11.44</v>
      </c>
    </row>
    <row r="3383" spans="1:4" s="380" customFormat="1" ht="12.75" x14ac:dyDescent="0.2">
      <c r="A3383" s="380">
        <v>40981</v>
      </c>
      <c r="B3383" s="380" t="s">
        <v>9601</v>
      </c>
      <c r="C3383" s="380" t="s">
        <v>6627</v>
      </c>
      <c r="D3383" s="382">
        <v>2039.6</v>
      </c>
    </row>
    <row r="3384" spans="1:4" s="380" customFormat="1" ht="12.75" x14ac:dyDescent="0.2">
      <c r="A3384" s="380">
        <v>4254</v>
      </c>
      <c r="B3384" s="380" t="s">
        <v>9602</v>
      </c>
      <c r="C3384" s="380" t="s">
        <v>6456</v>
      </c>
      <c r="D3384" s="381">
        <v>11.44</v>
      </c>
    </row>
    <row r="3385" spans="1:4" s="380" customFormat="1" ht="12.75" x14ac:dyDescent="0.2">
      <c r="A3385" s="380">
        <v>41036</v>
      </c>
      <c r="B3385" s="380" t="s">
        <v>9603</v>
      </c>
      <c r="C3385" s="380" t="s">
        <v>6627</v>
      </c>
      <c r="D3385" s="382">
        <v>2039.6</v>
      </c>
    </row>
    <row r="3386" spans="1:4" s="380" customFormat="1" ht="12.75" x14ac:dyDescent="0.2">
      <c r="A3386" s="380">
        <v>4251</v>
      </c>
      <c r="B3386" s="380" t="s">
        <v>9604</v>
      </c>
      <c r="C3386" s="380" t="s">
        <v>6456</v>
      </c>
      <c r="D3386" s="381">
        <v>13.5</v>
      </c>
    </row>
    <row r="3387" spans="1:4" s="380" customFormat="1" ht="12.75" x14ac:dyDescent="0.2">
      <c r="A3387" s="380">
        <v>40979</v>
      </c>
      <c r="B3387" s="380" t="s">
        <v>9605</v>
      </c>
      <c r="C3387" s="380" t="s">
        <v>6627</v>
      </c>
      <c r="D3387" s="382">
        <v>2405.6799999999998</v>
      </c>
    </row>
    <row r="3388" spans="1:4" s="380" customFormat="1" ht="12.75" x14ac:dyDescent="0.2">
      <c r="A3388" s="380">
        <v>4230</v>
      </c>
      <c r="B3388" s="380" t="s">
        <v>9606</v>
      </c>
      <c r="C3388" s="380" t="s">
        <v>6456</v>
      </c>
      <c r="D3388" s="381">
        <v>11.46</v>
      </c>
    </row>
    <row r="3389" spans="1:4" s="380" customFormat="1" ht="12.75" x14ac:dyDescent="0.2">
      <c r="A3389" s="380">
        <v>40998</v>
      </c>
      <c r="B3389" s="380" t="s">
        <v>9607</v>
      </c>
      <c r="C3389" s="380" t="s">
        <v>6627</v>
      </c>
      <c r="D3389" s="382">
        <v>2043.64</v>
      </c>
    </row>
    <row r="3390" spans="1:4" s="380" customFormat="1" ht="12.75" x14ac:dyDescent="0.2">
      <c r="A3390" s="380">
        <v>4257</v>
      </c>
      <c r="B3390" s="380" t="s">
        <v>9608</v>
      </c>
      <c r="C3390" s="380" t="s">
        <v>6456</v>
      </c>
      <c r="D3390" s="381">
        <v>11.77</v>
      </c>
    </row>
    <row r="3391" spans="1:4" s="380" customFormat="1" ht="12.75" x14ac:dyDescent="0.2">
      <c r="A3391" s="380">
        <v>40982</v>
      </c>
      <c r="B3391" s="380" t="s">
        <v>9609</v>
      </c>
      <c r="C3391" s="380" t="s">
        <v>6627</v>
      </c>
      <c r="D3391" s="382">
        <v>2099.35</v>
      </c>
    </row>
    <row r="3392" spans="1:4" s="380" customFormat="1" ht="12.75" x14ac:dyDescent="0.2">
      <c r="A3392" s="380">
        <v>4240</v>
      </c>
      <c r="B3392" s="380" t="s">
        <v>9610</v>
      </c>
      <c r="C3392" s="380" t="s">
        <v>6456</v>
      </c>
      <c r="D3392" s="381">
        <v>14</v>
      </c>
    </row>
    <row r="3393" spans="1:4" s="380" customFormat="1" ht="12.75" x14ac:dyDescent="0.2">
      <c r="A3393" s="380">
        <v>41026</v>
      </c>
      <c r="B3393" s="380" t="s">
        <v>9611</v>
      </c>
      <c r="C3393" s="380" t="s">
        <v>6627</v>
      </c>
      <c r="D3393" s="382">
        <v>2494.88</v>
      </c>
    </row>
    <row r="3394" spans="1:4" s="380" customFormat="1" ht="12.75" x14ac:dyDescent="0.2">
      <c r="A3394" s="380">
        <v>4239</v>
      </c>
      <c r="B3394" s="380" t="s">
        <v>9612</v>
      </c>
      <c r="C3394" s="380" t="s">
        <v>6456</v>
      </c>
      <c r="D3394" s="381">
        <v>17.16</v>
      </c>
    </row>
    <row r="3395" spans="1:4" s="380" customFormat="1" ht="12.75" x14ac:dyDescent="0.2">
      <c r="A3395" s="380">
        <v>41024</v>
      </c>
      <c r="B3395" s="380" t="s">
        <v>9613</v>
      </c>
      <c r="C3395" s="380" t="s">
        <v>6627</v>
      </c>
      <c r="D3395" s="382">
        <v>3060.77</v>
      </c>
    </row>
    <row r="3396" spans="1:4" s="380" customFormat="1" ht="12.75" x14ac:dyDescent="0.2">
      <c r="A3396" s="380">
        <v>4248</v>
      </c>
      <c r="B3396" s="380" t="s">
        <v>9614</v>
      </c>
      <c r="C3396" s="380" t="s">
        <v>6456</v>
      </c>
      <c r="D3396" s="381">
        <v>13.08</v>
      </c>
    </row>
    <row r="3397" spans="1:4" s="380" customFormat="1" ht="12.75" x14ac:dyDescent="0.2">
      <c r="A3397" s="380">
        <v>41033</v>
      </c>
      <c r="B3397" s="380" t="s">
        <v>9615</v>
      </c>
      <c r="C3397" s="380" t="s">
        <v>6627</v>
      </c>
      <c r="D3397" s="382">
        <v>2333.29</v>
      </c>
    </row>
    <row r="3398" spans="1:4" s="380" customFormat="1" ht="12.75" x14ac:dyDescent="0.2">
      <c r="A3398" s="380">
        <v>25959</v>
      </c>
      <c r="B3398" s="380" t="s">
        <v>9616</v>
      </c>
      <c r="C3398" s="380" t="s">
        <v>6456</v>
      </c>
      <c r="D3398" s="381">
        <v>14.44</v>
      </c>
    </row>
    <row r="3399" spans="1:4" s="380" customFormat="1" ht="12.75" x14ac:dyDescent="0.2">
      <c r="A3399" s="380">
        <v>41040</v>
      </c>
      <c r="B3399" s="380" t="s">
        <v>9617</v>
      </c>
      <c r="C3399" s="380" t="s">
        <v>6627</v>
      </c>
      <c r="D3399" s="382">
        <v>2575.7199999999998</v>
      </c>
    </row>
    <row r="3400" spans="1:4" s="380" customFormat="1" ht="12.75" x14ac:dyDescent="0.2">
      <c r="A3400" s="380">
        <v>4238</v>
      </c>
      <c r="B3400" s="380" t="s">
        <v>9618</v>
      </c>
      <c r="C3400" s="380" t="s">
        <v>6456</v>
      </c>
      <c r="D3400" s="381">
        <v>11.53</v>
      </c>
    </row>
    <row r="3401" spans="1:4" s="380" customFormat="1" ht="12.75" x14ac:dyDescent="0.2">
      <c r="A3401" s="380">
        <v>41012</v>
      </c>
      <c r="B3401" s="380" t="s">
        <v>9619</v>
      </c>
      <c r="C3401" s="380" t="s">
        <v>6627</v>
      </c>
      <c r="D3401" s="382">
        <v>2057.34</v>
      </c>
    </row>
    <row r="3402" spans="1:4" s="380" customFormat="1" ht="12.75" x14ac:dyDescent="0.2">
      <c r="A3402" s="380">
        <v>4237</v>
      </c>
      <c r="B3402" s="380" t="s">
        <v>9620</v>
      </c>
      <c r="C3402" s="380" t="s">
        <v>6456</v>
      </c>
      <c r="D3402" s="381">
        <v>11.44</v>
      </c>
    </row>
    <row r="3403" spans="1:4" s="380" customFormat="1" ht="12.75" x14ac:dyDescent="0.2">
      <c r="A3403" s="380">
        <v>41002</v>
      </c>
      <c r="B3403" s="380" t="s">
        <v>9621</v>
      </c>
      <c r="C3403" s="380" t="s">
        <v>6627</v>
      </c>
      <c r="D3403" s="382">
        <v>2039.6</v>
      </c>
    </row>
    <row r="3404" spans="1:4" s="380" customFormat="1" ht="12.75" x14ac:dyDescent="0.2">
      <c r="A3404" s="380">
        <v>4233</v>
      </c>
      <c r="B3404" s="380" t="s">
        <v>9622</v>
      </c>
      <c r="C3404" s="380" t="s">
        <v>6456</v>
      </c>
      <c r="D3404" s="381">
        <v>12.4</v>
      </c>
    </row>
    <row r="3405" spans="1:4" s="380" customFormat="1" ht="12.75" x14ac:dyDescent="0.2">
      <c r="A3405" s="380">
        <v>41001</v>
      </c>
      <c r="B3405" s="380" t="s">
        <v>9623</v>
      </c>
      <c r="C3405" s="380" t="s">
        <v>6627</v>
      </c>
      <c r="D3405" s="382">
        <v>2211.9499999999998</v>
      </c>
    </row>
    <row r="3406" spans="1:4" s="380" customFormat="1" ht="12.75" x14ac:dyDescent="0.2">
      <c r="A3406" s="380">
        <v>2</v>
      </c>
      <c r="B3406" s="380" t="s">
        <v>9624</v>
      </c>
      <c r="C3406" s="380" t="s">
        <v>6624</v>
      </c>
      <c r="D3406" s="381">
        <v>10.220000000000001</v>
      </c>
    </row>
    <row r="3407" spans="1:4" s="380" customFormat="1" ht="12.75" x14ac:dyDescent="0.2">
      <c r="A3407" s="380">
        <v>36517</v>
      </c>
      <c r="B3407" s="380" t="s">
        <v>9625</v>
      </c>
      <c r="C3407" s="380" t="s">
        <v>6446</v>
      </c>
      <c r="D3407" s="382">
        <v>465312</v>
      </c>
    </row>
    <row r="3408" spans="1:4" s="380" customFormat="1" ht="12.75" x14ac:dyDescent="0.2">
      <c r="A3408" s="380">
        <v>4262</v>
      </c>
      <c r="B3408" s="380" t="s">
        <v>9626</v>
      </c>
      <c r="C3408" s="380" t="s">
        <v>6446</v>
      </c>
      <c r="D3408" s="382">
        <v>524000</v>
      </c>
    </row>
    <row r="3409" spans="1:4" s="380" customFormat="1" ht="12.75" x14ac:dyDescent="0.2">
      <c r="A3409" s="380">
        <v>4263</v>
      </c>
      <c r="B3409" s="380" t="s">
        <v>9627</v>
      </c>
      <c r="C3409" s="380" t="s">
        <v>6446</v>
      </c>
      <c r="D3409" s="382">
        <v>726613.29</v>
      </c>
    </row>
    <row r="3410" spans="1:4" s="380" customFormat="1" ht="12.75" x14ac:dyDescent="0.2">
      <c r="A3410" s="380">
        <v>36518</v>
      </c>
      <c r="B3410" s="380" t="s">
        <v>9628</v>
      </c>
      <c r="C3410" s="380" t="s">
        <v>6446</v>
      </c>
      <c r="D3410" s="382">
        <v>827221.29</v>
      </c>
    </row>
    <row r="3411" spans="1:4" s="380" customFormat="1" ht="12.75" x14ac:dyDescent="0.2">
      <c r="A3411" s="380">
        <v>14221</v>
      </c>
      <c r="B3411" s="380" t="s">
        <v>9629</v>
      </c>
      <c r="C3411" s="380" t="s">
        <v>6446</v>
      </c>
      <c r="D3411" s="382">
        <v>482778.64</v>
      </c>
    </row>
    <row r="3412" spans="1:4" s="380" customFormat="1" ht="12.75" x14ac:dyDescent="0.2">
      <c r="A3412" s="380">
        <v>38402</v>
      </c>
      <c r="B3412" s="380" t="s">
        <v>9630</v>
      </c>
      <c r="C3412" s="380" t="s">
        <v>6446</v>
      </c>
      <c r="D3412" s="381">
        <v>11.52</v>
      </c>
    </row>
    <row r="3413" spans="1:4" s="380" customFormat="1" ht="12.75" x14ac:dyDescent="0.2">
      <c r="A3413" s="380">
        <v>3412</v>
      </c>
      <c r="B3413" s="380" t="s">
        <v>9631</v>
      </c>
      <c r="C3413" s="380" t="s">
        <v>6447</v>
      </c>
      <c r="D3413" s="381">
        <v>22.51</v>
      </c>
    </row>
    <row r="3414" spans="1:4" s="380" customFormat="1" ht="12.75" x14ac:dyDescent="0.2">
      <c r="A3414" s="380">
        <v>3413</v>
      </c>
      <c r="B3414" s="380" t="s">
        <v>9632</v>
      </c>
      <c r="C3414" s="380" t="s">
        <v>6447</v>
      </c>
      <c r="D3414" s="381">
        <v>50.67</v>
      </c>
    </row>
    <row r="3415" spans="1:4" s="380" customFormat="1" ht="12.75" x14ac:dyDescent="0.2">
      <c r="A3415" s="380">
        <v>39744</v>
      </c>
      <c r="B3415" s="380" t="s">
        <v>9633</v>
      </c>
      <c r="C3415" s="380" t="s">
        <v>6447</v>
      </c>
      <c r="D3415" s="381">
        <v>39.340000000000003</v>
      </c>
    </row>
    <row r="3416" spans="1:4" s="380" customFormat="1" ht="12.75" x14ac:dyDescent="0.2">
      <c r="A3416" s="380">
        <v>39745</v>
      </c>
      <c r="B3416" s="380" t="s">
        <v>9634</v>
      </c>
      <c r="C3416" s="380" t="s">
        <v>6447</v>
      </c>
      <c r="D3416" s="381">
        <v>83.04</v>
      </c>
    </row>
    <row r="3417" spans="1:4" s="380" customFormat="1" ht="12.75" x14ac:dyDescent="0.2">
      <c r="A3417" s="380">
        <v>39637</v>
      </c>
      <c r="B3417" s="380" t="s">
        <v>9635</v>
      </c>
      <c r="C3417" s="380" t="s">
        <v>6447</v>
      </c>
      <c r="D3417" s="381">
        <v>96.08</v>
      </c>
    </row>
    <row r="3418" spans="1:4" s="380" customFormat="1" ht="12.75" x14ac:dyDescent="0.2">
      <c r="A3418" s="380">
        <v>39638</v>
      </c>
      <c r="B3418" s="380" t="s">
        <v>9636</v>
      </c>
      <c r="C3418" s="380" t="s">
        <v>6447</v>
      </c>
      <c r="D3418" s="381">
        <v>178.92</v>
      </c>
    </row>
    <row r="3419" spans="1:4" s="380" customFormat="1" ht="12.75" x14ac:dyDescent="0.2">
      <c r="A3419" s="380">
        <v>39639</v>
      </c>
      <c r="B3419" s="380" t="s">
        <v>9637</v>
      </c>
      <c r="C3419" s="380" t="s">
        <v>6447</v>
      </c>
      <c r="D3419" s="381">
        <v>235.89</v>
      </c>
    </row>
    <row r="3420" spans="1:4" s="380" customFormat="1" ht="12.75" x14ac:dyDescent="0.2">
      <c r="A3420" s="380">
        <v>39517</v>
      </c>
      <c r="B3420" s="380" t="s">
        <v>9638</v>
      </c>
      <c r="C3420" s="380" t="s">
        <v>6447</v>
      </c>
      <c r="D3420" s="381">
        <v>330.81</v>
      </c>
    </row>
    <row r="3421" spans="1:4" s="380" customFormat="1" ht="12.75" x14ac:dyDescent="0.2">
      <c r="A3421" s="380">
        <v>39518</v>
      </c>
      <c r="B3421" s="380" t="s">
        <v>9639</v>
      </c>
      <c r="C3421" s="380" t="s">
        <v>6447</v>
      </c>
      <c r="D3421" s="381">
        <v>392.18</v>
      </c>
    </row>
    <row r="3422" spans="1:4" s="380" customFormat="1" ht="12.75" x14ac:dyDescent="0.2">
      <c r="A3422" s="380">
        <v>38366</v>
      </c>
      <c r="B3422" s="380" t="s">
        <v>9640</v>
      </c>
      <c r="C3422" s="380" t="s">
        <v>6447</v>
      </c>
      <c r="D3422" s="381">
        <v>4.26</v>
      </c>
    </row>
    <row r="3423" spans="1:4" s="380" customFormat="1" ht="12.75" x14ac:dyDescent="0.2">
      <c r="A3423" s="380">
        <v>11703</v>
      </c>
      <c r="B3423" s="380" t="s">
        <v>9641</v>
      </c>
      <c r="C3423" s="380" t="s">
        <v>6446</v>
      </c>
      <c r="D3423" s="381">
        <v>21.49</v>
      </c>
    </row>
    <row r="3424" spans="1:4" s="380" customFormat="1" ht="12.75" x14ac:dyDescent="0.2">
      <c r="A3424" s="380">
        <v>37400</v>
      </c>
      <c r="B3424" s="380" t="s">
        <v>9642</v>
      </c>
      <c r="C3424" s="380" t="s">
        <v>6446</v>
      </c>
      <c r="D3424" s="381">
        <v>55.07</v>
      </c>
    </row>
    <row r="3425" spans="1:4" s="380" customFormat="1" ht="12.75" x14ac:dyDescent="0.2">
      <c r="A3425" s="380">
        <v>25400</v>
      </c>
      <c r="B3425" s="380" t="s">
        <v>9643</v>
      </c>
      <c r="C3425" s="380" t="s">
        <v>6446</v>
      </c>
      <c r="D3425" s="382">
        <v>1873.19</v>
      </c>
    </row>
    <row r="3426" spans="1:4" s="380" customFormat="1" ht="12.75" x14ac:dyDescent="0.2">
      <c r="A3426" s="380">
        <v>4276</v>
      </c>
      <c r="B3426" s="380" t="s">
        <v>9644</v>
      </c>
      <c r="C3426" s="380" t="s">
        <v>6446</v>
      </c>
      <c r="D3426" s="381">
        <v>154.80000000000001</v>
      </c>
    </row>
    <row r="3427" spans="1:4" s="380" customFormat="1" ht="12.75" x14ac:dyDescent="0.2">
      <c r="A3427" s="380">
        <v>4273</v>
      </c>
      <c r="B3427" s="380" t="s">
        <v>9645</v>
      </c>
      <c r="C3427" s="380" t="s">
        <v>6446</v>
      </c>
      <c r="D3427" s="381">
        <v>281.05</v>
      </c>
    </row>
    <row r="3428" spans="1:4" s="380" customFormat="1" ht="12.75" x14ac:dyDescent="0.2">
      <c r="A3428" s="380">
        <v>4274</v>
      </c>
      <c r="B3428" s="380" t="s">
        <v>9646</v>
      </c>
      <c r="C3428" s="380" t="s">
        <v>6446</v>
      </c>
      <c r="D3428" s="381">
        <v>102.82</v>
      </c>
    </row>
    <row r="3429" spans="1:4" s="380" customFormat="1" ht="12.75" x14ac:dyDescent="0.2">
      <c r="A3429" s="380">
        <v>39438</v>
      </c>
      <c r="B3429" s="380" t="s">
        <v>9647</v>
      </c>
      <c r="C3429" s="380" t="s">
        <v>6446</v>
      </c>
      <c r="D3429" s="381">
        <v>0.18</v>
      </c>
    </row>
    <row r="3430" spans="1:4" s="380" customFormat="1" ht="12.75" x14ac:dyDescent="0.2">
      <c r="A3430" s="380">
        <v>11963</v>
      </c>
      <c r="B3430" s="380" t="s">
        <v>9648</v>
      </c>
      <c r="C3430" s="380" t="s">
        <v>6446</v>
      </c>
      <c r="D3430" s="381">
        <v>6.77</v>
      </c>
    </row>
    <row r="3431" spans="1:4" s="380" customFormat="1" ht="12.75" x14ac:dyDescent="0.2">
      <c r="A3431" s="380">
        <v>11964</v>
      </c>
      <c r="B3431" s="380" t="s">
        <v>9649</v>
      </c>
      <c r="C3431" s="380" t="s">
        <v>6446</v>
      </c>
      <c r="D3431" s="381">
        <v>1.71</v>
      </c>
    </row>
    <row r="3432" spans="1:4" s="380" customFormat="1" ht="12.75" x14ac:dyDescent="0.2">
      <c r="A3432" s="380">
        <v>4379</v>
      </c>
      <c r="B3432" s="380" t="s">
        <v>9650</v>
      </c>
      <c r="C3432" s="380" t="s">
        <v>6446</v>
      </c>
      <c r="D3432" s="381">
        <v>0.03</v>
      </c>
    </row>
    <row r="3433" spans="1:4" s="380" customFormat="1" ht="12.75" x14ac:dyDescent="0.2">
      <c r="A3433" s="380">
        <v>4377</v>
      </c>
      <c r="B3433" s="380" t="s">
        <v>9651</v>
      </c>
      <c r="C3433" s="380" t="s">
        <v>6446</v>
      </c>
      <c r="D3433" s="381">
        <v>0.13</v>
      </c>
    </row>
    <row r="3434" spans="1:4" s="380" customFormat="1" ht="12.75" x14ac:dyDescent="0.2">
      <c r="A3434" s="380">
        <v>4356</v>
      </c>
      <c r="B3434" s="380" t="s">
        <v>9652</v>
      </c>
      <c r="C3434" s="380" t="s">
        <v>6446</v>
      </c>
      <c r="D3434" s="381">
        <v>0.18</v>
      </c>
    </row>
    <row r="3435" spans="1:4" s="380" customFormat="1" ht="12.75" x14ac:dyDescent="0.2">
      <c r="A3435" s="380">
        <v>13246</v>
      </c>
      <c r="B3435" s="380" t="s">
        <v>9653</v>
      </c>
      <c r="C3435" s="380" t="s">
        <v>6446</v>
      </c>
      <c r="D3435" s="381">
        <v>0.32</v>
      </c>
    </row>
    <row r="3436" spans="1:4" s="380" customFormat="1" ht="12.75" x14ac:dyDescent="0.2">
      <c r="A3436" s="380">
        <v>4346</v>
      </c>
      <c r="B3436" s="380" t="s">
        <v>9654</v>
      </c>
      <c r="C3436" s="380" t="s">
        <v>6446</v>
      </c>
      <c r="D3436" s="381">
        <v>7.26</v>
      </c>
    </row>
    <row r="3437" spans="1:4" s="380" customFormat="1" ht="12.75" x14ac:dyDescent="0.2">
      <c r="A3437" s="380">
        <v>11955</v>
      </c>
      <c r="B3437" s="380" t="s">
        <v>9655</v>
      </c>
      <c r="C3437" s="380" t="s">
        <v>6446</v>
      </c>
      <c r="D3437" s="381">
        <v>3.18</v>
      </c>
    </row>
    <row r="3438" spans="1:4" s="380" customFormat="1" ht="12.75" x14ac:dyDescent="0.2">
      <c r="A3438" s="380">
        <v>11960</v>
      </c>
      <c r="B3438" s="380" t="s">
        <v>9656</v>
      </c>
      <c r="C3438" s="380" t="s">
        <v>6446</v>
      </c>
      <c r="D3438" s="381">
        <v>0.1</v>
      </c>
    </row>
    <row r="3439" spans="1:4" s="380" customFormat="1" ht="12.75" x14ac:dyDescent="0.2">
      <c r="A3439" s="380">
        <v>4333</v>
      </c>
      <c r="B3439" s="380" t="s">
        <v>9657</v>
      </c>
      <c r="C3439" s="380" t="s">
        <v>6446</v>
      </c>
      <c r="D3439" s="381">
        <v>0.18</v>
      </c>
    </row>
    <row r="3440" spans="1:4" s="380" customFormat="1" ht="12.75" x14ac:dyDescent="0.2">
      <c r="A3440" s="380">
        <v>4358</v>
      </c>
      <c r="B3440" s="380" t="s">
        <v>9658</v>
      </c>
      <c r="C3440" s="380" t="s">
        <v>6446</v>
      </c>
      <c r="D3440" s="381">
        <v>1.45</v>
      </c>
    </row>
    <row r="3441" spans="1:4" s="380" customFormat="1" ht="12.75" x14ac:dyDescent="0.2">
      <c r="A3441" s="380">
        <v>39435</v>
      </c>
      <c r="B3441" s="380" t="s">
        <v>9659</v>
      </c>
      <c r="C3441" s="380" t="s">
        <v>6446</v>
      </c>
      <c r="D3441" s="381">
        <v>7.0000000000000007E-2</v>
      </c>
    </row>
    <row r="3442" spans="1:4" s="380" customFormat="1" ht="12.75" x14ac:dyDescent="0.2">
      <c r="A3442" s="380">
        <v>39436</v>
      </c>
      <c r="B3442" s="380" t="s">
        <v>9660</v>
      </c>
      <c r="C3442" s="380" t="s">
        <v>6446</v>
      </c>
      <c r="D3442" s="381">
        <v>0.12</v>
      </c>
    </row>
    <row r="3443" spans="1:4" s="380" customFormat="1" ht="12.75" x14ac:dyDescent="0.2">
      <c r="A3443" s="380">
        <v>39437</v>
      </c>
      <c r="B3443" s="380" t="s">
        <v>9661</v>
      </c>
      <c r="C3443" s="380" t="s">
        <v>6446</v>
      </c>
      <c r="D3443" s="381">
        <v>0.16</v>
      </c>
    </row>
    <row r="3444" spans="1:4" s="380" customFormat="1" ht="12.75" x14ac:dyDescent="0.2">
      <c r="A3444" s="380">
        <v>39439</v>
      </c>
      <c r="B3444" s="380" t="s">
        <v>9662</v>
      </c>
      <c r="C3444" s="380" t="s">
        <v>6446</v>
      </c>
      <c r="D3444" s="381">
        <v>0.11</v>
      </c>
    </row>
    <row r="3445" spans="1:4" s="380" customFormat="1" ht="12.75" x14ac:dyDescent="0.2">
      <c r="A3445" s="380">
        <v>39440</v>
      </c>
      <c r="B3445" s="380" t="s">
        <v>9663</v>
      </c>
      <c r="C3445" s="380" t="s">
        <v>6446</v>
      </c>
      <c r="D3445" s="381">
        <v>0.14000000000000001</v>
      </c>
    </row>
    <row r="3446" spans="1:4" s="380" customFormat="1" ht="12.75" x14ac:dyDescent="0.2">
      <c r="A3446" s="380">
        <v>39441</v>
      </c>
      <c r="B3446" s="380" t="s">
        <v>9664</v>
      </c>
      <c r="C3446" s="380" t="s">
        <v>6446</v>
      </c>
      <c r="D3446" s="381">
        <v>0.18</v>
      </c>
    </row>
    <row r="3447" spans="1:4" s="380" customFormat="1" ht="12.75" x14ac:dyDescent="0.2">
      <c r="A3447" s="380">
        <v>39442</v>
      </c>
      <c r="B3447" s="380" t="s">
        <v>9665</v>
      </c>
      <c r="C3447" s="380" t="s">
        <v>6446</v>
      </c>
      <c r="D3447" s="381">
        <v>0.13</v>
      </c>
    </row>
    <row r="3448" spans="1:4" s="380" customFormat="1" ht="12.75" x14ac:dyDescent="0.2">
      <c r="A3448" s="380">
        <v>39443</v>
      </c>
      <c r="B3448" s="380" t="s">
        <v>9666</v>
      </c>
      <c r="C3448" s="380" t="s">
        <v>6446</v>
      </c>
      <c r="D3448" s="381">
        <v>0.17</v>
      </c>
    </row>
    <row r="3449" spans="1:4" s="380" customFormat="1" ht="12.75" x14ac:dyDescent="0.2">
      <c r="A3449" s="380">
        <v>4329</v>
      </c>
      <c r="B3449" s="380" t="s">
        <v>9667</v>
      </c>
      <c r="C3449" s="380" t="s">
        <v>6446</v>
      </c>
      <c r="D3449" s="381">
        <v>1.55</v>
      </c>
    </row>
    <row r="3450" spans="1:4" s="380" customFormat="1" ht="12.75" x14ac:dyDescent="0.2">
      <c r="A3450" s="380">
        <v>4383</v>
      </c>
      <c r="B3450" s="380" t="s">
        <v>9668</v>
      </c>
      <c r="C3450" s="380" t="s">
        <v>6446</v>
      </c>
      <c r="D3450" s="381">
        <v>14.01</v>
      </c>
    </row>
    <row r="3451" spans="1:4" s="380" customFormat="1" ht="12.75" x14ac:dyDescent="0.2">
      <c r="A3451" s="380">
        <v>4344</v>
      </c>
      <c r="B3451" s="380" t="s">
        <v>9669</v>
      </c>
      <c r="C3451" s="380" t="s">
        <v>6446</v>
      </c>
      <c r="D3451" s="381">
        <v>14.69</v>
      </c>
    </row>
    <row r="3452" spans="1:4" s="380" customFormat="1" ht="12.75" x14ac:dyDescent="0.2">
      <c r="A3452" s="380">
        <v>436</v>
      </c>
      <c r="B3452" s="380" t="s">
        <v>9670</v>
      </c>
      <c r="C3452" s="380" t="s">
        <v>6446</v>
      </c>
      <c r="D3452" s="381">
        <v>7.45</v>
      </c>
    </row>
    <row r="3453" spans="1:4" s="380" customFormat="1" ht="12.75" x14ac:dyDescent="0.2">
      <c r="A3453" s="380">
        <v>442</v>
      </c>
      <c r="B3453" s="380" t="s">
        <v>9671</v>
      </c>
      <c r="C3453" s="380" t="s">
        <v>6446</v>
      </c>
      <c r="D3453" s="381">
        <v>4.4000000000000004</v>
      </c>
    </row>
    <row r="3454" spans="1:4" s="380" customFormat="1" ht="12.75" x14ac:dyDescent="0.2">
      <c r="A3454" s="380">
        <v>11953</v>
      </c>
      <c r="B3454" s="380" t="s">
        <v>9672</v>
      </c>
      <c r="C3454" s="380" t="s">
        <v>6446</v>
      </c>
      <c r="D3454" s="381">
        <v>2.33</v>
      </c>
    </row>
    <row r="3455" spans="1:4" s="380" customFormat="1" ht="12.75" x14ac:dyDescent="0.2">
      <c r="A3455" s="380">
        <v>4335</v>
      </c>
      <c r="B3455" s="380" t="s">
        <v>9673</v>
      </c>
      <c r="C3455" s="380" t="s">
        <v>6446</v>
      </c>
      <c r="D3455" s="381">
        <v>9.86</v>
      </c>
    </row>
    <row r="3456" spans="1:4" s="380" customFormat="1" ht="12.75" x14ac:dyDescent="0.2">
      <c r="A3456" s="380">
        <v>4334</v>
      </c>
      <c r="B3456" s="380" t="s">
        <v>9674</v>
      </c>
      <c r="C3456" s="380" t="s">
        <v>6446</v>
      </c>
      <c r="D3456" s="381">
        <v>13.53</v>
      </c>
    </row>
    <row r="3457" spans="1:4" s="380" customFormat="1" ht="12.75" x14ac:dyDescent="0.2">
      <c r="A3457" s="380">
        <v>4343</v>
      </c>
      <c r="B3457" s="380" t="s">
        <v>9675</v>
      </c>
      <c r="C3457" s="380" t="s">
        <v>6446</v>
      </c>
      <c r="D3457" s="381">
        <v>3.32</v>
      </c>
    </row>
    <row r="3458" spans="1:4" s="380" customFormat="1" ht="12.75" x14ac:dyDescent="0.2">
      <c r="A3458" s="380">
        <v>430</v>
      </c>
      <c r="B3458" s="380" t="s">
        <v>9676</v>
      </c>
      <c r="C3458" s="380" t="s">
        <v>6446</v>
      </c>
      <c r="D3458" s="381">
        <v>6.67</v>
      </c>
    </row>
    <row r="3459" spans="1:4" s="380" customFormat="1" ht="12.75" x14ac:dyDescent="0.2">
      <c r="A3459" s="380">
        <v>441</v>
      </c>
      <c r="B3459" s="380" t="s">
        <v>9677</v>
      </c>
      <c r="C3459" s="380" t="s">
        <v>6446</v>
      </c>
      <c r="D3459" s="381">
        <v>7.34</v>
      </c>
    </row>
    <row r="3460" spans="1:4" s="380" customFormat="1" ht="12.75" x14ac:dyDescent="0.2">
      <c r="A3460" s="380">
        <v>431</v>
      </c>
      <c r="B3460" s="380" t="s">
        <v>9678</v>
      </c>
      <c r="C3460" s="380" t="s">
        <v>6446</v>
      </c>
      <c r="D3460" s="381">
        <v>8.86</v>
      </c>
    </row>
    <row r="3461" spans="1:4" s="380" customFormat="1" ht="12.75" x14ac:dyDescent="0.2">
      <c r="A3461" s="380">
        <v>432</v>
      </c>
      <c r="B3461" s="380" t="s">
        <v>9679</v>
      </c>
      <c r="C3461" s="380" t="s">
        <v>6446</v>
      </c>
      <c r="D3461" s="381">
        <v>9.7799999999999994</v>
      </c>
    </row>
    <row r="3462" spans="1:4" s="380" customFormat="1" ht="12.75" x14ac:dyDescent="0.2">
      <c r="A3462" s="380">
        <v>429</v>
      </c>
      <c r="B3462" s="380" t="s">
        <v>9680</v>
      </c>
      <c r="C3462" s="380" t="s">
        <v>6446</v>
      </c>
      <c r="D3462" s="381">
        <v>13.18</v>
      </c>
    </row>
    <row r="3463" spans="1:4" s="380" customFormat="1" ht="12.75" x14ac:dyDescent="0.2">
      <c r="A3463" s="380">
        <v>439</v>
      </c>
      <c r="B3463" s="380" t="s">
        <v>9681</v>
      </c>
      <c r="C3463" s="380" t="s">
        <v>6446</v>
      </c>
      <c r="D3463" s="381">
        <v>11.23</v>
      </c>
    </row>
    <row r="3464" spans="1:4" s="380" customFormat="1" ht="12.75" x14ac:dyDescent="0.2">
      <c r="A3464" s="380">
        <v>433</v>
      </c>
      <c r="B3464" s="380" t="s">
        <v>9682</v>
      </c>
      <c r="C3464" s="380" t="s">
        <v>6446</v>
      </c>
      <c r="D3464" s="381">
        <v>13.11</v>
      </c>
    </row>
    <row r="3465" spans="1:4" s="380" customFormat="1" ht="12.75" x14ac:dyDescent="0.2">
      <c r="A3465" s="380">
        <v>437</v>
      </c>
      <c r="B3465" s="380" t="s">
        <v>9683</v>
      </c>
      <c r="C3465" s="380" t="s">
        <v>6446</v>
      </c>
      <c r="D3465" s="381">
        <v>17.420000000000002</v>
      </c>
    </row>
    <row r="3466" spans="1:4" s="380" customFormat="1" ht="12.75" x14ac:dyDescent="0.2">
      <c r="A3466" s="380">
        <v>11790</v>
      </c>
      <c r="B3466" s="380" t="s">
        <v>9684</v>
      </c>
      <c r="C3466" s="380" t="s">
        <v>6446</v>
      </c>
      <c r="D3466" s="381">
        <v>19.760000000000002</v>
      </c>
    </row>
    <row r="3467" spans="1:4" s="380" customFormat="1" ht="12.75" x14ac:dyDescent="0.2">
      <c r="A3467" s="380">
        <v>428</v>
      </c>
      <c r="B3467" s="380" t="s">
        <v>9685</v>
      </c>
      <c r="C3467" s="380" t="s">
        <v>6446</v>
      </c>
      <c r="D3467" s="381">
        <v>21.49</v>
      </c>
    </row>
    <row r="3468" spans="1:4" s="380" customFormat="1" ht="12.75" x14ac:dyDescent="0.2">
      <c r="A3468" s="380">
        <v>4384</v>
      </c>
      <c r="B3468" s="380" t="s">
        <v>9686</v>
      </c>
      <c r="C3468" s="380" t="s">
        <v>6446</v>
      </c>
      <c r="D3468" s="381">
        <v>16.100000000000001</v>
      </c>
    </row>
    <row r="3469" spans="1:4" s="380" customFormat="1" ht="12.75" x14ac:dyDescent="0.2">
      <c r="A3469" s="380">
        <v>4351</v>
      </c>
      <c r="B3469" s="380" t="s">
        <v>9687</v>
      </c>
      <c r="C3469" s="380" t="s">
        <v>6446</v>
      </c>
      <c r="D3469" s="381">
        <v>11.94</v>
      </c>
    </row>
    <row r="3470" spans="1:4" s="380" customFormat="1" ht="12.75" x14ac:dyDescent="0.2">
      <c r="A3470" s="380">
        <v>11054</v>
      </c>
      <c r="B3470" s="380" t="s">
        <v>9688</v>
      </c>
      <c r="C3470" s="380" t="s">
        <v>6446</v>
      </c>
      <c r="D3470" s="381">
        <v>0.05</v>
      </c>
    </row>
    <row r="3471" spans="1:4" s="380" customFormat="1" ht="12.75" x14ac:dyDescent="0.2">
      <c r="A3471" s="380">
        <v>11055</v>
      </c>
      <c r="B3471" s="380" t="s">
        <v>9689</v>
      </c>
      <c r="C3471" s="380" t="s">
        <v>6446</v>
      </c>
      <c r="D3471" s="381">
        <v>0.08</v>
      </c>
    </row>
    <row r="3472" spans="1:4" s="380" customFormat="1" ht="12.75" x14ac:dyDescent="0.2">
      <c r="A3472" s="380">
        <v>11056</v>
      </c>
      <c r="B3472" s="380" t="s">
        <v>9690</v>
      </c>
      <c r="C3472" s="380" t="s">
        <v>6446</v>
      </c>
      <c r="D3472" s="381">
        <v>0.09</v>
      </c>
    </row>
    <row r="3473" spans="1:4" s="380" customFormat="1" ht="12.75" x14ac:dyDescent="0.2">
      <c r="A3473" s="380">
        <v>11057</v>
      </c>
      <c r="B3473" s="380" t="s">
        <v>9691</v>
      </c>
      <c r="C3473" s="380" t="s">
        <v>6446</v>
      </c>
      <c r="D3473" s="381">
        <v>0.18</v>
      </c>
    </row>
    <row r="3474" spans="1:4" s="380" customFormat="1" ht="12.75" x14ac:dyDescent="0.2">
      <c r="A3474" s="380">
        <v>11059</v>
      </c>
      <c r="B3474" s="380" t="s">
        <v>9692</v>
      </c>
      <c r="C3474" s="380" t="s">
        <v>6446</v>
      </c>
      <c r="D3474" s="381">
        <v>0.36</v>
      </c>
    </row>
    <row r="3475" spans="1:4" s="380" customFormat="1" ht="12.75" x14ac:dyDescent="0.2">
      <c r="A3475" s="380">
        <v>11058</v>
      </c>
      <c r="B3475" s="380" t="s">
        <v>9693</v>
      </c>
      <c r="C3475" s="380" t="s">
        <v>6446</v>
      </c>
      <c r="D3475" s="381">
        <v>0.47</v>
      </c>
    </row>
    <row r="3476" spans="1:4" s="380" customFormat="1" ht="12.75" x14ac:dyDescent="0.2">
      <c r="A3476" s="380">
        <v>4380</v>
      </c>
      <c r="B3476" s="380" t="s">
        <v>9694</v>
      </c>
      <c r="C3476" s="380" t="s">
        <v>6446</v>
      </c>
      <c r="D3476" s="381">
        <v>1.58</v>
      </c>
    </row>
    <row r="3477" spans="1:4" s="380" customFormat="1" ht="12.75" x14ac:dyDescent="0.2">
      <c r="A3477" s="380">
        <v>4299</v>
      </c>
      <c r="B3477" s="380" t="s">
        <v>9695</v>
      </c>
      <c r="C3477" s="380" t="s">
        <v>6446</v>
      </c>
      <c r="D3477" s="381">
        <v>1.49</v>
      </c>
    </row>
    <row r="3478" spans="1:4" s="380" customFormat="1" ht="12.75" x14ac:dyDescent="0.2">
      <c r="A3478" s="380">
        <v>4304</v>
      </c>
      <c r="B3478" s="380" t="s">
        <v>9696</v>
      </c>
      <c r="C3478" s="380" t="s">
        <v>6446</v>
      </c>
      <c r="D3478" s="381">
        <v>2.0299999999999998</v>
      </c>
    </row>
    <row r="3479" spans="1:4" s="380" customFormat="1" ht="12.75" x14ac:dyDescent="0.2">
      <c r="A3479" s="380">
        <v>4305</v>
      </c>
      <c r="B3479" s="380" t="s">
        <v>9697</v>
      </c>
      <c r="C3479" s="380" t="s">
        <v>6446</v>
      </c>
      <c r="D3479" s="381">
        <v>2.36</v>
      </c>
    </row>
    <row r="3480" spans="1:4" s="380" customFormat="1" ht="12.75" x14ac:dyDescent="0.2">
      <c r="A3480" s="380">
        <v>4306</v>
      </c>
      <c r="B3480" s="380" t="s">
        <v>9698</v>
      </c>
      <c r="C3480" s="380" t="s">
        <v>6446</v>
      </c>
      <c r="D3480" s="381">
        <v>2.74</v>
      </c>
    </row>
    <row r="3481" spans="1:4" s="380" customFormat="1" ht="12.75" x14ac:dyDescent="0.2">
      <c r="A3481" s="380">
        <v>4308</v>
      </c>
      <c r="B3481" s="380" t="s">
        <v>9699</v>
      </c>
      <c r="C3481" s="380" t="s">
        <v>6446</v>
      </c>
      <c r="D3481" s="381">
        <v>5.67</v>
      </c>
    </row>
    <row r="3482" spans="1:4" s="380" customFormat="1" ht="12.75" x14ac:dyDescent="0.2">
      <c r="A3482" s="380">
        <v>4302</v>
      </c>
      <c r="B3482" s="380" t="s">
        <v>9700</v>
      </c>
      <c r="C3482" s="380" t="s">
        <v>6446</v>
      </c>
      <c r="D3482" s="381">
        <v>4.25</v>
      </c>
    </row>
    <row r="3483" spans="1:4" s="380" customFormat="1" ht="12.75" x14ac:dyDescent="0.2">
      <c r="A3483" s="380">
        <v>4300</v>
      </c>
      <c r="B3483" s="380" t="s">
        <v>9701</v>
      </c>
      <c r="C3483" s="380" t="s">
        <v>6446</v>
      </c>
      <c r="D3483" s="381">
        <v>1.01</v>
      </c>
    </row>
    <row r="3484" spans="1:4" s="380" customFormat="1" ht="12.75" x14ac:dyDescent="0.2">
      <c r="A3484" s="380">
        <v>4301</v>
      </c>
      <c r="B3484" s="380" t="s">
        <v>9702</v>
      </c>
      <c r="C3484" s="380" t="s">
        <v>6446</v>
      </c>
      <c r="D3484" s="381">
        <v>1.24</v>
      </c>
    </row>
    <row r="3485" spans="1:4" s="380" customFormat="1" ht="12.75" x14ac:dyDescent="0.2">
      <c r="A3485" s="380">
        <v>4320</v>
      </c>
      <c r="B3485" s="380" t="s">
        <v>9703</v>
      </c>
      <c r="C3485" s="380" t="s">
        <v>6446</v>
      </c>
      <c r="D3485" s="381">
        <v>3.76</v>
      </c>
    </row>
    <row r="3486" spans="1:4" s="380" customFormat="1" ht="12.75" x14ac:dyDescent="0.2">
      <c r="A3486" s="380">
        <v>4318</v>
      </c>
      <c r="B3486" s="380" t="s">
        <v>9704</v>
      </c>
      <c r="C3486" s="380" t="s">
        <v>6446</v>
      </c>
      <c r="D3486" s="381">
        <v>1.83</v>
      </c>
    </row>
    <row r="3487" spans="1:4" s="380" customFormat="1" ht="12.75" x14ac:dyDescent="0.2">
      <c r="A3487" s="380">
        <v>40547</v>
      </c>
      <c r="B3487" s="380" t="s">
        <v>9705</v>
      </c>
      <c r="C3487" s="380" t="s">
        <v>8558</v>
      </c>
      <c r="D3487" s="381">
        <v>19.57</v>
      </c>
    </row>
    <row r="3488" spans="1:4" s="380" customFormat="1" ht="12.75" x14ac:dyDescent="0.2">
      <c r="A3488" s="380">
        <v>11962</v>
      </c>
      <c r="B3488" s="380" t="s">
        <v>9706</v>
      </c>
      <c r="C3488" s="380" t="s">
        <v>6446</v>
      </c>
      <c r="D3488" s="381">
        <v>0.16</v>
      </c>
    </row>
    <row r="3489" spans="1:4" s="380" customFormat="1" ht="12.75" x14ac:dyDescent="0.2">
      <c r="A3489" s="380">
        <v>4332</v>
      </c>
      <c r="B3489" s="380" t="s">
        <v>9707</v>
      </c>
      <c r="C3489" s="380" t="s">
        <v>6446</v>
      </c>
      <c r="D3489" s="381">
        <v>0.78</v>
      </c>
    </row>
    <row r="3490" spans="1:4" s="380" customFormat="1" ht="12.75" x14ac:dyDescent="0.2">
      <c r="A3490" s="380">
        <v>4331</v>
      </c>
      <c r="B3490" s="380" t="s">
        <v>9708</v>
      </c>
      <c r="C3490" s="380" t="s">
        <v>6446</v>
      </c>
      <c r="D3490" s="381">
        <v>2.93</v>
      </c>
    </row>
    <row r="3491" spans="1:4" s="380" customFormat="1" ht="12.75" x14ac:dyDescent="0.2">
      <c r="A3491" s="380">
        <v>4336</v>
      </c>
      <c r="B3491" s="380" t="s">
        <v>9709</v>
      </c>
      <c r="C3491" s="380" t="s">
        <v>6446</v>
      </c>
      <c r="D3491" s="381">
        <v>3.76</v>
      </c>
    </row>
    <row r="3492" spans="1:4" s="380" customFormat="1" ht="12.75" x14ac:dyDescent="0.2">
      <c r="A3492" s="380">
        <v>13294</v>
      </c>
      <c r="B3492" s="380" t="s">
        <v>9710</v>
      </c>
      <c r="C3492" s="380" t="s">
        <v>6446</v>
      </c>
      <c r="D3492" s="381">
        <v>1.07</v>
      </c>
    </row>
    <row r="3493" spans="1:4" s="380" customFormat="1" ht="12.75" x14ac:dyDescent="0.2">
      <c r="A3493" s="380">
        <v>11948</v>
      </c>
      <c r="B3493" s="380" t="s">
        <v>9711</v>
      </c>
      <c r="C3493" s="380" t="s">
        <v>6446</v>
      </c>
      <c r="D3493" s="381">
        <v>0.48</v>
      </c>
    </row>
    <row r="3494" spans="1:4" s="380" customFormat="1" ht="12.75" x14ac:dyDescent="0.2">
      <c r="A3494" s="380">
        <v>4382</v>
      </c>
      <c r="B3494" s="380" t="s">
        <v>9712</v>
      </c>
      <c r="C3494" s="380" t="s">
        <v>6446</v>
      </c>
      <c r="D3494" s="381">
        <v>0.8</v>
      </c>
    </row>
    <row r="3495" spans="1:4" s="380" customFormat="1" ht="12.75" x14ac:dyDescent="0.2">
      <c r="A3495" s="380">
        <v>4354</v>
      </c>
      <c r="B3495" s="380" t="s">
        <v>9713</v>
      </c>
      <c r="C3495" s="380" t="s">
        <v>6446</v>
      </c>
      <c r="D3495" s="381">
        <v>33.69</v>
      </c>
    </row>
    <row r="3496" spans="1:4" s="380" customFormat="1" ht="12.75" x14ac:dyDescent="0.2">
      <c r="A3496" s="380">
        <v>40839</v>
      </c>
      <c r="B3496" s="380" t="s">
        <v>9714</v>
      </c>
      <c r="C3496" s="380" t="s">
        <v>8558</v>
      </c>
      <c r="D3496" s="381">
        <v>81.069999999999993</v>
      </c>
    </row>
    <row r="3497" spans="1:4" s="380" customFormat="1" ht="12.75" x14ac:dyDescent="0.2">
      <c r="A3497" s="380">
        <v>40552</v>
      </c>
      <c r="B3497" s="380" t="s">
        <v>9715</v>
      </c>
      <c r="C3497" s="380" t="s">
        <v>8558</v>
      </c>
      <c r="D3497" s="381">
        <v>33.54</v>
      </c>
    </row>
    <row r="3498" spans="1:4" s="380" customFormat="1" ht="12.75" x14ac:dyDescent="0.2">
      <c r="A3498" s="380">
        <v>40549</v>
      </c>
      <c r="B3498" s="380" t="s">
        <v>9716</v>
      </c>
      <c r="C3498" s="380" t="s">
        <v>8558</v>
      </c>
      <c r="D3498" s="381">
        <v>132.80000000000001</v>
      </c>
    </row>
    <row r="3499" spans="1:4" s="380" customFormat="1" ht="12.75" x14ac:dyDescent="0.2">
      <c r="A3499" s="380">
        <v>4385</v>
      </c>
      <c r="B3499" s="380" t="s">
        <v>13146</v>
      </c>
      <c r="C3499" s="380" t="s">
        <v>6944</v>
      </c>
      <c r="D3499" s="382">
        <v>6637.31</v>
      </c>
    </row>
    <row r="3500" spans="1:4" s="380" customFormat="1" ht="12.75" x14ac:dyDescent="0.2">
      <c r="A3500" s="380">
        <v>20078</v>
      </c>
      <c r="B3500" s="380" t="s">
        <v>15145</v>
      </c>
      <c r="C3500" s="380" t="s">
        <v>6446</v>
      </c>
      <c r="D3500" s="381">
        <v>27.62</v>
      </c>
    </row>
    <row r="3501" spans="1:4" s="380" customFormat="1" ht="12.75" x14ac:dyDescent="0.2">
      <c r="A3501" s="380">
        <v>39897</v>
      </c>
      <c r="B3501" s="380" t="s">
        <v>9717</v>
      </c>
      <c r="C3501" s="380" t="s">
        <v>6446</v>
      </c>
      <c r="D3501" s="381">
        <v>57.87</v>
      </c>
    </row>
    <row r="3502" spans="1:4" s="380" customFormat="1" ht="12.75" x14ac:dyDescent="0.2">
      <c r="A3502" s="380">
        <v>118</v>
      </c>
      <c r="B3502" s="380" t="s">
        <v>15146</v>
      </c>
      <c r="C3502" s="380" t="s">
        <v>6446</v>
      </c>
      <c r="D3502" s="381">
        <v>58.41</v>
      </c>
    </row>
    <row r="3503" spans="1:4" s="380" customFormat="1" ht="12.75" x14ac:dyDescent="0.2">
      <c r="A3503" s="380">
        <v>4396</v>
      </c>
      <c r="B3503" s="380" t="s">
        <v>15147</v>
      </c>
      <c r="C3503" s="380" t="s">
        <v>6447</v>
      </c>
      <c r="D3503" s="381">
        <v>175.11</v>
      </c>
    </row>
    <row r="3504" spans="1:4" s="380" customFormat="1" ht="12.75" x14ac:dyDescent="0.2">
      <c r="A3504" s="380">
        <v>36881</v>
      </c>
      <c r="B3504" s="380" t="s">
        <v>15148</v>
      </c>
      <c r="C3504" s="380" t="s">
        <v>6447</v>
      </c>
      <c r="D3504" s="381">
        <v>112.78</v>
      </c>
    </row>
    <row r="3505" spans="1:4" s="380" customFormat="1" ht="12.75" x14ac:dyDescent="0.2">
      <c r="A3505" s="380">
        <v>4397</v>
      </c>
      <c r="B3505" s="380" t="s">
        <v>15149</v>
      </c>
      <c r="C3505" s="380" t="s">
        <v>6447</v>
      </c>
      <c r="D3505" s="381">
        <v>190.48</v>
      </c>
    </row>
    <row r="3506" spans="1:4" s="380" customFormat="1" ht="12.75" x14ac:dyDescent="0.2">
      <c r="A3506" s="380">
        <v>36882</v>
      </c>
      <c r="B3506" s="380" t="s">
        <v>15150</v>
      </c>
      <c r="C3506" s="380" t="s">
        <v>6447</v>
      </c>
      <c r="D3506" s="381">
        <v>134.85</v>
      </c>
    </row>
    <row r="3507" spans="1:4" s="380" customFormat="1" ht="12.75" x14ac:dyDescent="0.2">
      <c r="A3507" s="380">
        <v>4751</v>
      </c>
      <c r="B3507" s="380" t="s">
        <v>9718</v>
      </c>
      <c r="C3507" s="380" t="s">
        <v>6456</v>
      </c>
      <c r="D3507" s="381">
        <v>16.46</v>
      </c>
    </row>
    <row r="3508" spans="1:4" s="380" customFormat="1" ht="12.75" x14ac:dyDescent="0.2">
      <c r="A3508" s="380">
        <v>41066</v>
      </c>
      <c r="B3508" s="380" t="s">
        <v>9719</v>
      </c>
      <c r="C3508" s="380" t="s">
        <v>6627</v>
      </c>
      <c r="D3508" s="382">
        <v>2934.22</v>
      </c>
    </row>
    <row r="3509" spans="1:4" s="380" customFormat="1" ht="12.75" x14ac:dyDescent="0.2">
      <c r="A3509" s="380">
        <v>39604</v>
      </c>
      <c r="B3509" s="380" t="s">
        <v>9720</v>
      </c>
      <c r="C3509" s="380" t="s">
        <v>6446</v>
      </c>
      <c r="D3509" s="381">
        <v>15.61</v>
      </c>
    </row>
    <row r="3510" spans="1:4" s="380" customFormat="1" ht="12.75" x14ac:dyDescent="0.2">
      <c r="A3510" s="380">
        <v>39605</v>
      </c>
      <c r="B3510" s="380" t="s">
        <v>9721</v>
      </c>
      <c r="C3510" s="380" t="s">
        <v>6446</v>
      </c>
      <c r="D3510" s="381">
        <v>21.67</v>
      </c>
    </row>
    <row r="3511" spans="1:4" s="380" customFormat="1" ht="12.75" x14ac:dyDescent="0.2">
      <c r="A3511" s="380">
        <v>39606</v>
      </c>
      <c r="B3511" s="380" t="s">
        <v>9722</v>
      </c>
      <c r="C3511" s="380" t="s">
        <v>6446</v>
      </c>
      <c r="D3511" s="381">
        <v>27.52</v>
      </c>
    </row>
    <row r="3512" spans="1:4" s="380" customFormat="1" ht="12.75" x14ac:dyDescent="0.2">
      <c r="A3512" s="380">
        <v>39607</v>
      </c>
      <c r="B3512" s="380" t="s">
        <v>9723</v>
      </c>
      <c r="C3512" s="380" t="s">
        <v>6446</v>
      </c>
      <c r="D3512" s="381">
        <v>31.57</v>
      </c>
    </row>
    <row r="3513" spans="1:4" s="380" customFormat="1" ht="12.75" x14ac:dyDescent="0.2">
      <c r="A3513" s="380">
        <v>39594</v>
      </c>
      <c r="B3513" s="380" t="s">
        <v>9724</v>
      </c>
      <c r="C3513" s="380" t="s">
        <v>6446</v>
      </c>
      <c r="D3513" s="381">
        <v>298.86</v>
      </c>
    </row>
    <row r="3514" spans="1:4" s="380" customFormat="1" ht="12.75" x14ac:dyDescent="0.2">
      <c r="A3514" s="380">
        <v>39596</v>
      </c>
      <c r="B3514" s="380" t="s">
        <v>9725</v>
      </c>
      <c r="C3514" s="380" t="s">
        <v>6446</v>
      </c>
      <c r="D3514" s="381">
        <v>520.9</v>
      </c>
    </row>
    <row r="3515" spans="1:4" s="380" customFormat="1" ht="12.75" x14ac:dyDescent="0.2">
      <c r="A3515" s="380">
        <v>39595</v>
      </c>
      <c r="B3515" s="380" t="s">
        <v>9726</v>
      </c>
      <c r="C3515" s="380" t="s">
        <v>6446</v>
      </c>
      <c r="D3515" s="381">
        <v>437.25</v>
      </c>
    </row>
    <row r="3516" spans="1:4" s="380" customFormat="1" ht="12.75" x14ac:dyDescent="0.2">
      <c r="A3516" s="380">
        <v>39597</v>
      </c>
      <c r="B3516" s="380" t="s">
        <v>9727</v>
      </c>
      <c r="C3516" s="380" t="s">
        <v>6446</v>
      </c>
      <c r="D3516" s="381">
        <v>702.46</v>
      </c>
    </row>
    <row r="3517" spans="1:4" s="380" customFormat="1" ht="12.75" x14ac:dyDescent="0.2">
      <c r="A3517" s="380">
        <v>10731</v>
      </c>
      <c r="B3517" s="380" t="s">
        <v>9728</v>
      </c>
      <c r="C3517" s="380" t="s">
        <v>6447</v>
      </c>
      <c r="D3517" s="381">
        <v>33.1</v>
      </c>
    </row>
    <row r="3518" spans="1:4" s="380" customFormat="1" ht="12.75" x14ac:dyDescent="0.2">
      <c r="A3518" s="380">
        <v>4704</v>
      </c>
      <c r="B3518" s="380" t="s">
        <v>9729</v>
      </c>
      <c r="C3518" s="380" t="s">
        <v>6447</v>
      </c>
      <c r="D3518" s="381">
        <v>29.87</v>
      </c>
    </row>
    <row r="3519" spans="1:4" s="380" customFormat="1" ht="12.75" x14ac:dyDescent="0.2">
      <c r="A3519" s="380">
        <v>10730</v>
      </c>
      <c r="B3519" s="380" t="s">
        <v>9730</v>
      </c>
      <c r="C3519" s="380" t="s">
        <v>6447</v>
      </c>
      <c r="D3519" s="381">
        <v>32</v>
      </c>
    </row>
    <row r="3520" spans="1:4" s="380" customFormat="1" ht="12.75" x14ac:dyDescent="0.2">
      <c r="A3520" s="380">
        <v>4729</v>
      </c>
      <c r="B3520" s="380" t="s">
        <v>9731</v>
      </c>
      <c r="C3520" s="380" t="s">
        <v>6624</v>
      </c>
      <c r="D3520" s="381">
        <v>136.46</v>
      </c>
    </row>
    <row r="3521" spans="1:4" s="380" customFormat="1" ht="12.75" x14ac:dyDescent="0.2">
      <c r="A3521" s="380">
        <v>4720</v>
      </c>
      <c r="B3521" s="380" t="s">
        <v>9732</v>
      </c>
      <c r="C3521" s="380" t="s">
        <v>6624</v>
      </c>
      <c r="D3521" s="381">
        <v>156.36000000000001</v>
      </c>
    </row>
    <row r="3522" spans="1:4" s="380" customFormat="1" ht="12.75" x14ac:dyDescent="0.2">
      <c r="A3522" s="380">
        <v>4721</v>
      </c>
      <c r="B3522" s="380" t="s">
        <v>9733</v>
      </c>
      <c r="C3522" s="380" t="s">
        <v>6624</v>
      </c>
      <c r="D3522" s="381">
        <v>135.43</v>
      </c>
    </row>
    <row r="3523" spans="1:4" s="380" customFormat="1" ht="12.75" x14ac:dyDescent="0.2">
      <c r="A3523" s="380">
        <v>4718</v>
      </c>
      <c r="B3523" s="380" t="s">
        <v>9734</v>
      </c>
      <c r="C3523" s="380" t="s">
        <v>6624</v>
      </c>
      <c r="D3523" s="381">
        <v>136.15</v>
      </c>
    </row>
    <row r="3524" spans="1:4" s="380" customFormat="1" ht="12.75" x14ac:dyDescent="0.2">
      <c r="A3524" s="380">
        <v>4722</v>
      </c>
      <c r="B3524" s="380" t="s">
        <v>9735</v>
      </c>
      <c r="C3524" s="380" t="s">
        <v>6624</v>
      </c>
      <c r="D3524" s="381">
        <v>127.93</v>
      </c>
    </row>
    <row r="3525" spans="1:4" s="380" customFormat="1" ht="12.75" x14ac:dyDescent="0.2">
      <c r="A3525" s="380">
        <v>4723</v>
      </c>
      <c r="B3525" s="380" t="s">
        <v>9736</v>
      </c>
      <c r="C3525" s="380" t="s">
        <v>6624</v>
      </c>
      <c r="D3525" s="381">
        <v>126.83</v>
      </c>
    </row>
    <row r="3526" spans="1:4" s="380" customFormat="1" ht="12.75" x14ac:dyDescent="0.2">
      <c r="A3526" s="380">
        <v>4727</v>
      </c>
      <c r="B3526" s="380" t="s">
        <v>9737</v>
      </c>
      <c r="C3526" s="380" t="s">
        <v>6624</v>
      </c>
      <c r="D3526" s="381">
        <v>116.09</v>
      </c>
    </row>
    <row r="3527" spans="1:4" s="380" customFormat="1" ht="12.75" x14ac:dyDescent="0.2">
      <c r="A3527" s="380">
        <v>4748</v>
      </c>
      <c r="B3527" s="380" t="s">
        <v>9738</v>
      </c>
      <c r="C3527" s="380" t="s">
        <v>6624</v>
      </c>
      <c r="D3527" s="381">
        <v>125.09</v>
      </c>
    </row>
    <row r="3528" spans="1:4" s="380" customFormat="1" ht="12.75" x14ac:dyDescent="0.2">
      <c r="A3528" s="380">
        <v>4730</v>
      </c>
      <c r="B3528" s="380" t="s">
        <v>9739</v>
      </c>
      <c r="C3528" s="380" t="s">
        <v>6624</v>
      </c>
      <c r="D3528" s="381">
        <v>127.3</v>
      </c>
    </row>
    <row r="3529" spans="1:4" s="380" customFormat="1" ht="12.75" x14ac:dyDescent="0.2">
      <c r="A3529" s="380">
        <v>13186</v>
      </c>
      <c r="B3529" s="380" t="s">
        <v>9740</v>
      </c>
      <c r="C3529" s="380" t="s">
        <v>6624</v>
      </c>
      <c r="D3529" s="381">
        <v>100.29</v>
      </c>
    </row>
    <row r="3530" spans="1:4" s="380" customFormat="1" ht="12.75" x14ac:dyDescent="0.2">
      <c r="A3530" s="380">
        <v>10737</v>
      </c>
      <c r="B3530" s="380" t="s">
        <v>9741</v>
      </c>
      <c r="C3530" s="380" t="s">
        <v>6447</v>
      </c>
      <c r="D3530" s="381">
        <v>104.02</v>
      </c>
    </row>
    <row r="3531" spans="1:4" s="380" customFormat="1" ht="12.75" x14ac:dyDescent="0.2">
      <c r="A3531" s="380">
        <v>10734</v>
      </c>
      <c r="B3531" s="380" t="s">
        <v>9742</v>
      </c>
      <c r="C3531" s="380" t="s">
        <v>6447</v>
      </c>
      <c r="D3531" s="381">
        <v>61.87</v>
      </c>
    </row>
    <row r="3532" spans="1:4" s="380" customFormat="1" ht="12.75" x14ac:dyDescent="0.2">
      <c r="A3532" s="380">
        <v>4708</v>
      </c>
      <c r="B3532" s="380" t="s">
        <v>9743</v>
      </c>
      <c r="C3532" s="380" t="s">
        <v>6447</v>
      </c>
      <c r="D3532" s="381">
        <v>120.02</v>
      </c>
    </row>
    <row r="3533" spans="1:4" s="380" customFormat="1" ht="12.75" x14ac:dyDescent="0.2">
      <c r="A3533" s="380">
        <v>4712</v>
      </c>
      <c r="B3533" s="380" t="s">
        <v>9744</v>
      </c>
      <c r="C3533" s="380" t="s">
        <v>6447</v>
      </c>
      <c r="D3533" s="381">
        <v>58.67</v>
      </c>
    </row>
    <row r="3534" spans="1:4" s="380" customFormat="1" ht="12.75" x14ac:dyDescent="0.2">
      <c r="A3534" s="380">
        <v>4710</v>
      </c>
      <c r="B3534" s="380" t="s">
        <v>9745</v>
      </c>
      <c r="C3534" s="380" t="s">
        <v>6447</v>
      </c>
      <c r="D3534" s="381">
        <v>188.17</v>
      </c>
    </row>
    <row r="3535" spans="1:4" s="380" customFormat="1" ht="12.75" x14ac:dyDescent="0.2">
      <c r="A3535" s="380">
        <v>4746</v>
      </c>
      <c r="B3535" s="380" t="s">
        <v>9746</v>
      </c>
      <c r="C3535" s="380" t="s">
        <v>6624</v>
      </c>
      <c r="D3535" s="381">
        <v>95.08</v>
      </c>
    </row>
    <row r="3536" spans="1:4" s="380" customFormat="1" ht="12.75" x14ac:dyDescent="0.2">
      <c r="A3536" s="380">
        <v>4750</v>
      </c>
      <c r="B3536" s="380" t="s">
        <v>9747</v>
      </c>
      <c r="C3536" s="380" t="s">
        <v>6456</v>
      </c>
      <c r="D3536" s="381">
        <v>15.08</v>
      </c>
    </row>
    <row r="3537" spans="1:4" s="380" customFormat="1" ht="12.75" x14ac:dyDescent="0.2">
      <c r="A3537" s="380">
        <v>41065</v>
      </c>
      <c r="B3537" s="380" t="s">
        <v>9748</v>
      </c>
      <c r="C3537" s="380" t="s">
        <v>6627</v>
      </c>
      <c r="D3537" s="382">
        <v>2687.23</v>
      </c>
    </row>
    <row r="3538" spans="1:4" s="380" customFormat="1" ht="12.75" x14ac:dyDescent="0.2">
      <c r="A3538" s="380">
        <v>34747</v>
      </c>
      <c r="B3538" s="380" t="s">
        <v>9749</v>
      </c>
      <c r="C3538" s="380" t="s">
        <v>6465</v>
      </c>
      <c r="D3538" s="381">
        <v>53.84</v>
      </c>
    </row>
    <row r="3539" spans="1:4" s="380" customFormat="1" ht="12.75" x14ac:dyDescent="0.2">
      <c r="A3539" s="380">
        <v>4826</v>
      </c>
      <c r="B3539" s="380" t="s">
        <v>9750</v>
      </c>
      <c r="C3539" s="380" t="s">
        <v>6465</v>
      </c>
      <c r="D3539" s="381">
        <v>57.89</v>
      </c>
    </row>
    <row r="3540" spans="1:4" s="380" customFormat="1" ht="12.75" x14ac:dyDescent="0.2">
      <c r="A3540" s="380">
        <v>41975</v>
      </c>
      <c r="B3540" s="380" t="s">
        <v>9751</v>
      </c>
      <c r="C3540" s="380" t="s">
        <v>6447</v>
      </c>
      <c r="D3540" s="381">
        <v>76.52</v>
      </c>
    </row>
    <row r="3541" spans="1:4" s="380" customFormat="1" ht="12.75" x14ac:dyDescent="0.2">
      <c r="A3541" s="380">
        <v>4825</v>
      </c>
      <c r="B3541" s="380" t="s">
        <v>9752</v>
      </c>
      <c r="C3541" s="380" t="s">
        <v>6465</v>
      </c>
      <c r="D3541" s="381">
        <v>80.13</v>
      </c>
    </row>
    <row r="3542" spans="1:4" s="380" customFormat="1" ht="12.75" x14ac:dyDescent="0.2">
      <c r="A3542" s="380">
        <v>34744</v>
      </c>
      <c r="B3542" s="380" t="s">
        <v>9753</v>
      </c>
      <c r="C3542" s="380" t="s">
        <v>6447</v>
      </c>
      <c r="D3542" s="381">
        <v>20.92</v>
      </c>
    </row>
    <row r="3543" spans="1:4" s="380" customFormat="1" ht="12.75" x14ac:dyDescent="0.2">
      <c r="A3543" s="380">
        <v>39430</v>
      </c>
      <c r="B3543" s="380" t="s">
        <v>9754</v>
      </c>
      <c r="C3543" s="380" t="s">
        <v>6446</v>
      </c>
      <c r="D3543" s="381">
        <v>2.4</v>
      </c>
    </row>
    <row r="3544" spans="1:4" s="380" customFormat="1" ht="12.75" x14ac:dyDescent="0.2">
      <c r="A3544" s="380">
        <v>39573</v>
      </c>
      <c r="B3544" s="380" t="s">
        <v>9755</v>
      </c>
      <c r="C3544" s="380" t="s">
        <v>6446</v>
      </c>
      <c r="D3544" s="381">
        <v>2.36</v>
      </c>
    </row>
    <row r="3545" spans="1:4" s="380" customFormat="1" ht="12.75" x14ac:dyDescent="0.2">
      <c r="A3545" s="380">
        <v>38410</v>
      </c>
      <c r="B3545" s="380" t="s">
        <v>9756</v>
      </c>
      <c r="C3545" s="380" t="s">
        <v>6446</v>
      </c>
      <c r="D3545" s="382">
        <v>14839.89</v>
      </c>
    </row>
    <row r="3546" spans="1:4" s="380" customFormat="1" ht="12.75" x14ac:dyDescent="0.2">
      <c r="A3546" s="380">
        <v>41596</v>
      </c>
      <c r="B3546" s="380" t="s">
        <v>9757</v>
      </c>
      <c r="C3546" s="380" t="s">
        <v>6462</v>
      </c>
      <c r="D3546" s="381">
        <v>14.1</v>
      </c>
    </row>
    <row r="3547" spans="1:4" s="380" customFormat="1" ht="12.75" x14ac:dyDescent="0.2">
      <c r="A3547" s="380">
        <v>41598</v>
      </c>
      <c r="B3547" s="380" t="s">
        <v>9758</v>
      </c>
      <c r="C3547" s="380" t="s">
        <v>6462</v>
      </c>
      <c r="D3547" s="381">
        <v>14.1</v>
      </c>
    </row>
    <row r="3548" spans="1:4" s="380" customFormat="1" ht="12.75" x14ac:dyDescent="0.2">
      <c r="A3548" s="380">
        <v>41594</v>
      </c>
      <c r="B3548" s="380" t="s">
        <v>9759</v>
      </c>
      <c r="C3548" s="380" t="s">
        <v>6462</v>
      </c>
      <c r="D3548" s="381">
        <v>14.33</v>
      </c>
    </row>
    <row r="3549" spans="1:4" s="380" customFormat="1" ht="12.75" x14ac:dyDescent="0.2">
      <c r="A3549" s="380">
        <v>43663</v>
      </c>
      <c r="B3549" s="380" t="s">
        <v>9760</v>
      </c>
      <c r="C3549" s="380" t="s">
        <v>6462</v>
      </c>
      <c r="D3549" s="381">
        <v>11.8</v>
      </c>
    </row>
    <row r="3550" spans="1:4" s="380" customFormat="1" ht="12.75" x14ac:dyDescent="0.2">
      <c r="A3550" s="380">
        <v>4766</v>
      </c>
      <c r="B3550" s="380" t="s">
        <v>9761</v>
      </c>
      <c r="C3550" s="380" t="s">
        <v>6462</v>
      </c>
      <c r="D3550" s="381">
        <v>11.11</v>
      </c>
    </row>
    <row r="3551" spans="1:4" s="380" customFormat="1" ht="12.75" x14ac:dyDescent="0.2">
      <c r="A3551" s="380">
        <v>43664</v>
      </c>
      <c r="B3551" s="380" t="s">
        <v>9762</v>
      </c>
      <c r="C3551" s="380" t="s">
        <v>6462</v>
      </c>
      <c r="D3551" s="381">
        <v>11.86</v>
      </c>
    </row>
    <row r="3552" spans="1:4" s="380" customFormat="1" ht="12.75" x14ac:dyDescent="0.2">
      <c r="A3552" s="380">
        <v>43082</v>
      </c>
      <c r="B3552" s="380" t="s">
        <v>9763</v>
      </c>
      <c r="C3552" s="380" t="s">
        <v>6462</v>
      </c>
      <c r="D3552" s="381">
        <v>12.93</v>
      </c>
    </row>
    <row r="3553" spans="1:4" s="380" customFormat="1" ht="12.75" x14ac:dyDescent="0.2">
      <c r="A3553" s="380">
        <v>43665</v>
      </c>
      <c r="B3553" s="380" t="s">
        <v>9764</v>
      </c>
      <c r="C3553" s="380" t="s">
        <v>6462</v>
      </c>
      <c r="D3553" s="381">
        <v>11.11</v>
      </c>
    </row>
    <row r="3554" spans="1:4" s="380" customFormat="1" ht="12.75" x14ac:dyDescent="0.2">
      <c r="A3554" s="380">
        <v>10966</v>
      </c>
      <c r="B3554" s="380" t="s">
        <v>9765</v>
      </c>
      <c r="C3554" s="380" t="s">
        <v>6462</v>
      </c>
      <c r="D3554" s="381">
        <v>11.8</v>
      </c>
    </row>
    <row r="3555" spans="1:4" s="380" customFormat="1" ht="12.75" x14ac:dyDescent="0.2">
      <c r="A3555" s="380">
        <v>43692</v>
      </c>
      <c r="B3555" s="380" t="s">
        <v>9766</v>
      </c>
      <c r="C3555" s="380" t="s">
        <v>6462</v>
      </c>
      <c r="D3555" s="381">
        <v>11.8</v>
      </c>
    </row>
    <row r="3556" spans="1:4" s="380" customFormat="1" ht="12.75" x14ac:dyDescent="0.2">
      <c r="A3556" s="380">
        <v>43083</v>
      </c>
      <c r="B3556" s="380" t="s">
        <v>9767</v>
      </c>
      <c r="C3556" s="380" t="s">
        <v>6462</v>
      </c>
      <c r="D3556" s="381">
        <v>11.2</v>
      </c>
    </row>
    <row r="3557" spans="1:4" s="380" customFormat="1" ht="12.75" x14ac:dyDescent="0.2">
      <c r="A3557" s="380">
        <v>40535</v>
      </c>
      <c r="B3557" s="380" t="s">
        <v>9768</v>
      </c>
      <c r="C3557" s="380" t="s">
        <v>6462</v>
      </c>
      <c r="D3557" s="381">
        <v>11.2</v>
      </c>
    </row>
    <row r="3558" spans="1:4" s="380" customFormat="1" ht="12.75" x14ac:dyDescent="0.2">
      <c r="A3558" s="380">
        <v>39427</v>
      </c>
      <c r="B3558" s="380" t="s">
        <v>9769</v>
      </c>
      <c r="C3558" s="380" t="s">
        <v>6465</v>
      </c>
      <c r="D3558" s="381">
        <v>6.37</v>
      </c>
    </row>
    <row r="3559" spans="1:4" s="380" customFormat="1" ht="12.75" x14ac:dyDescent="0.2">
      <c r="A3559" s="380">
        <v>39424</v>
      </c>
      <c r="B3559" s="380" t="s">
        <v>9770</v>
      </c>
      <c r="C3559" s="380" t="s">
        <v>6465</v>
      </c>
      <c r="D3559" s="381">
        <v>3.79</v>
      </c>
    </row>
    <row r="3560" spans="1:4" s="380" customFormat="1" ht="12.75" x14ac:dyDescent="0.2">
      <c r="A3560" s="380">
        <v>39425</v>
      </c>
      <c r="B3560" s="380" t="s">
        <v>9771</v>
      </c>
      <c r="C3560" s="380" t="s">
        <v>6465</v>
      </c>
      <c r="D3560" s="381">
        <v>3.74</v>
      </c>
    </row>
    <row r="3561" spans="1:4" s="380" customFormat="1" ht="12.75" x14ac:dyDescent="0.2">
      <c r="A3561" s="380">
        <v>40664</v>
      </c>
      <c r="B3561" s="380" t="s">
        <v>9772</v>
      </c>
      <c r="C3561" s="380" t="s">
        <v>6462</v>
      </c>
      <c r="D3561" s="381">
        <v>22.98</v>
      </c>
    </row>
    <row r="3562" spans="1:4" s="380" customFormat="1" ht="12.75" x14ac:dyDescent="0.2">
      <c r="A3562" s="380">
        <v>34360</v>
      </c>
      <c r="B3562" s="380" t="s">
        <v>9773</v>
      </c>
      <c r="C3562" s="380" t="s">
        <v>6462</v>
      </c>
      <c r="D3562" s="381">
        <v>40.83</v>
      </c>
    </row>
    <row r="3563" spans="1:4" s="380" customFormat="1" ht="12.75" x14ac:dyDescent="0.2">
      <c r="A3563" s="380">
        <v>20259</v>
      </c>
      <c r="B3563" s="380" t="s">
        <v>9774</v>
      </c>
      <c r="C3563" s="380" t="s">
        <v>6465</v>
      </c>
      <c r="D3563" s="381">
        <v>13</v>
      </c>
    </row>
    <row r="3564" spans="1:4" s="380" customFormat="1" ht="12.75" x14ac:dyDescent="0.2">
      <c r="A3564" s="380">
        <v>14077</v>
      </c>
      <c r="B3564" s="380" t="s">
        <v>9775</v>
      </c>
      <c r="C3564" s="380" t="s">
        <v>6465</v>
      </c>
      <c r="D3564" s="381">
        <v>198.97</v>
      </c>
    </row>
    <row r="3565" spans="1:4" s="380" customFormat="1" ht="12.75" x14ac:dyDescent="0.2">
      <c r="A3565" s="380">
        <v>3678</v>
      </c>
      <c r="B3565" s="380" t="s">
        <v>9776</v>
      </c>
      <c r="C3565" s="380" t="s">
        <v>6465</v>
      </c>
      <c r="D3565" s="381">
        <v>89.93</v>
      </c>
    </row>
    <row r="3566" spans="1:4" s="380" customFormat="1" ht="12.75" x14ac:dyDescent="0.2">
      <c r="A3566" s="380">
        <v>39418</v>
      </c>
      <c r="B3566" s="380" t="s">
        <v>9777</v>
      </c>
      <c r="C3566" s="380" t="s">
        <v>6465</v>
      </c>
      <c r="D3566" s="381">
        <v>7.1</v>
      </c>
    </row>
    <row r="3567" spans="1:4" s="380" customFormat="1" ht="12.75" x14ac:dyDescent="0.2">
      <c r="A3567" s="380">
        <v>39419</v>
      </c>
      <c r="B3567" s="380" t="s">
        <v>9778</v>
      </c>
      <c r="C3567" s="380" t="s">
        <v>6465</v>
      </c>
      <c r="D3567" s="381">
        <v>8.65</v>
      </c>
    </row>
    <row r="3568" spans="1:4" s="380" customFormat="1" ht="12.75" x14ac:dyDescent="0.2">
      <c r="A3568" s="380">
        <v>39420</v>
      </c>
      <c r="B3568" s="380" t="s">
        <v>9779</v>
      </c>
      <c r="C3568" s="380" t="s">
        <v>6465</v>
      </c>
      <c r="D3568" s="381">
        <v>9.5500000000000007</v>
      </c>
    </row>
    <row r="3569" spans="1:4" s="380" customFormat="1" ht="12.75" x14ac:dyDescent="0.2">
      <c r="A3569" s="380">
        <v>39571</v>
      </c>
      <c r="B3569" s="380" t="s">
        <v>9780</v>
      </c>
      <c r="C3569" s="380" t="s">
        <v>6465</v>
      </c>
      <c r="D3569" s="381">
        <v>5.77</v>
      </c>
    </row>
    <row r="3570" spans="1:4" s="380" customFormat="1" ht="12.75" x14ac:dyDescent="0.2">
      <c r="A3570" s="380">
        <v>39421</v>
      </c>
      <c r="B3570" s="380" t="s">
        <v>9781</v>
      </c>
      <c r="C3570" s="380" t="s">
        <v>6465</v>
      </c>
      <c r="D3570" s="381">
        <v>8.41</v>
      </c>
    </row>
    <row r="3571" spans="1:4" s="380" customFormat="1" ht="12.75" x14ac:dyDescent="0.2">
      <c r="A3571" s="380">
        <v>39422</v>
      </c>
      <c r="B3571" s="380" t="s">
        <v>9782</v>
      </c>
      <c r="C3571" s="380" t="s">
        <v>6465</v>
      </c>
      <c r="D3571" s="381">
        <v>9.82</v>
      </c>
    </row>
    <row r="3572" spans="1:4" s="380" customFormat="1" ht="12.75" x14ac:dyDescent="0.2">
      <c r="A3572" s="380">
        <v>39423</v>
      </c>
      <c r="B3572" s="380" t="s">
        <v>9783</v>
      </c>
      <c r="C3572" s="380" t="s">
        <v>6465</v>
      </c>
      <c r="D3572" s="381">
        <v>11.4</v>
      </c>
    </row>
    <row r="3573" spans="1:4" s="380" customFormat="1" ht="12.75" x14ac:dyDescent="0.2">
      <c r="A3573" s="380">
        <v>39426</v>
      </c>
      <c r="B3573" s="380" t="s">
        <v>9784</v>
      </c>
      <c r="C3573" s="380" t="s">
        <v>6465</v>
      </c>
      <c r="D3573" s="381">
        <v>25.63</v>
      </c>
    </row>
    <row r="3574" spans="1:4" s="380" customFormat="1" ht="12.75" x14ac:dyDescent="0.2">
      <c r="A3574" s="380">
        <v>39429</v>
      </c>
      <c r="B3574" s="380" t="s">
        <v>9785</v>
      </c>
      <c r="C3574" s="380" t="s">
        <v>6465</v>
      </c>
      <c r="D3574" s="381">
        <v>8.08</v>
      </c>
    </row>
    <row r="3575" spans="1:4" s="380" customFormat="1" ht="12.75" x14ac:dyDescent="0.2">
      <c r="A3575" s="380">
        <v>39428</v>
      </c>
      <c r="B3575" s="380" t="s">
        <v>9786</v>
      </c>
      <c r="C3575" s="380" t="s">
        <v>6465</v>
      </c>
      <c r="D3575" s="381">
        <v>6.18</v>
      </c>
    </row>
    <row r="3576" spans="1:4" s="380" customFormat="1" ht="12.75" x14ac:dyDescent="0.2">
      <c r="A3576" s="380">
        <v>39572</v>
      </c>
      <c r="B3576" s="380" t="s">
        <v>9787</v>
      </c>
      <c r="C3576" s="380" t="s">
        <v>6465</v>
      </c>
      <c r="D3576" s="381">
        <v>5.35</v>
      </c>
    </row>
    <row r="3577" spans="1:4" s="380" customFormat="1" ht="12.75" x14ac:dyDescent="0.2">
      <c r="A3577" s="380">
        <v>39570</v>
      </c>
      <c r="B3577" s="380" t="s">
        <v>9788</v>
      </c>
      <c r="C3577" s="380" t="s">
        <v>6465</v>
      </c>
      <c r="D3577" s="381">
        <v>5.67</v>
      </c>
    </row>
    <row r="3578" spans="1:4" s="380" customFormat="1" ht="12.75" x14ac:dyDescent="0.2">
      <c r="A3578" s="380">
        <v>39569</v>
      </c>
      <c r="B3578" s="380" t="s">
        <v>9789</v>
      </c>
      <c r="C3578" s="380" t="s">
        <v>6465</v>
      </c>
      <c r="D3578" s="381">
        <v>5.6</v>
      </c>
    </row>
    <row r="3579" spans="1:4" s="380" customFormat="1" ht="12.75" x14ac:dyDescent="0.2">
      <c r="A3579" s="380">
        <v>11552</v>
      </c>
      <c r="B3579" s="380" t="s">
        <v>13147</v>
      </c>
      <c r="C3579" s="380" t="s">
        <v>6465</v>
      </c>
      <c r="D3579" s="381">
        <v>6.77</v>
      </c>
    </row>
    <row r="3580" spans="1:4" s="380" customFormat="1" ht="12.75" x14ac:dyDescent="0.2">
      <c r="A3580" s="380">
        <v>40598</v>
      </c>
      <c r="B3580" s="380" t="s">
        <v>9790</v>
      </c>
      <c r="C3580" s="380" t="s">
        <v>6462</v>
      </c>
      <c r="D3580" s="381">
        <v>10.92</v>
      </c>
    </row>
    <row r="3581" spans="1:4" s="380" customFormat="1" ht="12.75" x14ac:dyDescent="0.2">
      <c r="A3581" s="380">
        <v>39029</v>
      </c>
      <c r="B3581" s="380" t="s">
        <v>9791</v>
      </c>
      <c r="C3581" s="380" t="s">
        <v>6465</v>
      </c>
      <c r="D3581" s="381">
        <v>18.100000000000001</v>
      </c>
    </row>
    <row r="3582" spans="1:4" s="380" customFormat="1" ht="12.75" x14ac:dyDescent="0.2">
      <c r="A3582" s="380">
        <v>39028</v>
      </c>
      <c r="B3582" s="380" t="s">
        <v>9792</v>
      </c>
      <c r="C3582" s="380" t="s">
        <v>6465</v>
      </c>
      <c r="D3582" s="381">
        <v>10.53</v>
      </c>
    </row>
    <row r="3583" spans="1:4" s="380" customFormat="1" ht="12.75" x14ac:dyDescent="0.2">
      <c r="A3583" s="380">
        <v>39328</v>
      </c>
      <c r="B3583" s="380" t="s">
        <v>9793</v>
      </c>
      <c r="C3583" s="380" t="s">
        <v>6465</v>
      </c>
      <c r="D3583" s="381">
        <v>5.79</v>
      </c>
    </row>
    <row r="3584" spans="1:4" s="380" customFormat="1" ht="12.75" x14ac:dyDescent="0.2">
      <c r="A3584" s="380">
        <v>38541</v>
      </c>
      <c r="B3584" s="380" t="s">
        <v>9794</v>
      </c>
      <c r="C3584" s="380" t="s">
        <v>6446</v>
      </c>
      <c r="D3584" s="382">
        <v>2944736.82</v>
      </c>
    </row>
    <row r="3585" spans="1:4" s="380" customFormat="1" ht="12.75" x14ac:dyDescent="0.2">
      <c r="A3585" s="380">
        <v>38542</v>
      </c>
      <c r="B3585" s="380" t="s">
        <v>9795</v>
      </c>
      <c r="C3585" s="380" t="s">
        <v>6446</v>
      </c>
      <c r="D3585" s="382">
        <v>4578947.34</v>
      </c>
    </row>
    <row r="3586" spans="1:4" s="380" customFormat="1" ht="12.75" x14ac:dyDescent="0.2">
      <c r="A3586" s="380">
        <v>38543</v>
      </c>
      <c r="B3586" s="380" t="s">
        <v>9796</v>
      </c>
      <c r="C3586" s="380" t="s">
        <v>6446</v>
      </c>
      <c r="D3586" s="382">
        <v>1121052.6599999999</v>
      </c>
    </row>
    <row r="3587" spans="1:4" s="380" customFormat="1" ht="12.75" x14ac:dyDescent="0.2">
      <c r="A3587" s="380">
        <v>40406</v>
      </c>
      <c r="B3587" s="380" t="s">
        <v>9797</v>
      </c>
      <c r="C3587" s="380" t="s">
        <v>6446</v>
      </c>
      <c r="D3587" s="382">
        <v>63867.34</v>
      </c>
    </row>
    <row r="3588" spans="1:4" s="380" customFormat="1" ht="12.75" x14ac:dyDescent="0.2">
      <c r="A3588" s="380">
        <v>40789</v>
      </c>
      <c r="B3588" s="380" t="s">
        <v>9798</v>
      </c>
      <c r="C3588" s="380" t="s">
        <v>6446</v>
      </c>
      <c r="D3588" s="382">
        <v>9203.93</v>
      </c>
    </row>
    <row r="3589" spans="1:4" s="380" customFormat="1" ht="12.75" x14ac:dyDescent="0.2">
      <c r="A3589" s="380">
        <v>40791</v>
      </c>
      <c r="B3589" s="380" t="s">
        <v>9799</v>
      </c>
      <c r="C3589" s="380" t="s">
        <v>6446</v>
      </c>
      <c r="D3589" s="382">
        <v>28812.33</v>
      </c>
    </row>
    <row r="3590" spans="1:4" s="380" customFormat="1" ht="12.75" x14ac:dyDescent="0.2">
      <c r="A3590" s="380">
        <v>11651</v>
      </c>
      <c r="B3590" s="380" t="s">
        <v>9800</v>
      </c>
      <c r="C3590" s="380" t="s">
        <v>6446</v>
      </c>
      <c r="D3590" s="382">
        <v>15757.87</v>
      </c>
    </row>
    <row r="3591" spans="1:4" s="380" customFormat="1" ht="12.75" x14ac:dyDescent="0.2">
      <c r="A3591" s="380">
        <v>40435</v>
      </c>
      <c r="B3591" s="380" t="s">
        <v>9801</v>
      </c>
      <c r="C3591" s="380" t="s">
        <v>6446</v>
      </c>
      <c r="D3591" s="382">
        <v>615000</v>
      </c>
    </row>
    <row r="3592" spans="1:4" s="380" customFormat="1" ht="12.75" x14ac:dyDescent="0.2">
      <c r="A3592" s="380">
        <v>39012</v>
      </c>
      <c r="B3592" s="380" t="s">
        <v>9802</v>
      </c>
      <c r="C3592" s="380" t="s">
        <v>6446</v>
      </c>
      <c r="D3592" s="382">
        <v>641667.48</v>
      </c>
    </row>
    <row r="3593" spans="1:4" s="380" customFormat="1" ht="12.75" x14ac:dyDescent="0.2">
      <c r="A3593" s="380">
        <v>13617</v>
      </c>
      <c r="B3593" s="380" t="s">
        <v>9803</v>
      </c>
      <c r="C3593" s="380" t="s">
        <v>6446</v>
      </c>
      <c r="D3593" s="382">
        <v>66422.64</v>
      </c>
    </row>
    <row r="3594" spans="1:4" s="380" customFormat="1" ht="12.75" x14ac:dyDescent="0.2">
      <c r="A3594" s="380">
        <v>35274</v>
      </c>
      <c r="B3594" s="380" t="s">
        <v>13148</v>
      </c>
      <c r="C3594" s="380" t="s">
        <v>6465</v>
      </c>
      <c r="D3594" s="381">
        <v>56.33</v>
      </c>
    </row>
    <row r="3595" spans="1:4" s="380" customFormat="1" ht="12.75" x14ac:dyDescent="0.2">
      <c r="A3595" s="380">
        <v>35275</v>
      </c>
      <c r="B3595" s="380" t="s">
        <v>13149</v>
      </c>
      <c r="C3595" s="380" t="s">
        <v>6465</v>
      </c>
      <c r="D3595" s="381">
        <v>119.56</v>
      </c>
    </row>
    <row r="3596" spans="1:4" s="380" customFormat="1" ht="12.75" x14ac:dyDescent="0.2">
      <c r="A3596" s="380">
        <v>35276</v>
      </c>
      <c r="B3596" s="380" t="s">
        <v>13150</v>
      </c>
      <c r="C3596" s="380" t="s">
        <v>6465</v>
      </c>
      <c r="D3596" s="381">
        <v>208.03</v>
      </c>
    </row>
    <row r="3597" spans="1:4" s="380" customFormat="1" ht="12.75" x14ac:dyDescent="0.2">
      <c r="A3597" s="380">
        <v>38386</v>
      </c>
      <c r="B3597" s="380" t="s">
        <v>9804</v>
      </c>
      <c r="C3597" s="380" t="s">
        <v>6446</v>
      </c>
      <c r="D3597" s="381">
        <v>5.5</v>
      </c>
    </row>
    <row r="3598" spans="1:4" s="380" customFormat="1" ht="12.75" x14ac:dyDescent="0.2">
      <c r="A3598" s="380">
        <v>11091</v>
      </c>
      <c r="B3598" s="380" t="s">
        <v>9805</v>
      </c>
      <c r="C3598" s="380" t="s">
        <v>6446</v>
      </c>
      <c r="D3598" s="381">
        <v>1.82</v>
      </c>
    </row>
    <row r="3599" spans="1:4" s="380" customFormat="1" ht="12.75" x14ac:dyDescent="0.2">
      <c r="A3599" s="380">
        <v>37586</v>
      </c>
      <c r="B3599" s="380" t="s">
        <v>9806</v>
      </c>
      <c r="C3599" s="380" t="s">
        <v>8558</v>
      </c>
      <c r="D3599" s="381">
        <v>46.56</v>
      </c>
    </row>
    <row r="3600" spans="1:4" s="380" customFormat="1" ht="12.75" x14ac:dyDescent="0.2">
      <c r="A3600" s="380">
        <v>37395</v>
      </c>
      <c r="B3600" s="380" t="s">
        <v>9807</v>
      </c>
      <c r="C3600" s="380" t="s">
        <v>8558</v>
      </c>
      <c r="D3600" s="381">
        <v>40.03</v>
      </c>
    </row>
    <row r="3601" spans="1:4" s="380" customFormat="1" ht="12.75" x14ac:dyDescent="0.2">
      <c r="A3601" s="380">
        <v>14147</v>
      </c>
      <c r="B3601" s="380" t="s">
        <v>9808</v>
      </c>
      <c r="C3601" s="380" t="s">
        <v>8558</v>
      </c>
      <c r="D3601" s="381">
        <v>53.1</v>
      </c>
    </row>
    <row r="3602" spans="1:4" s="380" customFormat="1" ht="12.75" x14ac:dyDescent="0.2">
      <c r="A3602" s="380">
        <v>37396</v>
      </c>
      <c r="B3602" s="380" t="s">
        <v>9809</v>
      </c>
      <c r="C3602" s="380" t="s">
        <v>8558</v>
      </c>
      <c r="D3602" s="381">
        <v>32.76</v>
      </c>
    </row>
    <row r="3603" spans="1:4" s="380" customFormat="1" ht="12.75" x14ac:dyDescent="0.2">
      <c r="A3603" s="380">
        <v>37397</v>
      </c>
      <c r="B3603" s="380" t="s">
        <v>9810</v>
      </c>
      <c r="C3603" s="380" t="s">
        <v>8558</v>
      </c>
      <c r="D3603" s="381">
        <v>34.31</v>
      </c>
    </row>
    <row r="3604" spans="1:4" s="380" customFormat="1" ht="12.75" x14ac:dyDescent="0.2">
      <c r="A3604" s="380">
        <v>43606</v>
      </c>
      <c r="B3604" s="380" t="s">
        <v>13151</v>
      </c>
      <c r="C3604" s="380" t="s">
        <v>6446</v>
      </c>
      <c r="D3604" s="381">
        <v>8.11</v>
      </c>
    </row>
    <row r="3605" spans="1:4" s="380" customFormat="1" ht="12.75" x14ac:dyDescent="0.2">
      <c r="A3605" s="380">
        <v>444</v>
      </c>
      <c r="B3605" s="380" t="s">
        <v>9811</v>
      </c>
      <c r="C3605" s="380" t="s">
        <v>6446</v>
      </c>
      <c r="D3605" s="381">
        <v>31.02</v>
      </c>
    </row>
    <row r="3606" spans="1:4" s="380" customFormat="1" ht="12.75" x14ac:dyDescent="0.2">
      <c r="A3606" s="380">
        <v>445</v>
      </c>
      <c r="B3606" s="380" t="s">
        <v>9812</v>
      </c>
      <c r="C3606" s="380" t="s">
        <v>6446</v>
      </c>
      <c r="D3606" s="381">
        <v>42.46</v>
      </c>
    </row>
    <row r="3607" spans="1:4" s="380" customFormat="1" ht="12.75" x14ac:dyDescent="0.2">
      <c r="A3607" s="380">
        <v>4783</v>
      </c>
      <c r="B3607" s="380" t="s">
        <v>9813</v>
      </c>
      <c r="C3607" s="380" t="s">
        <v>6456</v>
      </c>
      <c r="D3607" s="381">
        <v>15.08</v>
      </c>
    </row>
    <row r="3608" spans="1:4" s="380" customFormat="1" ht="12.75" x14ac:dyDescent="0.2">
      <c r="A3608" s="380">
        <v>41079</v>
      </c>
      <c r="B3608" s="380" t="s">
        <v>9814</v>
      </c>
      <c r="C3608" s="380" t="s">
        <v>6627</v>
      </c>
      <c r="D3608" s="382">
        <v>2687.23</v>
      </c>
    </row>
    <row r="3609" spans="1:4" s="380" customFormat="1" ht="12.75" x14ac:dyDescent="0.2">
      <c r="A3609" s="380">
        <v>12874</v>
      </c>
      <c r="B3609" s="380" t="s">
        <v>9815</v>
      </c>
      <c r="C3609" s="380" t="s">
        <v>6456</v>
      </c>
      <c r="D3609" s="381">
        <v>16.28</v>
      </c>
    </row>
    <row r="3610" spans="1:4" s="380" customFormat="1" ht="12.75" x14ac:dyDescent="0.2">
      <c r="A3610" s="380">
        <v>41082</v>
      </c>
      <c r="B3610" s="380" t="s">
        <v>9816</v>
      </c>
      <c r="C3610" s="380" t="s">
        <v>6627</v>
      </c>
      <c r="D3610" s="382">
        <v>2900.25</v>
      </c>
    </row>
    <row r="3611" spans="1:4" s="380" customFormat="1" ht="12.75" x14ac:dyDescent="0.2">
      <c r="A3611" s="380">
        <v>4785</v>
      </c>
      <c r="B3611" s="380" t="s">
        <v>9817</v>
      </c>
      <c r="C3611" s="380" t="s">
        <v>6456</v>
      </c>
      <c r="D3611" s="381">
        <v>16.2</v>
      </c>
    </row>
    <row r="3612" spans="1:4" s="380" customFormat="1" ht="12.75" x14ac:dyDescent="0.2">
      <c r="A3612" s="380">
        <v>41081</v>
      </c>
      <c r="B3612" s="380" t="s">
        <v>9818</v>
      </c>
      <c r="C3612" s="380" t="s">
        <v>6627</v>
      </c>
      <c r="D3612" s="382">
        <v>2890.4</v>
      </c>
    </row>
    <row r="3613" spans="1:4" s="380" customFormat="1" ht="12.75" x14ac:dyDescent="0.2">
      <c r="A3613" s="380">
        <v>4801</v>
      </c>
      <c r="B3613" s="380" t="s">
        <v>9819</v>
      </c>
      <c r="C3613" s="380" t="s">
        <v>6447</v>
      </c>
      <c r="D3613" s="381">
        <v>89.38</v>
      </c>
    </row>
    <row r="3614" spans="1:4" s="380" customFormat="1" ht="12.75" x14ac:dyDescent="0.2">
      <c r="A3614" s="380">
        <v>4794</v>
      </c>
      <c r="B3614" s="380" t="s">
        <v>9820</v>
      </c>
      <c r="C3614" s="380" t="s">
        <v>6447</v>
      </c>
      <c r="D3614" s="381">
        <v>407.09</v>
      </c>
    </row>
    <row r="3615" spans="1:4" s="380" customFormat="1" ht="12.75" x14ac:dyDescent="0.2">
      <c r="A3615" s="380">
        <v>4796</v>
      </c>
      <c r="B3615" s="380" t="s">
        <v>9821</v>
      </c>
      <c r="C3615" s="380" t="s">
        <v>6447</v>
      </c>
      <c r="D3615" s="381">
        <v>247.26</v>
      </c>
    </row>
    <row r="3616" spans="1:4" s="380" customFormat="1" ht="12.75" x14ac:dyDescent="0.2">
      <c r="A3616" s="380">
        <v>4800</v>
      </c>
      <c r="B3616" s="380" t="s">
        <v>9822</v>
      </c>
      <c r="C3616" s="380" t="s">
        <v>6447</v>
      </c>
      <c r="D3616" s="381">
        <v>68</v>
      </c>
    </row>
    <row r="3617" spans="1:4" s="380" customFormat="1" ht="12.75" x14ac:dyDescent="0.2">
      <c r="A3617" s="380">
        <v>4795</v>
      </c>
      <c r="B3617" s="380" t="s">
        <v>9823</v>
      </c>
      <c r="C3617" s="380" t="s">
        <v>6447</v>
      </c>
      <c r="D3617" s="381">
        <v>396.28</v>
      </c>
    </row>
    <row r="3618" spans="1:4" s="380" customFormat="1" ht="12.75" x14ac:dyDescent="0.2">
      <c r="A3618" s="380">
        <v>39694</v>
      </c>
      <c r="B3618" s="380" t="s">
        <v>9824</v>
      </c>
      <c r="C3618" s="380" t="s">
        <v>6447</v>
      </c>
      <c r="D3618" s="381">
        <v>439.79</v>
      </c>
    </row>
    <row r="3619" spans="1:4" s="380" customFormat="1" ht="12.75" x14ac:dyDescent="0.2">
      <c r="A3619" s="380">
        <v>1292</v>
      </c>
      <c r="B3619" s="380" t="s">
        <v>9825</v>
      </c>
      <c r="C3619" s="380" t="s">
        <v>6447</v>
      </c>
      <c r="D3619" s="381">
        <v>48.72</v>
      </c>
    </row>
    <row r="3620" spans="1:4" s="380" customFormat="1" ht="12.75" x14ac:dyDescent="0.2">
      <c r="A3620" s="380">
        <v>1287</v>
      </c>
      <c r="B3620" s="380" t="s">
        <v>9826</v>
      </c>
      <c r="C3620" s="380" t="s">
        <v>6447</v>
      </c>
      <c r="D3620" s="381">
        <v>23.9</v>
      </c>
    </row>
    <row r="3621" spans="1:4" s="380" customFormat="1" ht="12.75" x14ac:dyDescent="0.2">
      <c r="A3621" s="380">
        <v>1297</v>
      </c>
      <c r="B3621" s="380" t="s">
        <v>9827</v>
      </c>
      <c r="C3621" s="380" t="s">
        <v>6447</v>
      </c>
      <c r="D3621" s="381">
        <v>19.82</v>
      </c>
    </row>
    <row r="3622" spans="1:4" s="380" customFormat="1" ht="12.75" x14ac:dyDescent="0.2">
      <c r="A3622" s="380">
        <v>4786</v>
      </c>
      <c r="B3622" s="380" t="s">
        <v>9828</v>
      </c>
      <c r="C3622" s="380" t="s">
        <v>6447</v>
      </c>
      <c r="D3622" s="381">
        <v>88</v>
      </c>
    </row>
    <row r="3623" spans="1:4" s="380" customFormat="1" ht="12.75" x14ac:dyDescent="0.2">
      <c r="A3623" s="380">
        <v>10840</v>
      </c>
      <c r="B3623" s="380" t="s">
        <v>9829</v>
      </c>
      <c r="C3623" s="380" t="s">
        <v>6447</v>
      </c>
      <c r="D3623" s="381">
        <v>380</v>
      </c>
    </row>
    <row r="3624" spans="1:4" s="380" customFormat="1" ht="12.75" x14ac:dyDescent="0.2">
      <c r="A3624" s="380">
        <v>10841</v>
      </c>
      <c r="B3624" s="380" t="s">
        <v>9830</v>
      </c>
      <c r="C3624" s="380" t="s">
        <v>6447</v>
      </c>
      <c r="D3624" s="381">
        <v>286.79000000000002</v>
      </c>
    </row>
    <row r="3625" spans="1:4" s="380" customFormat="1" ht="12.75" x14ac:dyDescent="0.2">
      <c r="A3625" s="380">
        <v>25980</v>
      </c>
      <c r="B3625" s="380" t="s">
        <v>9831</v>
      </c>
      <c r="C3625" s="380" t="s">
        <v>6447</v>
      </c>
      <c r="D3625" s="381">
        <v>366.45</v>
      </c>
    </row>
    <row r="3626" spans="1:4" s="380" customFormat="1" ht="12.75" x14ac:dyDescent="0.2">
      <c r="A3626" s="380">
        <v>10842</v>
      </c>
      <c r="B3626" s="380" t="s">
        <v>9832</v>
      </c>
      <c r="C3626" s="380" t="s">
        <v>6447</v>
      </c>
      <c r="D3626" s="381">
        <v>414.25</v>
      </c>
    </row>
    <row r="3627" spans="1:4" s="380" customFormat="1" ht="12.75" x14ac:dyDescent="0.2">
      <c r="A3627" s="380">
        <v>21108</v>
      </c>
      <c r="B3627" s="380" t="s">
        <v>9833</v>
      </c>
      <c r="C3627" s="380" t="s">
        <v>6447</v>
      </c>
      <c r="D3627" s="381">
        <v>64.930000000000007</v>
      </c>
    </row>
    <row r="3628" spans="1:4" s="380" customFormat="1" ht="12.75" x14ac:dyDescent="0.2">
      <c r="A3628" s="380">
        <v>38180</v>
      </c>
      <c r="B3628" s="380" t="s">
        <v>9834</v>
      </c>
      <c r="C3628" s="380" t="s">
        <v>6447</v>
      </c>
      <c r="D3628" s="381">
        <v>199.08</v>
      </c>
    </row>
    <row r="3629" spans="1:4" s="380" customFormat="1" ht="12.75" x14ac:dyDescent="0.2">
      <c r="A3629" s="380">
        <v>40648</v>
      </c>
      <c r="B3629" s="380" t="s">
        <v>9835</v>
      </c>
      <c r="C3629" s="380" t="s">
        <v>6447</v>
      </c>
      <c r="D3629" s="381">
        <v>168.96</v>
      </c>
    </row>
    <row r="3630" spans="1:4" s="380" customFormat="1" ht="12.75" x14ac:dyDescent="0.2">
      <c r="A3630" s="380">
        <v>40649</v>
      </c>
      <c r="B3630" s="380" t="s">
        <v>9836</v>
      </c>
      <c r="C3630" s="380" t="s">
        <v>6447</v>
      </c>
      <c r="D3630" s="381">
        <v>98.41</v>
      </c>
    </row>
    <row r="3631" spans="1:4" s="380" customFormat="1" ht="12.75" x14ac:dyDescent="0.2">
      <c r="A3631" s="380">
        <v>40650</v>
      </c>
      <c r="B3631" s="380" t="s">
        <v>15151</v>
      </c>
      <c r="C3631" s="380" t="s">
        <v>6447</v>
      </c>
      <c r="D3631" s="381">
        <v>126.72</v>
      </c>
    </row>
    <row r="3632" spans="1:4" s="380" customFormat="1" ht="12.75" x14ac:dyDescent="0.2">
      <c r="A3632" s="380">
        <v>40651</v>
      </c>
      <c r="B3632" s="380" t="s">
        <v>15152</v>
      </c>
      <c r="C3632" s="380" t="s">
        <v>6447</v>
      </c>
      <c r="D3632" s="381">
        <v>233.72</v>
      </c>
    </row>
    <row r="3633" spans="1:4" s="380" customFormat="1" ht="12.75" x14ac:dyDescent="0.2">
      <c r="A3633" s="380">
        <v>40652</v>
      </c>
      <c r="B3633" s="380" t="s">
        <v>9837</v>
      </c>
      <c r="C3633" s="380" t="s">
        <v>6447</v>
      </c>
      <c r="D3633" s="381">
        <v>125.31</v>
      </c>
    </row>
    <row r="3634" spans="1:4" s="380" customFormat="1" ht="12.75" x14ac:dyDescent="0.2">
      <c r="A3634" s="380">
        <v>40647</v>
      </c>
      <c r="B3634" s="380" t="s">
        <v>9838</v>
      </c>
      <c r="C3634" s="380" t="s">
        <v>6447</v>
      </c>
      <c r="D3634" s="381">
        <v>137.97999999999999</v>
      </c>
    </row>
    <row r="3635" spans="1:4" s="380" customFormat="1" ht="12.75" x14ac:dyDescent="0.2">
      <c r="A3635" s="380">
        <v>40653</v>
      </c>
      <c r="B3635" s="380" t="s">
        <v>9839</v>
      </c>
      <c r="C3635" s="380" t="s">
        <v>6447</v>
      </c>
      <c r="D3635" s="381">
        <v>105.6</v>
      </c>
    </row>
    <row r="3636" spans="1:4" s="380" customFormat="1" ht="12.75" x14ac:dyDescent="0.2">
      <c r="A3636" s="380">
        <v>36178</v>
      </c>
      <c r="B3636" s="380" t="s">
        <v>9840</v>
      </c>
      <c r="C3636" s="380" t="s">
        <v>6446</v>
      </c>
      <c r="D3636" s="381">
        <v>12.66</v>
      </c>
    </row>
    <row r="3637" spans="1:4" s="380" customFormat="1" ht="12.75" x14ac:dyDescent="0.2">
      <c r="A3637" s="380">
        <v>38195</v>
      </c>
      <c r="B3637" s="380" t="s">
        <v>9841</v>
      </c>
      <c r="C3637" s="380" t="s">
        <v>6447</v>
      </c>
      <c r="D3637" s="381">
        <v>76.69</v>
      </c>
    </row>
    <row r="3638" spans="1:4" s="380" customFormat="1" ht="12.75" x14ac:dyDescent="0.2">
      <c r="A3638" s="380">
        <v>38181</v>
      </c>
      <c r="B3638" s="380" t="s">
        <v>9842</v>
      </c>
      <c r="C3638" s="380" t="s">
        <v>6447</v>
      </c>
      <c r="D3638" s="381">
        <v>271.77</v>
      </c>
    </row>
    <row r="3639" spans="1:4" s="380" customFormat="1" ht="12.75" x14ac:dyDescent="0.2">
      <c r="A3639" s="380">
        <v>38182</v>
      </c>
      <c r="B3639" s="380" t="s">
        <v>9843</v>
      </c>
      <c r="C3639" s="380" t="s">
        <v>6447</v>
      </c>
      <c r="D3639" s="381">
        <v>258.87</v>
      </c>
    </row>
    <row r="3640" spans="1:4" s="380" customFormat="1" ht="12.75" x14ac:dyDescent="0.2">
      <c r="A3640" s="380">
        <v>38186</v>
      </c>
      <c r="B3640" s="380" t="s">
        <v>9844</v>
      </c>
      <c r="C3640" s="380" t="s">
        <v>6447</v>
      </c>
      <c r="D3640" s="381">
        <v>672.9</v>
      </c>
    </row>
    <row r="3641" spans="1:4" s="380" customFormat="1" ht="12.75" x14ac:dyDescent="0.2">
      <c r="A3641" s="380">
        <v>38185</v>
      </c>
      <c r="B3641" s="380" t="s">
        <v>9845</v>
      </c>
      <c r="C3641" s="380" t="s">
        <v>6447</v>
      </c>
      <c r="D3641" s="381">
        <v>599.12</v>
      </c>
    </row>
    <row r="3642" spans="1:4" s="380" customFormat="1" ht="12.75" x14ac:dyDescent="0.2">
      <c r="A3642" s="380">
        <v>40654</v>
      </c>
      <c r="B3642" s="380" t="s">
        <v>9846</v>
      </c>
      <c r="C3642" s="380" t="s">
        <v>6447</v>
      </c>
      <c r="D3642" s="381">
        <v>164.03</v>
      </c>
    </row>
    <row r="3643" spans="1:4" s="380" customFormat="1" ht="12.75" x14ac:dyDescent="0.2">
      <c r="A3643" s="380">
        <v>25981</v>
      </c>
      <c r="B3643" s="380" t="s">
        <v>9847</v>
      </c>
      <c r="C3643" s="380" t="s">
        <v>6447</v>
      </c>
      <c r="D3643" s="381">
        <v>302.72000000000003</v>
      </c>
    </row>
    <row r="3644" spans="1:4" s="380" customFormat="1" ht="12.75" x14ac:dyDescent="0.2">
      <c r="A3644" s="380">
        <v>4822</v>
      </c>
      <c r="B3644" s="380" t="s">
        <v>9848</v>
      </c>
      <c r="C3644" s="380" t="s">
        <v>6447</v>
      </c>
      <c r="D3644" s="381">
        <v>221.82</v>
      </c>
    </row>
    <row r="3645" spans="1:4" s="380" customFormat="1" ht="12.75" x14ac:dyDescent="0.2">
      <c r="A3645" s="380">
        <v>4818</v>
      </c>
      <c r="B3645" s="380" t="s">
        <v>9849</v>
      </c>
      <c r="C3645" s="380" t="s">
        <v>6447</v>
      </c>
      <c r="D3645" s="381">
        <v>228</v>
      </c>
    </row>
    <row r="3646" spans="1:4" s="380" customFormat="1" ht="12.75" x14ac:dyDescent="0.2">
      <c r="A3646" s="380">
        <v>39567</v>
      </c>
      <c r="B3646" s="380" t="s">
        <v>9850</v>
      </c>
      <c r="C3646" s="380" t="s">
        <v>6447</v>
      </c>
      <c r="D3646" s="381">
        <v>31.52</v>
      </c>
    </row>
    <row r="3647" spans="1:4" s="380" customFormat="1" ht="12.75" x14ac:dyDescent="0.2">
      <c r="A3647" s="380">
        <v>39566</v>
      </c>
      <c r="B3647" s="380" t="s">
        <v>9851</v>
      </c>
      <c r="C3647" s="380" t="s">
        <v>6447</v>
      </c>
      <c r="D3647" s="381">
        <v>36.409999999999997</v>
      </c>
    </row>
    <row r="3648" spans="1:4" s="380" customFormat="1" ht="12.75" x14ac:dyDescent="0.2">
      <c r="A3648" s="380">
        <v>39416</v>
      </c>
      <c r="B3648" s="380" t="s">
        <v>9852</v>
      </c>
      <c r="C3648" s="380" t="s">
        <v>6447</v>
      </c>
      <c r="D3648" s="381">
        <v>19.02</v>
      </c>
    </row>
    <row r="3649" spans="1:4" s="380" customFormat="1" ht="12.75" x14ac:dyDescent="0.2">
      <c r="A3649" s="380">
        <v>39417</v>
      </c>
      <c r="B3649" s="380" t="s">
        <v>9853</v>
      </c>
      <c r="C3649" s="380" t="s">
        <v>6447</v>
      </c>
      <c r="D3649" s="381">
        <v>19.940000000000001</v>
      </c>
    </row>
    <row r="3650" spans="1:4" s="380" customFormat="1" ht="12.75" x14ac:dyDescent="0.2">
      <c r="A3650" s="380">
        <v>39414</v>
      </c>
      <c r="B3650" s="380" t="s">
        <v>9854</v>
      </c>
      <c r="C3650" s="380" t="s">
        <v>6447</v>
      </c>
      <c r="D3650" s="381">
        <v>17.86</v>
      </c>
    </row>
    <row r="3651" spans="1:4" s="380" customFormat="1" ht="12.75" x14ac:dyDescent="0.2">
      <c r="A3651" s="380">
        <v>39415</v>
      </c>
      <c r="B3651" s="380" t="s">
        <v>9855</v>
      </c>
      <c r="C3651" s="380" t="s">
        <v>6447</v>
      </c>
      <c r="D3651" s="381">
        <v>18.93</v>
      </c>
    </row>
    <row r="3652" spans="1:4" s="380" customFormat="1" ht="12.75" x14ac:dyDescent="0.2">
      <c r="A3652" s="380">
        <v>39412</v>
      </c>
      <c r="B3652" s="380" t="s">
        <v>9856</v>
      </c>
      <c r="C3652" s="380" t="s">
        <v>6447</v>
      </c>
      <c r="D3652" s="381">
        <v>13.45</v>
      </c>
    </row>
    <row r="3653" spans="1:4" s="380" customFormat="1" ht="12.75" x14ac:dyDescent="0.2">
      <c r="A3653" s="380">
        <v>39413</v>
      </c>
      <c r="B3653" s="380" t="s">
        <v>9857</v>
      </c>
      <c r="C3653" s="380" t="s">
        <v>6447</v>
      </c>
      <c r="D3653" s="381">
        <v>13.32</v>
      </c>
    </row>
    <row r="3654" spans="1:4" s="380" customFormat="1" ht="12.75" x14ac:dyDescent="0.2">
      <c r="A3654" s="380">
        <v>11062</v>
      </c>
      <c r="B3654" s="380" t="s">
        <v>9858</v>
      </c>
      <c r="C3654" s="380" t="s">
        <v>6447</v>
      </c>
      <c r="D3654" s="381">
        <v>68.709999999999994</v>
      </c>
    </row>
    <row r="3655" spans="1:4" s="380" customFormat="1" ht="12.75" x14ac:dyDescent="0.2">
      <c r="A3655" s="380">
        <v>11063</v>
      </c>
      <c r="B3655" s="380" t="s">
        <v>9859</v>
      </c>
      <c r="C3655" s="380" t="s">
        <v>6447</v>
      </c>
      <c r="D3655" s="381">
        <v>66.52</v>
      </c>
    </row>
    <row r="3656" spans="1:4" s="380" customFormat="1" ht="12.75" x14ac:dyDescent="0.2">
      <c r="A3656" s="380">
        <v>13521</v>
      </c>
      <c r="B3656" s="380" t="s">
        <v>9860</v>
      </c>
      <c r="C3656" s="380" t="s">
        <v>6446</v>
      </c>
      <c r="D3656" s="381">
        <v>74.25</v>
      </c>
    </row>
    <row r="3657" spans="1:4" s="380" customFormat="1" ht="12.75" x14ac:dyDescent="0.2">
      <c r="A3657" s="380">
        <v>10851</v>
      </c>
      <c r="B3657" s="380" t="s">
        <v>9861</v>
      </c>
      <c r="C3657" s="380" t="s">
        <v>6446</v>
      </c>
      <c r="D3657" s="381">
        <v>57.96</v>
      </c>
    </row>
    <row r="3658" spans="1:4" s="380" customFormat="1" ht="12.75" x14ac:dyDescent="0.2">
      <c r="A3658" s="380">
        <v>39515</v>
      </c>
      <c r="B3658" s="380" t="s">
        <v>9862</v>
      </c>
      <c r="C3658" s="380" t="s">
        <v>6446</v>
      </c>
      <c r="D3658" s="381">
        <v>53.69</v>
      </c>
    </row>
    <row r="3659" spans="1:4" s="380" customFormat="1" ht="12.75" x14ac:dyDescent="0.2">
      <c r="A3659" s="380">
        <v>39516</v>
      </c>
      <c r="B3659" s="380" t="s">
        <v>9863</v>
      </c>
      <c r="C3659" s="380" t="s">
        <v>6446</v>
      </c>
      <c r="D3659" s="381">
        <v>45.26</v>
      </c>
    </row>
    <row r="3660" spans="1:4" s="380" customFormat="1" ht="12.75" x14ac:dyDescent="0.2">
      <c r="A3660" s="380">
        <v>39514</v>
      </c>
      <c r="B3660" s="380" t="s">
        <v>9864</v>
      </c>
      <c r="C3660" s="380" t="s">
        <v>6446</v>
      </c>
      <c r="D3660" s="381">
        <v>28.16</v>
      </c>
    </row>
    <row r="3661" spans="1:4" s="380" customFormat="1" ht="12.75" x14ac:dyDescent="0.2">
      <c r="A3661" s="380">
        <v>4812</v>
      </c>
      <c r="B3661" s="380" t="s">
        <v>9865</v>
      </c>
      <c r="C3661" s="380" t="s">
        <v>6447</v>
      </c>
      <c r="D3661" s="381">
        <v>8.7100000000000009</v>
      </c>
    </row>
    <row r="3662" spans="1:4" s="380" customFormat="1" ht="12.75" x14ac:dyDescent="0.2">
      <c r="A3662" s="380">
        <v>10849</v>
      </c>
      <c r="B3662" s="380" t="s">
        <v>9866</v>
      </c>
      <c r="C3662" s="380" t="s">
        <v>6446</v>
      </c>
      <c r="D3662" s="382">
        <v>1080.01</v>
      </c>
    </row>
    <row r="3663" spans="1:4" s="380" customFormat="1" ht="12.75" x14ac:dyDescent="0.2">
      <c r="A3663" s="380">
        <v>10848</v>
      </c>
      <c r="B3663" s="380" t="s">
        <v>9867</v>
      </c>
      <c r="C3663" s="380" t="s">
        <v>6446</v>
      </c>
      <c r="D3663" s="381">
        <v>678.38</v>
      </c>
    </row>
    <row r="3664" spans="1:4" s="380" customFormat="1" ht="12.75" x14ac:dyDescent="0.2">
      <c r="A3664" s="380">
        <v>4813</v>
      </c>
      <c r="B3664" s="380" t="s">
        <v>15153</v>
      </c>
      <c r="C3664" s="380" t="s">
        <v>6447</v>
      </c>
      <c r="D3664" s="381">
        <v>225</v>
      </c>
    </row>
    <row r="3665" spans="1:4" s="380" customFormat="1" ht="12.75" x14ac:dyDescent="0.2">
      <c r="A3665" s="380">
        <v>37560</v>
      </c>
      <c r="B3665" s="380" t="s">
        <v>13152</v>
      </c>
      <c r="C3665" s="380" t="s">
        <v>6446</v>
      </c>
      <c r="D3665" s="381">
        <v>44.09</v>
      </c>
    </row>
    <row r="3666" spans="1:4" s="380" customFormat="1" ht="12.75" x14ac:dyDescent="0.2">
      <c r="A3666" s="380">
        <v>37557</v>
      </c>
      <c r="B3666" s="380" t="s">
        <v>13153</v>
      </c>
      <c r="C3666" s="380" t="s">
        <v>6446</v>
      </c>
      <c r="D3666" s="381">
        <v>13.39</v>
      </c>
    </row>
    <row r="3667" spans="1:4" s="380" customFormat="1" ht="12.75" x14ac:dyDescent="0.2">
      <c r="A3667" s="380">
        <v>37556</v>
      </c>
      <c r="B3667" s="380" t="s">
        <v>13154</v>
      </c>
      <c r="C3667" s="380" t="s">
        <v>6446</v>
      </c>
      <c r="D3667" s="381">
        <v>25.91</v>
      </c>
    </row>
    <row r="3668" spans="1:4" s="380" customFormat="1" ht="12.75" x14ac:dyDescent="0.2">
      <c r="A3668" s="380">
        <v>37559</v>
      </c>
      <c r="B3668" s="380" t="s">
        <v>13155</v>
      </c>
      <c r="C3668" s="380" t="s">
        <v>6446</v>
      </c>
      <c r="D3668" s="381">
        <v>31.78</v>
      </c>
    </row>
    <row r="3669" spans="1:4" s="380" customFormat="1" ht="12.75" x14ac:dyDescent="0.2">
      <c r="A3669" s="380">
        <v>37539</v>
      </c>
      <c r="B3669" s="380" t="s">
        <v>13156</v>
      </c>
      <c r="C3669" s="380" t="s">
        <v>6446</v>
      </c>
      <c r="D3669" s="381">
        <v>22.4</v>
      </c>
    </row>
    <row r="3670" spans="1:4" s="380" customFormat="1" ht="12.75" x14ac:dyDescent="0.2">
      <c r="A3670" s="380">
        <v>37558</v>
      </c>
      <c r="B3670" s="380" t="s">
        <v>13157</v>
      </c>
      <c r="C3670" s="380" t="s">
        <v>6446</v>
      </c>
      <c r="D3670" s="381">
        <v>41.76</v>
      </c>
    </row>
    <row r="3671" spans="1:4" s="380" customFormat="1" ht="12.75" x14ac:dyDescent="0.2">
      <c r="A3671" s="380">
        <v>34723</v>
      </c>
      <c r="B3671" s="380" t="s">
        <v>9868</v>
      </c>
      <c r="C3671" s="380" t="s">
        <v>6447</v>
      </c>
      <c r="D3671" s="381">
        <v>519.75</v>
      </c>
    </row>
    <row r="3672" spans="1:4" s="380" customFormat="1" ht="12.75" x14ac:dyDescent="0.2">
      <c r="A3672" s="380">
        <v>34721</v>
      </c>
      <c r="B3672" s="380" t="s">
        <v>9869</v>
      </c>
      <c r="C3672" s="380" t="s">
        <v>6447</v>
      </c>
      <c r="D3672" s="381">
        <v>648</v>
      </c>
    </row>
    <row r="3673" spans="1:4" s="380" customFormat="1" ht="12.75" x14ac:dyDescent="0.2">
      <c r="A3673" s="380">
        <v>4309</v>
      </c>
      <c r="B3673" s="380" t="s">
        <v>9870</v>
      </c>
      <c r="C3673" s="380" t="s">
        <v>6446</v>
      </c>
      <c r="D3673" s="381">
        <v>8.15</v>
      </c>
    </row>
    <row r="3674" spans="1:4" s="380" customFormat="1" ht="12.75" x14ac:dyDescent="0.2">
      <c r="A3674" s="380">
        <v>4307</v>
      </c>
      <c r="B3674" s="380" t="s">
        <v>9871</v>
      </c>
      <c r="C3674" s="380" t="s">
        <v>6446</v>
      </c>
      <c r="D3674" s="381">
        <v>13.95</v>
      </c>
    </row>
    <row r="3675" spans="1:4" s="380" customFormat="1" ht="12.75" x14ac:dyDescent="0.2">
      <c r="A3675" s="380">
        <v>10850</v>
      </c>
      <c r="B3675" s="380" t="s">
        <v>9872</v>
      </c>
      <c r="C3675" s="380" t="s">
        <v>6446</v>
      </c>
      <c r="D3675" s="381">
        <v>33.75</v>
      </c>
    </row>
    <row r="3676" spans="1:4" s="380" customFormat="1" ht="12.75" x14ac:dyDescent="0.2">
      <c r="A3676" s="380">
        <v>42438</v>
      </c>
      <c r="B3676" s="380" t="s">
        <v>9873</v>
      </c>
      <c r="C3676" s="380" t="s">
        <v>6446</v>
      </c>
      <c r="D3676" s="382">
        <v>1601.9</v>
      </c>
    </row>
    <row r="3677" spans="1:4" s="380" customFormat="1" ht="12.75" x14ac:dyDescent="0.2">
      <c r="A3677" s="380">
        <v>4792</v>
      </c>
      <c r="B3677" s="380" t="s">
        <v>9874</v>
      </c>
      <c r="C3677" s="380" t="s">
        <v>6447</v>
      </c>
      <c r="D3677" s="381">
        <v>191.1</v>
      </c>
    </row>
    <row r="3678" spans="1:4" s="380" customFormat="1" ht="12.75" x14ac:dyDescent="0.2">
      <c r="A3678" s="380">
        <v>4790</v>
      </c>
      <c r="B3678" s="380" t="s">
        <v>9875</v>
      </c>
      <c r="C3678" s="380" t="s">
        <v>6447</v>
      </c>
      <c r="D3678" s="381">
        <v>114.9</v>
      </c>
    </row>
    <row r="3679" spans="1:4" s="380" customFormat="1" ht="12.75" x14ac:dyDescent="0.2">
      <c r="A3679" s="380">
        <v>40671</v>
      </c>
      <c r="B3679" s="380" t="s">
        <v>9876</v>
      </c>
      <c r="C3679" s="380" t="s">
        <v>6447</v>
      </c>
      <c r="D3679" s="381">
        <v>83.1</v>
      </c>
    </row>
    <row r="3680" spans="1:4" s="380" customFormat="1" ht="12.75" x14ac:dyDescent="0.2">
      <c r="A3680" s="380">
        <v>7552</v>
      </c>
      <c r="B3680" s="380" t="s">
        <v>9877</v>
      </c>
      <c r="C3680" s="380" t="s">
        <v>6446</v>
      </c>
      <c r="D3680" s="381">
        <v>26.07</v>
      </c>
    </row>
    <row r="3681" spans="1:4" s="380" customFormat="1" ht="12.75" x14ac:dyDescent="0.2">
      <c r="A3681" s="380">
        <v>4893</v>
      </c>
      <c r="B3681" s="380" t="s">
        <v>9878</v>
      </c>
      <c r="C3681" s="380" t="s">
        <v>6446</v>
      </c>
      <c r="D3681" s="381">
        <v>13.62</v>
      </c>
    </row>
    <row r="3682" spans="1:4" s="380" customFormat="1" ht="12.75" x14ac:dyDescent="0.2">
      <c r="A3682" s="380">
        <v>4894</v>
      </c>
      <c r="B3682" s="380" t="s">
        <v>9879</v>
      </c>
      <c r="C3682" s="380" t="s">
        <v>6446</v>
      </c>
      <c r="D3682" s="381">
        <v>11.69</v>
      </c>
    </row>
    <row r="3683" spans="1:4" s="380" customFormat="1" ht="12.75" x14ac:dyDescent="0.2">
      <c r="A3683" s="380">
        <v>4888</v>
      </c>
      <c r="B3683" s="380" t="s">
        <v>9880</v>
      </c>
      <c r="C3683" s="380" t="s">
        <v>6446</v>
      </c>
      <c r="D3683" s="381">
        <v>3.98</v>
      </c>
    </row>
    <row r="3684" spans="1:4" s="380" customFormat="1" ht="12.75" x14ac:dyDescent="0.2">
      <c r="A3684" s="380">
        <v>4890</v>
      </c>
      <c r="B3684" s="380" t="s">
        <v>9881</v>
      </c>
      <c r="C3684" s="380" t="s">
        <v>6446</v>
      </c>
      <c r="D3684" s="381">
        <v>7.48</v>
      </c>
    </row>
    <row r="3685" spans="1:4" s="380" customFormat="1" ht="12.75" x14ac:dyDescent="0.2">
      <c r="A3685" s="380">
        <v>12411</v>
      </c>
      <c r="B3685" s="380" t="s">
        <v>9882</v>
      </c>
      <c r="C3685" s="380" t="s">
        <v>6446</v>
      </c>
      <c r="D3685" s="381">
        <v>40.29</v>
      </c>
    </row>
    <row r="3686" spans="1:4" s="380" customFormat="1" ht="12.75" x14ac:dyDescent="0.2">
      <c r="A3686" s="380">
        <v>4891</v>
      </c>
      <c r="B3686" s="380" t="s">
        <v>9883</v>
      </c>
      <c r="C3686" s="380" t="s">
        <v>6446</v>
      </c>
      <c r="D3686" s="381">
        <v>20.14</v>
      </c>
    </row>
    <row r="3687" spans="1:4" s="380" customFormat="1" ht="12.75" x14ac:dyDescent="0.2">
      <c r="A3687" s="380">
        <v>4889</v>
      </c>
      <c r="B3687" s="380" t="s">
        <v>9884</v>
      </c>
      <c r="C3687" s="380" t="s">
        <v>6446</v>
      </c>
      <c r="D3687" s="381">
        <v>5.38</v>
      </c>
    </row>
    <row r="3688" spans="1:4" s="380" customFormat="1" ht="12.75" x14ac:dyDescent="0.2">
      <c r="A3688" s="380">
        <v>4892</v>
      </c>
      <c r="B3688" s="380" t="s">
        <v>9885</v>
      </c>
      <c r="C3688" s="380" t="s">
        <v>6446</v>
      </c>
      <c r="D3688" s="381">
        <v>56.41</v>
      </c>
    </row>
    <row r="3689" spans="1:4" s="380" customFormat="1" ht="12.75" x14ac:dyDescent="0.2">
      <c r="A3689" s="380">
        <v>12412</v>
      </c>
      <c r="B3689" s="380" t="s">
        <v>9886</v>
      </c>
      <c r="C3689" s="380" t="s">
        <v>6446</v>
      </c>
      <c r="D3689" s="381">
        <v>104.85</v>
      </c>
    </row>
    <row r="3690" spans="1:4" s="380" customFormat="1" ht="12.75" x14ac:dyDescent="0.2">
      <c r="A3690" s="380">
        <v>11073</v>
      </c>
      <c r="B3690" s="380" t="s">
        <v>9887</v>
      </c>
      <c r="C3690" s="380" t="s">
        <v>6446</v>
      </c>
      <c r="D3690" s="381">
        <v>5.15</v>
      </c>
    </row>
    <row r="3691" spans="1:4" s="380" customFormat="1" ht="12.75" x14ac:dyDescent="0.2">
      <c r="A3691" s="380">
        <v>11071</v>
      </c>
      <c r="B3691" s="380" t="s">
        <v>9888</v>
      </c>
      <c r="C3691" s="380" t="s">
        <v>6446</v>
      </c>
      <c r="D3691" s="381">
        <v>8.35</v>
      </c>
    </row>
    <row r="3692" spans="1:4" s="380" customFormat="1" ht="12.75" x14ac:dyDescent="0.2">
      <c r="A3692" s="380">
        <v>11072</v>
      </c>
      <c r="B3692" s="380" t="s">
        <v>9889</v>
      </c>
      <c r="C3692" s="380" t="s">
        <v>6446</v>
      </c>
      <c r="D3692" s="381">
        <v>2.91</v>
      </c>
    </row>
    <row r="3693" spans="1:4" s="380" customFormat="1" ht="12.75" x14ac:dyDescent="0.2">
      <c r="A3693" s="380">
        <v>4895</v>
      </c>
      <c r="B3693" s="380" t="s">
        <v>9890</v>
      </c>
      <c r="C3693" s="380" t="s">
        <v>6446</v>
      </c>
      <c r="D3693" s="381">
        <v>0.59</v>
      </c>
    </row>
    <row r="3694" spans="1:4" s="380" customFormat="1" ht="12.75" x14ac:dyDescent="0.2">
      <c r="A3694" s="380">
        <v>4907</v>
      </c>
      <c r="B3694" s="380" t="s">
        <v>9891</v>
      </c>
      <c r="C3694" s="380" t="s">
        <v>6446</v>
      </c>
      <c r="D3694" s="381">
        <v>35.76</v>
      </c>
    </row>
    <row r="3695" spans="1:4" s="380" customFormat="1" ht="12.75" x14ac:dyDescent="0.2">
      <c r="A3695" s="380">
        <v>4902</v>
      </c>
      <c r="B3695" s="380" t="s">
        <v>9892</v>
      </c>
      <c r="C3695" s="380" t="s">
        <v>6446</v>
      </c>
      <c r="D3695" s="381">
        <v>80.94</v>
      </c>
    </row>
    <row r="3696" spans="1:4" s="380" customFormat="1" ht="12.75" x14ac:dyDescent="0.2">
      <c r="A3696" s="380">
        <v>4908</v>
      </c>
      <c r="B3696" s="380" t="s">
        <v>9893</v>
      </c>
      <c r="C3696" s="380" t="s">
        <v>6446</v>
      </c>
      <c r="D3696" s="381">
        <v>164.35</v>
      </c>
    </row>
    <row r="3697" spans="1:4" s="380" customFormat="1" ht="12.75" x14ac:dyDescent="0.2">
      <c r="A3697" s="380">
        <v>4909</v>
      </c>
      <c r="B3697" s="380" t="s">
        <v>9894</v>
      </c>
      <c r="C3697" s="380" t="s">
        <v>6446</v>
      </c>
      <c r="D3697" s="381">
        <v>317.39999999999998</v>
      </c>
    </row>
    <row r="3698" spans="1:4" s="380" customFormat="1" ht="12.75" x14ac:dyDescent="0.2">
      <c r="A3698" s="380">
        <v>4903</v>
      </c>
      <c r="B3698" s="380" t="s">
        <v>9895</v>
      </c>
      <c r="C3698" s="380" t="s">
        <v>6446</v>
      </c>
      <c r="D3698" s="381">
        <v>933.27</v>
      </c>
    </row>
    <row r="3699" spans="1:4" s="380" customFormat="1" ht="12.75" x14ac:dyDescent="0.2">
      <c r="A3699" s="380">
        <v>4897</v>
      </c>
      <c r="B3699" s="380" t="s">
        <v>9896</v>
      </c>
      <c r="C3699" s="380" t="s">
        <v>6446</v>
      </c>
      <c r="D3699" s="381">
        <v>2.4900000000000002</v>
      </c>
    </row>
    <row r="3700" spans="1:4" s="380" customFormat="1" ht="12.75" x14ac:dyDescent="0.2">
      <c r="A3700" s="380">
        <v>4896</v>
      </c>
      <c r="B3700" s="380" t="s">
        <v>9897</v>
      </c>
      <c r="C3700" s="380" t="s">
        <v>6446</v>
      </c>
      <c r="D3700" s="381">
        <v>0.89</v>
      </c>
    </row>
    <row r="3701" spans="1:4" s="380" customFormat="1" ht="12.75" x14ac:dyDescent="0.2">
      <c r="A3701" s="380">
        <v>4900</v>
      </c>
      <c r="B3701" s="380" t="s">
        <v>9898</v>
      </c>
      <c r="C3701" s="380" t="s">
        <v>6446</v>
      </c>
      <c r="D3701" s="381">
        <v>7.42</v>
      </c>
    </row>
    <row r="3702" spans="1:4" s="380" customFormat="1" ht="12.75" x14ac:dyDescent="0.2">
      <c r="A3702" s="380">
        <v>4898</v>
      </c>
      <c r="B3702" s="380" t="s">
        <v>9899</v>
      </c>
      <c r="C3702" s="380" t="s">
        <v>6446</v>
      </c>
      <c r="D3702" s="381">
        <v>2.77</v>
      </c>
    </row>
    <row r="3703" spans="1:4" s="380" customFormat="1" ht="12.75" x14ac:dyDescent="0.2">
      <c r="A3703" s="380">
        <v>4899</v>
      </c>
      <c r="B3703" s="380" t="s">
        <v>9900</v>
      </c>
      <c r="C3703" s="380" t="s">
        <v>6446</v>
      </c>
      <c r="D3703" s="381">
        <v>10.18</v>
      </c>
    </row>
    <row r="3704" spans="1:4" s="380" customFormat="1" ht="12.75" x14ac:dyDescent="0.2">
      <c r="A3704" s="380">
        <v>11096</v>
      </c>
      <c r="B3704" s="380" t="s">
        <v>9901</v>
      </c>
      <c r="C3704" s="380" t="s">
        <v>6462</v>
      </c>
      <c r="D3704" s="381">
        <v>0.7</v>
      </c>
    </row>
    <row r="3705" spans="1:4" s="380" customFormat="1" ht="12.75" x14ac:dyDescent="0.2">
      <c r="A3705" s="380">
        <v>4741</v>
      </c>
      <c r="B3705" s="380" t="s">
        <v>9902</v>
      </c>
      <c r="C3705" s="380" t="s">
        <v>6624</v>
      </c>
      <c r="D3705" s="381">
        <v>127.93</v>
      </c>
    </row>
    <row r="3706" spans="1:4" s="380" customFormat="1" ht="12.75" x14ac:dyDescent="0.2">
      <c r="A3706" s="380">
        <v>4752</v>
      </c>
      <c r="B3706" s="380" t="s">
        <v>9903</v>
      </c>
      <c r="C3706" s="380" t="s">
        <v>6456</v>
      </c>
      <c r="D3706" s="381">
        <v>10.08</v>
      </c>
    </row>
    <row r="3707" spans="1:4" s="380" customFormat="1" ht="12.75" x14ac:dyDescent="0.2">
      <c r="A3707" s="380">
        <v>41091</v>
      </c>
      <c r="B3707" s="380" t="s">
        <v>9904</v>
      </c>
      <c r="C3707" s="380" t="s">
        <v>6627</v>
      </c>
      <c r="D3707" s="382">
        <v>1796.01</v>
      </c>
    </row>
    <row r="3708" spans="1:4" s="380" customFormat="1" ht="12.75" x14ac:dyDescent="0.2">
      <c r="A3708" s="380">
        <v>13954</v>
      </c>
      <c r="B3708" s="380" t="s">
        <v>9905</v>
      </c>
      <c r="C3708" s="380" t="s">
        <v>6446</v>
      </c>
      <c r="D3708" s="382">
        <v>6806.47</v>
      </c>
    </row>
    <row r="3709" spans="1:4" s="380" customFormat="1" ht="12.75" x14ac:dyDescent="0.2">
      <c r="A3709" s="380">
        <v>3411</v>
      </c>
      <c r="B3709" s="380" t="s">
        <v>9906</v>
      </c>
      <c r="C3709" s="380" t="s">
        <v>6462</v>
      </c>
      <c r="D3709" s="381">
        <v>63.18</v>
      </c>
    </row>
    <row r="3710" spans="1:4" s="380" customFormat="1" ht="12.75" x14ac:dyDescent="0.2">
      <c r="A3710" s="380">
        <v>39995</v>
      </c>
      <c r="B3710" s="380" t="s">
        <v>9907</v>
      </c>
      <c r="C3710" s="380" t="s">
        <v>6624</v>
      </c>
      <c r="D3710" s="381">
        <v>486.09</v>
      </c>
    </row>
    <row r="3711" spans="1:4" s="380" customFormat="1" ht="12.75" x14ac:dyDescent="0.2">
      <c r="A3711" s="380">
        <v>11615</v>
      </c>
      <c r="B3711" s="380" t="s">
        <v>9908</v>
      </c>
      <c r="C3711" s="380" t="s">
        <v>6447</v>
      </c>
      <c r="D3711" s="381">
        <v>4.12</v>
      </c>
    </row>
    <row r="3712" spans="1:4" s="380" customFormat="1" ht="12.75" x14ac:dyDescent="0.2">
      <c r="A3712" s="380">
        <v>3408</v>
      </c>
      <c r="B3712" s="380" t="s">
        <v>9909</v>
      </c>
      <c r="C3712" s="380" t="s">
        <v>6447</v>
      </c>
      <c r="D3712" s="381">
        <v>10.95</v>
      </c>
    </row>
    <row r="3713" spans="1:4" s="380" customFormat="1" ht="12.75" x14ac:dyDescent="0.2">
      <c r="A3713" s="380">
        <v>3409</v>
      </c>
      <c r="B3713" s="380" t="s">
        <v>9910</v>
      </c>
      <c r="C3713" s="380" t="s">
        <v>6447</v>
      </c>
      <c r="D3713" s="381">
        <v>27.37</v>
      </c>
    </row>
    <row r="3714" spans="1:4" s="380" customFormat="1" ht="12.75" x14ac:dyDescent="0.2">
      <c r="A3714" s="380">
        <v>11427</v>
      </c>
      <c r="B3714" s="380" t="s">
        <v>9911</v>
      </c>
      <c r="C3714" s="380" t="s">
        <v>6462</v>
      </c>
      <c r="D3714" s="381">
        <v>101.73</v>
      </c>
    </row>
    <row r="3715" spans="1:4" s="380" customFormat="1" ht="12.75" x14ac:dyDescent="0.2">
      <c r="A3715" s="380">
        <v>4491</v>
      </c>
      <c r="B3715" s="380" t="s">
        <v>9912</v>
      </c>
      <c r="C3715" s="380" t="s">
        <v>6465</v>
      </c>
      <c r="D3715" s="381">
        <v>8.34</v>
      </c>
    </row>
    <row r="3716" spans="1:4" s="380" customFormat="1" ht="12.75" x14ac:dyDescent="0.2">
      <c r="A3716" s="380">
        <v>2745</v>
      </c>
      <c r="B3716" s="380" t="s">
        <v>9913</v>
      </c>
      <c r="C3716" s="380" t="s">
        <v>6465</v>
      </c>
      <c r="D3716" s="381">
        <v>2.88</v>
      </c>
    </row>
    <row r="3717" spans="1:4" s="380" customFormat="1" ht="12.75" x14ac:dyDescent="0.2">
      <c r="A3717" s="380">
        <v>14439</v>
      </c>
      <c r="B3717" s="380" t="s">
        <v>9914</v>
      </c>
      <c r="C3717" s="380" t="s">
        <v>6465</v>
      </c>
      <c r="D3717" s="381">
        <v>3.57</v>
      </c>
    </row>
    <row r="3718" spans="1:4" s="380" customFormat="1" ht="12.75" x14ac:dyDescent="0.2">
      <c r="A3718" s="380">
        <v>26022</v>
      </c>
      <c r="B3718" s="380" t="s">
        <v>9915</v>
      </c>
      <c r="C3718" s="380" t="s">
        <v>6446</v>
      </c>
      <c r="D3718" s="381">
        <v>163.01</v>
      </c>
    </row>
    <row r="3719" spans="1:4" s="380" customFormat="1" ht="12.75" x14ac:dyDescent="0.2">
      <c r="A3719" s="380">
        <v>12362</v>
      </c>
      <c r="B3719" s="380" t="s">
        <v>9916</v>
      </c>
      <c r="C3719" s="380" t="s">
        <v>6446</v>
      </c>
      <c r="D3719" s="381">
        <v>16.850000000000001</v>
      </c>
    </row>
    <row r="3720" spans="1:4" s="380" customFormat="1" ht="12.75" x14ac:dyDescent="0.2">
      <c r="A3720" s="380">
        <v>421</v>
      </c>
      <c r="B3720" s="380" t="s">
        <v>13158</v>
      </c>
      <c r="C3720" s="380" t="s">
        <v>6446</v>
      </c>
      <c r="D3720" s="381">
        <v>12.98</v>
      </c>
    </row>
    <row r="3721" spans="1:4" s="380" customFormat="1" ht="12.75" x14ac:dyDescent="0.2">
      <c r="A3721" s="380">
        <v>14148</v>
      </c>
      <c r="B3721" s="380" t="s">
        <v>9917</v>
      </c>
      <c r="C3721" s="380" t="s">
        <v>6446</v>
      </c>
      <c r="D3721" s="381">
        <v>0.9</v>
      </c>
    </row>
    <row r="3722" spans="1:4" s="380" customFormat="1" ht="12.75" x14ac:dyDescent="0.2">
      <c r="A3722" s="380">
        <v>4341</v>
      </c>
      <c r="B3722" s="380" t="s">
        <v>9918</v>
      </c>
      <c r="C3722" s="380" t="s">
        <v>6446</v>
      </c>
      <c r="D3722" s="381">
        <v>0.72</v>
      </c>
    </row>
    <row r="3723" spans="1:4" s="380" customFormat="1" ht="12.75" x14ac:dyDescent="0.2">
      <c r="A3723" s="380">
        <v>4337</v>
      </c>
      <c r="B3723" s="380" t="s">
        <v>9919</v>
      </c>
      <c r="C3723" s="380" t="s">
        <v>6446</v>
      </c>
      <c r="D3723" s="381">
        <v>1.83</v>
      </c>
    </row>
    <row r="3724" spans="1:4" s="380" customFormat="1" ht="12.75" x14ac:dyDescent="0.2">
      <c r="A3724" s="380">
        <v>4339</v>
      </c>
      <c r="B3724" s="380" t="s">
        <v>9920</v>
      </c>
      <c r="C3724" s="380" t="s">
        <v>6446</v>
      </c>
      <c r="D3724" s="381">
        <v>0.39</v>
      </c>
    </row>
    <row r="3725" spans="1:4" s="380" customFormat="1" ht="12.75" x14ac:dyDescent="0.2">
      <c r="A3725" s="380">
        <v>39997</v>
      </c>
      <c r="B3725" s="380" t="s">
        <v>9921</v>
      </c>
      <c r="C3725" s="380" t="s">
        <v>6446</v>
      </c>
      <c r="D3725" s="381">
        <v>0.21</v>
      </c>
    </row>
    <row r="3726" spans="1:4" s="380" customFormat="1" ht="12.75" x14ac:dyDescent="0.2">
      <c r="A3726" s="380">
        <v>11971</v>
      </c>
      <c r="B3726" s="380" t="s">
        <v>9922</v>
      </c>
      <c r="C3726" s="380" t="s">
        <v>6446</v>
      </c>
      <c r="D3726" s="381">
        <v>3.03</v>
      </c>
    </row>
    <row r="3727" spans="1:4" s="380" customFormat="1" ht="12.75" x14ac:dyDescent="0.2">
      <c r="A3727" s="380">
        <v>4342</v>
      </c>
      <c r="B3727" s="380" t="s">
        <v>9923</v>
      </c>
      <c r="C3727" s="380" t="s">
        <v>6446</v>
      </c>
      <c r="D3727" s="381">
        <v>0.16</v>
      </c>
    </row>
    <row r="3728" spans="1:4" s="380" customFormat="1" ht="12.75" x14ac:dyDescent="0.2">
      <c r="A3728" s="380">
        <v>4330</v>
      </c>
      <c r="B3728" s="380" t="s">
        <v>9924</v>
      </c>
      <c r="C3728" s="380" t="s">
        <v>6446</v>
      </c>
      <c r="D3728" s="381">
        <v>0.1</v>
      </c>
    </row>
    <row r="3729" spans="1:4" s="380" customFormat="1" ht="12.75" x14ac:dyDescent="0.2">
      <c r="A3729" s="380">
        <v>4340</v>
      </c>
      <c r="B3729" s="380" t="s">
        <v>9925</v>
      </c>
      <c r="C3729" s="380" t="s">
        <v>6446</v>
      </c>
      <c r="D3729" s="381">
        <v>0.84</v>
      </c>
    </row>
    <row r="3730" spans="1:4" s="380" customFormat="1" ht="12.75" x14ac:dyDescent="0.2">
      <c r="A3730" s="380">
        <v>5088</v>
      </c>
      <c r="B3730" s="380" t="s">
        <v>13159</v>
      </c>
      <c r="C3730" s="380" t="s">
        <v>6446</v>
      </c>
      <c r="D3730" s="381">
        <v>6.33</v>
      </c>
    </row>
    <row r="3731" spans="1:4" s="380" customFormat="1" ht="12.75" x14ac:dyDescent="0.2">
      <c r="A3731" s="380">
        <v>11154</v>
      </c>
      <c r="B3731" s="380" t="s">
        <v>9926</v>
      </c>
      <c r="C3731" s="380" t="s">
        <v>6446</v>
      </c>
      <c r="D3731" s="381">
        <v>968.87</v>
      </c>
    </row>
    <row r="3732" spans="1:4" s="380" customFormat="1" ht="12.75" x14ac:dyDescent="0.2">
      <c r="A3732" s="380">
        <v>4989</v>
      </c>
      <c r="B3732" s="380" t="s">
        <v>13160</v>
      </c>
      <c r="C3732" s="380" t="s">
        <v>6446</v>
      </c>
      <c r="D3732" s="381">
        <v>311.31</v>
      </c>
    </row>
    <row r="3733" spans="1:4" s="380" customFormat="1" ht="12.75" x14ac:dyDescent="0.2">
      <c r="A3733" s="380">
        <v>4982</v>
      </c>
      <c r="B3733" s="380" t="s">
        <v>13161</v>
      </c>
      <c r="C3733" s="380" t="s">
        <v>6446</v>
      </c>
      <c r="D3733" s="381">
        <v>291.99</v>
      </c>
    </row>
    <row r="3734" spans="1:4" s="380" customFormat="1" ht="12.75" x14ac:dyDescent="0.2">
      <c r="A3734" s="380">
        <v>4962</v>
      </c>
      <c r="B3734" s="380" t="s">
        <v>13162</v>
      </c>
      <c r="C3734" s="380" t="s">
        <v>6446</v>
      </c>
      <c r="D3734" s="381">
        <v>230.27</v>
      </c>
    </row>
    <row r="3735" spans="1:4" s="380" customFormat="1" ht="12.75" x14ac:dyDescent="0.2">
      <c r="A3735" s="380">
        <v>4981</v>
      </c>
      <c r="B3735" s="380" t="s">
        <v>13163</v>
      </c>
      <c r="C3735" s="380" t="s">
        <v>6446</v>
      </c>
      <c r="D3735" s="381">
        <v>205</v>
      </c>
    </row>
    <row r="3736" spans="1:4" s="380" customFormat="1" ht="12.75" x14ac:dyDescent="0.2">
      <c r="A3736" s="380">
        <v>4964</v>
      </c>
      <c r="B3736" s="380" t="s">
        <v>13164</v>
      </c>
      <c r="C3736" s="380" t="s">
        <v>6446</v>
      </c>
      <c r="D3736" s="381">
        <v>260.07</v>
      </c>
    </row>
    <row r="3737" spans="1:4" s="380" customFormat="1" ht="12.75" x14ac:dyDescent="0.2">
      <c r="A3737" s="380">
        <v>4992</v>
      </c>
      <c r="B3737" s="380" t="s">
        <v>13165</v>
      </c>
      <c r="C3737" s="380" t="s">
        <v>6446</v>
      </c>
      <c r="D3737" s="381">
        <v>254.04</v>
      </c>
    </row>
    <row r="3738" spans="1:4" s="380" customFormat="1" ht="12.75" x14ac:dyDescent="0.2">
      <c r="A3738" s="380">
        <v>4987</v>
      </c>
      <c r="B3738" s="380" t="s">
        <v>13166</v>
      </c>
      <c r="C3738" s="380" t="s">
        <v>6446</v>
      </c>
      <c r="D3738" s="381">
        <v>290.64</v>
      </c>
    </row>
    <row r="3739" spans="1:4" s="380" customFormat="1" ht="12.75" x14ac:dyDescent="0.2">
      <c r="A3739" s="380">
        <v>39021</v>
      </c>
      <c r="B3739" s="380" t="s">
        <v>9927</v>
      </c>
      <c r="C3739" s="380" t="s">
        <v>6446</v>
      </c>
      <c r="D3739" s="381">
        <v>435.79</v>
      </c>
    </row>
    <row r="3740" spans="1:4" s="380" customFormat="1" ht="12.75" x14ac:dyDescent="0.2">
      <c r="A3740" s="380">
        <v>39022</v>
      </c>
      <c r="B3740" s="380" t="s">
        <v>9928</v>
      </c>
      <c r="C3740" s="380" t="s">
        <v>6446</v>
      </c>
      <c r="D3740" s="381">
        <v>538.95000000000005</v>
      </c>
    </row>
    <row r="3741" spans="1:4" s="380" customFormat="1" ht="12.75" x14ac:dyDescent="0.2">
      <c r="A3741" s="380">
        <v>39024</v>
      </c>
      <c r="B3741" s="380" t="s">
        <v>9929</v>
      </c>
      <c r="C3741" s="380" t="s">
        <v>6446</v>
      </c>
      <c r="D3741" s="381">
        <v>678.54</v>
      </c>
    </row>
    <row r="3742" spans="1:4" s="380" customFormat="1" ht="12.75" x14ac:dyDescent="0.2">
      <c r="A3742" s="380">
        <v>4914</v>
      </c>
      <c r="B3742" s="380" t="s">
        <v>9930</v>
      </c>
      <c r="C3742" s="380" t="s">
        <v>6447</v>
      </c>
      <c r="D3742" s="381">
        <v>550.17999999999995</v>
      </c>
    </row>
    <row r="3743" spans="1:4" s="380" customFormat="1" ht="12.75" x14ac:dyDescent="0.2">
      <c r="A3743" s="380">
        <v>4917</v>
      </c>
      <c r="B3743" s="380" t="s">
        <v>9931</v>
      </c>
      <c r="C3743" s="380" t="s">
        <v>6447</v>
      </c>
      <c r="D3743" s="381">
        <v>379.96</v>
      </c>
    </row>
    <row r="3744" spans="1:4" s="380" customFormat="1" ht="12.75" x14ac:dyDescent="0.2">
      <c r="A3744" s="380">
        <v>39025</v>
      </c>
      <c r="B3744" s="380" t="s">
        <v>9932</v>
      </c>
      <c r="C3744" s="380" t="s">
        <v>6446</v>
      </c>
      <c r="D3744" s="381">
        <v>695.78</v>
      </c>
    </row>
    <row r="3745" spans="1:4" s="380" customFormat="1" ht="12.75" x14ac:dyDescent="0.2">
      <c r="A3745" s="380">
        <v>4930</v>
      </c>
      <c r="B3745" s="380" t="s">
        <v>9933</v>
      </c>
      <c r="C3745" s="380" t="s">
        <v>6447</v>
      </c>
      <c r="D3745" s="381">
        <v>468.35</v>
      </c>
    </row>
    <row r="3746" spans="1:4" s="380" customFormat="1" ht="12.75" x14ac:dyDescent="0.2">
      <c r="A3746" s="380">
        <v>4922</v>
      </c>
      <c r="B3746" s="380" t="s">
        <v>9934</v>
      </c>
      <c r="C3746" s="380" t="s">
        <v>6447</v>
      </c>
      <c r="D3746" s="381">
        <v>352.44</v>
      </c>
    </row>
    <row r="3747" spans="1:4" s="380" customFormat="1" ht="12.75" x14ac:dyDescent="0.2">
      <c r="A3747" s="380">
        <v>4911</v>
      </c>
      <c r="B3747" s="380" t="s">
        <v>9935</v>
      </c>
      <c r="C3747" s="380" t="s">
        <v>6447</v>
      </c>
      <c r="D3747" s="381">
        <v>617.67999999999995</v>
      </c>
    </row>
    <row r="3748" spans="1:4" s="380" customFormat="1" ht="12.75" x14ac:dyDescent="0.2">
      <c r="A3748" s="380">
        <v>37518</v>
      </c>
      <c r="B3748" s="380" t="s">
        <v>9936</v>
      </c>
      <c r="C3748" s="380" t="s">
        <v>6447</v>
      </c>
      <c r="D3748" s="382">
        <v>1003.73</v>
      </c>
    </row>
    <row r="3749" spans="1:4" s="380" customFormat="1" ht="12.75" x14ac:dyDescent="0.2">
      <c r="A3749" s="380">
        <v>4910</v>
      </c>
      <c r="B3749" s="380" t="s">
        <v>9937</v>
      </c>
      <c r="C3749" s="380" t="s">
        <v>6447</v>
      </c>
      <c r="D3749" s="381">
        <v>846.15</v>
      </c>
    </row>
    <row r="3750" spans="1:4" s="380" customFormat="1" ht="12.75" x14ac:dyDescent="0.2">
      <c r="A3750" s="380">
        <v>4943</v>
      </c>
      <c r="B3750" s="380" t="s">
        <v>9938</v>
      </c>
      <c r="C3750" s="380" t="s">
        <v>6447</v>
      </c>
      <c r="D3750" s="382">
        <v>1260.57</v>
      </c>
    </row>
    <row r="3751" spans="1:4" s="380" customFormat="1" ht="12.75" x14ac:dyDescent="0.2">
      <c r="A3751" s="380">
        <v>5002</v>
      </c>
      <c r="B3751" s="380" t="s">
        <v>9939</v>
      </c>
      <c r="C3751" s="380" t="s">
        <v>6447</v>
      </c>
      <c r="D3751" s="381">
        <v>342.03</v>
      </c>
    </row>
    <row r="3752" spans="1:4" s="380" customFormat="1" ht="12.75" x14ac:dyDescent="0.2">
      <c r="A3752" s="380">
        <v>4977</v>
      </c>
      <c r="B3752" s="380" t="s">
        <v>9940</v>
      </c>
      <c r="C3752" s="380" t="s">
        <v>6447</v>
      </c>
      <c r="D3752" s="381">
        <v>230.88</v>
      </c>
    </row>
    <row r="3753" spans="1:4" s="380" customFormat="1" ht="12.75" x14ac:dyDescent="0.2">
      <c r="A3753" s="380">
        <v>5028</v>
      </c>
      <c r="B3753" s="380" t="s">
        <v>9941</v>
      </c>
      <c r="C3753" s="380" t="s">
        <v>6447</v>
      </c>
      <c r="D3753" s="381">
        <v>564.92999999999995</v>
      </c>
    </row>
    <row r="3754" spans="1:4" s="380" customFormat="1" ht="12.75" x14ac:dyDescent="0.2">
      <c r="A3754" s="380">
        <v>4998</v>
      </c>
      <c r="B3754" s="380" t="s">
        <v>9942</v>
      </c>
      <c r="C3754" s="380" t="s">
        <v>6447</v>
      </c>
      <c r="D3754" s="381">
        <v>469.19</v>
      </c>
    </row>
    <row r="3755" spans="1:4" s="380" customFormat="1" ht="12.75" x14ac:dyDescent="0.2">
      <c r="A3755" s="380">
        <v>4969</v>
      </c>
      <c r="B3755" s="380" t="s">
        <v>9943</v>
      </c>
      <c r="C3755" s="380" t="s">
        <v>6447</v>
      </c>
      <c r="D3755" s="381">
        <v>326.54000000000002</v>
      </c>
    </row>
    <row r="3756" spans="1:4" s="380" customFormat="1" ht="12.75" x14ac:dyDescent="0.2">
      <c r="A3756" s="380">
        <v>11364</v>
      </c>
      <c r="B3756" s="380" t="s">
        <v>13167</v>
      </c>
      <c r="C3756" s="380" t="s">
        <v>6446</v>
      </c>
      <c r="D3756" s="381">
        <v>176.11</v>
      </c>
    </row>
    <row r="3757" spans="1:4" s="380" customFormat="1" ht="12.75" x14ac:dyDescent="0.2">
      <c r="A3757" s="380">
        <v>11365</v>
      </c>
      <c r="B3757" s="380" t="s">
        <v>13168</v>
      </c>
      <c r="C3757" s="380" t="s">
        <v>6446</v>
      </c>
      <c r="D3757" s="381">
        <v>182.76</v>
      </c>
    </row>
    <row r="3758" spans="1:4" s="380" customFormat="1" ht="12.75" x14ac:dyDescent="0.2">
      <c r="A3758" s="380">
        <v>11366</v>
      </c>
      <c r="B3758" s="380" t="s">
        <v>13169</v>
      </c>
      <c r="C3758" s="380" t="s">
        <v>6446</v>
      </c>
      <c r="D3758" s="381">
        <v>194.27</v>
      </c>
    </row>
    <row r="3759" spans="1:4" s="380" customFormat="1" ht="12.75" x14ac:dyDescent="0.2">
      <c r="A3759" s="380">
        <v>43777</v>
      </c>
      <c r="B3759" s="380" t="s">
        <v>13170</v>
      </c>
      <c r="C3759" s="380" t="s">
        <v>6446</v>
      </c>
      <c r="D3759" s="381">
        <v>228.2</v>
      </c>
    </row>
    <row r="3760" spans="1:4" s="380" customFormat="1" ht="12.75" x14ac:dyDescent="0.2">
      <c r="A3760" s="380">
        <v>20322</v>
      </c>
      <c r="B3760" s="380" t="s">
        <v>13171</v>
      </c>
      <c r="C3760" s="380" t="s">
        <v>6446</v>
      </c>
      <c r="D3760" s="381">
        <v>211.84</v>
      </c>
    </row>
    <row r="3761" spans="1:4" s="380" customFormat="1" ht="12.75" x14ac:dyDescent="0.2">
      <c r="A3761" s="380">
        <v>10553</v>
      </c>
      <c r="B3761" s="380" t="s">
        <v>13172</v>
      </c>
      <c r="C3761" s="380" t="s">
        <v>6446</v>
      </c>
      <c r="D3761" s="381">
        <v>192.35</v>
      </c>
    </row>
    <row r="3762" spans="1:4" s="380" customFormat="1" ht="12.75" x14ac:dyDescent="0.2">
      <c r="A3762" s="380">
        <v>5020</v>
      </c>
      <c r="B3762" s="380" t="s">
        <v>13173</v>
      </c>
      <c r="C3762" s="380" t="s">
        <v>6446</v>
      </c>
      <c r="D3762" s="381">
        <v>202.8</v>
      </c>
    </row>
    <row r="3763" spans="1:4" s="380" customFormat="1" ht="12.75" x14ac:dyDescent="0.2">
      <c r="A3763" s="380">
        <v>10554</v>
      </c>
      <c r="B3763" s="380" t="s">
        <v>13174</v>
      </c>
      <c r="C3763" s="380" t="s">
        <v>6446</v>
      </c>
      <c r="D3763" s="381">
        <v>194.06</v>
      </c>
    </row>
    <row r="3764" spans="1:4" s="380" customFormat="1" ht="12.75" x14ac:dyDescent="0.2">
      <c r="A3764" s="380">
        <v>10555</v>
      </c>
      <c r="B3764" s="380" t="s">
        <v>13175</v>
      </c>
      <c r="C3764" s="380" t="s">
        <v>6446</v>
      </c>
      <c r="D3764" s="381">
        <v>211.63</v>
      </c>
    </row>
    <row r="3765" spans="1:4" s="380" customFormat="1" ht="12.75" x14ac:dyDescent="0.2">
      <c r="A3765" s="380">
        <v>10556</v>
      </c>
      <c r="B3765" s="380" t="s">
        <v>13176</v>
      </c>
      <c r="C3765" s="380" t="s">
        <v>6446</v>
      </c>
      <c r="D3765" s="381">
        <v>281.38</v>
      </c>
    </row>
    <row r="3766" spans="1:4" s="380" customFormat="1" ht="12.75" x14ac:dyDescent="0.2">
      <c r="A3766" s="380">
        <v>39502</v>
      </c>
      <c r="B3766" s="380" t="s">
        <v>13177</v>
      </c>
      <c r="C3766" s="380" t="s">
        <v>6446</v>
      </c>
      <c r="D3766" s="381">
        <v>395.12</v>
      </c>
    </row>
    <row r="3767" spans="1:4" s="380" customFormat="1" ht="12.75" x14ac:dyDescent="0.2">
      <c r="A3767" s="380">
        <v>39504</v>
      </c>
      <c r="B3767" s="380" t="s">
        <v>13178</v>
      </c>
      <c r="C3767" s="380" t="s">
        <v>6446</v>
      </c>
      <c r="D3767" s="381">
        <v>436.93</v>
      </c>
    </row>
    <row r="3768" spans="1:4" s="380" customFormat="1" ht="12.75" x14ac:dyDescent="0.2">
      <c r="A3768" s="380">
        <v>39503</v>
      </c>
      <c r="B3768" s="380" t="s">
        <v>13179</v>
      </c>
      <c r="C3768" s="380" t="s">
        <v>6446</v>
      </c>
      <c r="D3768" s="381">
        <v>459.86</v>
      </c>
    </row>
    <row r="3769" spans="1:4" s="380" customFormat="1" ht="12.75" x14ac:dyDescent="0.2">
      <c r="A3769" s="380">
        <v>39505</v>
      </c>
      <c r="B3769" s="380" t="s">
        <v>13180</v>
      </c>
      <c r="C3769" s="380" t="s">
        <v>6446</v>
      </c>
      <c r="D3769" s="381">
        <v>495.56</v>
      </c>
    </row>
    <row r="3770" spans="1:4" s="380" customFormat="1" ht="12.75" x14ac:dyDescent="0.2">
      <c r="A3770" s="380">
        <v>25969</v>
      </c>
      <c r="B3770" s="380" t="s">
        <v>9944</v>
      </c>
      <c r="C3770" s="380" t="s">
        <v>6446</v>
      </c>
      <c r="D3770" s="381">
        <v>540.54</v>
      </c>
    </row>
    <row r="3771" spans="1:4" s="380" customFormat="1" ht="12.75" x14ac:dyDescent="0.2">
      <c r="A3771" s="380">
        <v>4944</v>
      </c>
      <c r="B3771" s="380" t="s">
        <v>9945</v>
      </c>
      <c r="C3771" s="380" t="s">
        <v>6447</v>
      </c>
      <c r="D3771" s="382">
        <v>1884.55</v>
      </c>
    </row>
    <row r="3772" spans="1:4" s="380" customFormat="1" ht="12.75" x14ac:dyDescent="0.2">
      <c r="A3772" s="380">
        <v>21102</v>
      </c>
      <c r="B3772" s="380" t="s">
        <v>9946</v>
      </c>
      <c r="C3772" s="380" t="s">
        <v>6446</v>
      </c>
      <c r="D3772" s="381">
        <v>25.56</v>
      </c>
    </row>
    <row r="3773" spans="1:4" s="380" customFormat="1" ht="12.75" x14ac:dyDescent="0.2">
      <c r="A3773" s="380">
        <v>21101</v>
      </c>
      <c r="B3773" s="380" t="s">
        <v>9947</v>
      </c>
      <c r="C3773" s="380" t="s">
        <v>6446</v>
      </c>
      <c r="D3773" s="381">
        <v>16.41</v>
      </c>
    </row>
    <row r="3774" spans="1:4" s="380" customFormat="1" ht="12.75" x14ac:dyDescent="0.2">
      <c r="A3774" s="380">
        <v>34713</v>
      </c>
      <c r="B3774" s="380" t="s">
        <v>9948</v>
      </c>
      <c r="C3774" s="380" t="s">
        <v>6447</v>
      </c>
      <c r="D3774" s="381">
        <v>209.36</v>
      </c>
    </row>
    <row r="3775" spans="1:4" s="380" customFormat="1" ht="12.75" x14ac:dyDescent="0.2">
      <c r="A3775" s="380">
        <v>4947</v>
      </c>
      <c r="B3775" s="380" t="s">
        <v>9949</v>
      </c>
      <c r="C3775" s="380" t="s">
        <v>6447</v>
      </c>
      <c r="D3775" s="381">
        <v>601.87</v>
      </c>
    </row>
    <row r="3776" spans="1:4" s="380" customFormat="1" ht="12.75" x14ac:dyDescent="0.2">
      <c r="A3776" s="380">
        <v>37563</v>
      </c>
      <c r="B3776" s="380" t="s">
        <v>9950</v>
      </c>
      <c r="C3776" s="380" t="s">
        <v>6447</v>
      </c>
      <c r="D3776" s="381">
        <v>462.14</v>
      </c>
    </row>
    <row r="3777" spans="1:4" s="380" customFormat="1" ht="12.75" x14ac:dyDescent="0.2">
      <c r="A3777" s="380">
        <v>4948</v>
      </c>
      <c r="B3777" s="380" t="s">
        <v>9951</v>
      </c>
      <c r="C3777" s="380" t="s">
        <v>6447</v>
      </c>
      <c r="D3777" s="381">
        <v>419.41</v>
      </c>
    </row>
    <row r="3778" spans="1:4" s="380" customFormat="1" ht="12.75" x14ac:dyDescent="0.2">
      <c r="A3778" s="380">
        <v>37561</v>
      </c>
      <c r="B3778" s="380" t="s">
        <v>9952</v>
      </c>
      <c r="C3778" s="380" t="s">
        <v>6447</v>
      </c>
      <c r="D3778" s="381">
        <v>862.7</v>
      </c>
    </row>
    <row r="3779" spans="1:4" s="380" customFormat="1" ht="12.75" x14ac:dyDescent="0.2">
      <c r="A3779" s="380">
        <v>37562</v>
      </c>
      <c r="B3779" s="380" t="s">
        <v>9953</v>
      </c>
      <c r="C3779" s="380" t="s">
        <v>6447</v>
      </c>
      <c r="D3779" s="381">
        <v>553.33000000000004</v>
      </c>
    </row>
    <row r="3780" spans="1:4" s="380" customFormat="1" ht="12.75" x14ac:dyDescent="0.2">
      <c r="A3780" s="380">
        <v>14164</v>
      </c>
      <c r="B3780" s="380" t="s">
        <v>9954</v>
      </c>
      <c r="C3780" s="380" t="s">
        <v>6446</v>
      </c>
      <c r="D3780" s="382">
        <v>2251.44</v>
      </c>
    </row>
    <row r="3781" spans="1:4" s="380" customFormat="1" ht="12.75" x14ac:dyDescent="0.2">
      <c r="A3781" s="380">
        <v>14163</v>
      </c>
      <c r="B3781" s="380" t="s">
        <v>9955</v>
      </c>
      <c r="C3781" s="380" t="s">
        <v>6446</v>
      </c>
      <c r="D3781" s="382">
        <v>2558.91</v>
      </c>
    </row>
    <row r="3782" spans="1:4" s="380" customFormat="1" ht="12.75" x14ac:dyDescent="0.2">
      <c r="A3782" s="380">
        <v>5051</v>
      </c>
      <c r="B3782" s="380" t="s">
        <v>9956</v>
      </c>
      <c r="C3782" s="380" t="s">
        <v>6446</v>
      </c>
      <c r="D3782" s="382">
        <v>2176.31</v>
      </c>
    </row>
    <row r="3783" spans="1:4" s="380" customFormat="1" ht="12.75" x14ac:dyDescent="0.2">
      <c r="A3783" s="380">
        <v>14162</v>
      </c>
      <c r="B3783" s="380" t="s">
        <v>9957</v>
      </c>
      <c r="C3783" s="380" t="s">
        <v>6446</v>
      </c>
      <c r="D3783" s="382">
        <v>2173.16</v>
      </c>
    </row>
    <row r="3784" spans="1:4" s="380" customFormat="1" ht="12.75" x14ac:dyDescent="0.2">
      <c r="A3784" s="380">
        <v>5052</v>
      </c>
      <c r="B3784" s="380" t="s">
        <v>9958</v>
      </c>
      <c r="C3784" s="380" t="s">
        <v>6446</v>
      </c>
      <c r="D3784" s="382">
        <v>1621.48</v>
      </c>
    </row>
    <row r="3785" spans="1:4" s="380" customFormat="1" ht="12.75" x14ac:dyDescent="0.2">
      <c r="A3785" s="380">
        <v>14166</v>
      </c>
      <c r="B3785" s="380" t="s">
        <v>9959</v>
      </c>
      <c r="C3785" s="380" t="s">
        <v>6446</v>
      </c>
      <c r="D3785" s="382">
        <v>1642.07</v>
      </c>
    </row>
    <row r="3786" spans="1:4" s="380" customFormat="1" ht="12.75" x14ac:dyDescent="0.2">
      <c r="A3786" s="380">
        <v>14165</v>
      </c>
      <c r="B3786" s="380" t="s">
        <v>9960</v>
      </c>
      <c r="C3786" s="380" t="s">
        <v>6446</v>
      </c>
      <c r="D3786" s="382">
        <v>2274.86</v>
      </c>
    </row>
    <row r="3787" spans="1:4" s="380" customFormat="1" ht="12.75" x14ac:dyDescent="0.2">
      <c r="A3787" s="380">
        <v>5050</v>
      </c>
      <c r="B3787" s="380" t="s">
        <v>9961</v>
      </c>
      <c r="C3787" s="380" t="s">
        <v>6446</v>
      </c>
      <c r="D3787" s="381">
        <v>559.89</v>
      </c>
    </row>
    <row r="3788" spans="1:4" s="380" customFormat="1" ht="12.75" x14ac:dyDescent="0.2">
      <c r="A3788" s="380">
        <v>12366</v>
      </c>
      <c r="B3788" s="380" t="s">
        <v>9962</v>
      </c>
      <c r="C3788" s="380" t="s">
        <v>6446</v>
      </c>
      <c r="D3788" s="381">
        <v>720.08</v>
      </c>
    </row>
    <row r="3789" spans="1:4" s="380" customFormat="1" ht="12.75" x14ac:dyDescent="0.2">
      <c r="A3789" s="380">
        <v>5045</v>
      </c>
      <c r="B3789" s="380" t="s">
        <v>9963</v>
      </c>
      <c r="C3789" s="380" t="s">
        <v>6446</v>
      </c>
      <c r="D3789" s="382">
        <v>1002.75</v>
      </c>
    </row>
    <row r="3790" spans="1:4" s="380" customFormat="1" ht="12.75" x14ac:dyDescent="0.2">
      <c r="A3790" s="380">
        <v>5044</v>
      </c>
      <c r="B3790" s="380" t="s">
        <v>9964</v>
      </c>
      <c r="C3790" s="380" t="s">
        <v>6446</v>
      </c>
      <c r="D3790" s="381">
        <v>707.45</v>
      </c>
    </row>
    <row r="3791" spans="1:4" s="380" customFormat="1" ht="12.75" x14ac:dyDescent="0.2">
      <c r="A3791" s="380">
        <v>5055</v>
      </c>
      <c r="B3791" s="380" t="s">
        <v>9965</v>
      </c>
      <c r="C3791" s="380" t="s">
        <v>6446</v>
      </c>
      <c r="D3791" s="382">
        <v>1005.81</v>
      </c>
    </row>
    <row r="3792" spans="1:4" s="380" customFormat="1" ht="12.75" x14ac:dyDescent="0.2">
      <c r="A3792" s="380">
        <v>5053</v>
      </c>
      <c r="B3792" s="380" t="s">
        <v>9966</v>
      </c>
      <c r="C3792" s="380" t="s">
        <v>6446</v>
      </c>
      <c r="D3792" s="381">
        <v>782.85</v>
      </c>
    </row>
    <row r="3793" spans="1:4" s="380" customFormat="1" ht="12.75" x14ac:dyDescent="0.2">
      <c r="A3793" s="380">
        <v>5035</v>
      </c>
      <c r="B3793" s="380" t="s">
        <v>9967</v>
      </c>
      <c r="C3793" s="380" t="s">
        <v>6446</v>
      </c>
      <c r="D3793" s="382">
        <v>1279.94</v>
      </c>
    </row>
    <row r="3794" spans="1:4" s="380" customFormat="1" ht="12.75" x14ac:dyDescent="0.2">
      <c r="A3794" s="380">
        <v>5036</v>
      </c>
      <c r="B3794" s="380" t="s">
        <v>9968</v>
      </c>
      <c r="C3794" s="380" t="s">
        <v>6446</v>
      </c>
      <c r="D3794" s="382">
        <v>2136.65</v>
      </c>
    </row>
    <row r="3795" spans="1:4" s="380" customFormat="1" ht="12.75" x14ac:dyDescent="0.2">
      <c r="A3795" s="380">
        <v>5059</v>
      </c>
      <c r="B3795" s="380" t="s">
        <v>9969</v>
      </c>
      <c r="C3795" s="380" t="s">
        <v>6446</v>
      </c>
      <c r="D3795" s="382">
        <v>1001.04</v>
      </c>
    </row>
    <row r="3796" spans="1:4" s="380" customFormat="1" ht="12.75" x14ac:dyDescent="0.2">
      <c r="A3796" s="380">
        <v>5057</v>
      </c>
      <c r="B3796" s="380" t="s">
        <v>9970</v>
      </c>
      <c r="C3796" s="380" t="s">
        <v>6446</v>
      </c>
      <c r="D3796" s="381">
        <v>860.8</v>
      </c>
    </row>
    <row r="3797" spans="1:4" s="380" customFormat="1" ht="12.75" x14ac:dyDescent="0.2">
      <c r="A3797" s="380">
        <v>5033</v>
      </c>
      <c r="B3797" s="380" t="s">
        <v>9971</v>
      </c>
      <c r="C3797" s="380" t="s">
        <v>6446</v>
      </c>
      <c r="D3797" s="381">
        <v>714.6</v>
      </c>
    </row>
    <row r="3798" spans="1:4" s="380" customFormat="1" ht="12.75" x14ac:dyDescent="0.2">
      <c r="A3798" s="380">
        <v>5038</v>
      </c>
      <c r="B3798" s="380" t="s">
        <v>9972</v>
      </c>
      <c r="C3798" s="380" t="s">
        <v>6446</v>
      </c>
      <c r="D3798" s="381">
        <v>582.39</v>
      </c>
    </row>
    <row r="3799" spans="1:4" s="380" customFormat="1" ht="12.75" x14ac:dyDescent="0.2">
      <c r="A3799" s="380">
        <v>12372</v>
      </c>
      <c r="B3799" s="380" t="s">
        <v>9973</v>
      </c>
      <c r="C3799" s="380" t="s">
        <v>6446</v>
      </c>
      <c r="D3799" s="381">
        <v>767.48</v>
      </c>
    </row>
    <row r="3800" spans="1:4" s="380" customFormat="1" ht="12.75" x14ac:dyDescent="0.2">
      <c r="A3800" s="380">
        <v>13339</v>
      </c>
      <c r="B3800" s="380" t="s">
        <v>9974</v>
      </c>
      <c r="C3800" s="380" t="s">
        <v>6446</v>
      </c>
      <c r="D3800" s="382">
        <v>1140.94</v>
      </c>
    </row>
    <row r="3801" spans="1:4" s="380" customFormat="1" ht="12.75" x14ac:dyDescent="0.2">
      <c r="A3801" s="380">
        <v>12373</v>
      </c>
      <c r="B3801" s="380" t="s">
        <v>9975</v>
      </c>
      <c r="C3801" s="380" t="s">
        <v>6446</v>
      </c>
      <c r="D3801" s="382">
        <v>1194.81</v>
      </c>
    </row>
    <row r="3802" spans="1:4" s="380" customFormat="1" ht="12.75" x14ac:dyDescent="0.2">
      <c r="A3802" s="380">
        <v>12388</v>
      </c>
      <c r="B3802" s="380" t="s">
        <v>9976</v>
      </c>
      <c r="C3802" s="380" t="s">
        <v>6446</v>
      </c>
      <c r="D3802" s="381">
        <v>331.41</v>
      </c>
    </row>
    <row r="3803" spans="1:4" s="380" customFormat="1" ht="12.75" x14ac:dyDescent="0.2">
      <c r="A3803" s="380">
        <v>34695</v>
      </c>
      <c r="B3803" s="380" t="s">
        <v>9977</v>
      </c>
      <c r="C3803" s="380" t="s">
        <v>6446</v>
      </c>
      <c r="D3803" s="381">
        <v>821.79</v>
      </c>
    </row>
    <row r="3804" spans="1:4" s="380" customFormat="1" ht="12.75" x14ac:dyDescent="0.2">
      <c r="A3804" s="380">
        <v>34692</v>
      </c>
      <c r="B3804" s="380" t="s">
        <v>9978</v>
      </c>
      <c r="C3804" s="380" t="s">
        <v>6446</v>
      </c>
      <c r="D3804" s="382">
        <v>1972.29</v>
      </c>
    </row>
    <row r="3805" spans="1:4" s="380" customFormat="1" ht="12.75" x14ac:dyDescent="0.2">
      <c r="A3805" s="380">
        <v>2731</v>
      </c>
      <c r="B3805" s="380" t="s">
        <v>9979</v>
      </c>
      <c r="C3805" s="380" t="s">
        <v>6465</v>
      </c>
      <c r="D3805" s="381">
        <v>82.38</v>
      </c>
    </row>
    <row r="3806" spans="1:4" s="380" customFormat="1" ht="12.75" x14ac:dyDescent="0.2">
      <c r="A3806" s="380">
        <v>41457</v>
      </c>
      <c r="B3806" s="380" t="s">
        <v>15154</v>
      </c>
      <c r="C3806" s="380" t="s">
        <v>6446</v>
      </c>
      <c r="D3806" s="382">
        <v>1212.3599999999999</v>
      </c>
    </row>
    <row r="3807" spans="1:4" s="380" customFormat="1" ht="12.75" x14ac:dyDescent="0.2">
      <c r="A3807" s="380">
        <v>41458</v>
      </c>
      <c r="B3807" s="380" t="s">
        <v>15155</v>
      </c>
      <c r="C3807" s="380" t="s">
        <v>6446</v>
      </c>
      <c r="D3807" s="382">
        <v>1692.52</v>
      </c>
    </row>
    <row r="3808" spans="1:4" s="380" customFormat="1" ht="12.75" x14ac:dyDescent="0.2">
      <c r="A3808" s="380">
        <v>41459</v>
      </c>
      <c r="B3808" s="380" t="s">
        <v>15156</v>
      </c>
      <c r="C3808" s="380" t="s">
        <v>6446</v>
      </c>
      <c r="D3808" s="382">
        <v>2360.9299999999998</v>
      </c>
    </row>
    <row r="3809" spans="1:4" s="380" customFormat="1" ht="12.75" x14ac:dyDescent="0.2">
      <c r="A3809" s="380">
        <v>41461</v>
      </c>
      <c r="B3809" s="380" t="s">
        <v>15157</v>
      </c>
      <c r="C3809" s="380" t="s">
        <v>6446</v>
      </c>
      <c r="D3809" s="382">
        <v>3219.01</v>
      </c>
    </row>
    <row r="3810" spans="1:4" s="380" customFormat="1" ht="12.75" x14ac:dyDescent="0.2">
      <c r="A3810" s="380">
        <v>26028</v>
      </c>
      <c r="B3810" s="380" t="s">
        <v>9980</v>
      </c>
      <c r="C3810" s="380" t="s">
        <v>7545</v>
      </c>
      <c r="D3810" s="381">
        <v>357.47</v>
      </c>
    </row>
    <row r="3811" spans="1:4" s="380" customFormat="1" ht="12.75" x14ac:dyDescent="0.2">
      <c r="A3811" s="380">
        <v>11844</v>
      </c>
      <c r="B3811" s="380" t="s">
        <v>13181</v>
      </c>
      <c r="C3811" s="380" t="s">
        <v>6465</v>
      </c>
      <c r="D3811" s="381">
        <v>58.99</v>
      </c>
    </row>
    <row r="3812" spans="1:4" s="380" customFormat="1" ht="12.75" x14ac:dyDescent="0.2">
      <c r="A3812" s="380">
        <v>4465</v>
      </c>
      <c r="B3812" s="380" t="s">
        <v>13182</v>
      </c>
      <c r="C3812" s="380" t="s">
        <v>6465</v>
      </c>
      <c r="D3812" s="381">
        <v>49.02</v>
      </c>
    </row>
    <row r="3813" spans="1:4" s="380" customFormat="1" ht="12.75" x14ac:dyDescent="0.2">
      <c r="A3813" s="380">
        <v>35273</v>
      </c>
      <c r="B3813" s="380" t="s">
        <v>13183</v>
      </c>
      <c r="C3813" s="380" t="s">
        <v>6465</v>
      </c>
      <c r="D3813" s="381">
        <v>58.79</v>
      </c>
    </row>
    <row r="3814" spans="1:4" s="380" customFormat="1" ht="12.75" x14ac:dyDescent="0.2">
      <c r="A3814" s="380">
        <v>4470</v>
      </c>
      <c r="B3814" s="380" t="s">
        <v>13184</v>
      </c>
      <c r="C3814" s="380" t="s">
        <v>6465</v>
      </c>
      <c r="D3814" s="381">
        <v>135.66999999999999</v>
      </c>
    </row>
    <row r="3815" spans="1:4" s="380" customFormat="1" ht="12.75" x14ac:dyDescent="0.2">
      <c r="A3815" s="380">
        <v>20208</v>
      </c>
      <c r="B3815" s="380" t="s">
        <v>13185</v>
      </c>
      <c r="C3815" s="380" t="s">
        <v>6465</v>
      </c>
      <c r="D3815" s="381">
        <v>122.1</v>
      </c>
    </row>
    <row r="3816" spans="1:4" s="380" customFormat="1" ht="12.75" x14ac:dyDescent="0.2">
      <c r="A3816" s="380">
        <v>20204</v>
      </c>
      <c r="B3816" s="380" t="s">
        <v>13186</v>
      </c>
      <c r="C3816" s="380" t="s">
        <v>6465</v>
      </c>
      <c r="D3816" s="381">
        <v>90.45</v>
      </c>
    </row>
    <row r="3817" spans="1:4" s="380" customFormat="1" ht="12.75" x14ac:dyDescent="0.2">
      <c r="A3817" s="380">
        <v>4437</v>
      </c>
      <c r="B3817" s="380" t="s">
        <v>13187</v>
      </c>
      <c r="C3817" s="380" t="s">
        <v>6465</v>
      </c>
      <c r="D3817" s="381">
        <v>101.75</v>
      </c>
    </row>
    <row r="3818" spans="1:4" s="380" customFormat="1" ht="12.75" x14ac:dyDescent="0.2">
      <c r="A3818" s="380">
        <v>14580</v>
      </c>
      <c r="B3818" s="380" t="s">
        <v>13188</v>
      </c>
      <c r="C3818" s="380" t="s">
        <v>6465</v>
      </c>
      <c r="D3818" s="381">
        <v>101.75</v>
      </c>
    </row>
    <row r="3819" spans="1:4" s="380" customFormat="1" ht="12.75" x14ac:dyDescent="0.2">
      <c r="A3819" s="380">
        <v>40304</v>
      </c>
      <c r="B3819" s="380" t="s">
        <v>9981</v>
      </c>
      <c r="C3819" s="380" t="s">
        <v>6462</v>
      </c>
      <c r="D3819" s="381">
        <v>27.9</v>
      </c>
    </row>
    <row r="3820" spans="1:4" s="380" customFormat="1" ht="12.75" x14ac:dyDescent="0.2">
      <c r="A3820" s="380">
        <v>5065</v>
      </c>
      <c r="B3820" s="380" t="s">
        <v>9982</v>
      </c>
      <c r="C3820" s="380" t="s">
        <v>6462</v>
      </c>
      <c r="D3820" s="381">
        <v>42.99</v>
      </c>
    </row>
    <row r="3821" spans="1:4" s="380" customFormat="1" ht="12.75" x14ac:dyDescent="0.2">
      <c r="A3821" s="380">
        <v>5072</v>
      </c>
      <c r="B3821" s="380" t="s">
        <v>9983</v>
      </c>
      <c r="C3821" s="380" t="s">
        <v>6462</v>
      </c>
      <c r="D3821" s="381">
        <v>39.770000000000003</v>
      </c>
    </row>
    <row r="3822" spans="1:4" s="380" customFormat="1" ht="12.75" x14ac:dyDescent="0.2">
      <c r="A3822" s="380">
        <v>5066</v>
      </c>
      <c r="B3822" s="380" t="s">
        <v>9984</v>
      </c>
      <c r="C3822" s="380" t="s">
        <v>6462</v>
      </c>
      <c r="D3822" s="381">
        <v>29.78</v>
      </c>
    </row>
    <row r="3823" spans="1:4" s="380" customFormat="1" ht="12.75" x14ac:dyDescent="0.2">
      <c r="A3823" s="380">
        <v>5063</v>
      </c>
      <c r="B3823" s="380" t="s">
        <v>9985</v>
      </c>
      <c r="C3823" s="380" t="s">
        <v>6462</v>
      </c>
      <c r="D3823" s="381">
        <v>26.97</v>
      </c>
    </row>
    <row r="3824" spans="1:4" s="380" customFormat="1" ht="12.75" x14ac:dyDescent="0.2">
      <c r="A3824" s="380">
        <v>20247</v>
      </c>
      <c r="B3824" s="380" t="s">
        <v>9986</v>
      </c>
      <c r="C3824" s="380" t="s">
        <v>6462</v>
      </c>
      <c r="D3824" s="381">
        <v>25.03</v>
      </c>
    </row>
    <row r="3825" spans="1:4" s="380" customFormat="1" ht="12.75" x14ac:dyDescent="0.2">
      <c r="A3825" s="380">
        <v>5074</v>
      </c>
      <c r="B3825" s="380" t="s">
        <v>9987</v>
      </c>
      <c r="C3825" s="380" t="s">
        <v>6462</v>
      </c>
      <c r="D3825" s="381">
        <v>25.32</v>
      </c>
    </row>
    <row r="3826" spans="1:4" s="380" customFormat="1" ht="12.75" x14ac:dyDescent="0.2">
      <c r="A3826" s="380">
        <v>5067</v>
      </c>
      <c r="B3826" s="380" t="s">
        <v>9988</v>
      </c>
      <c r="C3826" s="380" t="s">
        <v>6462</v>
      </c>
      <c r="D3826" s="381">
        <v>24.09</v>
      </c>
    </row>
    <row r="3827" spans="1:4" s="380" customFormat="1" ht="12.75" x14ac:dyDescent="0.2">
      <c r="A3827" s="380">
        <v>5078</v>
      </c>
      <c r="B3827" s="380" t="s">
        <v>9989</v>
      </c>
      <c r="C3827" s="380" t="s">
        <v>6462</v>
      </c>
      <c r="D3827" s="381">
        <v>23.82</v>
      </c>
    </row>
    <row r="3828" spans="1:4" s="380" customFormat="1" ht="12.75" x14ac:dyDescent="0.2">
      <c r="A3828" s="380">
        <v>5068</v>
      </c>
      <c r="B3828" s="380" t="s">
        <v>9990</v>
      </c>
      <c r="C3828" s="380" t="s">
        <v>6462</v>
      </c>
      <c r="D3828" s="381">
        <v>22.6</v>
      </c>
    </row>
    <row r="3829" spans="1:4" s="380" customFormat="1" ht="12.75" x14ac:dyDescent="0.2">
      <c r="A3829" s="380">
        <v>5073</v>
      </c>
      <c r="B3829" s="380" t="s">
        <v>9991</v>
      </c>
      <c r="C3829" s="380" t="s">
        <v>6462</v>
      </c>
      <c r="D3829" s="381">
        <v>23.04</v>
      </c>
    </row>
    <row r="3830" spans="1:4" s="380" customFormat="1" ht="12.75" x14ac:dyDescent="0.2">
      <c r="A3830" s="380">
        <v>5069</v>
      </c>
      <c r="B3830" s="380" t="s">
        <v>9992</v>
      </c>
      <c r="C3830" s="380" t="s">
        <v>6462</v>
      </c>
      <c r="D3830" s="381">
        <v>23.04</v>
      </c>
    </row>
    <row r="3831" spans="1:4" s="380" customFormat="1" ht="12.75" x14ac:dyDescent="0.2">
      <c r="A3831" s="380">
        <v>5070</v>
      </c>
      <c r="B3831" s="380" t="s">
        <v>9993</v>
      </c>
      <c r="C3831" s="380" t="s">
        <v>6462</v>
      </c>
      <c r="D3831" s="381">
        <v>23.29</v>
      </c>
    </row>
    <row r="3832" spans="1:4" s="380" customFormat="1" ht="12.75" x14ac:dyDescent="0.2">
      <c r="A3832" s="380">
        <v>5071</v>
      </c>
      <c r="B3832" s="380" t="s">
        <v>9994</v>
      </c>
      <c r="C3832" s="380" t="s">
        <v>6462</v>
      </c>
      <c r="D3832" s="381">
        <v>22.6</v>
      </c>
    </row>
    <row r="3833" spans="1:4" s="380" customFormat="1" ht="12.75" x14ac:dyDescent="0.2">
      <c r="A3833" s="380">
        <v>5061</v>
      </c>
      <c r="B3833" s="380" t="s">
        <v>9995</v>
      </c>
      <c r="C3833" s="380" t="s">
        <v>6462</v>
      </c>
      <c r="D3833" s="381">
        <v>22.22</v>
      </c>
    </row>
    <row r="3834" spans="1:4" s="380" customFormat="1" ht="12.75" x14ac:dyDescent="0.2">
      <c r="A3834" s="380">
        <v>5075</v>
      </c>
      <c r="B3834" s="380" t="s">
        <v>9996</v>
      </c>
      <c r="C3834" s="380" t="s">
        <v>6462</v>
      </c>
      <c r="D3834" s="381">
        <v>22.6</v>
      </c>
    </row>
    <row r="3835" spans="1:4" s="380" customFormat="1" ht="12.75" x14ac:dyDescent="0.2">
      <c r="A3835" s="380">
        <v>39027</v>
      </c>
      <c r="B3835" s="380" t="s">
        <v>9997</v>
      </c>
      <c r="C3835" s="380" t="s">
        <v>6462</v>
      </c>
      <c r="D3835" s="381">
        <v>22.58</v>
      </c>
    </row>
    <row r="3836" spans="1:4" s="380" customFormat="1" ht="12.75" x14ac:dyDescent="0.2">
      <c r="A3836" s="380">
        <v>5062</v>
      </c>
      <c r="B3836" s="380" t="s">
        <v>9998</v>
      </c>
      <c r="C3836" s="380" t="s">
        <v>6462</v>
      </c>
      <c r="D3836" s="381">
        <v>22.9</v>
      </c>
    </row>
    <row r="3837" spans="1:4" s="380" customFormat="1" ht="12.75" x14ac:dyDescent="0.2">
      <c r="A3837" s="380">
        <v>40568</v>
      </c>
      <c r="B3837" s="380" t="s">
        <v>9999</v>
      </c>
      <c r="C3837" s="380" t="s">
        <v>6462</v>
      </c>
      <c r="D3837" s="381">
        <v>22.77</v>
      </c>
    </row>
    <row r="3838" spans="1:4" s="380" customFormat="1" ht="12.75" x14ac:dyDescent="0.2">
      <c r="A3838" s="380">
        <v>39026</v>
      </c>
      <c r="B3838" s="380" t="s">
        <v>10000</v>
      </c>
      <c r="C3838" s="380" t="s">
        <v>6462</v>
      </c>
      <c r="D3838" s="381">
        <v>25.42</v>
      </c>
    </row>
    <row r="3839" spans="1:4" s="380" customFormat="1" ht="12.75" x14ac:dyDescent="0.2">
      <c r="A3839" s="380">
        <v>42431</v>
      </c>
      <c r="B3839" s="380" t="s">
        <v>10001</v>
      </c>
      <c r="C3839" s="380" t="s">
        <v>6446</v>
      </c>
      <c r="D3839" s="382">
        <v>3032.43</v>
      </c>
    </row>
    <row r="3840" spans="1:4" s="380" customFormat="1" ht="12.75" x14ac:dyDescent="0.2">
      <c r="A3840" s="380">
        <v>44074</v>
      </c>
      <c r="B3840" s="380" t="s">
        <v>15158</v>
      </c>
      <c r="C3840" s="380" t="s">
        <v>6445</v>
      </c>
      <c r="D3840" s="381">
        <v>570.98</v>
      </c>
    </row>
    <row r="3841" spans="1:4" s="380" customFormat="1" ht="12.75" x14ac:dyDescent="0.2">
      <c r="A3841" s="380">
        <v>44072</v>
      </c>
      <c r="B3841" s="380" t="s">
        <v>15159</v>
      </c>
      <c r="C3841" s="380" t="s">
        <v>6445</v>
      </c>
      <c r="D3841" s="381">
        <v>97.38</v>
      </c>
    </row>
    <row r="3842" spans="1:4" s="380" customFormat="1" ht="12.75" x14ac:dyDescent="0.2">
      <c r="A3842" s="380">
        <v>511</v>
      </c>
      <c r="B3842" s="380" t="s">
        <v>10002</v>
      </c>
      <c r="C3842" s="380" t="s">
        <v>6445</v>
      </c>
      <c r="D3842" s="381">
        <v>15.14</v>
      </c>
    </row>
    <row r="3843" spans="1:4" s="380" customFormat="1" ht="12.75" x14ac:dyDescent="0.2">
      <c r="A3843" s="380">
        <v>37540</v>
      </c>
      <c r="B3843" s="380" t="s">
        <v>10003</v>
      </c>
      <c r="C3843" s="380" t="s">
        <v>6446</v>
      </c>
      <c r="D3843" s="382">
        <v>82458.06</v>
      </c>
    </row>
    <row r="3844" spans="1:4" s="380" customFormat="1" ht="12.75" x14ac:dyDescent="0.2">
      <c r="A3844" s="380">
        <v>37548</v>
      </c>
      <c r="B3844" s="380" t="s">
        <v>10004</v>
      </c>
      <c r="C3844" s="380" t="s">
        <v>6446</v>
      </c>
      <c r="D3844" s="382">
        <v>109297.74</v>
      </c>
    </row>
    <row r="3845" spans="1:4" s="380" customFormat="1" ht="12.75" x14ac:dyDescent="0.2">
      <c r="A3845" s="380">
        <v>39828</v>
      </c>
      <c r="B3845" s="380" t="s">
        <v>10005</v>
      </c>
      <c r="C3845" s="380" t="s">
        <v>6446</v>
      </c>
      <c r="D3845" s="381">
        <v>655.68</v>
      </c>
    </row>
    <row r="3846" spans="1:4" s="380" customFormat="1" ht="12.75" x14ac:dyDescent="0.2">
      <c r="A3846" s="380">
        <v>12273</v>
      </c>
      <c r="B3846" s="380" t="s">
        <v>10006</v>
      </c>
      <c r="C3846" s="380" t="s">
        <v>6446</v>
      </c>
      <c r="D3846" s="381">
        <v>68.03</v>
      </c>
    </row>
    <row r="3847" spans="1:4" s="380" customFormat="1" ht="12.75" x14ac:dyDescent="0.2">
      <c r="A3847" s="380">
        <v>38392</v>
      </c>
      <c r="B3847" s="380" t="s">
        <v>10007</v>
      </c>
      <c r="C3847" s="380" t="s">
        <v>6446</v>
      </c>
      <c r="D3847" s="381">
        <v>60.69</v>
      </c>
    </row>
    <row r="3848" spans="1:4" s="380" customFormat="1" ht="12.75" x14ac:dyDescent="0.2">
      <c r="A3848" s="380">
        <v>11735</v>
      </c>
      <c r="B3848" s="380" t="s">
        <v>15160</v>
      </c>
      <c r="C3848" s="380" t="s">
        <v>6446</v>
      </c>
      <c r="D3848" s="381">
        <v>9.3699999999999992</v>
      </c>
    </row>
    <row r="3849" spans="1:4" s="380" customFormat="1" ht="12.75" x14ac:dyDescent="0.2">
      <c r="A3849" s="380">
        <v>11737</v>
      </c>
      <c r="B3849" s="380" t="s">
        <v>15161</v>
      </c>
      <c r="C3849" s="380" t="s">
        <v>6446</v>
      </c>
      <c r="D3849" s="381">
        <v>13.28</v>
      </c>
    </row>
    <row r="3850" spans="1:4" s="380" customFormat="1" ht="12.75" x14ac:dyDescent="0.2">
      <c r="A3850" s="380">
        <v>11738</v>
      </c>
      <c r="B3850" s="380" t="s">
        <v>15162</v>
      </c>
      <c r="C3850" s="380" t="s">
        <v>6446</v>
      </c>
      <c r="D3850" s="381">
        <v>16.75</v>
      </c>
    </row>
    <row r="3851" spans="1:4" s="380" customFormat="1" ht="12.75" x14ac:dyDescent="0.2">
      <c r="A3851" s="380">
        <v>36143</v>
      </c>
      <c r="B3851" s="380" t="s">
        <v>10008</v>
      </c>
      <c r="C3851" s="380" t="s">
        <v>6446</v>
      </c>
      <c r="D3851" s="381">
        <v>30.23</v>
      </c>
    </row>
    <row r="3852" spans="1:4" s="380" customFormat="1" ht="12.75" x14ac:dyDescent="0.2">
      <c r="A3852" s="380">
        <v>36142</v>
      </c>
      <c r="B3852" s="380" t="s">
        <v>10009</v>
      </c>
      <c r="C3852" s="380" t="s">
        <v>6446</v>
      </c>
      <c r="D3852" s="381">
        <v>2.21</v>
      </c>
    </row>
    <row r="3853" spans="1:4" s="380" customFormat="1" ht="12.75" x14ac:dyDescent="0.2">
      <c r="A3853" s="380">
        <v>36146</v>
      </c>
      <c r="B3853" s="380" t="s">
        <v>10010</v>
      </c>
      <c r="C3853" s="380" t="s">
        <v>6446</v>
      </c>
      <c r="D3853" s="381">
        <v>250.75</v>
      </c>
    </row>
    <row r="3854" spans="1:4" s="380" customFormat="1" ht="12.75" x14ac:dyDescent="0.2">
      <c r="A3854" s="380">
        <v>39015</v>
      </c>
      <c r="B3854" s="380" t="s">
        <v>10011</v>
      </c>
      <c r="C3854" s="380" t="s">
        <v>6446</v>
      </c>
      <c r="D3854" s="381">
        <v>0.94</v>
      </c>
    </row>
    <row r="3855" spans="1:4" s="380" customFormat="1" ht="12.75" x14ac:dyDescent="0.2">
      <c r="A3855" s="380">
        <v>38377</v>
      </c>
      <c r="B3855" s="380" t="s">
        <v>10012</v>
      </c>
      <c r="C3855" s="380" t="s">
        <v>6446</v>
      </c>
      <c r="D3855" s="381">
        <v>36.159999999999997</v>
      </c>
    </row>
    <row r="3856" spans="1:4" s="380" customFormat="1" ht="12.75" x14ac:dyDescent="0.2">
      <c r="A3856" s="380">
        <v>38376</v>
      </c>
      <c r="B3856" s="380" t="s">
        <v>10013</v>
      </c>
      <c r="C3856" s="380" t="s">
        <v>6446</v>
      </c>
      <c r="D3856" s="381">
        <v>41.23</v>
      </c>
    </row>
    <row r="3857" spans="1:4" s="380" customFormat="1" ht="12.75" x14ac:dyDescent="0.2">
      <c r="A3857" s="380">
        <v>38116</v>
      </c>
      <c r="B3857" s="380" t="s">
        <v>10014</v>
      </c>
      <c r="C3857" s="380" t="s">
        <v>6446</v>
      </c>
      <c r="D3857" s="381">
        <v>5.57</v>
      </c>
    </row>
    <row r="3858" spans="1:4" s="380" customFormat="1" ht="12.75" x14ac:dyDescent="0.2">
      <c r="A3858" s="380">
        <v>38066</v>
      </c>
      <c r="B3858" s="380" t="s">
        <v>10015</v>
      </c>
      <c r="C3858" s="380" t="s">
        <v>6446</v>
      </c>
      <c r="D3858" s="381">
        <v>9.1999999999999993</v>
      </c>
    </row>
    <row r="3859" spans="1:4" s="380" customFormat="1" ht="12.75" x14ac:dyDescent="0.2">
      <c r="A3859" s="380">
        <v>38117</v>
      </c>
      <c r="B3859" s="380" t="s">
        <v>10016</v>
      </c>
      <c r="C3859" s="380" t="s">
        <v>6446</v>
      </c>
      <c r="D3859" s="381">
        <v>9.49</v>
      </c>
    </row>
    <row r="3860" spans="1:4" s="380" customFormat="1" ht="12.75" x14ac:dyDescent="0.2">
      <c r="A3860" s="380">
        <v>38067</v>
      </c>
      <c r="B3860" s="380" t="s">
        <v>10017</v>
      </c>
      <c r="C3860" s="380" t="s">
        <v>6446</v>
      </c>
      <c r="D3860" s="381">
        <v>12.96</v>
      </c>
    </row>
    <row r="3861" spans="1:4" s="380" customFormat="1" ht="12.75" x14ac:dyDescent="0.2">
      <c r="A3861" s="380">
        <v>11522</v>
      </c>
      <c r="B3861" s="380" t="s">
        <v>13189</v>
      </c>
      <c r="C3861" s="380" t="s">
        <v>6446</v>
      </c>
      <c r="D3861" s="381">
        <v>12.27</v>
      </c>
    </row>
    <row r="3862" spans="1:4" s="380" customFormat="1" ht="12.75" x14ac:dyDescent="0.2">
      <c r="A3862" s="380">
        <v>43600</v>
      </c>
      <c r="B3862" s="380" t="s">
        <v>13190</v>
      </c>
      <c r="C3862" s="380" t="s">
        <v>6446</v>
      </c>
      <c r="D3862" s="381">
        <v>49.16</v>
      </c>
    </row>
    <row r="3863" spans="1:4" s="380" customFormat="1" ht="12.75" x14ac:dyDescent="0.2">
      <c r="A3863" s="380">
        <v>5080</v>
      </c>
      <c r="B3863" s="380" t="s">
        <v>13191</v>
      </c>
      <c r="C3863" s="380" t="s">
        <v>6446</v>
      </c>
      <c r="D3863" s="381">
        <v>19.170000000000002</v>
      </c>
    </row>
    <row r="3864" spans="1:4" s="380" customFormat="1" ht="12.75" x14ac:dyDescent="0.2">
      <c r="A3864" s="380">
        <v>38168</v>
      </c>
      <c r="B3864" s="380" t="s">
        <v>13192</v>
      </c>
      <c r="C3864" s="380" t="s">
        <v>6446</v>
      </c>
      <c r="D3864" s="381">
        <v>133.83000000000001</v>
      </c>
    </row>
    <row r="3865" spans="1:4" s="380" customFormat="1" ht="12.75" x14ac:dyDescent="0.2">
      <c r="A3865" s="380">
        <v>43601</v>
      </c>
      <c r="B3865" s="380" t="s">
        <v>13193</v>
      </c>
      <c r="C3865" s="380" t="s">
        <v>6446</v>
      </c>
      <c r="D3865" s="381">
        <v>66.91</v>
      </c>
    </row>
    <row r="3866" spans="1:4" s="380" customFormat="1" ht="12.75" x14ac:dyDescent="0.2">
      <c r="A3866" s="380">
        <v>13393</v>
      </c>
      <c r="B3866" s="380" t="s">
        <v>10018</v>
      </c>
      <c r="C3866" s="380" t="s">
        <v>6446</v>
      </c>
      <c r="D3866" s="381">
        <v>640.9</v>
      </c>
    </row>
    <row r="3867" spans="1:4" s="380" customFormat="1" ht="12.75" x14ac:dyDescent="0.2">
      <c r="A3867" s="380">
        <v>13395</v>
      </c>
      <c r="B3867" s="380" t="s">
        <v>10019</v>
      </c>
      <c r="C3867" s="380" t="s">
        <v>6446</v>
      </c>
      <c r="D3867" s="381">
        <v>898.15</v>
      </c>
    </row>
    <row r="3868" spans="1:4" s="380" customFormat="1" ht="12.75" x14ac:dyDescent="0.2">
      <c r="A3868" s="380">
        <v>12039</v>
      </c>
      <c r="B3868" s="380" t="s">
        <v>10020</v>
      </c>
      <c r="C3868" s="380" t="s">
        <v>6446</v>
      </c>
      <c r="D3868" s="381">
        <v>943.86</v>
      </c>
    </row>
    <row r="3869" spans="1:4" s="380" customFormat="1" ht="12.75" x14ac:dyDescent="0.2">
      <c r="A3869" s="380">
        <v>13396</v>
      </c>
      <c r="B3869" s="380" t="s">
        <v>10021</v>
      </c>
      <c r="C3869" s="380" t="s">
        <v>6446</v>
      </c>
      <c r="D3869" s="382">
        <v>1325.6</v>
      </c>
    </row>
    <row r="3870" spans="1:4" s="380" customFormat="1" ht="12.75" x14ac:dyDescent="0.2">
      <c r="A3870" s="380">
        <v>12041</v>
      </c>
      <c r="B3870" s="380" t="s">
        <v>10022</v>
      </c>
      <c r="C3870" s="380" t="s">
        <v>6446</v>
      </c>
      <c r="D3870" s="382">
        <v>1082.43</v>
      </c>
    </row>
    <row r="3871" spans="1:4" s="380" customFormat="1" ht="12.75" x14ac:dyDescent="0.2">
      <c r="A3871" s="380">
        <v>12043</v>
      </c>
      <c r="B3871" s="380" t="s">
        <v>10023</v>
      </c>
      <c r="C3871" s="380" t="s">
        <v>6446</v>
      </c>
      <c r="D3871" s="382">
        <v>2285.38</v>
      </c>
    </row>
    <row r="3872" spans="1:4" s="380" customFormat="1" ht="12.75" x14ac:dyDescent="0.2">
      <c r="A3872" s="380">
        <v>39762</v>
      </c>
      <c r="B3872" s="380" t="s">
        <v>10024</v>
      </c>
      <c r="C3872" s="380" t="s">
        <v>6446</v>
      </c>
      <c r="D3872" s="382">
        <v>1087.9000000000001</v>
      </c>
    </row>
    <row r="3873" spans="1:4" s="380" customFormat="1" ht="12.75" x14ac:dyDescent="0.2">
      <c r="A3873" s="380">
        <v>12042</v>
      </c>
      <c r="B3873" s="380" t="s">
        <v>10025</v>
      </c>
      <c r="C3873" s="380" t="s">
        <v>6446</v>
      </c>
      <c r="D3873" s="382">
        <v>1588.3</v>
      </c>
    </row>
    <row r="3874" spans="1:4" s="380" customFormat="1" ht="12.75" x14ac:dyDescent="0.2">
      <c r="A3874" s="380">
        <v>39763</v>
      </c>
      <c r="B3874" s="380" t="s">
        <v>10026</v>
      </c>
      <c r="C3874" s="380" t="s">
        <v>6446</v>
      </c>
      <c r="D3874" s="382">
        <v>1858.9</v>
      </c>
    </row>
    <row r="3875" spans="1:4" s="380" customFormat="1" ht="12.75" x14ac:dyDescent="0.2">
      <c r="A3875" s="380">
        <v>39760</v>
      </c>
      <c r="B3875" s="380" t="s">
        <v>10027</v>
      </c>
      <c r="C3875" s="380" t="s">
        <v>6446</v>
      </c>
      <c r="D3875" s="382">
        <v>1852.78</v>
      </c>
    </row>
    <row r="3876" spans="1:4" s="380" customFormat="1" ht="12.75" x14ac:dyDescent="0.2">
      <c r="A3876" s="380">
        <v>39756</v>
      </c>
      <c r="B3876" s="380" t="s">
        <v>10028</v>
      </c>
      <c r="C3876" s="380" t="s">
        <v>6446</v>
      </c>
      <c r="D3876" s="381">
        <v>665.26</v>
      </c>
    </row>
    <row r="3877" spans="1:4" s="380" customFormat="1" ht="12.75" x14ac:dyDescent="0.2">
      <c r="A3877" s="380">
        <v>12038</v>
      </c>
      <c r="B3877" s="380" t="s">
        <v>10029</v>
      </c>
      <c r="C3877" s="380" t="s">
        <v>6446</v>
      </c>
      <c r="D3877" s="381">
        <v>831.26</v>
      </c>
    </row>
    <row r="3878" spans="1:4" s="380" customFormat="1" ht="12.75" x14ac:dyDescent="0.2">
      <c r="A3878" s="380">
        <v>39757</v>
      </c>
      <c r="B3878" s="380" t="s">
        <v>10030</v>
      </c>
      <c r="C3878" s="380" t="s">
        <v>6446</v>
      </c>
      <c r="D3878" s="381">
        <v>768.66</v>
      </c>
    </row>
    <row r="3879" spans="1:4" s="380" customFormat="1" ht="12.75" x14ac:dyDescent="0.2">
      <c r="A3879" s="380">
        <v>39758</v>
      </c>
      <c r="B3879" s="380" t="s">
        <v>10031</v>
      </c>
      <c r="C3879" s="380" t="s">
        <v>6446</v>
      </c>
      <c r="D3879" s="382">
        <v>1120.22</v>
      </c>
    </row>
    <row r="3880" spans="1:4" s="380" customFormat="1" ht="12.75" x14ac:dyDescent="0.2">
      <c r="A3880" s="380">
        <v>39759</v>
      </c>
      <c r="B3880" s="380" t="s">
        <v>10032</v>
      </c>
      <c r="C3880" s="380" t="s">
        <v>6446</v>
      </c>
      <c r="D3880" s="382">
        <v>1383.47</v>
      </c>
    </row>
    <row r="3881" spans="1:4" s="380" customFormat="1" ht="12.75" x14ac:dyDescent="0.2">
      <c r="A3881" s="380">
        <v>39761</v>
      </c>
      <c r="B3881" s="380" t="s">
        <v>10033</v>
      </c>
      <c r="C3881" s="380" t="s">
        <v>6446</v>
      </c>
      <c r="D3881" s="382">
        <v>1662.97</v>
      </c>
    </row>
    <row r="3882" spans="1:4" s="380" customFormat="1" ht="12.75" x14ac:dyDescent="0.2">
      <c r="A3882" s="380">
        <v>39805</v>
      </c>
      <c r="B3882" s="380" t="s">
        <v>10034</v>
      </c>
      <c r="C3882" s="380" t="s">
        <v>6446</v>
      </c>
      <c r="D3882" s="381">
        <v>187.86</v>
      </c>
    </row>
    <row r="3883" spans="1:4" s="380" customFormat="1" ht="12.75" x14ac:dyDescent="0.2">
      <c r="A3883" s="380">
        <v>39806</v>
      </c>
      <c r="B3883" s="380" t="s">
        <v>10035</v>
      </c>
      <c r="C3883" s="380" t="s">
        <v>6446</v>
      </c>
      <c r="D3883" s="381">
        <v>348.06</v>
      </c>
    </row>
    <row r="3884" spans="1:4" s="380" customFormat="1" ht="12.75" x14ac:dyDescent="0.2">
      <c r="A3884" s="380">
        <v>39807</v>
      </c>
      <c r="B3884" s="380" t="s">
        <v>10036</v>
      </c>
      <c r="C3884" s="380" t="s">
        <v>6446</v>
      </c>
      <c r="D3884" s="381">
        <v>754.33</v>
      </c>
    </row>
    <row r="3885" spans="1:4" s="380" customFormat="1" ht="12.75" x14ac:dyDescent="0.2">
      <c r="A3885" s="380">
        <v>43100</v>
      </c>
      <c r="B3885" s="380" t="s">
        <v>10037</v>
      </c>
      <c r="C3885" s="380" t="s">
        <v>6446</v>
      </c>
      <c r="D3885" s="381">
        <v>589.73</v>
      </c>
    </row>
    <row r="3886" spans="1:4" s="380" customFormat="1" ht="12.75" x14ac:dyDescent="0.2">
      <c r="A3886" s="380">
        <v>39804</v>
      </c>
      <c r="B3886" s="380" t="s">
        <v>10038</v>
      </c>
      <c r="C3886" s="380" t="s">
        <v>6446</v>
      </c>
      <c r="D3886" s="381">
        <v>110.31</v>
      </c>
    </row>
    <row r="3887" spans="1:4" s="380" customFormat="1" ht="12.75" x14ac:dyDescent="0.2">
      <c r="A3887" s="380">
        <v>39796</v>
      </c>
      <c r="B3887" s="380" t="s">
        <v>10039</v>
      </c>
      <c r="C3887" s="380" t="s">
        <v>6446</v>
      </c>
      <c r="D3887" s="381">
        <v>114.26</v>
      </c>
    </row>
    <row r="3888" spans="1:4" s="380" customFormat="1" ht="12.75" x14ac:dyDescent="0.2">
      <c r="A3888" s="380">
        <v>39797</v>
      </c>
      <c r="B3888" s="380" t="s">
        <v>10040</v>
      </c>
      <c r="C3888" s="380" t="s">
        <v>6446</v>
      </c>
      <c r="D3888" s="381">
        <v>179.36</v>
      </c>
    </row>
    <row r="3889" spans="1:4" s="380" customFormat="1" ht="12.75" x14ac:dyDescent="0.2">
      <c r="A3889" s="380">
        <v>39798</v>
      </c>
      <c r="B3889" s="380" t="s">
        <v>10041</v>
      </c>
      <c r="C3889" s="380" t="s">
        <v>6446</v>
      </c>
      <c r="D3889" s="381">
        <v>307.66000000000003</v>
      </c>
    </row>
    <row r="3890" spans="1:4" s="380" customFormat="1" ht="12.75" x14ac:dyDescent="0.2">
      <c r="A3890" s="380">
        <v>39794</v>
      </c>
      <c r="B3890" s="380" t="s">
        <v>10042</v>
      </c>
      <c r="C3890" s="380" t="s">
        <v>6446</v>
      </c>
      <c r="D3890" s="381">
        <v>48.5</v>
      </c>
    </row>
    <row r="3891" spans="1:4" s="380" customFormat="1" ht="12.75" x14ac:dyDescent="0.2">
      <c r="A3891" s="380">
        <v>39795</v>
      </c>
      <c r="B3891" s="380" t="s">
        <v>10043</v>
      </c>
      <c r="C3891" s="380" t="s">
        <v>6446</v>
      </c>
      <c r="D3891" s="381">
        <v>76.62</v>
      </c>
    </row>
    <row r="3892" spans="1:4" s="380" customFormat="1" ht="12.75" x14ac:dyDescent="0.2">
      <c r="A3892" s="380">
        <v>39799</v>
      </c>
      <c r="B3892" s="380" t="s">
        <v>10044</v>
      </c>
      <c r="C3892" s="380" t="s">
        <v>6446</v>
      </c>
      <c r="D3892" s="381">
        <v>56.53</v>
      </c>
    </row>
    <row r="3893" spans="1:4" s="380" customFormat="1" ht="12.75" x14ac:dyDescent="0.2">
      <c r="A3893" s="380">
        <v>39801</v>
      </c>
      <c r="B3893" s="380" t="s">
        <v>10045</v>
      </c>
      <c r="C3893" s="380" t="s">
        <v>6446</v>
      </c>
      <c r="D3893" s="381">
        <v>161.79</v>
      </c>
    </row>
    <row r="3894" spans="1:4" s="380" customFormat="1" ht="12.75" x14ac:dyDescent="0.2">
      <c r="A3894" s="380">
        <v>39802</v>
      </c>
      <c r="B3894" s="380" t="s">
        <v>10046</v>
      </c>
      <c r="C3894" s="380" t="s">
        <v>6446</v>
      </c>
      <c r="D3894" s="381">
        <v>237.16</v>
      </c>
    </row>
    <row r="3895" spans="1:4" s="380" customFormat="1" ht="12.75" x14ac:dyDescent="0.2">
      <c r="A3895" s="380">
        <v>39803</v>
      </c>
      <c r="B3895" s="380" t="s">
        <v>10047</v>
      </c>
      <c r="C3895" s="380" t="s">
        <v>6446</v>
      </c>
      <c r="D3895" s="381">
        <v>330.84</v>
      </c>
    </row>
    <row r="3896" spans="1:4" s="380" customFormat="1" ht="12.75" x14ac:dyDescent="0.2">
      <c r="A3896" s="380">
        <v>39800</v>
      </c>
      <c r="B3896" s="380" t="s">
        <v>10048</v>
      </c>
      <c r="C3896" s="380" t="s">
        <v>6446</v>
      </c>
      <c r="D3896" s="381">
        <v>96.3</v>
      </c>
    </row>
    <row r="3897" spans="1:4" s="380" customFormat="1" ht="12.75" x14ac:dyDescent="0.2">
      <c r="A3897" s="380">
        <v>21059</v>
      </c>
      <c r="B3897" s="380" t="s">
        <v>10049</v>
      </c>
      <c r="C3897" s="380" t="s">
        <v>6446</v>
      </c>
      <c r="D3897" s="381">
        <v>64.180000000000007</v>
      </c>
    </row>
    <row r="3898" spans="1:4" s="380" customFormat="1" ht="12.75" x14ac:dyDescent="0.2">
      <c r="A3898" s="380">
        <v>11234</v>
      </c>
      <c r="B3898" s="380" t="s">
        <v>10050</v>
      </c>
      <c r="C3898" s="380" t="s">
        <v>6446</v>
      </c>
      <c r="D3898" s="381">
        <v>96.74</v>
      </c>
    </row>
    <row r="3899" spans="1:4" s="380" customFormat="1" ht="12.75" x14ac:dyDescent="0.2">
      <c r="A3899" s="380">
        <v>21060</v>
      </c>
      <c r="B3899" s="380" t="s">
        <v>10051</v>
      </c>
      <c r="C3899" s="380" t="s">
        <v>6446</v>
      </c>
      <c r="D3899" s="381">
        <v>119.06</v>
      </c>
    </row>
    <row r="3900" spans="1:4" s="380" customFormat="1" ht="12.75" x14ac:dyDescent="0.2">
      <c r="A3900" s="380">
        <v>21061</v>
      </c>
      <c r="B3900" s="380" t="s">
        <v>10052</v>
      </c>
      <c r="C3900" s="380" t="s">
        <v>6446</v>
      </c>
      <c r="D3900" s="381">
        <v>148.83000000000001</v>
      </c>
    </row>
    <row r="3901" spans="1:4" s="380" customFormat="1" ht="12.75" x14ac:dyDescent="0.2">
      <c r="A3901" s="380">
        <v>21062</v>
      </c>
      <c r="B3901" s="380" t="s">
        <v>10053</v>
      </c>
      <c r="C3901" s="380" t="s">
        <v>6446</v>
      </c>
      <c r="D3901" s="381">
        <v>234.41</v>
      </c>
    </row>
    <row r="3902" spans="1:4" s="380" customFormat="1" ht="12.75" x14ac:dyDescent="0.2">
      <c r="A3902" s="380">
        <v>11708</v>
      </c>
      <c r="B3902" s="380" t="s">
        <v>10054</v>
      </c>
      <c r="C3902" s="380" t="s">
        <v>6446</v>
      </c>
      <c r="D3902" s="381">
        <v>25.58</v>
      </c>
    </row>
    <row r="3903" spans="1:4" s="380" customFormat="1" ht="12.75" x14ac:dyDescent="0.2">
      <c r="A3903" s="380">
        <v>11709</v>
      </c>
      <c r="B3903" s="380" t="s">
        <v>10055</v>
      </c>
      <c r="C3903" s="380" t="s">
        <v>6446</v>
      </c>
      <c r="D3903" s="381">
        <v>60.09</v>
      </c>
    </row>
    <row r="3904" spans="1:4" s="380" customFormat="1" ht="12.75" x14ac:dyDescent="0.2">
      <c r="A3904" s="380">
        <v>11710</v>
      </c>
      <c r="B3904" s="380" t="s">
        <v>10056</v>
      </c>
      <c r="C3904" s="380" t="s">
        <v>6446</v>
      </c>
      <c r="D3904" s="381">
        <v>138.13</v>
      </c>
    </row>
    <row r="3905" spans="1:4" s="380" customFormat="1" ht="12.75" x14ac:dyDescent="0.2">
      <c r="A3905" s="380">
        <v>11707</v>
      </c>
      <c r="B3905" s="380" t="s">
        <v>10057</v>
      </c>
      <c r="C3905" s="380" t="s">
        <v>6446</v>
      </c>
      <c r="D3905" s="381">
        <v>19.16</v>
      </c>
    </row>
    <row r="3906" spans="1:4" s="380" customFormat="1" ht="12.75" x14ac:dyDescent="0.2">
      <c r="A3906" s="380">
        <v>5102</v>
      </c>
      <c r="B3906" s="380" t="s">
        <v>15163</v>
      </c>
      <c r="C3906" s="380" t="s">
        <v>6446</v>
      </c>
      <c r="D3906" s="381">
        <v>13.16</v>
      </c>
    </row>
    <row r="3907" spans="1:4" s="380" customFormat="1" ht="12.75" x14ac:dyDescent="0.2">
      <c r="A3907" s="380">
        <v>11739</v>
      </c>
      <c r="B3907" s="380" t="s">
        <v>15164</v>
      </c>
      <c r="C3907" s="380" t="s">
        <v>6446</v>
      </c>
      <c r="D3907" s="381">
        <v>9.3800000000000008</v>
      </c>
    </row>
    <row r="3908" spans="1:4" s="380" customFormat="1" ht="12.75" x14ac:dyDescent="0.2">
      <c r="A3908" s="380">
        <v>11711</v>
      </c>
      <c r="B3908" s="380" t="s">
        <v>15165</v>
      </c>
      <c r="C3908" s="380" t="s">
        <v>6446</v>
      </c>
      <c r="D3908" s="381">
        <v>10.96</v>
      </c>
    </row>
    <row r="3909" spans="1:4" s="380" customFormat="1" ht="12.75" x14ac:dyDescent="0.2">
      <c r="A3909" s="380">
        <v>11741</v>
      </c>
      <c r="B3909" s="380" t="s">
        <v>15166</v>
      </c>
      <c r="C3909" s="380" t="s">
        <v>6446</v>
      </c>
      <c r="D3909" s="381">
        <v>11.94</v>
      </c>
    </row>
    <row r="3910" spans="1:4" s="380" customFormat="1" ht="12.75" x14ac:dyDescent="0.2">
      <c r="A3910" s="380">
        <v>11745</v>
      </c>
      <c r="B3910" s="380" t="s">
        <v>15167</v>
      </c>
      <c r="C3910" s="380" t="s">
        <v>6446</v>
      </c>
      <c r="D3910" s="381">
        <v>15.74</v>
      </c>
    </row>
    <row r="3911" spans="1:4" s="380" customFormat="1" ht="12.75" x14ac:dyDescent="0.2">
      <c r="A3911" s="380">
        <v>11743</v>
      </c>
      <c r="B3911" s="380" t="s">
        <v>15168</v>
      </c>
      <c r="C3911" s="380" t="s">
        <v>6446</v>
      </c>
      <c r="D3911" s="381">
        <v>10.029999999999999</v>
      </c>
    </row>
    <row r="3912" spans="1:4" s="380" customFormat="1" ht="12.75" x14ac:dyDescent="0.2">
      <c r="A3912" s="380">
        <v>25961</v>
      </c>
      <c r="B3912" s="380" t="s">
        <v>10058</v>
      </c>
      <c r="C3912" s="380" t="s">
        <v>6456</v>
      </c>
      <c r="D3912" s="381">
        <v>9.76</v>
      </c>
    </row>
    <row r="3913" spans="1:4" s="380" customFormat="1" ht="12.75" x14ac:dyDescent="0.2">
      <c r="A3913" s="380">
        <v>40985</v>
      </c>
      <c r="B3913" s="380" t="s">
        <v>10059</v>
      </c>
      <c r="C3913" s="380" t="s">
        <v>6627</v>
      </c>
      <c r="D3913" s="382">
        <v>1742.23</v>
      </c>
    </row>
    <row r="3914" spans="1:4" s="380" customFormat="1" ht="12.75" x14ac:dyDescent="0.2">
      <c r="A3914" s="380">
        <v>1088</v>
      </c>
      <c r="B3914" s="380" t="s">
        <v>10060</v>
      </c>
      <c r="C3914" s="380" t="s">
        <v>6446</v>
      </c>
      <c r="D3914" s="381">
        <v>18.07</v>
      </c>
    </row>
    <row r="3915" spans="1:4" s="380" customFormat="1" ht="12.75" x14ac:dyDescent="0.2">
      <c r="A3915" s="380">
        <v>1087</v>
      </c>
      <c r="B3915" s="380" t="s">
        <v>10061</v>
      </c>
      <c r="C3915" s="380" t="s">
        <v>6446</v>
      </c>
      <c r="D3915" s="381">
        <v>22.57</v>
      </c>
    </row>
    <row r="3916" spans="1:4" s="380" customFormat="1" ht="12.75" x14ac:dyDescent="0.2">
      <c r="A3916" s="380">
        <v>38777</v>
      </c>
      <c r="B3916" s="380" t="s">
        <v>10062</v>
      </c>
      <c r="C3916" s="380" t="s">
        <v>6446</v>
      </c>
      <c r="D3916" s="381">
        <v>44.96</v>
      </c>
    </row>
    <row r="3917" spans="1:4" s="380" customFormat="1" ht="12.75" x14ac:dyDescent="0.2">
      <c r="A3917" s="380">
        <v>1086</v>
      </c>
      <c r="B3917" s="380" t="s">
        <v>10063</v>
      </c>
      <c r="C3917" s="380" t="s">
        <v>6446</v>
      </c>
      <c r="D3917" s="381">
        <v>23.73</v>
      </c>
    </row>
    <row r="3918" spans="1:4" s="380" customFormat="1" ht="12.75" x14ac:dyDescent="0.2">
      <c r="A3918" s="380">
        <v>1079</v>
      </c>
      <c r="B3918" s="380" t="s">
        <v>10064</v>
      </c>
      <c r="C3918" s="380" t="s">
        <v>6446</v>
      </c>
      <c r="D3918" s="381">
        <v>24.53</v>
      </c>
    </row>
    <row r="3919" spans="1:4" s="380" customFormat="1" ht="12.75" x14ac:dyDescent="0.2">
      <c r="A3919" s="380">
        <v>39374</v>
      </c>
      <c r="B3919" s="380" t="s">
        <v>10065</v>
      </c>
      <c r="C3919" s="380" t="s">
        <v>6446</v>
      </c>
      <c r="D3919" s="381">
        <v>195.22</v>
      </c>
    </row>
    <row r="3920" spans="1:4" s="380" customFormat="1" ht="12.75" x14ac:dyDescent="0.2">
      <c r="A3920" s="380">
        <v>1082</v>
      </c>
      <c r="B3920" s="380" t="s">
        <v>10066</v>
      </c>
      <c r="C3920" s="380" t="s">
        <v>6446</v>
      </c>
      <c r="D3920" s="381">
        <v>154.19999999999999</v>
      </c>
    </row>
    <row r="3921" spans="1:4" s="380" customFormat="1" ht="12.75" x14ac:dyDescent="0.2">
      <c r="A3921" s="380">
        <v>12316</v>
      </c>
      <c r="B3921" s="380" t="s">
        <v>10067</v>
      </c>
      <c r="C3921" s="380" t="s">
        <v>6446</v>
      </c>
      <c r="D3921" s="381">
        <v>70.67</v>
      </c>
    </row>
    <row r="3922" spans="1:4" s="380" customFormat="1" ht="12.75" x14ac:dyDescent="0.2">
      <c r="A3922" s="380">
        <v>12317</v>
      </c>
      <c r="B3922" s="380" t="s">
        <v>10068</v>
      </c>
      <c r="C3922" s="380" t="s">
        <v>6446</v>
      </c>
      <c r="D3922" s="381">
        <v>84.28</v>
      </c>
    </row>
    <row r="3923" spans="1:4" s="380" customFormat="1" ht="12.75" x14ac:dyDescent="0.2">
      <c r="A3923" s="380">
        <v>12318</v>
      </c>
      <c r="B3923" s="380" t="s">
        <v>10069</v>
      </c>
      <c r="C3923" s="380" t="s">
        <v>6446</v>
      </c>
      <c r="D3923" s="381">
        <v>97.09</v>
      </c>
    </row>
    <row r="3924" spans="1:4" s="380" customFormat="1" ht="12.75" x14ac:dyDescent="0.2">
      <c r="A3924" s="380">
        <v>5104</v>
      </c>
      <c r="B3924" s="380" t="s">
        <v>10070</v>
      </c>
      <c r="C3924" s="380" t="s">
        <v>6462</v>
      </c>
      <c r="D3924" s="381">
        <v>66.569999999999993</v>
      </c>
    </row>
    <row r="3925" spans="1:4" s="380" customFormat="1" ht="12.75" x14ac:dyDescent="0.2">
      <c r="A3925" s="380">
        <v>26023</v>
      </c>
      <c r="B3925" s="380" t="s">
        <v>10071</v>
      </c>
      <c r="C3925" s="380" t="s">
        <v>6446</v>
      </c>
      <c r="D3925" s="381">
        <v>57.9</v>
      </c>
    </row>
    <row r="3926" spans="1:4" s="380" customFormat="1" ht="12.75" x14ac:dyDescent="0.2">
      <c r="A3926" s="380">
        <v>2710</v>
      </c>
      <c r="B3926" s="380" t="s">
        <v>10072</v>
      </c>
      <c r="C3926" s="380" t="s">
        <v>6446</v>
      </c>
      <c r="D3926" s="381">
        <v>46.24</v>
      </c>
    </row>
    <row r="3927" spans="1:4" s="380" customFormat="1" ht="12.75" x14ac:dyDescent="0.2">
      <c r="A3927" s="380">
        <v>14575</v>
      </c>
      <c r="B3927" s="380" t="s">
        <v>10073</v>
      </c>
      <c r="C3927" s="380" t="s">
        <v>6446</v>
      </c>
      <c r="D3927" s="382">
        <v>5459885.9100000001</v>
      </c>
    </row>
    <row r="3928" spans="1:4" s="380" customFormat="1" ht="12.75" x14ac:dyDescent="0.2">
      <c r="A3928" s="380">
        <v>20034</v>
      </c>
      <c r="B3928" s="380" t="s">
        <v>10074</v>
      </c>
      <c r="C3928" s="380" t="s">
        <v>6446</v>
      </c>
      <c r="D3928" s="381">
        <v>116.93</v>
      </c>
    </row>
    <row r="3929" spans="1:4" s="380" customFormat="1" ht="12.75" x14ac:dyDescent="0.2">
      <c r="A3929" s="380">
        <v>20036</v>
      </c>
      <c r="B3929" s="380" t="s">
        <v>10075</v>
      </c>
      <c r="C3929" s="380" t="s">
        <v>6446</v>
      </c>
      <c r="D3929" s="381">
        <v>224.92</v>
      </c>
    </row>
    <row r="3930" spans="1:4" s="380" customFormat="1" ht="12.75" x14ac:dyDescent="0.2">
      <c r="A3930" s="380">
        <v>20037</v>
      </c>
      <c r="B3930" s="380" t="s">
        <v>10076</v>
      </c>
      <c r="C3930" s="380" t="s">
        <v>6446</v>
      </c>
      <c r="D3930" s="381">
        <v>424.24</v>
      </c>
    </row>
    <row r="3931" spans="1:4" s="380" customFormat="1" ht="12.75" x14ac:dyDescent="0.2">
      <c r="A3931" s="380">
        <v>20043</v>
      </c>
      <c r="B3931" s="380" t="s">
        <v>10077</v>
      </c>
      <c r="C3931" s="380" t="s">
        <v>6446</v>
      </c>
      <c r="D3931" s="381">
        <v>7.01</v>
      </c>
    </row>
    <row r="3932" spans="1:4" s="380" customFormat="1" ht="12.75" x14ac:dyDescent="0.2">
      <c r="A3932" s="380">
        <v>20044</v>
      </c>
      <c r="B3932" s="380" t="s">
        <v>10078</v>
      </c>
      <c r="C3932" s="380" t="s">
        <v>6446</v>
      </c>
      <c r="D3932" s="381">
        <v>8.18</v>
      </c>
    </row>
    <row r="3933" spans="1:4" s="380" customFormat="1" ht="12.75" x14ac:dyDescent="0.2">
      <c r="A3933" s="380">
        <v>20042</v>
      </c>
      <c r="B3933" s="380" t="s">
        <v>10079</v>
      </c>
      <c r="C3933" s="380" t="s">
        <v>6446</v>
      </c>
      <c r="D3933" s="381">
        <v>5.93</v>
      </c>
    </row>
    <row r="3934" spans="1:4" s="380" customFormat="1" ht="12.75" x14ac:dyDescent="0.2">
      <c r="A3934" s="380">
        <v>20046</v>
      </c>
      <c r="B3934" s="380" t="s">
        <v>13194</v>
      </c>
      <c r="C3934" s="380" t="s">
        <v>6446</v>
      </c>
      <c r="D3934" s="381">
        <v>17.37</v>
      </c>
    </row>
    <row r="3935" spans="1:4" s="380" customFormat="1" ht="12.75" x14ac:dyDescent="0.2">
      <c r="A3935" s="380">
        <v>20047</v>
      </c>
      <c r="B3935" s="380" t="s">
        <v>13195</v>
      </c>
      <c r="C3935" s="380" t="s">
        <v>6446</v>
      </c>
      <c r="D3935" s="381">
        <v>47.47</v>
      </c>
    </row>
    <row r="3936" spans="1:4" s="380" customFormat="1" ht="12.75" x14ac:dyDescent="0.2">
      <c r="A3936" s="380">
        <v>20045</v>
      </c>
      <c r="B3936" s="380" t="s">
        <v>13196</v>
      </c>
      <c r="C3936" s="380" t="s">
        <v>6446</v>
      </c>
      <c r="D3936" s="381">
        <v>7.14</v>
      </c>
    </row>
    <row r="3937" spans="1:4" s="380" customFormat="1" ht="12.75" x14ac:dyDescent="0.2">
      <c r="A3937" s="380">
        <v>20972</v>
      </c>
      <c r="B3937" s="380" t="s">
        <v>10080</v>
      </c>
      <c r="C3937" s="380" t="s">
        <v>6446</v>
      </c>
      <c r="D3937" s="381">
        <v>107.14</v>
      </c>
    </row>
    <row r="3938" spans="1:4" s="380" customFormat="1" ht="12.75" x14ac:dyDescent="0.2">
      <c r="A3938" s="380">
        <v>20032</v>
      </c>
      <c r="B3938" s="380" t="s">
        <v>10081</v>
      </c>
      <c r="C3938" s="380" t="s">
        <v>6446</v>
      </c>
      <c r="D3938" s="381">
        <v>73.650000000000006</v>
      </c>
    </row>
    <row r="3939" spans="1:4" s="380" customFormat="1" ht="12.75" x14ac:dyDescent="0.2">
      <c r="A3939" s="380">
        <v>11321</v>
      </c>
      <c r="B3939" s="380" t="s">
        <v>10082</v>
      </c>
      <c r="C3939" s="380" t="s">
        <v>6446</v>
      </c>
      <c r="D3939" s="381">
        <v>33.58</v>
      </c>
    </row>
    <row r="3940" spans="1:4" s="380" customFormat="1" ht="12.75" x14ac:dyDescent="0.2">
      <c r="A3940" s="380">
        <v>11323</v>
      </c>
      <c r="B3940" s="380" t="s">
        <v>10083</v>
      </c>
      <c r="C3940" s="380" t="s">
        <v>6446</v>
      </c>
      <c r="D3940" s="381">
        <v>38.619999999999997</v>
      </c>
    </row>
    <row r="3941" spans="1:4" s="380" customFormat="1" ht="12.75" x14ac:dyDescent="0.2">
      <c r="A3941" s="380">
        <v>20327</v>
      </c>
      <c r="B3941" s="380" t="s">
        <v>10084</v>
      </c>
      <c r="C3941" s="380" t="s">
        <v>6446</v>
      </c>
      <c r="D3941" s="381">
        <v>21.92</v>
      </c>
    </row>
    <row r="3942" spans="1:4" s="380" customFormat="1" ht="12.75" x14ac:dyDescent="0.2">
      <c r="A3942" s="380">
        <v>13390</v>
      </c>
      <c r="B3942" s="380" t="s">
        <v>10085</v>
      </c>
      <c r="C3942" s="380" t="s">
        <v>6446</v>
      </c>
      <c r="D3942" s="381">
        <v>89.19</v>
      </c>
    </row>
    <row r="3943" spans="1:4" s="380" customFormat="1" ht="12.75" x14ac:dyDescent="0.2">
      <c r="A3943" s="380">
        <v>6034</v>
      </c>
      <c r="B3943" s="380" t="s">
        <v>10086</v>
      </c>
      <c r="C3943" s="380" t="s">
        <v>6446</v>
      </c>
      <c r="D3943" s="381">
        <v>16.12</v>
      </c>
    </row>
    <row r="3944" spans="1:4" s="380" customFormat="1" ht="12.75" x14ac:dyDescent="0.2">
      <c r="A3944" s="380">
        <v>6036</v>
      </c>
      <c r="B3944" s="380" t="s">
        <v>10087</v>
      </c>
      <c r="C3944" s="380" t="s">
        <v>6446</v>
      </c>
      <c r="D3944" s="381">
        <v>21.96</v>
      </c>
    </row>
    <row r="3945" spans="1:4" s="380" customFormat="1" ht="12.75" x14ac:dyDescent="0.2">
      <c r="A3945" s="380">
        <v>6031</v>
      </c>
      <c r="B3945" s="380" t="s">
        <v>10088</v>
      </c>
      <c r="C3945" s="380" t="s">
        <v>6446</v>
      </c>
      <c r="D3945" s="381">
        <v>25.8</v>
      </c>
    </row>
    <row r="3946" spans="1:4" s="380" customFormat="1" ht="12.75" x14ac:dyDescent="0.2">
      <c r="A3946" s="380">
        <v>6029</v>
      </c>
      <c r="B3946" s="380" t="s">
        <v>10089</v>
      </c>
      <c r="C3946" s="380" t="s">
        <v>6446</v>
      </c>
      <c r="D3946" s="381">
        <v>26.07</v>
      </c>
    </row>
    <row r="3947" spans="1:4" s="380" customFormat="1" ht="12.75" x14ac:dyDescent="0.2">
      <c r="A3947" s="380">
        <v>6033</v>
      </c>
      <c r="B3947" s="380" t="s">
        <v>10090</v>
      </c>
      <c r="C3947" s="380" t="s">
        <v>6446</v>
      </c>
      <c r="D3947" s="381">
        <v>34.36</v>
      </c>
    </row>
    <row r="3948" spans="1:4" s="380" customFormat="1" ht="12.75" x14ac:dyDescent="0.2">
      <c r="A3948" s="380">
        <v>11672</v>
      </c>
      <c r="B3948" s="380" t="s">
        <v>10091</v>
      </c>
      <c r="C3948" s="380" t="s">
        <v>6446</v>
      </c>
      <c r="D3948" s="381">
        <v>74.75</v>
      </c>
    </row>
    <row r="3949" spans="1:4" s="380" customFormat="1" ht="12.75" x14ac:dyDescent="0.2">
      <c r="A3949" s="380">
        <v>11669</v>
      </c>
      <c r="B3949" s="380" t="s">
        <v>10092</v>
      </c>
      <c r="C3949" s="380" t="s">
        <v>6446</v>
      </c>
      <c r="D3949" s="381">
        <v>71.19</v>
      </c>
    </row>
    <row r="3950" spans="1:4" s="380" customFormat="1" ht="12.75" x14ac:dyDescent="0.2">
      <c r="A3950" s="380">
        <v>11670</v>
      </c>
      <c r="B3950" s="380" t="s">
        <v>10093</v>
      </c>
      <c r="C3950" s="380" t="s">
        <v>6446</v>
      </c>
      <c r="D3950" s="381">
        <v>27.27</v>
      </c>
    </row>
    <row r="3951" spans="1:4" s="380" customFormat="1" ht="12.75" x14ac:dyDescent="0.2">
      <c r="A3951" s="380">
        <v>20055</v>
      </c>
      <c r="B3951" s="380" t="s">
        <v>10094</v>
      </c>
      <c r="C3951" s="380" t="s">
        <v>6446</v>
      </c>
      <c r="D3951" s="381">
        <v>53.32</v>
      </c>
    </row>
    <row r="3952" spans="1:4" s="380" customFormat="1" ht="12.75" x14ac:dyDescent="0.2">
      <c r="A3952" s="380">
        <v>11671</v>
      </c>
      <c r="B3952" s="380" t="s">
        <v>10095</v>
      </c>
      <c r="C3952" s="380" t="s">
        <v>6446</v>
      </c>
      <c r="D3952" s="381">
        <v>114.41</v>
      </c>
    </row>
    <row r="3953" spans="1:4" s="380" customFormat="1" ht="12.75" x14ac:dyDescent="0.2">
      <c r="A3953" s="380">
        <v>6032</v>
      </c>
      <c r="B3953" s="380" t="s">
        <v>10096</v>
      </c>
      <c r="C3953" s="380" t="s">
        <v>6446</v>
      </c>
      <c r="D3953" s="381">
        <v>32.68</v>
      </c>
    </row>
    <row r="3954" spans="1:4" s="380" customFormat="1" ht="12.75" x14ac:dyDescent="0.2">
      <c r="A3954" s="380">
        <v>11673</v>
      </c>
      <c r="B3954" s="380" t="s">
        <v>10097</v>
      </c>
      <c r="C3954" s="380" t="s">
        <v>6446</v>
      </c>
      <c r="D3954" s="381">
        <v>25.73</v>
      </c>
    </row>
    <row r="3955" spans="1:4" s="380" customFormat="1" ht="12.75" x14ac:dyDescent="0.2">
      <c r="A3955" s="380">
        <v>11674</v>
      </c>
      <c r="B3955" s="380" t="s">
        <v>10098</v>
      </c>
      <c r="C3955" s="380" t="s">
        <v>6446</v>
      </c>
      <c r="D3955" s="381">
        <v>33.14</v>
      </c>
    </row>
    <row r="3956" spans="1:4" s="380" customFormat="1" ht="12.75" x14ac:dyDescent="0.2">
      <c r="A3956" s="380">
        <v>11675</v>
      </c>
      <c r="B3956" s="380" t="s">
        <v>10099</v>
      </c>
      <c r="C3956" s="380" t="s">
        <v>6446</v>
      </c>
      <c r="D3956" s="381">
        <v>52.61</v>
      </c>
    </row>
    <row r="3957" spans="1:4" s="380" customFormat="1" ht="12.75" x14ac:dyDescent="0.2">
      <c r="A3957" s="380">
        <v>11676</v>
      </c>
      <c r="B3957" s="380" t="s">
        <v>10100</v>
      </c>
      <c r="C3957" s="380" t="s">
        <v>6446</v>
      </c>
      <c r="D3957" s="381">
        <v>70.36</v>
      </c>
    </row>
    <row r="3958" spans="1:4" s="380" customFormat="1" ht="12.75" x14ac:dyDescent="0.2">
      <c r="A3958" s="380">
        <v>11677</v>
      </c>
      <c r="B3958" s="380" t="s">
        <v>10101</v>
      </c>
      <c r="C3958" s="380" t="s">
        <v>6446</v>
      </c>
      <c r="D3958" s="381">
        <v>72.67</v>
      </c>
    </row>
    <row r="3959" spans="1:4" s="380" customFormat="1" ht="12.75" x14ac:dyDescent="0.2">
      <c r="A3959" s="380">
        <v>11678</v>
      </c>
      <c r="B3959" s="380" t="s">
        <v>10102</v>
      </c>
      <c r="C3959" s="380" t="s">
        <v>6446</v>
      </c>
      <c r="D3959" s="381">
        <v>133.08000000000001</v>
      </c>
    </row>
    <row r="3960" spans="1:4" s="380" customFormat="1" ht="12.75" x14ac:dyDescent="0.2">
      <c r="A3960" s="380">
        <v>6038</v>
      </c>
      <c r="B3960" s="380" t="s">
        <v>10103</v>
      </c>
      <c r="C3960" s="380" t="s">
        <v>6446</v>
      </c>
      <c r="D3960" s="381">
        <v>8.44</v>
      </c>
    </row>
    <row r="3961" spans="1:4" s="380" customFormat="1" ht="12.75" x14ac:dyDescent="0.2">
      <c r="A3961" s="380">
        <v>11718</v>
      </c>
      <c r="B3961" s="380" t="s">
        <v>10104</v>
      </c>
      <c r="C3961" s="380" t="s">
        <v>6446</v>
      </c>
      <c r="D3961" s="381">
        <v>24.07</v>
      </c>
    </row>
    <row r="3962" spans="1:4" s="380" customFormat="1" ht="12.75" x14ac:dyDescent="0.2">
      <c r="A3962" s="380">
        <v>6037</v>
      </c>
      <c r="B3962" s="380" t="s">
        <v>10105</v>
      </c>
      <c r="C3962" s="380" t="s">
        <v>6446</v>
      </c>
      <c r="D3962" s="381">
        <v>17.559999999999999</v>
      </c>
    </row>
    <row r="3963" spans="1:4" s="380" customFormat="1" ht="12.75" x14ac:dyDescent="0.2">
      <c r="A3963" s="380">
        <v>11719</v>
      </c>
      <c r="B3963" s="380" t="s">
        <v>10106</v>
      </c>
      <c r="C3963" s="380" t="s">
        <v>6446</v>
      </c>
      <c r="D3963" s="381">
        <v>19.53</v>
      </c>
    </row>
    <row r="3964" spans="1:4" s="380" customFormat="1" ht="12.75" x14ac:dyDescent="0.2">
      <c r="A3964" s="380">
        <v>6019</v>
      </c>
      <c r="B3964" s="380" t="s">
        <v>10107</v>
      </c>
      <c r="C3964" s="380" t="s">
        <v>6446</v>
      </c>
      <c r="D3964" s="381">
        <v>45.22</v>
      </c>
    </row>
    <row r="3965" spans="1:4" s="380" customFormat="1" ht="12.75" x14ac:dyDescent="0.2">
      <c r="A3965" s="380">
        <v>6010</v>
      </c>
      <c r="B3965" s="380" t="s">
        <v>10108</v>
      </c>
      <c r="C3965" s="380" t="s">
        <v>6446</v>
      </c>
      <c r="D3965" s="381">
        <v>77.819999999999993</v>
      </c>
    </row>
    <row r="3966" spans="1:4" s="380" customFormat="1" ht="12.75" x14ac:dyDescent="0.2">
      <c r="A3966" s="380">
        <v>6017</v>
      </c>
      <c r="B3966" s="380" t="s">
        <v>10109</v>
      </c>
      <c r="C3966" s="380" t="s">
        <v>6446</v>
      </c>
      <c r="D3966" s="381">
        <v>61.64</v>
      </c>
    </row>
    <row r="3967" spans="1:4" s="380" customFormat="1" ht="12.75" x14ac:dyDescent="0.2">
      <c r="A3967" s="380">
        <v>6020</v>
      </c>
      <c r="B3967" s="380" t="s">
        <v>10110</v>
      </c>
      <c r="C3967" s="380" t="s">
        <v>6446</v>
      </c>
      <c r="D3967" s="381">
        <v>27.16</v>
      </c>
    </row>
    <row r="3968" spans="1:4" s="380" customFormat="1" ht="12.75" x14ac:dyDescent="0.2">
      <c r="A3968" s="380">
        <v>6028</v>
      </c>
      <c r="B3968" s="380" t="s">
        <v>10111</v>
      </c>
      <c r="C3968" s="380" t="s">
        <v>6446</v>
      </c>
      <c r="D3968" s="381">
        <v>108.39</v>
      </c>
    </row>
    <row r="3969" spans="1:4" s="380" customFormat="1" ht="12.75" x14ac:dyDescent="0.2">
      <c r="A3969" s="380">
        <v>6011</v>
      </c>
      <c r="B3969" s="380" t="s">
        <v>10112</v>
      </c>
      <c r="C3969" s="380" t="s">
        <v>6446</v>
      </c>
      <c r="D3969" s="381">
        <v>224.79</v>
      </c>
    </row>
    <row r="3970" spans="1:4" s="380" customFormat="1" ht="12.75" x14ac:dyDescent="0.2">
      <c r="A3970" s="380">
        <v>6012</v>
      </c>
      <c r="B3970" s="380" t="s">
        <v>10113</v>
      </c>
      <c r="C3970" s="380" t="s">
        <v>6446</v>
      </c>
      <c r="D3970" s="381">
        <v>272.14</v>
      </c>
    </row>
    <row r="3971" spans="1:4" s="380" customFormat="1" ht="12.75" x14ac:dyDescent="0.2">
      <c r="A3971" s="380">
        <v>6016</v>
      </c>
      <c r="B3971" s="380" t="s">
        <v>10114</v>
      </c>
      <c r="C3971" s="380" t="s">
        <v>6446</v>
      </c>
      <c r="D3971" s="381">
        <v>28.65</v>
      </c>
    </row>
    <row r="3972" spans="1:4" s="380" customFormat="1" ht="12.75" x14ac:dyDescent="0.2">
      <c r="A3972" s="380">
        <v>6027</v>
      </c>
      <c r="B3972" s="380" t="s">
        <v>10115</v>
      </c>
      <c r="C3972" s="380" t="s">
        <v>6446</v>
      </c>
      <c r="D3972" s="381">
        <v>567.04999999999995</v>
      </c>
    </row>
    <row r="3973" spans="1:4" s="380" customFormat="1" ht="12.75" x14ac:dyDescent="0.2">
      <c r="A3973" s="380">
        <v>6013</v>
      </c>
      <c r="B3973" s="380" t="s">
        <v>10116</v>
      </c>
      <c r="C3973" s="380" t="s">
        <v>6446</v>
      </c>
      <c r="D3973" s="381">
        <v>85.57</v>
      </c>
    </row>
    <row r="3974" spans="1:4" s="380" customFormat="1" ht="12.75" x14ac:dyDescent="0.2">
      <c r="A3974" s="380">
        <v>6015</v>
      </c>
      <c r="B3974" s="380" t="s">
        <v>10117</v>
      </c>
      <c r="C3974" s="380" t="s">
        <v>6446</v>
      </c>
      <c r="D3974" s="381">
        <v>124.43</v>
      </c>
    </row>
    <row r="3975" spans="1:4" s="380" customFormat="1" ht="12.75" x14ac:dyDescent="0.2">
      <c r="A3975" s="380">
        <v>6014</v>
      </c>
      <c r="B3975" s="380" t="s">
        <v>10118</v>
      </c>
      <c r="C3975" s="380" t="s">
        <v>6446</v>
      </c>
      <c r="D3975" s="381">
        <v>118.97</v>
      </c>
    </row>
    <row r="3976" spans="1:4" s="380" customFormat="1" ht="12.75" x14ac:dyDescent="0.2">
      <c r="A3976" s="380">
        <v>6006</v>
      </c>
      <c r="B3976" s="380" t="s">
        <v>10119</v>
      </c>
      <c r="C3976" s="380" t="s">
        <v>6446</v>
      </c>
      <c r="D3976" s="381">
        <v>61.96</v>
      </c>
    </row>
    <row r="3977" spans="1:4" s="380" customFormat="1" ht="12.75" x14ac:dyDescent="0.2">
      <c r="A3977" s="380">
        <v>6005</v>
      </c>
      <c r="B3977" s="380" t="s">
        <v>10120</v>
      </c>
      <c r="C3977" s="380" t="s">
        <v>6446</v>
      </c>
      <c r="D3977" s="381">
        <v>69.900000000000006</v>
      </c>
    </row>
    <row r="3978" spans="1:4" s="380" customFormat="1" ht="12.75" x14ac:dyDescent="0.2">
      <c r="A3978" s="380">
        <v>11756</v>
      </c>
      <c r="B3978" s="380" t="s">
        <v>10121</v>
      </c>
      <c r="C3978" s="380" t="s">
        <v>6446</v>
      </c>
      <c r="D3978" s="381">
        <v>33.380000000000003</v>
      </c>
    </row>
    <row r="3979" spans="1:4" s="380" customFormat="1" ht="12.75" x14ac:dyDescent="0.2">
      <c r="A3979" s="380">
        <v>10904</v>
      </c>
      <c r="B3979" s="380" t="s">
        <v>10122</v>
      </c>
      <c r="C3979" s="380" t="s">
        <v>6446</v>
      </c>
      <c r="D3979" s="381">
        <v>150</v>
      </c>
    </row>
    <row r="3980" spans="1:4" s="380" customFormat="1" ht="12.75" x14ac:dyDescent="0.2">
      <c r="A3980" s="380">
        <v>11752</v>
      </c>
      <c r="B3980" s="380" t="s">
        <v>10123</v>
      </c>
      <c r="C3980" s="380" t="s">
        <v>6446</v>
      </c>
      <c r="D3980" s="381">
        <v>19.25</v>
      </c>
    </row>
    <row r="3981" spans="1:4" s="380" customFormat="1" ht="12.75" x14ac:dyDescent="0.2">
      <c r="A3981" s="380">
        <v>11753</v>
      </c>
      <c r="B3981" s="380" t="s">
        <v>10124</v>
      </c>
      <c r="C3981" s="380" t="s">
        <v>6446</v>
      </c>
      <c r="D3981" s="381">
        <v>22.98</v>
      </c>
    </row>
    <row r="3982" spans="1:4" s="380" customFormat="1" ht="12.75" x14ac:dyDescent="0.2">
      <c r="A3982" s="380">
        <v>6021</v>
      </c>
      <c r="B3982" s="380" t="s">
        <v>10125</v>
      </c>
      <c r="C3982" s="380" t="s">
        <v>6446</v>
      </c>
      <c r="D3982" s="381">
        <v>63.78</v>
      </c>
    </row>
    <row r="3983" spans="1:4" s="380" customFormat="1" ht="12.75" x14ac:dyDescent="0.2">
      <c r="A3983" s="380">
        <v>6024</v>
      </c>
      <c r="B3983" s="380" t="s">
        <v>10126</v>
      </c>
      <c r="C3983" s="380" t="s">
        <v>6446</v>
      </c>
      <c r="D3983" s="381">
        <v>65.92</v>
      </c>
    </row>
    <row r="3984" spans="1:4" s="380" customFormat="1" ht="12.75" x14ac:dyDescent="0.2">
      <c r="A3984" s="380">
        <v>38379</v>
      </c>
      <c r="B3984" s="380" t="s">
        <v>10127</v>
      </c>
      <c r="C3984" s="380" t="s">
        <v>6465</v>
      </c>
      <c r="D3984" s="381">
        <v>48.38</v>
      </c>
    </row>
    <row r="3985" spans="1:4" s="380" customFormat="1" ht="12.75" x14ac:dyDescent="0.2">
      <c r="A3985" s="380">
        <v>13897</v>
      </c>
      <c r="B3985" s="380" t="s">
        <v>10128</v>
      </c>
      <c r="C3985" s="380" t="s">
        <v>6446</v>
      </c>
      <c r="D3985" s="382">
        <v>6207.5</v>
      </c>
    </row>
    <row r="3986" spans="1:4" s="380" customFormat="1" ht="12.75" x14ac:dyDescent="0.2">
      <c r="A3986" s="380">
        <v>10640</v>
      </c>
      <c r="B3986" s="380" t="s">
        <v>10129</v>
      </c>
      <c r="C3986" s="380" t="s">
        <v>6446</v>
      </c>
      <c r="D3986" s="382">
        <v>13444.14</v>
      </c>
    </row>
    <row r="3987" spans="1:4" s="380" customFormat="1" ht="12.75" x14ac:dyDescent="0.2">
      <c r="A3987" s="380">
        <v>11086</v>
      </c>
      <c r="B3987" s="380" t="s">
        <v>10130</v>
      </c>
      <c r="C3987" s="380" t="s">
        <v>6624</v>
      </c>
      <c r="D3987" s="381">
        <v>122.4</v>
      </c>
    </row>
    <row r="3988" spans="1:4" s="380" customFormat="1" ht="12.75" x14ac:dyDescent="0.2">
      <c r="A3988" s="380">
        <v>34357</v>
      </c>
      <c r="B3988" s="380" t="s">
        <v>10131</v>
      </c>
      <c r="C3988" s="380" t="s">
        <v>6462</v>
      </c>
      <c r="D3988" s="381">
        <v>2.93</v>
      </c>
    </row>
    <row r="3989" spans="1:4" s="380" customFormat="1" ht="12.75" x14ac:dyDescent="0.2">
      <c r="A3989" s="380">
        <v>37329</v>
      </c>
      <c r="B3989" s="380" t="s">
        <v>10132</v>
      </c>
      <c r="C3989" s="380" t="s">
        <v>6462</v>
      </c>
      <c r="D3989" s="381">
        <v>61.83</v>
      </c>
    </row>
    <row r="3990" spans="1:4" s="380" customFormat="1" ht="12.75" x14ac:dyDescent="0.2">
      <c r="A3990" s="380">
        <v>2510</v>
      </c>
      <c r="B3990" s="380" t="s">
        <v>10133</v>
      </c>
      <c r="C3990" s="380" t="s">
        <v>6446</v>
      </c>
      <c r="D3990" s="381">
        <v>22.34</v>
      </c>
    </row>
    <row r="3991" spans="1:4" s="380" customFormat="1" ht="12.75" x14ac:dyDescent="0.2">
      <c r="A3991" s="380">
        <v>12359</v>
      </c>
      <c r="B3991" s="380" t="s">
        <v>10134</v>
      </c>
      <c r="C3991" s="380" t="s">
        <v>6446</v>
      </c>
      <c r="D3991" s="381">
        <v>107.01</v>
      </c>
    </row>
    <row r="3992" spans="1:4" s="380" customFormat="1" ht="12.75" x14ac:dyDescent="0.2">
      <c r="A3992" s="380">
        <v>7353</v>
      </c>
      <c r="B3992" s="380" t="s">
        <v>10135</v>
      </c>
      <c r="C3992" s="380" t="s">
        <v>6445</v>
      </c>
      <c r="D3992" s="381">
        <v>29.78</v>
      </c>
    </row>
    <row r="3993" spans="1:4" s="380" customFormat="1" ht="12.75" x14ac:dyDescent="0.2">
      <c r="A3993" s="380">
        <v>36144</v>
      </c>
      <c r="B3993" s="380" t="s">
        <v>10136</v>
      </c>
      <c r="C3993" s="380" t="s">
        <v>6446</v>
      </c>
      <c r="D3993" s="381">
        <v>1.65</v>
      </c>
    </row>
    <row r="3994" spans="1:4" s="380" customFormat="1" ht="12.75" x14ac:dyDescent="0.2">
      <c r="A3994" s="380">
        <v>10518</v>
      </c>
      <c r="B3994" s="380" t="s">
        <v>10137</v>
      </c>
      <c r="C3994" s="380" t="s">
        <v>6446</v>
      </c>
      <c r="D3994" s="381">
        <v>103.91</v>
      </c>
    </row>
    <row r="3995" spans="1:4" s="380" customFormat="1" ht="12.75" x14ac:dyDescent="0.2">
      <c r="A3995" s="380">
        <v>36530</v>
      </c>
      <c r="B3995" s="380" t="s">
        <v>10138</v>
      </c>
      <c r="C3995" s="380" t="s">
        <v>6446</v>
      </c>
      <c r="D3995" s="382">
        <v>294574.93</v>
      </c>
    </row>
    <row r="3996" spans="1:4" s="380" customFormat="1" ht="12.75" x14ac:dyDescent="0.2">
      <c r="A3996" s="380">
        <v>6046</v>
      </c>
      <c r="B3996" s="380" t="s">
        <v>10139</v>
      </c>
      <c r="C3996" s="380" t="s">
        <v>6446</v>
      </c>
      <c r="D3996" s="382">
        <v>319512.5</v>
      </c>
    </row>
    <row r="3997" spans="1:4" s="380" customFormat="1" ht="12.75" x14ac:dyDescent="0.2">
      <c r="A3997" s="380">
        <v>36531</v>
      </c>
      <c r="B3997" s="380" t="s">
        <v>10140</v>
      </c>
      <c r="C3997" s="380" t="s">
        <v>6446</v>
      </c>
      <c r="D3997" s="382">
        <v>331201.96000000002</v>
      </c>
    </row>
    <row r="3998" spans="1:4" s="380" customFormat="1" ht="12.75" x14ac:dyDescent="0.2">
      <c r="A3998" s="380">
        <v>34684</v>
      </c>
      <c r="B3998" s="380" t="s">
        <v>10141</v>
      </c>
      <c r="C3998" s="380" t="s">
        <v>6447</v>
      </c>
      <c r="D3998" s="381">
        <v>208.13</v>
      </c>
    </row>
    <row r="3999" spans="1:4" s="380" customFormat="1" ht="12.75" x14ac:dyDescent="0.2">
      <c r="A3999" s="380">
        <v>34683</v>
      </c>
      <c r="B3999" s="380" t="s">
        <v>10142</v>
      </c>
      <c r="C3999" s="380" t="s">
        <v>6447</v>
      </c>
      <c r="D3999" s="381">
        <v>130.08000000000001</v>
      </c>
    </row>
    <row r="4000" spans="1:4" s="380" customFormat="1" ht="12.75" x14ac:dyDescent="0.2">
      <c r="A4000" s="380">
        <v>533</v>
      </c>
      <c r="B4000" s="380" t="s">
        <v>10143</v>
      </c>
      <c r="C4000" s="380" t="s">
        <v>6447</v>
      </c>
      <c r="D4000" s="381">
        <v>20.88</v>
      </c>
    </row>
    <row r="4001" spans="1:4" s="380" customFormat="1" ht="12.75" x14ac:dyDescent="0.2">
      <c r="A4001" s="380">
        <v>10515</v>
      </c>
      <c r="B4001" s="380" t="s">
        <v>10144</v>
      </c>
      <c r="C4001" s="380" t="s">
        <v>6447</v>
      </c>
      <c r="D4001" s="381">
        <v>39.39</v>
      </c>
    </row>
    <row r="4002" spans="1:4" s="380" customFormat="1" ht="12.75" x14ac:dyDescent="0.2">
      <c r="A4002" s="380">
        <v>536</v>
      </c>
      <c r="B4002" s="380" t="s">
        <v>10145</v>
      </c>
      <c r="C4002" s="380" t="s">
        <v>6447</v>
      </c>
      <c r="D4002" s="381">
        <v>28.5</v>
      </c>
    </row>
    <row r="4003" spans="1:4" s="380" customFormat="1" ht="12.75" x14ac:dyDescent="0.2">
      <c r="A4003" s="380">
        <v>153</v>
      </c>
      <c r="B4003" s="380" t="s">
        <v>10146</v>
      </c>
      <c r="C4003" s="380" t="s">
        <v>6445</v>
      </c>
      <c r="D4003" s="381">
        <v>99</v>
      </c>
    </row>
    <row r="4004" spans="1:4" s="380" customFormat="1" ht="12.75" x14ac:dyDescent="0.2">
      <c r="A4004" s="380">
        <v>34682</v>
      </c>
      <c r="B4004" s="380" t="s">
        <v>10147</v>
      </c>
      <c r="C4004" s="380" t="s">
        <v>6447</v>
      </c>
      <c r="D4004" s="381">
        <v>99.47</v>
      </c>
    </row>
    <row r="4005" spans="1:4" s="380" customFormat="1" ht="12.75" x14ac:dyDescent="0.2">
      <c r="A4005" s="380">
        <v>20205</v>
      </c>
      <c r="B4005" s="380" t="s">
        <v>13197</v>
      </c>
      <c r="C4005" s="380" t="s">
        <v>6465</v>
      </c>
      <c r="D4005" s="381">
        <v>3.77</v>
      </c>
    </row>
    <row r="4006" spans="1:4" s="380" customFormat="1" ht="12.75" x14ac:dyDescent="0.2">
      <c r="A4006" s="380">
        <v>4412</v>
      </c>
      <c r="B4006" s="380" t="s">
        <v>13198</v>
      </c>
      <c r="C4006" s="380" t="s">
        <v>6465</v>
      </c>
      <c r="D4006" s="381">
        <v>2.2599999999999998</v>
      </c>
    </row>
    <row r="4007" spans="1:4" s="380" customFormat="1" ht="12.75" x14ac:dyDescent="0.2">
      <c r="A4007" s="380">
        <v>4408</v>
      </c>
      <c r="B4007" s="380" t="s">
        <v>13199</v>
      </c>
      <c r="C4007" s="380" t="s">
        <v>6465</v>
      </c>
      <c r="D4007" s="381">
        <v>2.82</v>
      </c>
    </row>
    <row r="4008" spans="1:4" s="380" customFormat="1" ht="12.75" x14ac:dyDescent="0.2">
      <c r="A4008" s="380">
        <v>10559</v>
      </c>
      <c r="B4008" s="380" t="s">
        <v>10148</v>
      </c>
      <c r="C4008" s="380" t="s">
        <v>6446</v>
      </c>
      <c r="D4008" s="382">
        <v>2999</v>
      </c>
    </row>
    <row r="4009" spans="1:4" s="380" customFormat="1" ht="12.75" x14ac:dyDescent="0.2">
      <c r="A4009" s="380">
        <v>10664</v>
      </c>
      <c r="B4009" s="380" t="s">
        <v>10149</v>
      </c>
      <c r="C4009" s="380" t="s">
        <v>6446</v>
      </c>
      <c r="D4009" s="382">
        <v>8150.64</v>
      </c>
    </row>
    <row r="4010" spans="1:4" s="380" customFormat="1" ht="12.75" x14ac:dyDescent="0.2">
      <c r="A4010" s="380">
        <v>36250</v>
      </c>
      <c r="B4010" s="380" t="s">
        <v>10150</v>
      </c>
      <c r="C4010" s="380" t="s">
        <v>6465</v>
      </c>
      <c r="D4010" s="381">
        <v>5.21</v>
      </c>
    </row>
    <row r="4011" spans="1:4" s="380" customFormat="1" ht="12.75" x14ac:dyDescent="0.2">
      <c r="A4011" s="380">
        <v>10857</v>
      </c>
      <c r="B4011" s="380" t="s">
        <v>10151</v>
      </c>
      <c r="C4011" s="380" t="s">
        <v>6465</v>
      </c>
      <c r="D4011" s="381">
        <v>12.89</v>
      </c>
    </row>
    <row r="4012" spans="1:4" s="380" customFormat="1" ht="12.75" x14ac:dyDescent="0.2">
      <c r="A4012" s="380">
        <v>4803</v>
      </c>
      <c r="B4012" s="380" t="s">
        <v>10152</v>
      </c>
      <c r="C4012" s="380" t="s">
        <v>6465</v>
      </c>
      <c r="D4012" s="381">
        <v>36.340000000000003</v>
      </c>
    </row>
    <row r="4013" spans="1:4" s="380" customFormat="1" ht="12.75" x14ac:dyDescent="0.2">
      <c r="A4013" s="380">
        <v>6186</v>
      </c>
      <c r="B4013" s="380" t="s">
        <v>10153</v>
      </c>
      <c r="C4013" s="380" t="s">
        <v>6465</v>
      </c>
      <c r="D4013" s="381">
        <v>12.86</v>
      </c>
    </row>
    <row r="4014" spans="1:4" s="380" customFormat="1" ht="12.75" x14ac:dyDescent="0.2">
      <c r="A4014" s="380">
        <v>4829</v>
      </c>
      <c r="B4014" s="380" t="s">
        <v>10154</v>
      </c>
      <c r="C4014" s="380" t="s">
        <v>6465</v>
      </c>
      <c r="D4014" s="381">
        <v>27.14</v>
      </c>
    </row>
    <row r="4015" spans="1:4" s="380" customFormat="1" ht="12.75" x14ac:dyDescent="0.2">
      <c r="A4015" s="380">
        <v>39829</v>
      </c>
      <c r="B4015" s="380" t="s">
        <v>10155</v>
      </c>
      <c r="C4015" s="380" t="s">
        <v>6465</v>
      </c>
      <c r="D4015" s="381">
        <v>20</v>
      </c>
    </row>
    <row r="4016" spans="1:4" s="380" customFormat="1" ht="12.75" x14ac:dyDescent="0.2">
      <c r="A4016" s="380">
        <v>20231</v>
      </c>
      <c r="B4016" s="380" t="s">
        <v>10156</v>
      </c>
      <c r="C4016" s="380" t="s">
        <v>6465</v>
      </c>
      <c r="D4016" s="381">
        <v>56.56</v>
      </c>
    </row>
    <row r="4017" spans="1:4" s="380" customFormat="1" ht="12.75" x14ac:dyDescent="0.2">
      <c r="A4017" s="380">
        <v>4804</v>
      </c>
      <c r="B4017" s="380" t="s">
        <v>10157</v>
      </c>
      <c r="C4017" s="380" t="s">
        <v>6465</v>
      </c>
      <c r="D4017" s="381">
        <v>27.9</v>
      </c>
    </row>
    <row r="4018" spans="1:4" s="380" customFormat="1" ht="12.75" x14ac:dyDescent="0.2">
      <c r="A4018" s="380">
        <v>34680</v>
      </c>
      <c r="B4018" s="380" t="s">
        <v>10158</v>
      </c>
      <c r="C4018" s="380" t="s">
        <v>6465</v>
      </c>
      <c r="D4018" s="381">
        <v>30.6</v>
      </c>
    </row>
    <row r="4019" spans="1:4" s="380" customFormat="1" ht="12.75" x14ac:dyDescent="0.2">
      <c r="A4019" s="380">
        <v>11573</v>
      </c>
      <c r="B4019" s="380" t="s">
        <v>13200</v>
      </c>
      <c r="C4019" s="380" t="s">
        <v>6446</v>
      </c>
      <c r="D4019" s="381">
        <v>5.49</v>
      </c>
    </row>
    <row r="4020" spans="1:4" s="380" customFormat="1" ht="12.75" x14ac:dyDescent="0.2">
      <c r="A4020" s="380">
        <v>38401</v>
      </c>
      <c r="B4020" s="380" t="s">
        <v>10159</v>
      </c>
      <c r="C4020" s="380" t="s">
        <v>6446</v>
      </c>
      <c r="D4020" s="381">
        <v>13.71</v>
      </c>
    </row>
    <row r="4021" spans="1:4" s="380" customFormat="1" ht="12.75" x14ac:dyDescent="0.2">
      <c r="A4021" s="380">
        <v>11575</v>
      </c>
      <c r="B4021" s="380" t="s">
        <v>13201</v>
      </c>
      <c r="C4021" s="380" t="s">
        <v>6446</v>
      </c>
      <c r="D4021" s="381">
        <v>52.93</v>
      </c>
    </row>
    <row r="4022" spans="1:4" s="380" customFormat="1" ht="12.75" x14ac:dyDescent="0.2">
      <c r="A4022" s="380">
        <v>38179</v>
      </c>
      <c r="B4022" s="380" t="s">
        <v>13202</v>
      </c>
      <c r="C4022" s="380" t="s">
        <v>6446</v>
      </c>
      <c r="D4022" s="381">
        <v>43.77</v>
      </c>
    </row>
    <row r="4023" spans="1:4" s="380" customFormat="1" ht="12.75" x14ac:dyDescent="0.2">
      <c r="A4023" s="380">
        <v>20256</v>
      </c>
      <c r="B4023" s="380" t="s">
        <v>10160</v>
      </c>
      <c r="C4023" s="380" t="s">
        <v>6446</v>
      </c>
      <c r="D4023" s="381">
        <v>0.31</v>
      </c>
    </row>
    <row r="4024" spans="1:4" s="380" customFormat="1" ht="12.75" x14ac:dyDescent="0.2">
      <c r="A4024" s="380">
        <v>14511</v>
      </c>
      <c r="B4024" s="380" t="s">
        <v>10161</v>
      </c>
      <c r="C4024" s="380" t="s">
        <v>6446</v>
      </c>
      <c r="D4024" s="382">
        <v>730907.11</v>
      </c>
    </row>
    <row r="4025" spans="1:4" s="380" customFormat="1" ht="12.75" x14ac:dyDescent="0.2">
      <c r="A4025" s="380">
        <v>10642</v>
      </c>
      <c r="B4025" s="380" t="s">
        <v>10162</v>
      </c>
      <c r="C4025" s="380" t="s">
        <v>6446</v>
      </c>
      <c r="D4025" s="382">
        <v>688550</v>
      </c>
    </row>
    <row r="4026" spans="1:4" s="380" customFormat="1" ht="12.75" x14ac:dyDescent="0.2">
      <c r="A4026" s="380">
        <v>14489</v>
      </c>
      <c r="B4026" s="380" t="s">
        <v>10163</v>
      </c>
      <c r="C4026" s="380" t="s">
        <v>6446</v>
      </c>
      <c r="D4026" s="382">
        <v>610731.04</v>
      </c>
    </row>
    <row r="4027" spans="1:4" s="380" customFormat="1" ht="12.75" x14ac:dyDescent="0.2">
      <c r="A4027" s="380">
        <v>14513</v>
      </c>
      <c r="B4027" s="380" t="s">
        <v>10164</v>
      </c>
      <c r="C4027" s="380" t="s">
        <v>6446</v>
      </c>
      <c r="D4027" s="382">
        <v>458062.77</v>
      </c>
    </row>
    <row r="4028" spans="1:4" s="380" customFormat="1" ht="12.75" x14ac:dyDescent="0.2">
      <c r="A4028" s="380">
        <v>13600</v>
      </c>
      <c r="B4028" s="380" t="s">
        <v>10165</v>
      </c>
      <c r="C4028" s="380" t="s">
        <v>6446</v>
      </c>
      <c r="D4028" s="382">
        <v>591029.97</v>
      </c>
    </row>
    <row r="4029" spans="1:4" s="380" customFormat="1" ht="12.75" x14ac:dyDescent="0.2">
      <c r="A4029" s="380">
        <v>10646</v>
      </c>
      <c r="B4029" s="380" t="s">
        <v>10166</v>
      </c>
      <c r="C4029" s="380" t="s">
        <v>6446</v>
      </c>
      <c r="D4029" s="382">
        <v>440573.46</v>
      </c>
    </row>
    <row r="4030" spans="1:4" s="380" customFormat="1" ht="12.75" x14ac:dyDescent="0.2">
      <c r="A4030" s="380">
        <v>6070</v>
      </c>
      <c r="B4030" s="380" t="s">
        <v>10167</v>
      </c>
      <c r="C4030" s="380" t="s">
        <v>6446</v>
      </c>
      <c r="D4030" s="382">
        <v>601989.41</v>
      </c>
    </row>
    <row r="4031" spans="1:4" s="380" customFormat="1" ht="12.75" x14ac:dyDescent="0.2">
      <c r="A4031" s="380">
        <v>6069</v>
      </c>
      <c r="B4031" s="380" t="s">
        <v>10168</v>
      </c>
      <c r="C4031" s="380" t="s">
        <v>6446</v>
      </c>
      <c r="D4031" s="382">
        <v>132988.54</v>
      </c>
    </row>
    <row r="4032" spans="1:4" s="380" customFormat="1" ht="12.75" x14ac:dyDescent="0.2">
      <c r="A4032" s="380">
        <v>14626</v>
      </c>
      <c r="B4032" s="380" t="s">
        <v>10169</v>
      </c>
      <c r="C4032" s="380" t="s">
        <v>6446</v>
      </c>
      <c r="D4032" s="382">
        <v>659040.74</v>
      </c>
    </row>
    <row r="4033" spans="1:4" s="380" customFormat="1" ht="12.75" x14ac:dyDescent="0.2">
      <c r="A4033" s="380">
        <v>6067</v>
      </c>
      <c r="B4033" s="380" t="s">
        <v>10170</v>
      </c>
      <c r="C4033" s="380" t="s">
        <v>6446</v>
      </c>
      <c r="D4033" s="382">
        <v>541003.57999999996</v>
      </c>
    </row>
    <row r="4034" spans="1:4" s="380" customFormat="1" ht="12.75" x14ac:dyDescent="0.2">
      <c r="A4034" s="380">
        <v>38393</v>
      </c>
      <c r="B4034" s="380" t="s">
        <v>10171</v>
      </c>
      <c r="C4034" s="380" t="s">
        <v>6446</v>
      </c>
      <c r="D4034" s="381">
        <v>17</v>
      </c>
    </row>
    <row r="4035" spans="1:4" s="380" customFormat="1" ht="12.75" x14ac:dyDescent="0.2">
      <c r="A4035" s="380">
        <v>38390</v>
      </c>
      <c r="B4035" s="380" t="s">
        <v>10172</v>
      </c>
      <c r="C4035" s="380" t="s">
        <v>6446</v>
      </c>
      <c r="D4035" s="381">
        <v>37.700000000000003</v>
      </c>
    </row>
    <row r="4036" spans="1:4" s="380" customFormat="1" ht="12.75" x14ac:dyDescent="0.2">
      <c r="A4036" s="380">
        <v>36532</v>
      </c>
      <c r="B4036" s="380" t="s">
        <v>10173</v>
      </c>
      <c r="C4036" s="380" t="s">
        <v>6446</v>
      </c>
      <c r="D4036" s="382">
        <v>24642.84</v>
      </c>
    </row>
    <row r="4037" spans="1:4" s="380" customFormat="1" ht="12.75" x14ac:dyDescent="0.2">
      <c r="A4037" s="380">
        <v>11578</v>
      </c>
      <c r="B4037" s="380" t="s">
        <v>10174</v>
      </c>
      <c r="C4037" s="380" t="s">
        <v>6446</v>
      </c>
      <c r="D4037" s="381">
        <v>11.43</v>
      </c>
    </row>
    <row r="4038" spans="1:4" s="380" customFormat="1" ht="12.75" x14ac:dyDescent="0.2">
      <c r="A4038" s="380">
        <v>11577</v>
      </c>
      <c r="B4038" s="380" t="s">
        <v>10175</v>
      </c>
      <c r="C4038" s="380" t="s">
        <v>6446</v>
      </c>
      <c r="D4038" s="381">
        <v>10.91</v>
      </c>
    </row>
    <row r="4039" spans="1:4" s="380" customFormat="1" ht="12.75" x14ac:dyDescent="0.2">
      <c r="A4039" s="380">
        <v>42432</v>
      </c>
      <c r="B4039" s="380" t="s">
        <v>10176</v>
      </c>
      <c r="C4039" s="380" t="s">
        <v>6446</v>
      </c>
      <c r="D4039" s="382">
        <v>1857.71</v>
      </c>
    </row>
    <row r="4040" spans="1:4" s="380" customFormat="1" ht="12.75" x14ac:dyDescent="0.2">
      <c r="A4040" s="380">
        <v>42437</v>
      </c>
      <c r="B4040" s="380" t="s">
        <v>10177</v>
      </c>
      <c r="C4040" s="380" t="s">
        <v>6446</v>
      </c>
      <c r="D4040" s="382">
        <v>1412.35</v>
      </c>
    </row>
    <row r="4041" spans="1:4" s="380" customFormat="1" ht="12.75" x14ac:dyDescent="0.2">
      <c r="A4041" s="380">
        <v>1116</v>
      </c>
      <c r="B4041" s="380" t="s">
        <v>10178</v>
      </c>
      <c r="C4041" s="380" t="s">
        <v>6465</v>
      </c>
      <c r="D4041" s="381">
        <v>36.83</v>
      </c>
    </row>
    <row r="4042" spans="1:4" s="380" customFormat="1" ht="12.75" x14ac:dyDescent="0.2">
      <c r="A4042" s="380">
        <v>1115</v>
      </c>
      <c r="B4042" s="380" t="s">
        <v>10179</v>
      </c>
      <c r="C4042" s="380" t="s">
        <v>6465</v>
      </c>
      <c r="D4042" s="381">
        <v>44.12</v>
      </c>
    </row>
    <row r="4043" spans="1:4" s="380" customFormat="1" ht="12.75" x14ac:dyDescent="0.2">
      <c r="A4043" s="380">
        <v>1113</v>
      </c>
      <c r="B4043" s="380" t="s">
        <v>10180</v>
      </c>
      <c r="C4043" s="380" t="s">
        <v>6465</v>
      </c>
      <c r="D4043" s="381">
        <v>51.58</v>
      </c>
    </row>
    <row r="4044" spans="1:4" s="380" customFormat="1" ht="12.75" x14ac:dyDescent="0.2">
      <c r="A4044" s="380">
        <v>1114</v>
      </c>
      <c r="B4044" s="380" t="s">
        <v>10181</v>
      </c>
      <c r="C4044" s="380" t="s">
        <v>6465</v>
      </c>
      <c r="D4044" s="381">
        <v>61.45</v>
      </c>
    </row>
    <row r="4045" spans="1:4" s="380" customFormat="1" ht="12.75" x14ac:dyDescent="0.2">
      <c r="A4045" s="380">
        <v>40873</v>
      </c>
      <c r="B4045" s="380" t="s">
        <v>10182</v>
      </c>
      <c r="C4045" s="380" t="s">
        <v>6465</v>
      </c>
      <c r="D4045" s="381">
        <v>48.09</v>
      </c>
    </row>
    <row r="4046" spans="1:4" s="380" customFormat="1" ht="12.75" x14ac:dyDescent="0.2">
      <c r="A4046" s="380">
        <v>20214</v>
      </c>
      <c r="B4046" s="380" t="s">
        <v>10183</v>
      </c>
      <c r="C4046" s="380" t="s">
        <v>6446</v>
      </c>
      <c r="D4046" s="381">
        <v>45.16</v>
      </c>
    </row>
    <row r="4047" spans="1:4" s="380" customFormat="1" ht="12.75" x14ac:dyDescent="0.2">
      <c r="A4047" s="380">
        <v>11064</v>
      </c>
      <c r="B4047" s="380" t="s">
        <v>10184</v>
      </c>
      <c r="C4047" s="380" t="s">
        <v>6446</v>
      </c>
      <c r="D4047" s="381">
        <v>19.149999999999999</v>
      </c>
    </row>
    <row r="4048" spans="1:4" s="380" customFormat="1" ht="12.75" x14ac:dyDescent="0.2">
      <c r="A4048" s="380">
        <v>7237</v>
      </c>
      <c r="B4048" s="380" t="s">
        <v>10185</v>
      </c>
      <c r="C4048" s="380" t="s">
        <v>6446</v>
      </c>
      <c r="D4048" s="381">
        <v>26.12</v>
      </c>
    </row>
    <row r="4049" spans="1:4" s="380" customFormat="1" ht="12.75" x14ac:dyDescent="0.2">
      <c r="A4049" s="380">
        <v>11757</v>
      </c>
      <c r="B4049" s="380" t="s">
        <v>10186</v>
      </c>
      <c r="C4049" s="380" t="s">
        <v>6446</v>
      </c>
      <c r="D4049" s="381">
        <v>20.95</v>
      </c>
    </row>
    <row r="4050" spans="1:4" s="380" customFormat="1" ht="12.75" x14ac:dyDescent="0.2">
      <c r="A4050" s="380">
        <v>11758</v>
      </c>
      <c r="B4050" s="380" t="s">
        <v>10187</v>
      </c>
      <c r="C4050" s="380" t="s">
        <v>6446</v>
      </c>
      <c r="D4050" s="381">
        <v>52.9</v>
      </c>
    </row>
    <row r="4051" spans="1:4" s="380" customFormat="1" ht="12.75" x14ac:dyDescent="0.2">
      <c r="A4051" s="380">
        <v>37526</v>
      </c>
      <c r="B4051" s="380" t="s">
        <v>10188</v>
      </c>
      <c r="C4051" s="380" t="s">
        <v>6446</v>
      </c>
      <c r="D4051" s="381">
        <v>3.92</v>
      </c>
    </row>
    <row r="4052" spans="1:4" s="380" customFormat="1" ht="12.75" x14ac:dyDescent="0.2">
      <c r="A4052" s="380">
        <v>6076</v>
      </c>
      <c r="B4052" s="380" t="s">
        <v>10189</v>
      </c>
      <c r="C4052" s="380" t="s">
        <v>6624</v>
      </c>
      <c r="D4052" s="381">
        <v>55.19</v>
      </c>
    </row>
    <row r="4053" spans="1:4" s="380" customFormat="1" ht="12.75" x14ac:dyDescent="0.2">
      <c r="A4053" s="380">
        <v>13109</v>
      </c>
      <c r="B4053" s="380" t="s">
        <v>10190</v>
      </c>
      <c r="C4053" s="380" t="s">
        <v>6446</v>
      </c>
      <c r="D4053" s="381">
        <v>262.92</v>
      </c>
    </row>
    <row r="4054" spans="1:4" s="380" customFormat="1" ht="12.75" x14ac:dyDescent="0.2">
      <c r="A4054" s="380">
        <v>13110</v>
      </c>
      <c r="B4054" s="380" t="s">
        <v>10191</v>
      </c>
      <c r="C4054" s="380" t="s">
        <v>6446</v>
      </c>
      <c r="D4054" s="381">
        <v>346.01</v>
      </c>
    </row>
    <row r="4055" spans="1:4" s="380" customFormat="1" ht="12.75" x14ac:dyDescent="0.2">
      <c r="A4055" s="380">
        <v>7581</v>
      </c>
      <c r="B4055" s="380" t="s">
        <v>10192</v>
      </c>
      <c r="C4055" s="380" t="s">
        <v>6446</v>
      </c>
      <c r="D4055" s="381">
        <v>4.45</v>
      </c>
    </row>
    <row r="4056" spans="1:4" s="380" customFormat="1" ht="12.75" x14ac:dyDescent="0.2">
      <c r="A4056" s="380">
        <v>4509</v>
      </c>
      <c r="B4056" s="380" t="s">
        <v>10193</v>
      </c>
      <c r="C4056" s="380" t="s">
        <v>6465</v>
      </c>
      <c r="D4056" s="381">
        <v>4.2300000000000004</v>
      </c>
    </row>
    <row r="4057" spans="1:4" s="380" customFormat="1" ht="12.75" x14ac:dyDescent="0.2">
      <c r="A4057" s="380">
        <v>4512</v>
      </c>
      <c r="B4057" s="380" t="s">
        <v>10194</v>
      </c>
      <c r="C4057" s="380" t="s">
        <v>6465</v>
      </c>
      <c r="D4057" s="381">
        <v>2.02</v>
      </c>
    </row>
    <row r="4058" spans="1:4" s="380" customFormat="1" ht="12.75" x14ac:dyDescent="0.2">
      <c r="A4058" s="380">
        <v>4517</v>
      </c>
      <c r="B4058" s="380" t="s">
        <v>10195</v>
      </c>
      <c r="C4058" s="380" t="s">
        <v>6465</v>
      </c>
      <c r="D4058" s="381">
        <v>2.92</v>
      </c>
    </row>
    <row r="4059" spans="1:4" s="380" customFormat="1" ht="12.75" x14ac:dyDescent="0.2">
      <c r="A4059" s="380">
        <v>20206</v>
      </c>
      <c r="B4059" s="380" t="s">
        <v>13203</v>
      </c>
      <c r="C4059" s="380" t="s">
        <v>6465</v>
      </c>
      <c r="D4059" s="381">
        <v>10.17</v>
      </c>
    </row>
    <row r="4060" spans="1:4" s="380" customFormat="1" ht="12.75" x14ac:dyDescent="0.2">
      <c r="A4060" s="380">
        <v>4460</v>
      </c>
      <c r="B4060" s="380" t="s">
        <v>13204</v>
      </c>
      <c r="C4060" s="380" t="s">
        <v>6465</v>
      </c>
      <c r="D4060" s="381">
        <v>10.44</v>
      </c>
    </row>
    <row r="4061" spans="1:4" s="380" customFormat="1" ht="12.75" x14ac:dyDescent="0.2">
      <c r="A4061" s="380">
        <v>4417</v>
      </c>
      <c r="B4061" s="380" t="s">
        <v>13205</v>
      </c>
      <c r="C4061" s="380" t="s">
        <v>6465</v>
      </c>
      <c r="D4061" s="381">
        <v>8.0500000000000007</v>
      </c>
    </row>
    <row r="4062" spans="1:4" s="380" customFormat="1" ht="12.75" x14ac:dyDescent="0.2">
      <c r="A4062" s="380">
        <v>4415</v>
      </c>
      <c r="B4062" s="380" t="s">
        <v>13206</v>
      </c>
      <c r="C4062" s="380" t="s">
        <v>6465</v>
      </c>
      <c r="D4062" s="381">
        <v>5.59</v>
      </c>
    </row>
    <row r="4063" spans="1:4" s="380" customFormat="1" ht="12.75" x14ac:dyDescent="0.2">
      <c r="A4063" s="380">
        <v>37373</v>
      </c>
      <c r="B4063" s="380" t="s">
        <v>10196</v>
      </c>
      <c r="C4063" s="380" t="s">
        <v>6456</v>
      </c>
      <c r="D4063" s="381">
        <v>0.06</v>
      </c>
    </row>
    <row r="4064" spans="1:4" s="380" customFormat="1" ht="12.75" x14ac:dyDescent="0.2">
      <c r="A4064" s="380">
        <v>40864</v>
      </c>
      <c r="B4064" s="380" t="s">
        <v>10197</v>
      </c>
      <c r="C4064" s="380" t="s">
        <v>6627</v>
      </c>
      <c r="D4064" s="381">
        <v>11.13</v>
      </c>
    </row>
    <row r="4065" spans="1:4" s="380" customFormat="1" ht="12.75" x14ac:dyDescent="0.2">
      <c r="A4065" s="380">
        <v>4734</v>
      </c>
      <c r="B4065" s="380" t="s">
        <v>10198</v>
      </c>
      <c r="C4065" s="380" t="s">
        <v>6624</v>
      </c>
      <c r="D4065" s="381">
        <v>174.2</v>
      </c>
    </row>
    <row r="4066" spans="1:4" s="380" customFormat="1" ht="12.75" x14ac:dyDescent="0.2">
      <c r="A4066" s="380">
        <v>6085</v>
      </c>
      <c r="B4066" s="380" t="s">
        <v>15169</v>
      </c>
      <c r="C4066" s="380" t="s">
        <v>6445</v>
      </c>
      <c r="D4066" s="381">
        <v>9.1</v>
      </c>
    </row>
    <row r="4067" spans="1:4" s="380" customFormat="1" ht="12.75" x14ac:dyDescent="0.2">
      <c r="A4067" s="380">
        <v>38396</v>
      </c>
      <c r="B4067" s="380" t="s">
        <v>10199</v>
      </c>
      <c r="C4067" s="380" t="s">
        <v>6446</v>
      </c>
      <c r="D4067" s="381">
        <v>536.44000000000005</v>
      </c>
    </row>
    <row r="4068" spans="1:4" s="380" customFormat="1" ht="12.75" x14ac:dyDescent="0.2">
      <c r="A4068" s="380">
        <v>11622</v>
      </c>
      <c r="B4068" s="380" t="s">
        <v>10200</v>
      </c>
      <c r="C4068" s="380" t="s">
        <v>6462</v>
      </c>
      <c r="D4068" s="381">
        <v>74.599999999999994</v>
      </c>
    </row>
    <row r="4069" spans="1:4" s="380" customFormat="1" ht="12.75" x14ac:dyDescent="0.2">
      <c r="A4069" s="380">
        <v>43143</v>
      </c>
      <c r="B4069" s="380" t="s">
        <v>10201</v>
      </c>
      <c r="C4069" s="380" t="s">
        <v>6445</v>
      </c>
      <c r="D4069" s="381">
        <v>28.17</v>
      </c>
    </row>
    <row r="4070" spans="1:4" s="380" customFormat="1" ht="12.75" x14ac:dyDescent="0.2">
      <c r="A4070" s="380">
        <v>7317</v>
      </c>
      <c r="B4070" s="380" t="s">
        <v>10202</v>
      </c>
      <c r="C4070" s="380" t="s">
        <v>6462</v>
      </c>
      <c r="D4070" s="381">
        <v>33.950000000000003</v>
      </c>
    </row>
    <row r="4071" spans="1:4" s="380" customFormat="1" ht="12.75" x14ac:dyDescent="0.2">
      <c r="A4071" s="380">
        <v>142</v>
      </c>
      <c r="B4071" s="380" t="s">
        <v>10203</v>
      </c>
      <c r="C4071" s="380" t="s">
        <v>10204</v>
      </c>
      <c r="D4071" s="381">
        <v>35.200000000000003</v>
      </c>
    </row>
    <row r="4072" spans="1:4" s="380" customFormat="1" ht="12.75" x14ac:dyDescent="0.2">
      <c r="A4072" s="380">
        <v>43142</v>
      </c>
      <c r="B4072" s="380" t="s">
        <v>10205</v>
      </c>
      <c r="C4072" s="380" t="s">
        <v>6445</v>
      </c>
      <c r="D4072" s="381">
        <v>159.9</v>
      </c>
    </row>
    <row r="4073" spans="1:4" s="380" customFormat="1" ht="12.75" x14ac:dyDescent="0.2">
      <c r="A4073" s="380">
        <v>38123</v>
      </c>
      <c r="B4073" s="380" t="s">
        <v>10206</v>
      </c>
      <c r="C4073" s="380" t="s">
        <v>6462</v>
      </c>
      <c r="D4073" s="381">
        <v>57.53</v>
      </c>
    </row>
    <row r="4074" spans="1:4" s="380" customFormat="1" ht="12.75" x14ac:dyDescent="0.2">
      <c r="A4074" s="380">
        <v>42701</v>
      </c>
      <c r="B4074" s="380" t="s">
        <v>10207</v>
      </c>
      <c r="C4074" s="380" t="s">
        <v>6446</v>
      </c>
      <c r="D4074" s="381">
        <v>54.38</v>
      </c>
    </row>
    <row r="4075" spans="1:4" s="380" customFormat="1" ht="12.75" x14ac:dyDescent="0.2">
      <c r="A4075" s="380">
        <v>42702</v>
      </c>
      <c r="B4075" s="380" t="s">
        <v>10208</v>
      </c>
      <c r="C4075" s="380" t="s">
        <v>6446</v>
      </c>
      <c r="D4075" s="381">
        <v>96.62</v>
      </c>
    </row>
    <row r="4076" spans="1:4" s="380" customFormat="1" ht="12.75" x14ac:dyDescent="0.2">
      <c r="A4076" s="380">
        <v>37955</v>
      </c>
      <c r="B4076" s="380" t="s">
        <v>10209</v>
      </c>
      <c r="C4076" s="380" t="s">
        <v>6446</v>
      </c>
      <c r="D4076" s="381">
        <v>125.22</v>
      </c>
    </row>
    <row r="4077" spans="1:4" s="380" customFormat="1" ht="12.75" x14ac:dyDescent="0.2">
      <c r="A4077" s="380">
        <v>42699</v>
      </c>
      <c r="B4077" s="380" t="s">
        <v>10210</v>
      </c>
      <c r="C4077" s="380" t="s">
        <v>6446</v>
      </c>
      <c r="D4077" s="381">
        <v>33.21</v>
      </c>
    </row>
    <row r="4078" spans="1:4" s="380" customFormat="1" ht="12.75" x14ac:dyDescent="0.2">
      <c r="A4078" s="380">
        <v>42700</v>
      </c>
      <c r="B4078" s="380" t="s">
        <v>10211</v>
      </c>
      <c r="C4078" s="380" t="s">
        <v>6446</v>
      </c>
      <c r="D4078" s="381">
        <v>94.69</v>
      </c>
    </row>
    <row r="4079" spans="1:4" s="380" customFormat="1" ht="12.75" x14ac:dyDescent="0.2">
      <c r="A4079" s="380">
        <v>37743</v>
      </c>
      <c r="B4079" s="380" t="s">
        <v>10212</v>
      </c>
      <c r="C4079" s="380" t="s">
        <v>6446</v>
      </c>
      <c r="D4079" s="382">
        <v>202080.27</v>
      </c>
    </row>
    <row r="4080" spans="1:4" s="380" customFormat="1" ht="12.75" x14ac:dyDescent="0.2">
      <c r="A4080" s="380">
        <v>37744</v>
      </c>
      <c r="B4080" s="380" t="s">
        <v>10213</v>
      </c>
      <c r="C4080" s="380" t="s">
        <v>6446</v>
      </c>
      <c r="D4080" s="382">
        <v>237608.39</v>
      </c>
    </row>
    <row r="4081" spans="1:4" s="380" customFormat="1" ht="12.75" x14ac:dyDescent="0.2">
      <c r="A4081" s="380">
        <v>37741</v>
      </c>
      <c r="B4081" s="380" t="s">
        <v>10214</v>
      </c>
      <c r="C4081" s="380" t="s">
        <v>6446</v>
      </c>
      <c r="D4081" s="382">
        <v>183750.49</v>
      </c>
    </row>
    <row r="4082" spans="1:4" s="380" customFormat="1" ht="12.75" x14ac:dyDescent="0.2">
      <c r="A4082" s="380">
        <v>39396</v>
      </c>
      <c r="B4082" s="380" t="s">
        <v>10215</v>
      </c>
      <c r="C4082" s="380" t="s">
        <v>6446</v>
      </c>
      <c r="D4082" s="381">
        <v>43.74</v>
      </c>
    </row>
    <row r="4083" spans="1:4" s="380" customFormat="1" ht="12.75" x14ac:dyDescent="0.2">
      <c r="A4083" s="380">
        <v>39392</v>
      </c>
      <c r="B4083" s="380" t="s">
        <v>10216</v>
      </c>
      <c r="C4083" s="380" t="s">
        <v>6446</v>
      </c>
      <c r="D4083" s="381">
        <v>49.34</v>
      </c>
    </row>
    <row r="4084" spans="1:4" s="380" customFormat="1" ht="12.75" x14ac:dyDescent="0.2">
      <c r="A4084" s="380">
        <v>39393</v>
      </c>
      <c r="B4084" s="380" t="s">
        <v>10217</v>
      </c>
      <c r="C4084" s="380" t="s">
        <v>6446</v>
      </c>
      <c r="D4084" s="381">
        <v>30.51</v>
      </c>
    </row>
    <row r="4085" spans="1:4" s="380" customFormat="1" ht="12.75" x14ac:dyDescent="0.2">
      <c r="A4085" s="380">
        <v>39394</v>
      </c>
      <c r="B4085" s="380" t="s">
        <v>10218</v>
      </c>
      <c r="C4085" s="380" t="s">
        <v>6446</v>
      </c>
      <c r="D4085" s="381">
        <v>34.340000000000003</v>
      </c>
    </row>
    <row r="4086" spans="1:4" s="380" customFormat="1" ht="12.75" x14ac:dyDescent="0.2">
      <c r="A4086" s="380">
        <v>39395</v>
      </c>
      <c r="B4086" s="380" t="s">
        <v>10219</v>
      </c>
      <c r="C4086" s="380" t="s">
        <v>6446</v>
      </c>
      <c r="D4086" s="381">
        <v>31.94</v>
      </c>
    </row>
    <row r="4087" spans="1:4" s="380" customFormat="1" ht="12.75" x14ac:dyDescent="0.2">
      <c r="A4087" s="380">
        <v>14618</v>
      </c>
      <c r="B4087" s="380" t="s">
        <v>10220</v>
      </c>
      <c r="C4087" s="380" t="s">
        <v>6446</v>
      </c>
      <c r="D4087" s="382">
        <v>1115.3</v>
      </c>
    </row>
    <row r="4088" spans="1:4" s="380" customFormat="1" ht="12.75" x14ac:dyDescent="0.2">
      <c r="A4088" s="380">
        <v>40269</v>
      </c>
      <c r="B4088" s="380" t="s">
        <v>10221</v>
      </c>
      <c r="C4088" s="380" t="s">
        <v>6446</v>
      </c>
      <c r="D4088" s="382">
        <v>4493.47</v>
      </c>
    </row>
    <row r="4089" spans="1:4" s="380" customFormat="1" ht="12.75" x14ac:dyDescent="0.2">
      <c r="A4089" s="380">
        <v>6110</v>
      </c>
      <c r="B4089" s="380" t="s">
        <v>10222</v>
      </c>
      <c r="C4089" s="380" t="s">
        <v>6456</v>
      </c>
      <c r="D4089" s="381">
        <v>15.08</v>
      </c>
    </row>
    <row r="4090" spans="1:4" s="380" customFormat="1" ht="12.75" x14ac:dyDescent="0.2">
      <c r="A4090" s="380">
        <v>40910</v>
      </c>
      <c r="B4090" s="380" t="s">
        <v>10223</v>
      </c>
      <c r="C4090" s="380" t="s">
        <v>6627</v>
      </c>
      <c r="D4090" s="382">
        <v>2687.23</v>
      </c>
    </row>
    <row r="4091" spans="1:4" s="380" customFormat="1" ht="12.75" x14ac:dyDescent="0.2">
      <c r="A4091" s="380">
        <v>6111</v>
      </c>
      <c r="B4091" s="380" t="s">
        <v>10224</v>
      </c>
      <c r="C4091" s="380" t="s">
        <v>6456</v>
      </c>
      <c r="D4091" s="381">
        <v>9.84</v>
      </c>
    </row>
    <row r="4092" spans="1:4" s="380" customFormat="1" ht="12.75" x14ac:dyDescent="0.2">
      <c r="A4092" s="380">
        <v>41084</v>
      </c>
      <c r="B4092" s="380" t="s">
        <v>10225</v>
      </c>
      <c r="C4092" s="380" t="s">
        <v>6627</v>
      </c>
      <c r="D4092" s="382">
        <v>1753.25</v>
      </c>
    </row>
    <row r="4093" spans="1:4" s="380" customFormat="1" ht="12.75" x14ac:dyDescent="0.2">
      <c r="A4093" s="380">
        <v>25950</v>
      </c>
      <c r="B4093" s="380" t="s">
        <v>10226</v>
      </c>
      <c r="C4093" s="380" t="s">
        <v>6624</v>
      </c>
      <c r="D4093" s="381">
        <v>31.87</v>
      </c>
    </row>
    <row r="4094" spans="1:4" s="380" customFormat="1" ht="12.75" x14ac:dyDescent="0.2">
      <c r="A4094" s="380">
        <v>38637</v>
      </c>
      <c r="B4094" s="380" t="s">
        <v>10227</v>
      </c>
      <c r="C4094" s="380" t="s">
        <v>6446</v>
      </c>
      <c r="D4094" s="381">
        <v>204.8</v>
      </c>
    </row>
    <row r="4095" spans="1:4" s="380" customFormat="1" ht="12.75" x14ac:dyDescent="0.2">
      <c r="A4095" s="380">
        <v>6150</v>
      </c>
      <c r="B4095" s="380" t="s">
        <v>10228</v>
      </c>
      <c r="C4095" s="380" t="s">
        <v>6446</v>
      </c>
      <c r="D4095" s="381">
        <v>207.3</v>
      </c>
    </row>
    <row r="4096" spans="1:4" s="380" customFormat="1" ht="12.75" x14ac:dyDescent="0.2">
      <c r="A4096" s="380">
        <v>6136</v>
      </c>
      <c r="B4096" s="380" t="s">
        <v>10229</v>
      </c>
      <c r="C4096" s="380" t="s">
        <v>6446</v>
      </c>
      <c r="D4096" s="381">
        <v>162.94999999999999</v>
      </c>
    </row>
    <row r="4097" spans="1:4" s="380" customFormat="1" ht="12.75" x14ac:dyDescent="0.2">
      <c r="A4097" s="380">
        <v>38638</v>
      </c>
      <c r="B4097" s="380" t="s">
        <v>10230</v>
      </c>
      <c r="C4097" s="380" t="s">
        <v>6446</v>
      </c>
      <c r="D4097" s="381">
        <v>172.57</v>
      </c>
    </row>
    <row r="4098" spans="1:4" s="380" customFormat="1" ht="12.75" x14ac:dyDescent="0.2">
      <c r="A4098" s="380">
        <v>20262</v>
      </c>
      <c r="B4098" s="380" t="s">
        <v>10231</v>
      </c>
      <c r="C4098" s="380" t="s">
        <v>6446</v>
      </c>
      <c r="D4098" s="381">
        <v>11.03</v>
      </c>
    </row>
    <row r="4099" spans="1:4" s="380" customFormat="1" ht="12.75" x14ac:dyDescent="0.2">
      <c r="A4099" s="380">
        <v>6148</v>
      </c>
      <c r="B4099" s="380" t="s">
        <v>10232</v>
      </c>
      <c r="C4099" s="380" t="s">
        <v>6446</v>
      </c>
      <c r="D4099" s="381">
        <v>8.9499999999999993</v>
      </c>
    </row>
    <row r="4100" spans="1:4" s="380" customFormat="1" ht="12.75" x14ac:dyDescent="0.2">
      <c r="A4100" s="380">
        <v>6145</v>
      </c>
      <c r="B4100" s="380" t="s">
        <v>10233</v>
      </c>
      <c r="C4100" s="380" t="s">
        <v>6446</v>
      </c>
      <c r="D4100" s="381">
        <v>16.059999999999999</v>
      </c>
    </row>
    <row r="4101" spans="1:4" s="380" customFormat="1" ht="12.75" x14ac:dyDescent="0.2">
      <c r="A4101" s="380">
        <v>6149</v>
      </c>
      <c r="B4101" s="380" t="s">
        <v>10234</v>
      </c>
      <c r="C4101" s="380" t="s">
        <v>6446</v>
      </c>
      <c r="D4101" s="381">
        <v>15.16</v>
      </c>
    </row>
    <row r="4102" spans="1:4" s="380" customFormat="1" ht="12.75" x14ac:dyDescent="0.2">
      <c r="A4102" s="380">
        <v>6146</v>
      </c>
      <c r="B4102" s="380" t="s">
        <v>10235</v>
      </c>
      <c r="C4102" s="380" t="s">
        <v>6446</v>
      </c>
      <c r="D4102" s="381">
        <v>16.09</v>
      </c>
    </row>
    <row r="4103" spans="1:4" s="380" customFormat="1" ht="12.75" x14ac:dyDescent="0.2">
      <c r="A4103" s="380">
        <v>26026</v>
      </c>
      <c r="B4103" s="380" t="s">
        <v>10236</v>
      </c>
      <c r="C4103" s="380" t="s">
        <v>6462</v>
      </c>
      <c r="D4103" s="381">
        <v>2.96</v>
      </c>
    </row>
    <row r="4104" spans="1:4" s="380" customFormat="1" ht="12.75" x14ac:dyDescent="0.2">
      <c r="A4104" s="380">
        <v>39961</v>
      </c>
      <c r="B4104" s="380" t="s">
        <v>10237</v>
      </c>
      <c r="C4104" s="380" t="s">
        <v>6446</v>
      </c>
      <c r="D4104" s="381">
        <v>23.26</v>
      </c>
    </row>
    <row r="4105" spans="1:4" s="380" customFormat="1" ht="12.75" x14ac:dyDescent="0.2">
      <c r="A4105" s="380">
        <v>42433</v>
      </c>
      <c r="B4105" s="380" t="s">
        <v>10238</v>
      </c>
      <c r="C4105" s="380" t="s">
        <v>6446</v>
      </c>
      <c r="D4105" s="382">
        <v>3669.38</v>
      </c>
    </row>
    <row r="4106" spans="1:4" s="380" customFormat="1" ht="12.75" x14ac:dyDescent="0.2">
      <c r="A4106" s="380">
        <v>42434</v>
      </c>
      <c r="B4106" s="380" t="s">
        <v>10239</v>
      </c>
      <c r="C4106" s="380" t="s">
        <v>6446</v>
      </c>
      <c r="D4106" s="382">
        <v>3965.3</v>
      </c>
    </row>
    <row r="4107" spans="1:4" s="380" customFormat="1" ht="12.75" x14ac:dyDescent="0.2">
      <c r="A4107" s="380">
        <v>42435</v>
      </c>
      <c r="B4107" s="380" t="s">
        <v>10240</v>
      </c>
      <c r="C4107" s="380" t="s">
        <v>6446</v>
      </c>
      <c r="D4107" s="382">
        <v>1977.35</v>
      </c>
    </row>
    <row r="4108" spans="1:4" s="380" customFormat="1" ht="12.75" x14ac:dyDescent="0.2">
      <c r="A4108" s="380">
        <v>38061</v>
      </c>
      <c r="B4108" s="380" t="s">
        <v>10241</v>
      </c>
      <c r="C4108" s="380" t="s">
        <v>6446</v>
      </c>
      <c r="D4108" s="381">
        <v>36.659999999999997</v>
      </c>
    </row>
    <row r="4109" spans="1:4" s="380" customFormat="1" ht="12.75" x14ac:dyDescent="0.2">
      <c r="A4109" s="380">
        <v>20250</v>
      </c>
      <c r="B4109" s="380" t="s">
        <v>10242</v>
      </c>
      <c r="C4109" s="380" t="s">
        <v>6462</v>
      </c>
      <c r="D4109" s="381">
        <v>17.649999999999999</v>
      </c>
    </row>
    <row r="4110" spans="1:4" s="380" customFormat="1" ht="12.75" x14ac:dyDescent="0.2">
      <c r="A4110" s="380">
        <v>13388</v>
      </c>
      <c r="B4110" s="380" t="s">
        <v>10243</v>
      </c>
      <c r="C4110" s="380" t="s">
        <v>6462</v>
      </c>
      <c r="D4110" s="381">
        <v>114.31</v>
      </c>
    </row>
    <row r="4111" spans="1:4" s="380" customFormat="1" ht="12.75" x14ac:dyDescent="0.2">
      <c r="A4111" s="380">
        <v>39914</v>
      </c>
      <c r="B4111" s="380" t="s">
        <v>10244</v>
      </c>
      <c r="C4111" s="380" t="s">
        <v>6462</v>
      </c>
      <c r="D4111" s="381">
        <v>273.60000000000002</v>
      </c>
    </row>
    <row r="4112" spans="1:4" s="380" customFormat="1" ht="12.75" x14ac:dyDescent="0.2">
      <c r="A4112" s="380">
        <v>12732</v>
      </c>
      <c r="B4112" s="380" t="s">
        <v>10245</v>
      </c>
      <c r="C4112" s="380" t="s">
        <v>6446</v>
      </c>
      <c r="D4112" s="381">
        <v>315.69</v>
      </c>
    </row>
    <row r="4113" spans="1:4" s="380" customFormat="1" ht="12.75" x14ac:dyDescent="0.2">
      <c r="A4113" s="380">
        <v>6160</v>
      </c>
      <c r="B4113" s="380" t="s">
        <v>10246</v>
      </c>
      <c r="C4113" s="380" t="s">
        <v>6456</v>
      </c>
      <c r="D4113" s="381">
        <v>15.08</v>
      </c>
    </row>
    <row r="4114" spans="1:4" s="380" customFormat="1" ht="12.75" x14ac:dyDescent="0.2">
      <c r="A4114" s="380">
        <v>41087</v>
      </c>
      <c r="B4114" s="380" t="s">
        <v>10247</v>
      </c>
      <c r="C4114" s="380" t="s">
        <v>6627</v>
      </c>
      <c r="D4114" s="382">
        <v>2687.23</v>
      </c>
    </row>
    <row r="4115" spans="1:4" s="380" customFormat="1" ht="12.75" x14ac:dyDescent="0.2">
      <c r="A4115" s="380">
        <v>6166</v>
      </c>
      <c r="B4115" s="380" t="s">
        <v>10248</v>
      </c>
      <c r="C4115" s="380" t="s">
        <v>6456</v>
      </c>
      <c r="D4115" s="381">
        <v>16.829999999999998</v>
      </c>
    </row>
    <row r="4116" spans="1:4" s="380" customFormat="1" ht="12.75" x14ac:dyDescent="0.2">
      <c r="A4116" s="380">
        <v>41088</v>
      </c>
      <c r="B4116" s="380" t="s">
        <v>10249</v>
      </c>
      <c r="C4116" s="380" t="s">
        <v>6627</v>
      </c>
      <c r="D4116" s="382">
        <v>3000</v>
      </c>
    </row>
    <row r="4117" spans="1:4" s="380" customFormat="1" ht="12.75" x14ac:dyDescent="0.2">
      <c r="A4117" s="380">
        <v>20232</v>
      </c>
      <c r="B4117" s="380" t="s">
        <v>10250</v>
      </c>
      <c r="C4117" s="380" t="s">
        <v>6465</v>
      </c>
      <c r="D4117" s="381">
        <v>80.06</v>
      </c>
    </row>
    <row r="4118" spans="1:4" s="380" customFormat="1" ht="12.75" x14ac:dyDescent="0.2">
      <c r="A4118" s="380">
        <v>10856</v>
      </c>
      <c r="B4118" s="380" t="s">
        <v>10251</v>
      </c>
      <c r="C4118" s="380" t="s">
        <v>6465</v>
      </c>
      <c r="D4118" s="381">
        <v>84.17</v>
      </c>
    </row>
    <row r="4119" spans="1:4" s="380" customFormat="1" ht="12.75" x14ac:dyDescent="0.2">
      <c r="A4119" s="380">
        <v>4828</v>
      </c>
      <c r="B4119" s="380" t="s">
        <v>10252</v>
      </c>
      <c r="C4119" s="380" t="s">
        <v>6465</v>
      </c>
      <c r="D4119" s="381">
        <v>40.51</v>
      </c>
    </row>
    <row r="4120" spans="1:4" s="380" customFormat="1" ht="12.75" x14ac:dyDescent="0.2">
      <c r="A4120" s="380">
        <v>20249</v>
      </c>
      <c r="B4120" s="380" t="s">
        <v>10253</v>
      </c>
      <c r="C4120" s="380" t="s">
        <v>6465</v>
      </c>
      <c r="D4120" s="381">
        <v>22.18</v>
      </c>
    </row>
    <row r="4121" spans="1:4" s="380" customFormat="1" ht="12.75" x14ac:dyDescent="0.2">
      <c r="A4121" s="380">
        <v>11609</v>
      </c>
      <c r="B4121" s="380" t="s">
        <v>10254</v>
      </c>
      <c r="C4121" s="380" t="s">
        <v>6445</v>
      </c>
      <c r="D4121" s="381">
        <v>12.39</v>
      </c>
    </row>
    <row r="4122" spans="1:4" s="380" customFormat="1" ht="12.75" x14ac:dyDescent="0.2">
      <c r="A4122" s="380">
        <v>20083</v>
      </c>
      <c r="B4122" s="380" t="s">
        <v>15170</v>
      </c>
      <c r="C4122" s="380" t="s">
        <v>6446</v>
      </c>
      <c r="D4122" s="381">
        <v>75.84</v>
      </c>
    </row>
    <row r="4123" spans="1:4" s="380" customFormat="1" ht="12.75" x14ac:dyDescent="0.2">
      <c r="A4123" s="380">
        <v>10691</v>
      </c>
      <c r="B4123" s="380" t="s">
        <v>10255</v>
      </c>
      <c r="C4123" s="380" t="s">
        <v>6445</v>
      </c>
      <c r="D4123" s="381">
        <v>52.02</v>
      </c>
    </row>
    <row r="4124" spans="1:4" s="380" customFormat="1" ht="12.75" x14ac:dyDescent="0.2">
      <c r="A4124" s="380">
        <v>12295</v>
      </c>
      <c r="B4124" s="380" t="s">
        <v>10256</v>
      </c>
      <c r="C4124" s="380" t="s">
        <v>6446</v>
      </c>
      <c r="D4124" s="381">
        <v>2.69</v>
      </c>
    </row>
    <row r="4125" spans="1:4" s="380" customFormat="1" ht="12.75" x14ac:dyDescent="0.2">
      <c r="A4125" s="380">
        <v>12296</v>
      </c>
      <c r="B4125" s="380" t="s">
        <v>10257</v>
      </c>
      <c r="C4125" s="380" t="s">
        <v>6446</v>
      </c>
      <c r="D4125" s="381">
        <v>3.48</v>
      </c>
    </row>
    <row r="4126" spans="1:4" s="380" customFormat="1" ht="12.75" x14ac:dyDescent="0.2">
      <c r="A4126" s="380">
        <v>12294</v>
      </c>
      <c r="B4126" s="380" t="s">
        <v>10258</v>
      </c>
      <c r="C4126" s="380" t="s">
        <v>6446</v>
      </c>
      <c r="D4126" s="381">
        <v>8.35</v>
      </c>
    </row>
    <row r="4127" spans="1:4" s="380" customFormat="1" ht="12.75" x14ac:dyDescent="0.2">
      <c r="A4127" s="380">
        <v>14543</v>
      </c>
      <c r="B4127" s="380" t="s">
        <v>10259</v>
      </c>
      <c r="C4127" s="380" t="s">
        <v>6446</v>
      </c>
      <c r="D4127" s="381">
        <v>5.96</v>
      </c>
    </row>
    <row r="4128" spans="1:4" s="380" customFormat="1" ht="12.75" x14ac:dyDescent="0.2">
      <c r="A4128" s="380">
        <v>13329</v>
      </c>
      <c r="B4128" s="380" t="s">
        <v>10260</v>
      </c>
      <c r="C4128" s="380" t="s">
        <v>6446</v>
      </c>
      <c r="D4128" s="381">
        <v>3.5</v>
      </c>
    </row>
    <row r="4129" spans="1:4" s="380" customFormat="1" ht="12.75" x14ac:dyDescent="0.2">
      <c r="A4129" s="380">
        <v>21044</v>
      </c>
      <c r="B4129" s="380" t="s">
        <v>10261</v>
      </c>
      <c r="C4129" s="380" t="s">
        <v>6446</v>
      </c>
      <c r="D4129" s="381">
        <v>29.63</v>
      </c>
    </row>
    <row r="4130" spans="1:4" s="380" customFormat="1" ht="12.75" x14ac:dyDescent="0.2">
      <c r="A4130" s="380">
        <v>21045</v>
      </c>
      <c r="B4130" s="380" t="s">
        <v>10262</v>
      </c>
      <c r="C4130" s="380" t="s">
        <v>6446</v>
      </c>
      <c r="D4130" s="381">
        <v>40.590000000000003</v>
      </c>
    </row>
    <row r="4131" spans="1:4" s="380" customFormat="1" ht="12.75" x14ac:dyDescent="0.2">
      <c r="A4131" s="380">
        <v>21040</v>
      </c>
      <c r="B4131" s="380" t="s">
        <v>10263</v>
      </c>
      <c r="C4131" s="380" t="s">
        <v>6446</v>
      </c>
      <c r="D4131" s="381">
        <v>29</v>
      </c>
    </row>
    <row r="4132" spans="1:4" s="380" customFormat="1" ht="12.75" x14ac:dyDescent="0.2">
      <c r="A4132" s="380">
        <v>21041</v>
      </c>
      <c r="B4132" s="380" t="s">
        <v>10264</v>
      </c>
      <c r="C4132" s="380" t="s">
        <v>6446</v>
      </c>
      <c r="D4132" s="381">
        <v>35</v>
      </c>
    </row>
    <row r="4133" spans="1:4" s="380" customFormat="1" ht="12.75" x14ac:dyDescent="0.2">
      <c r="A4133" s="380">
        <v>21047</v>
      </c>
      <c r="B4133" s="380" t="s">
        <v>10265</v>
      </c>
      <c r="C4133" s="380" t="s">
        <v>6446</v>
      </c>
      <c r="D4133" s="381">
        <v>43.69</v>
      </c>
    </row>
    <row r="4134" spans="1:4" s="380" customFormat="1" ht="12.75" x14ac:dyDescent="0.2">
      <c r="A4134" s="380">
        <v>21043</v>
      </c>
      <c r="B4134" s="380" t="s">
        <v>10266</v>
      </c>
      <c r="C4134" s="380" t="s">
        <v>6446</v>
      </c>
      <c r="D4134" s="381">
        <v>42.54</v>
      </c>
    </row>
    <row r="4135" spans="1:4" s="380" customFormat="1" ht="12.75" x14ac:dyDescent="0.2">
      <c r="A4135" s="380">
        <v>21042</v>
      </c>
      <c r="B4135" s="380" t="s">
        <v>10267</v>
      </c>
      <c r="C4135" s="380" t="s">
        <v>6446</v>
      </c>
      <c r="D4135" s="381">
        <v>33.67</v>
      </c>
    </row>
    <row r="4136" spans="1:4" s="380" customFormat="1" ht="12.75" x14ac:dyDescent="0.2">
      <c r="A4136" s="380">
        <v>14149</v>
      </c>
      <c r="B4136" s="380" t="s">
        <v>10268</v>
      </c>
      <c r="C4136" s="380" t="s">
        <v>8558</v>
      </c>
      <c r="D4136" s="381">
        <v>188.98</v>
      </c>
    </row>
    <row r="4137" spans="1:4" s="380" customFormat="1" ht="12.75" x14ac:dyDescent="0.2">
      <c r="A4137" s="380">
        <v>38099</v>
      </c>
      <c r="B4137" s="380" t="s">
        <v>10269</v>
      </c>
      <c r="C4137" s="380" t="s">
        <v>6446</v>
      </c>
      <c r="D4137" s="381">
        <v>1.46</v>
      </c>
    </row>
    <row r="4138" spans="1:4" s="380" customFormat="1" ht="12.75" x14ac:dyDescent="0.2">
      <c r="A4138" s="380">
        <v>38100</v>
      </c>
      <c r="B4138" s="380" t="s">
        <v>10270</v>
      </c>
      <c r="C4138" s="380" t="s">
        <v>6446</v>
      </c>
      <c r="D4138" s="381">
        <v>2.39</v>
      </c>
    </row>
    <row r="4139" spans="1:4" s="380" customFormat="1" ht="12.75" x14ac:dyDescent="0.2">
      <c r="A4139" s="380">
        <v>20061</v>
      </c>
      <c r="B4139" s="380" t="s">
        <v>10271</v>
      </c>
      <c r="C4139" s="380" t="s">
        <v>6446</v>
      </c>
      <c r="D4139" s="381">
        <v>3.78</v>
      </c>
    </row>
    <row r="4140" spans="1:4" s="380" customFormat="1" ht="12.75" x14ac:dyDescent="0.2">
      <c r="A4140" s="380">
        <v>7576</v>
      </c>
      <c r="B4140" s="380" t="s">
        <v>10272</v>
      </c>
      <c r="C4140" s="380" t="s">
        <v>6446</v>
      </c>
      <c r="D4140" s="381">
        <v>182.66</v>
      </c>
    </row>
    <row r="4141" spans="1:4" s="380" customFormat="1" ht="12.75" x14ac:dyDescent="0.2">
      <c r="A4141" s="380">
        <v>3384</v>
      </c>
      <c r="B4141" s="380" t="s">
        <v>10273</v>
      </c>
      <c r="C4141" s="380" t="s">
        <v>6446</v>
      </c>
      <c r="D4141" s="381">
        <v>8.18</v>
      </c>
    </row>
    <row r="4142" spans="1:4" s="380" customFormat="1" ht="12.75" x14ac:dyDescent="0.2">
      <c r="A4142" s="380">
        <v>7572</v>
      </c>
      <c r="B4142" s="380" t="s">
        <v>10274</v>
      </c>
      <c r="C4142" s="380" t="s">
        <v>6446</v>
      </c>
      <c r="D4142" s="381">
        <v>5.99</v>
      </c>
    </row>
    <row r="4143" spans="1:4" s="380" customFormat="1" ht="12.75" x14ac:dyDescent="0.2">
      <c r="A4143" s="380">
        <v>3396</v>
      </c>
      <c r="B4143" s="380" t="s">
        <v>10275</v>
      </c>
      <c r="C4143" s="380" t="s">
        <v>6446</v>
      </c>
      <c r="D4143" s="381">
        <v>4.05</v>
      </c>
    </row>
    <row r="4144" spans="1:4" s="380" customFormat="1" ht="12.75" x14ac:dyDescent="0.2">
      <c r="A4144" s="380">
        <v>37590</v>
      </c>
      <c r="B4144" s="380" t="s">
        <v>10276</v>
      </c>
      <c r="C4144" s="380" t="s">
        <v>6446</v>
      </c>
      <c r="D4144" s="381">
        <v>21.8</v>
      </c>
    </row>
    <row r="4145" spans="1:4" s="380" customFormat="1" ht="12.75" x14ac:dyDescent="0.2">
      <c r="A4145" s="380">
        <v>37591</v>
      </c>
      <c r="B4145" s="380" t="s">
        <v>10277</v>
      </c>
      <c r="C4145" s="380" t="s">
        <v>6446</v>
      </c>
      <c r="D4145" s="381">
        <v>26.21</v>
      </c>
    </row>
    <row r="4146" spans="1:4" s="380" customFormat="1" ht="12.75" x14ac:dyDescent="0.2">
      <c r="A4146" s="380">
        <v>12626</v>
      </c>
      <c r="B4146" s="380" t="s">
        <v>10278</v>
      </c>
      <c r="C4146" s="380" t="s">
        <v>6446</v>
      </c>
      <c r="D4146" s="381">
        <v>18.149999999999999</v>
      </c>
    </row>
    <row r="4147" spans="1:4" s="380" customFormat="1" ht="12.75" x14ac:dyDescent="0.2">
      <c r="A4147" s="380">
        <v>11033</v>
      </c>
      <c r="B4147" s="380" t="s">
        <v>10279</v>
      </c>
      <c r="C4147" s="380" t="s">
        <v>6446</v>
      </c>
      <c r="D4147" s="381">
        <v>7.8</v>
      </c>
    </row>
    <row r="4148" spans="1:4" s="380" customFormat="1" ht="12.75" x14ac:dyDescent="0.2">
      <c r="A4148" s="380">
        <v>390</v>
      </c>
      <c r="B4148" s="380" t="s">
        <v>10280</v>
      </c>
      <c r="C4148" s="380" t="s">
        <v>6446</v>
      </c>
      <c r="D4148" s="381">
        <v>7.33</v>
      </c>
    </row>
    <row r="4149" spans="1:4" s="380" customFormat="1" ht="12.75" x14ac:dyDescent="0.2">
      <c r="A4149" s="380">
        <v>42436</v>
      </c>
      <c r="B4149" s="380" t="s">
        <v>10281</v>
      </c>
      <c r="C4149" s="380" t="s">
        <v>6446</v>
      </c>
      <c r="D4149" s="382">
        <v>2069.7199999999998</v>
      </c>
    </row>
    <row r="4150" spans="1:4" s="380" customFormat="1" ht="12.75" x14ac:dyDescent="0.2">
      <c r="A4150" s="380">
        <v>6193</v>
      </c>
      <c r="B4150" s="380" t="s">
        <v>13207</v>
      </c>
      <c r="C4150" s="380" t="s">
        <v>6465</v>
      </c>
      <c r="D4150" s="381">
        <v>20.91</v>
      </c>
    </row>
    <row r="4151" spans="1:4" s="380" customFormat="1" ht="12.75" x14ac:dyDescent="0.2">
      <c r="A4151" s="380">
        <v>6194</v>
      </c>
      <c r="B4151" s="380" t="s">
        <v>10282</v>
      </c>
      <c r="C4151" s="380" t="s">
        <v>6465</v>
      </c>
      <c r="D4151" s="381">
        <v>5.95</v>
      </c>
    </row>
    <row r="4152" spans="1:4" s="380" customFormat="1" ht="12.75" x14ac:dyDescent="0.2">
      <c r="A4152" s="380">
        <v>10567</v>
      </c>
      <c r="B4152" s="380" t="s">
        <v>10283</v>
      </c>
      <c r="C4152" s="380" t="s">
        <v>6465</v>
      </c>
      <c r="D4152" s="381">
        <v>9.43</v>
      </c>
    </row>
    <row r="4153" spans="1:4" s="380" customFormat="1" ht="12.75" x14ac:dyDescent="0.2">
      <c r="A4153" s="380">
        <v>6212</v>
      </c>
      <c r="B4153" s="380" t="s">
        <v>10284</v>
      </c>
      <c r="C4153" s="380" t="s">
        <v>6465</v>
      </c>
      <c r="D4153" s="381">
        <v>13.84</v>
      </c>
    </row>
    <row r="4154" spans="1:4" s="380" customFormat="1" ht="12.75" x14ac:dyDescent="0.2">
      <c r="A4154" s="380">
        <v>3993</v>
      </c>
      <c r="B4154" s="380" t="s">
        <v>13208</v>
      </c>
      <c r="C4154" s="380" t="s">
        <v>6447</v>
      </c>
      <c r="D4154" s="381">
        <v>135.18</v>
      </c>
    </row>
    <row r="4155" spans="1:4" s="380" customFormat="1" ht="12.75" x14ac:dyDescent="0.2">
      <c r="A4155" s="380">
        <v>3990</v>
      </c>
      <c r="B4155" s="380" t="s">
        <v>13209</v>
      </c>
      <c r="C4155" s="380" t="s">
        <v>6465</v>
      </c>
      <c r="D4155" s="381">
        <v>25.43</v>
      </c>
    </row>
    <row r="4156" spans="1:4" s="380" customFormat="1" ht="12.75" x14ac:dyDescent="0.2">
      <c r="A4156" s="380">
        <v>3992</v>
      </c>
      <c r="B4156" s="380" t="s">
        <v>13210</v>
      </c>
      <c r="C4156" s="380" t="s">
        <v>6465</v>
      </c>
      <c r="D4156" s="381">
        <v>34.340000000000003</v>
      </c>
    </row>
    <row r="4157" spans="1:4" s="380" customFormat="1" ht="12.75" x14ac:dyDescent="0.2">
      <c r="A4157" s="380">
        <v>6178</v>
      </c>
      <c r="B4157" s="380" t="s">
        <v>10285</v>
      </c>
      <c r="C4157" s="380" t="s">
        <v>6447</v>
      </c>
      <c r="D4157" s="381">
        <v>214.6</v>
      </c>
    </row>
    <row r="4158" spans="1:4" s="380" customFormat="1" ht="12.75" x14ac:dyDescent="0.2">
      <c r="A4158" s="380">
        <v>6180</v>
      </c>
      <c r="B4158" s="380" t="s">
        <v>10286</v>
      </c>
      <c r="C4158" s="380" t="s">
        <v>6447</v>
      </c>
      <c r="D4158" s="381">
        <v>231.61</v>
      </c>
    </row>
    <row r="4159" spans="1:4" s="380" customFormat="1" ht="12.75" x14ac:dyDescent="0.2">
      <c r="A4159" s="380">
        <v>6182</v>
      </c>
      <c r="B4159" s="380" t="s">
        <v>10287</v>
      </c>
      <c r="C4159" s="380" t="s">
        <v>6447</v>
      </c>
      <c r="D4159" s="381">
        <v>287.48</v>
      </c>
    </row>
    <row r="4160" spans="1:4" s="380" customFormat="1" ht="12.75" x14ac:dyDescent="0.2">
      <c r="A4160" s="380">
        <v>43614</v>
      </c>
      <c r="B4160" s="380" t="s">
        <v>13211</v>
      </c>
      <c r="C4160" s="380" t="s">
        <v>6465</v>
      </c>
      <c r="D4160" s="381">
        <v>17.18</v>
      </c>
    </row>
    <row r="4161" spans="1:4" s="380" customFormat="1" ht="12.75" x14ac:dyDescent="0.2">
      <c r="A4161" s="380">
        <v>6189</v>
      </c>
      <c r="B4161" s="380" t="s">
        <v>13212</v>
      </c>
      <c r="C4161" s="380" t="s">
        <v>6465</v>
      </c>
      <c r="D4161" s="381">
        <v>30.52</v>
      </c>
    </row>
    <row r="4162" spans="1:4" s="380" customFormat="1" ht="12.75" x14ac:dyDescent="0.2">
      <c r="A4162" s="380">
        <v>6214</v>
      </c>
      <c r="B4162" s="380" t="s">
        <v>10288</v>
      </c>
      <c r="C4162" s="380" t="s">
        <v>6447</v>
      </c>
      <c r="D4162" s="381">
        <v>134.43</v>
      </c>
    </row>
    <row r="4163" spans="1:4" s="380" customFormat="1" ht="12.75" x14ac:dyDescent="0.2">
      <c r="A4163" s="380">
        <v>36153</v>
      </c>
      <c r="B4163" s="380" t="s">
        <v>10289</v>
      </c>
      <c r="C4163" s="380" t="s">
        <v>6446</v>
      </c>
      <c r="D4163" s="381">
        <v>197.28</v>
      </c>
    </row>
    <row r="4164" spans="1:4" s="380" customFormat="1" ht="12.75" x14ac:dyDescent="0.2">
      <c r="A4164" s="380">
        <v>10740</v>
      </c>
      <c r="B4164" s="380" t="s">
        <v>10290</v>
      </c>
      <c r="C4164" s="380" t="s">
        <v>6446</v>
      </c>
      <c r="D4164" s="382">
        <v>10532.65</v>
      </c>
    </row>
    <row r="4165" spans="1:4" s="380" customFormat="1" ht="12.75" x14ac:dyDescent="0.2">
      <c r="A4165" s="380">
        <v>13914</v>
      </c>
      <c r="B4165" s="380" t="s">
        <v>10291</v>
      </c>
      <c r="C4165" s="380" t="s">
        <v>6446</v>
      </c>
      <c r="D4165" s="381">
        <v>762.08</v>
      </c>
    </row>
    <row r="4166" spans="1:4" s="380" customFormat="1" ht="12.75" x14ac:dyDescent="0.2">
      <c r="A4166" s="380">
        <v>10742</v>
      </c>
      <c r="B4166" s="380" t="s">
        <v>10292</v>
      </c>
      <c r="C4166" s="380" t="s">
        <v>6446</v>
      </c>
      <c r="D4166" s="382">
        <v>1111.5</v>
      </c>
    </row>
    <row r="4167" spans="1:4" s="380" customFormat="1" ht="12.75" x14ac:dyDescent="0.2">
      <c r="A4167" s="380">
        <v>38465</v>
      </c>
      <c r="B4167" s="380" t="s">
        <v>10293</v>
      </c>
      <c r="C4167" s="380" t="s">
        <v>6446</v>
      </c>
      <c r="D4167" s="381">
        <v>32.39</v>
      </c>
    </row>
    <row r="4168" spans="1:4" s="380" customFormat="1" ht="12.75" x14ac:dyDescent="0.2">
      <c r="A4168" s="380">
        <v>7543</v>
      </c>
      <c r="B4168" s="380" t="s">
        <v>10294</v>
      </c>
      <c r="C4168" s="380" t="s">
        <v>6446</v>
      </c>
      <c r="D4168" s="381">
        <v>5.42</v>
      </c>
    </row>
    <row r="4169" spans="1:4" s="380" customFormat="1" ht="12.75" x14ac:dyDescent="0.2">
      <c r="A4169" s="380">
        <v>43427</v>
      </c>
      <c r="B4169" s="380" t="s">
        <v>10295</v>
      </c>
      <c r="C4169" s="380" t="s">
        <v>6446</v>
      </c>
      <c r="D4169" s="382">
        <v>1700.84</v>
      </c>
    </row>
    <row r="4170" spans="1:4" s="380" customFormat="1" ht="12.75" x14ac:dyDescent="0.2">
      <c r="A4170" s="380">
        <v>41613</v>
      </c>
      <c r="B4170" s="380" t="s">
        <v>10296</v>
      </c>
      <c r="C4170" s="380" t="s">
        <v>6446</v>
      </c>
      <c r="D4170" s="381">
        <v>109.33</v>
      </c>
    </row>
    <row r="4171" spans="1:4" s="380" customFormat="1" ht="12.75" x14ac:dyDescent="0.2">
      <c r="A4171" s="380">
        <v>41614</v>
      </c>
      <c r="B4171" s="380" t="s">
        <v>10297</v>
      </c>
      <c r="C4171" s="380" t="s">
        <v>6446</v>
      </c>
      <c r="D4171" s="381">
        <v>139.31</v>
      </c>
    </row>
    <row r="4172" spans="1:4" s="380" customFormat="1" ht="12.75" x14ac:dyDescent="0.2">
      <c r="A4172" s="380">
        <v>41615</v>
      </c>
      <c r="B4172" s="380" t="s">
        <v>10298</v>
      </c>
      <c r="C4172" s="380" t="s">
        <v>6446</v>
      </c>
      <c r="D4172" s="381">
        <v>215.31</v>
      </c>
    </row>
    <row r="4173" spans="1:4" s="380" customFormat="1" ht="12.75" x14ac:dyDescent="0.2">
      <c r="A4173" s="380">
        <v>41616</v>
      </c>
      <c r="B4173" s="380" t="s">
        <v>10299</v>
      </c>
      <c r="C4173" s="380" t="s">
        <v>6446</v>
      </c>
      <c r="D4173" s="381">
        <v>321.70999999999998</v>
      </c>
    </row>
    <row r="4174" spans="1:4" s="380" customFormat="1" ht="12.75" x14ac:dyDescent="0.2">
      <c r="A4174" s="380">
        <v>41617</v>
      </c>
      <c r="B4174" s="380" t="s">
        <v>10300</v>
      </c>
      <c r="C4174" s="380" t="s">
        <v>6446</v>
      </c>
      <c r="D4174" s="381">
        <v>639.67999999999995</v>
      </c>
    </row>
    <row r="4175" spans="1:4" s="380" customFormat="1" ht="12.75" x14ac:dyDescent="0.2">
      <c r="A4175" s="380">
        <v>41618</v>
      </c>
      <c r="B4175" s="380" t="s">
        <v>10301</v>
      </c>
      <c r="C4175" s="380" t="s">
        <v>6446</v>
      </c>
      <c r="D4175" s="382">
        <v>1177.6199999999999</v>
      </c>
    </row>
    <row r="4176" spans="1:4" s="380" customFormat="1" ht="12.75" x14ac:dyDescent="0.2">
      <c r="A4176" s="380">
        <v>43428</v>
      </c>
      <c r="B4176" s="380" t="s">
        <v>10302</v>
      </c>
      <c r="C4176" s="380" t="s">
        <v>6446</v>
      </c>
      <c r="D4176" s="382">
        <v>2068.52</v>
      </c>
    </row>
    <row r="4177" spans="1:4" s="380" customFormat="1" ht="12.75" x14ac:dyDescent="0.2">
      <c r="A4177" s="380">
        <v>41619</v>
      </c>
      <c r="B4177" s="380" t="s">
        <v>10303</v>
      </c>
      <c r="C4177" s="380" t="s">
        <v>6446</v>
      </c>
      <c r="D4177" s="381">
        <v>134.02000000000001</v>
      </c>
    </row>
    <row r="4178" spans="1:4" s="380" customFormat="1" ht="12.75" x14ac:dyDescent="0.2">
      <c r="A4178" s="380">
        <v>41620</v>
      </c>
      <c r="B4178" s="380" t="s">
        <v>10304</v>
      </c>
      <c r="C4178" s="380" t="s">
        <v>6446</v>
      </c>
      <c r="D4178" s="381">
        <v>169.29</v>
      </c>
    </row>
    <row r="4179" spans="1:4" s="380" customFormat="1" ht="12.75" x14ac:dyDescent="0.2">
      <c r="A4179" s="380">
        <v>41622</v>
      </c>
      <c r="B4179" s="380" t="s">
        <v>10305</v>
      </c>
      <c r="C4179" s="380" t="s">
        <v>6446</v>
      </c>
      <c r="D4179" s="381">
        <v>293.61</v>
      </c>
    </row>
    <row r="4180" spans="1:4" s="380" customFormat="1" ht="12.75" x14ac:dyDescent="0.2">
      <c r="A4180" s="380">
        <v>41623</v>
      </c>
      <c r="B4180" s="380" t="s">
        <v>10306</v>
      </c>
      <c r="C4180" s="380" t="s">
        <v>6446</v>
      </c>
      <c r="D4180" s="381">
        <v>451.44</v>
      </c>
    </row>
    <row r="4181" spans="1:4" s="380" customFormat="1" ht="12.75" x14ac:dyDescent="0.2">
      <c r="A4181" s="380">
        <v>41624</v>
      </c>
      <c r="B4181" s="380" t="s">
        <v>10307</v>
      </c>
      <c r="C4181" s="380" t="s">
        <v>6446</v>
      </c>
      <c r="D4181" s="381">
        <v>846.45</v>
      </c>
    </row>
    <row r="4182" spans="1:4" s="380" customFormat="1" ht="12.75" x14ac:dyDescent="0.2">
      <c r="A4182" s="380">
        <v>41625</v>
      </c>
      <c r="B4182" s="380" t="s">
        <v>10308</v>
      </c>
      <c r="C4182" s="380" t="s">
        <v>6446</v>
      </c>
      <c r="D4182" s="382">
        <v>1302.3</v>
      </c>
    </row>
    <row r="4183" spans="1:4" s="380" customFormat="1" ht="12.75" x14ac:dyDescent="0.2">
      <c r="A4183" s="380">
        <v>39352</v>
      </c>
      <c r="B4183" s="380" t="s">
        <v>10309</v>
      </c>
      <c r="C4183" s="380" t="s">
        <v>6446</v>
      </c>
      <c r="D4183" s="381">
        <v>3.34</v>
      </c>
    </row>
    <row r="4184" spans="1:4" s="380" customFormat="1" ht="12.75" x14ac:dyDescent="0.2">
      <c r="A4184" s="380">
        <v>39346</v>
      </c>
      <c r="B4184" s="380" t="s">
        <v>10310</v>
      </c>
      <c r="C4184" s="380" t="s">
        <v>6446</v>
      </c>
      <c r="D4184" s="381">
        <v>3.34</v>
      </c>
    </row>
    <row r="4185" spans="1:4" s="380" customFormat="1" ht="12.75" x14ac:dyDescent="0.2">
      <c r="A4185" s="380">
        <v>39350</v>
      </c>
      <c r="B4185" s="380" t="s">
        <v>10311</v>
      </c>
      <c r="C4185" s="380" t="s">
        <v>6446</v>
      </c>
      <c r="D4185" s="381">
        <v>3.6</v>
      </c>
    </row>
    <row r="4186" spans="1:4" s="380" customFormat="1" ht="12.75" x14ac:dyDescent="0.2">
      <c r="A4186" s="380">
        <v>39351</v>
      </c>
      <c r="B4186" s="380" t="s">
        <v>10312</v>
      </c>
      <c r="C4186" s="380" t="s">
        <v>6446</v>
      </c>
      <c r="D4186" s="381">
        <v>4.16</v>
      </c>
    </row>
    <row r="4187" spans="1:4" s="380" customFormat="1" ht="12.75" x14ac:dyDescent="0.2">
      <c r="A4187" s="380">
        <v>38952</v>
      </c>
      <c r="B4187" s="380" t="s">
        <v>10313</v>
      </c>
      <c r="C4187" s="380" t="s">
        <v>6446</v>
      </c>
      <c r="D4187" s="381">
        <v>4.1900000000000004</v>
      </c>
    </row>
    <row r="4188" spans="1:4" s="380" customFormat="1" ht="12.75" x14ac:dyDescent="0.2">
      <c r="A4188" s="380">
        <v>38953</v>
      </c>
      <c r="B4188" s="380" t="s">
        <v>10314</v>
      </c>
      <c r="C4188" s="380" t="s">
        <v>6446</v>
      </c>
      <c r="D4188" s="381">
        <v>6.61</v>
      </c>
    </row>
    <row r="4189" spans="1:4" s="380" customFormat="1" ht="12.75" x14ac:dyDescent="0.2">
      <c r="A4189" s="380">
        <v>38835</v>
      </c>
      <c r="B4189" s="380" t="s">
        <v>10315</v>
      </c>
      <c r="C4189" s="380" t="s">
        <v>6446</v>
      </c>
      <c r="D4189" s="381">
        <v>5.93</v>
      </c>
    </row>
    <row r="4190" spans="1:4" s="380" customFormat="1" ht="12.75" x14ac:dyDescent="0.2">
      <c r="A4190" s="380">
        <v>38837</v>
      </c>
      <c r="B4190" s="380" t="s">
        <v>10316</v>
      </c>
      <c r="C4190" s="380" t="s">
        <v>6446</v>
      </c>
      <c r="D4190" s="381">
        <v>15.44</v>
      </c>
    </row>
    <row r="4191" spans="1:4" s="380" customFormat="1" ht="12.75" x14ac:dyDescent="0.2">
      <c r="A4191" s="380">
        <v>38836</v>
      </c>
      <c r="B4191" s="380" t="s">
        <v>10317</v>
      </c>
      <c r="C4191" s="380" t="s">
        <v>6446</v>
      </c>
      <c r="D4191" s="381">
        <v>8.5500000000000007</v>
      </c>
    </row>
    <row r="4192" spans="1:4" s="380" customFormat="1" ht="12.75" x14ac:dyDescent="0.2">
      <c r="A4192" s="380">
        <v>2666</v>
      </c>
      <c r="B4192" s="380" t="s">
        <v>10318</v>
      </c>
      <c r="C4192" s="380" t="s">
        <v>6446</v>
      </c>
      <c r="D4192" s="381">
        <v>6.84</v>
      </c>
    </row>
    <row r="4193" spans="1:4" s="380" customFormat="1" ht="12.75" x14ac:dyDescent="0.2">
      <c r="A4193" s="380">
        <v>2668</v>
      </c>
      <c r="B4193" s="380" t="s">
        <v>10319</v>
      </c>
      <c r="C4193" s="380" t="s">
        <v>6446</v>
      </c>
      <c r="D4193" s="381">
        <v>7.81</v>
      </c>
    </row>
    <row r="4194" spans="1:4" s="380" customFormat="1" ht="12.75" x14ac:dyDescent="0.2">
      <c r="A4194" s="380">
        <v>2664</v>
      </c>
      <c r="B4194" s="380" t="s">
        <v>10320</v>
      </c>
      <c r="C4194" s="380" t="s">
        <v>6446</v>
      </c>
      <c r="D4194" s="381">
        <v>11.52</v>
      </c>
    </row>
    <row r="4195" spans="1:4" s="380" customFormat="1" ht="12.75" x14ac:dyDescent="0.2">
      <c r="A4195" s="380">
        <v>2662</v>
      </c>
      <c r="B4195" s="380" t="s">
        <v>10321</v>
      </c>
      <c r="C4195" s="380" t="s">
        <v>6446</v>
      </c>
      <c r="D4195" s="381">
        <v>14.14</v>
      </c>
    </row>
    <row r="4196" spans="1:4" s="380" customFormat="1" ht="12.75" x14ac:dyDescent="0.2">
      <c r="A4196" s="380">
        <v>20964</v>
      </c>
      <c r="B4196" s="380" t="s">
        <v>10322</v>
      </c>
      <c r="C4196" s="380" t="s">
        <v>6446</v>
      </c>
      <c r="D4196" s="381">
        <v>58.57</v>
      </c>
    </row>
    <row r="4197" spans="1:4" s="380" customFormat="1" ht="12.75" x14ac:dyDescent="0.2">
      <c r="A4197" s="380">
        <v>10905</v>
      </c>
      <c r="B4197" s="380" t="s">
        <v>10323</v>
      </c>
      <c r="C4197" s="380" t="s">
        <v>6446</v>
      </c>
      <c r="D4197" s="381">
        <v>78.569999999999993</v>
      </c>
    </row>
    <row r="4198" spans="1:4" s="380" customFormat="1" ht="12.75" x14ac:dyDescent="0.2">
      <c r="A4198" s="380">
        <v>42703</v>
      </c>
      <c r="B4198" s="380" t="s">
        <v>10324</v>
      </c>
      <c r="C4198" s="380" t="s">
        <v>6446</v>
      </c>
      <c r="D4198" s="381">
        <v>106.4</v>
      </c>
    </row>
    <row r="4199" spans="1:4" s="380" customFormat="1" ht="12.75" x14ac:dyDescent="0.2">
      <c r="A4199" s="380">
        <v>42704</v>
      </c>
      <c r="B4199" s="380" t="s">
        <v>10325</v>
      </c>
      <c r="C4199" s="380" t="s">
        <v>6446</v>
      </c>
      <c r="D4199" s="381">
        <v>163.35</v>
      </c>
    </row>
    <row r="4200" spans="1:4" s="380" customFormat="1" ht="12.75" x14ac:dyDescent="0.2">
      <c r="A4200" s="380">
        <v>42705</v>
      </c>
      <c r="B4200" s="380" t="s">
        <v>10326</v>
      </c>
      <c r="C4200" s="380" t="s">
        <v>6446</v>
      </c>
      <c r="D4200" s="381">
        <v>208.41</v>
      </c>
    </row>
    <row r="4201" spans="1:4" s="380" customFormat="1" ht="12.75" x14ac:dyDescent="0.2">
      <c r="A4201" s="380">
        <v>42706</v>
      </c>
      <c r="B4201" s="380" t="s">
        <v>10327</v>
      </c>
      <c r="C4201" s="380" t="s">
        <v>6446</v>
      </c>
      <c r="D4201" s="381">
        <v>258.11</v>
      </c>
    </row>
    <row r="4202" spans="1:4" s="380" customFormat="1" ht="12.75" x14ac:dyDescent="0.2">
      <c r="A4202" s="380">
        <v>11289</v>
      </c>
      <c r="B4202" s="380" t="s">
        <v>10328</v>
      </c>
      <c r="C4202" s="380" t="s">
        <v>6446</v>
      </c>
      <c r="D4202" s="381">
        <v>104.18</v>
      </c>
    </row>
    <row r="4203" spans="1:4" s="380" customFormat="1" ht="12.75" x14ac:dyDescent="0.2">
      <c r="A4203" s="380">
        <v>11241</v>
      </c>
      <c r="B4203" s="380" t="s">
        <v>10329</v>
      </c>
      <c r="C4203" s="380" t="s">
        <v>6446</v>
      </c>
      <c r="D4203" s="381">
        <v>260.45999999999998</v>
      </c>
    </row>
    <row r="4204" spans="1:4" s="380" customFormat="1" ht="12.75" x14ac:dyDescent="0.2">
      <c r="A4204" s="380">
        <v>11301</v>
      </c>
      <c r="B4204" s="380" t="s">
        <v>10330</v>
      </c>
      <c r="C4204" s="380" t="s">
        <v>6446</v>
      </c>
      <c r="D4204" s="381">
        <v>660.46</v>
      </c>
    </row>
    <row r="4205" spans="1:4" s="380" customFormat="1" ht="12.75" x14ac:dyDescent="0.2">
      <c r="A4205" s="380">
        <v>21090</v>
      </c>
      <c r="B4205" s="380" t="s">
        <v>10331</v>
      </c>
      <c r="C4205" s="380" t="s">
        <v>6446</v>
      </c>
      <c r="D4205" s="381">
        <v>809.3</v>
      </c>
    </row>
    <row r="4206" spans="1:4" s="380" customFormat="1" ht="12.75" x14ac:dyDescent="0.2">
      <c r="A4206" s="380">
        <v>14112</v>
      </c>
      <c r="B4206" s="380" t="s">
        <v>10332</v>
      </c>
      <c r="C4206" s="380" t="s">
        <v>6446</v>
      </c>
      <c r="D4206" s="381">
        <v>337.67</v>
      </c>
    </row>
    <row r="4207" spans="1:4" s="380" customFormat="1" ht="12.75" x14ac:dyDescent="0.2">
      <c r="A4207" s="380">
        <v>11315</v>
      </c>
      <c r="B4207" s="380" t="s">
        <v>10333</v>
      </c>
      <c r="C4207" s="380" t="s">
        <v>6446</v>
      </c>
      <c r="D4207" s="381">
        <v>158.13</v>
      </c>
    </row>
    <row r="4208" spans="1:4" s="380" customFormat="1" ht="12.75" x14ac:dyDescent="0.2">
      <c r="A4208" s="380">
        <v>21071</v>
      </c>
      <c r="B4208" s="380" t="s">
        <v>10334</v>
      </c>
      <c r="C4208" s="380" t="s">
        <v>6446</v>
      </c>
      <c r="D4208" s="381">
        <v>241.86</v>
      </c>
    </row>
    <row r="4209" spans="1:4" s="380" customFormat="1" ht="12.75" x14ac:dyDescent="0.2">
      <c r="A4209" s="380">
        <v>11316</v>
      </c>
      <c r="B4209" s="380" t="s">
        <v>10335</v>
      </c>
      <c r="C4209" s="380" t="s">
        <v>6446</v>
      </c>
      <c r="D4209" s="381">
        <v>520.92999999999995</v>
      </c>
    </row>
    <row r="4210" spans="1:4" s="380" customFormat="1" ht="12.75" x14ac:dyDescent="0.2">
      <c r="A4210" s="380">
        <v>6243</v>
      </c>
      <c r="B4210" s="380" t="s">
        <v>10336</v>
      </c>
      <c r="C4210" s="380" t="s">
        <v>6446</v>
      </c>
      <c r="D4210" s="381">
        <v>600</v>
      </c>
    </row>
    <row r="4211" spans="1:4" s="380" customFormat="1" ht="12.75" x14ac:dyDescent="0.2">
      <c r="A4211" s="380">
        <v>6240</v>
      </c>
      <c r="B4211" s="380" t="s">
        <v>10337</v>
      </c>
      <c r="C4211" s="380" t="s">
        <v>6446</v>
      </c>
      <c r="D4211" s="381">
        <v>794.41</v>
      </c>
    </row>
    <row r="4212" spans="1:4" s="380" customFormat="1" ht="12.75" x14ac:dyDescent="0.2">
      <c r="A4212" s="380">
        <v>11296</v>
      </c>
      <c r="B4212" s="380" t="s">
        <v>10338</v>
      </c>
      <c r="C4212" s="380" t="s">
        <v>6446</v>
      </c>
      <c r="D4212" s="382">
        <v>2531.16</v>
      </c>
    </row>
    <row r="4213" spans="1:4" s="380" customFormat="1" ht="12.75" x14ac:dyDescent="0.2">
      <c r="A4213" s="380">
        <v>11299</v>
      </c>
      <c r="B4213" s="380" t="s">
        <v>10339</v>
      </c>
      <c r="C4213" s="380" t="s">
        <v>6446</v>
      </c>
      <c r="D4213" s="381">
        <v>856.74</v>
      </c>
    </row>
    <row r="4214" spans="1:4" s="380" customFormat="1" ht="12.75" x14ac:dyDescent="0.2">
      <c r="A4214" s="380">
        <v>11066</v>
      </c>
      <c r="B4214" s="380" t="s">
        <v>10340</v>
      </c>
      <c r="C4214" s="380" t="s">
        <v>6446</v>
      </c>
      <c r="D4214" s="381">
        <v>15.89</v>
      </c>
    </row>
    <row r="4215" spans="1:4" s="380" customFormat="1" ht="12.75" x14ac:dyDescent="0.2">
      <c r="A4215" s="380">
        <v>11065</v>
      </c>
      <c r="B4215" s="380" t="s">
        <v>10341</v>
      </c>
      <c r="C4215" s="380" t="s">
        <v>6446</v>
      </c>
      <c r="D4215" s="381">
        <v>18.21</v>
      </c>
    </row>
    <row r="4216" spans="1:4" s="380" customFormat="1" ht="12.75" x14ac:dyDescent="0.2">
      <c r="A4216" s="380">
        <v>11688</v>
      </c>
      <c r="B4216" s="380" t="s">
        <v>10342</v>
      </c>
      <c r="C4216" s="380" t="s">
        <v>6446</v>
      </c>
      <c r="D4216" s="381">
        <v>397.08</v>
      </c>
    </row>
    <row r="4217" spans="1:4" s="380" customFormat="1" ht="12.75" x14ac:dyDescent="0.2">
      <c r="A4217" s="380">
        <v>37736</v>
      </c>
      <c r="B4217" s="380" t="s">
        <v>10343</v>
      </c>
      <c r="C4217" s="380" t="s">
        <v>6446</v>
      </c>
      <c r="D4217" s="382">
        <v>87800</v>
      </c>
    </row>
    <row r="4218" spans="1:4" s="380" customFormat="1" ht="12.75" x14ac:dyDescent="0.2">
      <c r="A4218" s="380">
        <v>37739</v>
      </c>
      <c r="B4218" s="380" t="s">
        <v>10344</v>
      </c>
      <c r="C4218" s="380" t="s">
        <v>6446</v>
      </c>
      <c r="D4218" s="382">
        <v>108061.53</v>
      </c>
    </row>
    <row r="4219" spans="1:4" s="380" customFormat="1" ht="12.75" x14ac:dyDescent="0.2">
      <c r="A4219" s="380">
        <v>37740</v>
      </c>
      <c r="B4219" s="380" t="s">
        <v>10345</v>
      </c>
      <c r="C4219" s="380" t="s">
        <v>6446</v>
      </c>
      <c r="D4219" s="382">
        <v>61665.54</v>
      </c>
    </row>
    <row r="4220" spans="1:4" s="380" customFormat="1" ht="12.75" x14ac:dyDescent="0.2">
      <c r="A4220" s="380">
        <v>37738</v>
      </c>
      <c r="B4220" s="380" t="s">
        <v>10346</v>
      </c>
      <c r="C4220" s="380" t="s">
        <v>6446</v>
      </c>
      <c r="D4220" s="382">
        <v>73264.55</v>
      </c>
    </row>
    <row r="4221" spans="1:4" s="380" customFormat="1" ht="12.75" x14ac:dyDescent="0.2">
      <c r="A4221" s="380">
        <v>37737</v>
      </c>
      <c r="B4221" s="380" t="s">
        <v>10347</v>
      </c>
      <c r="C4221" s="380" t="s">
        <v>6446</v>
      </c>
      <c r="D4221" s="382">
        <v>58288.62</v>
      </c>
    </row>
    <row r="4222" spans="1:4" s="380" customFormat="1" ht="12.75" x14ac:dyDescent="0.2">
      <c r="A4222" s="380">
        <v>25014</v>
      </c>
      <c r="B4222" s="380" t="s">
        <v>10348</v>
      </c>
      <c r="C4222" s="380" t="s">
        <v>6446</v>
      </c>
      <c r="D4222" s="382">
        <v>122083.1</v>
      </c>
    </row>
    <row r="4223" spans="1:4" s="380" customFormat="1" ht="12.75" x14ac:dyDescent="0.2">
      <c r="A4223" s="380">
        <v>25013</v>
      </c>
      <c r="B4223" s="380" t="s">
        <v>10349</v>
      </c>
      <c r="C4223" s="380" t="s">
        <v>6446</v>
      </c>
      <c r="D4223" s="382">
        <v>127956.02</v>
      </c>
    </row>
    <row r="4224" spans="1:4" s="380" customFormat="1" ht="12.75" x14ac:dyDescent="0.2">
      <c r="A4224" s="380">
        <v>14405</v>
      </c>
      <c r="B4224" s="380" t="s">
        <v>10350</v>
      </c>
      <c r="C4224" s="380" t="s">
        <v>6446</v>
      </c>
      <c r="D4224" s="382">
        <v>150199.66</v>
      </c>
    </row>
    <row r="4225" spans="1:4" s="380" customFormat="1" ht="12.75" x14ac:dyDescent="0.2">
      <c r="A4225" s="380">
        <v>20271</v>
      </c>
      <c r="B4225" s="380" t="s">
        <v>15171</v>
      </c>
      <c r="C4225" s="380" t="s">
        <v>6446</v>
      </c>
      <c r="D4225" s="381">
        <v>415.24</v>
      </c>
    </row>
    <row r="4226" spans="1:4" s="380" customFormat="1" ht="12.75" x14ac:dyDescent="0.2">
      <c r="A4226" s="380">
        <v>10423</v>
      </c>
      <c r="B4226" s="380" t="s">
        <v>15172</v>
      </c>
      <c r="C4226" s="380" t="s">
        <v>6446</v>
      </c>
      <c r="D4226" s="381">
        <v>304.88</v>
      </c>
    </row>
    <row r="4227" spans="1:4" s="380" customFormat="1" ht="12.75" x14ac:dyDescent="0.2">
      <c r="A4227" s="380">
        <v>36790</v>
      </c>
      <c r="B4227" s="380" t="s">
        <v>10351</v>
      </c>
      <c r="C4227" s="380" t="s">
        <v>6446</v>
      </c>
      <c r="D4227" s="381">
        <v>249.3</v>
      </c>
    </row>
    <row r="4228" spans="1:4" s="380" customFormat="1" ht="12.75" x14ac:dyDescent="0.2">
      <c r="A4228" s="380">
        <v>37589</v>
      </c>
      <c r="B4228" s="380" t="s">
        <v>10352</v>
      </c>
      <c r="C4228" s="380" t="s">
        <v>6446</v>
      </c>
      <c r="D4228" s="381">
        <v>305.45999999999998</v>
      </c>
    </row>
    <row r="4229" spans="1:4" s="380" customFormat="1" ht="12.75" x14ac:dyDescent="0.2">
      <c r="A4229" s="380">
        <v>11690</v>
      </c>
      <c r="B4229" s="380" t="s">
        <v>10353</v>
      </c>
      <c r="C4229" s="380" t="s">
        <v>6446</v>
      </c>
      <c r="D4229" s="381">
        <v>162.26</v>
      </c>
    </row>
    <row r="4230" spans="1:4" s="380" customFormat="1" ht="12.75" x14ac:dyDescent="0.2">
      <c r="A4230" s="380">
        <v>20234</v>
      </c>
      <c r="B4230" s="380" t="s">
        <v>10354</v>
      </c>
      <c r="C4230" s="380" t="s">
        <v>6446</v>
      </c>
      <c r="D4230" s="381">
        <v>205.35</v>
      </c>
    </row>
    <row r="4231" spans="1:4" s="380" customFormat="1" ht="12.75" x14ac:dyDescent="0.2">
      <c r="A4231" s="380">
        <v>4763</v>
      </c>
      <c r="B4231" s="380" t="s">
        <v>10355</v>
      </c>
      <c r="C4231" s="380" t="s">
        <v>6456</v>
      </c>
      <c r="D4231" s="381">
        <v>18.5</v>
      </c>
    </row>
    <row r="4232" spans="1:4" s="380" customFormat="1" ht="12.75" x14ac:dyDescent="0.2">
      <c r="A4232" s="380">
        <v>41070</v>
      </c>
      <c r="B4232" s="380" t="s">
        <v>10356</v>
      </c>
      <c r="C4232" s="380" t="s">
        <v>6627</v>
      </c>
      <c r="D4232" s="382">
        <v>3297.61</v>
      </c>
    </row>
    <row r="4233" spans="1:4" s="380" customFormat="1" ht="12.75" x14ac:dyDescent="0.2">
      <c r="A4233" s="380">
        <v>14583</v>
      </c>
      <c r="B4233" s="380" t="s">
        <v>10357</v>
      </c>
      <c r="C4233" s="380" t="s">
        <v>6624</v>
      </c>
      <c r="D4233" s="381">
        <v>14.94</v>
      </c>
    </row>
    <row r="4234" spans="1:4" s="380" customFormat="1" ht="12.75" x14ac:dyDescent="0.2">
      <c r="A4234" s="380">
        <v>11457</v>
      </c>
      <c r="B4234" s="380" t="s">
        <v>13213</v>
      </c>
      <c r="C4234" s="380" t="s">
        <v>6446</v>
      </c>
      <c r="D4234" s="381">
        <v>43.27</v>
      </c>
    </row>
    <row r="4235" spans="1:4" s="380" customFormat="1" ht="12.75" x14ac:dyDescent="0.2">
      <c r="A4235" s="380">
        <v>44073</v>
      </c>
      <c r="B4235" s="380" t="s">
        <v>15173</v>
      </c>
      <c r="C4235" s="380" t="s">
        <v>6465</v>
      </c>
      <c r="D4235" s="381">
        <v>0.47</v>
      </c>
    </row>
    <row r="4236" spans="1:4" s="380" customFormat="1" ht="12.75" x14ac:dyDescent="0.2">
      <c r="A4236" s="380">
        <v>21121</v>
      </c>
      <c r="B4236" s="380" t="s">
        <v>10358</v>
      </c>
      <c r="C4236" s="380" t="s">
        <v>6446</v>
      </c>
      <c r="D4236" s="381">
        <v>1.9</v>
      </c>
    </row>
    <row r="4237" spans="1:4" s="380" customFormat="1" ht="12.75" x14ac:dyDescent="0.2">
      <c r="A4237" s="380">
        <v>38010</v>
      </c>
      <c r="B4237" s="380" t="s">
        <v>10359</v>
      </c>
      <c r="C4237" s="380" t="s">
        <v>6446</v>
      </c>
      <c r="D4237" s="381">
        <v>3.11</v>
      </c>
    </row>
    <row r="4238" spans="1:4" s="380" customFormat="1" ht="12.75" x14ac:dyDescent="0.2">
      <c r="A4238" s="380">
        <v>38011</v>
      </c>
      <c r="B4238" s="380" t="s">
        <v>10360</v>
      </c>
      <c r="C4238" s="380" t="s">
        <v>6446</v>
      </c>
      <c r="D4238" s="381">
        <v>5.75</v>
      </c>
    </row>
    <row r="4239" spans="1:4" s="380" customFormat="1" ht="12.75" x14ac:dyDescent="0.2">
      <c r="A4239" s="380">
        <v>38012</v>
      </c>
      <c r="B4239" s="380" t="s">
        <v>10361</v>
      </c>
      <c r="C4239" s="380" t="s">
        <v>6446</v>
      </c>
      <c r="D4239" s="381">
        <v>19.64</v>
      </c>
    </row>
    <row r="4240" spans="1:4" s="380" customFormat="1" ht="12.75" x14ac:dyDescent="0.2">
      <c r="A4240" s="380">
        <v>38013</v>
      </c>
      <c r="B4240" s="380" t="s">
        <v>10362</v>
      </c>
      <c r="C4240" s="380" t="s">
        <v>6446</v>
      </c>
      <c r="D4240" s="381">
        <v>25.5</v>
      </c>
    </row>
    <row r="4241" spans="1:4" s="380" customFormat="1" ht="12.75" x14ac:dyDescent="0.2">
      <c r="A4241" s="380">
        <v>38014</v>
      </c>
      <c r="B4241" s="380" t="s">
        <v>10363</v>
      </c>
      <c r="C4241" s="380" t="s">
        <v>6446</v>
      </c>
      <c r="D4241" s="381">
        <v>41.5</v>
      </c>
    </row>
    <row r="4242" spans="1:4" s="380" customFormat="1" ht="12.75" x14ac:dyDescent="0.2">
      <c r="A4242" s="380">
        <v>38015</v>
      </c>
      <c r="B4242" s="380" t="s">
        <v>10364</v>
      </c>
      <c r="C4242" s="380" t="s">
        <v>6446</v>
      </c>
      <c r="D4242" s="381">
        <v>100.2</v>
      </c>
    </row>
    <row r="4243" spans="1:4" s="380" customFormat="1" ht="12.75" x14ac:dyDescent="0.2">
      <c r="A4243" s="380">
        <v>38016</v>
      </c>
      <c r="B4243" s="380" t="s">
        <v>10365</v>
      </c>
      <c r="C4243" s="380" t="s">
        <v>6446</v>
      </c>
      <c r="D4243" s="381">
        <v>121.92</v>
      </c>
    </row>
    <row r="4244" spans="1:4" s="380" customFormat="1" ht="12.75" x14ac:dyDescent="0.2">
      <c r="A4244" s="380">
        <v>12741</v>
      </c>
      <c r="B4244" s="380" t="s">
        <v>10366</v>
      </c>
      <c r="C4244" s="380" t="s">
        <v>6446</v>
      </c>
      <c r="D4244" s="382">
        <v>1515.86</v>
      </c>
    </row>
    <row r="4245" spans="1:4" s="380" customFormat="1" ht="12.75" x14ac:dyDescent="0.2">
      <c r="A4245" s="380">
        <v>12733</v>
      </c>
      <c r="B4245" s="380" t="s">
        <v>10367</v>
      </c>
      <c r="C4245" s="380" t="s">
        <v>6446</v>
      </c>
      <c r="D4245" s="381">
        <v>7.62</v>
      </c>
    </row>
    <row r="4246" spans="1:4" s="380" customFormat="1" ht="12.75" x14ac:dyDescent="0.2">
      <c r="A4246" s="380">
        <v>12734</v>
      </c>
      <c r="B4246" s="380" t="s">
        <v>10368</v>
      </c>
      <c r="C4246" s="380" t="s">
        <v>6446</v>
      </c>
      <c r="D4246" s="381">
        <v>16.25</v>
      </c>
    </row>
    <row r="4247" spans="1:4" s="380" customFormat="1" ht="12.75" x14ac:dyDescent="0.2">
      <c r="A4247" s="380">
        <v>12735</v>
      </c>
      <c r="B4247" s="380" t="s">
        <v>10369</v>
      </c>
      <c r="C4247" s="380" t="s">
        <v>6446</v>
      </c>
      <c r="D4247" s="381">
        <v>26.74</v>
      </c>
    </row>
    <row r="4248" spans="1:4" s="380" customFormat="1" ht="12.75" x14ac:dyDescent="0.2">
      <c r="A4248" s="380">
        <v>12736</v>
      </c>
      <c r="B4248" s="380" t="s">
        <v>10370</v>
      </c>
      <c r="C4248" s="380" t="s">
        <v>6446</v>
      </c>
      <c r="D4248" s="381">
        <v>61.13</v>
      </c>
    </row>
    <row r="4249" spans="1:4" s="380" customFormat="1" ht="12.75" x14ac:dyDescent="0.2">
      <c r="A4249" s="380">
        <v>12737</v>
      </c>
      <c r="B4249" s="380" t="s">
        <v>10371</v>
      </c>
      <c r="C4249" s="380" t="s">
        <v>6446</v>
      </c>
      <c r="D4249" s="381">
        <v>78.760000000000005</v>
      </c>
    </row>
    <row r="4250" spans="1:4" s="380" customFormat="1" ht="12.75" x14ac:dyDescent="0.2">
      <c r="A4250" s="380">
        <v>12738</v>
      </c>
      <c r="B4250" s="380" t="s">
        <v>10372</v>
      </c>
      <c r="C4250" s="380" t="s">
        <v>6446</v>
      </c>
      <c r="D4250" s="381">
        <v>155.66999999999999</v>
      </c>
    </row>
    <row r="4251" spans="1:4" s="380" customFormat="1" ht="12.75" x14ac:dyDescent="0.2">
      <c r="A4251" s="380">
        <v>12739</v>
      </c>
      <c r="B4251" s="380" t="s">
        <v>10373</v>
      </c>
      <c r="C4251" s="380" t="s">
        <v>6446</v>
      </c>
      <c r="D4251" s="381">
        <v>443.13</v>
      </c>
    </row>
    <row r="4252" spans="1:4" s="380" customFormat="1" ht="12.75" x14ac:dyDescent="0.2">
      <c r="A4252" s="380">
        <v>12740</v>
      </c>
      <c r="B4252" s="380" t="s">
        <v>10374</v>
      </c>
      <c r="C4252" s="380" t="s">
        <v>6446</v>
      </c>
      <c r="D4252" s="381">
        <v>693.3</v>
      </c>
    </row>
    <row r="4253" spans="1:4" s="380" customFormat="1" ht="12.75" x14ac:dyDescent="0.2">
      <c r="A4253" s="380">
        <v>6297</v>
      </c>
      <c r="B4253" s="380" t="s">
        <v>10375</v>
      </c>
      <c r="C4253" s="380" t="s">
        <v>6446</v>
      </c>
      <c r="D4253" s="381">
        <v>40.47</v>
      </c>
    </row>
    <row r="4254" spans="1:4" s="380" customFormat="1" ht="12.75" x14ac:dyDescent="0.2">
      <c r="A4254" s="380">
        <v>6296</v>
      </c>
      <c r="B4254" s="380" t="s">
        <v>10376</v>
      </c>
      <c r="C4254" s="380" t="s">
        <v>6446</v>
      </c>
      <c r="D4254" s="381">
        <v>31.95</v>
      </c>
    </row>
    <row r="4255" spans="1:4" s="380" customFormat="1" ht="12.75" x14ac:dyDescent="0.2">
      <c r="A4255" s="380">
        <v>6294</v>
      </c>
      <c r="B4255" s="380" t="s">
        <v>10377</v>
      </c>
      <c r="C4255" s="380" t="s">
        <v>6446</v>
      </c>
      <c r="D4255" s="381">
        <v>9.11</v>
      </c>
    </row>
    <row r="4256" spans="1:4" s="380" customFormat="1" ht="12.75" x14ac:dyDescent="0.2">
      <c r="A4256" s="380">
        <v>6323</v>
      </c>
      <c r="B4256" s="380" t="s">
        <v>10378</v>
      </c>
      <c r="C4256" s="380" t="s">
        <v>6446</v>
      </c>
      <c r="D4256" s="381">
        <v>20.87</v>
      </c>
    </row>
    <row r="4257" spans="1:4" s="380" customFormat="1" ht="12.75" x14ac:dyDescent="0.2">
      <c r="A4257" s="380">
        <v>6299</v>
      </c>
      <c r="B4257" s="380" t="s">
        <v>10379</v>
      </c>
      <c r="C4257" s="380" t="s">
        <v>6446</v>
      </c>
      <c r="D4257" s="381">
        <v>121.73</v>
      </c>
    </row>
    <row r="4258" spans="1:4" s="380" customFormat="1" ht="12.75" x14ac:dyDescent="0.2">
      <c r="A4258" s="380">
        <v>6298</v>
      </c>
      <c r="B4258" s="380" t="s">
        <v>10380</v>
      </c>
      <c r="C4258" s="380" t="s">
        <v>6446</v>
      </c>
      <c r="D4258" s="381">
        <v>64.11</v>
      </c>
    </row>
    <row r="4259" spans="1:4" s="380" customFormat="1" ht="12.75" x14ac:dyDescent="0.2">
      <c r="A4259" s="380">
        <v>6295</v>
      </c>
      <c r="B4259" s="380" t="s">
        <v>10381</v>
      </c>
      <c r="C4259" s="380" t="s">
        <v>6446</v>
      </c>
      <c r="D4259" s="381">
        <v>12.97</v>
      </c>
    </row>
    <row r="4260" spans="1:4" s="380" customFormat="1" ht="12.75" x14ac:dyDescent="0.2">
      <c r="A4260" s="380">
        <v>6322</v>
      </c>
      <c r="B4260" s="380" t="s">
        <v>10382</v>
      </c>
      <c r="C4260" s="380" t="s">
        <v>6446</v>
      </c>
      <c r="D4260" s="381">
        <v>163.04</v>
      </c>
    </row>
    <row r="4261" spans="1:4" s="380" customFormat="1" ht="12.75" x14ac:dyDescent="0.2">
      <c r="A4261" s="380">
        <v>6300</v>
      </c>
      <c r="B4261" s="380" t="s">
        <v>10383</v>
      </c>
      <c r="C4261" s="380" t="s">
        <v>6446</v>
      </c>
      <c r="D4261" s="381">
        <v>300.60000000000002</v>
      </c>
    </row>
    <row r="4262" spans="1:4" s="380" customFormat="1" ht="12.75" x14ac:dyDescent="0.2">
      <c r="A4262" s="380">
        <v>6321</v>
      </c>
      <c r="B4262" s="380" t="s">
        <v>10384</v>
      </c>
      <c r="C4262" s="380" t="s">
        <v>6446</v>
      </c>
      <c r="D4262" s="381">
        <v>429.39</v>
      </c>
    </row>
    <row r="4263" spans="1:4" s="380" customFormat="1" ht="12.75" x14ac:dyDescent="0.2">
      <c r="A4263" s="380">
        <v>6301</v>
      </c>
      <c r="B4263" s="380" t="s">
        <v>10385</v>
      </c>
      <c r="C4263" s="380" t="s">
        <v>6446</v>
      </c>
      <c r="D4263" s="382">
        <v>1006.43</v>
      </c>
    </row>
    <row r="4264" spans="1:4" s="380" customFormat="1" ht="12.75" x14ac:dyDescent="0.2">
      <c r="A4264" s="380">
        <v>7105</v>
      </c>
      <c r="B4264" s="380" t="s">
        <v>10386</v>
      </c>
      <c r="C4264" s="380" t="s">
        <v>6446</v>
      </c>
      <c r="D4264" s="381">
        <v>37.79</v>
      </c>
    </row>
    <row r="4265" spans="1:4" s="380" customFormat="1" ht="12.75" x14ac:dyDescent="0.2">
      <c r="A4265" s="380">
        <v>20183</v>
      </c>
      <c r="B4265" s="380" t="s">
        <v>13214</v>
      </c>
      <c r="C4265" s="380" t="s">
        <v>6446</v>
      </c>
      <c r="D4265" s="381">
        <v>49.75</v>
      </c>
    </row>
    <row r="4266" spans="1:4" s="380" customFormat="1" ht="12.75" x14ac:dyDescent="0.2">
      <c r="A4266" s="380">
        <v>38448</v>
      </c>
      <c r="B4266" s="380" t="s">
        <v>13215</v>
      </c>
      <c r="C4266" s="380" t="s">
        <v>6446</v>
      </c>
      <c r="D4266" s="381">
        <v>233.76</v>
      </c>
    </row>
    <row r="4267" spans="1:4" s="380" customFormat="1" ht="12.75" x14ac:dyDescent="0.2">
      <c r="A4267" s="380">
        <v>20182</v>
      </c>
      <c r="B4267" s="380" t="s">
        <v>13216</v>
      </c>
      <c r="C4267" s="380" t="s">
        <v>6446</v>
      </c>
      <c r="D4267" s="381">
        <v>28.4</v>
      </c>
    </row>
    <row r="4268" spans="1:4" s="380" customFormat="1" ht="12.75" x14ac:dyDescent="0.2">
      <c r="A4268" s="380">
        <v>7119</v>
      </c>
      <c r="B4268" s="380" t="s">
        <v>10387</v>
      </c>
      <c r="C4268" s="380" t="s">
        <v>6446</v>
      </c>
      <c r="D4268" s="381">
        <v>10.36</v>
      </c>
    </row>
    <row r="4269" spans="1:4" s="380" customFormat="1" ht="12.75" x14ac:dyDescent="0.2">
      <c r="A4269" s="380">
        <v>7120</v>
      </c>
      <c r="B4269" s="380" t="s">
        <v>10388</v>
      </c>
      <c r="C4269" s="380" t="s">
        <v>6446</v>
      </c>
      <c r="D4269" s="381">
        <v>7.11</v>
      </c>
    </row>
    <row r="4270" spans="1:4" s="380" customFormat="1" ht="12.75" x14ac:dyDescent="0.2">
      <c r="A4270" s="380">
        <v>6319</v>
      </c>
      <c r="B4270" s="380" t="s">
        <v>10389</v>
      </c>
      <c r="C4270" s="380" t="s">
        <v>6446</v>
      </c>
      <c r="D4270" s="381">
        <v>47.55</v>
      </c>
    </row>
    <row r="4271" spans="1:4" s="380" customFormat="1" ht="12.75" x14ac:dyDescent="0.2">
      <c r="A4271" s="380">
        <v>6304</v>
      </c>
      <c r="B4271" s="380" t="s">
        <v>10390</v>
      </c>
      <c r="C4271" s="380" t="s">
        <v>6446</v>
      </c>
      <c r="D4271" s="381">
        <v>47.55</v>
      </c>
    </row>
    <row r="4272" spans="1:4" s="380" customFormat="1" ht="12.75" x14ac:dyDescent="0.2">
      <c r="A4272" s="380">
        <v>21116</v>
      </c>
      <c r="B4272" s="380" t="s">
        <v>10391</v>
      </c>
      <c r="C4272" s="380" t="s">
        <v>6446</v>
      </c>
      <c r="D4272" s="381">
        <v>36.01</v>
      </c>
    </row>
    <row r="4273" spans="1:4" s="380" customFormat="1" ht="12.75" x14ac:dyDescent="0.2">
      <c r="A4273" s="380">
        <v>6320</v>
      </c>
      <c r="B4273" s="380" t="s">
        <v>10392</v>
      </c>
      <c r="C4273" s="380" t="s">
        <v>6446</v>
      </c>
      <c r="D4273" s="381">
        <v>24.49</v>
      </c>
    </row>
    <row r="4274" spans="1:4" s="380" customFormat="1" ht="12.75" x14ac:dyDescent="0.2">
      <c r="A4274" s="380">
        <v>6303</v>
      </c>
      <c r="B4274" s="380" t="s">
        <v>10393</v>
      </c>
      <c r="C4274" s="380" t="s">
        <v>6446</v>
      </c>
      <c r="D4274" s="381">
        <v>24.49</v>
      </c>
    </row>
    <row r="4275" spans="1:4" s="380" customFormat="1" ht="12.75" x14ac:dyDescent="0.2">
      <c r="A4275" s="380">
        <v>6308</v>
      </c>
      <c r="B4275" s="380" t="s">
        <v>10394</v>
      </c>
      <c r="C4275" s="380" t="s">
        <v>6446</v>
      </c>
      <c r="D4275" s="381">
        <v>131.58000000000001</v>
      </c>
    </row>
    <row r="4276" spans="1:4" s="380" customFormat="1" ht="12.75" x14ac:dyDescent="0.2">
      <c r="A4276" s="380">
        <v>6317</v>
      </c>
      <c r="B4276" s="380" t="s">
        <v>10395</v>
      </c>
      <c r="C4276" s="380" t="s">
        <v>6446</v>
      </c>
      <c r="D4276" s="381">
        <v>131.58000000000001</v>
      </c>
    </row>
    <row r="4277" spans="1:4" s="380" customFormat="1" ht="12.75" x14ac:dyDescent="0.2">
      <c r="A4277" s="380">
        <v>6307</v>
      </c>
      <c r="B4277" s="380" t="s">
        <v>10396</v>
      </c>
      <c r="C4277" s="380" t="s">
        <v>6446</v>
      </c>
      <c r="D4277" s="381">
        <v>131.58000000000001</v>
      </c>
    </row>
    <row r="4278" spans="1:4" s="380" customFormat="1" ht="12.75" x14ac:dyDescent="0.2">
      <c r="A4278" s="380">
        <v>6309</v>
      </c>
      <c r="B4278" s="380" t="s">
        <v>10397</v>
      </c>
      <c r="C4278" s="380" t="s">
        <v>6446</v>
      </c>
      <c r="D4278" s="381">
        <v>135.4</v>
      </c>
    </row>
    <row r="4279" spans="1:4" s="380" customFormat="1" ht="12.75" x14ac:dyDescent="0.2">
      <c r="A4279" s="380">
        <v>6318</v>
      </c>
      <c r="B4279" s="380" t="s">
        <v>10398</v>
      </c>
      <c r="C4279" s="380" t="s">
        <v>6446</v>
      </c>
      <c r="D4279" s="381">
        <v>70.97</v>
      </c>
    </row>
    <row r="4280" spans="1:4" s="380" customFormat="1" ht="12.75" x14ac:dyDescent="0.2">
      <c r="A4280" s="380">
        <v>6306</v>
      </c>
      <c r="B4280" s="380" t="s">
        <v>10399</v>
      </c>
      <c r="C4280" s="380" t="s">
        <v>6446</v>
      </c>
      <c r="D4280" s="381">
        <v>70.97</v>
      </c>
    </row>
    <row r="4281" spans="1:4" s="380" customFormat="1" ht="12.75" x14ac:dyDescent="0.2">
      <c r="A4281" s="380">
        <v>6305</v>
      </c>
      <c r="B4281" s="380" t="s">
        <v>10400</v>
      </c>
      <c r="C4281" s="380" t="s">
        <v>6446</v>
      </c>
      <c r="D4281" s="381">
        <v>70.97</v>
      </c>
    </row>
    <row r="4282" spans="1:4" s="380" customFormat="1" ht="12.75" x14ac:dyDescent="0.2">
      <c r="A4282" s="380">
        <v>6302</v>
      </c>
      <c r="B4282" s="380" t="s">
        <v>10401</v>
      </c>
      <c r="C4282" s="380" t="s">
        <v>6446</v>
      </c>
      <c r="D4282" s="381">
        <v>15.05</v>
      </c>
    </row>
    <row r="4283" spans="1:4" s="380" customFormat="1" ht="12.75" x14ac:dyDescent="0.2">
      <c r="A4283" s="380">
        <v>6312</v>
      </c>
      <c r="B4283" s="380" t="s">
        <v>10402</v>
      </c>
      <c r="C4283" s="380" t="s">
        <v>6446</v>
      </c>
      <c r="D4283" s="381">
        <v>189.26</v>
      </c>
    </row>
    <row r="4284" spans="1:4" s="380" customFormat="1" ht="12.75" x14ac:dyDescent="0.2">
      <c r="A4284" s="380">
        <v>6311</v>
      </c>
      <c r="B4284" s="380" t="s">
        <v>10403</v>
      </c>
      <c r="C4284" s="380" t="s">
        <v>6446</v>
      </c>
      <c r="D4284" s="381">
        <v>189.26</v>
      </c>
    </row>
    <row r="4285" spans="1:4" s="380" customFormat="1" ht="12.75" x14ac:dyDescent="0.2">
      <c r="A4285" s="380">
        <v>6310</v>
      </c>
      <c r="B4285" s="380" t="s">
        <v>10404</v>
      </c>
      <c r="C4285" s="380" t="s">
        <v>6446</v>
      </c>
      <c r="D4285" s="381">
        <v>189.26</v>
      </c>
    </row>
    <row r="4286" spans="1:4" s="380" customFormat="1" ht="12.75" x14ac:dyDescent="0.2">
      <c r="A4286" s="380">
        <v>6314</v>
      </c>
      <c r="B4286" s="380" t="s">
        <v>10405</v>
      </c>
      <c r="C4286" s="380" t="s">
        <v>6446</v>
      </c>
      <c r="D4286" s="381">
        <v>189.26</v>
      </c>
    </row>
    <row r="4287" spans="1:4" s="380" customFormat="1" ht="12.75" x14ac:dyDescent="0.2">
      <c r="A4287" s="380">
        <v>6313</v>
      </c>
      <c r="B4287" s="380" t="s">
        <v>10406</v>
      </c>
      <c r="C4287" s="380" t="s">
        <v>6446</v>
      </c>
      <c r="D4287" s="381">
        <v>189.26</v>
      </c>
    </row>
    <row r="4288" spans="1:4" s="380" customFormat="1" ht="12.75" x14ac:dyDescent="0.2">
      <c r="A4288" s="380">
        <v>6315</v>
      </c>
      <c r="B4288" s="380" t="s">
        <v>10407</v>
      </c>
      <c r="C4288" s="380" t="s">
        <v>6446</v>
      </c>
      <c r="D4288" s="381">
        <v>358.36</v>
      </c>
    </row>
    <row r="4289" spans="1:4" s="380" customFormat="1" ht="12.75" x14ac:dyDescent="0.2">
      <c r="A4289" s="380">
        <v>6316</v>
      </c>
      <c r="B4289" s="380" t="s">
        <v>10408</v>
      </c>
      <c r="C4289" s="380" t="s">
        <v>6446</v>
      </c>
      <c r="D4289" s="381">
        <v>358.36</v>
      </c>
    </row>
    <row r="4290" spans="1:4" s="380" customFormat="1" ht="12.75" x14ac:dyDescent="0.2">
      <c r="A4290" s="380">
        <v>38878</v>
      </c>
      <c r="B4290" s="380" t="s">
        <v>10409</v>
      </c>
      <c r="C4290" s="380" t="s">
        <v>6446</v>
      </c>
      <c r="D4290" s="381">
        <v>21.72</v>
      </c>
    </row>
    <row r="4291" spans="1:4" s="380" customFormat="1" ht="12.75" x14ac:dyDescent="0.2">
      <c r="A4291" s="380">
        <v>38879</v>
      </c>
      <c r="B4291" s="380" t="s">
        <v>10410</v>
      </c>
      <c r="C4291" s="380" t="s">
        <v>6446</v>
      </c>
      <c r="D4291" s="381">
        <v>40.72</v>
      </c>
    </row>
    <row r="4292" spans="1:4" s="380" customFormat="1" ht="12.75" x14ac:dyDescent="0.2">
      <c r="A4292" s="380">
        <v>38881</v>
      </c>
      <c r="B4292" s="380" t="s">
        <v>10411</v>
      </c>
      <c r="C4292" s="380" t="s">
        <v>6446</v>
      </c>
      <c r="D4292" s="381">
        <v>21.31</v>
      </c>
    </row>
    <row r="4293" spans="1:4" s="380" customFormat="1" ht="12.75" x14ac:dyDescent="0.2">
      <c r="A4293" s="380">
        <v>38880</v>
      </c>
      <c r="B4293" s="380" t="s">
        <v>10412</v>
      </c>
      <c r="C4293" s="380" t="s">
        <v>6446</v>
      </c>
      <c r="D4293" s="381">
        <v>22.33</v>
      </c>
    </row>
    <row r="4294" spans="1:4" s="380" customFormat="1" ht="12.75" x14ac:dyDescent="0.2">
      <c r="A4294" s="380">
        <v>38882</v>
      </c>
      <c r="B4294" s="380" t="s">
        <v>10413</v>
      </c>
      <c r="C4294" s="380" t="s">
        <v>6446</v>
      </c>
      <c r="D4294" s="381">
        <v>23.12</v>
      </c>
    </row>
    <row r="4295" spans="1:4" s="380" customFormat="1" ht="12.75" x14ac:dyDescent="0.2">
      <c r="A4295" s="380">
        <v>38883</v>
      </c>
      <c r="B4295" s="380" t="s">
        <v>10414</v>
      </c>
      <c r="C4295" s="380" t="s">
        <v>6446</v>
      </c>
      <c r="D4295" s="381">
        <v>34.200000000000003</v>
      </c>
    </row>
    <row r="4296" spans="1:4" s="380" customFormat="1" ht="12.75" x14ac:dyDescent="0.2">
      <c r="A4296" s="380">
        <v>38884</v>
      </c>
      <c r="B4296" s="380" t="s">
        <v>10415</v>
      </c>
      <c r="C4296" s="380" t="s">
        <v>6446</v>
      </c>
      <c r="D4296" s="381">
        <v>37.130000000000003</v>
      </c>
    </row>
    <row r="4297" spans="1:4" s="380" customFormat="1" ht="12.75" x14ac:dyDescent="0.2">
      <c r="A4297" s="380">
        <v>38885</v>
      </c>
      <c r="B4297" s="380" t="s">
        <v>10416</v>
      </c>
      <c r="C4297" s="380" t="s">
        <v>6446</v>
      </c>
      <c r="D4297" s="381">
        <v>35.92</v>
      </c>
    </row>
    <row r="4298" spans="1:4" s="380" customFormat="1" ht="12.75" x14ac:dyDescent="0.2">
      <c r="A4298" s="380">
        <v>38886</v>
      </c>
      <c r="B4298" s="380" t="s">
        <v>10417</v>
      </c>
      <c r="C4298" s="380" t="s">
        <v>6446</v>
      </c>
      <c r="D4298" s="381">
        <v>38.76</v>
      </c>
    </row>
    <row r="4299" spans="1:4" s="380" customFormat="1" ht="12.75" x14ac:dyDescent="0.2">
      <c r="A4299" s="380">
        <v>38887</v>
      </c>
      <c r="B4299" s="380" t="s">
        <v>10418</v>
      </c>
      <c r="C4299" s="380" t="s">
        <v>6446</v>
      </c>
      <c r="D4299" s="381">
        <v>34.82</v>
      </c>
    </row>
    <row r="4300" spans="1:4" s="380" customFormat="1" ht="12.75" x14ac:dyDescent="0.2">
      <c r="A4300" s="380">
        <v>38888</v>
      </c>
      <c r="B4300" s="380" t="s">
        <v>10419</v>
      </c>
      <c r="C4300" s="380" t="s">
        <v>6446</v>
      </c>
      <c r="D4300" s="381">
        <v>41.39</v>
      </c>
    </row>
    <row r="4301" spans="1:4" s="380" customFormat="1" ht="12.75" x14ac:dyDescent="0.2">
      <c r="A4301" s="380">
        <v>38890</v>
      </c>
      <c r="B4301" s="380" t="s">
        <v>10420</v>
      </c>
      <c r="C4301" s="380" t="s">
        <v>6446</v>
      </c>
      <c r="D4301" s="381">
        <v>61.52</v>
      </c>
    </row>
    <row r="4302" spans="1:4" s="380" customFormat="1" ht="12.75" x14ac:dyDescent="0.2">
      <c r="A4302" s="380">
        <v>38893</v>
      </c>
      <c r="B4302" s="380" t="s">
        <v>10421</v>
      </c>
      <c r="C4302" s="380" t="s">
        <v>6446</v>
      </c>
      <c r="D4302" s="381">
        <v>49.48</v>
      </c>
    </row>
    <row r="4303" spans="1:4" s="380" customFormat="1" ht="12.75" x14ac:dyDescent="0.2">
      <c r="A4303" s="380">
        <v>38894</v>
      </c>
      <c r="B4303" s="380" t="s">
        <v>10422</v>
      </c>
      <c r="C4303" s="380" t="s">
        <v>6446</v>
      </c>
      <c r="D4303" s="381">
        <v>62.83</v>
      </c>
    </row>
    <row r="4304" spans="1:4" s="380" customFormat="1" ht="12.75" x14ac:dyDescent="0.2">
      <c r="A4304" s="380">
        <v>38896</v>
      </c>
      <c r="B4304" s="380" t="s">
        <v>10423</v>
      </c>
      <c r="C4304" s="380" t="s">
        <v>6446</v>
      </c>
      <c r="D4304" s="381">
        <v>64.069999999999993</v>
      </c>
    </row>
    <row r="4305" spans="1:4" s="380" customFormat="1" ht="12.75" x14ac:dyDescent="0.2">
      <c r="A4305" s="380">
        <v>39324</v>
      </c>
      <c r="B4305" s="380" t="s">
        <v>10424</v>
      </c>
      <c r="C4305" s="380" t="s">
        <v>6446</v>
      </c>
      <c r="D4305" s="381">
        <v>4.22</v>
      </c>
    </row>
    <row r="4306" spans="1:4" s="380" customFormat="1" ht="12.75" x14ac:dyDescent="0.2">
      <c r="A4306" s="380">
        <v>39325</v>
      </c>
      <c r="B4306" s="380" t="s">
        <v>10425</v>
      </c>
      <c r="C4306" s="380" t="s">
        <v>6446</v>
      </c>
      <c r="D4306" s="381">
        <v>6.39</v>
      </c>
    </row>
    <row r="4307" spans="1:4" s="380" customFormat="1" ht="12.75" x14ac:dyDescent="0.2">
      <c r="A4307" s="380">
        <v>39326</v>
      </c>
      <c r="B4307" s="380" t="s">
        <v>10426</v>
      </c>
      <c r="C4307" s="380" t="s">
        <v>6446</v>
      </c>
      <c r="D4307" s="381">
        <v>16.46</v>
      </c>
    </row>
    <row r="4308" spans="1:4" s="380" customFormat="1" ht="12.75" x14ac:dyDescent="0.2">
      <c r="A4308" s="380">
        <v>39327</v>
      </c>
      <c r="B4308" s="380" t="s">
        <v>10427</v>
      </c>
      <c r="C4308" s="380" t="s">
        <v>6446</v>
      </c>
      <c r="D4308" s="381">
        <v>24.93</v>
      </c>
    </row>
    <row r="4309" spans="1:4" s="380" customFormat="1" ht="12.75" x14ac:dyDescent="0.2">
      <c r="A4309" s="380">
        <v>20176</v>
      </c>
      <c r="B4309" s="380" t="s">
        <v>10428</v>
      </c>
      <c r="C4309" s="380" t="s">
        <v>6446</v>
      </c>
      <c r="D4309" s="381">
        <v>42.87</v>
      </c>
    </row>
    <row r="4310" spans="1:4" s="380" customFormat="1" ht="12.75" x14ac:dyDescent="0.2">
      <c r="A4310" s="380">
        <v>11378</v>
      </c>
      <c r="B4310" s="380" t="s">
        <v>10429</v>
      </c>
      <c r="C4310" s="380" t="s">
        <v>6446</v>
      </c>
      <c r="D4310" s="381">
        <v>105.04</v>
      </c>
    </row>
    <row r="4311" spans="1:4" s="380" customFormat="1" ht="12.75" x14ac:dyDescent="0.2">
      <c r="A4311" s="380">
        <v>11379</v>
      </c>
      <c r="B4311" s="380" t="s">
        <v>10430</v>
      </c>
      <c r="C4311" s="380" t="s">
        <v>6446</v>
      </c>
      <c r="D4311" s="381">
        <v>88.76</v>
      </c>
    </row>
    <row r="4312" spans="1:4" s="380" customFormat="1" ht="12.75" x14ac:dyDescent="0.2">
      <c r="A4312" s="380">
        <v>11493</v>
      </c>
      <c r="B4312" s="380" t="s">
        <v>10431</v>
      </c>
      <c r="C4312" s="380" t="s">
        <v>6446</v>
      </c>
      <c r="D4312" s="381">
        <v>51.19</v>
      </c>
    </row>
    <row r="4313" spans="1:4" s="380" customFormat="1" ht="12.75" x14ac:dyDescent="0.2">
      <c r="A4313" s="380">
        <v>42717</v>
      </c>
      <c r="B4313" s="380" t="s">
        <v>10432</v>
      </c>
      <c r="C4313" s="380" t="s">
        <v>6446</v>
      </c>
      <c r="D4313" s="381">
        <v>633.24</v>
      </c>
    </row>
    <row r="4314" spans="1:4" s="380" customFormat="1" ht="12.75" x14ac:dyDescent="0.2">
      <c r="A4314" s="380">
        <v>42718</v>
      </c>
      <c r="B4314" s="380" t="s">
        <v>10433</v>
      </c>
      <c r="C4314" s="380" t="s">
        <v>6446</v>
      </c>
      <c r="D4314" s="381">
        <v>703.03</v>
      </c>
    </row>
    <row r="4315" spans="1:4" s="380" customFormat="1" ht="12.75" x14ac:dyDescent="0.2">
      <c r="A4315" s="380">
        <v>7106</v>
      </c>
      <c r="B4315" s="380" t="s">
        <v>10434</v>
      </c>
      <c r="C4315" s="380" t="s">
        <v>6446</v>
      </c>
      <c r="D4315" s="381">
        <v>168.51</v>
      </c>
    </row>
    <row r="4316" spans="1:4" s="380" customFormat="1" ht="12.75" x14ac:dyDescent="0.2">
      <c r="A4316" s="380">
        <v>7104</v>
      </c>
      <c r="B4316" s="380" t="s">
        <v>10435</v>
      </c>
      <c r="C4316" s="380" t="s">
        <v>6446</v>
      </c>
      <c r="D4316" s="381">
        <v>3.51</v>
      </c>
    </row>
    <row r="4317" spans="1:4" s="380" customFormat="1" ht="12.75" x14ac:dyDescent="0.2">
      <c r="A4317" s="380">
        <v>7136</v>
      </c>
      <c r="B4317" s="380" t="s">
        <v>10436</v>
      </c>
      <c r="C4317" s="380" t="s">
        <v>6446</v>
      </c>
      <c r="D4317" s="381">
        <v>6.6</v>
      </c>
    </row>
    <row r="4318" spans="1:4" s="380" customFormat="1" ht="12.75" x14ac:dyDescent="0.2">
      <c r="A4318" s="380">
        <v>7128</v>
      </c>
      <c r="B4318" s="380" t="s">
        <v>10437</v>
      </c>
      <c r="C4318" s="380" t="s">
        <v>6446</v>
      </c>
      <c r="D4318" s="381">
        <v>10.82</v>
      </c>
    </row>
    <row r="4319" spans="1:4" s="380" customFormat="1" ht="12.75" x14ac:dyDescent="0.2">
      <c r="A4319" s="380">
        <v>7108</v>
      </c>
      <c r="B4319" s="380" t="s">
        <v>10438</v>
      </c>
      <c r="C4319" s="380" t="s">
        <v>6446</v>
      </c>
      <c r="D4319" s="381">
        <v>11.58</v>
      </c>
    </row>
    <row r="4320" spans="1:4" s="380" customFormat="1" ht="12.75" x14ac:dyDescent="0.2">
      <c r="A4320" s="380">
        <v>7129</v>
      </c>
      <c r="B4320" s="380" t="s">
        <v>10439</v>
      </c>
      <c r="C4320" s="380" t="s">
        <v>6446</v>
      </c>
      <c r="D4320" s="381">
        <v>9.6300000000000008</v>
      </c>
    </row>
    <row r="4321" spans="1:4" s="380" customFormat="1" ht="12.75" x14ac:dyDescent="0.2">
      <c r="A4321" s="380">
        <v>7130</v>
      </c>
      <c r="B4321" s="380" t="s">
        <v>10440</v>
      </c>
      <c r="C4321" s="380" t="s">
        <v>6446</v>
      </c>
      <c r="D4321" s="381">
        <v>15.7</v>
      </c>
    </row>
    <row r="4322" spans="1:4" s="380" customFormat="1" ht="12.75" x14ac:dyDescent="0.2">
      <c r="A4322" s="380">
        <v>7131</v>
      </c>
      <c r="B4322" s="380" t="s">
        <v>10441</v>
      </c>
      <c r="C4322" s="380" t="s">
        <v>6446</v>
      </c>
      <c r="D4322" s="381">
        <v>19.260000000000002</v>
      </c>
    </row>
    <row r="4323" spans="1:4" s="380" customFormat="1" ht="12.75" x14ac:dyDescent="0.2">
      <c r="A4323" s="380">
        <v>7132</v>
      </c>
      <c r="B4323" s="380" t="s">
        <v>10442</v>
      </c>
      <c r="C4323" s="380" t="s">
        <v>6446</v>
      </c>
      <c r="D4323" s="381">
        <v>53.47</v>
      </c>
    </row>
    <row r="4324" spans="1:4" s="380" customFormat="1" ht="12.75" x14ac:dyDescent="0.2">
      <c r="A4324" s="380">
        <v>7133</v>
      </c>
      <c r="B4324" s="380" t="s">
        <v>10443</v>
      </c>
      <c r="C4324" s="380" t="s">
        <v>6446</v>
      </c>
      <c r="D4324" s="381">
        <v>83.05</v>
      </c>
    </row>
    <row r="4325" spans="1:4" s="380" customFormat="1" ht="12.75" x14ac:dyDescent="0.2">
      <c r="A4325" s="380">
        <v>37420</v>
      </c>
      <c r="B4325" s="380" t="s">
        <v>10444</v>
      </c>
      <c r="C4325" s="380" t="s">
        <v>6446</v>
      </c>
      <c r="D4325" s="381">
        <v>46.09</v>
      </c>
    </row>
    <row r="4326" spans="1:4" s="380" customFormat="1" ht="12.75" x14ac:dyDescent="0.2">
      <c r="A4326" s="380">
        <v>37421</v>
      </c>
      <c r="B4326" s="380" t="s">
        <v>10445</v>
      </c>
      <c r="C4326" s="380" t="s">
        <v>6446</v>
      </c>
      <c r="D4326" s="381">
        <v>63</v>
      </c>
    </row>
    <row r="4327" spans="1:4" s="380" customFormat="1" ht="12.75" x14ac:dyDescent="0.2">
      <c r="A4327" s="380">
        <v>37422</v>
      </c>
      <c r="B4327" s="380" t="s">
        <v>10446</v>
      </c>
      <c r="C4327" s="380" t="s">
        <v>6446</v>
      </c>
      <c r="D4327" s="381">
        <v>58.97</v>
      </c>
    </row>
    <row r="4328" spans="1:4" s="380" customFormat="1" ht="12.75" x14ac:dyDescent="0.2">
      <c r="A4328" s="380">
        <v>37443</v>
      </c>
      <c r="B4328" s="380" t="s">
        <v>10447</v>
      </c>
      <c r="C4328" s="380" t="s">
        <v>6446</v>
      </c>
      <c r="D4328" s="381">
        <v>228.22</v>
      </c>
    </row>
    <row r="4329" spans="1:4" s="380" customFormat="1" ht="12.75" x14ac:dyDescent="0.2">
      <c r="A4329" s="380">
        <v>37444</v>
      </c>
      <c r="B4329" s="380" t="s">
        <v>10448</v>
      </c>
      <c r="C4329" s="380" t="s">
        <v>6446</v>
      </c>
      <c r="D4329" s="381">
        <v>232.09</v>
      </c>
    </row>
    <row r="4330" spans="1:4" s="380" customFormat="1" ht="12.75" x14ac:dyDescent="0.2">
      <c r="A4330" s="380">
        <v>37445</v>
      </c>
      <c r="B4330" s="380" t="s">
        <v>10449</v>
      </c>
      <c r="C4330" s="380" t="s">
        <v>6446</v>
      </c>
      <c r="D4330" s="381">
        <v>351.78</v>
      </c>
    </row>
    <row r="4331" spans="1:4" s="380" customFormat="1" ht="12.75" x14ac:dyDescent="0.2">
      <c r="A4331" s="380">
        <v>37446</v>
      </c>
      <c r="B4331" s="380" t="s">
        <v>10450</v>
      </c>
      <c r="C4331" s="380" t="s">
        <v>6446</v>
      </c>
      <c r="D4331" s="381">
        <v>383.5</v>
      </c>
    </row>
    <row r="4332" spans="1:4" s="380" customFormat="1" ht="12.75" x14ac:dyDescent="0.2">
      <c r="A4332" s="380">
        <v>37447</v>
      </c>
      <c r="B4332" s="380" t="s">
        <v>10451</v>
      </c>
      <c r="C4332" s="380" t="s">
        <v>6446</v>
      </c>
      <c r="D4332" s="381">
        <v>389.5</v>
      </c>
    </row>
    <row r="4333" spans="1:4" s="380" customFormat="1" ht="12.75" x14ac:dyDescent="0.2">
      <c r="A4333" s="380">
        <v>37448</v>
      </c>
      <c r="B4333" s="380" t="s">
        <v>10452</v>
      </c>
      <c r="C4333" s="380" t="s">
        <v>6446</v>
      </c>
      <c r="D4333" s="381">
        <v>534.26</v>
      </c>
    </row>
    <row r="4334" spans="1:4" s="380" customFormat="1" ht="12.75" x14ac:dyDescent="0.2">
      <c r="A4334" s="380">
        <v>37440</v>
      </c>
      <c r="B4334" s="380" t="s">
        <v>10453</v>
      </c>
      <c r="C4334" s="380" t="s">
        <v>6446</v>
      </c>
      <c r="D4334" s="381">
        <v>181.14</v>
      </c>
    </row>
    <row r="4335" spans="1:4" s="380" customFormat="1" ht="12.75" x14ac:dyDescent="0.2">
      <c r="A4335" s="380">
        <v>37441</v>
      </c>
      <c r="B4335" s="380" t="s">
        <v>10454</v>
      </c>
      <c r="C4335" s="380" t="s">
        <v>6446</v>
      </c>
      <c r="D4335" s="381">
        <v>181.14</v>
      </c>
    </row>
    <row r="4336" spans="1:4" s="380" customFormat="1" ht="12.75" x14ac:dyDescent="0.2">
      <c r="A4336" s="380">
        <v>37442</v>
      </c>
      <c r="B4336" s="380" t="s">
        <v>10455</v>
      </c>
      <c r="C4336" s="380" t="s">
        <v>6446</v>
      </c>
      <c r="D4336" s="381">
        <v>218.17</v>
      </c>
    </row>
    <row r="4337" spans="1:4" s="380" customFormat="1" ht="12.75" x14ac:dyDescent="0.2">
      <c r="A4337" s="380">
        <v>38017</v>
      </c>
      <c r="B4337" s="380" t="s">
        <v>10456</v>
      </c>
      <c r="C4337" s="380" t="s">
        <v>6446</v>
      </c>
      <c r="D4337" s="381">
        <v>6</v>
      </c>
    </row>
    <row r="4338" spans="1:4" s="380" customFormat="1" ht="12.75" x14ac:dyDescent="0.2">
      <c r="A4338" s="380">
        <v>38018</v>
      </c>
      <c r="B4338" s="380" t="s">
        <v>10457</v>
      </c>
      <c r="C4338" s="380" t="s">
        <v>6446</v>
      </c>
      <c r="D4338" s="381">
        <v>6.62</v>
      </c>
    </row>
    <row r="4339" spans="1:4" s="380" customFormat="1" ht="12.75" x14ac:dyDescent="0.2">
      <c r="A4339" s="380">
        <v>39895</v>
      </c>
      <c r="B4339" s="380" t="s">
        <v>10458</v>
      </c>
      <c r="C4339" s="380" t="s">
        <v>6446</v>
      </c>
      <c r="D4339" s="381">
        <v>55.07</v>
      </c>
    </row>
    <row r="4340" spans="1:4" s="380" customFormat="1" ht="12.75" x14ac:dyDescent="0.2">
      <c r="A4340" s="380">
        <v>39896</v>
      </c>
      <c r="B4340" s="380" t="s">
        <v>10459</v>
      </c>
      <c r="C4340" s="380" t="s">
        <v>6446</v>
      </c>
      <c r="D4340" s="381">
        <v>80.709999999999994</v>
      </c>
    </row>
    <row r="4341" spans="1:4" s="380" customFormat="1" ht="12.75" x14ac:dyDescent="0.2">
      <c r="A4341" s="380">
        <v>38873</v>
      </c>
      <c r="B4341" s="380" t="s">
        <v>10460</v>
      </c>
      <c r="C4341" s="380" t="s">
        <v>6446</v>
      </c>
      <c r="D4341" s="381">
        <v>19.27</v>
      </c>
    </row>
    <row r="4342" spans="1:4" s="380" customFormat="1" ht="12.75" x14ac:dyDescent="0.2">
      <c r="A4342" s="380">
        <v>38874</v>
      </c>
      <c r="B4342" s="380" t="s">
        <v>10461</v>
      </c>
      <c r="C4342" s="380" t="s">
        <v>6446</v>
      </c>
      <c r="D4342" s="381">
        <v>23.43</v>
      </c>
    </row>
    <row r="4343" spans="1:4" s="380" customFormat="1" ht="12.75" x14ac:dyDescent="0.2">
      <c r="A4343" s="380">
        <v>38875</v>
      </c>
      <c r="B4343" s="380" t="s">
        <v>10462</v>
      </c>
      <c r="C4343" s="380" t="s">
        <v>6446</v>
      </c>
      <c r="D4343" s="381">
        <v>41.41</v>
      </c>
    </row>
    <row r="4344" spans="1:4" s="380" customFormat="1" ht="12.75" x14ac:dyDescent="0.2">
      <c r="A4344" s="380">
        <v>38876</v>
      </c>
      <c r="B4344" s="380" t="s">
        <v>10463</v>
      </c>
      <c r="C4344" s="380" t="s">
        <v>6446</v>
      </c>
      <c r="D4344" s="381">
        <v>55.71</v>
      </c>
    </row>
    <row r="4345" spans="1:4" s="380" customFormat="1" ht="12.75" x14ac:dyDescent="0.2">
      <c r="A4345" s="380">
        <v>39000</v>
      </c>
      <c r="B4345" s="380" t="s">
        <v>10464</v>
      </c>
      <c r="C4345" s="380" t="s">
        <v>6446</v>
      </c>
      <c r="D4345" s="381">
        <v>38.03</v>
      </c>
    </row>
    <row r="4346" spans="1:4" s="380" customFormat="1" ht="12.75" x14ac:dyDescent="0.2">
      <c r="A4346" s="380">
        <v>38674</v>
      </c>
      <c r="B4346" s="380" t="s">
        <v>10465</v>
      </c>
      <c r="C4346" s="380" t="s">
        <v>6446</v>
      </c>
      <c r="D4346" s="381">
        <v>20.88</v>
      </c>
    </row>
    <row r="4347" spans="1:4" s="380" customFormat="1" ht="12.75" x14ac:dyDescent="0.2">
      <c r="A4347" s="380">
        <v>38911</v>
      </c>
      <c r="B4347" s="380" t="s">
        <v>10466</v>
      </c>
      <c r="C4347" s="380" t="s">
        <v>6446</v>
      </c>
      <c r="D4347" s="381">
        <v>69.09</v>
      </c>
    </row>
    <row r="4348" spans="1:4" s="380" customFormat="1" ht="12.75" x14ac:dyDescent="0.2">
      <c r="A4348" s="380">
        <v>38912</v>
      </c>
      <c r="B4348" s="380" t="s">
        <v>10467</v>
      </c>
      <c r="C4348" s="380" t="s">
        <v>6446</v>
      </c>
      <c r="D4348" s="381">
        <v>87.81</v>
      </c>
    </row>
    <row r="4349" spans="1:4" s="380" customFormat="1" ht="12.75" x14ac:dyDescent="0.2">
      <c r="A4349" s="380">
        <v>38019</v>
      </c>
      <c r="B4349" s="380" t="s">
        <v>10468</v>
      </c>
      <c r="C4349" s="380" t="s">
        <v>6446</v>
      </c>
      <c r="D4349" s="381">
        <v>5.23</v>
      </c>
    </row>
    <row r="4350" spans="1:4" s="380" customFormat="1" ht="12.75" x14ac:dyDescent="0.2">
      <c r="A4350" s="380">
        <v>38020</v>
      </c>
      <c r="B4350" s="380" t="s">
        <v>10469</v>
      </c>
      <c r="C4350" s="380" t="s">
        <v>6446</v>
      </c>
      <c r="D4350" s="381">
        <v>6.62</v>
      </c>
    </row>
    <row r="4351" spans="1:4" s="380" customFormat="1" ht="12.75" x14ac:dyDescent="0.2">
      <c r="A4351" s="380">
        <v>38454</v>
      </c>
      <c r="B4351" s="380" t="s">
        <v>10470</v>
      </c>
      <c r="C4351" s="380" t="s">
        <v>6446</v>
      </c>
      <c r="D4351" s="381">
        <v>6.94</v>
      </c>
    </row>
    <row r="4352" spans="1:4" s="380" customFormat="1" ht="12.75" x14ac:dyDescent="0.2">
      <c r="A4352" s="380">
        <v>38455</v>
      </c>
      <c r="B4352" s="380" t="s">
        <v>10471</v>
      </c>
      <c r="C4352" s="380" t="s">
        <v>6446</v>
      </c>
      <c r="D4352" s="381">
        <v>6.35</v>
      </c>
    </row>
    <row r="4353" spans="1:4" s="380" customFormat="1" ht="12.75" x14ac:dyDescent="0.2">
      <c r="A4353" s="380">
        <v>38462</v>
      </c>
      <c r="B4353" s="380" t="s">
        <v>10472</v>
      </c>
      <c r="C4353" s="380" t="s">
        <v>6446</v>
      </c>
      <c r="D4353" s="381">
        <v>179.33</v>
      </c>
    </row>
    <row r="4354" spans="1:4" s="380" customFormat="1" ht="12.75" x14ac:dyDescent="0.2">
      <c r="A4354" s="380">
        <v>36362</v>
      </c>
      <c r="B4354" s="380" t="s">
        <v>10473</v>
      </c>
      <c r="C4354" s="380" t="s">
        <v>6446</v>
      </c>
      <c r="D4354" s="381">
        <v>2.73</v>
      </c>
    </row>
    <row r="4355" spans="1:4" s="380" customFormat="1" ht="12.75" x14ac:dyDescent="0.2">
      <c r="A4355" s="380">
        <v>36298</v>
      </c>
      <c r="B4355" s="380" t="s">
        <v>10474</v>
      </c>
      <c r="C4355" s="380" t="s">
        <v>6446</v>
      </c>
      <c r="D4355" s="381">
        <v>4.05</v>
      </c>
    </row>
    <row r="4356" spans="1:4" s="380" customFormat="1" ht="12.75" x14ac:dyDescent="0.2">
      <c r="A4356" s="380">
        <v>38456</v>
      </c>
      <c r="B4356" s="380" t="s">
        <v>10475</v>
      </c>
      <c r="C4356" s="380" t="s">
        <v>6446</v>
      </c>
      <c r="D4356" s="381">
        <v>6.6</v>
      </c>
    </row>
    <row r="4357" spans="1:4" s="380" customFormat="1" ht="12.75" x14ac:dyDescent="0.2">
      <c r="A4357" s="380">
        <v>38457</v>
      </c>
      <c r="B4357" s="380" t="s">
        <v>10476</v>
      </c>
      <c r="C4357" s="380" t="s">
        <v>6446</v>
      </c>
      <c r="D4357" s="381">
        <v>14.87</v>
      </c>
    </row>
    <row r="4358" spans="1:4" s="380" customFormat="1" ht="12.75" x14ac:dyDescent="0.2">
      <c r="A4358" s="380">
        <v>38458</v>
      </c>
      <c r="B4358" s="380" t="s">
        <v>10477</v>
      </c>
      <c r="C4358" s="380" t="s">
        <v>6446</v>
      </c>
      <c r="D4358" s="381">
        <v>19.93</v>
      </c>
    </row>
    <row r="4359" spans="1:4" s="380" customFormat="1" ht="12.75" x14ac:dyDescent="0.2">
      <c r="A4359" s="380">
        <v>38459</v>
      </c>
      <c r="B4359" s="380" t="s">
        <v>10478</v>
      </c>
      <c r="C4359" s="380" t="s">
        <v>6446</v>
      </c>
      <c r="D4359" s="381">
        <v>35.17</v>
      </c>
    </row>
    <row r="4360" spans="1:4" s="380" customFormat="1" ht="12.75" x14ac:dyDescent="0.2">
      <c r="A4360" s="380">
        <v>38460</v>
      </c>
      <c r="B4360" s="380" t="s">
        <v>10479</v>
      </c>
      <c r="C4360" s="380" t="s">
        <v>6446</v>
      </c>
      <c r="D4360" s="381">
        <v>73.459999999999994</v>
      </c>
    </row>
    <row r="4361" spans="1:4" s="380" customFormat="1" ht="12.75" x14ac:dyDescent="0.2">
      <c r="A4361" s="380">
        <v>38461</v>
      </c>
      <c r="B4361" s="380" t="s">
        <v>10480</v>
      </c>
      <c r="C4361" s="380" t="s">
        <v>6446</v>
      </c>
      <c r="D4361" s="381">
        <v>112.06</v>
      </c>
    </row>
    <row r="4362" spans="1:4" s="380" customFormat="1" ht="12.75" x14ac:dyDescent="0.2">
      <c r="A4362" s="380">
        <v>7094</v>
      </c>
      <c r="B4362" s="380" t="s">
        <v>10481</v>
      </c>
      <c r="C4362" s="380" t="s">
        <v>6446</v>
      </c>
      <c r="D4362" s="381">
        <v>12.14</v>
      </c>
    </row>
    <row r="4363" spans="1:4" s="380" customFormat="1" ht="12.75" x14ac:dyDescent="0.2">
      <c r="A4363" s="380">
        <v>7116</v>
      </c>
      <c r="B4363" s="380" t="s">
        <v>10482</v>
      </c>
      <c r="C4363" s="380" t="s">
        <v>6446</v>
      </c>
      <c r="D4363" s="381">
        <v>3.2</v>
      </c>
    </row>
    <row r="4364" spans="1:4" s="380" customFormat="1" ht="12.75" x14ac:dyDescent="0.2">
      <c r="A4364" s="380">
        <v>7118</v>
      </c>
      <c r="B4364" s="380" t="s">
        <v>10483</v>
      </c>
      <c r="C4364" s="380" t="s">
        <v>6446</v>
      </c>
      <c r="D4364" s="381">
        <v>26.79</v>
      </c>
    </row>
    <row r="4365" spans="1:4" s="380" customFormat="1" ht="12.75" x14ac:dyDescent="0.2">
      <c r="A4365" s="380">
        <v>7117</v>
      </c>
      <c r="B4365" s="380" t="s">
        <v>10484</v>
      </c>
      <c r="C4365" s="380" t="s">
        <v>6446</v>
      </c>
      <c r="D4365" s="381">
        <v>23.82</v>
      </c>
    </row>
    <row r="4366" spans="1:4" s="380" customFormat="1" ht="12.75" x14ac:dyDescent="0.2">
      <c r="A4366" s="380">
        <v>7098</v>
      </c>
      <c r="B4366" s="380" t="s">
        <v>10485</v>
      </c>
      <c r="C4366" s="380" t="s">
        <v>6446</v>
      </c>
      <c r="D4366" s="381">
        <v>3.32</v>
      </c>
    </row>
    <row r="4367" spans="1:4" s="380" customFormat="1" ht="12.75" x14ac:dyDescent="0.2">
      <c r="A4367" s="380">
        <v>7110</v>
      </c>
      <c r="B4367" s="380" t="s">
        <v>10486</v>
      </c>
      <c r="C4367" s="380" t="s">
        <v>6446</v>
      </c>
      <c r="D4367" s="381">
        <v>58.27</v>
      </c>
    </row>
    <row r="4368" spans="1:4" s="380" customFormat="1" ht="12.75" x14ac:dyDescent="0.2">
      <c r="A4368" s="380">
        <v>7123</v>
      </c>
      <c r="B4368" s="380" t="s">
        <v>10487</v>
      </c>
      <c r="C4368" s="380" t="s">
        <v>6446</v>
      </c>
      <c r="D4368" s="381">
        <v>4.2699999999999996</v>
      </c>
    </row>
    <row r="4369" spans="1:4" s="380" customFormat="1" ht="12.75" x14ac:dyDescent="0.2">
      <c r="A4369" s="380">
        <v>7121</v>
      </c>
      <c r="B4369" s="380" t="s">
        <v>10488</v>
      </c>
      <c r="C4369" s="380" t="s">
        <v>6446</v>
      </c>
      <c r="D4369" s="381">
        <v>10.53</v>
      </c>
    </row>
    <row r="4370" spans="1:4" s="380" customFormat="1" ht="12.75" x14ac:dyDescent="0.2">
      <c r="A4370" s="380">
        <v>7137</v>
      </c>
      <c r="B4370" s="380" t="s">
        <v>10489</v>
      </c>
      <c r="C4370" s="380" t="s">
        <v>6446</v>
      </c>
      <c r="D4370" s="381">
        <v>9.48</v>
      </c>
    </row>
    <row r="4371" spans="1:4" s="380" customFormat="1" ht="12.75" x14ac:dyDescent="0.2">
      <c r="A4371" s="380">
        <v>7122</v>
      </c>
      <c r="B4371" s="380" t="s">
        <v>10490</v>
      </c>
      <c r="C4371" s="380" t="s">
        <v>6446</v>
      </c>
      <c r="D4371" s="381">
        <v>11.84</v>
      </c>
    </row>
    <row r="4372" spans="1:4" s="380" customFormat="1" ht="12.75" x14ac:dyDescent="0.2">
      <c r="A4372" s="380">
        <v>7114</v>
      </c>
      <c r="B4372" s="380" t="s">
        <v>10491</v>
      </c>
      <c r="C4372" s="380" t="s">
        <v>6446</v>
      </c>
      <c r="D4372" s="381">
        <v>18.260000000000002</v>
      </c>
    </row>
    <row r="4373" spans="1:4" s="380" customFormat="1" ht="12.75" x14ac:dyDescent="0.2">
      <c r="A4373" s="380">
        <v>7109</v>
      </c>
      <c r="B4373" s="380" t="s">
        <v>10492</v>
      </c>
      <c r="C4373" s="380" t="s">
        <v>6446</v>
      </c>
      <c r="D4373" s="381">
        <v>3.2</v>
      </c>
    </row>
    <row r="4374" spans="1:4" s="380" customFormat="1" ht="12.75" x14ac:dyDescent="0.2">
      <c r="A4374" s="380">
        <v>7135</v>
      </c>
      <c r="B4374" s="380" t="s">
        <v>10493</v>
      </c>
      <c r="C4374" s="380" t="s">
        <v>6446</v>
      </c>
      <c r="D4374" s="381">
        <v>4.99</v>
      </c>
    </row>
    <row r="4375" spans="1:4" s="380" customFormat="1" ht="12.75" x14ac:dyDescent="0.2">
      <c r="A4375" s="380">
        <v>37947</v>
      </c>
      <c r="B4375" s="380" t="s">
        <v>10494</v>
      </c>
      <c r="C4375" s="380" t="s">
        <v>6446</v>
      </c>
      <c r="D4375" s="381">
        <v>5.05</v>
      </c>
    </row>
    <row r="4376" spans="1:4" s="380" customFormat="1" ht="12.75" x14ac:dyDescent="0.2">
      <c r="A4376" s="380">
        <v>7103</v>
      </c>
      <c r="B4376" s="380" t="s">
        <v>10495</v>
      </c>
      <c r="C4376" s="380" t="s">
        <v>6446</v>
      </c>
      <c r="D4376" s="381">
        <v>11.58</v>
      </c>
    </row>
    <row r="4377" spans="1:4" s="380" customFormat="1" ht="12.75" x14ac:dyDescent="0.2">
      <c r="A4377" s="380">
        <v>40419</v>
      </c>
      <c r="B4377" s="380" t="s">
        <v>10496</v>
      </c>
      <c r="C4377" s="380" t="s">
        <v>6446</v>
      </c>
      <c r="D4377" s="381">
        <v>38.57</v>
      </c>
    </row>
    <row r="4378" spans="1:4" s="380" customFormat="1" ht="12.75" x14ac:dyDescent="0.2">
      <c r="A4378" s="380">
        <v>40420</v>
      </c>
      <c r="B4378" s="380" t="s">
        <v>10497</v>
      </c>
      <c r="C4378" s="380" t="s">
        <v>6446</v>
      </c>
      <c r="D4378" s="381">
        <v>56.27</v>
      </c>
    </row>
    <row r="4379" spans="1:4" s="380" customFormat="1" ht="12.75" x14ac:dyDescent="0.2">
      <c r="A4379" s="380">
        <v>40421</v>
      </c>
      <c r="B4379" s="380" t="s">
        <v>10498</v>
      </c>
      <c r="C4379" s="380" t="s">
        <v>6446</v>
      </c>
      <c r="D4379" s="381">
        <v>59.9</v>
      </c>
    </row>
    <row r="4380" spans="1:4" s="380" customFormat="1" ht="12.75" x14ac:dyDescent="0.2">
      <c r="A4380" s="380">
        <v>7126</v>
      </c>
      <c r="B4380" s="380" t="s">
        <v>10499</v>
      </c>
      <c r="C4380" s="380" t="s">
        <v>6446</v>
      </c>
      <c r="D4380" s="381">
        <v>24.31</v>
      </c>
    </row>
    <row r="4381" spans="1:4" s="380" customFormat="1" ht="12.75" x14ac:dyDescent="0.2">
      <c r="A4381" s="380">
        <v>38905</v>
      </c>
      <c r="B4381" s="380" t="s">
        <v>10500</v>
      </c>
      <c r="C4381" s="380" t="s">
        <v>6446</v>
      </c>
      <c r="D4381" s="381">
        <v>21.65</v>
      </c>
    </row>
    <row r="4382" spans="1:4" s="380" customFormat="1" ht="12.75" x14ac:dyDescent="0.2">
      <c r="A4382" s="380">
        <v>38907</v>
      </c>
      <c r="B4382" s="380" t="s">
        <v>10501</v>
      </c>
      <c r="C4382" s="380" t="s">
        <v>6446</v>
      </c>
      <c r="D4382" s="381">
        <v>23.03</v>
      </c>
    </row>
    <row r="4383" spans="1:4" s="380" customFormat="1" ht="12.75" x14ac:dyDescent="0.2">
      <c r="A4383" s="380">
        <v>38908</v>
      </c>
      <c r="B4383" s="380" t="s">
        <v>10502</v>
      </c>
      <c r="C4383" s="380" t="s">
        <v>6446</v>
      </c>
      <c r="D4383" s="381">
        <v>25.92</v>
      </c>
    </row>
    <row r="4384" spans="1:4" s="380" customFormat="1" ht="12.75" x14ac:dyDescent="0.2">
      <c r="A4384" s="380">
        <v>38909</v>
      </c>
      <c r="B4384" s="380" t="s">
        <v>10503</v>
      </c>
      <c r="C4384" s="380" t="s">
        <v>6446</v>
      </c>
      <c r="D4384" s="381">
        <v>37.270000000000003</v>
      </c>
    </row>
    <row r="4385" spans="1:4" s="380" customFormat="1" ht="12.75" x14ac:dyDescent="0.2">
      <c r="A4385" s="380">
        <v>38910</v>
      </c>
      <c r="B4385" s="380" t="s">
        <v>10504</v>
      </c>
      <c r="C4385" s="380" t="s">
        <v>6446</v>
      </c>
      <c r="D4385" s="381">
        <v>40.25</v>
      </c>
    </row>
    <row r="4386" spans="1:4" s="380" customFormat="1" ht="12.75" x14ac:dyDescent="0.2">
      <c r="A4386" s="380">
        <v>38897</v>
      </c>
      <c r="B4386" s="380" t="s">
        <v>10505</v>
      </c>
      <c r="C4386" s="380" t="s">
        <v>6446</v>
      </c>
      <c r="D4386" s="381">
        <v>21.74</v>
      </c>
    </row>
    <row r="4387" spans="1:4" s="380" customFormat="1" ht="12.75" x14ac:dyDescent="0.2">
      <c r="A4387" s="380">
        <v>38899</v>
      </c>
      <c r="B4387" s="380" t="s">
        <v>10506</v>
      </c>
      <c r="C4387" s="380" t="s">
        <v>6446</v>
      </c>
      <c r="D4387" s="381">
        <v>24.46</v>
      </c>
    </row>
    <row r="4388" spans="1:4" s="380" customFormat="1" ht="12.75" x14ac:dyDescent="0.2">
      <c r="A4388" s="380">
        <v>38900</v>
      </c>
      <c r="B4388" s="380" t="s">
        <v>10507</v>
      </c>
      <c r="C4388" s="380" t="s">
        <v>6446</v>
      </c>
      <c r="D4388" s="381">
        <v>25.5</v>
      </c>
    </row>
    <row r="4389" spans="1:4" s="380" customFormat="1" ht="12.75" x14ac:dyDescent="0.2">
      <c r="A4389" s="380">
        <v>38901</v>
      </c>
      <c r="B4389" s="380" t="s">
        <v>10508</v>
      </c>
      <c r="C4389" s="380" t="s">
        <v>6446</v>
      </c>
      <c r="D4389" s="381">
        <v>41.71</v>
      </c>
    </row>
    <row r="4390" spans="1:4" s="380" customFormat="1" ht="12.75" x14ac:dyDescent="0.2">
      <c r="A4390" s="380">
        <v>38904</v>
      </c>
      <c r="B4390" s="380" t="s">
        <v>10509</v>
      </c>
      <c r="C4390" s="380" t="s">
        <v>6446</v>
      </c>
      <c r="D4390" s="381">
        <v>67.760000000000005</v>
      </c>
    </row>
    <row r="4391" spans="1:4" s="380" customFormat="1" ht="12.75" x14ac:dyDescent="0.2">
      <c r="A4391" s="380">
        <v>38903</v>
      </c>
      <c r="B4391" s="380" t="s">
        <v>10510</v>
      </c>
      <c r="C4391" s="380" t="s">
        <v>6446</v>
      </c>
      <c r="D4391" s="381">
        <v>67.33</v>
      </c>
    </row>
    <row r="4392" spans="1:4" s="380" customFormat="1" ht="12.75" x14ac:dyDescent="0.2">
      <c r="A4392" s="380">
        <v>7091</v>
      </c>
      <c r="B4392" s="380" t="s">
        <v>10511</v>
      </c>
      <c r="C4392" s="380" t="s">
        <v>6446</v>
      </c>
      <c r="D4392" s="381">
        <v>15.09</v>
      </c>
    </row>
    <row r="4393" spans="1:4" s="380" customFormat="1" ht="12.75" x14ac:dyDescent="0.2">
      <c r="A4393" s="380">
        <v>11655</v>
      </c>
      <c r="B4393" s="380" t="s">
        <v>10512</v>
      </c>
      <c r="C4393" s="380" t="s">
        <v>6446</v>
      </c>
      <c r="D4393" s="381">
        <v>14.41</v>
      </c>
    </row>
    <row r="4394" spans="1:4" s="380" customFormat="1" ht="12.75" x14ac:dyDescent="0.2">
      <c r="A4394" s="380">
        <v>11656</v>
      </c>
      <c r="B4394" s="380" t="s">
        <v>10513</v>
      </c>
      <c r="C4394" s="380" t="s">
        <v>6446</v>
      </c>
      <c r="D4394" s="381">
        <v>15.07</v>
      </c>
    </row>
    <row r="4395" spans="1:4" s="380" customFormat="1" ht="12.75" x14ac:dyDescent="0.2">
      <c r="A4395" s="380">
        <v>37948</v>
      </c>
      <c r="B4395" s="380" t="s">
        <v>10514</v>
      </c>
      <c r="C4395" s="380" t="s">
        <v>6446</v>
      </c>
      <c r="D4395" s="381">
        <v>3.05</v>
      </c>
    </row>
    <row r="4396" spans="1:4" s="380" customFormat="1" ht="12.75" x14ac:dyDescent="0.2">
      <c r="A4396" s="380">
        <v>7097</v>
      </c>
      <c r="B4396" s="380" t="s">
        <v>10515</v>
      </c>
      <c r="C4396" s="380" t="s">
        <v>6446</v>
      </c>
      <c r="D4396" s="381">
        <v>6.7</v>
      </c>
    </row>
    <row r="4397" spans="1:4" s="380" customFormat="1" ht="12.75" x14ac:dyDescent="0.2">
      <c r="A4397" s="380">
        <v>11657</v>
      </c>
      <c r="B4397" s="380" t="s">
        <v>10516</v>
      </c>
      <c r="C4397" s="380" t="s">
        <v>6446</v>
      </c>
      <c r="D4397" s="381">
        <v>13.14</v>
      </c>
    </row>
    <row r="4398" spans="1:4" s="380" customFormat="1" ht="12.75" x14ac:dyDescent="0.2">
      <c r="A4398" s="380">
        <v>11658</v>
      </c>
      <c r="B4398" s="380" t="s">
        <v>10517</v>
      </c>
      <c r="C4398" s="380" t="s">
        <v>6446</v>
      </c>
      <c r="D4398" s="381">
        <v>13.38</v>
      </c>
    </row>
    <row r="4399" spans="1:4" s="380" customFormat="1" ht="12.75" x14ac:dyDescent="0.2">
      <c r="A4399" s="380">
        <v>7146</v>
      </c>
      <c r="B4399" s="380" t="s">
        <v>10518</v>
      </c>
      <c r="C4399" s="380" t="s">
        <v>6446</v>
      </c>
      <c r="D4399" s="381">
        <v>180.45</v>
      </c>
    </row>
    <row r="4400" spans="1:4" s="380" customFormat="1" ht="12.75" x14ac:dyDescent="0.2">
      <c r="A4400" s="380">
        <v>7138</v>
      </c>
      <c r="B4400" s="380" t="s">
        <v>10519</v>
      </c>
      <c r="C4400" s="380" t="s">
        <v>6446</v>
      </c>
      <c r="D4400" s="381">
        <v>1.02</v>
      </c>
    </row>
    <row r="4401" spans="1:4" s="380" customFormat="1" ht="12.75" x14ac:dyDescent="0.2">
      <c r="A4401" s="380">
        <v>7139</v>
      </c>
      <c r="B4401" s="380" t="s">
        <v>10520</v>
      </c>
      <c r="C4401" s="380" t="s">
        <v>6446</v>
      </c>
      <c r="D4401" s="381">
        <v>1.34</v>
      </c>
    </row>
    <row r="4402" spans="1:4" s="380" customFormat="1" ht="12.75" x14ac:dyDescent="0.2">
      <c r="A4402" s="380">
        <v>7140</v>
      </c>
      <c r="B4402" s="380" t="s">
        <v>10521</v>
      </c>
      <c r="C4402" s="380" t="s">
        <v>6446</v>
      </c>
      <c r="D4402" s="381">
        <v>4.45</v>
      </c>
    </row>
    <row r="4403" spans="1:4" s="380" customFormat="1" ht="12.75" x14ac:dyDescent="0.2">
      <c r="A4403" s="380">
        <v>7141</v>
      </c>
      <c r="B4403" s="380" t="s">
        <v>10522</v>
      </c>
      <c r="C4403" s="380" t="s">
        <v>6446</v>
      </c>
      <c r="D4403" s="381">
        <v>9.73</v>
      </c>
    </row>
    <row r="4404" spans="1:4" s="380" customFormat="1" ht="12.75" x14ac:dyDescent="0.2">
      <c r="A4404" s="380">
        <v>7143</v>
      </c>
      <c r="B4404" s="380" t="s">
        <v>10523</v>
      </c>
      <c r="C4404" s="380" t="s">
        <v>6446</v>
      </c>
      <c r="D4404" s="381">
        <v>32.43</v>
      </c>
    </row>
    <row r="4405" spans="1:4" s="380" customFormat="1" ht="12.75" x14ac:dyDescent="0.2">
      <c r="A4405" s="380">
        <v>7144</v>
      </c>
      <c r="B4405" s="380" t="s">
        <v>10524</v>
      </c>
      <c r="C4405" s="380" t="s">
        <v>6446</v>
      </c>
      <c r="D4405" s="381">
        <v>64.88</v>
      </c>
    </row>
    <row r="4406" spans="1:4" s="380" customFormat="1" ht="12.75" x14ac:dyDescent="0.2">
      <c r="A4406" s="380">
        <v>7145</v>
      </c>
      <c r="B4406" s="380" t="s">
        <v>10525</v>
      </c>
      <c r="C4406" s="380" t="s">
        <v>6446</v>
      </c>
      <c r="D4406" s="381">
        <v>106.4</v>
      </c>
    </row>
    <row r="4407" spans="1:4" s="380" customFormat="1" ht="12.75" x14ac:dyDescent="0.2">
      <c r="A4407" s="380">
        <v>7142</v>
      </c>
      <c r="B4407" s="380" t="s">
        <v>10526</v>
      </c>
      <c r="C4407" s="380" t="s">
        <v>6446</v>
      </c>
      <c r="D4407" s="381">
        <v>10.88</v>
      </c>
    </row>
    <row r="4408" spans="1:4" s="380" customFormat="1" ht="12.75" x14ac:dyDescent="0.2">
      <c r="A4408" s="380">
        <v>3593</v>
      </c>
      <c r="B4408" s="380" t="s">
        <v>10527</v>
      </c>
      <c r="C4408" s="380" t="s">
        <v>6446</v>
      </c>
      <c r="D4408" s="381">
        <v>87.84</v>
      </c>
    </row>
    <row r="4409" spans="1:4" s="380" customFormat="1" ht="12.75" x14ac:dyDescent="0.2">
      <c r="A4409" s="380">
        <v>3588</v>
      </c>
      <c r="B4409" s="380" t="s">
        <v>10528</v>
      </c>
      <c r="C4409" s="380" t="s">
        <v>6446</v>
      </c>
      <c r="D4409" s="381">
        <v>67.709999999999994</v>
      </c>
    </row>
    <row r="4410" spans="1:4" s="380" customFormat="1" ht="12.75" x14ac:dyDescent="0.2">
      <c r="A4410" s="380">
        <v>3585</v>
      </c>
      <c r="B4410" s="380" t="s">
        <v>10529</v>
      </c>
      <c r="C4410" s="380" t="s">
        <v>6446</v>
      </c>
      <c r="D4410" s="381">
        <v>20.91</v>
      </c>
    </row>
    <row r="4411" spans="1:4" s="380" customFormat="1" ht="12.75" x14ac:dyDescent="0.2">
      <c r="A4411" s="380">
        <v>3587</v>
      </c>
      <c r="B4411" s="380" t="s">
        <v>10530</v>
      </c>
      <c r="C4411" s="380" t="s">
        <v>6446</v>
      </c>
      <c r="D4411" s="381">
        <v>42.01</v>
      </c>
    </row>
    <row r="4412" spans="1:4" s="380" customFormat="1" ht="12.75" x14ac:dyDescent="0.2">
      <c r="A4412" s="380">
        <v>3590</v>
      </c>
      <c r="B4412" s="380" t="s">
        <v>10531</v>
      </c>
      <c r="C4412" s="380" t="s">
        <v>6446</v>
      </c>
      <c r="D4412" s="381">
        <v>249.42</v>
      </c>
    </row>
    <row r="4413" spans="1:4" s="380" customFormat="1" ht="12.75" x14ac:dyDescent="0.2">
      <c r="A4413" s="380">
        <v>3589</v>
      </c>
      <c r="B4413" s="380" t="s">
        <v>10532</v>
      </c>
      <c r="C4413" s="380" t="s">
        <v>6446</v>
      </c>
      <c r="D4413" s="381">
        <v>133.87</v>
      </c>
    </row>
    <row r="4414" spans="1:4" s="380" customFormat="1" ht="12.75" x14ac:dyDescent="0.2">
      <c r="A4414" s="380">
        <v>3586</v>
      </c>
      <c r="B4414" s="380" t="s">
        <v>10533</v>
      </c>
      <c r="C4414" s="380" t="s">
        <v>6446</v>
      </c>
      <c r="D4414" s="381">
        <v>27.39</v>
      </c>
    </row>
    <row r="4415" spans="1:4" s="380" customFormat="1" ht="12.75" x14ac:dyDescent="0.2">
      <c r="A4415" s="380">
        <v>3592</v>
      </c>
      <c r="B4415" s="380" t="s">
        <v>10534</v>
      </c>
      <c r="C4415" s="380" t="s">
        <v>6446</v>
      </c>
      <c r="D4415" s="381">
        <v>394.26</v>
      </c>
    </row>
    <row r="4416" spans="1:4" s="380" customFormat="1" ht="12.75" x14ac:dyDescent="0.2">
      <c r="A4416" s="380">
        <v>3591</v>
      </c>
      <c r="B4416" s="380" t="s">
        <v>10535</v>
      </c>
      <c r="C4416" s="380" t="s">
        <v>6446</v>
      </c>
      <c r="D4416" s="381">
        <v>632.01</v>
      </c>
    </row>
    <row r="4417" spans="1:4" s="380" customFormat="1" ht="12.75" x14ac:dyDescent="0.2">
      <c r="A4417" s="380">
        <v>40396</v>
      </c>
      <c r="B4417" s="380" t="s">
        <v>10536</v>
      </c>
      <c r="C4417" s="380" t="s">
        <v>6446</v>
      </c>
      <c r="D4417" s="381">
        <v>115.82</v>
      </c>
    </row>
    <row r="4418" spans="1:4" s="380" customFormat="1" ht="12.75" x14ac:dyDescent="0.2">
      <c r="A4418" s="380">
        <v>40395</v>
      </c>
      <c r="B4418" s="380" t="s">
        <v>10537</v>
      </c>
      <c r="C4418" s="380" t="s">
        <v>6446</v>
      </c>
      <c r="D4418" s="381">
        <v>88.88</v>
      </c>
    </row>
    <row r="4419" spans="1:4" s="380" customFormat="1" ht="12.75" x14ac:dyDescent="0.2">
      <c r="A4419" s="380">
        <v>40392</v>
      </c>
      <c r="B4419" s="380" t="s">
        <v>10538</v>
      </c>
      <c r="C4419" s="380" t="s">
        <v>6446</v>
      </c>
      <c r="D4419" s="381">
        <v>28.6</v>
      </c>
    </row>
    <row r="4420" spans="1:4" s="380" customFormat="1" ht="12.75" x14ac:dyDescent="0.2">
      <c r="A4420" s="380">
        <v>40394</v>
      </c>
      <c r="B4420" s="380" t="s">
        <v>10539</v>
      </c>
      <c r="C4420" s="380" t="s">
        <v>6446</v>
      </c>
      <c r="D4420" s="381">
        <v>57.87</v>
      </c>
    </row>
    <row r="4421" spans="1:4" s="380" customFormat="1" ht="12.75" x14ac:dyDescent="0.2">
      <c r="A4421" s="380">
        <v>40398</v>
      </c>
      <c r="B4421" s="380" t="s">
        <v>10540</v>
      </c>
      <c r="C4421" s="380" t="s">
        <v>6446</v>
      </c>
      <c r="D4421" s="381">
        <v>371.58</v>
      </c>
    </row>
    <row r="4422" spans="1:4" s="380" customFormat="1" ht="12.75" x14ac:dyDescent="0.2">
      <c r="A4422" s="380">
        <v>40397</v>
      </c>
      <c r="B4422" s="380" t="s">
        <v>10541</v>
      </c>
      <c r="C4422" s="380" t="s">
        <v>6446</v>
      </c>
      <c r="D4422" s="381">
        <v>190.29</v>
      </c>
    </row>
    <row r="4423" spans="1:4" s="380" customFormat="1" ht="12.75" x14ac:dyDescent="0.2">
      <c r="A4423" s="380">
        <v>40393</v>
      </c>
      <c r="B4423" s="380" t="s">
        <v>10542</v>
      </c>
      <c r="C4423" s="380" t="s">
        <v>6446</v>
      </c>
      <c r="D4423" s="381">
        <v>36.840000000000003</v>
      </c>
    </row>
    <row r="4424" spans="1:4" s="380" customFormat="1" ht="12.75" x14ac:dyDescent="0.2">
      <c r="A4424" s="380">
        <v>40399</v>
      </c>
      <c r="B4424" s="380" t="s">
        <v>10543</v>
      </c>
      <c r="C4424" s="380" t="s">
        <v>6446</v>
      </c>
      <c r="D4424" s="381">
        <v>607.89</v>
      </c>
    </row>
    <row r="4425" spans="1:4" s="380" customFormat="1" ht="12.75" x14ac:dyDescent="0.2">
      <c r="A4425" s="380">
        <v>39322</v>
      </c>
      <c r="B4425" s="380" t="s">
        <v>10544</v>
      </c>
      <c r="C4425" s="380" t="s">
        <v>6446</v>
      </c>
      <c r="D4425" s="381">
        <v>26.26</v>
      </c>
    </row>
    <row r="4426" spans="1:4" s="380" customFormat="1" ht="12.75" x14ac:dyDescent="0.2">
      <c r="A4426" s="380">
        <v>39289</v>
      </c>
      <c r="B4426" s="380" t="s">
        <v>10545</v>
      </c>
      <c r="C4426" s="380" t="s">
        <v>6446</v>
      </c>
      <c r="D4426" s="381">
        <v>31.46</v>
      </c>
    </row>
    <row r="4427" spans="1:4" s="380" customFormat="1" ht="12.75" x14ac:dyDescent="0.2">
      <c r="A4427" s="380">
        <v>39290</v>
      </c>
      <c r="B4427" s="380" t="s">
        <v>10546</v>
      </c>
      <c r="C4427" s="380" t="s">
        <v>6446</v>
      </c>
      <c r="D4427" s="381">
        <v>53.4</v>
      </c>
    </row>
    <row r="4428" spans="1:4" s="380" customFormat="1" ht="12.75" x14ac:dyDescent="0.2">
      <c r="A4428" s="380">
        <v>39291</v>
      </c>
      <c r="B4428" s="380" t="s">
        <v>10547</v>
      </c>
      <c r="C4428" s="380" t="s">
        <v>6446</v>
      </c>
      <c r="D4428" s="381">
        <v>79.95</v>
      </c>
    </row>
    <row r="4429" spans="1:4" s="380" customFormat="1" ht="12.75" x14ac:dyDescent="0.2">
      <c r="A4429" s="380">
        <v>20174</v>
      </c>
      <c r="B4429" s="380" t="s">
        <v>10548</v>
      </c>
      <c r="C4429" s="380" t="s">
        <v>6446</v>
      </c>
      <c r="D4429" s="381">
        <v>36.770000000000003</v>
      </c>
    </row>
    <row r="4430" spans="1:4" s="380" customFormat="1" ht="12.75" x14ac:dyDescent="0.2">
      <c r="A4430" s="380">
        <v>41892</v>
      </c>
      <c r="B4430" s="380" t="s">
        <v>10549</v>
      </c>
      <c r="C4430" s="380" t="s">
        <v>6446</v>
      </c>
      <c r="D4430" s="381">
        <v>132.18</v>
      </c>
    </row>
    <row r="4431" spans="1:4" s="380" customFormat="1" ht="12.75" x14ac:dyDescent="0.2">
      <c r="A4431" s="380">
        <v>7048</v>
      </c>
      <c r="B4431" s="380" t="s">
        <v>10550</v>
      </c>
      <c r="C4431" s="380" t="s">
        <v>6446</v>
      </c>
      <c r="D4431" s="381">
        <v>28.53</v>
      </c>
    </row>
    <row r="4432" spans="1:4" s="380" customFormat="1" ht="12.75" x14ac:dyDescent="0.2">
      <c r="A4432" s="380">
        <v>7088</v>
      </c>
      <c r="B4432" s="380" t="s">
        <v>10551</v>
      </c>
      <c r="C4432" s="380" t="s">
        <v>6446</v>
      </c>
      <c r="D4432" s="381">
        <v>62.39</v>
      </c>
    </row>
    <row r="4433" spans="1:4" s="380" customFormat="1" ht="12.75" x14ac:dyDescent="0.2">
      <c r="A4433" s="380">
        <v>20179</v>
      </c>
      <c r="B4433" s="380" t="s">
        <v>13217</v>
      </c>
      <c r="C4433" s="380" t="s">
        <v>6446</v>
      </c>
      <c r="D4433" s="381">
        <v>49.5</v>
      </c>
    </row>
    <row r="4434" spans="1:4" s="380" customFormat="1" ht="12.75" x14ac:dyDescent="0.2">
      <c r="A4434" s="380">
        <v>20178</v>
      </c>
      <c r="B4434" s="380" t="s">
        <v>13218</v>
      </c>
      <c r="C4434" s="380" t="s">
        <v>6446</v>
      </c>
      <c r="D4434" s="381">
        <v>43.74</v>
      </c>
    </row>
    <row r="4435" spans="1:4" s="380" customFormat="1" ht="12.75" x14ac:dyDescent="0.2">
      <c r="A4435" s="380">
        <v>20180</v>
      </c>
      <c r="B4435" s="380" t="s">
        <v>13219</v>
      </c>
      <c r="C4435" s="380" t="s">
        <v>6446</v>
      </c>
      <c r="D4435" s="381">
        <v>80.38</v>
      </c>
    </row>
    <row r="4436" spans="1:4" s="380" customFormat="1" ht="12.75" x14ac:dyDescent="0.2">
      <c r="A4436" s="380">
        <v>20181</v>
      </c>
      <c r="B4436" s="380" t="s">
        <v>13220</v>
      </c>
      <c r="C4436" s="380" t="s">
        <v>6446</v>
      </c>
      <c r="D4436" s="381">
        <v>119.25</v>
      </c>
    </row>
    <row r="4437" spans="1:4" s="380" customFormat="1" ht="12.75" x14ac:dyDescent="0.2">
      <c r="A4437" s="380">
        <v>20177</v>
      </c>
      <c r="B4437" s="380" t="s">
        <v>13221</v>
      </c>
      <c r="C4437" s="380" t="s">
        <v>6446</v>
      </c>
      <c r="D4437" s="381">
        <v>28.67</v>
      </c>
    </row>
    <row r="4438" spans="1:4" s="380" customFormat="1" ht="12.75" x14ac:dyDescent="0.2">
      <c r="A4438" s="380">
        <v>7082</v>
      </c>
      <c r="B4438" s="380" t="s">
        <v>10552</v>
      </c>
      <c r="C4438" s="380" t="s">
        <v>6446</v>
      </c>
      <c r="D4438" s="381">
        <v>68.209999999999994</v>
      </c>
    </row>
    <row r="4439" spans="1:4" s="380" customFormat="1" ht="12.75" x14ac:dyDescent="0.2">
      <c r="A4439" s="380">
        <v>42707</v>
      </c>
      <c r="B4439" s="380" t="s">
        <v>10553</v>
      </c>
      <c r="C4439" s="380" t="s">
        <v>6446</v>
      </c>
      <c r="D4439" s="381">
        <v>185.25</v>
      </c>
    </row>
    <row r="4440" spans="1:4" s="380" customFormat="1" ht="12.75" x14ac:dyDescent="0.2">
      <c r="A4440" s="380">
        <v>7069</v>
      </c>
      <c r="B4440" s="380" t="s">
        <v>10554</v>
      </c>
      <c r="C4440" s="380" t="s">
        <v>6446</v>
      </c>
      <c r="D4440" s="381">
        <v>151.38999999999999</v>
      </c>
    </row>
    <row r="4441" spans="1:4" s="380" customFormat="1" ht="12.75" x14ac:dyDescent="0.2">
      <c r="A4441" s="380">
        <v>42708</v>
      </c>
      <c r="B4441" s="380" t="s">
        <v>10555</v>
      </c>
      <c r="C4441" s="380" t="s">
        <v>6446</v>
      </c>
      <c r="D4441" s="381">
        <v>486.23</v>
      </c>
    </row>
    <row r="4442" spans="1:4" s="380" customFormat="1" ht="12.75" x14ac:dyDescent="0.2">
      <c r="A4442" s="380">
        <v>7070</v>
      </c>
      <c r="B4442" s="380" t="s">
        <v>10556</v>
      </c>
      <c r="C4442" s="380" t="s">
        <v>6446</v>
      </c>
      <c r="D4442" s="381">
        <v>216.79</v>
      </c>
    </row>
    <row r="4443" spans="1:4" s="380" customFormat="1" ht="12.75" x14ac:dyDescent="0.2">
      <c r="A4443" s="380">
        <v>42709</v>
      </c>
      <c r="B4443" s="380" t="s">
        <v>10557</v>
      </c>
      <c r="C4443" s="380" t="s">
        <v>6446</v>
      </c>
      <c r="D4443" s="381">
        <v>727.18</v>
      </c>
    </row>
    <row r="4444" spans="1:4" s="380" customFormat="1" ht="12.75" x14ac:dyDescent="0.2">
      <c r="A4444" s="380">
        <v>42710</v>
      </c>
      <c r="B4444" s="380" t="s">
        <v>10558</v>
      </c>
      <c r="C4444" s="380" t="s">
        <v>6446</v>
      </c>
      <c r="D4444" s="382">
        <v>2090.29</v>
      </c>
    </row>
    <row r="4445" spans="1:4" s="380" customFormat="1" ht="12.75" x14ac:dyDescent="0.2">
      <c r="A4445" s="380">
        <v>42716</v>
      </c>
      <c r="B4445" s="380" t="s">
        <v>10559</v>
      </c>
      <c r="C4445" s="380" t="s">
        <v>6446</v>
      </c>
      <c r="D4445" s="382">
        <v>2601.7199999999998</v>
      </c>
    </row>
    <row r="4446" spans="1:4" s="380" customFormat="1" ht="12.75" x14ac:dyDescent="0.2">
      <c r="A4446" s="380">
        <v>20172</v>
      </c>
      <c r="B4446" s="380" t="s">
        <v>10560</v>
      </c>
      <c r="C4446" s="380" t="s">
        <v>6446</v>
      </c>
      <c r="D4446" s="381">
        <v>50.03</v>
      </c>
    </row>
    <row r="4447" spans="1:4" s="380" customFormat="1" ht="12.75" x14ac:dyDescent="0.2">
      <c r="A4447" s="380">
        <v>40945</v>
      </c>
      <c r="B4447" s="380" t="s">
        <v>10561</v>
      </c>
      <c r="C4447" s="380" t="s">
        <v>6456</v>
      </c>
      <c r="D4447" s="381">
        <v>14.38</v>
      </c>
    </row>
    <row r="4448" spans="1:4" s="380" customFormat="1" ht="12.75" x14ac:dyDescent="0.2">
      <c r="A4448" s="380">
        <v>40946</v>
      </c>
      <c r="B4448" s="380" t="s">
        <v>10562</v>
      </c>
      <c r="C4448" s="380" t="s">
        <v>6627</v>
      </c>
      <c r="D4448" s="382">
        <v>2563.37</v>
      </c>
    </row>
    <row r="4449" spans="1:4" s="380" customFormat="1" ht="12.75" x14ac:dyDescent="0.2">
      <c r="A4449" s="380">
        <v>7153</v>
      </c>
      <c r="B4449" s="380" t="s">
        <v>10563</v>
      </c>
      <c r="C4449" s="380" t="s">
        <v>6456</v>
      </c>
      <c r="D4449" s="381">
        <v>40.770000000000003</v>
      </c>
    </row>
    <row r="4450" spans="1:4" s="380" customFormat="1" ht="12.75" x14ac:dyDescent="0.2">
      <c r="A4450" s="380">
        <v>41089</v>
      </c>
      <c r="B4450" s="380" t="s">
        <v>10564</v>
      </c>
      <c r="C4450" s="380" t="s">
        <v>6627</v>
      </c>
      <c r="D4450" s="382">
        <v>7262.81</v>
      </c>
    </row>
    <row r="4451" spans="1:4" s="380" customFormat="1" ht="12.75" x14ac:dyDescent="0.2">
      <c r="A4451" s="380">
        <v>40943</v>
      </c>
      <c r="B4451" s="380" t="s">
        <v>10565</v>
      </c>
      <c r="C4451" s="380" t="s">
        <v>6456</v>
      </c>
      <c r="D4451" s="381">
        <v>34.01</v>
      </c>
    </row>
    <row r="4452" spans="1:4" s="380" customFormat="1" ht="12.75" x14ac:dyDescent="0.2">
      <c r="A4452" s="380">
        <v>40944</v>
      </c>
      <c r="B4452" s="380" t="s">
        <v>10566</v>
      </c>
      <c r="C4452" s="380" t="s">
        <v>6627</v>
      </c>
      <c r="D4452" s="382">
        <v>6061.49</v>
      </c>
    </row>
    <row r="4453" spans="1:4" s="380" customFormat="1" ht="12.75" x14ac:dyDescent="0.2">
      <c r="A4453" s="380">
        <v>6175</v>
      </c>
      <c r="B4453" s="380" t="s">
        <v>10567</v>
      </c>
      <c r="C4453" s="380" t="s">
        <v>6456</v>
      </c>
      <c r="D4453" s="381">
        <v>19.96</v>
      </c>
    </row>
    <row r="4454" spans="1:4" s="380" customFormat="1" ht="12.75" x14ac:dyDescent="0.2">
      <c r="A4454" s="380">
        <v>41092</v>
      </c>
      <c r="B4454" s="380" t="s">
        <v>10568</v>
      </c>
      <c r="C4454" s="380" t="s">
        <v>6627</v>
      </c>
      <c r="D4454" s="382">
        <v>3557.43</v>
      </c>
    </row>
    <row r="4455" spans="1:4" s="380" customFormat="1" ht="12.75" x14ac:dyDescent="0.2">
      <c r="A4455" s="380">
        <v>37712</v>
      </c>
      <c r="B4455" s="380" t="s">
        <v>10569</v>
      </c>
      <c r="C4455" s="380" t="s">
        <v>6447</v>
      </c>
      <c r="D4455" s="381">
        <v>61.5</v>
      </c>
    </row>
    <row r="4456" spans="1:4" s="380" customFormat="1" ht="12.75" x14ac:dyDescent="0.2">
      <c r="A4456" s="380">
        <v>34547</v>
      </c>
      <c r="B4456" s="380" t="s">
        <v>10570</v>
      </c>
      <c r="C4456" s="380" t="s">
        <v>6465</v>
      </c>
      <c r="D4456" s="381">
        <v>6.67</v>
      </c>
    </row>
    <row r="4457" spans="1:4" s="380" customFormat="1" ht="12.75" x14ac:dyDescent="0.2">
      <c r="A4457" s="380">
        <v>34548</v>
      </c>
      <c r="B4457" s="380" t="s">
        <v>10571</v>
      </c>
      <c r="C4457" s="380" t="s">
        <v>6465</v>
      </c>
      <c r="D4457" s="381">
        <v>10.95</v>
      </c>
    </row>
    <row r="4458" spans="1:4" s="380" customFormat="1" ht="12.75" x14ac:dyDescent="0.2">
      <c r="A4458" s="380">
        <v>34558</v>
      </c>
      <c r="B4458" s="380" t="s">
        <v>10572</v>
      </c>
      <c r="C4458" s="380" t="s">
        <v>6465</v>
      </c>
      <c r="D4458" s="381">
        <v>5.43</v>
      </c>
    </row>
    <row r="4459" spans="1:4" s="380" customFormat="1" ht="12.75" x14ac:dyDescent="0.2">
      <c r="A4459" s="380">
        <v>34550</v>
      </c>
      <c r="B4459" s="380" t="s">
        <v>10573</v>
      </c>
      <c r="C4459" s="380" t="s">
        <v>6465</v>
      </c>
      <c r="D4459" s="381">
        <v>2.88</v>
      </c>
    </row>
    <row r="4460" spans="1:4" s="380" customFormat="1" ht="12.75" x14ac:dyDescent="0.2">
      <c r="A4460" s="380">
        <v>34557</v>
      </c>
      <c r="B4460" s="380" t="s">
        <v>10574</v>
      </c>
      <c r="C4460" s="380" t="s">
        <v>6465</v>
      </c>
      <c r="D4460" s="381">
        <v>4.22</v>
      </c>
    </row>
    <row r="4461" spans="1:4" s="380" customFormat="1" ht="12.75" x14ac:dyDescent="0.2">
      <c r="A4461" s="380">
        <v>37411</v>
      </c>
      <c r="B4461" s="380" t="s">
        <v>10575</v>
      </c>
      <c r="C4461" s="380" t="s">
        <v>6447</v>
      </c>
      <c r="D4461" s="381">
        <v>30.89</v>
      </c>
    </row>
    <row r="4462" spans="1:4" s="380" customFormat="1" ht="12.75" x14ac:dyDescent="0.2">
      <c r="A4462" s="380">
        <v>39508</v>
      </c>
      <c r="B4462" s="380" t="s">
        <v>10576</v>
      </c>
      <c r="C4462" s="380" t="s">
        <v>6447</v>
      </c>
      <c r="D4462" s="381">
        <v>17.350000000000001</v>
      </c>
    </row>
    <row r="4463" spans="1:4" s="380" customFormat="1" ht="12.75" x14ac:dyDescent="0.2">
      <c r="A4463" s="380">
        <v>39507</v>
      </c>
      <c r="B4463" s="380" t="s">
        <v>10577</v>
      </c>
      <c r="C4463" s="380" t="s">
        <v>6447</v>
      </c>
      <c r="D4463" s="381">
        <v>25.89</v>
      </c>
    </row>
    <row r="4464" spans="1:4" s="380" customFormat="1" ht="12.75" x14ac:dyDescent="0.2">
      <c r="A4464" s="380">
        <v>7155</v>
      </c>
      <c r="B4464" s="380" t="s">
        <v>10578</v>
      </c>
      <c r="C4464" s="380" t="s">
        <v>6447</v>
      </c>
      <c r="D4464" s="381">
        <v>33.229999999999997</v>
      </c>
    </row>
    <row r="4465" spans="1:4" s="380" customFormat="1" ht="12.75" x14ac:dyDescent="0.2">
      <c r="A4465" s="380">
        <v>42406</v>
      </c>
      <c r="B4465" s="380" t="s">
        <v>10579</v>
      </c>
      <c r="C4465" s="380" t="s">
        <v>6447</v>
      </c>
      <c r="D4465" s="381">
        <v>38.1</v>
      </c>
    </row>
    <row r="4466" spans="1:4" s="380" customFormat="1" ht="12.75" x14ac:dyDescent="0.2">
      <c r="A4466" s="380">
        <v>7156</v>
      </c>
      <c r="B4466" s="380" t="s">
        <v>10580</v>
      </c>
      <c r="C4466" s="380" t="s">
        <v>6447</v>
      </c>
      <c r="D4466" s="381">
        <v>47.68</v>
      </c>
    </row>
    <row r="4467" spans="1:4" s="380" customFormat="1" ht="12.75" x14ac:dyDescent="0.2">
      <c r="A4467" s="380">
        <v>43127</v>
      </c>
      <c r="B4467" s="380" t="s">
        <v>10581</v>
      </c>
      <c r="C4467" s="380" t="s">
        <v>6447</v>
      </c>
      <c r="D4467" s="381">
        <v>68.239999999999995</v>
      </c>
    </row>
    <row r="4468" spans="1:4" s="380" customFormat="1" ht="12.75" x14ac:dyDescent="0.2">
      <c r="A4468" s="380">
        <v>10917</v>
      </c>
      <c r="B4468" s="380" t="s">
        <v>10582</v>
      </c>
      <c r="C4468" s="380" t="s">
        <v>6447</v>
      </c>
      <c r="D4468" s="381">
        <v>14.4</v>
      </c>
    </row>
    <row r="4469" spans="1:4" s="380" customFormat="1" ht="12.75" x14ac:dyDescent="0.2">
      <c r="A4469" s="380">
        <v>21141</v>
      </c>
      <c r="B4469" s="380" t="s">
        <v>10583</v>
      </c>
      <c r="C4469" s="380" t="s">
        <v>6447</v>
      </c>
      <c r="D4469" s="381">
        <v>22.3</v>
      </c>
    </row>
    <row r="4470" spans="1:4" s="380" customFormat="1" ht="12.75" x14ac:dyDescent="0.2">
      <c r="A4470" s="380">
        <v>39509</v>
      </c>
      <c r="B4470" s="380" t="s">
        <v>10584</v>
      </c>
      <c r="C4470" s="380" t="s">
        <v>6447</v>
      </c>
      <c r="D4470" s="381">
        <v>21.45</v>
      </c>
    </row>
    <row r="4471" spans="1:4" s="380" customFormat="1" ht="12.75" x14ac:dyDescent="0.2">
      <c r="A4471" s="380">
        <v>25988</v>
      </c>
      <c r="B4471" s="380" t="s">
        <v>10585</v>
      </c>
      <c r="C4471" s="380" t="s">
        <v>6447</v>
      </c>
      <c r="D4471" s="381">
        <v>15.85</v>
      </c>
    </row>
    <row r="4472" spans="1:4" s="380" customFormat="1" ht="12.75" x14ac:dyDescent="0.2">
      <c r="A4472" s="380">
        <v>7167</v>
      </c>
      <c r="B4472" s="380" t="s">
        <v>10586</v>
      </c>
      <c r="C4472" s="380" t="s">
        <v>6447</v>
      </c>
      <c r="D4472" s="381">
        <v>25.25</v>
      </c>
    </row>
    <row r="4473" spans="1:4" s="380" customFormat="1" ht="12.75" x14ac:dyDescent="0.2">
      <c r="A4473" s="380">
        <v>10928</v>
      </c>
      <c r="B4473" s="380" t="s">
        <v>10587</v>
      </c>
      <c r="C4473" s="380" t="s">
        <v>6447</v>
      </c>
      <c r="D4473" s="381">
        <v>14.51</v>
      </c>
    </row>
    <row r="4474" spans="1:4" s="380" customFormat="1" ht="12.75" x14ac:dyDescent="0.2">
      <c r="A4474" s="380">
        <v>10933</v>
      </c>
      <c r="B4474" s="380" t="s">
        <v>10588</v>
      </c>
      <c r="C4474" s="380" t="s">
        <v>6447</v>
      </c>
      <c r="D4474" s="381">
        <v>21.88</v>
      </c>
    </row>
    <row r="4475" spans="1:4" s="380" customFormat="1" ht="12.75" x14ac:dyDescent="0.2">
      <c r="A4475" s="380">
        <v>7158</v>
      </c>
      <c r="B4475" s="380" t="s">
        <v>10589</v>
      </c>
      <c r="C4475" s="380" t="s">
        <v>6447</v>
      </c>
      <c r="D4475" s="381">
        <v>37.119999999999997</v>
      </c>
    </row>
    <row r="4476" spans="1:4" s="380" customFormat="1" ht="12.75" x14ac:dyDescent="0.2">
      <c r="A4476" s="380">
        <v>10927</v>
      </c>
      <c r="B4476" s="380" t="s">
        <v>10590</v>
      </c>
      <c r="C4476" s="380" t="s">
        <v>6447</v>
      </c>
      <c r="D4476" s="381">
        <v>23.74</v>
      </c>
    </row>
    <row r="4477" spans="1:4" s="380" customFormat="1" ht="12.75" x14ac:dyDescent="0.2">
      <c r="A4477" s="380">
        <v>7162</v>
      </c>
      <c r="B4477" s="380" t="s">
        <v>10591</v>
      </c>
      <c r="C4477" s="380" t="s">
        <v>6447</v>
      </c>
      <c r="D4477" s="381">
        <v>58.09</v>
      </c>
    </row>
    <row r="4478" spans="1:4" s="380" customFormat="1" ht="12.75" x14ac:dyDescent="0.2">
      <c r="A4478" s="380">
        <v>10932</v>
      </c>
      <c r="B4478" s="380" t="s">
        <v>10592</v>
      </c>
      <c r="C4478" s="380" t="s">
        <v>6447</v>
      </c>
      <c r="D4478" s="381">
        <v>101.03</v>
      </c>
    </row>
    <row r="4479" spans="1:4" s="380" customFormat="1" ht="12.75" x14ac:dyDescent="0.2">
      <c r="A4479" s="380">
        <v>10937</v>
      </c>
      <c r="B4479" s="380" t="s">
        <v>10593</v>
      </c>
      <c r="C4479" s="380" t="s">
        <v>6447</v>
      </c>
      <c r="D4479" s="381">
        <v>25.97</v>
      </c>
    </row>
    <row r="4480" spans="1:4" s="380" customFormat="1" ht="12.75" x14ac:dyDescent="0.2">
      <c r="A4480" s="380">
        <v>10935</v>
      </c>
      <c r="B4480" s="380" t="s">
        <v>10594</v>
      </c>
      <c r="C4480" s="380" t="s">
        <v>6447</v>
      </c>
      <c r="D4480" s="381">
        <v>45.04</v>
      </c>
    </row>
    <row r="4481" spans="1:4" s="380" customFormat="1" ht="12.75" x14ac:dyDescent="0.2">
      <c r="A4481" s="380">
        <v>10931</v>
      </c>
      <c r="B4481" s="380" t="s">
        <v>10595</v>
      </c>
      <c r="C4481" s="380" t="s">
        <v>6447</v>
      </c>
      <c r="D4481" s="381">
        <v>12.67</v>
      </c>
    </row>
    <row r="4482" spans="1:4" s="380" customFormat="1" ht="12.75" x14ac:dyDescent="0.2">
      <c r="A4482" s="380">
        <v>7164</v>
      </c>
      <c r="B4482" s="380" t="s">
        <v>10596</v>
      </c>
      <c r="C4482" s="380" t="s">
        <v>6447</v>
      </c>
      <c r="D4482" s="381">
        <v>41.92</v>
      </c>
    </row>
    <row r="4483" spans="1:4" s="380" customFormat="1" ht="12.75" x14ac:dyDescent="0.2">
      <c r="A4483" s="380">
        <v>36887</v>
      </c>
      <c r="B4483" s="380" t="s">
        <v>10597</v>
      </c>
      <c r="C4483" s="380" t="s">
        <v>6447</v>
      </c>
      <c r="D4483" s="381">
        <v>9.9600000000000009</v>
      </c>
    </row>
    <row r="4484" spans="1:4" s="380" customFormat="1" ht="12.75" x14ac:dyDescent="0.2">
      <c r="A4484" s="380">
        <v>34630</v>
      </c>
      <c r="B4484" s="380" t="s">
        <v>10598</v>
      </c>
      <c r="C4484" s="380" t="s">
        <v>6446</v>
      </c>
      <c r="D4484" s="381">
        <v>999.55</v>
      </c>
    </row>
    <row r="4485" spans="1:4" s="380" customFormat="1" ht="12.75" x14ac:dyDescent="0.2">
      <c r="A4485" s="380">
        <v>7161</v>
      </c>
      <c r="B4485" s="380" t="s">
        <v>10599</v>
      </c>
      <c r="C4485" s="380" t="s">
        <v>6447</v>
      </c>
      <c r="D4485" s="381">
        <v>5.21</v>
      </c>
    </row>
    <row r="4486" spans="1:4" s="380" customFormat="1" ht="12.75" x14ac:dyDescent="0.2">
      <c r="A4486" s="380">
        <v>7170</v>
      </c>
      <c r="B4486" s="380" t="s">
        <v>10600</v>
      </c>
      <c r="C4486" s="380" t="s">
        <v>6447</v>
      </c>
      <c r="D4486" s="381">
        <v>2.41</v>
      </c>
    </row>
    <row r="4487" spans="1:4" s="380" customFormat="1" ht="12.75" x14ac:dyDescent="0.2">
      <c r="A4487" s="380">
        <v>37524</v>
      </c>
      <c r="B4487" s="380" t="s">
        <v>10601</v>
      </c>
      <c r="C4487" s="380" t="s">
        <v>6465</v>
      </c>
      <c r="D4487" s="381">
        <v>2.2000000000000002</v>
      </c>
    </row>
    <row r="4488" spans="1:4" s="380" customFormat="1" ht="12.75" x14ac:dyDescent="0.2">
      <c r="A4488" s="380">
        <v>37525</v>
      </c>
      <c r="B4488" s="380" t="s">
        <v>10602</v>
      </c>
      <c r="C4488" s="380" t="s">
        <v>6465</v>
      </c>
      <c r="D4488" s="381">
        <v>3.01</v>
      </c>
    </row>
    <row r="4489" spans="1:4" s="380" customFormat="1" ht="12.75" x14ac:dyDescent="0.2">
      <c r="A4489" s="380">
        <v>36789</v>
      </c>
      <c r="B4489" s="380" t="s">
        <v>10603</v>
      </c>
      <c r="C4489" s="380" t="s">
        <v>6446</v>
      </c>
      <c r="D4489" s="381">
        <v>2</v>
      </c>
    </row>
    <row r="4490" spans="1:4" s="380" customFormat="1" ht="12.75" x14ac:dyDescent="0.2">
      <c r="A4490" s="380">
        <v>7173</v>
      </c>
      <c r="B4490" s="380" t="s">
        <v>10604</v>
      </c>
      <c r="C4490" s="380" t="s">
        <v>6944</v>
      </c>
      <c r="D4490" s="382">
        <v>1295.05</v>
      </c>
    </row>
    <row r="4491" spans="1:4" s="380" customFormat="1" ht="12.75" x14ac:dyDescent="0.2">
      <c r="A4491" s="380">
        <v>7175</v>
      </c>
      <c r="B4491" s="380" t="s">
        <v>13222</v>
      </c>
      <c r="C4491" s="380" t="s">
        <v>6446</v>
      </c>
      <c r="D4491" s="381">
        <v>1.46</v>
      </c>
    </row>
    <row r="4492" spans="1:4" s="380" customFormat="1" ht="12.75" x14ac:dyDescent="0.2">
      <c r="A4492" s="380">
        <v>40741</v>
      </c>
      <c r="B4492" s="380" t="s">
        <v>10605</v>
      </c>
      <c r="C4492" s="380" t="s">
        <v>6446</v>
      </c>
      <c r="D4492" s="381">
        <v>2.71</v>
      </c>
    </row>
    <row r="4493" spans="1:4" s="380" customFormat="1" ht="12.75" x14ac:dyDescent="0.2">
      <c r="A4493" s="380">
        <v>7184</v>
      </c>
      <c r="B4493" s="380" t="s">
        <v>10606</v>
      </c>
      <c r="C4493" s="380" t="s">
        <v>6447</v>
      </c>
      <c r="D4493" s="381">
        <v>36.89</v>
      </c>
    </row>
    <row r="4494" spans="1:4" s="380" customFormat="1" ht="12.75" x14ac:dyDescent="0.2">
      <c r="A4494" s="380">
        <v>34458</v>
      </c>
      <c r="B4494" s="380" t="s">
        <v>10607</v>
      </c>
      <c r="C4494" s="380" t="s">
        <v>6446</v>
      </c>
      <c r="D4494" s="381">
        <v>153.41</v>
      </c>
    </row>
    <row r="4495" spans="1:4" s="380" customFormat="1" ht="12.75" x14ac:dyDescent="0.2">
      <c r="A4495" s="380">
        <v>34464</v>
      </c>
      <c r="B4495" s="380" t="s">
        <v>10608</v>
      </c>
      <c r="C4495" s="380" t="s">
        <v>6446</v>
      </c>
      <c r="D4495" s="381">
        <v>205.82</v>
      </c>
    </row>
    <row r="4496" spans="1:4" s="380" customFormat="1" ht="12.75" x14ac:dyDescent="0.2">
      <c r="A4496" s="380">
        <v>34468</v>
      </c>
      <c r="B4496" s="380" t="s">
        <v>10609</v>
      </c>
      <c r="C4496" s="380" t="s">
        <v>6446</v>
      </c>
      <c r="D4496" s="381">
        <v>237.54</v>
      </c>
    </row>
    <row r="4497" spans="1:4" s="380" customFormat="1" ht="12.75" x14ac:dyDescent="0.2">
      <c r="A4497" s="380">
        <v>34473</v>
      </c>
      <c r="B4497" s="380" t="s">
        <v>10610</v>
      </c>
      <c r="C4497" s="380" t="s">
        <v>6446</v>
      </c>
      <c r="D4497" s="381">
        <v>194.27</v>
      </c>
    </row>
    <row r="4498" spans="1:4" s="380" customFormat="1" ht="12.75" x14ac:dyDescent="0.2">
      <c r="A4498" s="380">
        <v>34480</v>
      </c>
      <c r="B4498" s="380" t="s">
        <v>10611</v>
      </c>
      <c r="C4498" s="380" t="s">
        <v>6446</v>
      </c>
      <c r="D4498" s="381">
        <v>264.92</v>
      </c>
    </row>
    <row r="4499" spans="1:4" s="380" customFormat="1" ht="12.75" x14ac:dyDescent="0.2">
      <c r="A4499" s="380">
        <v>34486</v>
      </c>
      <c r="B4499" s="380" t="s">
        <v>10612</v>
      </c>
      <c r="C4499" s="380" t="s">
        <v>6446</v>
      </c>
      <c r="D4499" s="381">
        <v>296.70999999999998</v>
      </c>
    </row>
    <row r="4500" spans="1:4" s="380" customFormat="1" ht="12.75" x14ac:dyDescent="0.2">
      <c r="A4500" s="380">
        <v>7202</v>
      </c>
      <c r="B4500" s="380" t="s">
        <v>10613</v>
      </c>
      <c r="C4500" s="380" t="s">
        <v>6447</v>
      </c>
      <c r="D4500" s="381">
        <v>60.8</v>
      </c>
    </row>
    <row r="4501" spans="1:4" s="380" customFormat="1" ht="12.75" x14ac:dyDescent="0.2">
      <c r="A4501" s="380">
        <v>7190</v>
      </c>
      <c r="B4501" s="380" t="s">
        <v>10614</v>
      </c>
      <c r="C4501" s="380" t="s">
        <v>6446</v>
      </c>
      <c r="D4501" s="381">
        <v>10.43</v>
      </c>
    </row>
    <row r="4502" spans="1:4" s="380" customFormat="1" ht="12.75" x14ac:dyDescent="0.2">
      <c r="A4502" s="380">
        <v>34417</v>
      </c>
      <c r="B4502" s="380" t="s">
        <v>10615</v>
      </c>
      <c r="C4502" s="380" t="s">
        <v>6446</v>
      </c>
      <c r="D4502" s="381">
        <v>18.13</v>
      </c>
    </row>
    <row r="4503" spans="1:4" s="380" customFormat="1" ht="12.75" x14ac:dyDescent="0.2">
      <c r="A4503" s="380">
        <v>7213</v>
      </c>
      <c r="B4503" s="380" t="s">
        <v>10616</v>
      </c>
      <c r="C4503" s="380" t="s">
        <v>6447</v>
      </c>
      <c r="D4503" s="381">
        <v>17.22</v>
      </c>
    </row>
    <row r="4504" spans="1:4" s="380" customFormat="1" ht="12.75" x14ac:dyDescent="0.2">
      <c r="A4504" s="380">
        <v>7195</v>
      </c>
      <c r="B4504" s="380" t="s">
        <v>10617</v>
      </c>
      <c r="C4504" s="380" t="s">
        <v>6446</v>
      </c>
      <c r="D4504" s="381">
        <v>50.07</v>
      </c>
    </row>
    <row r="4505" spans="1:4" s="380" customFormat="1" ht="12.75" x14ac:dyDescent="0.2">
      <c r="A4505" s="380">
        <v>7186</v>
      </c>
      <c r="B4505" s="380" t="s">
        <v>10618</v>
      </c>
      <c r="C4505" s="380" t="s">
        <v>6446</v>
      </c>
      <c r="D4505" s="381">
        <v>59.9</v>
      </c>
    </row>
    <row r="4506" spans="1:4" s="380" customFormat="1" ht="12.75" x14ac:dyDescent="0.2">
      <c r="A4506" s="380">
        <v>7194</v>
      </c>
      <c r="B4506" s="380" t="s">
        <v>10619</v>
      </c>
      <c r="C4506" s="380" t="s">
        <v>6447</v>
      </c>
      <c r="D4506" s="381">
        <v>29.7</v>
      </c>
    </row>
    <row r="4507" spans="1:4" s="380" customFormat="1" ht="12.75" x14ac:dyDescent="0.2">
      <c r="A4507" s="380">
        <v>7197</v>
      </c>
      <c r="B4507" s="380" t="s">
        <v>10620</v>
      </c>
      <c r="C4507" s="380" t="s">
        <v>6446</v>
      </c>
      <c r="D4507" s="381">
        <v>119.77</v>
      </c>
    </row>
    <row r="4508" spans="1:4" s="380" customFormat="1" ht="12.75" x14ac:dyDescent="0.2">
      <c r="A4508" s="380">
        <v>7192</v>
      </c>
      <c r="B4508" s="380" t="s">
        <v>10621</v>
      </c>
      <c r="C4508" s="380" t="s">
        <v>6446</v>
      </c>
      <c r="D4508" s="381">
        <v>65.88</v>
      </c>
    </row>
    <row r="4509" spans="1:4" s="380" customFormat="1" ht="12.75" x14ac:dyDescent="0.2">
      <c r="A4509" s="380">
        <v>7193</v>
      </c>
      <c r="B4509" s="380" t="s">
        <v>10622</v>
      </c>
      <c r="C4509" s="380" t="s">
        <v>6446</v>
      </c>
      <c r="D4509" s="381">
        <v>78.63</v>
      </c>
    </row>
    <row r="4510" spans="1:4" s="380" customFormat="1" ht="12.75" x14ac:dyDescent="0.2">
      <c r="A4510" s="380">
        <v>7189</v>
      </c>
      <c r="B4510" s="380" t="s">
        <v>10623</v>
      </c>
      <c r="C4510" s="380" t="s">
        <v>6446</v>
      </c>
      <c r="D4510" s="381">
        <v>110.45</v>
      </c>
    </row>
    <row r="4511" spans="1:4" s="380" customFormat="1" ht="12.75" x14ac:dyDescent="0.2">
      <c r="A4511" s="380">
        <v>7198</v>
      </c>
      <c r="B4511" s="380" t="s">
        <v>10624</v>
      </c>
      <c r="C4511" s="380" t="s">
        <v>6447</v>
      </c>
      <c r="D4511" s="381">
        <v>41.12</v>
      </c>
    </row>
    <row r="4512" spans="1:4" s="380" customFormat="1" ht="12.75" x14ac:dyDescent="0.2">
      <c r="A4512" s="380">
        <v>34402</v>
      </c>
      <c r="B4512" s="380" t="s">
        <v>10624</v>
      </c>
      <c r="C4512" s="380" t="s">
        <v>6446</v>
      </c>
      <c r="D4512" s="381">
        <v>165.56</v>
      </c>
    </row>
    <row r="4513" spans="1:4" s="380" customFormat="1" ht="12.75" x14ac:dyDescent="0.2">
      <c r="A4513" s="380">
        <v>7245</v>
      </c>
      <c r="B4513" s="380" t="s">
        <v>10625</v>
      </c>
      <c r="C4513" s="380" t="s">
        <v>6446</v>
      </c>
      <c r="D4513" s="381">
        <v>33.57</v>
      </c>
    </row>
    <row r="4514" spans="1:4" s="380" customFormat="1" ht="12.75" x14ac:dyDescent="0.2">
      <c r="A4514" s="380">
        <v>34425</v>
      </c>
      <c r="B4514" s="380" t="s">
        <v>10626</v>
      </c>
      <c r="C4514" s="380" t="s">
        <v>6446</v>
      </c>
      <c r="D4514" s="381">
        <v>102.37</v>
      </c>
    </row>
    <row r="4515" spans="1:4" s="380" customFormat="1" ht="12.75" x14ac:dyDescent="0.2">
      <c r="A4515" s="380">
        <v>7223</v>
      </c>
      <c r="B4515" s="380" t="s">
        <v>10627</v>
      </c>
      <c r="C4515" s="380" t="s">
        <v>6446</v>
      </c>
      <c r="D4515" s="381">
        <v>119.31</v>
      </c>
    </row>
    <row r="4516" spans="1:4" s="380" customFormat="1" ht="12.75" x14ac:dyDescent="0.2">
      <c r="A4516" s="380">
        <v>7234</v>
      </c>
      <c r="B4516" s="380" t="s">
        <v>10628</v>
      </c>
      <c r="C4516" s="380" t="s">
        <v>6446</v>
      </c>
      <c r="D4516" s="381">
        <v>172.09</v>
      </c>
    </row>
    <row r="4517" spans="1:4" s="380" customFormat="1" ht="12.75" x14ac:dyDescent="0.2">
      <c r="A4517" s="380">
        <v>7224</v>
      </c>
      <c r="B4517" s="380" t="s">
        <v>10629</v>
      </c>
      <c r="C4517" s="380" t="s">
        <v>6446</v>
      </c>
      <c r="D4517" s="381">
        <v>190.08</v>
      </c>
    </row>
    <row r="4518" spans="1:4" s="380" customFormat="1" ht="12.75" x14ac:dyDescent="0.2">
      <c r="A4518" s="380">
        <v>7221</v>
      </c>
      <c r="B4518" s="380" t="s">
        <v>10630</v>
      </c>
      <c r="C4518" s="380" t="s">
        <v>6447</v>
      </c>
      <c r="D4518" s="381">
        <v>92.42</v>
      </c>
    </row>
    <row r="4519" spans="1:4" s="380" customFormat="1" ht="12.75" x14ac:dyDescent="0.2">
      <c r="A4519" s="380">
        <v>7225</v>
      </c>
      <c r="B4519" s="380" t="s">
        <v>10631</v>
      </c>
      <c r="C4519" s="380" t="s">
        <v>6446</v>
      </c>
      <c r="D4519" s="381">
        <v>240.32</v>
      </c>
    </row>
    <row r="4520" spans="1:4" s="380" customFormat="1" ht="12.75" x14ac:dyDescent="0.2">
      <c r="A4520" s="380">
        <v>7226</v>
      </c>
      <c r="B4520" s="380" t="s">
        <v>10632</v>
      </c>
      <c r="C4520" s="380" t="s">
        <v>6446</v>
      </c>
      <c r="D4520" s="381">
        <v>264.45999999999998</v>
      </c>
    </row>
    <row r="4521" spans="1:4" s="380" customFormat="1" ht="12.75" x14ac:dyDescent="0.2">
      <c r="A4521" s="380">
        <v>7236</v>
      </c>
      <c r="B4521" s="380" t="s">
        <v>10633</v>
      </c>
      <c r="C4521" s="380" t="s">
        <v>6446</v>
      </c>
      <c r="D4521" s="381">
        <v>288.43</v>
      </c>
    </row>
    <row r="4522" spans="1:4" s="380" customFormat="1" ht="12.75" x14ac:dyDescent="0.2">
      <c r="A4522" s="380">
        <v>7227</v>
      </c>
      <c r="B4522" s="380" t="s">
        <v>10634</v>
      </c>
      <c r="C4522" s="380" t="s">
        <v>6446</v>
      </c>
      <c r="D4522" s="381">
        <v>312.47000000000003</v>
      </c>
    </row>
    <row r="4523" spans="1:4" s="380" customFormat="1" ht="12.75" x14ac:dyDescent="0.2">
      <c r="A4523" s="380">
        <v>7212</v>
      </c>
      <c r="B4523" s="380" t="s">
        <v>10635</v>
      </c>
      <c r="C4523" s="380" t="s">
        <v>6446</v>
      </c>
      <c r="D4523" s="381">
        <v>345.98</v>
      </c>
    </row>
    <row r="4524" spans="1:4" s="380" customFormat="1" ht="12.75" x14ac:dyDescent="0.2">
      <c r="A4524" s="380">
        <v>7229</v>
      </c>
      <c r="B4524" s="380" t="s">
        <v>10636</v>
      </c>
      <c r="C4524" s="380" t="s">
        <v>6446</v>
      </c>
      <c r="D4524" s="381">
        <v>228.8</v>
      </c>
    </row>
    <row r="4525" spans="1:4" s="380" customFormat="1" ht="12.75" x14ac:dyDescent="0.2">
      <c r="A4525" s="380">
        <v>7230</v>
      </c>
      <c r="B4525" s="380" t="s">
        <v>10637</v>
      </c>
      <c r="C4525" s="380" t="s">
        <v>6446</v>
      </c>
      <c r="D4525" s="381">
        <v>364.6</v>
      </c>
    </row>
    <row r="4526" spans="1:4" s="380" customFormat="1" ht="12.75" x14ac:dyDescent="0.2">
      <c r="A4526" s="380">
        <v>7231</v>
      </c>
      <c r="B4526" s="380" t="s">
        <v>10638</v>
      </c>
      <c r="C4526" s="380" t="s">
        <v>6446</v>
      </c>
      <c r="D4526" s="381">
        <v>478.83</v>
      </c>
    </row>
    <row r="4527" spans="1:4" s="380" customFormat="1" ht="12.75" x14ac:dyDescent="0.2">
      <c r="A4527" s="380">
        <v>7220</v>
      </c>
      <c r="B4527" s="380" t="s">
        <v>10639</v>
      </c>
      <c r="C4527" s="380" t="s">
        <v>6446</v>
      </c>
      <c r="D4527" s="381">
        <v>588.67999999999995</v>
      </c>
    </row>
    <row r="4528" spans="1:4" s="380" customFormat="1" ht="12.75" x14ac:dyDescent="0.2">
      <c r="A4528" s="380">
        <v>34447</v>
      </c>
      <c r="B4528" s="380" t="s">
        <v>10640</v>
      </c>
      <c r="C4528" s="380" t="s">
        <v>6446</v>
      </c>
      <c r="D4528" s="381">
        <v>655.21</v>
      </c>
    </row>
    <row r="4529" spans="1:4" s="380" customFormat="1" ht="12.75" x14ac:dyDescent="0.2">
      <c r="A4529" s="380">
        <v>7233</v>
      </c>
      <c r="B4529" s="380" t="s">
        <v>10641</v>
      </c>
      <c r="C4529" s="380" t="s">
        <v>6446</v>
      </c>
      <c r="D4529" s="381">
        <v>733.54</v>
      </c>
    </row>
    <row r="4530" spans="1:4" s="380" customFormat="1" ht="12.75" x14ac:dyDescent="0.2">
      <c r="A4530" s="380">
        <v>40740</v>
      </c>
      <c r="B4530" s="380" t="s">
        <v>10642</v>
      </c>
      <c r="C4530" s="380" t="s">
        <v>6447</v>
      </c>
      <c r="D4530" s="381">
        <v>237.71</v>
      </c>
    </row>
    <row r="4531" spans="1:4" s="380" customFormat="1" ht="12.75" x14ac:dyDescent="0.2">
      <c r="A4531" s="380">
        <v>25007</v>
      </c>
      <c r="B4531" s="380" t="s">
        <v>10643</v>
      </c>
      <c r="C4531" s="380" t="s">
        <v>6447</v>
      </c>
      <c r="D4531" s="381">
        <v>68.02</v>
      </c>
    </row>
    <row r="4532" spans="1:4" s="380" customFormat="1" ht="12.75" x14ac:dyDescent="0.2">
      <c r="A4532" s="380">
        <v>43071</v>
      </c>
      <c r="B4532" s="380" t="s">
        <v>13223</v>
      </c>
      <c r="C4532" s="380" t="s">
        <v>6447</v>
      </c>
      <c r="D4532" s="381">
        <v>267.66000000000003</v>
      </c>
    </row>
    <row r="4533" spans="1:4" s="380" customFormat="1" ht="12.75" x14ac:dyDescent="0.2">
      <c r="A4533" s="380">
        <v>39520</v>
      </c>
      <c r="B4533" s="380" t="s">
        <v>10644</v>
      </c>
      <c r="C4533" s="380" t="s">
        <v>6447</v>
      </c>
      <c r="D4533" s="381">
        <v>218.37</v>
      </c>
    </row>
    <row r="4534" spans="1:4" s="380" customFormat="1" ht="12.75" x14ac:dyDescent="0.2">
      <c r="A4534" s="380">
        <v>39521</v>
      </c>
      <c r="B4534" s="380" t="s">
        <v>10645</v>
      </c>
      <c r="C4534" s="380" t="s">
        <v>6447</v>
      </c>
      <c r="D4534" s="381">
        <v>225.5</v>
      </c>
    </row>
    <row r="4535" spans="1:4" s="380" customFormat="1" ht="12.75" x14ac:dyDescent="0.2">
      <c r="A4535" s="380">
        <v>39522</v>
      </c>
      <c r="B4535" s="380" t="s">
        <v>10646</v>
      </c>
      <c r="C4535" s="380" t="s">
        <v>6447</v>
      </c>
      <c r="D4535" s="381">
        <v>232.86</v>
      </c>
    </row>
    <row r="4536" spans="1:4" s="380" customFormat="1" ht="12.75" x14ac:dyDescent="0.2">
      <c r="A4536" s="380">
        <v>7243</v>
      </c>
      <c r="B4536" s="380" t="s">
        <v>10647</v>
      </c>
      <c r="C4536" s="380" t="s">
        <v>6447</v>
      </c>
      <c r="D4536" s="381">
        <v>71.08</v>
      </c>
    </row>
    <row r="4537" spans="1:4" s="380" customFormat="1" ht="12.75" x14ac:dyDescent="0.2">
      <c r="A4537" s="380">
        <v>11067</v>
      </c>
      <c r="B4537" s="380" t="s">
        <v>10648</v>
      </c>
      <c r="C4537" s="380" t="s">
        <v>6446</v>
      </c>
      <c r="D4537" s="381">
        <v>424.45</v>
      </c>
    </row>
    <row r="4538" spans="1:4" s="380" customFormat="1" ht="12.75" x14ac:dyDescent="0.2">
      <c r="A4538" s="380">
        <v>11068</v>
      </c>
      <c r="B4538" s="380" t="s">
        <v>10649</v>
      </c>
      <c r="C4538" s="380" t="s">
        <v>6446</v>
      </c>
      <c r="D4538" s="381">
        <v>536.23</v>
      </c>
    </row>
    <row r="4539" spans="1:4" s="380" customFormat="1" ht="12.75" x14ac:dyDescent="0.2">
      <c r="A4539" s="380">
        <v>7246</v>
      </c>
      <c r="B4539" s="380" t="s">
        <v>10650</v>
      </c>
      <c r="C4539" s="380" t="s">
        <v>6446</v>
      </c>
      <c r="D4539" s="381">
        <v>37.08</v>
      </c>
    </row>
    <row r="4540" spans="1:4" s="380" customFormat="1" ht="12.75" x14ac:dyDescent="0.2">
      <c r="A4540" s="380">
        <v>12869</v>
      </c>
      <c r="B4540" s="380" t="s">
        <v>10651</v>
      </c>
      <c r="C4540" s="380" t="s">
        <v>6456</v>
      </c>
      <c r="D4540" s="381">
        <v>16.46</v>
      </c>
    </row>
    <row r="4541" spans="1:4" s="380" customFormat="1" ht="12.75" x14ac:dyDescent="0.2">
      <c r="A4541" s="380">
        <v>41097</v>
      </c>
      <c r="B4541" s="380" t="s">
        <v>10652</v>
      </c>
      <c r="C4541" s="380" t="s">
        <v>6627</v>
      </c>
      <c r="D4541" s="382">
        <v>2934.22</v>
      </c>
    </row>
    <row r="4542" spans="1:4" s="380" customFormat="1" ht="12.75" x14ac:dyDescent="0.2">
      <c r="A4542" s="380">
        <v>1574</v>
      </c>
      <c r="B4542" s="380" t="s">
        <v>10653</v>
      </c>
      <c r="C4542" s="380" t="s">
        <v>6446</v>
      </c>
      <c r="D4542" s="381">
        <v>1.48</v>
      </c>
    </row>
    <row r="4543" spans="1:4" s="380" customFormat="1" ht="12.75" x14ac:dyDescent="0.2">
      <c r="A4543" s="380">
        <v>1581</v>
      </c>
      <c r="B4543" s="380" t="s">
        <v>10654</v>
      </c>
      <c r="C4543" s="380" t="s">
        <v>6446</v>
      </c>
      <c r="D4543" s="381">
        <v>10.25</v>
      </c>
    </row>
    <row r="4544" spans="1:4" s="380" customFormat="1" ht="12.75" x14ac:dyDescent="0.2">
      <c r="A4544" s="380">
        <v>1575</v>
      </c>
      <c r="B4544" s="380" t="s">
        <v>10655</v>
      </c>
      <c r="C4544" s="380" t="s">
        <v>6446</v>
      </c>
      <c r="D4544" s="381">
        <v>1.75</v>
      </c>
    </row>
    <row r="4545" spans="1:4" s="380" customFormat="1" ht="12.75" x14ac:dyDescent="0.2">
      <c r="A4545" s="380">
        <v>1570</v>
      </c>
      <c r="B4545" s="380" t="s">
        <v>10656</v>
      </c>
      <c r="C4545" s="380" t="s">
        <v>6446</v>
      </c>
      <c r="D4545" s="381">
        <v>0.88</v>
      </c>
    </row>
    <row r="4546" spans="1:4" s="380" customFormat="1" ht="12.75" x14ac:dyDescent="0.2">
      <c r="A4546" s="380">
        <v>1576</v>
      </c>
      <c r="B4546" s="380" t="s">
        <v>10657</v>
      </c>
      <c r="C4546" s="380" t="s">
        <v>6446</v>
      </c>
      <c r="D4546" s="381">
        <v>2.4300000000000002</v>
      </c>
    </row>
    <row r="4547" spans="1:4" s="380" customFormat="1" ht="12.75" x14ac:dyDescent="0.2">
      <c r="A4547" s="380">
        <v>1577</v>
      </c>
      <c r="B4547" s="380" t="s">
        <v>10658</v>
      </c>
      <c r="C4547" s="380" t="s">
        <v>6446</v>
      </c>
      <c r="D4547" s="381">
        <v>2.74</v>
      </c>
    </row>
    <row r="4548" spans="1:4" s="380" customFormat="1" ht="12.75" x14ac:dyDescent="0.2">
      <c r="A4548" s="380">
        <v>1571</v>
      </c>
      <c r="B4548" s="380" t="s">
        <v>10659</v>
      </c>
      <c r="C4548" s="380" t="s">
        <v>6446</v>
      </c>
      <c r="D4548" s="381">
        <v>1.1399999999999999</v>
      </c>
    </row>
    <row r="4549" spans="1:4" s="380" customFormat="1" ht="12.75" x14ac:dyDescent="0.2">
      <c r="A4549" s="380">
        <v>1578</v>
      </c>
      <c r="B4549" s="380" t="s">
        <v>10660</v>
      </c>
      <c r="C4549" s="380" t="s">
        <v>6446</v>
      </c>
      <c r="D4549" s="381">
        <v>4.75</v>
      </c>
    </row>
    <row r="4550" spans="1:4" s="380" customFormat="1" ht="12.75" x14ac:dyDescent="0.2">
      <c r="A4550" s="380">
        <v>1573</v>
      </c>
      <c r="B4550" s="380" t="s">
        <v>10661</v>
      </c>
      <c r="C4550" s="380" t="s">
        <v>6446</v>
      </c>
      <c r="D4550" s="381">
        <v>1.37</v>
      </c>
    </row>
    <row r="4551" spans="1:4" s="380" customFormat="1" ht="12.75" x14ac:dyDescent="0.2">
      <c r="A4551" s="380">
        <v>1579</v>
      </c>
      <c r="B4551" s="380" t="s">
        <v>10662</v>
      </c>
      <c r="C4551" s="380" t="s">
        <v>6446</v>
      </c>
      <c r="D4551" s="381">
        <v>5.92</v>
      </c>
    </row>
    <row r="4552" spans="1:4" s="380" customFormat="1" ht="12.75" x14ac:dyDescent="0.2">
      <c r="A4552" s="380">
        <v>1580</v>
      </c>
      <c r="B4552" s="380" t="s">
        <v>10663</v>
      </c>
      <c r="C4552" s="380" t="s">
        <v>6446</v>
      </c>
      <c r="D4552" s="381">
        <v>7.29</v>
      </c>
    </row>
    <row r="4553" spans="1:4" s="380" customFormat="1" ht="12.75" x14ac:dyDescent="0.2">
      <c r="A4553" s="380">
        <v>39321</v>
      </c>
      <c r="B4553" s="380" t="s">
        <v>10664</v>
      </c>
      <c r="C4553" s="380" t="s">
        <v>6446</v>
      </c>
      <c r="D4553" s="381">
        <v>16.61</v>
      </c>
    </row>
    <row r="4554" spans="1:4" s="380" customFormat="1" ht="12.75" x14ac:dyDescent="0.2">
      <c r="A4554" s="380">
        <v>39319</v>
      </c>
      <c r="B4554" s="380" t="s">
        <v>10665</v>
      </c>
      <c r="C4554" s="380" t="s">
        <v>6446</v>
      </c>
      <c r="D4554" s="381">
        <v>6.49</v>
      </c>
    </row>
    <row r="4555" spans="1:4" s="380" customFormat="1" ht="12.75" x14ac:dyDescent="0.2">
      <c r="A4555" s="380">
        <v>39320</v>
      </c>
      <c r="B4555" s="380" t="s">
        <v>10666</v>
      </c>
      <c r="C4555" s="380" t="s">
        <v>6446</v>
      </c>
      <c r="D4555" s="381">
        <v>10.78</v>
      </c>
    </row>
    <row r="4556" spans="1:4" s="380" customFormat="1" ht="12.75" x14ac:dyDescent="0.2">
      <c r="A4556" s="380">
        <v>1591</v>
      </c>
      <c r="B4556" s="380" t="s">
        <v>10667</v>
      </c>
      <c r="C4556" s="380" t="s">
        <v>6446</v>
      </c>
      <c r="D4556" s="381">
        <v>22.6</v>
      </c>
    </row>
    <row r="4557" spans="1:4" s="380" customFormat="1" ht="12.75" x14ac:dyDescent="0.2">
      <c r="A4557" s="380">
        <v>1547</v>
      </c>
      <c r="B4557" s="380" t="s">
        <v>10668</v>
      </c>
      <c r="C4557" s="380" t="s">
        <v>6446</v>
      </c>
      <c r="D4557" s="381">
        <v>118.45</v>
      </c>
    </row>
    <row r="4558" spans="1:4" s="380" customFormat="1" ht="12.75" x14ac:dyDescent="0.2">
      <c r="A4558" s="380">
        <v>38196</v>
      </c>
      <c r="B4558" s="380" t="s">
        <v>10669</v>
      </c>
      <c r="C4558" s="380" t="s">
        <v>6446</v>
      </c>
      <c r="D4558" s="381">
        <v>23.07</v>
      </c>
    </row>
    <row r="4559" spans="1:4" s="380" customFormat="1" ht="12.75" x14ac:dyDescent="0.2">
      <c r="A4559" s="380">
        <v>1543</v>
      </c>
      <c r="B4559" s="380" t="s">
        <v>10670</v>
      </c>
      <c r="C4559" s="380" t="s">
        <v>6446</v>
      </c>
      <c r="D4559" s="381">
        <v>24.51</v>
      </c>
    </row>
    <row r="4560" spans="1:4" s="380" customFormat="1" ht="12.75" x14ac:dyDescent="0.2">
      <c r="A4560" s="380">
        <v>1585</v>
      </c>
      <c r="B4560" s="380" t="s">
        <v>10671</v>
      </c>
      <c r="C4560" s="380" t="s">
        <v>6446</v>
      </c>
      <c r="D4560" s="381">
        <v>4.75</v>
      </c>
    </row>
    <row r="4561" spans="1:4" s="380" customFormat="1" ht="12.75" x14ac:dyDescent="0.2">
      <c r="A4561" s="380">
        <v>1593</v>
      </c>
      <c r="B4561" s="380" t="s">
        <v>10672</v>
      </c>
      <c r="C4561" s="380" t="s">
        <v>6446</v>
      </c>
      <c r="D4561" s="381">
        <v>25.21</v>
      </c>
    </row>
    <row r="4562" spans="1:4" s="380" customFormat="1" ht="12.75" x14ac:dyDescent="0.2">
      <c r="A4562" s="380">
        <v>11838</v>
      </c>
      <c r="B4562" s="380" t="s">
        <v>10673</v>
      </c>
      <c r="C4562" s="380" t="s">
        <v>6446</v>
      </c>
      <c r="D4562" s="381">
        <v>33.270000000000003</v>
      </c>
    </row>
    <row r="4563" spans="1:4" s="380" customFormat="1" ht="12.75" x14ac:dyDescent="0.2">
      <c r="A4563" s="380">
        <v>1594</v>
      </c>
      <c r="B4563" s="380" t="s">
        <v>10674</v>
      </c>
      <c r="C4563" s="380" t="s">
        <v>6446</v>
      </c>
      <c r="D4563" s="381">
        <v>33.630000000000003</v>
      </c>
    </row>
    <row r="4564" spans="1:4" s="380" customFormat="1" ht="12.75" x14ac:dyDescent="0.2">
      <c r="A4564" s="380">
        <v>1586</v>
      </c>
      <c r="B4564" s="380" t="s">
        <v>10675</v>
      </c>
      <c r="C4564" s="380" t="s">
        <v>6446</v>
      </c>
      <c r="D4564" s="381">
        <v>6.01</v>
      </c>
    </row>
    <row r="4565" spans="1:4" s="380" customFormat="1" ht="12.75" x14ac:dyDescent="0.2">
      <c r="A4565" s="380">
        <v>11839</v>
      </c>
      <c r="B4565" s="380" t="s">
        <v>10676</v>
      </c>
      <c r="C4565" s="380" t="s">
        <v>6446</v>
      </c>
      <c r="D4565" s="381">
        <v>48.4</v>
      </c>
    </row>
    <row r="4566" spans="1:4" s="380" customFormat="1" ht="12.75" x14ac:dyDescent="0.2">
      <c r="A4566" s="380">
        <v>1587</v>
      </c>
      <c r="B4566" s="380" t="s">
        <v>10677</v>
      </c>
      <c r="C4566" s="380" t="s">
        <v>6446</v>
      </c>
      <c r="D4566" s="381">
        <v>6.12</v>
      </c>
    </row>
    <row r="4567" spans="1:4" s="380" customFormat="1" ht="12.75" x14ac:dyDescent="0.2">
      <c r="A4567" s="380">
        <v>1545</v>
      </c>
      <c r="B4567" s="380" t="s">
        <v>10678</v>
      </c>
      <c r="C4567" s="380" t="s">
        <v>6446</v>
      </c>
      <c r="D4567" s="381">
        <v>58.08</v>
      </c>
    </row>
    <row r="4568" spans="1:4" s="380" customFormat="1" ht="12.75" x14ac:dyDescent="0.2">
      <c r="A4568" s="380">
        <v>1588</v>
      </c>
      <c r="B4568" s="380" t="s">
        <v>10679</v>
      </c>
      <c r="C4568" s="380" t="s">
        <v>6446</v>
      </c>
      <c r="D4568" s="381">
        <v>8.39</v>
      </c>
    </row>
    <row r="4569" spans="1:4" s="380" customFormat="1" ht="12.75" x14ac:dyDescent="0.2">
      <c r="A4569" s="380">
        <v>1535</v>
      </c>
      <c r="B4569" s="380" t="s">
        <v>10680</v>
      </c>
      <c r="C4569" s="380" t="s">
        <v>6446</v>
      </c>
      <c r="D4569" s="381">
        <v>4.83</v>
      </c>
    </row>
    <row r="4570" spans="1:4" s="380" customFormat="1" ht="12.75" x14ac:dyDescent="0.2">
      <c r="A4570" s="380">
        <v>1589</v>
      </c>
      <c r="B4570" s="380" t="s">
        <v>10681</v>
      </c>
      <c r="C4570" s="380" t="s">
        <v>6446</v>
      </c>
      <c r="D4570" s="381">
        <v>8.66</v>
      </c>
    </row>
    <row r="4571" spans="1:4" s="380" customFormat="1" ht="12.75" x14ac:dyDescent="0.2">
      <c r="A4571" s="380">
        <v>1546</v>
      </c>
      <c r="B4571" s="380" t="s">
        <v>10682</v>
      </c>
      <c r="C4571" s="380" t="s">
        <v>6446</v>
      </c>
      <c r="D4571" s="381">
        <v>98.02</v>
      </c>
    </row>
    <row r="4572" spans="1:4" s="380" customFormat="1" ht="12.75" x14ac:dyDescent="0.2">
      <c r="A4572" s="380">
        <v>1590</v>
      </c>
      <c r="B4572" s="380" t="s">
        <v>10683</v>
      </c>
      <c r="C4572" s="380" t="s">
        <v>6446</v>
      </c>
      <c r="D4572" s="381">
        <v>15.24</v>
      </c>
    </row>
    <row r="4573" spans="1:4" s="380" customFormat="1" ht="12.75" x14ac:dyDescent="0.2">
      <c r="A4573" s="380">
        <v>1542</v>
      </c>
      <c r="B4573" s="380" t="s">
        <v>10684</v>
      </c>
      <c r="C4573" s="380" t="s">
        <v>6446</v>
      </c>
      <c r="D4573" s="381">
        <v>20.190000000000001</v>
      </c>
    </row>
    <row r="4574" spans="1:4" s="380" customFormat="1" ht="12.75" x14ac:dyDescent="0.2">
      <c r="A4574" s="380">
        <v>38415</v>
      </c>
      <c r="B4574" s="380" t="s">
        <v>10685</v>
      </c>
      <c r="C4574" s="380" t="s">
        <v>6446</v>
      </c>
      <c r="D4574" s="381">
        <v>827.04</v>
      </c>
    </row>
    <row r="4575" spans="1:4" s="380" customFormat="1" ht="12.75" x14ac:dyDescent="0.2">
      <c r="A4575" s="380">
        <v>38414</v>
      </c>
      <c r="B4575" s="380" t="s">
        <v>10686</v>
      </c>
      <c r="C4575" s="380" t="s">
        <v>6446</v>
      </c>
      <c r="D4575" s="382">
        <v>1160.76</v>
      </c>
    </row>
    <row r="4576" spans="1:4" s="380" customFormat="1" ht="12.75" x14ac:dyDescent="0.2">
      <c r="A4576" s="380">
        <v>38128</v>
      </c>
      <c r="B4576" s="380" t="s">
        <v>10687</v>
      </c>
      <c r="C4576" s="380" t="s">
        <v>6462</v>
      </c>
      <c r="D4576" s="381">
        <v>0.73</v>
      </c>
    </row>
    <row r="4577" spans="1:4" s="380" customFormat="1" ht="12.75" x14ac:dyDescent="0.2">
      <c r="A4577" s="380">
        <v>7253</v>
      </c>
      <c r="B4577" s="380" t="s">
        <v>10688</v>
      </c>
      <c r="C4577" s="380" t="s">
        <v>6624</v>
      </c>
      <c r="D4577" s="381">
        <v>156.41999999999999</v>
      </c>
    </row>
    <row r="4578" spans="1:4" s="380" customFormat="1" ht="12.75" x14ac:dyDescent="0.2">
      <c r="A4578" s="380">
        <v>43781</v>
      </c>
      <c r="B4578" s="380" t="s">
        <v>13224</v>
      </c>
      <c r="C4578" s="380" t="s">
        <v>13225</v>
      </c>
      <c r="D4578" s="381">
        <v>46.67</v>
      </c>
    </row>
    <row r="4579" spans="1:4" s="380" customFormat="1" ht="12.75" x14ac:dyDescent="0.2">
      <c r="A4579" s="380">
        <v>4806</v>
      </c>
      <c r="B4579" s="380" t="s">
        <v>10689</v>
      </c>
      <c r="C4579" s="380" t="s">
        <v>6465</v>
      </c>
      <c r="D4579" s="381">
        <v>21.1</v>
      </c>
    </row>
    <row r="4580" spans="1:4" s="380" customFormat="1" ht="12.75" x14ac:dyDescent="0.2">
      <c r="A4580" s="380">
        <v>34401</v>
      </c>
      <c r="B4580" s="380" t="s">
        <v>10690</v>
      </c>
      <c r="C4580" s="380" t="s">
        <v>6446</v>
      </c>
      <c r="D4580" s="381">
        <v>2.13</v>
      </c>
    </row>
    <row r="4581" spans="1:4" s="380" customFormat="1" ht="12.75" x14ac:dyDescent="0.2">
      <c r="A4581" s="380">
        <v>7260</v>
      </c>
      <c r="B4581" s="380" t="s">
        <v>10691</v>
      </c>
      <c r="C4581" s="380" t="s">
        <v>6446</v>
      </c>
      <c r="D4581" s="381">
        <v>1.89</v>
      </c>
    </row>
    <row r="4582" spans="1:4" s="380" customFormat="1" ht="12.75" x14ac:dyDescent="0.2">
      <c r="A4582" s="380">
        <v>7256</v>
      </c>
      <c r="B4582" s="380" t="s">
        <v>10692</v>
      </c>
      <c r="C4582" s="380" t="s">
        <v>6446</v>
      </c>
      <c r="D4582" s="381">
        <v>1.87</v>
      </c>
    </row>
    <row r="4583" spans="1:4" s="380" customFormat="1" ht="12.75" x14ac:dyDescent="0.2">
      <c r="A4583" s="380">
        <v>7258</v>
      </c>
      <c r="B4583" s="380" t="s">
        <v>10693</v>
      </c>
      <c r="C4583" s="380" t="s">
        <v>6446</v>
      </c>
      <c r="D4583" s="381">
        <v>0.77</v>
      </c>
    </row>
    <row r="4584" spans="1:4" s="380" customFormat="1" ht="12.75" x14ac:dyDescent="0.2">
      <c r="A4584" s="380">
        <v>34400</v>
      </c>
      <c r="B4584" s="380" t="s">
        <v>10694</v>
      </c>
      <c r="C4584" s="380" t="s">
        <v>6446</v>
      </c>
      <c r="D4584" s="381">
        <v>3.28</v>
      </c>
    </row>
    <row r="4585" spans="1:4" s="380" customFormat="1" ht="12.75" x14ac:dyDescent="0.2">
      <c r="A4585" s="380">
        <v>10617</v>
      </c>
      <c r="B4585" s="380" t="s">
        <v>10695</v>
      </c>
      <c r="C4585" s="380" t="s">
        <v>6446</v>
      </c>
      <c r="D4585" s="381">
        <v>6.28</v>
      </c>
    </row>
    <row r="4586" spans="1:4" s="380" customFormat="1" ht="12.75" x14ac:dyDescent="0.2">
      <c r="A4586" s="380">
        <v>7274</v>
      </c>
      <c r="B4586" s="380" t="s">
        <v>10696</v>
      </c>
      <c r="C4586" s="380" t="s">
        <v>6446</v>
      </c>
      <c r="D4586" s="381">
        <v>60.2</v>
      </c>
    </row>
    <row r="4587" spans="1:4" s="380" customFormat="1" ht="12.75" x14ac:dyDescent="0.2">
      <c r="A4587" s="380">
        <v>11663</v>
      </c>
      <c r="B4587" s="380" t="s">
        <v>10697</v>
      </c>
      <c r="C4587" s="380" t="s">
        <v>6446</v>
      </c>
      <c r="D4587" s="381">
        <v>495.2</v>
      </c>
    </row>
    <row r="4588" spans="1:4" s="380" customFormat="1" ht="12.75" x14ac:dyDescent="0.2">
      <c r="A4588" s="380">
        <v>154</v>
      </c>
      <c r="B4588" s="380" t="s">
        <v>10698</v>
      </c>
      <c r="C4588" s="380" t="s">
        <v>6445</v>
      </c>
      <c r="D4588" s="381">
        <v>74.42</v>
      </c>
    </row>
    <row r="4589" spans="1:4" s="380" customFormat="1" ht="12.75" x14ac:dyDescent="0.2">
      <c r="A4589" s="380">
        <v>38121</v>
      </c>
      <c r="B4589" s="380" t="s">
        <v>15174</v>
      </c>
      <c r="C4589" s="380" t="s">
        <v>6445</v>
      </c>
      <c r="D4589" s="381">
        <v>16.8</v>
      </c>
    </row>
    <row r="4590" spans="1:4" s="380" customFormat="1" ht="12.75" x14ac:dyDescent="0.2">
      <c r="A4590" s="380">
        <v>43776</v>
      </c>
      <c r="B4590" s="380" t="s">
        <v>13226</v>
      </c>
      <c r="C4590" s="380" t="s">
        <v>6445</v>
      </c>
      <c r="D4590" s="381">
        <v>21.82</v>
      </c>
    </row>
    <row r="4591" spans="1:4" s="380" customFormat="1" ht="12.75" x14ac:dyDescent="0.2">
      <c r="A4591" s="380">
        <v>7343</v>
      </c>
      <c r="B4591" s="380" t="s">
        <v>15175</v>
      </c>
      <c r="C4591" s="380" t="s">
        <v>6445</v>
      </c>
      <c r="D4591" s="381">
        <v>14.86</v>
      </c>
    </row>
    <row r="4592" spans="1:4" s="380" customFormat="1" ht="12.75" x14ac:dyDescent="0.2">
      <c r="A4592" s="380">
        <v>7350</v>
      </c>
      <c r="B4592" s="380" t="s">
        <v>10699</v>
      </c>
      <c r="C4592" s="380" t="s">
        <v>6445</v>
      </c>
      <c r="D4592" s="381">
        <v>30.58</v>
      </c>
    </row>
    <row r="4593" spans="1:4" s="380" customFormat="1" ht="12.75" x14ac:dyDescent="0.2">
      <c r="A4593" s="380">
        <v>7348</v>
      </c>
      <c r="B4593" s="380" t="s">
        <v>10700</v>
      </c>
      <c r="C4593" s="380" t="s">
        <v>6445</v>
      </c>
      <c r="D4593" s="381">
        <v>17.149999999999999</v>
      </c>
    </row>
    <row r="4594" spans="1:4" s="380" customFormat="1" ht="12.75" x14ac:dyDescent="0.2">
      <c r="A4594" s="380">
        <v>7356</v>
      </c>
      <c r="B4594" s="380" t="s">
        <v>10701</v>
      </c>
      <c r="C4594" s="380" t="s">
        <v>6445</v>
      </c>
      <c r="D4594" s="381">
        <v>25.71</v>
      </c>
    </row>
    <row r="4595" spans="1:4" s="380" customFormat="1" ht="12.75" x14ac:dyDescent="0.2">
      <c r="A4595" s="380">
        <v>7313</v>
      </c>
      <c r="B4595" s="380" t="s">
        <v>10702</v>
      </c>
      <c r="C4595" s="380" t="s">
        <v>6445</v>
      </c>
      <c r="D4595" s="381">
        <v>17.93</v>
      </c>
    </row>
    <row r="4596" spans="1:4" s="380" customFormat="1" ht="12.75" x14ac:dyDescent="0.2">
      <c r="A4596" s="380">
        <v>7319</v>
      </c>
      <c r="B4596" s="380" t="s">
        <v>10703</v>
      </c>
      <c r="C4596" s="380" t="s">
        <v>6445</v>
      </c>
      <c r="D4596" s="381">
        <v>10.26</v>
      </c>
    </row>
    <row r="4597" spans="1:4" s="380" customFormat="1" ht="12.75" x14ac:dyDescent="0.2">
      <c r="A4597" s="380">
        <v>7314</v>
      </c>
      <c r="B4597" s="380" t="s">
        <v>15176</v>
      </c>
      <c r="C4597" s="380" t="s">
        <v>6445</v>
      </c>
      <c r="D4597" s="381">
        <v>66.540000000000006</v>
      </c>
    </row>
    <row r="4598" spans="1:4" s="380" customFormat="1" ht="12.75" x14ac:dyDescent="0.2">
      <c r="A4598" s="380">
        <v>7304</v>
      </c>
      <c r="B4598" s="380" t="s">
        <v>13227</v>
      </c>
      <c r="C4598" s="380" t="s">
        <v>6445</v>
      </c>
      <c r="D4598" s="381">
        <v>64.680000000000007</v>
      </c>
    </row>
    <row r="4599" spans="1:4" s="380" customFormat="1" ht="12.75" x14ac:dyDescent="0.2">
      <c r="A4599" s="380">
        <v>43649</v>
      </c>
      <c r="B4599" s="380" t="s">
        <v>13228</v>
      </c>
      <c r="C4599" s="380" t="s">
        <v>6445</v>
      </c>
      <c r="D4599" s="381">
        <v>33.450000000000003</v>
      </c>
    </row>
    <row r="4600" spans="1:4" s="380" customFormat="1" ht="12.75" x14ac:dyDescent="0.2">
      <c r="A4600" s="380">
        <v>43650</v>
      </c>
      <c r="B4600" s="380" t="s">
        <v>13229</v>
      </c>
      <c r="C4600" s="380" t="s">
        <v>6445</v>
      </c>
      <c r="D4600" s="381">
        <v>31.61</v>
      </c>
    </row>
    <row r="4601" spans="1:4" s="380" customFormat="1" ht="12.75" x14ac:dyDescent="0.2">
      <c r="A4601" s="380">
        <v>7311</v>
      </c>
      <c r="B4601" s="380" t="s">
        <v>10704</v>
      </c>
      <c r="C4601" s="380" t="s">
        <v>6445</v>
      </c>
      <c r="D4601" s="381">
        <v>32.380000000000003</v>
      </c>
    </row>
    <row r="4602" spans="1:4" s="380" customFormat="1" ht="12.75" x14ac:dyDescent="0.2">
      <c r="A4602" s="380">
        <v>7292</v>
      </c>
      <c r="B4602" s="380" t="s">
        <v>10705</v>
      </c>
      <c r="C4602" s="380" t="s">
        <v>6445</v>
      </c>
      <c r="D4602" s="381">
        <v>31.35</v>
      </c>
    </row>
    <row r="4603" spans="1:4" s="380" customFormat="1" ht="12.75" x14ac:dyDescent="0.2">
      <c r="A4603" s="380">
        <v>7293</v>
      </c>
      <c r="B4603" s="380" t="s">
        <v>13230</v>
      </c>
      <c r="C4603" s="380" t="s">
        <v>6445</v>
      </c>
      <c r="D4603" s="381">
        <v>34.68</v>
      </c>
    </row>
    <row r="4604" spans="1:4" s="380" customFormat="1" ht="12.75" x14ac:dyDescent="0.2">
      <c r="A4604" s="380">
        <v>7306</v>
      </c>
      <c r="B4604" s="380" t="s">
        <v>13231</v>
      </c>
      <c r="C4604" s="380" t="s">
        <v>6445</v>
      </c>
      <c r="D4604" s="381">
        <v>38.270000000000003</v>
      </c>
    </row>
    <row r="4605" spans="1:4" s="380" customFormat="1" ht="12.75" x14ac:dyDescent="0.2">
      <c r="A4605" s="380">
        <v>7288</v>
      </c>
      <c r="B4605" s="380" t="s">
        <v>10706</v>
      </c>
      <c r="C4605" s="380" t="s">
        <v>6445</v>
      </c>
      <c r="D4605" s="381">
        <v>31.78</v>
      </c>
    </row>
    <row r="4606" spans="1:4" s="380" customFormat="1" ht="12.75" x14ac:dyDescent="0.2">
      <c r="A4606" s="380">
        <v>43625</v>
      </c>
      <c r="B4606" s="380" t="s">
        <v>13232</v>
      </c>
      <c r="C4606" s="380" t="s">
        <v>6445</v>
      </c>
      <c r="D4606" s="381">
        <v>25.66</v>
      </c>
    </row>
    <row r="4607" spans="1:4" s="380" customFormat="1" ht="12.75" x14ac:dyDescent="0.2">
      <c r="A4607" s="380">
        <v>43647</v>
      </c>
      <c r="B4607" s="380" t="s">
        <v>13233</v>
      </c>
      <c r="C4607" s="380" t="s">
        <v>6445</v>
      </c>
      <c r="D4607" s="381">
        <v>23.31</v>
      </c>
    </row>
    <row r="4608" spans="1:4" s="380" customFormat="1" ht="12.75" x14ac:dyDescent="0.2">
      <c r="A4608" s="380">
        <v>43648</v>
      </c>
      <c r="B4608" s="380" t="s">
        <v>13234</v>
      </c>
      <c r="C4608" s="380" t="s">
        <v>6445</v>
      </c>
      <c r="D4608" s="381">
        <v>22.49</v>
      </c>
    </row>
    <row r="4609" spans="1:4" s="380" customFormat="1" ht="12.75" x14ac:dyDescent="0.2">
      <c r="A4609" s="380">
        <v>35693</v>
      </c>
      <c r="B4609" s="380" t="s">
        <v>10707</v>
      </c>
      <c r="C4609" s="380" t="s">
        <v>6445</v>
      </c>
      <c r="D4609" s="381">
        <v>11.79</v>
      </c>
    </row>
    <row r="4610" spans="1:4" s="380" customFormat="1" ht="12.75" x14ac:dyDescent="0.2">
      <c r="A4610" s="380">
        <v>35692</v>
      </c>
      <c r="B4610" s="380" t="s">
        <v>10708</v>
      </c>
      <c r="C4610" s="380" t="s">
        <v>6445</v>
      </c>
      <c r="D4610" s="381">
        <v>17.559999999999999</v>
      </c>
    </row>
    <row r="4611" spans="1:4" s="380" customFormat="1" ht="12.75" x14ac:dyDescent="0.2">
      <c r="A4611" s="380">
        <v>7342</v>
      </c>
      <c r="B4611" s="380" t="s">
        <v>10709</v>
      </c>
      <c r="C4611" s="380" t="s">
        <v>6462</v>
      </c>
      <c r="D4611" s="381">
        <v>1.96</v>
      </c>
    </row>
    <row r="4612" spans="1:4" s="380" customFormat="1" ht="12.75" x14ac:dyDescent="0.2">
      <c r="A4612" s="380">
        <v>39574</v>
      </c>
      <c r="B4612" s="380" t="s">
        <v>10710</v>
      </c>
      <c r="C4612" s="380" t="s">
        <v>6446</v>
      </c>
      <c r="D4612" s="381">
        <v>5.39</v>
      </c>
    </row>
    <row r="4613" spans="1:4" s="380" customFormat="1" ht="12.75" x14ac:dyDescent="0.2">
      <c r="A4613" s="380">
        <v>11060</v>
      </c>
      <c r="B4613" s="380" t="s">
        <v>10711</v>
      </c>
      <c r="C4613" s="380" t="s">
        <v>6446</v>
      </c>
      <c r="D4613" s="381">
        <v>46.23</v>
      </c>
    </row>
    <row r="4614" spans="1:4" s="380" customFormat="1" ht="12.75" x14ac:dyDescent="0.2">
      <c r="A4614" s="380">
        <v>37401</v>
      </c>
      <c r="B4614" s="380" t="s">
        <v>10712</v>
      </c>
      <c r="C4614" s="380" t="s">
        <v>6446</v>
      </c>
      <c r="D4614" s="381">
        <v>55.07</v>
      </c>
    </row>
    <row r="4615" spans="1:4" s="380" customFormat="1" ht="12.75" x14ac:dyDescent="0.2">
      <c r="A4615" s="380">
        <v>7525</v>
      </c>
      <c r="B4615" s="380" t="s">
        <v>10713</v>
      </c>
      <c r="C4615" s="380" t="s">
        <v>6446</v>
      </c>
      <c r="D4615" s="381">
        <v>43.82</v>
      </c>
    </row>
    <row r="4616" spans="1:4" s="380" customFormat="1" ht="12.75" x14ac:dyDescent="0.2">
      <c r="A4616" s="380">
        <v>7524</v>
      </c>
      <c r="B4616" s="380" t="s">
        <v>10714</v>
      </c>
      <c r="C4616" s="380" t="s">
        <v>6446</v>
      </c>
      <c r="D4616" s="381">
        <v>41.29</v>
      </c>
    </row>
    <row r="4617" spans="1:4" s="380" customFormat="1" ht="12.75" x14ac:dyDescent="0.2">
      <c r="A4617" s="380">
        <v>38105</v>
      </c>
      <c r="B4617" s="380" t="s">
        <v>10715</v>
      </c>
      <c r="C4617" s="380" t="s">
        <v>6446</v>
      </c>
      <c r="D4617" s="381">
        <v>10.61</v>
      </c>
    </row>
    <row r="4618" spans="1:4" s="380" customFormat="1" ht="12.75" x14ac:dyDescent="0.2">
      <c r="A4618" s="380">
        <v>38084</v>
      </c>
      <c r="B4618" s="380" t="s">
        <v>10716</v>
      </c>
      <c r="C4618" s="380" t="s">
        <v>6446</v>
      </c>
      <c r="D4618" s="381">
        <v>15.06</v>
      </c>
    </row>
    <row r="4619" spans="1:4" s="380" customFormat="1" ht="12.75" x14ac:dyDescent="0.2">
      <c r="A4619" s="380">
        <v>38103</v>
      </c>
      <c r="B4619" s="380" t="s">
        <v>10717</v>
      </c>
      <c r="C4619" s="380" t="s">
        <v>6446</v>
      </c>
      <c r="D4619" s="381">
        <v>15.92</v>
      </c>
    </row>
    <row r="4620" spans="1:4" s="380" customFormat="1" ht="12.75" x14ac:dyDescent="0.2">
      <c r="A4620" s="380">
        <v>38082</v>
      </c>
      <c r="B4620" s="380" t="s">
        <v>10718</v>
      </c>
      <c r="C4620" s="380" t="s">
        <v>6446</v>
      </c>
      <c r="D4620" s="381">
        <v>19.62</v>
      </c>
    </row>
    <row r="4621" spans="1:4" s="380" customFormat="1" ht="12.75" x14ac:dyDescent="0.2">
      <c r="A4621" s="380">
        <v>38104</v>
      </c>
      <c r="B4621" s="380" t="s">
        <v>10719</v>
      </c>
      <c r="C4621" s="380" t="s">
        <v>6446</v>
      </c>
      <c r="D4621" s="381">
        <v>31.18</v>
      </c>
    </row>
    <row r="4622" spans="1:4" s="380" customFormat="1" ht="12.75" x14ac:dyDescent="0.2">
      <c r="A4622" s="380">
        <v>38083</v>
      </c>
      <c r="B4622" s="380" t="s">
        <v>10720</v>
      </c>
      <c r="C4622" s="380" t="s">
        <v>6446</v>
      </c>
      <c r="D4622" s="381">
        <v>34.619999999999997</v>
      </c>
    </row>
    <row r="4623" spans="1:4" s="380" customFormat="1" ht="12.75" x14ac:dyDescent="0.2">
      <c r="A4623" s="380">
        <v>38101</v>
      </c>
      <c r="B4623" s="380" t="s">
        <v>10721</v>
      </c>
      <c r="C4623" s="380" t="s">
        <v>6446</v>
      </c>
      <c r="D4623" s="381">
        <v>7.57</v>
      </c>
    </row>
    <row r="4624" spans="1:4" s="380" customFormat="1" ht="12.75" x14ac:dyDescent="0.2">
      <c r="A4624" s="380">
        <v>7528</v>
      </c>
      <c r="B4624" s="380" t="s">
        <v>10722</v>
      </c>
      <c r="C4624" s="380" t="s">
        <v>6446</v>
      </c>
      <c r="D4624" s="381">
        <v>8.9</v>
      </c>
    </row>
    <row r="4625" spans="1:4" s="380" customFormat="1" ht="12.75" x14ac:dyDescent="0.2">
      <c r="A4625" s="380">
        <v>12147</v>
      </c>
      <c r="B4625" s="380" t="s">
        <v>10723</v>
      </c>
      <c r="C4625" s="380" t="s">
        <v>6446</v>
      </c>
      <c r="D4625" s="381">
        <v>13.57</v>
      </c>
    </row>
    <row r="4626" spans="1:4" s="380" customFormat="1" ht="12.75" x14ac:dyDescent="0.2">
      <c r="A4626" s="380">
        <v>38075</v>
      </c>
      <c r="B4626" s="380" t="s">
        <v>10724</v>
      </c>
      <c r="C4626" s="380" t="s">
        <v>6446</v>
      </c>
      <c r="D4626" s="381">
        <v>15.41</v>
      </c>
    </row>
    <row r="4627" spans="1:4" s="380" customFormat="1" ht="12.75" x14ac:dyDescent="0.2">
      <c r="A4627" s="380">
        <v>38102</v>
      </c>
      <c r="B4627" s="380" t="s">
        <v>10725</v>
      </c>
      <c r="C4627" s="380" t="s">
        <v>6446</v>
      </c>
      <c r="D4627" s="381">
        <v>9.69</v>
      </c>
    </row>
    <row r="4628" spans="1:4" s="380" customFormat="1" ht="12.75" x14ac:dyDescent="0.2">
      <c r="A4628" s="380">
        <v>38076</v>
      </c>
      <c r="B4628" s="380" t="s">
        <v>10726</v>
      </c>
      <c r="C4628" s="380" t="s">
        <v>6446</v>
      </c>
      <c r="D4628" s="381">
        <v>17.28</v>
      </c>
    </row>
    <row r="4629" spans="1:4" s="380" customFormat="1" ht="12.75" x14ac:dyDescent="0.2">
      <c r="A4629" s="380">
        <v>7592</v>
      </c>
      <c r="B4629" s="380" t="s">
        <v>10727</v>
      </c>
      <c r="C4629" s="380" t="s">
        <v>6456</v>
      </c>
      <c r="D4629" s="381">
        <v>15.08</v>
      </c>
    </row>
    <row r="4630" spans="1:4" s="380" customFormat="1" ht="12.75" x14ac:dyDescent="0.2">
      <c r="A4630" s="380">
        <v>40820</v>
      </c>
      <c r="B4630" s="380" t="s">
        <v>10728</v>
      </c>
      <c r="C4630" s="380" t="s">
        <v>6627</v>
      </c>
      <c r="D4630" s="382">
        <v>2687.23</v>
      </c>
    </row>
    <row r="4631" spans="1:4" s="380" customFormat="1" ht="12.75" x14ac:dyDescent="0.2">
      <c r="A4631" s="380">
        <v>13417</v>
      </c>
      <c r="B4631" s="380" t="s">
        <v>15177</v>
      </c>
      <c r="C4631" s="380" t="s">
        <v>6446</v>
      </c>
      <c r="D4631" s="381">
        <v>71.58</v>
      </c>
    </row>
    <row r="4632" spans="1:4" s="380" customFormat="1" ht="12.75" x14ac:dyDescent="0.2">
      <c r="A4632" s="380">
        <v>36791</v>
      </c>
      <c r="B4632" s="380" t="s">
        <v>15178</v>
      </c>
      <c r="C4632" s="380" t="s">
        <v>6446</v>
      </c>
      <c r="D4632" s="381">
        <v>107.43</v>
      </c>
    </row>
    <row r="4633" spans="1:4" s="380" customFormat="1" ht="12.75" x14ac:dyDescent="0.2">
      <c r="A4633" s="380">
        <v>36795</v>
      </c>
      <c r="B4633" s="380" t="s">
        <v>15179</v>
      </c>
      <c r="C4633" s="380" t="s">
        <v>6446</v>
      </c>
      <c r="D4633" s="382">
        <v>1358.33</v>
      </c>
    </row>
    <row r="4634" spans="1:4" s="380" customFormat="1" ht="12.75" x14ac:dyDescent="0.2">
      <c r="A4634" s="380">
        <v>44045</v>
      </c>
      <c r="B4634" s="380" t="s">
        <v>15180</v>
      </c>
      <c r="C4634" s="380" t="s">
        <v>6446</v>
      </c>
      <c r="D4634" s="381">
        <v>252.06</v>
      </c>
    </row>
    <row r="4635" spans="1:4" s="380" customFormat="1" ht="12.75" x14ac:dyDescent="0.2">
      <c r="A4635" s="380">
        <v>11772</v>
      </c>
      <c r="B4635" s="380" t="s">
        <v>15181</v>
      </c>
      <c r="C4635" s="380" t="s">
        <v>6446</v>
      </c>
      <c r="D4635" s="381">
        <v>95.48</v>
      </c>
    </row>
    <row r="4636" spans="1:4" s="380" customFormat="1" ht="12.75" x14ac:dyDescent="0.2">
      <c r="A4636" s="380">
        <v>36796</v>
      </c>
      <c r="B4636" s="380" t="s">
        <v>15182</v>
      </c>
      <c r="C4636" s="380" t="s">
        <v>6446</v>
      </c>
      <c r="D4636" s="381">
        <v>112.87</v>
      </c>
    </row>
    <row r="4637" spans="1:4" s="380" customFormat="1" ht="12.75" x14ac:dyDescent="0.2">
      <c r="A4637" s="380">
        <v>36792</v>
      </c>
      <c r="B4637" s="380" t="s">
        <v>15183</v>
      </c>
      <c r="C4637" s="380" t="s">
        <v>6446</v>
      </c>
      <c r="D4637" s="381">
        <v>142.97999999999999</v>
      </c>
    </row>
    <row r="4638" spans="1:4" s="380" customFormat="1" ht="12.75" x14ac:dyDescent="0.2">
      <c r="A4638" s="380">
        <v>11773</v>
      </c>
      <c r="B4638" s="380" t="s">
        <v>15184</v>
      </c>
      <c r="C4638" s="380" t="s">
        <v>6446</v>
      </c>
      <c r="D4638" s="381">
        <v>95.18</v>
      </c>
    </row>
    <row r="4639" spans="1:4" s="380" customFormat="1" ht="12.75" x14ac:dyDescent="0.2">
      <c r="A4639" s="380">
        <v>11762</v>
      </c>
      <c r="B4639" s="380" t="s">
        <v>15185</v>
      </c>
      <c r="C4639" s="380" t="s">
        <v>6446</v>
      </c>
      <c r="D4639" s="381">
        <v>45.14</v>
      </c>
    </row>
    <row r="4640" spans="1:4" s="380" customFormat="1" ht="12.75" x14ac:dyDescent="0.2">
      <c r="A4640" s="380">
        <v>7604</v>
      </c>
      <c r="B4640" s="380" t="s">
        <v>15186</v>
      </c>
      <c r="C4640" s="380" t="s">
        <v>6446</v>
      </c>
      <c r="D4640" s="381">
        <v>38.22</v>
      </c>
    </row>
    <row r="4641" spans="1:4" s="380" customFormat="1" ht="12.75" x14ac:dyDescent="0.2">
      <c r="A4641" s="380">
        <v>13984</v>
      </c>
      <c r="B4641" s="380" t="s">
        <v>15187</v>
      </c>
      <c r="C4641" s="380" t="s">
        <v>6446</v>
      </c>
      <c r="D4641" s="381">
        <v>55.55</v>
      </c>
    </row>
    <row r="4642" spans="1:4" s="380" customFormat="1" ht="12.75" x14ac:dyDescent="0.2">
      <c r="A4642" s="380">
        <v>13983</v>
      </c>
      <c r="B4642" s="380" t="s">
        <v>15188</v>
      </c>
      <c r="C4642" s="380" t="s">
        <v>6446</v>
      </c>
      <c r="D4642" s="381">
        <v>72.31</v>
      </c>
    </row>
    <row r="4643" spans="1:4" s="380" customFormat="1" ht="12.75" x14ac:dyDescent="0.2">
      <c r="A4643" s="380">
        <v>13416</v>
      </c>
      <c r="B4643" s="380" t="s">
        <v>15189</v>
      </c>
      <c r="C4643" s="380" t="s">
        <v>6446</v>
      </c>
      <c r="D4643" s="381">
        <v>64.22</v>
      </c>
    </row>
    <row r="4644" spans="1:4" s="380" customFormat="1" ht="12.75" x14ac:dyDescent="0.2">
      <c r="A4644" s="380">
        <v>11826</v>
      </c>
      <c r="B4644" s="380" t="s">
        <v>15190</v>
      </c>
      <c r="C4644" s="380" t="s">
        <v>6446</v>
      </c>
      <c r="D4644" s="381">
        <v>144.72999999999999</v>
      </c>
    </row>
    <row r="4645" spans="1:4" s="380" customFormat="1" ht="12.75" x14ac:dyDescent="0.2">
      <c r="A4645" s="380">
        <v>7606</v>
      </c>
      <c r="B4645" s="380" t="s">
        <v>15191</v>
      </c>
      <c r="C4645" s="380" t="s">
        <v>6446</v>
      </c>
      <c r="D4645" s="381">
        <v>174.06</v>
      </c>
    </row>
    <row r="4646" spans="1:4" s="380" customFormat="1" ht="12.75" x14ac:dyDescent="0.2">
      <c r="A4646" s="380">
        <v>11763</v>
      </c>
      <c r="B4646" s="380" t="s">
        <v>15192</v>
      </c>
      <c r="C4646" s="380" t="s">
        <v>6446</v>
      </c>
      <c r="D4646" s="381">
        <v>380.09</v>
      </c>
    </row>
    <row r="4647" spans="1:4" s="380" customFormat="1" ht="12.75" x14ac:dyDescent="0.2">
      <c r="A4647" s="380">
        <v>11764</v>
      </c>
      <c r="B4647" s="380" t="s">
        <v>15193</v>
      </c>
      <c r="C4647" s="380" t="s">
        <v>6446</v>
      </c>
      <c r="D4647" s="381">
        <v>311.83999999999997</v>
      </c>
    </row>
    <row r="4648" spans="1:4" s="380" customFormat="1" ht="12.75" x14ac:dyDescent="0.2">
      <c r="A4648" s="380">
        <v>11829</v>
      </c>
      <c r="B4648" s="380" t="s">
        <v>15194</v>
      </c>
      <c r="C4648" s="380" t="s">
        <v>6446</v>
      </c>
      <c r="D4648" s="381">
        <v>75.37</v>
      </c>
    </row>
    <row r="4649" spans="1:4" s="380" customFormat="1" ht="12.75" x14ac:dyDescent="0.2">
      <c r="A4649" s="380">
        <v>11830</v>
      </c>
      <c r="B4649" s="380" t="s">
        <v>15195</v>
      </c>
      <c r="C4649" s="380" t="s">
        <v>6446</v>
      </c>
      <c r="D4649" s="381">
        <v>81.39</v>
      </c>
    </row>
    <row r="4650" spans="1:4" s="380" customFormat="1" ht="12.75" x14ac:dyDescent="0.2">
      <c r="A4650" s="380">
        <v>11825</v>
      </c>
      <c r="B4650" s="380" t="s">
        <v>15196</v>
      </c>
      <c r="C4650" s="380" t="s">
        <v>6446</v>
      </c>
      <c r="D4650" s="381">
        <v>183.1</v>
      </c>
    </row>
    <row r="4651" spans="1:4" s="380" customFormat="1" ht="12.75" x14ac:dyDescent="0.2">
      <c r="A4651" s="380">
        <v>11767</v>
      </c>
      <c r="B4651" s="380" t="s">
        <v>15197</v>
      </c>
      <c r="C4651" s="380" t="s">
        <v>6446</v>
      </c>
      <c r="D4651" s="381">
        <v>487.67</v>
      </c>
    </row>
    <row r="4652" spans="1:4" s="380" customFormat="1" ht="12.75" x14ac:dyDescent="0.2">
      <c r="A4652" s="380">
        <v>11766</v>
      </c>
      <c r="B4652" s="380" t="s">
        <v>15198</v>
      </c>
      <c r="C4652" s="380" t="s">
        <v>6446</v>
      </c>
      <c r="D4652" s="381">
        <v>113.68</v>
      </c>
    </row>
    <row r="4653" spans="1:4" s="380" customFormat="1" ht="12.75" x14ac:dyDescent="0.2">
      <c r="A4653" s="380">
        <v>11765</v>
      </c>
      <c r="B4653" s="380" t="s">
        <v>15199</v>
      </c>
      <c r="C4653" s="380" t="s">
        <v>6446</v>
      </c>
      <c r="D4653" s="381">
        <v>207.83</v>
      </c>
    </row>
    <row r="4654" spans="1:4" s="380" customFormat="1" ht="12.75" x14ac:dyDescent="0.2">
      <c r="A4654" s="380">
        <v>11824</v>
      </c>
      <c r="B4654" s="380" t="s">
        <v>15200</v>
      </c>
      <c r="C4654" s="380" t="s">
        <v>6446</v>
      </c>
      <c r="D4654" s="381">
        <v>133.71</v>
      </c>
    </row>
    <row r="4655" spans="1:4" s="380" customFormat="1" ht="12.75" x14ac:dyDescent="0.2">
      <c r="A4655" s="380">
        <v>39702</v>
      </c>
      <c r="B4655" s="380" t="s">
        <v>15201</v>
      </c>
      <c r="C4655" s="380" t="s">
        <v>6446</v>
      </c>
      <c r="D4655" s="382">
        <v>1674.03</v>
      </c>
    </row>
    <row r="4656" spans="1:4" s="380" customFormat="1" ht="12.75" x14ac:dyDescent="0.2">
      <c r="A4656" s="380">
        <v>13415</v>
      </c>
      <c r="B4656" s="380" t="s">
        <v>15202</v>
      </c>
      <c r="C4656" s="380" t="s">
        <v>6446</v>
      </c>
      <c r="D4656" s="381">
        <v>54.96</v>
      </c>
    </row>
    <row r="4657" spans="1:4" s="380" customFormat="1" ht="12.75" x14ac:dyDescent="0.2">
      <c r="A4657" s="380">
        <v>7602</v>
      </c>
      <c r="B4657" s="380" t="s">
        <v>15203</v>
      </c>
      <c r="C4657" s="380" t="s">
        <v>6446</v>
      </c>
      <c r="D4657" s="381">
        <v>35.07</v>
      </c>
    </row>
    <row r="4658" spans="1:4" s="380" customFormat="1" ht="12.75" x14ac:dyDescent="0.2">
      <c r="A4658" s="380">
        <v>7603</v>
      </c>
      <c r="B4658" s="380" t="s">
        <v>15204</v>
      </c>
      <c r="C4658" s="380" t="s">
        <v>6446</v>
      </c>
      <c r="D4658" s="381">
        <v>29.75</v>
      </c>
    </row>
    <row r="4659" spans="1:4" s="380" customFormat="1" ht="12.75" x14ac:dyDescent="0.2">
      <c r="A4659" s="380">
        <v>11777</v>
      </c>
      <c r="B4659" s="380" t="s">
        <v>10729</v>
      </c>
      <c r="C4659" s="380" t="s">
        <v>6446</v>
      </c>
      <c r="D4659" s="381">
        <v>132.81</v>
      </c>
    </row>
    <row r="4660" spans="1:4" s="380" customFormat="1" ht="12.75" x14ac:dyDescent="0.2">
      <c r="A4660" s="380">
        <v>40329</v>
      </c>
      <c r="B4660" s="380" t="s">
        <v>15205</v>
      </c>
      <c r="C4660" s="380" t="s">
        <v>6446</v>
      </c>
      <c r="D4660" s="381">
        <v>47.23</v>
      </c>
    </row>
    <row r="4661" spans="1:4" s="380" customFormat="1" ht="12.75" x14ac:dyDescent="0.2">
      <c r="A4661" s="380">
        <v>11823</v>
      </c>
      <c r="B4661" s="380" t="s">
        <v>10730</v>
      </c>
      <c r="C4661" s="380" t="s">
        <v>6446</v>
      </c>
      <c r="D4661" s="381">
        <v>19.899999999999999</v>
      </c>
    </row>
    <row r="4662" spans="1:4" s="380" customFormat="1" ht="12.75" x14ac:dyDescent="0.2">
      <c r="A4662" s="380">
        <v>11822</v>
      </c>
      <c r="B4662" s="380" t="s">
        <v>10731</v>
      </c>
      <c r="C4662" s="380" t="s">
        <v>6446</v>
      </c>
      <c r="D4662" s="381">
        <v>29.94</v>
      </c>
    </row>
    <row r="4663" spans="1:4" s="380" customFormat="1" ht="12.75" x14ac:dyDescent="0.2">
      <c r="A4663" s="380">
        <v>11831</v>
      </c>
      <c r="B4663" s="380" t="s">
        <v>10732</v>
      </c>
      <c r="C4663" s="380" t="s">
        <v>6446</v>
      </c>
      <c r="D4663" s="381">
        <v>22.73</v>
      </c>
    </row>
    <row r="4664" spans="1:4" s="380" customFormat="1" ht="12.75" x14ac:dyDescent="0.2">
      <c r="A4664" s="380">
        <v>7613</v>
      </c>
      <c r="B4664" s="380" t="s">
        <v>10733</v>
      </c>
      <c r="C4664" s="380" t="s">
        <v>6446</v>
      </c>
      <c r="D4664" s="382">
        <v>88927.93</v>
      </c>
    </row>
    <row r="4665" spans="1:4" s="380" customFormat="1" ht="12.75" x14ac:dyDescent="0.2">
      <c r="A4665" s="380">
        <v>7619</v>
      </c>
      <c r="B4665" s="380" t="s">
        <v>10734</v>
      </c>
      <c r="C4665" s="380" t="s">
        <v>6446</v>
      </c>
      <c r="D4665" s="382">
        <v>13746.35</v>
      </c>
    </row>
    <row r="4666" spans="1:4" s="380" customFormat="1" ht="12.75" x14ac:dyDescent="0.2">
      <c r="A4666" s="380">
        <v>12076</v>
      </c>
      <c r="B4666" s="380" t="s">
        <v>10735</v>
      </c>
      <c r="C4666" s="380" t="s">
        <v>6446</v>
      </c>
      <c r="D4666" s="382">
        <v>6305.66</v>
      </c>
    </row>
    <row r="4667" spans="1:4" s="380" customFormat="1" ht="12.75" x14ac:dyDescent="0.2">
      <c r="A4667" s="380">
        <v>7614</v>
      </c>
      <c r="B4667" s="380" t="s">
        <v>10736</v>
      </c>
      <c r="C4667" s="380" t="s">
        <v>6446</v>
      </c>
      <c r="D4667" s="382">
        <v>17337.43</v>
      </c>
    </row>
    <row r="4668" spans="1:4" s="380" customFormat="1" ht="12.75" x14ac:dyDescent="0.2">
      <c r="A4668" s="380">
        <v>7618</v>
      </c>
      <c r="B4668" s="380" t="s">
        <v>10737</v>
      </c>
      <c r="C4668" s="380" t="s">
        <v>6446</v>
      </c>
      <c r="D4668" s="382">
        <v>112446.27</v>
      </c>
    </row>
    <row r="4669" spans="1:4" s="380" customFormat="1" ht="12.75" x14ac:dyDescent="0.2">
      <c r="A4669" s="380">
        <v>7620</v>
      </c>
      <c r="B4669" s="380" t="s">
        <v>10738</v>
      </c>
      <c r="C4669" s="380" t="s">
        <v>6446</v>
      </c>
      <c r="D4669" s="382">
        <v>24321.86</v>
      </c>
    </row>
    <row r="4670" spans="1:4" s="380" customFormat="1" ht="12.75" x14ac:dyDescent="0.2">
      <c r="A4670" s="380">
        <v>7610</v>
      </c>
      <c r="B4670" s="380" t="s">
        <v>10739</v>
      </c>
      <c r="C4670" s="380" t="s">
        <v>6446</v>
      </c>
      <c r="D4670" s="382">
        <v>7701.92</v>
      </c>
    </row>
    <row r="4671" spans="1:4" s="380" customFormat="1" ht="12.75" x14ac:dyDescent="0.2">
      <c r="A4671" s="380">
        <v>7615</v>
      </c>
      <c r="B4671" s="380" t="s">
        <v>10740</v>
      </c>
      <c r="C4671" s="380" t="s">
        <v>6446</v>
      </c>
      <c r="D4671" s="382">
        <v>28375.5</v>
      </c>
    </row>
    <row r="4672" spans="1:4" s="380" customFormat="1" ht="12.75" x14ac:dyDescent="0.2">
      <c r="A4672" s="380">
        <v>7617</v>
      </c>
      <c r="B4672" s="380" t="s">
        <v>10741</v>
      </c>
      <c r="C4672" s="380" t="s">
        <v>6446</v>
      </c>
      <c r="D4672" s="382">
        <v>8602.73</v>
      </c>
    </row>
    <row r="4673" spans="1:4" s="380" customFormat="1" ht="12.75" x14ac:dyDescent="0.2">
      <c r="A4673" s="380">
        <v>7616</v>
      </c>
      <c r="B4673" s="380" t="s">
        <v>10742</v>
      </c>
      <c r="C4673" s="380" t="s">
        <v>6446</v>
      </c>
      <c r="D4673" s="382">
        <v>46304.32</v>
      </c>
    </row>
    <row r="4674" spans="1:4" s="380" customFormat="1" ht="12.75" x14ac:dyDescent="0.2">
      <c r="A4674" s="380">
        <v>7611</v>
      </c>
      <c r="B4674" s="380" t="s">
        <v>10743</v>
      </c>
      <c r="C4674" s="380" t="s">
        <v>6446</v>
      </c>
      <c r="D4674" s="382">
        <v>11125</v>
      </c>
    </row>
    <row r="4675" spans="1:4" s="380" customFormat="1" ht="12.75" x14ac:dyDescent="0.2">
      <c r="A4675" s="380">
        <v>7612</v>
      </c>
      <c r="B4675" s="380" t="s">
        <v>10744</v>
      </c>
      <c r="C4675" s="380" t="s">
        <v>6446</v>
      </c>
      <c r="D4675" s="382">
        <v>63514.29</v>
      </c>
    </row>
    <row r="4676" spans="1:4" s="380" customFormat="1" ht="12.75" x14ac:dyDescent="0.2">
      <c r="A4676" s="380">
        <v>37371</v>
      </c>
      <c r="B4676" s="380" t="s">
        <v>10745</v>
      </c>
      <c r="C4676" s="380" t="s">
        <v>6456</v>
      </c>
      <c r="D4676" s="381">
        <v>1.36</v>
      </c>
    </row>
    <row r="4677" spans="1:4" s="380" customFormat="1" ht="12.75" x14ac:dyDescent="0.2">
      <c r="A4677" s="380">
        <v>40861</v>
      </c>
      <c r="B4677" s="380" t="s">
        <v>10746</v>
      </c>
      <c r="C4677" s="380" t="s">
        <v>6627</v>
      </c>
      <c r="D4677" s="381">
        <v>257.26</v>
      </c>
    </row>
    <row r="4678" spans="1:4" s="380" customFormat="1" ht="12.75" x14ac:dyDescent="0.2">
      <c r="A4678" s="380">
        <v>36510</v>
      </c>
      <c r="B4678" s="380" t="s">
        <v>10747</v>
      </c>
      <c r="C4678" s="380" t="s">
        <v>6446</v>
      </c>
      <c r="D4678" s="382">
        <v>803058.07</v>
      </c>
    </row>
    <row r="4679" spans="1:4" s="380" customFormat="1" ht="12.75" x14ac:dyDescent="0.2">
      <c r="A4679" s="380">
        <v>25020</v>
      </c>
      <c r="B4679" s="380" t="s">
        <v>10748</v>
      </c>
      <c r="C4679" s="380" t="s">
        <v>6446</v>
      </c>
      <c r="D4679" s="382">
        <v>3308316.71</v>
      </c>
    </row>
    <row r="4680" spans="1:4" s="380" customFormat="1" ht="12.75" x14ac:dyDescent="0.2">
      <c r="A4680" s="380">
        <v>7622</v>
      </c>
      <c r="B4680" s="380" t="s">
        <v>10749</v>
      </c>
      <c r="C4680" s="380" t="s">
        <v>6446</v>
      </c>
      <c r="D4680" s="382">
        <v>779083.7</v>
      </c>
    </row>
    <row r="4681" spans="1:4" s="380" customFormat="1" ht="12.75" x14ac:dyDescent="0.2">
      <c r="A4681" s="380">
        <v>7624</v>
      </c>
      <c r="B4681" s="380" t="s">
        <v>10750</v>
      </c>
      <c r="C4681" s="380" t="s">
        <v>6446</v>
      </c>
      <c r="D4681" s="382">
        <v>1010000</v>
      </c>
    </row>
    <row r="4682" spans="1:4" s="380" customFormat="1" ht="12.75" x14ac:dyDescent="0.2">
      <c r="A4682" s="380">
        <v>7625</v>
      </c>
      <c r="B4682" s="380" t="s">
        <v>10751</v>
      </c>
      <c r="C4682" s="380" t="s">
        <v>6446</v>
      </c>
      <c r="D4682" s="382">
        <v>1003822.53</v>
      </c>
    </row>
    <row r="4683" spans="1:4" s="380" customFormat="1" ht="12.75" x14ac:dyDescent="0.2">
      <c r="A4683" s="380">
        <v>7623</v>
      </c>
      <c r="B4683" s="380" t="s">
        <v>10752</v>
      </c>
      <c r="C4683" s="380" t="s">
        <v>6446</v>
      </c>
      <c r="D4683" s="382">
        <v>3308316.71</v>
      </c>
    </row>
    <row r="4684" spans="1:4" s="380" customFormat="1" ht="12.75" x14ac:dyDescent="0.2">
      <c r="A4684" s="380">
        <v>36508</v>
      </c>
      <c r="B4684" s="380" t="s">
        <v>10753</v>
      </c>
      <c r="C4684" s="380" t="s">
        <v>6446</v>
      </c>
      <c r="D4684" s="382">
        <v>1487881.29</v>
      </c>
    </row>
    <row r="4685" spans="1:4" s="380" customFormat="1" ht="12.75" x14ac:dyDescent="0.2">
      <c r="A4685" s="380">
        <v>36509</v>
      </c>
      <c r="B4685" s="380" t="s">
        <v>10754</v>
      </c>
      <c r="C4685" s="380" t="s">
        <v>6446</v>
      </c>
      <c r="D4685" s="382">
        <v>815412.79</v>
      </c>
    </row>
    <row r="4686" spans="1:4" s="380" customFormat="1" ht="12.75" x14ac:dyDescent="0.2">
      <c r="A4686" s="380">
        <v>13238</v>
      </c>
      <c r="B4686" s="380" t="s">
        <v>10755</v>
      </c>
      <c r="C4686" s="380" t="s">
        <v>6446</v>
      </c>
      <c r="D4686" s="382">
        <v>252588.76</v>
      </c>
    </row>
    <row r="4687" spans="1:4" s="380" customFormat="1" ht="12.75" x14ac:dyDescent="0.2">
      <c r="A4687" s="380">
        <v>36511</v>
      </c>
      <c r="B4687" s="380" t="s">
        <v>10756</v>
      </c>
      <c r="C4687" s="380" t="s">
        <v>6446</v>
      </c>
      <c r="D4687" s="382">
        <v>292682.21999999997</v>
      </c>
    </row>
    <row r="4688" spans="1:4" s="380" customFormat="1" ht="12.75" x14ac:dyDescent="0.2">
      <c r="A4688" s="380">
        <v>36515</v>
      </c>
      <c r="B4688" s="380" t="s">
        <v>10757</v>
      </c>
      <c r="C4688" s="380" t="s">
        <v>6446</v>
      </c>
      <c r="D4688" s="382">
        <v>86200.92</v>
      </c>
    </row>
    <row r="4689" spans="1:4" s="380" customFormat="1" ht="12.75" x14ac:dyDescent="0.2">
      <c r="A4689" s="380">
        <v>10598</v>
      </c>
      <c r="B4689" s="380" t="s">
        <v>10758</v>
      </c>
      <c r="C4689" s="380" t="s">
        <v>6446</v>
      </c>
      <c r="D4689" s="382">
        <v>139787.82</v>
      </c>
    </row>
    <row r="4690" spans="1:4" s="380" customFormat="1" ht="12.75" x14ac:dyDescent="0.2">
      <c r="A4690" s="380">
        <v>7640</v>
      </c>
      <c r="B4690" s="380" t="s">
        <v>10759</v>
      </c>
      <c r="C4690" s="380" t="s">
        <v>6446</v>
      </c>
      <c r="D4690" s="382">
        <v>214500</v>
      </c>
    </row>
    <row r="4691" spans="1:4" s="380" customFormat="1" ht="12.75" x14ac:dyDescent="0.2">
      <c r="A4691" s="380">
        <v>36513</v>
      </c>
      <c r="B4691" s="380" t="s">
        <v>10760</v>
      </c>
      <c r="C4691" s="380" t="s">
        <v>6446</v>
      </c>
      <c r="D4691" s="382">
        <v>206631.64</v>
      </c>
    </row>
    <row r="4692" spans="1:4" s="380" customFormat="1" ht="12.75" x14ac:dyDescent="0.2">
      <c r="A4692" s="380">
        <v>36514</v>
      </c>
      <c r="B4692" s="380" t="s">
        <v>10761</v>
      </c>
      <c r="C4692" s="380" t="s">
        <v>6446</v>
      </c>
      <c r="D4692" s="382">
        <v>230537.37</v>
      </c>
    </row>
    <row r="4693" spans="1:4" s="380" customFormat="1" ht="12.75" x14ac:dyDescent="0.2">
      <c r="A4693" s="380">
        <v>11572</v>
      </c>
      <c r="B4693" s="380" t="s">
        <v>13235</v>
      </c>
      <c r="C4693" s="380" t="s">
        <v>6446</v>
      </c>
      <c r="D4693" s="381">
        <v>29.41</v>
      </c>
    </row>
    <row r="4694" spans="1:4" s="380" customFormat="1" ht="12.75" x14ac:dyDescent="0.2">
      <c r="A4694" s="380">
        <v>36149</v>
      </c>
      <c r="B4694" s="380" t="s">
        <v>10762</v>
      </c>
      <c r="C4694" s="380" t="s">
        <v>6446</v>
      </c>
      <c r="D4694" s="381">
        <v>173.31</v>
      </c>
    </row>
    <row r="4695" spans="1:4" s="380" customFormat="1" ht="12.75" x14ac:dyDescent="0.2">
      <c r="A4695" s="380">
        <v>42407</v>
      </c>
      <c r="B4695" s="380" t="s">
        <v>10763</v>
      </c>
      <c r="C4695" s="380" t="s">
        <v>6465</v>
      </c>
      <c r="D4695" s="381">
        <v>10.88</v>
      </c>
    </row>
    <row r="4696" spans="1:4" s="380" customFormat="1" ht="12.75" x14ac:dyDescent="0.2">
      <c r="A4696" s="380">
        <v>11581</v>
      </c>
      <c r="B4696" s="380" t="s">
        <v>13236</v>
      </c>
      <c r="C4696" s="380" t="s">
        <v>6465</v>
      </c>
      <c r="D4696" s="381">
        <v>19.41</v>
      </c>
    </row>
    <row r="4697" spans="1:4" s="380" customFormat="1" ht="12.75" x14ac:dyDescent="0.2">
      <c r="A4697" s="380">
        <v>43605</v>
      </c>
      <c r="B4697" s="380" t="s">
        <v>13237</v>
      </c>
      <c r="C4697" s="380" t="s">
        <v>6465</v>
      </c>
      <c r="D4697" s="381">
        <v>39.72</v>
      </c>
    </row>
    <row r="4698" spans="1:4" s="380" customFormat="1" ht="12.75" x14ac:dyDescent="0.2">
      <c r="A4698" s="380">
        <v>11580</v>
      </c>
      <c r="B4698" s="380" t="s">
        <v>13238</v>
      </c>
      <c r="C4698" s="380" t="s">
        <v>6465</v>
      </c>
      <c r="D4698" s="381">
        <v>7.79</v>
      </c>
    </row>
    <row r="4699" spans="1:4" s="380" customFormat="1" ht="12.75" x14ac:dyDescent="0.2">
      <c r="A4699" s="380">
        <v>10743</v>
      </c>
      <c r="B4699" s="380" t="s">
        <v>10764</v>
      </c>
      <c r="C4699" s="380" t="s">
        <v>6446</v>
      </c>
      <c r="D4699" s="381">
        <v>615.33000000000004</v>
      </c>
    </row>
    <row r="4700" spans="1:4" s="380" customFormat="1" ht="12.75" x14ac:dyDescent="0.2">
      <c r="A4700" s="380">
        <v>39848</v>
      </c>
      <c r="B4700" s="380" t="s">
        <v>10765</v>
      </c>
      <c r="C4700" s="380" t="s">
        <v>6465</v>
      </c>
      <c r="D4700" s="381">
        <v>2.17</v>
      </c>
    </row>
    <row r="4701" spans="1:4" s="380" customFormat="1" ht="12.75" x14ac:dyDescent="0.2">
      <c r="A4701" s="380">
        <v>20999</v>
      </c>
      <c r="B4701" s="380" t="s">
        <v>10766</v>
      </c>
      <c r="C4701" s="380" t="s">
        <v>6465</v>
      </c>
      <c r="D4701" s="381">
        <v>17.97</v>
      </c>
    </row>
    <row r="4702" spans="1:4" s="380" customFormat="1" ht="12.75" x14ac:dyDescent="0.2">
      <c r="A4702" s="380">
        <v>21001</v>
      </c>
      <c r="B4702" s="380" t="s">
        <v>10767</v>
      </c>
      <c r="C4702" s="380" t="s">
        <v>6465</v>
      </c>
      <c r="D4702" s="381">
        <v>33.53</v>
      </c>
    </row>
    <row r="4703" spans="1:4" s="380" customFormat="1" ht="12.75" x14ac:dyDescent="0.2">
      <c r="A4703" s="380">
        <v>21003</v>
      </c>
      <c r="B4703" s="380" t="s">
        <v>10768</v>
      </c>
      <c r="C4703" s="380" t="s">
        <v>6465</v>
      </c>
      <c r="D4703" s="381">
        <v>55.1</v>
      </c>
    </row>
    <row r="4704" spans="1:4" s="380" customFormat="1" ht="12.75" x14ac:dyDescent="0.2">
      <c r="A4704" s="380">
        <v>21006</v>
      </c>
      <c r="B4704" s="380" t="s">
        <v>10769</v>
      </c>
      <c r="C4704" s="380" t="s">
        <v>6465</v>
      </c>
      <c r="D4704" s="381">
        <v>116.93</v>
      </c>
    </row>
    <row r="4705" spans="1:4" s="380" customFormat="1" ht="12.75" x14ac:dyDescent="0.2">
      <c r="A4705" s="380">
        <v>21019</v>
      </c>
      <c r="B4705" s="380" t="s">
        <v>10770</v>
      </c>
      <c r="C4705" s="380" t="s">
        <v>6465</v>
      </c>
      <c r="D4705" s="381">
        <v>40.65</v>
      </c>
    </row>
    <row r="4706" spans="1:4" s="380" customFormat="1" ht="12.75" x14ac:dyDescent="0.2">
      <c r="A4706" s="380">
        <v>21021</v>
      </c>
      <c r="B4706" s="380" t="s">
        <v>10771</v>
      </c>
      <c r="C4706" s="380" t="s">
        <v>6465</v>
      </c>
      <c r="D4706" s="381">
        <v>64.25</v>
      </c>
    </row>
    <row r="4707" spans="1:4" s="380" customFormat="1" ht="12.75" x14ac:dyDescent="0.2">
      <c r="A4707" s="380">
        <v>21024</v>
      </c>
      <c r="B4707" s="380" t="s">
        <v>10772</v>
      </c>
      <c r="C4707" s="380" t="s">
        <v>6465</v>
      </c>
      <c r="D4707" s="381">
        <v>137.66999999999999</v>
      </c>
    </row>
    <row r="4708" spans="1:4" s="380" customFormat="1" ht="12.75" x14ac:dyDescent="0.2">
      <c r="A4708" s="380">
        <v>40624</v>
      </c>
      <c r="B4708" s="380" t="s">
        <v>10773</v>
      </c>
      <c r="C4708" s="380" t="s">
        <v>6465</v>
      </c>
      <c r="D4708" s="381">
        <v>76.64</v>
      </c>
    </row>
    <row r="4709" spans="1:4" s="380" customFormat="1" ht="12.75" x14ac:dyDescent="0.2">
      <c r="A4709" s="380">
        <v>42575</v>
      </c>
      <c r="B4709" s="380" t="s">
        <v>10774</v>
      </c>
      <c r="C4709" s="380" t="s">
        <v>6465</v>
      </c>
      <c r="D4709" s="381">
        <v>70.33</v>
      </c>
    </row>
    <row r="4710" spans="1:4" s="380" customFormat="1" ht="12.75" x14ac:dyDescent="0.2">
      <c r="A4710" s="380">
        <v>13127</v>
      </c>
      <c r="B4710" s="380" t="s">
        <v>10775</v>
      </c>
      <c r="C4710" s="380" t="s">
        <v>6465</v>
      </c>
      <c r="D4710" s="381">
        <v>34.18</v>
      </c>
    </row>
    <row r="4711" spans="1:4" s="380" customFormat="1" ht="12.75" x14ac:dyDescent="0.2">
      <c r="A4711" s="380">
        <v>13137</v>
      </c>
      <c r="B4711" s="380" t="s">
        <v>10776</v>
      </c>
      <c r="C4711" s="380" t="s">
        <v>6465</v>
      </c>
      <c r="D4711" s="381">
        <v>45.36</v>
      </c>
    </row>
    <row r="4712" spans="1:4" s="380" customFormat="1" ht="12.75" x14ac:dyDescent="0.2">
      <c r="A4712" s="380">
        <v>42574</v>
      </c>
      <c r="B4712" s="380" t="s">
        <v>10777</v>
      </c>
      <c r="C4712" s="380" t="s">
        <v>6465</v>
      </c>
      <c r="D4712" s="381">
        <v>52.48</v>
      </c>
    </row>
    <row r="4713" spans="1:4" s="380" customFormat="1" ht="12.75" x14ac:dyDescent="0.2">
      <c r="A4713" s="380">
        <v>20989</v>
      </c>
      <c r="B4713" s="380" t="s">
        <v>10778</v>
      </c>
      <c r="C4713" s="380" t="s">
        <v>6465</v>
      </c>
      <c r="D4713" s="382">
        <v>1625.21</v>
      </c>
    </row>
    <row r="4714" spans="1:4" s="380" customFormat="1" ht="12.75" x14ac:dyDescent="0.2">
      <c r="A4714" s="380">
        <v>21147</v>
      </c>
      <c r="B4714" s="380" t="s">
        <v>10779</v>
      </c>
      <c r="C4714" s="380" t="s">
        <v>6465</v>
      </c>
      <c r="D4714" s="381">
        <v>152.38</v>
      </c>
    </row>
    <row r="4715" spans="1:4" s="380" customFormat="1" ht="12.75" x14ac:dyDescent="0.2">
      <c r="A4715" s="380">
        <v>21148</v>
      </c>
      <c r="B4715" s="380" t="s">
        <v>10780</v>
      </c>
      <c r="C4715" s="380" t="s">
        <v>6465</v>
      </c>
      <c r="D4715" s="381">
        <v>94.05</v>
      </c>
    </row>
    <row r="4716" spans="1:4" s="380" customFormat="1" ht="12.75" x14ac:dyDescent="0.2">
      <c r="A4716" s="380">
        <v>20984</v>
      </c>
      <c r="B4716" s="380" t="s">
        <v>10781</v>
      </c>
      <c r="C4716" s="380" t="s">
        <v>6465</v>
      </c>
      <c r="D4716" s="382">
        <v>3118.45</v>
      </c>
    </row>
    <row r="4717" spans="1:4" s="380" customFormat="1" ht="12.75" x14ac:dyDescent="0.2">
      <c r="A4717" s="380">
        <v>13042</v>
      </c>
      <c r="B4717" s="380" t="s">
        <v>10782</v>
      </c>
      <c r="C4717" s="380" t="s">
        <v>6465</v>
      </c>
      <c r="D4717" s="382">
        <v>1728.08</v>
      </c>
    </row>
    <row r="4718" spans="1:4" s="380" customFormat="1" ht="12.75" x14ac:dyDescent="0.2">
      <c r="A4718" s="380">
        <v>21150</v>
      </c>
      <c r="B4718" s="380" t="s">
        <v>10783</v>
      </c>
      <c r="C4718" s="380" t="s">
        <v>6465</v>
      </c>
      <c r="D4718" s="381">
        <v>46.63</v>
      </c>
    </row>
    <row r="4719" spans="1:4" s="380" customFormat="1" ht="12.75" x14ac:dyDescent="0.2">
      <c r="A4719" s="380">
        <v>13141</v>
      </c>
      <c r="B4719" s="380" t="s">
        <v>10784</v>
      </c>
      <c r="C4719" s="380" t="s">
        <v>6465</v>
      </c>
      <c r="D4719" s="381">
        <v>58.76</v>
      </c>
    </row>
    <row r="4720" spans="1:4" s="380" customFormat="1" ht="12.75" x14ac:dyDescent="0.2">
      <c r="A4720" s="380">
        <v>42576</v>
      </c>
      <c r="B4720" s="380" t="s">
        <v>10785</v>
      </c>
      <c r="C4720" s="380" t="s">
        <v>6465</v>
      </c>
      <c r="D4720" s="381">
        <v>191.85</v>
      </c>
    </row>
    <row r="4721" spans="1:4" s="380" customFormat="1" ht="12.75" x14ac:dyDescent="0.2">
      <c r="A4721" s="380">
        <v>21151</v>
      </c>
      <c r="B4721" s="380" t="s">
        <v>10786</v>
      </c>
      <c r="C4721" s="380" t="s">
        <v>6465</v>
      </c>
      <c r="D4721" s="381">
        <v>279.14</v>
      </c>
    </row>
    <row r="4722" spans="1:4" s="380" customFormat="1" ht="12.75" x14ac:dyDescent="0.2">
      <c r="A4722" s="380">
        <v>13142</v>
      </c>
      <c r="B4722" s="380" t="s">
        <v>10787</v>
      </c>
      <c r="C4722" s="380" t="s">
        <v>6465</v>
      </c>
      <c r="D4722" s="381">
        <v>399.05</v>
      </c>
    </row>
    <row r="4723" spans="1:4" s="380" customFormat="1" ht="12.75" x14ac:dyDescent="0.2">
      <c r="A4723" s="380">
        <v>42577</v>
      </c>
      <c r="B4723" s="380" t="s">
        <v>10788</v>
      </c>
      <c r="C4723" s="380" t="s">
        <v>6465</v>
      </c>
      <c r="D4723" s="381">
        <v>437.87</v>
      </c>
    </row>
    <row r="4724" spans="1:4" s="380" customFormat="1" ht="12.75" x14ac:dyDescent="0.2">
      <c r="A4724" s="380">
        <v>20994</v>
      </c>
      <c r="B4724" s="380" t="s">
        <v>10789</v>
      </c>
      <c r="C4724" s="380" t="s">
        <v>6465</v>
      </c>
      <c r="D4724" s="381">
        <v>752.39</v>
      </c>
    </row>
    <row r="4725" spans="1:4" s="380" customFormat="1" ht="12.75" x14ac:dyDescent="0.2">
      <c r="A4725" s="380">
        <v>7672</v>
      </c>
      <c r="B4725" s="380" t="s">
        <v>10790</v>
      </c>
      <c r="C4725" s="380" t="s">
        <v>6465</v>
      </c>
      <c r="D4725" s="381">
        <v>492.89</v>
      </c>
    </row>
    <row r="4726" spans="1:4" s="380" customFormat="1" ht="12.75" x14ac:dyDescent="0.2">
      <c r="A4726" s="380">
        <v>20995</v>
      </c>
      <c r="B4726" s="380" t="s">
        <v>10791</v>
      </c>
      <c r="C4726" s="380" t="s">
        <v>6465</v>
      </c>
      <c r="D4726" s="381">
        <v>988.78</v>
      </c>
    </row>
    <row r="4727" spans="1:4" s="380" customFormat="1" ht="12.75" x14ac:dyDescent="0.2">
      <c r="A4727" s="380">
        <v>7690</v>
      </c>
      <c r="B4727" s="380" t="s">
        <v>10792</v>
      </c>
      <c r="C4727" s="380" t="s">
        <v>6465</v>
      </c>
      <c r="D4727" s="381">
        <v>571.87</v>
      </c>
    </row>
    <row r="4728" spans="1:4" s="380" customFormat="1" ht="12.75" x14ac:dyDescent="0.2">
      <c r="A4728" s="380">
        <v>20980</v>
      </c>
      <c r="B4728" s="380" t="s">
        <v>10793</v>
      </c>
      <c r="C4728" s="380" t="s">
        <v>6465</v>
      </c>
      <c r="D4728" s="381">
        <v>623.86</v>
      </c>
    </row>
    <row r="4729" spans="1:4" s="380" customFormat="1" ht="12.75" x14ac:dyDescent="0.2">
      <c r="A4729" s="380">
        <v>7661</v>
      </c>
      <c r="B4729" s="380" t="s">
        <v>10794</v>
      </c>
      <c r="C4729" s="380" t="s">
        <v>6465</v>
      </c>
      <c r="D4729" s="381">
        <v>742.14</v>
      </c>
    </row>
    <row r="4730" spans="1:4" s="380" customFormat="1" ht="12.75" x14ac:dyDescent="0.2">
      <c r="A4730" s="380">
        <v>21016</v>
      </c>
      <c r="B4730" s="380" t="s">
        <v>10795</v>
      </c>
      <c r="C4730" s="380" t="s">
        <v>6465</v>
      </c>
      <c r="D4730" s="381">
        <v>214.62</v>
      </c>
    </row>
    <row r="4731" spans="1:4" s="380" customFormat="1" ht="12.75" x14ac:dyDescent="0.2">
      <c r="A4731" s="380">
        <v>21008</v>
      </c>
      <c r="B4731" s="380" t="s">
        <v>10796</v>
      </c>
      <c r="C4731" s="380" t="s">
        <v>6465</v>
      </c>
      <c r="D4731" s="381">
        <v>25.07</v>
      </c>
    </row>
    <row r="4732" spans="1:4" s="380" customFormat="1" ht="12.75" x14ac:dyDescent="0.2">
      <c r="A4732" s="380">
        <v>21009</v>
      </c>
      <c r="B4732" s="380" t="s">
        <v>10797</v>
      </c>
      <c r="C4732" s="380" t="s">
        <v>6465</v>
      </c>
      <c r="D4732" s="381">
        <v>32.64</v>
      </c>
    </row>
    <row r="4733" spans="1:4" s="380" customFormat="1" ht="12.75" x14ac:dyDescent="0.2">
      <c r="A4733" s="380">
        <v>21010</v>
      </c>
      <c r="B4733" s="380" t="s">
        <v>10798</v>
      </c>
      <c r="C4733" s="380" t="s">
        <v>6465</v>
      </c>
      <c r="D4733" s="381">
        <v>43.83</v>
      </c>
    </row>
    <row r="4734" spans="1:4" s="380" customFormat="1" ht="12.75" x14ac:dyDescent="0.2">
      <c r="A4734" s="380">
        <v>21011</v>
      </c>
      <c r="B4734" s="380" t="s">
        <v>10799</v>
      </c>
      <c r="C4734" s="380" t="s">
        <v>6465</v>
      </c>
      <c r="D4734" s="381">
        <v>63.88</v>
      </c>
    </row>
    <row r="4735" spans="1:4" s="380" customFormat="1" ht="12.75" x14ac:dyDescent="0.2">
      <c r="A4735" s="380">
        <v>21012</v>
      </c>
      <c r="B4735" s="380" t="s">
        <v>10800</v>
      </c>
      <c r="C4735" s="380" t="s">
        <v>6465</v>
      </c>
      <c r="D4735" s="381">
        <v>70.59</v>
      </c>
    </row>
    <row r="4736" spans="1:4" s="380" customFormat="1" ht="12.75" x14ac:dyDescent="0.2">
      <c r="A4736" s="380">
        <v>21013</v>
      </c>
      <c r="B4736" s="380" t="s">
        <v>10801</v>
      </c>
      <c r="C4736" s="380" t="s">
        <v>6465</v>
      </c>
      <c r="D4736" s="381">
        <v>92.12</v>
      </c>
    </row>
    <row r="4737" spans="1:4" s="380" customFormat="1" ht="12.75" x14ac:dyDescent="0.2">
      <c r="A4737" s="380">
        <v>21014</v>
      </c>
      <c r="B4737" s="380" t="s">
        <v>10802</v>
      </c>
      <c r="C4737" s="380" t="s">
        <v>6465</v>
      </c>
      <c r="D4737" s="381">
        <v>128.9</v>
      </c>
    </row>
    <row r="4738" spans="1:4" s="380" customFormat="1" ht="12.75" x14ac:dyDescent="0.2">
      <c r="A4738" s="380">
        <v>21015</v>
      </c>
      <c r="B4738" s="380" t="s">
        <v>10803</v>
      </c>
      <c r="C4738" s="380" t="s">
        <v>6465</v>
      </c>
      <c r="D4738" s="381">
        <v>148.09</v>
      </c>
    </row>
    <row r="4739" spans="1:4" s="380" customFormat="1" ht="12.75" x14ac:dyDescent="0.2">
      <c r="A4739" s="380">
        <v>7697</v>
      </c>
      <c r="B4739" s="380" t="s">
        <v>10804</v>
      </c>
      <c r="C4739" s="380" t="s">
        <v>6465</v>
      </c>
      <c r="D4739" s="381">
        <v>70.66</v>
      </c>
    </row>
    <row r="4740" spans="1:4" s="380" customFormat="1" ht="12.75" x14ac:dyDescent="0.2">
      <c r="A4740" s="380">
        <v>7698</v>
      </c>
      <c r="B4740" s="380" t="s">
        <v>10805</v>
      </c>
      <c r="C4740" s="380" t="s">
        <v>6465</v>
      </c>
      <c r="D4740" s="381">
        <v>60.83</v>
      </c>
    </row>
    <row r="4741" spans="1:4" s="380" customFormat="1" ht="12.75" x14ac:dyDescent="0.2">
      <c r="A4741" s="380">
        <v>7691</v>
      </c>
      <c r="B4741" s="380" t="s">
        <v>10806</v>
      </c>
      <c r="C4741" s="380" t="s">
        <v>6465</v>
      </c>
      <c r="D4741" s="381">
        <v>25.7</v>
      </c>
    </row>
    <row r="4742" spans="1:4" s="380" customFormat="1" ht="12.75" x14ac:dyDescent="0.2">
      <c r="A4742" s="380">
        <v>40626</v>
      </c>
      <c r="B4742" s="380" t="s">
        <v>10807</v>
      </c>
      <c r="C4742" s="380" t="s">
        <v>6465</v>
      </c>
      <c r="D4742" s="381">
        <v>48.23</v>
      </c>
    </row>
    <row r="4743" spans="1:4" s="380" customFormat="1" ht="12.75" x14ac:dyDescent="0.2">
      <c r="A4743" s="380">
        <v>7701</v>
      </c>
      <c r="B4743" s="380" t="s">
        <v>10808</v>
      </c>
      <c r="C4743" s="380" t="s">
        <v>6465</v>
      </c>
      <c r="D4743" s="381">
        <v>126.46</v>
      </c>
    </row>
    <row r="4744" spans="1:4" s="380" customFormat="1" ht="12.75" x14ac:dyDescent="0.2">
      <c r="A4744" s="380">
        <v>7696</v>
      </c>
      <c r="B4744" s="380" t="s">
        <v>10809</v>
      </c>
      <c r="C4744" s="380" t="s">
        <v>6465</v>
      </c>
      <c r="D4744" s="381">
        <v>101.9</v>
      </c>
    </row>
    <row r="4745" spans="1:4" s="380" customFormat="1" ht="12.75" x14ac:dyDescent="0.2">
      <c r="A4745" s="380">
        <v>7700</v>
      </c>
      <c r="B4745" s="380" t="s">
        <v>10810</v>
      </c>
      <c r="C4745" s="380" t="s">
        <v>6465</v>
      </c>
      <c r="D4745" s="381">
        <v>32.51</v>
      </c>
    </row>
    <row r="4746" spans="1:4" s="380" customFormat="1" ht="12.75" x14ac:dyDescent="0.2">
      <c r="A4746" s="380">
        <v>7694</v>
      </c>
      <c r="B4746" s="380" t="s">
        <v>10811</v>
      </c>
      <c r="C4746" s="380" t="s">
        <v>6465</v>
      </c>
      <c r="D4746" s="381">
        <v>170.17</v>
      </c>
    </row>
    <row r="4747" spans="1:4" s="380" customFormat="1" ht="12.75" x14ac:dyDescent="0.2">
      <c r="A4747" s="380">
        <v>7693</v>
      </c>
      <c r="B4747" s="380" t="s">
        <v>10812</v>
      </c>
      <c r="C4747" s="380" t="s">
        <v>6465</v>
      </c>
      <c r="D4747" s="381">
        <v>234.36</v>
      </c>
    </row>
    <row r="4748" spans="1:4" s="380" customFormat="1" ht="12.75" x14ac:dyDescent="0.2">
      <c r="A4748" s="380">
        <v>7692</v>
      </c>
      <c r="B4748" s="380" t="s">
        <v>10813</v>
      </c>
      <c r="C4748" s="380" t="s">
        <v>6465</v>
      </c>
      <c r="D4748" s="381">
        <v>350.88</v>
      </c>
    </row>
    <row r="4749" spans="1:4" s="380" customFormat="1" ht="12.75" x14ac:dyDescent="0.2">
      <c r="A4749" s="380">
        <v>7695</v>
      </c>
      <c r="B4749" s="380" t="s">
        <v>10814</v>
      </c>
      <c r="C4749" s="380" t="s">
        <v>6465</v>
      </c>
      <c r="D4749" s="381">
        <v>380.54</v>
      </c>
    </row>
    <row r="4750" spans="1:4" s="380" customFormat="1" ht="12.75" x14ac:dyDescent="0.2">
      <c r="A4750" s="380">
        <v>13356</v>
      </c>
      <c r="B4750" s="380" t="s">
        <v>10815</v>
      </c>
      <c r="C4750" s="380" t="s">
        <v>6465</v>
      </c>
      <c r="D4750" s="381">
        <v>27.59</v>
      </c>
    </row>
    <row r="4751" spans="1:4" s="380" customFormat="1" ht="12.75" x14ac:dyDescent="0.2">
      <c r="A4751" s="380">
        <v>36365</v>
      </c>
      <c r="B4751" s="380" t="s">
        <v>10816</v>
      </c>
      <c r="C4751" s="380" t="s">
        <v>6465</v>
      </c>
      <c r="D4751" s="381">
        <v>36.83</v>
      </c>
    </row>
    <row r="4752" spans="1:4" s="380" customFormat="1" ht="12.75" x14ac:dyDescent="0.2">
      <c r="A4752" s="380">
        <v>41930</v>
      </c>
      <c r="B4752" s="380" t="s">
        <v>10817</v>
      </c>
      <c r="C4752" s="380" t="s">
        <v>6465</v>
      </c>
      <c r="D4752" s="381">
        <v>119.23</v>
      </c>
    </row>
    <row r="4753" spans="1:4" s="380" customFormat="1" ht="12.75" x14ac:dyDescent="0.2">
      <c r="A4753" s="380">
        <v>41931</v>
      </c>
      <c r="B4753" s="380" t="s">
        <v>10818</v>
      </c>
      <c r="C4753" s="380" t="s">
        <v>6465</v>
      </c>
      <c r="D4753" s="381">
        <v>203.3</v>
      </c>
    </row>
    <row r="4754" spans="1:4" s="380" customFormat="1" ht="12.75" x14ac:dyDescent="0.2">
      <c r="A4754" s="380">
        <v>41932</v>
      </c>
      <c r="B4754" s="380" t="s">
        <v>10819</v>
      </c>
      <c r="C4754" s="380" t="s">
        <v>6465</v>
      </c>
      <c r="D4754" s="381">
        <v>328.37</v>
      </c>
    </row>
    <row r="4755" spans="1:4" s="380" customFormat="1" ht="12.75" x14ac:dyDescent="0.2">
      <c r="A4755" s="380">
        <v>41933</v>
      </c>
      <c r="B4755" s="380" t="s">
        <v>10820</v>
      </c>
      <c r="C4755" s="380" t="s">
        <v>6465</v>
      </c>
      <c r="D4755" s="381">
        <v>406.69</v>
      </c>
    </row>
    <row r="4756" spans="1:4" s="380" customFormat="1" ht="12.75" x14ac:dyDescent="0.2">
      <c r="A4756" s="380">
        <v>41934</v>
      </c>
      <c r="B4756" s="380" t="s">
        <v>10821</v>
      </c>
      <c r="C4756" s="380" t="s">
        <v>6465</v>
      </c>
      <c r="D4756" s="381">
        <v>526.76</v>
      </c>
    </row>
    <row r="4757" spans="1:4" s="380" customFormat="1" ht="12.75" x14ac:dyDescent="0.2">
      <c r="A4757" s="380">
        <v>41936</v>
      </c>
      <c r="B4757" s="380" t="s">
        <v>10822</v>
      </c>
      <c r="C4757" s="380" t="s">
        <v>6465</v>
      </c>
      <c r="D4757" s="381">
        <v>79.42</v>
      </c>
    </row>
    <row r="4758" spans="1:4" s="380" customFormat="1" ht="12.75" x14ac:dyDescent="0.2">
      <c r="A4758" s="380">
        <v>41785</v>
      </c>
      <c r="B4758" s="380" t="s">
        <v>10823</v>
      </c>
      <c r="C4758" s="380" t="s">
        <v>6465</v>
      </c>
      <c r="D4758" s="382">
        <v>2099.8200000000002</v>
      </c>
    </row>
    <row r="4759" spans="1:4" s="380" customFormat="1" ht="12.75" x14ac:dyDescent="0.2">
      <c r="A4759" s="380">
        <v>41781</v>
      </c>
      <c r="B4759" s="380" t="s">
        <v>10824</v>
      </c>
      <c r="C4759" s="380" t="s">
        <v>6465</v>
      </c>
      <c r="D4759" s="381">
        <v>598.66999999999996</v>
      </c>
    </row>
    <row r="4760" spans="1:4" s="380" customFormat="1" ht="12.75" x14ac:dyDescent="0.2">
      <c r="A4760" s="380">
        <v>41783</v>
      </c>
      <c r="B4760" s="380" t="s">
        <v>10825</v>
      </c>
      <c r="C4760" s="380" t="s">
        <v>6465</v>
      </c>
      <c r="D4760" s="382">
        <v>1579.81</v>
      </c>
    </row>
    <row r="4761" spans="1:4" s="380" customFormat="1" ht="12.75" x14ac:dyDescent="0.2">
      <c r="A4761" s="380">
        <v>41786</v>
      </c>
      <c r="B4761" s="380" t="s">
        <v>10826</v>
      </c>
      <c r="C4761" s="380" t="s">
        <v>6465</v>
      </c>
      <c r="D4761" s="382">
        <v>3295.65</v>
      </c>
    </row>
    <row r="4762" spans="1:4" s="380" customFormat="1" ht="12.75" x14ac:dyDescent="0.2">
      <c r="A4762" s="380">
        <v>41779</v>
      </c>
      <c r="B4762" s="380" t="s">
        <v>10827</v>
      </c>
      <c r="C4762" s="380" t="s">
        <v>6465</v>
      </c>
      <c r="D4762" s="381">
        <v>229.61</v>
      </c>
    </row>
    <row r="4763" spans="1:4" s="380" customFormat="1" ht="12.75" x14ac:dyDescent="0.2">
      <c r="A4763" s="380">
        <v>41780</v>
      </c>
      <c r="B4763" s="380" t="s">
        <v>10828</v>
      </c>
      <c r="C4763" s="380" t="s">
        <v>6465</v>
      </c>
      <c r="D4763" s="381">
        <v>271.57</v>
      </c>
    </row>
    <row r="4764" spans="1:4" s="380" customFormat="1" ht="12.75" x14ac:dyDescent="0.2">
      <c r="A4764" s="380">
        <v>41782</v>
      </c>
      <c r="B4764" s="380" t="s">
        <v>10829</v>
      </c>
      <c r="C4764" s="380" t="s">
        <v>6465</v>
      </c>
      <c r="D4764" s="382">
        <v>1119.48</v>
      </c>
    </row>
    <row r="4765" spans="1:4" s="380" customFormat="1" ht="12.75" x14ac:dyDescent="0.2">
      <c r="A4765" s="380">
        <v>38130</v>
      </c>
      <c r="B4765" s="380" t="s">
        <v>10830</v>
      </c>
      <c r="C4765" s="380" t="s">
        <v>6465</v>
      </c>
      <c r="D4765" s="381">
        <v>36.68</v>
      </c>
    </row>
    <row r="4766" spans="1:4" s="380" customFormat="1" ht="12.75" x14ac:dyDescent="0.2">
      <c r="A4766" s="380">
        <v>21123</v>
      </c>
      <c r="B4766" s="380" t="s">
        <v>10831</v>
      </c>
      <c r="C4766" s="380" t="s">
        <v>6465</v>
      </c>
      <c r="D4766" s="381">
        <v>10.41</v>
      </c>
    </row>
    <row r="4767" spans="1:4" s="380" customFormat="1" ht="12.75" x14ac:dyDescent="0.2">
      <c r="A4767" s="380">
        <v>21124</v>
      </c>
      <c r="B4767" s="380" t="s">
        <v>10832</v>
      </c>
      <c r="C4767" s="380" t="s">
        <v>6465</v>
      </c>
      <c r="D4767" s="381">
        <v>18.46</v>
      </c>
    </row>
    <row r="4768" spans="1:4" s="380" customFormat="1" ht="12.75" x14ac:dyDescent="0.2">
      <c r="A4768" s="380">
        <v>21125</v>
      </c>
      <c r="B4768" s="380" t="s">
        <v>10833</v>
      </c>
      <c r="C4768" s="380" t="s">
        <v>6465</v>
      </c>
      <c r="D4768" s="381">
        <v>29.62</v>
      </c>
    </row>
    <row r="4769" spans="1:4" s="380" customFormat="1" ht="12.75" x14ac:dyDescent="0.2">
      <c r="A4769" s="380">
        <v>38028</v>
      </c>
      <c r="B4769" s="380" t="s">
        <v>10834</v>
      </c>
      <c r="C4769" s="380" t="s">
        <v>6465</v>
      </c>
      <c r="D4769" s="381">
        <v>50.27</v>
      </c>
    </row>
    <row r="4770" spans="1:4" s="380" customFormat="1" ht="12.75" x14ac:dyDescent="0.2">
      <c r="A4770" s="380">
        <v>38029</v>
      </c>
      <c r="B4770" s="380" t="s">
        <v>10835</v>
      </c>
      <c r="C4770" s="380" t="s">
        <v>6465</v>
      </c>
      <c r="D4770" s="381">
        <v>76.63</v>
      </c>
    </row>
    <row r="4771" spans="1:4" s="380" customFormat="1" ht="12.75" x14ac:dyDescent="0.2">
      <c r="A4771" s="380">
        <v>38030</v>
      </c>
      <c r="B4771" s="380" t="s">
        <v>10836</v>
      </c>
      <c r="C4771" s="380" t="s">
        <v>6465</v>
      </c>
      <c r="D4771" s="381">
        <v>117.71</v>
      </c>
    </row>
    <row r="4772" spans="1:4" s="380" customFormat="1" ht="12.75" x14ac:dyDescent="0.2">
      <c r="A4772" s="380">
        <v>38031</v>
      </c>
      <c r="B4772" s="380" t="s">
        <v>10837</v>
      </c>
      <c r="C4772" s="380" t="s">
        <v>6465</v>
      </c>
      <c r="D4772" s="381">
        <v>186.52</v>
      </c>
    </row>
    <row r="4773" spans="1:4" s="380" customFormat="1" ht="12.75" x14ac:dyDescent="0.2">
      <c r="A4773" s="380">
        <v>39735</v>
      </c>
      <c r="B4773" s="380" t="s">
        <v>10838</v>
      </c>
      <c r="C4773" s="380" t="s">
        <v>6465</v>
      </c>
      <c r="D4773" s="381">
        <v>92.74</v>
      </c>
    </row>
    <row r="4774" spans="1:4" s="380" customFormat="1" ht="12.75" x14ac:dyDescent="0.2">
      <c r="A4774" s="380">
        <v>39734</v>
      </c>
      <c r="B4774" s="380" t="s">
        <v>10839</v>
      </c>
      <c r="C4774" s="380" t="s">
        <v>6465</v>
      </c>
      <c r="D4774" s="381">
        <v>110.01</v>
      </c>
    </row>
    <row r="4775" spans="1:4" s="380" customFormat="1" ht="12.75" x14ac:dyDescent="0.2">
      <c r="A4775" s="380">
        <v>39736</v>
      </c>
      <c r="B4775" s="380" t="s">
        <v>10840</v>
      </c>
      <c r="C4775" s="380" t="s">
        <v>6465</v>
      </c>
      <c r="D4775" s="381">
        <v>125.55</v>
      </c>
    </row>
    <row r="4776" spans="1:4" s="380" customFormat="1" ht="12.75" x14ac:dyDescent="0.2">
      <c r="A4776" s="380">
        <v>39737</v>
      </c>
      <c r="B4776" s="380" t="s">
        <v>10841</v>
      </c>
      <c r="C4776" s="380" t="s">
        <v>6465</v>
      </c>
      <c r="D4776" s="381">
        <v>16.89</v>
      </c>
    </row>
    <row r="4777" spans="1:4" s="380" customFormat="1" ht="12.75" x14ac:dyDescent="0.2">
      <c r="A4777" s="380">
        <v>39738</v>
      </c>
      <c r="B4777" s="380" t="s">
        <v>10842</v>
      </c>
      <c r="C4777" s="380" t="s">
        <v>6465</v>
      </c>
      <c r="D4777" s="381">
        <v>6.1</v>
      </c>
    </row>
    <row r="4778" spans="1:4" s="380" customFormat="1" ht="12.75" x14ac:dyDescent="0.2">
      <c r="A4778" s="380">
        <v>39739</v>
      </c>
      <c r="B4778" s="380" t="s">
        <v>10843</v>
      </c>
      <c r="C4778" s="380" t="s">
        <v>6465</v>
      </c>
      <c r="D4778" s="381">
        <v>86.82</v>
      </c>
    </row>
    <row r="4779" spans="1:4" s="380" customFormat="1" ht="12.75" x14ac:dyDescent="0.2">
      <c r="A4779" s="380">
        <v>39733</v>
      </c>
      <c r="B4779" s="380" t="s">
        <v>10844</v>
      </c>
      <c r="C4779" s="380" t="s">
        <v>6465</v>
      </c>
      <c r="D4779" s="381">
        <v>150.24</v>
      </c>
    </row>
    <row r="4780" spans="1:4" s="380" customFormat="1" ht="12.75" x14ac:dyDescent="0.2">
      <c r="A4780" s="380">
        <v>39854</v>
      </c>
      <c r="B4780" s="380" t="s">
        <v>10845</v>
      </c>
      <c r="C4780" s="380" t="s">
        <v>6465</v>
      </c>
      <c r="D4780" s="381">
        <v>152.37</v>
      </c>
    </row>
    <row r="4781" spans="1:4" s="380" customFormat="1" ht="12.75" x14ac:dyDescent="0.2">
      <c r="A4781" s="380">
        <v>39740</v>
      </c>
      <c r="B4781" s="380" t="s">
        <v>10846</v>
      </c>
      <c r="C4781" s="380" t="s">
        <v>6465</v>
      </c>
      <c r="D4781" s="381">
        <v>83.37</v>
      </c>
    </row>
    <row r="4782" spans="1:4" s="380" customFormat="1" ht="12.75" x14ac:dyDescent="0.2">
      <c r="A4782" s="380">
        <v>39741</v>
      </c>
      <c r="B4782" s="380" t="s">
        <v>10847</v>
      </c>
      <c r="C4782" s="380" t="s">
        <v>6465</v>
      </c>
      <c r="D4782" s="381">
        <v>15.36</v>
      </c>
    </row>
    <row r="4783" spans="1:4" s="380" customFormat="1" ht="12.75" x14ac:dyDescent="0.2">
      <c r="A4783" s="380">
        <v>39853</v>
      </c>
      <c r="B4783" s="380" t="s">
        <v>10848</v>
      </c>
      <c r="C4783" s="380" t="s">
        <v>6465</v>
      </c>
      <c r="D4783" s="381">
        <v>20.18</v>
      </c>
    </row>
    <row r="4784" spans="1:4" s="380" customFormat="1" ht="12.75" x14ac:dyDescent="0.2">
      <c r="A4784" s="380">
        <v>39742</v>
      </c>
      <c r="B4784" s="380" t="s">
        <v>10849</v>
      </c>
      <c r="C4784" s="380" t="s">
        <v>6465</v>
      </c>
      <c r="D4784" s="381">
        <v>67.010000000000005</v>
      </c>
    </row>
    <row r="4785" spans="1:4" s="380" customFormat="1" ht="12.75" x14ac:dyDescent="0.2">
      <c r="A4785" s="380">
        <v>39749</v>
      </c>
      <c r="B4785" s="380" t="s">
        <v>10850</v>
      </c>
      <c r="C4785" s="380" t="s">
        <v>6465</v>
      </c>
      <c r="D4785" s="381">
        <v>106.41</v>
      </c>
    </row>
    <row r="4786" spans="1:4" s="380" customFormat="1" ht="12.75" x14ac:dyDescent="0.2">
      <c r="A4786" s="380">
        <v>39751</v>
      </c>
      <c r="B4786" s="380" t="s">
        <v>10851</v>
      </c>
      <c r="C4786" s="380" t="s">
        <v>6465</v>
      </c>
      <c r="D4786" s="381">
        <v>193.36</v>
      </c>
    </row>
    <row r="4787" spans="1:4" s="380" customFormat="1" ht="12.75" x14ac:dyDescent="0.2">
      <c r="A4787" s="380">
        <v>39750</v>
      </c>
      <c r="B4787" s="380" t="s">
        <v>10852</v>
      </c>
      <c r="C4787" s="380" t="s">
        <v>6465</v>
      </c>
      <c r="D4787" s="381">
        <v>160.72</v>
      </c>
    </row>
    <row r="4788" spans="1:4" s="380" customFormat="1" ht="12.75" x14ac:dyDescent="0.2">
      <c r="A4788" s="380">
        <v>39747</v>
      </c>
      <c r="B4788" s="380" t="s">
        <v>10853</v>
      </c>
      <c r="C4788" s="380" t="s">
        <v>6465</v>
      </c>
      <c r="D4788" s="381">
        <v>51.7</v>
      </c>
    </row>
    <row r="4789" spans="1:4" s="380" customFormat="1" ht="12.75" x14ac:dyDescent="0.2">
      <c r="A4789" s="380">
        <v>39753</v>
      </c>
      <c r="B4789" s="380" t="s">
        <v>10854</v>
      </c>
      <c r="C4789" s="380" t="s">
        <v>6465</v>
      </c>
      <c r="D4789" s="381">
        <v>355.93</v>
      </c>
    </row>
    <row r="4790" spans="1:4" s="380" customFormat="1" ht="12.75" x14ac:dyDescent="0.2">
      <c r="A4790" s="380">
        <v>39754</v>
      </c>
      <c r="B4790" s="380" t="s">
        <v>10855</v>
      </c>
      <c r="C4790" s="380" t="s">
        <v>6465</v>
      </c>
      <c r="D4790" s="381">
        <v>524.38</v>
      </c>
    </row>
    <row r="4791" spans="1:4" s="380" customFormat="1" ht="12.75" x14ac:dyDescent="0.2">
      <c r="A4791" s="380">
        <v>39748</v>
      </c>
      <c r="B4791" s="380" t="s">
        <v>10856</v>
      </c>
      <c r="C4791" s="380" t="s">
        <v>6465</v>
      </c>
      <c r="D4791" s="381">
        <v>83.65</v>
      </c>
    </row>
    <row r="4792" spans="1:4" s="380" customFormat="1" ht="12.75" x14ac:dyDescent="0.2">
      <c r="A4792" s="380">
        <v>39755</v>
      </c>
      <c r="B4792" s="380" t="s">
        <v>10857</v>
      </c>
      <c r="C4792" s="380" t="s">
        <v>6465</v>
      </c>
      <c r="D4792" s="381">
        <v>795.08</v>
      </c>
    </row>
    <row r="4793" spans="1:4" s="380" customFormat="1" ht="12.75" x14ac:dyDescent="0.2">
      <c r="A4793" s="380">
        <v>12742</v>
      </c>
      <c r="B4793" s="380" t="s">
        <v>10858</v>
      </c>
      <c r="C4793" s="380" t="s">
        <v>6465</v>
      </c>
      <c r="D4793" s="381">
        <v>629.57000000000005</v>
      </c>
    </row>
    <row r="4794" spans="1:4" s="380" customFormat="1" ht="12.75" x14ac:dyDescent="0.2">
      <c r="A4794" s="380">
        <v>12713</v>
      </c>
      <c r="B4794" s="380" t="s">
        <v>10859</v>
      </c>
      <c r="C4794" s="380" t="s">
        <v>6465</v>
      </c>
      <c r="D4794" s="381">
        <v>33.39</v>
      </c>
    </row>
    <row r="4795" spans="1:4" s="380" customFormat="1" ht="12.75" x14ac:dyDescent="0.2">
      <c r="A4795" s="380">
        <v>12743</v>
      </c>
      <c r="B4795" s="380" t="s">
        <v>10860</v>
      </c>
      <c r="C4795" s="380" t="s">
        <v>6465</v>
      </c>
      <c r="D4795" s="381">
        <v>57.44</v>
      </c>
    </row>
    <row r="4796" spans="1:4" s="380" customFormat="1" ht="12.75" x14ac:dyDescent="0.2">
      <c r="A4796" s="380">
        <v>12744</v>
      </c>
      <c r="B4796" s="380" t="s">
        <v>10861</v>
      </c>
      <c r="C4796" s="380" t="s">
        <v>6465</v>
      </c>
      <c r="D4796" s="381">
        <v>72.900000000000006</v>
      </c>
    </row>
    <row r="4797" spans="1:4" s="380" customFormat="1" ht="12.75" x14ac:dyDescent="0.2">
      <c r="A4797" s="380">
        <v>12745</v>
      </c>
      <c r="B4797" s="380" t="s">
        <v>10862</v>
      </c>
      <c r="C4797" s="380" t="s">
        <v>6465</v>
      </c>
      <c r="D4797" s="381">
        <v>105.86</v>
      </c>
    </row>
    <row r="4798" spans="1:4" s="380" customFormat="1" ht="12.75" x14ac:dyDescent="0.2">
      <c r="A4798" s="380">
        <v>12746</v>
      </c>
      <c r="B4798" s="380" t="s">
        <v>10863</v>
      </c>
      <c r="C4798" s="380" t="s">
        <v>6465</v>
      </c>
      <c r="D4798" s="381">
        <v>142.94999999999999</v>
      </c>
    </row>
    <row r="4799" spans="1:4" s="380" customFormat="1" ht="12.75" x14ac:dyDescent="0.2">
      <c r="A4799" s="380">
        <v>12747</v>
      </c>
      <c r="B4799" s="380" t="s">
        <v>10864</v>
      </c>
      <c r="C4799" s="380" t="s">
        <v>6465</v>
      </c>
      <c r="D4799" s="381">
        <v>207.31</v>
      </c>
    </row>
    <row r="4800" spans="1:4" s="380" customFormat="1" ht="12.75" x14ac:dyDescent="0.2">
      <c r="A4800" s="380">
        <v>12748</v>
      </c>
      <c r="B4800" s="380" t="s">
        <v>10865</v>
      </c>
      <c r="C4800" s="380" t="s">
        <v>6465</v>
      </c>
      <c r="D4800" s="381">
        <v>292.07</v>
      </c>
    </row>
    <row r="4801" spans="1:4" s="380" customFormat="1" ht="12.75" x14ac:dyDescent="0.2">
      <c r="A4801" s="380">
        <v>12749</v>
      </c>
      <c r="B4801" s="380" t="s">
        <v>10866</v>
      </c>
      <c r="C4801" s="380" t="s">
        <v>6465</v>
      </c>
      <c r="D4801" s="381">
        <v>426.95</v>
      </c>
    </row>
    <row r="4802" spans="1:4" s="380" customFormat="1" ht="12.75" x14ac:dyDescent="0.2">
      <c r="A4802" s="380">
        <v>39726</v>
      </c>
      <c r="B4802" s="380" t="s">
        <v>10867</v>
      </c>
      <c r="C4802" s="380" t="s">
        <v>6465</v>
      </c>
      <c r="D4802" s="381">
        <v>140.22999999999999</v>
      </c>
    </row>
    <row r="4803" spans="1:4" s="380" customFormat="1" ht="12.75" x14ac:dyDescent="0.2">
      <c r="A4803" s="380">
        <v>39728</v>
      </c>
      <c r="B4803" s="380" t="s">
        <v>10868</v>
      </c>
      <c r="C4803" s="380" t="s">
        <v>6465</v>
      </c>
      <c r="D4803" s="381">
        <v>246.47</v>
      </c>
    </row>
    <row r="4804" spans="1:4" s="380" customFormat="1" ht="12.75" x14ac:dyDescent="0.2">
      <c r="A4804" s="380">
        <v>39727</v>
      </c>
      <c r="B4804" s="380" t="s">
        <v>10869</v>
      </c>
      <c r="C4804" s="380" t="s">
        <v>6465</v>
      </c>
      <c r="D4804" s="381">
        <v>202.83</v>
      </c>
    </row>
    <row r="4805" spans="1:4" s="380" customFormat="1" ht="12.75" x14ac:dyDescent="0.2">
      <c r="A4805" s="380">
        <v>39724</v>
      </c>
      <c r="B4805" s="380" t="s">
        <v>10870</v>
      </c>
      <c r="C4805" s="380" t="s">
        <v>6465</v>
      </c>
      <c r="D4805" s="381">
        <v>62.1</v>
      </c>
    </row>
    <row r="4806" spans="1:4" s="380" customFormat="1" ht="12.75" x14ac:dyDescent="0.2">
      <c r="A4806" s="380">
        <v>39729</v>
      </c>
      <c r="B4806" s="380" t="s">
        <v>10871</v>
      </c>
      <c r="C4806" s="380" t="s">
        <v>6465</v>
      </c>
      <c r="D4806" s="381">
        <v>341.31</v>
      </c>
    </row>
    <row r="4807" spans="1:4" s="380" customFormat="1" ht="12.75" x14ac:dyDescent="0.2">
      <c r="A4807" s="380">
        <v>39730</v>
      </c>
      <c r="B4807" s="380" t="s">
        <v>10872</v>
      </c>
      <c r="C4807" s="380" t="s">
        <v>6465</v>
      </c>
      <c r="D4807" s="381">
        <v>442.84</v>
      </c>
    </row>
    <row r="4808" spans="1:4" s="380" customFormat="1" ht="12.75" x14ac:dyDescent="0.2">
      <c r="A4808" s="380">
        <v>39731</v>
      </c>
      <c r="B4808" s="380" t="s">
        <v>10873</v>
      </c>
      <c r="C4808" s="380" t="s">
        <v>6465</v>
      </c>
      <c r="D4808" s="381">
        <v>655.88</v>
      </c>
    </row>
    <row r="4809" spans="1:4" s="380" customFormat="1" ht="12.75" x14ac:dyDescent="0.2">
      <c r="A4809" s="380">
        <v>39725</v>
      </c>
      <c r="B4809" s="380" t="s">
        <v>10874</v>
      </c>
      <c r="C4809" s="380" t="s">
        <v>6465</v>
      </c>
      <c r="D4809" s="381">
        <v>101.22</v>
      </c>
    </row>
    <row r="4810" spans="1:4" s="380" customFormat="1" ht="12.75" x14ac:dyDescent="0.2">
      <c r="A4810" s="380">
        <v>39732</v>
      </c>
      <c r="B4810" s="380" t="s">
        <v>10875</v>
      </c>
      <c r="C4810" s="380" t="s">
        <v>6465</v>
      </c>
      <c r="D4810" s="381">
        <v>965.42</v>
      </c>
    </row>
    <row r="4811" spans="1:4" s="380" customFormat="1" ht="12.75" x14ac:dyDescent="0.2">
      <c r="A4811" s="380">
        <v>39660</v>
      </c>
      <c r="B4811" s="380" t="s">
        <v>10876</v>
      </c>
      <c r="C4811" s="380" t="s">
        <v>6465</v>
      </c>
      <c r="D4811" s="381">
        <v>43.99</v>
      </c>
    </row>
    <row r="4812" spans="1:4" s="380" customFormat="1" ht="12.75" x14ac:dyDescent="0.2">
      <c r="A4812" s="380">
        <v>39662</v>
      </c>
      <c r="B4812" s="380" t="s">
        <v>10877</v>
      </c>
      <c r="C4812" s="380" t="s">
        <v>6465</v>
      </c>
      <c r="D4812" s="381">
        <v>21.08</v>
      </c>
    </row>
    <row r="4813" spans="1:4" s="380" customFormat="1" ht="12.75" x14ac:dyDescent="0.2">
      <c r="A4813" s="380">
        <v>39661</v>
      </c>
      <c r="B4813" s="380" t="s">
        <v>10878</v>
      </c>
      <c r="C4813" s="380" t="s">
        <v>6465</v>
      </c>
      <c r="D4813" s="381">
        <v>14.38</v>
      </c>
    </row>
    <row r="4814" spans="1:4" s="380" customFormat="1" ht="12.75" x14ac:dyDescent="0.2">
      <c r="A4814" s="380">
        <v>39666</v>
      </c>
      <c r="B4814" s="380" t="s">
        <v>10879</v>
      </c>
      <c r="C4814" s="380" t="s">
        <v>6465</v>
      </c>
      <c r="D4814" s="381">
        <v>66.180000000000007</v>
      </c>
    </row>
    <row r="4815" spans="1:4" s="380" customFormat="1" ht="12.75" x14ac:dyDescent="0.2">
      <c r="A4815" s="380">
        <v>39664</v>
      </c>
      <c r="B4815" s="380" t="s">
        <v>10880</v>
      </c>
      <c r="C4815" s="380" t="s">
        <v>6465</v>
      </c>
      <c r="D4815" s="381">
        <v>32.43</v>
      </c>
    </row>
    <row r="4816" spans="1:4" s="380" customFormat="1" ht="12.75" x14ac:dyDescent="0.2">
      <c r="A4816" s="380">
        <v>39663</v>
      </c>
      <c r="B4816" s="380" t="s">
        <v>10881</v>
      </c>
      <c r="C4816" s="380" t="s">
        <v>6465</v>
      </c>
      <c r="D4816" s="381">
        <v>25.93</v>
      </c>
    </row>
    <row r="4817" spans="1:4" s="380" customFormat="1" ht="12.75" x14ac:dyDescent="0.2">
      <c r="A4817" s="380">
        <v>39665</v>
      </c>
      <c r="B4817" s="380" t="s">
        <v>10882</v>
      </c>
      <c r="C4817" s="380" t="s">
        <v>6465</v>
      </c>
      <c r="D4817" s="381">
        <v>54.72</v>
      </c>
    </row>
    <row r="4818" spans="1:4" s="380" customFormat="1" ht="12.75" x14ac:dyDescent="0.2">
      <c r="A4818" s="380">
        <v>39752</v>
      </c>
      <c r="B4818" s="380" t="s">
        <v>10883</v>
      </c>
      <c r="C4818" s="380" t="s">
        <v>6465</v>
      </c>
      <c r="D4818" s="381">
        <v>275.13</v>
      </c>
    </row>
    <row r="4819" spans="1:4" s="380" customFormat="1" ht="12.75" x14ac:dyDescent="0.2">
      <c r="A4819" s="380">
        <v>7725</v>
      </c>
      <c r="B4819" s="380" t="s">
        <v>10884</v>
      </c>
      <c r="C4819" s="380" t="s">
        <v>6465</v>
      </c>
      <c r="D4819" s="381">
        <v>209.85</v>
      </c>
    </row>
    <row r="4820" spans="1:4" s="380" customFormat="1" ht="12.75" x14ac:dyDescent="0.2">
      <c r="A4820" s="380">
        <v>7753</v>
      </c>
      <c r="B4820" s="380" t="s">
        <v>10885</v>
      </c>
      <c r="C4820" s="380" t="s">
        <v>6465</v>
      </c>
      <c r="D4820" s="381">
        <v>409.11</v>
      </c>
    </row>
    <row r="4821" spans="1:4" s="380" customFormat="1" ht="12.75" x14ac:dyDescent="0.2">
      <c r="A4821" s="380">
        <v>13256</v>
      </c>
      <c r="B4821" s="380" t="s">
        <v>10886</v>
      </c>
      <c r="C4821" s="380" t="s">
        <v>6465</v>
      </c>
      <c r="D4821" s="381">
        <v>573.11</v>
      </c>
    </row>
    <row r="4822" spans="1:4" s="380" customFormat="1" ht="12.75" x14ac:dyDescent="0.2">
      <c r="A4822" s="380">
        <v>7757</v>
      </c>
      <c r="B4822" s="380" t="s">
        <v>10887</v>
      </c>
      <c r="C4822" s="380" t="s">
        <v>6465</v>
      </c>
      <c r="D4822" s="381">
        <v>611.03</v>
      </c>
    </row>
    <row r="4823" spans="1:4" s="380" customFormat="1" ht="12.75" x14ac:dyDescent="0.2">
      <c r="A4823" s="380">
        <v>7758</v>
      </c>
      <c r="B4823" s="380" t="s">
        <v>10888</v>
      </c>
      <c r="C4823" s="380" t="s">
        <v>6465</v>
      </c>
      <c r="D4823" s="381">
        <v>885.24</v>
      </c>
    </row>
    <row r="4824" spans="1:4" s="380" customFormat="1" ht="12.75" x14ac:dyDescent="0.2">
      <c r="A4824" s="380">
        <v>7759</v>
      </c>
      <c r="B4824" s="380" t="s">
        <v>10889</v>
      </c>
      <c r="C4824" s="380" t="s">
        <v>6465</v>
      </c>
      <c r="D4824" s="382">
        <v>2453.02</v>
      </c>
    </row>
    <row r="4825" spans="1:4" s="380" customFormat="1" ht="12.75" x14ac:dyDescent="0.2">
      <c r="A4825" s="380">
        <v>40334</v>
      </c>
      <c r="B4825" s="380" t="s">
        <v>10890</v>
      </c>
      <c r="C4825" s="380" t="s">
        <v>6465</v>
      </c>
      <c r="D4825" s="381">
        <v>96.1</v>
      </c>
    </row>
    <row r="4826" spans="1:4" s="380" customFormat="1" ht="12.75" x14ac:dyDescent="0.2">
      <c r="A4826" s="380">
        <v>7745</v>
      </c>
      <c r="B4826" s="380" t="s">
        <v>10891</v>
      </c>
      <c r="C4826" s="380" t="s">
        <v>6465</v>
      </c>
      <c r="D4826" s="381">
        <v>108.45</v>
      </c>
    </row>
    <row r="4827" spans="1:4" s="380" customFormat="1" ht="12.75" x14ac:dyDescent="0.2">
      <c r="A4827" s="380">
        <v>7714</v>
      </c>
      <c r="B4827" s="380" t="s">
        <v>10892</v>
      </c>
      <c r="C4827" s="380" t="s">
        <v>6465</v>
      </c>
      <c r="D4827" s="381">
        <v>129.61000000000001</v>
      </c>
    </row>
    <row r="4828" spans="1:4" s="380" customFormat="1" ht="12.75" x14ac:dyDescent="0.2">
      <c r="A4828" s="380">
        <v>7742</v>
      </c>
      <c r="B4828" s="380" t="s">
        <v>10893</v>
      </c>
      <c r="C4828" s="380" t="s">
        <v>6465</v>
      </c>
      <c r="D4828" s="381">
        <v>286.02999999999997</v>
      </c>
    </row>
    <row r="4829" spans="1:4" s="380" customFormat="1" ht="12.75" x14ac:dyDescent="0.2">
      <c r="A4829" s="380">
        <v>7750</v>
      </c>
      <c r="B4829" s="380" t="s">
        <v>10894</v>
      </c>
      <c r="C4829" s="380" t="s">
        <v>6465</v>
      </c>
      <c r="D4829" s="381">
        <v>349.16</v>
      </c>
    </row>
    <row r="4830" spans="1:4" s="380" customFormat="1" ht="12.75" x14ac:dyDescent="0.2">
      <c r="A4830" s="380">
        <v>7756</v>
      </c>
      <c r="B4830" s="380" t="s">
        <v>10895</v>
      </c>
      <c r="C4830" s="380" t="s">
        <v>6465</v>
      </c>
      <c r="D4830" s="381">
        <v>401.18</v>
      </c>
    </row>
    <row r="4831" spans="1:4" s="380" customFormat="1" ht="12.75" x14ac:dyDescent="0.2">
      <c r="A4831" s="380">
        <v>7765</v>
      </c>
      <c r="B4831" s="380" t="s">
        <v>10896</v>
      </c>
      <c r="C4831" s="380" t="s">
        <v>6465</v>
      </c>
      <c r="D4831" s="381">
        <v>449.67</v>
      </c>
    </row>
    <row r="4832" spans="1:4" s="380" customFormat="1" ht="12.75" x14ac:dyDescent="0.2">
      <c r="A4832" s="380">
        <v>12569</v>
      </c>
      <c r="B4832" s="380" t="s">
        <v>10897</v>
      </c>
      <c r="C4832" s="380" t="s">
        <v>6465</v>
      </c>
      <c r="D4832" s="381">
        <v>620.73</v>
      </c>
    </row>
    <row r="4833" spans="1:4" s="380" customFormat="1" ht="12.75" x14ac:dyDescent="0.2">
      <c r="A4833" s="380">
        <v>7766</v>
      </c>
      <c r="B4833" s="380" t="s">
        <v>10898</v>
      </c>
      <c r="C4833" s="380" t="s">
        <v>6465</v>
      </c>
      <c r="D4833" s="381">
        <v>659.52</v>
      </c>
    </row>
    <row r="4834" spans="1:4" s="380" customFormat="1" ht="12.75" x14ac:dyDescent="0.2">
      <c r="A4834" s="380">
        <v>7767</v>
      </c>
      <c r="B4834" s="380" t="s">
        <v>10899</v>
      </c>
      <c r="C4834" s="380" t="s">
        <v>6465</v>
      </c>
      <c r="D4834" s="381">
        <v>946.97</v>
      </c>
    </row>
    <row r="4835" spans="1:4" s="380" customFormat="1" ht="12.75" x14ac:dyDescent="0.2">
      <c r="A4835" s="380">
        <v>7727</v>
      </c>
      <c r="B4835" s="380" t="s">
        <v>10900</v>
      </c>
      <c r="C4835" s="380" t="s">
        <v>6465</v>
      </c>
      <c r="D4835" s="382">
        <v>2750.97</v>
      </c>
    </row>
    <row r="4836" spans="1:4" s="380" customFormat="1" ht="12.75" x14ac:dyDescent="0.2">
      <c r="A4836" s="380">
        <v>7760</v>
      </c>
      <c r="B4836" s="380" t="s">
        <v>10901</v>
      </c>
      <c r="C4836" s="380" t="s">
        <v>6465</v>
      </c>
      <c r="D4836" s="381">
        <v>109.33</v>
      </c>
    </row>
    <row r="4837" spans="1:4" s="380" customFormat="1" ht="12.75" x14ac:dyDescent="0.2">
      <c r="A4837" s="380">
        <v>7761</v>
      </c>
      <c r="B4837" s="380" t="s">
        <v>10902</v>
      </c>
      <c r="C4837" s="380" t="s">
        <v>6465</v>
      </c>
      <c r="D4837" s="381">
        <v>114.62</v>
      </c>
    </row>
    <row r="4838" spans="1:4" s="380" customFormat="1" ht="12.75" x14ac:dyDescent="0.2">
      <c r="A4838" s="380">
        <v>7752</v>
      </c>
      <c r="B4838" s="380" t="s">
        <v>10903</v>
      </c>
      <c r="C4838" s="380" t="s">
        <v>6465</v>
      </c>
      <c r="D4838" s="381">
        <v>139.31</v>
      </c>
    </row>
    <row r="4839" spans="1:4" s="380" customFormat="1" ht="12.75" x14ac:dyDescent="0.2">
      <c r="A4839" s="380">
        <v>7762</v>
      </c>
      <c r="B4839" s="380" t="s">
        <v>10904</v>
      </c>
      <c r="C4839" s="380" t="s">
        <v>6465</v>
      </c>
      <c r="D4839" s="381">
        <v>182.07</v>
      </c>
    </row>
    <row r="4840" spans="1:4" s="380" customFormat="1" ht="12.75" x14ac:dyDescent="0.2">
      <c r="A4840" s="380">
        <v>7722</v>
      </c>
      <c r="B4840" s="380" t="s">
        <v>10905</v>
      </c>
      <c r="C4840" s="380" t="s">
        <v>6465</v>
      </c>
      <c r="D4840" s="381">
        <v>278.62</v>
      </c>
    </row>
    <row r="4841" spans="1:4" s="380" customFormat="1" ht="12.75" x14ac:dyDescent="0.2">
      <c r="A4841" s="380">
        <v>7763</v>
      </c>
      <c r="B4841" s="380" t="s">
        <v>10906</v>
      </c>
      <c r="C4841" s="380" t="s">
        <v>6465</v>
      </c>
      <c r="D4841" s="381">
        <v>339.46</v>
      </c>
    </row>
    <row r="4842" spans="1:4" s="380" customFormat="1" ht="12.75" x14ac:dyDescent="0.2">
      <c r="A4842" s="380">
        <v>7764</v>
      </c>
      <c r="B4842" s="380" t="s">
        <v>10907</v>
      </c>
      <c r="C4842" s="380" t="s">
        <v>6465</v>
      </c>
      <c r="D4842" s="381">
        <v>405.59</v>
      </c>
    </row>
    <row r="4843" spans="1:4" s="380" customFormat="1" ht="12.75" x14ac:dyDescent="0.2">
      <c r="A4843" s="380">
        <v>12572</v>
      </c>
      <c r="B4843" s="380" t="s">
        <v>10908</v>
      </c>
      <c r="C4843" s="380" t="s">
        <v>6465</v>
      </c>
      <c r="D4843" s="381">
        <v>573.11</v>
      </c>
    </row>
    <row r="4844" spans="1:4" s="380" customFormat="1" ht="12.75" x14ac:dyDescent="0.2">
      <c r="A4844" s="380">
        <v>12573</v>
      </c>
      <c r="B4844" s="380" t="s">
        <v>10909</v>
      </c>
      <c r="C4844" s="380" t="s">
        <v>6465</v>
      </c>
      <c r="D4844" s="381">
        <v>753.87</v>
      </c>
    </row>
    <row r="4845" spans="1:4" s="380" customFormat="1" ht="12.75" x14ac:dyDescent="0.2">
      <c r="A4845" s="380">
        <v>12574</v>
      </c>
      <c r="B4845" s="380" t="s">
        <v>10910</v>
      </c>
      <c r="C4845" s="380" t="s">
        <v>6465</v>
      </c>
      <c r="D4845" s="381">
        <v>911.52</v>
      </c>
    </row>
    <row r="4846" spans="1:4" s="380" customFormat="1" ht="12.75" x14ac:dyDescent="0.2">
      <c r="A4846" s="380">
        <v>12575</v>
      </c>
      <c r="B4846" s="380" t="s">
        <v>10911</v>
      </c>
      <c r="C4846" s="380" t="s">
        <v>6465</v>
      </c>
      <c r="D4846" s="382">
        <v>1384.3</v>
      </c>
    </row>
    <row r="4847" spans="1:4" s="380" customFormat="1" ht="12.75" x14ac:dyDescent="0.2">
      <c r="A4847" s="380">
        <v>12576</v>
      </c>
      <c r="B4847" s="380" t="s">
        <v>10912</v>
      </c>
      <c r="C4847" s="380" t="s">
        <v>6465</v>
      </c>
      <c r="D4847" s="381">
        <v>167.52</v>
      </c>
    </row>
    <row r="4848" spans="1:4" s="380" customFormat="1" ht="12.75" x14ac:dyDescent="0.2">
      <c r="A4848" s="380">
        <v>12577</v>
      </c>
      <c r="B4848" s="380" t="s">
        <v>10913</v>
      </c>
      <c r="C4848" s="380" t="s">
        <v>6465</v>
      </c>
      <c r="D4848" s="381">
        <v>225.72</v>
      </c>
    </row>
    <row r="4849" spans="1:4" s="380" customFormat="1" ht="12.75" x14ac:dyDescent="0.2">
      <c r="A4849" s="380">
        <v>12578</v>
      </c>
      <c r="B4849" s="380" t="s">
        <v>10914</v>
      </c>
      <c r="C4849" s="380" t="s">
        <v>6465</v>
      </c>
      <c r="D4849" s="381">
        <v>273.33</v>
      </c>
    </row>
    <row r="4850" spans="1:4" s="380" customFormat="1" ht="12.75" x14ac:dyDescent="0.2">
      <c r="A4850" s="380">
        <v>12579</v>
      </c>
      <c r="B4850" s="380" t="s">
        <v>10915</v>
      </c>
      <c r="C4850" s="380" t="s">
        <v>6465</v>
      </c>
      <c r="D4850" s="381">
        <v>470.83</v>
      </c>
    </row>
    <row r="4851" spans="1:4" s="380" customFormat="1" ht="12.75" x14ac:dyDescent="0.2">
      <c r="A4851" s="380">
        <v>12580</v>
      </c>
      <c r="B4851" s="380" t="s">
        <v>10916</v>
      </c>
      <c r="C4851" s="380" t="s">
        <v>6465</v>
      </c>
      <c r="D4851" s="381">
        <v>490.59</v>
      </c>
    </row>
    <row r="4852" spans="1:4" s="380" customFormat="1" ht="12.75" x14ac:dyDescent="0.2">
      <c r="A4852" s="380">
        <v>12581</v>
      </c>
      <c r="B4852" s="380" t="s">
        <v>10917</v>
      </c>
      <c r="C4852" s="380" t="s">
        <v>6465</v>
      </c>
      <c r="D4852" s="381">
        <v>525.5</v>
      </c>
    </row>
    <row r="4853" spans="1:4" s="380" customFormat="1" ht="12.75" x14ac:dyDescent="0.2">
      <c r="A4853" s="380">
        <v>7720</v>
      </c>
      <c r="B4853" s="380" t="s">
        <v>10918</v>
      </c>
      <c r="C4853" s="380" t="s">
        <v>6465</v>
      </c>
      <c r="D4853" s="381">
        <v>821.76</v>
      </c>
    </row>
    <row r="4854" spans="1:4" s="380" customFormat="1" ht="12.75" x14ac:dyDescent="0.2">
      <c r="A4854" s="380">
        <v>40335</v>
      </c>
      <c r="B4854" s="380" t="s">
        <v>10919</v>
      </c>
      <c r="C4854" s="380" t="s">
        <v>6465</v>
      </c>
      <c r="D4854" s="381">
        <v>171.93</v>
      </c>
    </row>
    <row r="4855" spans="1:4" s="380" customFormat="1" ht="12.75" x14ac:dyDescent="0.2">
      <c r="A4855" s="380">
        <v>7740</v>
      </c>
      <c r="B4855" s="380" t="s">
        <v>10920</v>
      </c>
      <c r="C4855" s="380" t="s">
        <v>6465</v>
      </c>
      <c r="D4855" s="381">
        <v>176.34</v>
      </c>
    </row>
    <row r="4856" spans="1:4" s="380" customFormat="1" ht="12.75" x14ac:dyDescent="0.2">
      <c r="A4856" s="380">
        <v>7741</v>
      </c>
      <c r="B4856" s="380" t="s">
        <v>10921</v>
      </c>
      <c r="C4856" s="380" t="s">
        <v>6465</v>
      </c>
      <c r="D4856" s="381">
        <v>326.23</v>
      </c>
    </row>
    <row r="4857" spans="1:4" s="380" customFormat="1" ht="12.75" x14ac:dyDescent="0.2">
      <c r="A4857" s="380">
        <v>7774</v>
      </c>
      <c r="B4857" s="380" t="s">
        <v>10922</v>
      </c>
      <c r="C4857" s="380" t="s">
        <v>6465</v>
      </c>
      <c r="D4857" s="381">
        <v>400.3</v>
      </c>
    </row>
    <row r="4858" spans="1:4" s="380" customFormat="1" ht="12.75" x14ac:dyDescent="0.2">
      <c r="A4858" s="380">
        <v>7744</v>
      </c>
      <c r="B4858" s="380" t="s">
        <v>10923</v>
      </c>
      <c r="C4858" s="380" t="s">
        <v>6465</v>
      </c>
      <c r="D4858" s="381">
        <v>522.86</v>
      </c>
    </row>
    <row r="4859" spans="1:4" s="380" customFormat="1" ht="12.75" x14ac:dyDescent="0.2">
      <c r="A4859" s="380">
        <v>7773</v>
      </c>
      <c r="B4859" s="380" t="s">
        <v>10924</v>
      </c>
      <c r="C4859" s="380" t="s">
        <v>6465</v>
      </c>
      <c r="D4859" s="381">
        <v>534.41</v>
      </c>
    </row>
    <row r="4860" spans="1:4" s="380" customFormat="1" ht="12.75" x14ac:dyDescent="0.2">
      <c r="A4860" s="380">
        <v>7754</v>
      </c>
      <c r="B4860" s="380" t="s">
        <v>10925</v>
      </c>
      <c r="C4860" s="380" t="s">
        <v>6465</v>
      </c>
      <c r="D4860" s="381">
        <v>810.3</v>
      </c>
    </row>
    <row r="4861" spans="1:4" s="380" customFormat="1" ht="12.75" x14ac:dyDescent="0.2">
      <c r="A4861" s="380">
        <v>7735</v>
      </c>
      <c r="B4861" s="380" t="s">
        <v>10926</v>
      </c>
      <c r="C4861" s="380" t="s">
        <v>6465</v>
      </c>
      <c r="D4861" s="382">
        <v>1049.25</v>
      </c>
    </row>
    <row r="4862" spans="1:4" s="380" customFormat="1" ht="12.75" x14ac:dyDescent="0.2">
      <c r="A4862" s="380">
        <v>7755</v>
      </c>
      <c r="B4862" s="380" t="s">
        <v>10927</v>
      </c>
      <c r="C4862" s="380" t="s">
        <v>6465</v>
      </c>
      <c r="D4862" s="381">
        <v>208.08</v>
      </c>
    </row>
    <row r="4863" spans="1:4" s="380" customFormat="1" ht="12.75" x14ac:dyDescent="0.2">
      <c r="A4863" s="380">
        <v>7776</v>
      </c>
      <c r="B4863" s="380" t="s">
        <v>10928</v>
      </c>
      <c r="C4863" s="380" t="s">
        <v>6465</v>
      </c>
      <c r="D4863" s="381">
        <v>433.8</v>
      </c>
    </row>
    <row r="4864" spans="1:4" s="380" customFormat="1" ht="12.75" x14ac:dyDescent="0.2">
      <c r="A4864" s="380">
        <v>7743</v>
      </c>
      <c r="B4864" s="380" t="s">
        <v>10929</v>
      </c>
      <c r="C4864" s="380" t="s">
        <v>6465</v>
      </c>
      <c r="D4864" s="381">
        <v>459.37</v>
      </c>
    </row>
    <row r="4865" spans="1:4" s="380" customFormat="1" ht="12.75" x14ac:dyDescent="0.2">
      <c r="A4865" s="380">
        <v>7733</v>
      </c>
      <c r="B4865" s="380" t="s">
        <v>10930</v>
      </c>
      <c r="C4865" s="380" t="s">
        <v>6465</v>
      </c>
      <c r="D4865" s="381">
        <v>599.57000000000005</v>
      </c>
    </row>
    <row r="4866" spans="1:4" s="380" customFormat="1" ht="12.75" x14ac:dyDescent="0.2">
      <c r="A4866" s="380">
        <v>7775</v>
      </c>
      <c r="B4866" s="380" t="s">
        <v>10931</v>
      </c>
      <c r="C4866" s="380" t="s">
        <v>6465</v>
      </c>
      <c r="D4866" s="381">
        <v>656.88</v>
      </c>
    </row>
    <row r="4867" spans="1:4" s="380" customFormat="1" ht="12.75" x14ac:dyDescent="0.2">
      <c r="A4867" s="380">
        <v>7734</v>
      </c>
      <c r="B4867" s="380" t="s">
        <v>10932</v>
      </c>
      <c r="C4867" s="380" t="s">
        <v>6465</v>
      </c>
      <c r="D4867" s="381">
        <v>930.21</v>
      </c>
    </row>
    <row r="4868" spans="1:4" s="380" customFormat="1" ht="12.75" x14ac:dyDescent="0.2">
      <c r="A4868" s="380">
        <v>37449</v>
      </c>
      <c r="B4868" s="380" t="s">
        <v>10933</v>
      </c>
      <c r="C4868" s="380" t="s">
        <v>6465</v>
      </c>
      <c r="D4868" s="381">
        <v>26.37</v>
      </c>
    </row>
    <row r="4869" spans="1:4" s="380" customFormat="1" ht="12.75" x14ac:dyDescent="0.2">
      <c r="A4869" s="380">
        <v>37450</v>
      </c>
      <c r="B4869" s="380" t="s">
        <v>10934</v>
      </c>
      <c r="C4869" s="380" t="s">
        <v>6465</v>
      </c>
      <c r="D4869" s="381">
        <v>36.92</v>
      </c>
    </row>
    <row r="4870" spans="1:4" s="380" customFormat="1" ht="12.75" x14ac:dyDescent="0.2">
      <c r="A4870" s="380">
        <v>37451</v>
      </c>
      <c r="B4870" s="380" t="s">
        <v>10935</v>
      </c>
      <c r="C4870" s="380" t="s">
        <v>6465</v>
      </c>
      <c r="D4870" s="381">
        <v>51.55</v>
      </c>
    </row>
    <row r="4871" spans="1:4" s="380" customFormat="1" ht="12.75" x14ac:dyDescent="0.2">
      <c r="A4871" s="380">
        <v>37452</v>
      </c>
      <c r="B4871" s="380" t="s">
        <v>10936</v>
      </c>
      <c r="C4871" s="380" t="s">
        <v>6465</v>
      </c>
      <c r="D4871" s="381">
        <v>74.930000000000007</v>
      </c>
    </row>
    <row r="4872" spans="1:4" s="380" customFormat="1" ht="12.75" x14ac:dyDescent="0.2">
      <c r="A4872" s="380">
        <v>37453</v>
      </c>
      <c r="B4872" s="380" t="s">
        <v>10937</v>
      </c>
      <c r="C4872" s="380" t="s">
        <v>6465</v>
      </c>
      <c r="D4872" s="381">
        <v>86.29</v>
      </c>
    </row>
    <row r="4873" spans="1:4" s="380" customFormat="1" ht="12.75" x14ac:dyDescent="0.2">
      <c r="A4873" s="380">
        <v>7778</v>
      </c>
      <c r="B4873" s="380" t="s">
        <v>10938</v>
      </c>
      <c r="C4873" s="380" t="s">
        <v>6465</v>
      </c>
      <c r="D4873" s="381">
        <v>32.369999999999997</v>
      </c>
    </row>
    <row r="4874" spans="1:4" s="380" customFormat="1" ht="12.75" x14ac:dyDescent="0.2">
      <c r="A4874" s="380">
        <v>7796</v>
      </c>
      <c r="B4874" s="380" t="s">
        <v>10939</v>
      </c>
      <c r="C4874" s="380" t="s">
        <v>6465</v>
      </c>
      <c r="D4874" s="381">
        <v>44.36</v>
      </c>
    </row>
    <row r="4875" spans="1:4" s="380" customFormat="1" ht="12.75" x14ac:dyDescent="0.2">
      <c r="A4875" s="380">
        <v>7781</v>
      </c>
      <c r="B4875" s="380" t="s">
        <v>10940</v>
      </c>
      <c r="C4875" s="380" t="s">
        <v>6465</v>
      </c>
      <c r="D4875" s="381">
        <v>52.42</v>
      </c>
    </row>
    <row r="4876" spans="1:4" s="380" customFormat="1" ht="12.75" x14ac:dyDescent="0.2">
      <c r="A4876" s="380">
        <v>7795</v>
      </c>
      <c r="B4876" s="380" t="s">
        <v>10941</v>
      </c>
      <c r="C4876" s="380" t="s">
        <v>6465</v>
      </c>
      <c r="D4876" s="381">
        <v>78.010000000000005</v>
      </c>
    </row>
    <row r="4877" spans="1:4" s="380" customFormat="1" ht="12.75" x14ac:dyDescent="0.2">
      <c r="A4877" s="380">
        <v>7791</v>
      </c>
      <c r="B4877" s="380" t="s">
        <v>10942</v>
      </c>
      <c r="C4877" s="380" t="s">
        <v>6465</v>
      </c>
      <c r="D4877" s="381">
        <v>93.39</v>
      </c>
    </row>
    <row r="4878" spans="1:4" s="380" customFormat="1" ht="12.75" x14ac:dyDescent="0.2">
      <c r="A4878" s="380">
        <v>7783</v>
      </c>
      <c r="B4878" s="380" t="s">
        <v>10943</v>
      </c>
      <c r="C4878" s="380" t="s">
        <v>6465</v>
      </c>
      <c r="D4878" s="381">
        <v>33.090000000000003</v>
      </c>
    </row>
    <row r="4879" spans="1:4" s="380" customFormat="1" ht="12.75" x14ac:dyDescent="0.2">
      <c r="A4879" s="380">
        <v>7790</v>
      </c>
      <c r="B4879" s="380" t="s">
        <v>10944</v>
      </c>
      <c r="C4879" s="380" t="s">
        <v>6465</v>
      </c>
      <c r="D4879" s="381">
        <v>52.15</v>
      </c>
    </row>
    <row r="4880" spans="1:4" s="380" customFormat="1" ht="12.75" x14ac:dyDescent="0.2">
      <c r="A4880" s="380">
        <v>7785</v>
      </c>
      <c r="B4880" s="380" t="s">
        <v>10945</v>
      </c>
      <c r="C4880" s="380" t="s">
        <v>6465</v>
      </c>
      <c r="D4880" s="381">
        <v>57.54</v>
      </c>
    </row>
    <row r="4881" spans="1:4" s="380" customFormat="1" ht="12.75" x14ac:dyDescent="0.2">
      <c r="A4881" s="380">
        <v>7792</v>
      </c>
      <c r="B4881" s="380" t="s">
        <v>10946</v>
      </c>
      <c r="C4881" s="380" t="s">
        <v>6465</v>
      </c>
      <c r="D4881" s="381">
        <v>81.61</v>
      </c>
    </row>
    <row r="4882" spans="1:4" s="380" customFormat="1" ht="12.75" x14ac:dyDescent="0.2">
      <c r="A4882" s="380">
        <v>7793</v>
      </c>
      <c r="B4882" s="380" t="s">
        <v>10947</v>
      </c>
      <c r="C4882" s="380" t="s">
        <v>6465</v>
      </c>
      <c r="D4882" s="381">
        <v>96.39</v>
      </c>
    </row>
    <row r="4883" spans="1:4" s="380" customFormat="1" ht="12.75" x14ac:dyDescent="0.2">
      <c r="A4883" s="380">
        <v>13159</v>
      </c>
      <c r="B4883" s="380" t="s">
        <v>10948</v>
      </c>
      <c r="C4883" s="380" t="s">
        <v>6465</v>
      </c>
      <c r="D4883" s="381">
        <v>83.92</v>
      </c>
    </row>
    <row r="4884" spans="1:4" s="380" customFormat="1" ht="12.75" x14ac:dyDescent="0.2">
      <c r="A4884" s="380">
        <v>13168</v>
      </c>
      <c r="B4884" s="380" t="s">
        <v>10949</v>
      </c>
      <c r="C4884" s="380" t="s">
        <v>6465</v>
      </c>
      <c r="D4884" s="381">
        <v>101.9</v>
      </c>
    </row>
    <row r="4885" spans="1:4" s="380" customFormat="1" ht="12.75" x14ac:dyDescent="0.2">
      <c r="A4885" s="380">
        <v>13173</v>
      </c>
      <c r="B4885" s="380" t="s">
        <v>10950</v>
      </c>
      <c r="C4885" s="380" t="s">
        <v>6465</v>
      </c>
      <c r="D4885" s="381">
        <v>137.87</v>
      </c>
    </row>
    <row r="4886" spans="1:4" s="380" customFormat="1" ht="12.75" x14ac:dyDescent="0.2">
      <c r="A4886" s="380">
        <v>12583</v>
      </c>
      <c r="B4886" s="380" t="s">
        <v>10951</v>
      </c>
      <c r="C4886" s="380" t="s">
        <v>6465</v>
      </c>
      <c r="D4886" s="381">
        <v>27.57</v>
      </c>
    </row>
    <row r="4887" spans="1:4" s="380" customFormat="1" ht="12.75" x14ac:dyDescent="0.2">
      <c r="A4887" s="380">
        <v>12584</v>
      </c>
      <c r="B4887" s="380" t="s">
        <v>10952</v>
      </c>
      <c r="C4887" s="380" t="s">
        <v>6465</v>
      </c>
      <c r="D4887" s="381">
        <v>35.96</v>
      </c>
    </row>
    <row r="4888" spans="1:4" s="380" customFormat="1" ht="12.75" x14ac:dyDescent="0.2">
      <c r="A4888" s="380">
        <v>12613</v>
      </c>
      <c r="B4888" s="380" t="s">
        <v>15206</v>
      </c>
      <c r="C4888" s="380" t="s">
        <v>6446</v>
      </c>
      <c r="D4888" s="381">
        <v>20.02</v>
      </c>
    </row>
    <row r="4889" spans="1:4" s="380" customFormat="1" ht="12.75" x14ac:dyDescent="0.2">
      <c r="A4889" s="380">
        <v>1031</v>
      </c>
      <c r="B4889" s="380" t="s">
        <v>10953</v>
      </c>
      <c r="C4889" s="380" t="s">
        <v>6446</v>
      </c>
      <c r="D4889" s="381">
        <v>14.21</v>
      </c>
    </row>
    <row r="4890" spans="1:4" s="380" customFormat="1" ht="12.75" x14ac:dyDescent="0.2">
      <c r="A4890" s="380">
        <v>39707</v>
      </c>
      <c r="B4890" s="380" t="s">
        <v>10954</v>
      </c>
      <c r="C4890" s="380" t="s">
        <v>6465</v>
      </c>
      <c r="D4890" s="381">
        <v>3.7</v>
      </c>
    </row>
    <row r="4891" spans="1:4" s="380" customFormat="1" ht="12.75" x14ac:dyDescent="0.2">
      <c r="A4891" s="380">
        <v>39708</v>
      </c>
      <c r="B4891" s="380" t="s">
        <v>10955</v>
      </c>
      <c r="C4891" s="380" t="s">
        <v>6465</v>
      </c>
      <c r="D4891" s="381">
        <v>3.59</v>
      </c>
    </row>
    <row r="4892" spans="1:4" s="380" customFormat="1" ht="12.75" x14ac:dyDescent="0.2">
      <c r="A4892" s="380">
        <v>39710</v>
      </c>
      <c r="B4892" s="380" t="s">
        <v>10956</v>
      </c>
      <c r="C4892" s="380" t="s">
        <v>6465</v>
      </c>
      <c r="D4892" s="381">
        <v>2.52</v>
      </c>
    </row>
    <row r="4893" spans="1:4" s="380" customFormat="1" ht="12.75" x14ac:dyDescent="0.2">
      <c r="A4893" s="380">
        <v>39709</v>
      </c>
      <c r="B4893" s="380" t="s">
        <v>10957</v>
      </c>
      <c r="C4893" s="380" t="s">
        <v>6465</v>
      </c>
      <c r="D4893" s="381">
        <v>3.5</v>
      </c>
    </row>
    <row r="4894" spans="1:4" s="380" customFormat="1" ht="12.75" x14ac:dyDescent="0.2">
      <c r="A4894" s="380">
        <v>39711</v>
      </c>
      <c r="B4894" s="380" t="s">
        <v>10958</v>
      </c>
      <c r="C4894" s="380" t="s">
        <v>6465</v>
      </c>
      <c r="D4894" s="381">
        <v>3.93</v>
      </c>
    </row>
    <row r="4895" spans="1:4" s="380" customFormat="1" ht="12.75" x14ac:dyDescent="0.2">
      <c r="A4895" s="380">
        <v>39712</v>
      </c>
      <c r="B4895" s="380" t="s">
        <v>10959</v>
      </c>
      <c r="C4895" s="380" t="s">
        <v>6465</v>
      </c>
      <c r="D4895" s="381">
        <v>1.38</v>
      </c>
    </row>
    <row r="4896" spans="1:4" s="380" customFormat="1" ht="12.75" x14ac:dyDescent="0.2">
      <c r="A4896" s="380">
        <v>39713</v>
      </c>
      <c r="B4896" s="380" t="s">
        <v>10960</v>
      </c>
      <c r="C4896" s="380" t="s">
        <v>6465</v>
      </c>
      <c r="D4896" s="381">
        <v>1.0900000000000001</v>
      </c>
    </row>
    <row r="4897" spans="1:4" s="380" customFormat="1" ht="12.75" x14ac:dyDescent="0.2">
      <c r="A4897" s="380">
        <v>39714</v>
      </c>
      <c r="B4897" s="380" t="s">
        <v>10961</v>
      </c>
      <c r="C4897" s="380" t="s">
        <v>6465</v>
      </c>
      <c r="D4897" s="381">
        <v>2.5</v>
      </c>
    </row>
    <row r="4898" spans="1:4" s="380" customFormat="1" ht="12.75" x14ac:dyDescent="0.2">
      <c r="A4898" s="380">
        <v>39715</v>
      </c>
      <c r="B4898" s="380" t="s">
        <v>10962</v>
      </c>
      <c r="C4898" s="380" t="s">
        <v>6465</v>
      </c>
      <c r="D4898" s="381">
        <v>1.78</v>
      </c>
    </row>
    <row r="4899" spans="1:4" s="380" customFormat="1" ht="12.75" x14ac:dyDescent="0.2">
      <c r="A4899" s="380">
        <v>39716</v>
      </c>
      <c r="B4899" s="380" t="s">
        <v>10963</v>
      </c>
      <c r="C4899" s="380" t="s">
        <v>6465</v>
      </c>
      <c r="D4899" s="381">
        <v>1.35</v>
      </c>
    </row>
    <row r="4900" spans="1:4" s="380" customFormat="1" ht="12.75" x14ac:dyDescent="0.2">
      <c r="A4900" s="380">
        <v>39718</v>
      </c>
      <c r="B4900" s="380" t="s">
        <v>10964</v>
      </c>
      <c r="C4900" s="380" t="s">
        <v>6465</v>
      </c>
      <c r="D4900" s="381">
        <v>2.2999999999999998</v>
      </c>
    </row>
    <row r="4901" spans="1:4" s="380" customFormat="1" ht="12.75" x14ac:dyDescent="0.2">
      <c r="A4901" s="380">
        <v>9813</v>
      </c>
      <c r="B4901" s="380" t="s">
        <v>10965</v>
      </c>
      <c r="C4901" s="380" t="s">
        <v>6465</v>
      </c>
      <c r="D4901" s="381">
        <v>6.2</v>
      </c>
    </row>
    <row r="4902" spans="1:4" s="380" customFormat="1" ht="12.75" x14ac:dyDescent="0.2">
      <c r="A4902" s="380">
        <v>9815</v>
      </c>
      <c r="B4902" s="380" t="s">
        <v>10966</v>
      </c>
      <c r="C4902" s="380" t="s">
        <v>6465</v>
      </c>
      <c r="D4902" s="381">
        <v>12.24</v>
      </c>
    </row>
    <row r="4903" spans="1:4" s="380" customFormat="1" ht="12.75" x14ac:dyDescent="0.2">
      <c r="A4903" s="380">
        <v>25876</v>
      </c>
      <c r="B4903" s="380" t="s">
        <v>10967</v>
      </c>
      <c r="C4903" s="380" t="s">
        <v>6465</v>
      </c>
      <c r="D4903" s="382">
        <v>6092.53</v>
      </c>
    </row>
    <row r="4904" spans="1:4" s="380" customFormat="1" ht="12.75" x14ac:dyDescent="0.2">
      <c r="A4904" s="380">
        <v>25888</v>
      </c>
      <c r="B4904" s="380" t="s">
        <v>10968</v>
      </c>
      <c r="C4904" s="380" t="s">
        <v>6465</v>
      </c>
      <c r="D4904" s="381">
        <v>149.32</v>
      </c>
    </row>
    <row r="4905" spans="1:4" s="380" customFormat="1" ht="12.75" x14ac:dyDescent="0.2">
      <c r="A4905" s="380">
        <v>25874</v>
      </c>
      <c r="B4905" s="380" t="s">
        <v>10969</v>
      </c>
      <c r="C4905" s="380" t="s">
        <v>6465</v>
      </c>
      <c r="D4905" s="382">
        <v>10685.38</v>
      </c>
    </row>
    <row r="4906" spans="1:4" s="380" customFormat="1" ht="12.75" x14ac:dyDescent="0.2">
      <c r="A4906" s="380">
        <v>25877</v>
      </c>
      <c r="B4906" s="380" t="s">
        <v>10970</v>
      </c>
      <c r="C4906" s="380" t="s">
        <v>6465</v>
      </c>
      <c r="D4906" s="382">
        <v>14580.61</v>
      </c>
    </row>
    <row r="4907" spans="1:4" s="380" customFormat="1" ht="12.75" x14ac:dyDescent="0.2">
      <c r="A4907" s="380">
        <v>25878</v>
      </c>
      <c r="B4907" s="380" t="s">
        <v>10971</v>
      </c>
      <c r="C4907" s="380" t="s">
        <v>6465</v>
      </c>
      <c r="D4907" s="381">
        <v>320.52</v>
      </c>
    </row>
    <row r="4908" spans="1:4" s="380" customFormat="1" ht="12.75" x14ac:dyDescent="0.2">
      <c r="A4908" s="380">
        <v>25879</v>
      </c>
      <c r="B4908" s="380" t="s">
        <v>10972</v>
      </c>
      <c r="C4908" s="380" t="s">
        <v>6465</v>
      </c>
      <c r="D4908" s="382">
        <v>13831.44</v>
      </c>
    </row>
    <row r="4909" spans="1:4" s="380" customFormat="1" ht="12.75" x14ac:dyDescent="0.2">
      <c r="A4909" s="380">
        <v>25887</v>
      </c>
      <c r="B4909" s="380" t="s">
        <v>10973</v>
      </c>
      <c r="C4909" s="380" t="s">
        <v>6465</v>
      </c>
      <c r="D4909" s="382">
        <v>5525.89</v>
      </c>
    </row>
    <row r="4910" spans="1:4" s="380" customFormat="1" ht="12.75" x14ac:dyDescent="0.2">
      <c r="A4910" s="380">
        <v>25880</v>
      </c>
      <c r="B4910" s="380" t="s">
        <v>10974</v>
      </c>
      <c r="C4910" s="380" t="s">
        <v>6465</v>
      </c>
      <c r="D4910" s="381">
        <v>499.64</v>
      </c>
    </row>
    <row r="4911" spans="1:4" s="380" customFormat="1" ht="12.75" x14ac:dyDescent="0.2">
      <c r="A4911" s="380">
        <v>25881</v>
      </c>
      <c r="B4911" s="380" t="s">
        <v>10975</v>
      </c>
      <c r="C4911" s="380" t="s">
        <v>6465</v>
      </c>
      <c r="D4911" s="382">
        <v>1224.26</v>
      </c>
    </row>
    <row r="4912" spans="1:4" s="380" customFormat="1" ht="12.75" x14ac:dyDescent="0.2">
      <c r="A4912" s="380">
        <v>25882</v>
      </c>
      <c r="B4912" s="380" t="s">
        <v>10976</v>
      </c>
      <c r="C4912" s="380" t="s">
        <v>6465</v>
      </c>
      <c r="D4912" s="382">
        <v>1971.84</v>
      </c>
    </row>
    <row r="4913" spans="1:4" s="380" customFormat="1" ht="12.75" x14ac:dyDescent="0.2">
      <c r="A4913" s="380">
        <v>25883</v>
      </c>
      <c r="B4913" s="380" t="s">
        <v>10977</v>
      </c>
      <c r="C4913" s="380" t="s">
        <v>6465</v>
      </c>
      <c r="D4913" s="381">
        <v>31.81</v>
      </c>
    </row>
    <row r="4914" spans="1:4" s="380" customFormat="1" ht="12.75" x14ac:dyDescent="0.2">
      <c r="A4914" s="380">
        <v>25884</v>
      </c>
      <c r="B4914" s="380" t="s">
        <v>10978</v>
      </c>
      <c r="C4914" s="380" t="s">
        <v>6465</v>
      </c>
      <c r="D4914" s="382">
        <v>3461.82</v>
      </c>
    </row>
    <row r="4915" spans="1:4" s="380" customFormat="1" ht="12.75" x14ac:dyDescent="0.2">
      <c r="A4915" s="380">
        <v>25885</v>
      </c>
      <c r="B4915" s="380" t="s">
        <v>10979</v>
      </c>
      <c r="C4915" s="380" t="s">
        <v>6465</v>
      </c>
      <c r="D4915" s="382">
        <v>5148.7</v>
      </c>
    </row>
    <row r="4916" spans="1:4" s="380" customFormat="1" ht="12.75" x14ac:dyDescent="0.2">
      <c r="A4916" s="380">
        <v>25889</v>
      </c>
      <c r="B4916" s="380" t="s">
        <v>10980</v>
      </c>
      <c r="C4916" s="380" t="s">
        <v>6465</v>
      </c>
      <c r="D4916" s="382">
        <v>2581.94</v>
      </c>
    </row>
    <row r="4917" spans="1:4" s="380" customFormat="1" ht="12.75" x14ac:dyDescent="0.2">
      <c r="A4917" s="380">
        <v>25886</v>
      </c>
      <c r="B4917" s="380" t="s">
        <v>10981</v>
      </c>
      <c r="C4917" s="380" t="s">
        <v>6465</v>
      </c>
      <c r="D4917" s="381">
        <v>71.14</v>
      </c>
    </row>
    <row r="4918" spans="1:4" s="380" customFormat="1" ht="12.75" x14ac:dyDescent="0.2">
      <c r="A4918" s="380">
        <v>25875</v>
      </c>
      <c r="B4918" s="380" t="s">
        <v>10982</v>
      </c>
      <c r="C4918" s="380" t="s">
        <v>6465</v>
      </c>
      <c r="D4918" s="382">
        <v>3368.57</v>
      </c>
    </row>
    <row r="4919" spans="1:4" s="380" customFormat="1" ht="12.75" x14ac:dyDescent="0.2">
      <c r="A4919" s="380">
        <v>9876</v>
      </c>
      <c r="B4919" s="380" t="s">
        <v>10983</v>
      </c>
      <c r="C4919" s="380" t="s">
        <v>6465</v>
      </c>
      <c r="D4919" s="381">
        <v>21.19</v>
      </c>
    </row>
    <row r="4920" spans="1:4" s="380" customFormat="1" ht="12.75" x14ac:dyDescent="0.2">
      <c r="A4920" s="380">
        <v>9877</v>
      </c>
      <c r="B4920" s="380" t="s">
        <v>10984</v>
      </c>
      <c r="C4920" s="380" t="s">
        <v>6465</v>
      </c>
      <c r="D4920" s="381">
        <v>74.23</v>
      </c>
    </row>
    <row r="4921" spans="1:4" s="380" customFormat="1" ht="12.75" x14ac:dyDescent="0.2">
      <c r="A4921" s="380">
        <v>9878</v>
      </c>
      <c r="B4921" s="380" t="s">
        <v>10985</v>
      </c>
      <c r="C4921" s="380" t="s">
        <v>6465</v>
      </c>
      <c r="D4921" s="381">
        <v>96.69</v>
      </c>
    </row>
    <row r="4922" spans="1:4" s="380" customFormat="1" ht="12.75" x14ac:dyDescent="0.2">
      <c r="A4922" s="380">
        <v>9879</v>
      </c>
      <c r="B4922" s="380" t="s">
        <v>10986</v>
      </c>
      <c r="C4922" s="380" t="s">
        <v>6465</v>
      </c>
      <c r="D4922" s="381">
        <v>230.8</v>
      </c>
    </row>
    <row r="4923" spans="1:4" s="380" customFormat="1" ht="12.75" x14ac:dyDescent="0.2">
      <c r="A4923" s="380">
        <v>41986</v>
      </c>
      <c r="B4923" s="380" t="s">
        <v>10987</v>
      </c>
      <c r="C4923" s="380" t="s">
        <v>6465</v>
      </c>
      <c r="D4923" s="382">
        <v>2941.39</v>
      </c>
    </row>
    <row r="4924" spans="1:4" s="380" customFormat="1" ht="12.75" x14ac:dyDescent="0.2">
      <c r="A4924" s="380">
        <v>43422</v>
      </c>
      <c r="B4924" s="380" t="s">
        <v>10988</v>
      </c>
      <c r="C4924" s="380" t="s">
        <v>6465</v>
      </c>
      <c r="D4924" s="382">
        <v>3607.32</v>
      </c>
    </row>
    <row r="4925" spans="1:4" s="380" customFormat="1" ht="12.75" x14ac:dyDescent="0.2">
      <c r="A4925" s="380">
        <v>41987</v>
      </c>
      <c r="B4925" s="380" t="s">
        <v>10989</v>
      </c>
      <c r="C4925" s="380" t="s">
        <v>6465</v>
      </c>
      <c r="D4925" s="382">
        <v>4181.18</v>
      </c>
    </row>
    <row r="4926" spans="1:4" s="380" customFormat="1" ht="12.75" x14ac:dyDescent="0.2">
      <c r="A4926" s="380">
        <v>41988</v>
      </c>
      <c r="B4926" s="380" t="s">
        <v>10990</v>
      </c>
      <c r="C4926" s="380" t="s">
        <v>6465</v>
      </c>
      <c r="D4926" s="382">
        <v>5522.75</v>
      </c>
    </row>
    <row r="4927" spans="1:4" s="380" customFormat="1" ht="12.75" x14ac:dyDescent="0.2">
      <c r="A4927" s="380">
        <v>41697</v>
      </c>
      <c r="B4927" s="380" t="s">
        <v>10991</v>
      </c>
      <c r="C4927" s="380" t="s">
        <v>6465</v>
      </c>
      <c r="D4927" s="381">
        <v>978.89</v>
      </c>
    </row>
    <row r="4928" spans="1:4" s="380" customFormat="1" ht="12.75" x14ac:dyDescent="0.2">
      <c r="A4928" s="380">
        <v>41985</v>
      </c>
      <c r="B4928" s="380" t="s">
        <v>10992</v>
      </c>
      <c r="C4928" s="380" t="s">
        <v>6465</v>
      </c>
      <c r="D4928" s="382">
        <v>1363.33</v>
      </c>
    </row>
    <row r="4929" spans="1:4" s="380" customFormat="1" ht="12.75" x14ac:dyDescent="0.2">
      <c r="A4929" s="380">
        <v>41699</v>
      </c>
      <c r="B4929" s="380" t="s">
        <v>10993</v>
      </c>
      <c r="C4929" s="380" t="s">
        <v>6465</v>
      </c>
      <c r="D4929" s="382">
        <v>1941.31</v>
      </c>
    </row>
    <row r="4930" spans="1:4" s="380" customFormat="1" ht="12.75" x14ac:dyDescent="0.2">
      <c r="A4930" s="380">
        <v>38053</v>
      </c>
      <c r="B4930" s="380" t="s">
        <v>10994</v>
      </c>
      <c r="C4930" s="380" t="s">
        <v>6465</v>
      </c>
      <c r="D4930" s="381">
        <v>22.78</v>
      </c>
    </row>
    <row r="4931" spans="1:4" s="380" customFormat="1" ht="12.75" x14ac:dyDescent="0.2">
      <c r="A4931" s="380">
        <v>38054</v>
      </c>
      <c r="B4931" s="380" t="s">
        <v>10995</v>
      </c>
      <c r="C4931" s="380" t="s">
        <v>6465</v>
      </c>
      <c r="D4931" s="381">
        <v>39.159999999999997</v>
      </c>
    </row>
    <row r="4932" spans="1:4" s="380" customFormat="1" ht="12.75" x14ac:dyDescent="0.2">
      <c r="A4932" s="380">
        <v>38052</v>
      </c>
      <c r="B4932" s="380" t="s">
        <v>10996</v>
      </c>
      <c r="C4932" s="380" t="s">
        <v>6465</v>
      </c>
      <c r="D4932" s="381">
        <v>11.03</v>
      </c>
    </row>
    <row r="4933" spans="1:4" s="380" customFormat="1" ht="12.75" x14ac:dyDescent="0.2">
      <c r="A4933" s="380">
        <v>38051</v>
      </c>
      <c r="B4933" s="380" t="s">
        <v>10997</v>
      </c>
      <c r="C4933" s="380" t="s">
        <v>6465</v>
      </c>
      <c r="D4933" s="381">
        <v>6.88</v>
      </c>
    </row>
    <row r="4934" spans="1:4" s="380" customFormat="1" ht="12.75" x14ac:dyDescent="0.2">
      <c r="A4934" s="380">
        <v>38787</v>
      </c>
      <c r="B4934" s="380" t="s">
        <v>10998</v>
      </c>
      <c r="C4934" s="380" t="s">
        <v>6465</v>
      </c>
      <c r="D4934" s="381">
        <v>5.19</v>
      </c>
    </row>
    <row r="4935" spans="1:4" s="380" customFormat="1" ht="12.75" x14ac:dyDescent="0.2">
      <c r="A4935" s="380">
        <v>38825</v>
      </c>
      <c r="B4935" s="380" t="s">
        <v>10999</v>
      </c>
      <c r="C4935" s="380" t="s">
        <v>6465</v>
      </c>
      <c r="D4935" s="381">
        <v>6.8</v>
      </c>
    </row>
    <row r="4936" spans="1:4" s="380" customFormat="1" ht="12.75" x14ac:dyDescent="0.2">
      <c r="A4936" s="380">
        <v>38826</v>
      </c>
      <c r="B4936" s="380" t="s">
        <v>11000</v>
      </c>
      <c r="C4936" s="380" t="s">
        <v>6465</v>
      </c>
      <c r="D4936" s="381">
        <v>10.07</v>
      </c>
    </row>
    <row r="4937" spans="1:4" s="380" customFormat="1" ht="12.75" x14ac:dyDescent="0.2">
      <c r="A4937" s="380">
        <v>38827</v>
      </c>
      <c r="B4937" s="380" t="s">
        <v>11001</v>
      </c>
      <c r="C4937" s="380" t="s">
        <v>6465</v>
      </c>
      <c r="D4937" s="381">
        <v>16.18</v>
      </c>
    </row>
    <row r="4938" spans="1:4" s="380" customFormat="1" ht="12.75" x14ac:dyDescent="0.2">
      <c r="A4938" s="380">
        <v>38830</v>
      </c>
      <c r="B4938" s="380" t="s">
        <v>11002</v>
      </c>
      <c r="C4938" s="380" t="s">
        <v>6465</v>
      </c>
      <c r="D4938" s="381">
        <v>22.67</v>
      </c>
    </row>
    <row r="4939" spans="1:4" s="380" customFormat="1" ht="12.75" x14ac:dyDescent="0.2">
      <c r="A4939" s="380">
        <v>38828</v>
      </c>
      <c r="B4939" s="380" t="s">
        <v>11003</v>
      </c>
      <c r="C4939" s="380" t="s">
        <v>6465</v>
      </c>
      <c r="D4939" s="381">
        <v>9.99</v>
      </c>
    </row>
    <row r="4940" spans="1:4" s="380" customFormat="1" ht="12.75" x14ac:dyDescent="0.2">
      <c r="A4940" s="380">
        <v>38829</v>
      </c>
      <c r="B4940" s="380" t="s">
        <v>11004</v>
      </c>
      <c r="C4940" s="380" t="s">
        <v>6465</v>
      </c>
      <c r="D4940" s="381">
        <v>16.37</v>
      </c>
    </row>
    <row r="4941" spans="1:4" s="380" customFormat="1" ht="12.75" x14ac:dyDescent="0.2">
      <c r="A4941" s="380">
        <v>38831</v>
      </c>
      <c r="B4941" s="380" t="s">
        <v>11005</v>
      </c>
      <c r="C4941" s="380" t="s">
        <v>6465</v>
      </c>
      <c r="D4941" s="381">
        <v>31.61</v>
      </c>
    </row>
    <row r="4942" spans="1:4" s="380" customFormat="1" ht="12.75" x14ac:dyDescent="0.2">
      <c r="A4942" s="380">
        <v>36274</v>
      </c>
      <c r="B4942" s="380" t="s">
        <v>11006</v>
      </c>
      <c r="C4942" s="380" t="s">
        <v>6465</v>
      </c>
      <c r="D4942" s="381">
        <v>8.4700000000000006</v>
      </c>
    </row>
    <row r="4943" spans="1:4" s="380" customFormat="1" ht="12.75" x14ac:dyDescent="0.2">
      <c r="A4943" s="380">
        <v>36278</v>
      </c>
      <c r="B4943" s="380" t="s">
        <v>11007</v>
      </c>
      <c r="C4943" s="380" t="s">
        <v>6465</v>
      </c>
      <c r="D4943" s="381">
        <v>11.49</v>
      </c>
    </row>
    <row r="4944" spans="1:4" s="380" customFormat="1" ht="12.75" x14ac:dyDescent="0.2">
      <c r="A4944" s="380">
        <v>38977</v>
      </c>
      <c r="B4944" s="380" t="s">
        <v>11008</v>
      </c>
      <c r="C4944" s="380" t="s">
        <v>6465</v>
      </c>
      <c r="D4944" s="381">
        <v>174.85</v>
      </c>
    </row>
    <row r="4945" spans="1:4" s="380" customFormat="1" ht="12.75" x14ac:dyDescent="0.2">
      <c r="A4945" s="380">
        <v>38971</v>
      </c>
      <c r="B4945" s="380" t="s">
        <v>11009</v>
      </c>
      <c r="C4945" s="380" t="s">
        <v>6465</v>
      </c>
      <c r="D4945" s="381">
        <v>14.4</v>
      </c>
    </row>
    <row r="4946" spans="1:4" s="380" customFormat="1" ht="12.75" x14ac:dyDescent="0.2">
      <c r="A4946" s="380">
        <v>38972</v>
      </c>
      <c r="B4946" s="380" t="s">
        <v>11010</v>
      </c>
      <c r="C4946" s="380" t="s">
        <v>6465</v>
      </c>
      <c r="D4946" s="381">
        <v>21.94</v>
      </c>
    </row>
    <row r="4947" spans="1:4" s="380" customFormat="1" ht="12.75" x14ac:dyDescent="0.2">
      <c r="A4947" s="380">
        <v>38973</v>
      </c>
      <c r="B4947" s="380" t="s">
        <v>11011</v>
      </c>
      <c r="C4947" s="380" t="s">
        <v>6465</v>
      </c>
      <c r="D4947" s="381">
        <v>29.02</v>
      </c>
    </row>
    <row r="4948" spans="1:4" s="380" customFormat="1" ht="12.75" x14ac:dyDescent="0.2">
      <c r="A4948" s="380">
        <v>38974</v>
      </c>
      <c r="B4948" s="380" t="s">
        <v>11012</v>
      </c>
      <c r="C4948" s="380" t="s">
        <v>6465</v>
      </c>
      <c r="D4948" s="381">
        <v>42.32</v>
      </c>
    </row>
    <row r="4949" spans="1:4" s="380" customFormat="1" ht="12.75" x14ac:dyDescent="0.2">
      <c r="A4949" s="380">
        <v>38975</v>
      </c>
      <c r="B4949" s="380" t="s">
        <v>11013</v>
      </c>
      <c r="C4949" s="380" t="s">
        <v>6465</v>
      </c>
      <c r="D4949" s="381">
        <v>70.53</v>
      </c>
    </row>
    <row r="4950" spans="1:4" s="380" customFormat="1" ht="12.75" x14ac:dyDescent="0.2">
      <c r="A4950" s="380">
        <v>38976</v>
      </c>
      <c r="B4950" s="380" t="s">
        <v>11014</v>
      </c>
      <c r="C4950" s="380" t="s">
        <v>6465</v>
      </c>
      <c r="D4950" s="381">
        <v>98.91</v>
      </c>
    </row>
    <row r="4951" spans="1:4" s="380" customFormat="1" ht="12.75" x14ac:dyDescent="0.2">
      <c r="A4951" s="380">
        <v>38986</v>
      </c>
      <c r="B4951" s="380" t="s">
        <v>11015</v>
      </c>
      <c r="C4951" s="380" t="s">
        <v>6465</v>
      </c>
      <c r="D4951" s="381">
        <v>199.05</v>
      </c>
    </row>
    <row r="4952" spans="1:4" s="380" customFormat="1" ht="12.75" x14ac:dyDescent="0.2">
      <c r="A4952" s="380">
        <v>38978</v>
      </c>
      <c r="B4952" s="380" t="s">
        <v>11016</v>
      </c>
      <c r="C4952" s="380" t="s">
        <v>6465</v>
      </c>
      <c r="D4952" s="381">
        <v>8.4700000000000006</v>
      </c>
    </row>
    <row r="4953" spans="1:4" s="380" customFormat="1" ht="12.75" x14ac:dyDescent="0.2">
      <c r="A4953" s="380">
        <v>38979</v>
      </c>
      <c r="B4953" s="380" t="s">
        <v>11017</v>
      </c>
      <c r="C4953" s="380" t="s">
        <v>6465</v>
      </c>
      <c r="D4953" s="381">
        <v>11.49</v>
      </c>
    </row>
    <row r="4954" spans="1:4" s="380" customFormat="1" ht="12.75" x14ac:dyDescent="0.2">
      <c r="A4954" s="380">
        <v>38980</v>
      </c>
      <c r="B4954" s="380" t="s">
        <v>11018</v>
      </c>
      <c r="C4954" s="380" t="s">
        <v>6465</v>
      </c>
      <c r="D4954" s="381">
        <v>19.21</v>
      </c>
    </row>
    <row r="4955" spans="1:4" s="380" customFormat="1" ht="12.75" x14ac:dyDescent="0.2">
      <c r="A4955" s="380">
        <v>38981</v>
      </c>
      <c r="B4955" s="380" t="s">
        <v>11019</v>
      </c>
      <c r="C4955" s="380" t="s">
        <v>6465</v>
      </c>
      <c r="D4955" s="381">
        <v>26.6</v>
      </c>
    </row>
    <row r="4956" spans="1:4" s="380" customFormat="1" ht="12.75" x14ac:dyDescent="0.2">
      <c r="A4956" s="380">
        <v>38982</v>
      </c>
      <c r="B4956" s="380" t="s">
        <v>11020</v>
      </c>
      <c r="C4956" s="380" t="s">
        <v>6465</v>
      </c>
      <c r="D4956" s="381">
        <v>38.71</v>
      </c>
    </row>
    <row r="4957" spans="1:4" s="380" customFormat="1" ht="12.75" x14ac:dyDescent="0.2">
      <c r="A4957" s="380">
        <v>38983</v>
      </c>
      <c r="B4957" s="380" t="s">
        <v>11021</v>
      </c>
      <c r="C4957" s="380" t="s">
        <v>6465</v>
      </c>
      <c r="D4957" s="381">
        <v>51.32</v>
      </c>
    </row>
    <row r="4958" spans="1:4" s="380" customFormat="1" ht="12.75" x14ac:dyDescent="0.2">
      <c r="A4958" s="380">
        <v>38984</v>
      </c>
      <c r="B4958" s="380" t="s">
        <v>11022</v>
      </c>
      <c r="C4958" s="380" t="s">
        <v>6465</v>
      </c>
      <c r="D4958" s="381">
        <v>98.98</v>
      </c>
    </row>
    <row r="4959" spans="1:4" s="380" customFormat="1" ht="12.75" x14ac:dyDescent="0.2">
      <c r="A4959" s="380">
        <v>38985</v>
      </c>
      <c r="B4959" s="380" t="s">
        <v>11023</v>
      </c>
      <c r="C4959" s="380" t="s">
        <v>6465</v>
      </c>
      <c r="D4959" s="381">
        <v>146.52000000000001</v>
      </c>
    </row>
    <row r="4960" spans="1:4" s="380" customFormat="1" ht="12.75" x14ac:dyDescent="0.2">
      <c r="A4960" s="380">
        <v>9836</v>
      </c>
      <c r="B4960" s="380" t="s">
        <v>11024</v>
      </c>
      <c r="C4960" s="380" t="s">
        <v>6465</v>
      </c>
      <c r="D4960" s="381">
        <v>13.82</v>
      </c>
    </row>
    <row r="4961" spans="1:4" s="380" customFormat="1" ht="12.75" x14ac:dyDescent="0.2">
      <c r="A4961" s="380">
        <v>20065</v>
      </c>
      <c r="B4961" s="380" t="s">
        <v>11025</v>
      </c>
      <c r="C4961" s="380" t="s">
        <v>6465</v>
      </c>
      <c r="D4961" s="381">
        <v>35.35</v>
      </c>
    </row>
    <row r="4962" spans="1:4" s="380" customFormat="1" ht="12.75" x14ac:dyDescent="0.2">
      <c r="A4962" s="380">
        <v>9835</v>
      </c>
      <c r="B4962" s="380" t="s">
        <v>11026</v>
      </c>
      <c r="C4962" s="380" t="s">
        <v>6465</v>
      </c>
      <c r="D4962" s="381">
        <v>4.9800000000000004</v>
      </c>
    </row>
    <row r="4963" spans="1:4" s="380" customFormat="1" ht="12.75" x14ac:dyDescent="0.2">
      <c r="A4963" s="380">
        <v>38032</v>
      </c>
      <c r="B4963" s="380" t="s">
        <v>11027</v>
      </c>
      <c r="C4963" s="380" t="s">
        <v>6465</v>
      </c>
      <c r="D4963" s="381">
        <v>61.58</v>
      </c>
    </row>
    <row r="4964" spans="1:4" s="380" customFormat="1" ht="12.75" x14ac:dyDescent="0.2">
      <c r="A4964" s="380">
        <v>38033</v>
      </c>
      <c r="B4964" s="380" t="s">
        <v>11028</v>
      </c>
      <c r="C4964" s="380" t="s">
        <v>6465</v>
      </c>
      <c r="D4964" s="381">
        <v>100.77</v>
      </c>
    </row>
    <row r="4965" spans="1:4" s="380" customFormat="1" ht="12.75" x14ac:dyDescent="0.2">
      <c r="A4965" s="380">
        <v>38034</v>
      </c>
      <c r="B4965" s="380" t="s">
        <v>11029</v>
      </c>
      <c r="C4965" s="380" t="s">
        <v>6465</v>
      </c>
      <c r="D4965" s="381">
        <v>166.69</v>
      </c>
    </row>
    <row r="4966" spans="1:4" s="380" customFormat="1" ht="12.75" x14ac:dyDescent="0.2">
      <c r="A4966" s="380">
        <v>38035</v>
      </c>
      <c r="B4966" s="380" t="s">
        <v>11030</v>
      </c>
      <c r="C4966" s="380" t="s">
        <v>6465</v>
      </c>
      <c r="D4966" s="381">
        <v>232.29</v>
      </c>
    </row>
    <row r="4967" spans="1:4" s="380" customFormat="1" ht="12.75" x14ac:dyDescent="0.2">
      <c r="A4967" s="380">
        <v>38036</v>
      </c>
      <c r="B4967" s="380" t="s">
        <v>11031</v>
      </c>
      <c r="C4967" s="380" t="s">
        <v>6465</v>
      </c>
      <c r="D4967" s="381">
        <v>327.77</v>
      </c>
    </row>
    <row r="4968" spans="1:4" s="380" customFormat="1" ht="12.75" x14ac:dyDescent="0.2">
      <c r="A4968" s="380">
        <v>38037</v>
      </c>
      <c r="B4968" s="380" t="s">
        <v>11032</v>
      </c>
      <c r="C4968" s="380" t="s">
        <v>6465</v>
      </c>
      <c r="D4968" s="381">
        <v>380.05</v>
      </c>
    </row>
    <row r="4969" spans="1:4" s="380" customFormat="1" ht="12.75" x14ac:dyDescent="0.2">
      <c r="A4969" s="380">
        <v>9850</v>
      </c>
      <c r="B4969" s="380" t="s">
        <v>11033</v>
      </c>
      <c r="C4969" s="380" t="s">
        <v>6465</v>
      </c>
      <c r="D4969" s="381">
        <v>143.38</v>
      </c>
    </row>
    <row r="4970" spans="1:4" s="380" customFormat="1" ht="12.75" x14ac:dyDescent="0.2">
      <c r="A4970" s="380">
        <v>9853</v>
      </c>
      <c r="B4970" s="380" t="s">
        <v>11034</v>
      </c>
      <c r="C4970" s="380" t="s">
        <v>6465</v>
      </c>
      <c r="D4970" s="381">
        <v>254.97</v>
      </c>
    </row>
    <row r="4971" spans="1:4" s="380" customFormat="1" ht="12.75" x14ac:dyDescent="0.2">
      <c r="A4971" s="380">
        <v>9854</v>
      </c>
      <c r="B4971" s="380" t="s">
        <v>11035</v>
      </c>
      <c r="C4971" s="380" t="s">
        <v>6465</v>
      </c>
      <c r="D4971" s="381">
        <v>111.71</v>
      </c>
    </row>
    <row r="4972" spans="1:4" s="380" customFormat="1" ht="12.75" x14ac:dyDescent="0.2">
      <c r="A4972" s="380">
        <v>9851</v>
      </c>
      <c r="B4972" s="380" t="s">
        <v>11036</v>
      </c>
      <c r="C4972" s="380" t="s">
        <v>6465</v>
      </c>
      <c r="D4972" s="381">
        <v>193.72</v>
      </c>
    </row>
    <row r="4973" spans="1:4" s="380" customFormat="1" ht="12.75" x14ac:dyDescent="0.2">
      <c r="A4973" s="380">
        <v>9855</v>
      </c>
      <c r="B4973" s="380" t="s">
        <v>11037</v>
      </c>
      <c r="C4973" s="380" t="s">
        <v>6465</v>
      </c>
      <c r="D4973" s="381">
        <v>324.01</v>
      </c>
    </row>
    <row r="4974" spans="1:4" s="380" customFormat="1" ht="12.75" x14ac:dyDescent="0.2">
      <c r="A4974" s="380">
        <v>9825</v>
      </c>
      <c r="B4974" s="380" t="s">
        <v>11038</v>
      </c>
      <c r="C4974" s="380" t="s">
        <v>6465</v>
      </c>
      <c r="D4974" s="381">
        <v>53.57</v>
      </c>
    </row>
    <row r="4975" spans="1:4" s="380" customFormat="1" ht="12.75" x14ac:dyDescent="0.2">
      <c r="A4975" s="380">
        <v>9828</v>
      </c>
      <c r="B4975" s="380" t="s">
        <v>11039</v>
      </c>
      <c r="C4975" s="380" t="s">
        <v>6465</v>
      </c>
      <c r="D4975" s="381">
        <v>144.16</v>
      </c>
    </row>
    <row r="4976" spans="1:4" s="380" customFormat="1" ht="12.75" x14ac:dyDescent="0.2">
      <c r="A4976" s="380">
        <v>9829</v>
      </c>
      <c r="B4976" s="380" t="s">
        <v>11040</v>
      </c>
      <c r="C4976" s="380" t="s">
        <v>6465</v>
      </c>
      <c r="D4976" s="381">
        <v>244.31</v>
      </c>
    </row>
    <row r="4977" spans="1:4" s="380" customFormat="1" ht="12.75" x14ac:dyDescent="0.2">
      <c r="A4977" s="380">
        <v>9826</v>
      </c>
      <c r="B4977" s="380" t="s">
        <v>11041</v>
      </c>
      <c r="C4977" s="380" t="s">
        <v>6465</v>
      </c>
      <c r="D4977" s="381">
        <v>371.93</v>
      </c>
    </row>
    <row r="4978" spans="1:4" s="380" customFormat="1" ht="12.75" x14ac:dyDescent="0.2">
      <c r="A4978" s="380">
        <v>9827</v>
      </c>
      <c r="B4978" s="380" t="s">
        <v>11042</v>
      </c>
      <c r="C4978" s="380" t="s">
        <v>6465</v>
      </c>
      <c r="D4978" s="381">
        <v>528.14</v>
      </c>
    </row>
    <row r="4979" spans="1:4" s="380" customFormat="1" ht="12.75" x14ac:dyDescent="0.2">
      <c r="A4979" s="380">
        <v>36374</v>
      </c>
      <c r="B4979" s="380" t="s">
        <v>11043</v>
      </c>
      <c r="C4979" s="380" t="s">
        <v>6465</v>
      </c>
      <c r="D4979" s="381">
        <v>64.2</v>
      </c>
    </row>
    <row r="4980" spans="1:4" s="380" customFormat="1" ht="12.75" x14ac:dyDescent="0.2">
      <c r="A4980" s="380">
        <v>36084</v>
      </c>
      <c r="B4980" s="380" t="s">
        <v>11044</v>
      </c>
      <c r="C4980" s="380" t="s">
        <v>6465</v>
      </c>
      <c r="D4980" s="381">
        <v>19.02</v>
      </c>
    </row>
    <row r="4981" spans="1:4" s="380" customFormat="1" ht="12.75" x14ac:dyDescent="0.2">
      <c r="A4981" s="380">
        <v>36373</v>
      </c>
      <c r="B4981" s="380" t="s">
        <v>11045</v>
      </c>
      <c r="C4981" s="380" t="s">
        <v>6465</v>
      </c>
      <c r="D4981" s="381">
        <v>39.5</v>
      </c>
    </row>
    <row r="4982" spans="1:4" s="380" customFormat="1" ht="12.75" x14ac:dyDescent="0.2">
      <c r="A4982" s="380">
        <v>36377</v>
      </c>
      <c r="B4982" s="380" t="s">
        <v>11046</v>
      </c>
      <c r="C4982" s="380" t="s">
        <v>6465</v>
      </c>
      <c r="D4982" s="381">
        <v>77.010000000000005</v>
      </c>
    </row>
    <row r="4983" spans="1:4" s="380" customFormat="1" ht="12.75" x14ac:dyDescent="0.2">
      <c r="A4983" s="380">
        <v>36375</v>
      </c>
      <c r="B4983" s="380" t="s">
        <v>11047</v>
      </c>
      <c r="C4983" s="380" t="s">
        <v>6465</v>
      </c>
      <c r="D4983" s="381">
        <v>23.47</v>
      </c>
    </row>
    <row r="4984" spans="1:4" s="380" customFormat="1" ht="12.75" x14ac:dyDescent="0.2">
      <c r="A4984" s="380">
        <v>36376</v>
      </c>
      <c r="B4984" s="380" t="s">
        <v>11048</v>
      </c>
      <c r="C4984" s="380" t="s">
        <v>6465</v>
      </c>
      <c r="D4984" s="381">
        <v>46.09</v>
      </c>
    </row>
    <row r="4985" spans="1:4" s="380" customFormat="1" ht="12.75" x14ac:dyDescent="0.2">
      <c r="A4985" s="380">
        <v>36380</v>
      </c>
      <c r="B4985" s="380" t="s">
        <v>11049</v>
      </c>
      <c r="C4985" s="380" t="s">
        <v>6465</v>
      </c>
      <c r="D4985" s="381">
        <v>96.3</v>
      </c>
    </row>
    <row r="4986" spans="1:4" s="380" customFormat="1" ht="12.75" x14ac:dyDescent="0.2">
      <c r="A4986" s="380">
        <v>36378</v>
      </c>
      <c r="B4986" s="380" t="s">
        <v>11050</v>
      </c>
      <c r="C4986" s="380" t="s">
        <v>6465</v>
      </c>
      <c r="D4986" s="381">
        <v>28.85</v>
      </c>
    </row>
    <row r="4987" spans="1:4" s="380" customFormat="1" ht="12.75" x14ac:dyDescent="0.2">
      <c r="A4987" s="380">
        <v>36379</v>
      </c>
      <c r="B4987" s="380" t="s">
        <v>11051</v>
      </c>
      <c r="C4987" s="380" t="s">
        <v>6465</v>
      </c>
      <c r="D4987" s="381">
        <v>58.17</v>
      </c>
    </row>
    <row r="4988" spans="1:4" s="380" customFormat="1" ht="12.75" x14ac:dyDescent="0.2">
      <c r="A4988" s="380">
        <v>9859</v>
      </c>
      <c r="B4988" s="380" t="s">
        <v>11052</v>
      </c>
      <c r="C4988" s="380" t="s">
        <v>6465</v>
      </c>
      <c r="D4988" s="381">
        <v>10.78</v>
      </c>
    </row>
    <row r="4989" spans="1:4" s="380" customFormat="1" ht="12.75" x14ac:dyDescent="0.2">
      <c r="A4989" s="380">
        <v>9838</v>
      </c>
      <c r="B4989" s="380" t="s">
        <v>11053</v>
      </c>
      <c r="C4989" s="380" t="s">
        <v>6465</v>
      </c>
      <c r="D4989" s="381">
        <v>8.48</v>
      </c>
    </row>
    <row r="4990" spans="1:4" s="380" customFormat="1" ht="12.75" x14ac:dyDescent="0.2">
      <c r="A4990" s="380">
        <v>9837</v>
      </c>
      <c r="B4990" s="380" t="s">
        <v>11054</v>
      </c>
      <c r="C4990" s="380" t="s">
        <v>6465</v>
      </c>
      <c r="D4990" s="381">
        <v>12.25</v>
      </c>
    </row>
    <row r="4991" spans="1:4" s="380" customFormat="1" ht="12.75" x14ac:dyDescent="0.2">
      <c r="A4991" s="380">
        <v>9833</v>
      </c>
      <c r="B4991" s="380" t="s">
        <v>11055</v>
      </c>
      <c r="C4991" s="380" t="s">
        <v>6465</v>
      </c>
      <c r="D4991" s="381">
        <v>12.8</v>
      </c>
    </row>
    <row r="4992" spans="1:4" s="380" customFormat="1" ht="12.75" x14ac:dyDescent="0.2">
      <c r="A4992" s="380">
        <v>9830</v>
      </c>
      <c r="B4992" s="380" t="s">
        <v>11056</v>
      </c>
      <c r="C4992" s="380" t="s">
        <v>6465</v>
      </c>
      <c r="D4992" s="381">
        <v>6.85</v>
      </c>
    </row>
    <row r="4993" spans="1:4" s="380" customFormat="1" ht="12.75" x14ac:dyDescent="0.2">
      <c r="A4993" s="380">
        <v>9834</v>
      </c>
      <c r="B4993" s="380" t="s">
        <v>11057</v>
      </c>
      <c r="C4993" s="380" t="s">
        <v>6465</v>
      </c>
      <c r="D4993" s="381">
        <v>35.630000000000003</v>
      </c>
    </row>
    <row r="4994" spans="1:4" s="380" customFormat="1" ht="12.75" x14ac:dyDescent="0.2">
      <c r="A4994" s="380">
        <v>9863</v>
      </c>
      <c r="B4994" s="380" t="s">
        <v>11058</v>
      </c>
      <c r="C4994" s="380" t="s">
        <v>6465</v>
      </c>
      <c r="D4994" s="381">
        <v>77.819999999999993</v>
      </c>
    </row>
    <row r="4995" spans="1:4" s="380" customFormat="1" ht="12.75" x14ac:dyDescent="0.2">
      <c r="A4995" s="380">
        <v>9860</v>
      </c>
      <c r="B4995" s="380" t="s">
        <v>11059</v>
      </c>
      <c r="C4995" s="380" t="s">
        <v>6465</v>
      </c>
      <c r="D4995" s="381">
        <v>49.96</v>
      </c>
    </row>
    <row r="4996" spans="1:4" s="380" customFormat="1" ht="12.75" x14ac:dyDescent="0.2">
      <c r="A4996" s="380">
        <v>9862</v>
      </c>
      <c r="B4996" s="380" t="s">
        <v>11060</v>
      </c>
      <c r="C4996" s="380" t="s">
        <v>6465</v>
      </c>
      <c r="D4996" s="381">
        <v>35.25</v>
      </c>
    </row>
    <row r="4997" spans="1:4" s="380" customFormat="1" ht="12.75" x14ac:dyDescent="0.2">
      <c r="A4997" s="380">
        <v>9861</v>
      </c>
      <c r="B4997" s="380" t="s">
        <v>11061</v>
      </c>
      <c r="C4997" s="380" t="s">
        <v>6465</v>
      </c>
      <c r="D4997" s="381">
        <v>28.33</v>
      </c>
    </row>
    <row r="4998" spans="1:4" s="380" customFormat="1" ht="12.75" x14ac:dyDescent="0.2">
      <c r="A4998" s="380">
        <v>9856</v>
      </c>
      <c r="B4998" s="380" t="s">
        <v>11062</v>
      </c>
      <c r="C4998" s="380" t="s">
        <v>6465</v>
      </c>
      <c r="D4998" s="381">
        <v>7.61</v>
      </c>
    </row>
    <row r="4999" spans="1:4" s="380" customFormat="1" ht="12.75" x14ac:dyDescent="0.2">
      <c r="A4999" s="380">
        <v>9866</v>
      </c>
      <c r="B4999" s="380" t="s">
        <v>11063</v>
      </c>
      <c r="C4999" s="380" t="s">
        <v>6465</v>
      </c>
      <c r="D4999" s="381">
        <v>20.93</v>
      </c>
    </row>
    <row r="5000" spans="1:4" s="380" customFormat="1" ht="12.75" x14ac:dyDescent="0.2">
      <c r="A5000" s="380">
        <v>9857</v>
      </c>
      <c r="B5000" s="380" t="s">
        <v>11064</v>
      </c>
      <c r="C5000" s="380" t="s">
        <v>6465</v>
      </c>
      <c r="D5000" s="381">
        <v>100.65</v>
      </c>
    </row>
    <row r="5001" spans="1:4" s="380" customFormat="1" ht="12.75" x14ac:dyDescent="0.2">
      <c r="A5001" s="380">
        <v>9864</v>
      </c>
      <c r="B5001" s="380" t="s">
        <v>11065</v>
      </c>
      <c r="C5001" s="380" t="s">
        <v>6465</v>
      </c>
      <c r="D5001" s="381">
        <v>121.51</v>
      </c>
    </row>
    <row r="5002" spans="1:4" s="380" customFormat="1" ht="12.75" x14ac:dyDescent="0.2">
      <c r="A5002" s="380">
        <v>9865</v>
      </c>
      <c r="B5002" s="380" t="s">
        <v>11066</v>
      </c>
      <c r="C5002" s="380" t="s">
        <v>6465</v>
      </c>
      <c r="D5002" s="381">
        <v>174.74</v>
      </c>
    </row>
    <row r="5003" spans="1:4" s="380" customFormat="1" ht="12.75" x14ac:dyDescent="0.2">
      <c r="A5003" s="380">
        <v>9858</v>
      </c>
      <c r="B5003" s="380" t="s">
        <v>11067</v>
      </c>
      <c r="C5003" s="380" t="s">
        <v>6465</v>
      </c>
      <c r="D5003" s="381">
        <v>183.2</v>
      </c>
    </row>
    <row r="5004" spans="1:4" s="380" customFormat="1" ht="12.75" x14ac:dyDescent="0.2">
      <c r="A5004" s="380">
        <v>9841</v>
      </c>
      <c r="B5004" s="380" t="s">
        <v>13239</v>
      </c>
      <c r="C5004" s="380" t="s">
        <v>6465</v>
      </c>
      <c r="D5004" s="381">
        <v>34.11</v>
      </c>
    </row>
    <row r="5005" spans="1:4" s="380" customFormat="1" ht="12.75" x14ac:dyDescent="0.2">
      <c r="A5005" s="380">
        <v>9840</v>
      </c>
      <c r="B5005" s="380" t="s">
        <v>13240</v>
      </c>
      <c r="C5005" s="380" t="s">
        <v>6465</v>
      </c>
      <c r="D5005" s="381">
        <v>69.319999999999993</v>
      </c>
    </row>
    <row r="5006" spans="1:4" s="380" customFormat="1" ht="12.75" x14ac:dyDescent="0.2">
      <c r="A5006" s="380">
        <v>20067</v>
      </c>
      <c r="B5006" s="380" t="s">
        <v>13241</v>
      </c>
      <c r="C5006" s="380" t="s">
        <v>6465</v>
      </c>
      <c r="D5006" s="381">
        <v>11.91</v>
      </c>
    </row>
    <row r="5007" spans="1:4" s="380" customFormat="1" ht="12.75" x14ac:dyDescent="0.2">
      <c r="A5007" s="380">
        <v>20068</v>
      </c>
      <c r="B5007" s="380" t="s">
        <v>13242</v>
      </c>
      <c r="C5007" s="380" t="s">
        <v>6465</v>
      </c>
      <c r="D5007" s="381">
        <v>14.85</v>
      </c>
    </row>
    <row r="5008" spans="1:4" s="380" customFormat="1" ht="12.75" x14ac:dyDescent="0.2">
      <c r="A5008" s="380">
        <v>9839</v>
      </c>
      <c r="B5008" s="380" t="s">
        <v>13243</v>
      </c>
      <c r="C5008" s="380" t="s">
        <v>6465</v>
      </c>
      <c r="D5008" s="381">
        <v>19.47</v>
      </c>
    </row>
    <row r="5009" spans="1:4" s="380" customFormat="1" ht="12.75" x14ac:dyDescent="0.2">
      <c r="A5009" s="380">
        <v>9870</v>
      </c>
      <c r="B5009" s="380" t="s">
        <v>11068</v>
      </c>
      <c r="C5009" s="380" t="s">
        <v>6465</v>
      </c>
      <c r="D5009" s="381">
        <v>84.86</v>
      </c>
    </row>
    <row r="5010" spans="1:4" s="380" customFormat="1" ht="12.75" x14ac:dyDescent="0.2">
      <c r="A5010" s="380">
        <v>9867</v>
      </c>
      <c r="B5010" s="380" t="s">
        <v>11069</v>
      </c>
      <c r="C5010" s="380" t="s">
        <v>6465</v>
      </c>
      <c r="D5010" s="381">
        <v>3.12</v>
      </c>
    </row>
    <row r="5011" spans="1:4" s="380" customFormat="1" ht="12.75" x14ac:dyDescent="0.2">
      <c r="A5011" s="380">
        <v>9868</v>
      </c>
      <c r="B5011" s="380" t="s">
        <v>11070</v>
      </c>
      <c r="C5011" s="380" t="s">
        <v>6465</v>
      </c>
      <c r="D5011" s="381">
        <v>4</v>
      </c>
    </row>
    <row r="5012" spans="1:4" s="380" customFormat="1" ht="12.75" x14ac:dyDescent="0.2">
      <c r="A5012" s="380">
        <v>9869</v>
      </c>
      <c r="B5012" s="380" t="s">
        <v>11071</v>
      </c>
      <c r="C5012" s="380" t="s">
        <v>6465</v>
      </c>
      <c r="D5012" s="381">
        <v>8.98</v>
      </c>
    </row>
    <row r="5013" spans="1:4" s="380" customFormat="1" ht="12.75" x14ac:dyDescent="0.2">
      <c r="A5013" s="380">
        <v>9874</v>
      </c>
      <c r="B5013" s="380" t="s">
        <v>11072</v>
      </c>
      <c r="C5013" s="380" t="s">
        <v>6465</v>
      </c>
      <c r="D5013" s="381">
        <v>13.07</v>
      </c>
    </row>
    <row r="5014" spans="1:4" s="380" customFormat="1" ht="12.75" x14ac:dyDescent="0.2">
      <c r="A5014" s="380">
        <v>9875</v>
      </c>
      <c r="B5014" s="380" t="s">
        <v>11073</v>
      </c>
      <c r="C5014" s="380" t="s">
        <v>6465</v>
      </c>
      <c r="D5014" s="381">
        <v>14.98</v>
      </c>
    </row>
    <row r="5015" spans="1:4" s="380" customFormat="1" ht="12.75" x14ac:dyDescent="0.2">
      <c r="A5015" s="380">
        <v>9873</v>
      </c>
      <c r="B5015" s="380" t="s">
        <v>11074</v>
      </c>
      <c r="C5015" s="380" t="s">
        <v>6465</v>
      </c>
      <c r="D5015" s="381">
        <v>25.27</v>
      </c>
    </row>
    <row r="5016" spans="1:4" s="380" customFormat="1" ht="12.75" x14ac:dyDescent="0.2">
      <c r="A5016" s="380">
        <v>9871</v>
      </c>
      <c r="B5016" s="380" t="s">
        <v>11075</v>
      </c>
      <c r="C5016" s="380" t="s">
        <v>6465</v>
      </c>
      <c r="D5016" s="381">
        <v>42.33</v>
      </c>
    </row>
    <row r="5017" spans="1:4" s="380" customFormat="1" ht="12.75" x14ac:dyDescent="0.2">
      <c r="A5017" s="380">
        <v>9872</v>
      </c>
      <c r="B5017" s="380" t="s">
        <v>11076</v>
      </c>
      <c r="C5017" s="380" t="s">
        <v>6465</v>
      </c>
      <c r="D5017" s="381">
        <v>52.89</v>
      </c>
    </row>
    <row r="5018" spans="1:4" s="380" customFormat="1" ht="12.75" x14ac:dyDescent="0.2">
      <c r="A5018" s="380">
        <v>7667</v>
      </c>
      <c r="B5018" s="380" t="s">
        <v>11077</v>
      </c>
      <c r="C5018" s="380" t="s">
        <v>6465</v>
      </c>
      <c r="D5018" s="382">
        <v>2776.11</v>
      </c>
    </row>
    <row r="5019" spans="1:4" s="380" customFormat="1" ht="12.75" x14ac:dyDescent="0.2">
      <c r="A5019" s="380">
        <v>7660</v>
      </c>
      <c r="B5019" s="380" t="s">
        <v>11078</v>
      </c>
      <c r="C5019" s="380" t="s">
        <v>6465</v>
      </c>
      <c r="D5019" s="382">
        <v>3538.88</v>
      </c>
    </row>
    <row r="5020" spans="1:4" s="380" customFormat="1" ht="12.75" x14ac:dyDescent="0.2">
      <c r="A5020" s="380">
        <v>7676</v>
      </c>
      <c r="B5020" s="380" t="s">
        <v>11079</v>
      </c>
      <c r="C5020" s="380" t="s">
        <v>6465</v>
      </c>
      <c r="D5020" s="382">
        <v>3579.32</v>
      </c>
    </row>
    <row r="5021" spans="1:4" s="380" customFormat="1" ht="12.75" x14ac:dyDescent="0.2">
      <c r="A5021" s="380">
        <v>12426</v>
      </c>
      <c r="B5021" s="380" t="s">
        <v>11080</v>
      </c>
      <c r="C5021" s="380" t="s">
        <v>6446</v>
      </c>
      <c r="D5021" s="381">
        <v>43.89</v>
      </c>
    </row>
    <row r="5022" spans="1:4" s="380" customFormat="1" ht="12.75" x14ac:dyDescent="0.2">
      <c r="A5022" s="380">
        <v>12425</v>
      </c>
      <c r="B5022" s="380" t="s">
        <v>11081</v>
      </c>
      <c r="C5022" s="380" t="s">
        <v>6446</v>
      </c>
      <c r="D5022" s="381">
        <v>60.3</v>
      </c>
    </row>
    <row r="5023" spans="1:4" s="380" customFormat="1" ht="12.75" x14ac:dyDescent="0.2">
      <c r="A5023" s="380">
        <v>12427</v>
      </c>
      <c r="B5023" s="380" t="s">
        <v>11082</v>
      </c>
      <c r="C5023" s="380" t="s">
        <v>6446</v>
      </c>
      <c r="D5023" s="381">
        <v>250.29</v>
      </c>
    </row>
    <row r="5024" spans="1:4" s="380" customFormat="1" ht="12.75" x14ac:dyDescent="0.2">
      <c r="A5024" s="380">
        <v>12428</v>
      </c>
      <c r="B5024" s="380" t="s">
        <v>11083</v>
      </c>
      <c r="C5024" s="380" t="s">
        <v>6446</v>
      </c>
      <c r="D5024" s="381">
        <v>160.65</v>
      </c>
    </row>
    <row r="5025" spans="1:4" s="380" customFormat="1" ht="12.75" x14ac:dyDescent="0.2">
      <c r="A5025" s="380">
        <v>12430</v>
      </c>
      <c r="B5025" s="380" t="s">
        <v>11084</v>
      </c>
      <c r="C5025" s="380" t="s">
        <v>6446</v>
      </c>
      <c r="D5025" s="381">
        <v>53.81</v>
      </c>
    </row>
    <row r="5026" spans="1:4" s="380" customFormat="1" ht="12.75" x14ac:dyDescent="0.2">
      <c r="A5026" s="380">
        <v>12429</v>
      </c>
      <c r="B5026" s="380" t="s">
        <v>11085</v>
      </c>
      <c r="C5026" s="380" t="s">
        <v>6446</v>
      </c>
      <c r="D5026" s="381">
        <v>404.72</v>
      </c>
    </row>
    <row r="5027" spans="1:4" s="380" customFormat="1" ht="12.75" x14ac:dyDescent="0.2">
      <c r="A5027" s="380">
        <v>12431</v>
      </c>
      <c r="B5027" s="380" t="s">
        <v>11086</v>
      </c>
      <c r="C5027" s="380" t="s">
        <v>6446</v>
      </c>
      <c r="D5027" s="381">
        <v>688.76</v>
      </c>
    </row>
    <row r="5028" spans="1:4" s="380" customFormat="1" ht="12.75" x14ac:dyDescent="0.2">
      <c r="A5028" s="380">
        <v>12432</v>
      </c>
      <c r="B5028" s="380" t="s">
        <v>11087</v>
      </c>
      <c r="C5028" s="380" t="s">
        <v>6446</v>
      </c>
      <c r="D5028" s="381">
        <v>141.66</v>
      </c>
    </row>
    <row r="5029" spans="1:4" s="380" customFormat="1" ht="12.75" x14ac:dyDescent="0.2">
      <c r="A5029" s="380">
        <v>12434</v>
      </c>
      <c r="B5029" s="380" t="s">
        <v>11088</v>
      </c>
      <c r="C5029" s="380" t="s">
        <v>6446</v>
      </c>
      <c r="D5029" s="381">
        <v>46.16</v>
      </c>
    </row>
    <row r="5030" spans="1:4" s="380" customFormat="1" ht="12.75" x14ac:dyDescent="0.2">
      <c r="A5030" s="380">
        <v>12433</v>
      </c>
      <c r="B5030" s="380" t="s">
        <v>11089</v>
      </c>
      <c r="C5030" s="380" t="s">
        <v>6446</v>
      </c>
      <c r="D5030" s="381">
        <v>90.18</v>
      </c>
    </row>
    <row r="5031" spans="1:4" s="380" customFormat="1" ht="12.75" x14ac:dyDescent="0.2">
      <c r="A5031" s="380">
        <v>12435</v>
      </c>
      <c r="B5031" s="380" t="s">
        <v>11090</v>
      </c>
      <c r="C5031" s="380" t="s">
        <v>6446</v>
      </c>
      <c r="D5031" s="381">
        <v>279.08</v>
      </c>
    </row>
    <row r="5032" spans="1:4" s="380" customFormat="1" ht="12.75" x14ac:dyDescent="0.2">
      <c r="A5032" s="380">
        <v>12437</v>
      </c>
      <c r="B5032" s="380" t="s">
        <v>11091</v>
      </c>
      <c r="C5032" s="380" t="s">
        <v>6446</v>
      </c>
      <c r="D5032" s="381">
        <v>225.4</v>
      </c>
    </row>
    <row r="5033" spans="1:4" s="380" customFormat="1" ht="12.75" x14ac:dyDescent="0.2">
      <c r="A5033" s="380">
        <v>12439</v>
      </c>
      <c r="B5033" s="380" t="s">
        <v>11092</v>
      </c>
      <c r="C5033" s="380" t="s">
        <v>6446</v>
      </c>
      <c r="D5033" s="381">
        <v>72.34</v>
      </c>
    </row>
    <row r="5034" spans="1:4" s="380" customFormat="1" ht="12.75" x14ac:dyDescent="0.2">
      <c r="A5034" s="380">
        <v>12438</v>
      </c>
      <c r="B5034" s="380" t="s">
        <v>11093</v>
      </c>
      <c r="C5034" s="380" t="s">
        <v>6446</v>
      </c>
      <c r="D5034" s="381">
        <v>407.9</v>
      </c>
    </row>
    <row r="5035" spans="1:4" s="380" customFormat="1" ht="12.75" x14ac:dyDescent="0.2">
      <c r="A5035" s="380">
        <v>12436</v>
      </c>
      <c r="B5035" s="380" t="s">
        <v>11094</v>
      </c>
      <c r="C5035" s="380" t="s">
        <v>6446</v>
      </c>
      <c r="D5035" s="381">
        <v>515.26</v>
      </c>
    </row>
    <row r="5036" spans="1:4" s="380" customFormat="1" ht="12.75" x14ac:dyDescent="0.2">
      <c r="A5036" s="380">
        <v>36357</v>
      </c>
      <c r="B5036" s="380" t="s">
        <v>11095</v>
      </c>
      <c r="C5036" s="380" t="s">
        <v>6446</v>
      </c>
      <c r="D5036" s="381">
        <v>150.68</v>
      </c>
    </row>
    <row r="5037" spans="1:4" s="380" customFormat="1" ht="12.75" x14ac:dyDescent="0.2">
      <c r="A5037" s="380">
        <v>12424</v>
      </c>
      <c r="B5037" s="380" t="s">
        <v>11096</v>
      </c>
      <c r="C5037" s="380" t="s">
        <v>6446</v>
      </c>
      <c r="D5037" s="381">
        <v>92.85</v>
      </c>
    </row>
    <row r="5038" spans="1:4" s="380" customFormat="1" ht="12.75" x14ac:dyDescent="0.2">
      <c r="A5038" s="380">
        <v>12440</v>
      </c>
      <c r="B5038" s="380" t="s">
        <v>11097</v>
      </c>
      <c r="C5038" s="380" t="s">
        <v>6446</v>
      </c>
      <c r="D5038" s="381">
        <v>89.74</v>
      </c>
    </row>
    <row r="5039" spans="1:4" s="380" customFormat="1" ht="12.75" x14ac:dyDescent="0.2">
      <c r="A5039" s="380">
        <v>9884</v>
      </c>
      <c r="B5039" s="380" t="s">
        <v>11098</v>
      </c>
      <c r="C5039" s="380" t="s">
        <v>6446</v>
      </c>
      <c r="D5039" s="381">
        <v>66.94</v>
      </c>
    </row>
    <row r="5040" spans="1:4" s="380" customFormat="1" ht="12.75" x14ac:dyDescent="0.2">
      <c r="A5040" s="380">
        <v>9888</v>
      </c>
      <c r="B5040" s="380" t="s">
        <v>11099</v>
      </c>
      <c r="C5040" s="380" t="s">
        <v>6446</v>
      </c>
      <c r="D5040" s="381">
        <v>53.78</v>
      </c>
    </row>
    <row r="5041" spans="1:4" s="380" customFormat="1" ht="12.75" x14ac:dyDescent="0.2">
      <c r="A5041" s="380">
        <v>9883</v>
      </c>
      <c r="B5041" s="380" t="s">
        <v>11100</v>
      </c>
      <c r="C5041" s="380" t="s">
        <v>6446</v>
      </c>
      <c r="D5041" s="381">
        <v>23.47</v>
      </c>
    </row>
    <row r="5042" spans="1:4" s="380" customFormat="1" ht="12.75" x14ac:dyDescent="0.2">
      <c r="A5042" s="380">
        <v>9886</v>
      </c>
      <c r="B5042" s="380" t="s">
        <v>11101</v>
      </c>
      <c r="C5042" s="380" t="s">
        <v>6446</v>
      </c>
      <c r="D5042" s="381">
        <v>32.15</v>
      </c>
    </row>
    <row r="5043" spans="1:4" s="380" customFormat="1" ht="12.75" x14ac:dyDescent="0.2">
      <c r="A5043" s="380">
        <v>9889</v>
      </c>
      <c r="B5043" s="380" t="s">
        <v>11102</v>
      </c>
      <c r="C5043" s="380" t="s">
        <v>6446</v>
      </c>
      <c r="D5043" s="381">
        <v>162.86000000000001</v>
      </c>
    </row>
    <row r="5044" spans="1:4" s="380" customFormat="1" ht="12.75" x14ac:dyDescent="0.2">
      <c r="A5044" s="380">
        <v>9887</v>
      </c>
      <c r="B5044" s="380" t="s">
        <v>11103</v>
      </c>
      <c r="C5044" s="380" t="s">
        <v>6446</v>
      </c>
      <c r="D5044" s="381">
        <v>98.43</v>
      </c>
    </row>
    <row r="5045" spans="1:4" s="380" customFormat="1" ht="12.75" x14ac:dyDescent="0.2">
      <c r="A5045" s="380">
        <v>9885</v>
      </c>
      <c r="B5045" s="380" t="s">
        <v>11104</v>
      </c>
      <c r="C5045" s="380" t="s">
        <v>6446</v>
      </c>
      <c r="D5045" s="381">
        <v>31.08</v>
      </c>
    </row>
    <row r="5046" spans="1:4" s="380" customFormat="1" ht="12.75" x14ac:dyDescent="0.2">
      <c r="A5046" s="380">
        <v>9890</v>
      </c>
      <c r="B5046" s="380" t="s">
        <v>11105</v>
      </c>
      <c r="C5046" s="380" t="s">
        <v>6446</v>
      </c>
      <c r="D5046" s="381">
        <v>252.31</v>
      </c>
    </row>
    <row r="5047" spans="1:4" s="380" customFormat="1" ht="12.75" x14ac:dyDescent="0.2">
      <c r="A5047" s="380">
        <v>9891</v>
      </c>
      <c r="B5047" s="380" t="s">
        <v>11106</v>
      </c>
      <c r="C5047" s="380" t="s">
        <v>6446</v>
      </c>
      <c r="D5047" s="381">
        <v>354.2</v>
      </c>
    </row>
    <row r="5048" spans="1:4" s="380" customFormat="1" ht="12.75" x14ac:dyDescent="0.2">
      <c r="A5048" s="380">
        <v>39292</v>
      </c>
      <c r="B5048" s="380" t="s">
        <v>11107</v>
      </c>
      <c r="C5048" s="380" t="s">
        <v>6446</v>
      </c>
      <c r="D5048" s="381">
        <v>12.17</v>
      </c>
    </row>
    <row r="5049" spans="1:4" s="380" customFormat="1" ht="12.75" x14ac:dyDescent="0.2">
      <c r="A5049" s="380">
        <v>39293</v>
      </c>
      <c r="B5049" s="380" t="s">
        <v>11108</v>
      </c>
      <c r="C5049" s="380" t="s">
        <v>6446</v>
      </c>
      <c r="D5049" s="381">
        <v>19.64</v>
      </c>
    </row>
    <row r="5050" spans="1:4" s="380" customFormat="1" ht="12.75" x14ac:dyDescent="0.2">
      <c r="A5050" s="380">
        <v>39294</v>
      </c>
      <c r="B5050" s="380" t="s">
        <v>11109</v>
      </c>
      <c r="C5050" s="380" t="s">
        <v>6446</v>
      </c>
      <c r="D5050" s="381">
        <v>19.64</v>
      </c>
    </row>
    <row r="5051" spans="1:4" s="380" customFormat="1" ht="12.75" x14ac:dyDescent="0.2">
      <c r="A5051" s="380">
        <v>39295</v>
      </c>
      <c r="B5051" s="380" t="s">
        <v>11110</v>
      </c>
      <c r="C5051" s="380" t="s">
        <v>6446</v>
      </c>
      <c r="D5051" s="381">
        <v>33.49</v>
      </c>
    </row>
    <row r="5052" spans="1:4" s="380" customFormat="1" ht="12.75" x14ac:dyDescent="0.2">
      <c r="A5052" s="380">
        <v>36313</v>
      </c>
      <c r="B5052" s="380" t="s">
        <v>11111</v>
      </c>
      <c r="C5052" s="380" t="s">
        <v>6446</v>
      </c>
      <c r="D5052" s="381">
        <v>35.72</v>
      </c>
    </row>
    <row r="5053" spans="1:4" s="380" customFormat="1" ht="12.75" x14ac:dyDescent="0.2">
      <c r="A5053" s="380">
        <v>36316</v>
      </c>
      <c r="B5053" s="380" t="s">
        <v>11112</v>
      </c>
      <c r="C5053" s="380" t="s">
        <v>6446</v>
      </c>
      <c r="D5053" s="381">
        <v>43.32</v>
      </c>
    </row>
    <row r="5054" spans="1:4" s="380" customFormat="1" ht="12.75" x14ac:dyDescent="0.2">
      <c r="A5054" s="380">
        <v>64</v>
      </c>
      <c r="B5054" s="380" t="s">
        <v>11113</v>
      </c>
      <c r="C5054" s="380" t="s">
        <v>6446</v>
      </c>
      <c r="D5054" s="381">
        <v>5.48</v>
      </c>
    </row>
    <row r="5055" spans="1:4" s="380" customFormat="1" ht="12.75" x14ac:dyDescent="0.2">
      <c r="A5055" s="380">
        <v>37423</v>
      </c>
      <c r="B5055" s="380" t="s">
        <v>11114</v>
      </c>
      <c r="C5055" s="380" t="s">
        <v>6446</v>
      </c>
      <c r="D5055" s="381">
        <v>13.54</v>
      </c>
    </row>
    <row r="5056" spans="1:4" s="380" customFormat="1" ht="12.75" x14ac:dyDescent="0.2">
      <c r="A5056" s="380">
        <v>39296</v>
      </c>
      <c r="B5056" s="380" t="s">
        <v>11115</v>
      </c>
      <c r="C5056" s="380" t="s">
        <v>6446</v>
      </c>
      <c r="D5056" s="381">
        <v>9.4</v>
      </c>
    </row>
    <row r="5057" spans="1:4" s="380" customFormat="1" ht="12.75" x14ac:dyDescent="0.2">
      <c r="A5057" s="380">
        <v>39297</v>
      </c>
      <c r="B5057" s="380" t="s">
        <v>11116</v>
      </c>
      <c r="C5057" s="380" t="s">
        <v>6446</v>
      </c>
      <c r="D5057" s="381">
        <v>13.44</v>
      </c>
    </row>
    <row r="5058" spans="1:4" s="380" customFormat="1" ht="12.75" x14ac:dyDescent="0.2">
      <c r="A5058" s="380">
        <v>39298</v>
      </c>
      <c r="B5058" s="380" t="s">
        <v>11117</v>
      </c>
      <c r="C5058" s="380" t="s">
        <v>6446</v>
      </c>
      <c r="D5058" s="381">
        <v>23.68</v>
      </c>
    </row>
    <row r="5059" spans="1:4" s="380" customFormat="1" ht="12.75" x14ac:dyDescent="0.2">
      <c r="A5059" s="380">
        <v>39299</v>
      </c>
      <c r="B5059" s="380" t="s">
        <v>11118</v>
      </c>
      <c r="C5059" s="380" t="s">
        <v>6446</v>
      </c>
      <c r="D5059" s="381">
        <v>40.299999999999997</v>
      </c>
    </row>
    <row r="5060" spans="1:4" s="380" customFormat="1" ht="12.75" x14ac:dyDescent="0.2">
      <c r="A5060" s="380">
        <v>9892</v>
      </c>
      <c r="B5060" s="380" t="s">
        <v>11119</v>
      </c>
      <c r="C5060" s="380" t="s">
        <v>6446</v>
      </c>
      <c r="D5060" s="381">
        <v>6.8</v>
      </c>
    </row>
    <row r="5061" spans="1:4" s="380" customFormat="1" ht="12.75" x14ac:dyDescent="0.2">
      <c r="A5061" s="380">
        <v>9893</v>
      </c>
      <c r="B5061" s="380" t="s">
        <v>11120</v>
      </c>
      <c r="C5061" s="380" t="s">
        <v>6446</v>
      </c>
      <c r="D5061" s="381">
        <v>92.3</v>
      </c>
    </row>
    <row r="5062" spans="1:4" s="380" customFormat="1" ht="12.75" x14ac:dyDescent="0.2">
      <c r="A5062" s="380">
        <v>9901</v>
      </c>
      <c r="B5062" s="380" t="s">
        <v>11121</v>
      </c>
      <c r="C5062" s="380" t="s">
        <v>6446</v>
      </c>
      <c r="D5062" s="381">
        <v>40.96</v>
      </c>
    </row>
    <row r="5063" spans="1:4" s="380" customFormat="1" ht="12.75" x14ac:dyDescent="0.2">
      <c r="A5063" s="380">
        <v>9896</v>
      </c>
      <c r="B5063" s="380" t="s">
        <v>11122</v>
      </c>
      <c r="C5063" s="380" t="s">
        <v>6446</v>
      </c>
      <c r="D5063" s="381">
        <v>36.92</v>
      </c>
    </row>
    <row r="5064" spans="1:4" s="380" customFormat="1" ht="12.75" x14ac:dyDescent="0.2">
      <c r="A5064" s="380">
        <v>9900</v>
      </c>
      <c r="B5064" s="380" t="s">
        <v>11123</v>
      </c>
      <c r="C5064" s="380" t="s">
        <v>6446</v>
      </c>
      <c r="D5064" s="381">
        <v>22.4</v>
      </c>
    </row>
    <row r="5065" spans="1:4" s="380" customFormat="1" ht="12.75" x14ac:dyDescent="0.2">
      <c r="A5065" s="380">
        <v>9898</v>
      </c>
      <c r="B5065" s="380" t="s">
        <v>11124</v>
      </c>
      <c r="C5065" s="380" t="s">
        <v>6446</v>
      </c>
      <c r="D5065" s="381">
        <v>189.8</v>
      </c>
    </row>
    <row r="5066" spans="1:4" s="380" customFormat="1" ht="12.75" x14ac:dyDescent="0.2">
      <c r="A5066" s="380">
        <v>9899</v>
      </c>
      <c r="B5066" s="380" t="s">
        <v>11125</v>
      </c>
      <c r="C5066" s="380" t="s">
        <v>6446</v>
      </c>
      <c r="D5066" s="381">
        <v>12.23</v>
      </c>
    </row>
    <row r="5067" spans="1:4" s="380" customFormat="1" ht="12.75" x14ac:dyDescent="0.2">
      <c r="A5067" s="380">
        <v>9902</v>
      </c>
      <c r="B5067" s="380" t="s">
        <v>11126</v>
      </c>
      <c r="C5067" s="380" t="s">
        <v>6446</v>
      </c>
      <c r="D5067" s="381">
        <v>240.35</v>
      </c>
    </row>
    <row r="5068" spans="1:4" s="380" customFormat="1" ht="12.75" x14ac:dyDescent="0.2">
      <c r="A5068" s="380">
        <v>9908</v>
      </c>
      <c r="B5068" s="380" t="s">
        <v>11127</v>
      </c>
      <c r="C5068" s="380" t="s">
        <v>6446</v>
      </c>
      <c r="D5068" s="381">
        <v>479.23</v>
      </c>
    </row>
    <row r="5069" spans="1:4" s="380" customFormat="1" ht="12.75" x14ac:dyDescent="0.2">
      <c r="A5069" s="380">
        <v>9905</v>
      </c>
      <c r="B5069" s="380" t="s">
        <v>11128</v>
      </c>
      <c r="C5069" s="380" t="s">
        <v>6446</v>
      </c>
      <c r="D5069" s="381">
        <v>8.01</v>
      </c>
    </row>
    <row r="5070" spans="1:4" s="380" customFormat="1" ht="12.75" x14ac:dyDescent="0.2">
      <c r="A5070" s="380">
        <v>9906</v>
      </c>
      <c r="B5070" s="380" t="s">
        <v>11129</v>
      </c>
      <c r="C5070" s="380" t="s">
        <v>6446</v>
      </c>
      <c r="D5070" s="381">
        <v>9.59</v>
      </c>
    </row>
    <row r="5071" spans="1:4" s="380" customFormat="1" ht="12.75" x14ac:dyDescent="0.2">
      <c r="A5071" s="380">
        <v>9895</v>
      </c>
      <c r="B5071" s="380" t="s">
        <v>11130</v>
      </c>
      <c r="C5071" s="380" t="s">
        <v>6446</v>
      </c>
      <c r="D5071" s="381">
        <v>15.74</v>
      </c>
    </row>
    <row r="5072" spans="1:4" s="380" customFormat="1" ht="12.75" x14ac:dyDescent="0.2">
      <c r="A5072" s="380">
        <v>9894</v>
      </c>
      <c r="B5072" s="380" t="s">
        <v>11131</v>
      </c>
      <c r="C5072" s="380" t="s">
        <v>6446</v>
      </c>
      <c r="D5072" s="381">
        <v>30.67</v>
      </c>
    </row>
    <row r="5073" spans="1:4" s="380" customFormat="1" ht="12.75" x14ac:dyDescent="0.2">
      <c r="A5073" s="380">
        <v>9897</v>
      </c>
      <c r="B5073" s="380" t="s">
        <v>11132</v>
      </c>
      <c r="C5073" s="380" t="s">
        <v>6446</v>
      </c>
      <c r="D5073" s="381">
        <v>33.200000000000003</v>
      </c>
    </row>
    <row r="5074" spans="1:4" s="380" customFormat="1" ht="12.75" x14ac:dyDescent="0.2">
      <c r="A5074" s="380">
        <v>9910</v>
      </c>
      <c r="B5074" s="380" t="s">
        <v>11133</v>
      </c>
      <c r="C5074" s="380" t="s">
        <v>6446</v>
      </c>
      <c r="D5074" s="381">
        <v>83.57</v>
      </c>
    </row>
    <row r="5075" spans="1:4" s="380" customFormat="1" ht="12.75" x14ac:dyDescent="0.2">
      <c r="A5075" s="380">
        <v>9909</v>
      </c>
      <c r="B5075" s="380" t="s">
        <v>11134</v>
      </c>
      <c r="C5075" s="380" t="s">
        <v>6446</v>
      </c>
      <c r="D5075" s="381">
        <v>168.64</v>
      </c>
    </row>
    <row r="5076" spans="1:4" s="380" customFormat="1" ht="12.75" x14ac:dyDescent="0.2">
      <c r="A5076" s="380">
        <v>9907</v>
      </c>
      <c r="B5076" s="380" t="s">
        <v>11135</v>
      </c>
      <c r="C5076" s="380" t="s">
        <v>6446</v>
      </c>
      <c r="D5076" s="381">
        <v>259.3</v>
      </c>
    </row>
    <row r="5077" spans="1:4" s="380" customFormat="1" ht="12.75" x14ac:dyDescent="0.2">
      <c r="A5077" s="380">
        <v>20973</v>
      </c>
      <c r="B5077" s="380" t="s">
        <v>11136</v>
      </c>
      <c r="C5077" s="380" t="s">
        <v>6446</v>
      </c>
      <c r="D5077" s="381">
        <v>91.86</v>
      </c>
    </row>
    <row r="5078" spans="1:4" s="380" customFormat="1" ht="12.75" x14ac:dyDescent="0.2">
      <c r="A5078" s="380">
        <v>20974</v>
      </c>
      <c r="B5078" s="380" t="s">
        <v>11137</v>
      </c>
      <c r="C5078" s="380" t="s">
        <v>6446</v>
      </c>
      <c r="D5078" s="381">
        <v>131.41999999999999</v>
      </c>
    </row>
    <row r="5079" spans="1:4" s="380" customFormat="1" ht="12.75" x14ac:dyDescent="0.2">
      <c r="A5079" s="380">
        <v>37989</v>
      </c>
      <c r="B5079" s="380" t="s">
        <v>11138</v>
      </c>
      <c r="C5079" s="380" t="s">
        <v>6446</v>
      </c>
      <c r="D5079" s="381">
        <v>6.82</v>
      </c>
    </row>
    <row r="5080" spans="1:4" s="380" customFormat="1" ht="12.75" x14ac:dyDescent="0.2">
      <c r="A5080" s="380">
        <v>37990</v>
      </c>
      <c r="B5080" s="380" t="s">
        <v>11139</v>
      </c>
      <c r="C5080" s="380" t="s">
        <v>6446</v>
      </c>
      <c r="D5080" s="381">
        <v>7.93</v>
      </c>
    </row>
    <row r="5081" spans="1:4" s="380" customFormat="1" ht="12.75" x14ac:dyDescent="0.2">
      <c r="A5081" s="380">
        <v>37991</v>
      </c>
      <c r="B5081" s="380" t="s">
        <v>11140</v>
      </c>
      <c r="C5081" s="380" t="s">
        <v>6446</v>
      </c>
      <c r="D5081" s="381">
        <v>12.54</v>
      </c>
    </row>
    <row r="5082" spans="1:4" s="380" customFormat="1" ht="12.75" x14ac:dyDescent="0.2">
      <c r="A5082" s="380">
        <v>37992</v>
      </c>
      <c r="B5082" s="380" t="s">
        <v>11141</v>
      </c>
      <c r="C5082" s="380" t="s">
        <v>6446</v>
      </c>
      <c r="D5082" s="381">
        <v>19.16</v>
      </c>
    </row>
    <row r="5083" spans="1:4" s="380" customFormat="1" ht="12.75" x14ac:dyDescent="0.2">
      <c r="A5083" s="380">
        <v>37993</v>
      </c>
      <c r="B5083" s="380" t="s">
        <v>11142</v>
      </c>
      <c r="C5083" s="380" t="s">
        <v>6446</v>
      </c>
      <c r="D5083" s="381">
        <v>28.43</v>
      </c>
    </row>
    <row r="5084" spans="1:4" s="380" customFormat="1" ht="12.75" x14ac:dyDescent="0.2">
      <c r="A5084" s="380">
        <v>37994</v>
      </c>
      <c r="B5084" s="380" t="s">
        <v>11143</v>
      </c>
      <c r="C5084" s="380" t="s">
        <v>6446</v>
      </c>
      <c r="D5084" s="381">
        <v>68.33</v>
      </c>
    </row>
    <row r="5085" spans="1:4" s="380" customFormat="1" ht="12.75" x14ac:dyDescent="0.2">
      <c r="A5085" s="380">
        <v>37995</v>
      </c>
      <c r="B5085" s="380" t="s">
        <v>11144</v>
      </c>
      <c r="C5085" s="380" t="s">
        <v>6446</v>
      </c>
      <c r="D5085" s="381">
        <v>99.18</v>
      </c>
    </row>
    <row r="5086" spans="1:4" s="380" customFormat="1" ht="12.75" x14ac:dyDescent="0.2">
      <c r="A5086" s="380">
        <v>37996</v>
      </c>
      <c r="B5086" s="380" t="s">
        <v>11145</v>
      </c>
      <c r="C5086" s="380" t="s">
        <v>6446</v>
      </c>
      <c r="D5086" s="381">
        <v>146.22999999999999</v>
      </c>
    </row>
    <row r="5087" spans="1:4" s="380" customFormat="1" ht="12.75" x14ac:dyDescent="0.2">
      <c r="A5087" s="380">
        <v>13883</v>
      </c>
      <c r="B5087" s="380" t="s">
        <v>11146</v>
      </c>
      <c r="C5087" s="380" t="s">
        <v>6446</v>
      </c>
      <c r="D5087" s="382">
        <v>122695.21</v>
      </c>
    </row>
    <row r="5088" spans="1:4" s="380" customFormat="1" ht="12.75" x14ac:dyDescent="0.2">
      <c r="A5088" s="380">
        <v>38604</v>
      </c>
      <c r="B5088" s="380" t="s">
        <v>11147</v>
      </c>
      <c r="C5088" s="380" t="s">
        <v>6446</v>
      </c>
      <c r="D5088" s="382">
        <v>152815.25</v>
      </c>
    </row>
    <row r="5089" spans="1:4" s="380" customFormat="1" ht="12.75" x14ac:dyDescent="0.2">
      <c r="A5089" s="380">
        <v>10601</v>
      </c>
      <c r="B5089" s="380" t="s">
        <v>11148</v>
      </c>
      <c r="C5089" s="380" t="s">
        <v>6446</v>
      </c>
      <c r="D5089" s="382">
        <v>2972561.5</v>
      </c>
    </row>
    <row r="5090" spans="1:4" s="380" customFormat="1" ht="12.75" x14ac:dyDescent="0.2">
      <c r="A5090" s="380">
        <v>26034</v>
      </c>
      <c r="B5090" s="380" t="s">
        <v>11149</v>
      </c>
      <c r="C5090" s="380" t="s">
        <v>6446</v>
      </c>
      <c r="D5090" s="382">
        <v>7826649.5300000003</v>
      </c>
    </row>
    <row r="5091" spans="1:4" s="380" customFormat="1" ht="12.75" x14ac:dyDescent="0.2">
      <c r="A5091" s="380">
        <v>13894</v>
      </c>
      <c r="B5091" s="380" t="s">
        <v>11150</v>
      </c>
      <c r="C5091" s="380" t="s">
        <v>6446</v>
      </c>
      <c r="D5091" s="382">
        <v>392649.25</v>
      </c>
    </row>
    <row r="5092" spans="1:4" s="380" customFormat="1" ht="12.75" x14ac:dyDescent="0.2">
      <c r="A5092" s="380">
        <v>13895</v>
      </c>
      <c r="B5092" s="380" t="s">
        <v>11151</v>
      </c>
      <c r="C5092" s="380" t="s">
        <v>6446</v>
      </c>
      <c r="D5092" s="382">
        <v>527982.35</v>
      </c>
    </row>
    <row r="5093" spans="1:4" s="380" customFormat="1" ht="12.75" x14ac:dyDescent="0.2">
      <c r="A5093" s="380">
        <v>13892</v>
      </c>
      <c r="B5093" s="380" t="s">
        <v>11152</v>
      </c>
      <c r="C5093" s="380" t="s">
        <v>6446</v>
      </c>
      <c r="D5093" s="382">
        <v>647029.46</v>
      </c>
    </row>
    <row r="5094" spans="1:4" s="380" customFormat="1" ht="12.75" x14ac:dyDescent="0.2">
      <c r="A5094" s="380">
        <v>9914</v>
      </c>
      <c r="B5094" s="380" t="s">
        <v>11153</v>
      </c>
      <c r="C5094" s="380" t="s">
        <v>6446</v>
      </c>
      <c r="D5094" s="382">
        <v>700000</v>
      </c>
    </row>
    <row r="5095" spans="1:4" s="380" customFormat="1" ht="12.75" x14ac:dyDescent="0.2">
      <c r="A5095" s="380">
        <v>36485</v>
      </c>
      <c r="B5095" s="380" t="s">
        <v>11154</v>
      </c>
      <c r="C5095" s="380" t="s">
        <v>6446</v>
      </c>
      <c r="D5095" s="382">
        <v>629775.55000000005</v>
      </c>
    </row>
    <row r="5096" spans="1:4" s="380" customFormat="1" ht="12.75" x14ac:dyDescent="0.2">
      <c r="A5096" s="380">
        <v>9912</v>
      </c>
      <c r="B5096" s="380" t="s">
        <v>11155</v>
      </c>
      <c r="C5096" s="380" t="s">
        <v>6446</v>
      </c>
      <c r="D5096" s="382">
        <v>2420000</v>
      </c>
    </row>
    <row r="5097" spans="1:4" s="380" customFormat="1" ht="12.75" x14ac:dyDescent="0.2">
      <c r="A5097" s="380">
        <v>9921</v>
      </c>
      <c r="B5097" s="380" t="s">
        <v>11156</v>
      </c>
      <c r="C5097" s="380" t="s">
        <v>6446</v>
      </c>
      <c r="D5097" s="382">
        <v>1248350.46</v>
      </c>
    </row>
    <row r="5098" spans="1:4" s="380" customFormat="1" ht="12.75" x14ac:dyDescent="0.2">
      <c r="A5098" s="380">
        <v>21112</v>
      </c>
      <c r="B5098" s="380" t="s">
        <v>11157</v>
      </c>
      <c r="C5098" s="380" t="s">
        <v>6446</v>
      </c>
      <c r="D5098" s="381">
        <v>210.85</v>
      </c>
    </row>
    <row r="5099" spans="1:4" s="380" customFormat="1" ht="12.75" x14ac:dyDescent="0.2">
      <c r="A5099" s="380">
        <v>10228</v>
      </c>
      <c r="B5099" s="380" t="s">
        <v>11158</v>
      </c>
      <c r="C5099" s="380" t="s">
        <v>6446</v>
      </c>
      <c r="D5099" s="381">
        <v>244.95</v>
      </c>
    </row>
    <row r="5100" spans="1:4" s="380" customFormat="1" ht="12.75" x14ac:dyDescent="0.2">
      <c r="A5100" s="380">
        <v>11781</v>
      </c>
      <c r="B5100" s="380" t="s">
        <v>11159</v>
      </c>
      <c r="C5100" s="380" t="s">
        <v>6446</v>
      </c>
      <c r="D5100" s="381">
        <v>198.44</v>
      </c>
    </row>
    <row r="5101" spans="1:4" s="380" customFormat="1" ht="12.75" x14ac:dyDescent="0.2">
      <c r="A5101" s="380">
        <v>37588</v>
      </c>
      <c r="B5101" s="380" t="s">
        <v>15207</v>
      </c>
      <c r="C5101" s="380" t="s">
        <v>6446</v>
      </c>
      <c r="D5101" s="381">
        <v>51.26</v>
      </c>
    </row>
    <row r="5102" spans="1:4" s="380" customFormat="1" ht="12.75" x14ac:dyDescent="0.2">
      <c r="A5102" s="380">
        <v>11746</v>
      </c>
      <c r="B5102" s="380" t="s">
        <v>11160</v>
      </c>
      <c r="C5102" s="380" t="s">
        <v>6446</v>
      </c>
      <c r="D5102" s="381">
        <v>63.45</v>
      </c>
    </row>
    <row r="5103" spans="1:4" s="380" customFormat="1" ht="12.75" x14ac:dyDescent="0.2">
      <c r="A5103" s="380">
        <v>11751</v>
      </c>
      <c r="B5103" s="380" t="s">
        <v>11161</v>
      </c>
      <c r="C5103" s="380" t="s">
        <v>6446</v>
      </c>
      <c r="D5103" s="381">
        <v>113.96</v>
      </c>
    </row>
    <row r="5104" spans="1:4" s="380" customFormat="1" ht="12.75" x14ac:dyDescent="0.2">
      <c r="A5104" s="380">
        <v>11750</v>
      </c>
      <c r="B5104" s="380" t="s">
        <v>11162</v>
      </c>
      <c r="C5104" s="380" t="s">
        <v>6446</v>
      </c>
      <c r="D5104" s="381">
        <v>94.57</v>
      </c>
    </row>
    <row r="5105" spans="1:4" s="380" customFormat="1" ht="12.75" x14ac:dyDescent="0.2">
      <c r="A5105" s="380">
        <v>11748</v>
      </c>
      <c r="B5105" s="380" t="s">
        <v>11163</v>
      </c>
      <c r="C5105" s="380" t="s">
        <v>6446</v>
      </c>
      <c r="D5105" s="381">
        <v>40.72</v>
      </c>
    </row>
    <row r="5106" spans="1:4" s="380" customFormat="1" ht="12.75" x14ac:dyDescent="0.2">
      <c r="A5106" s="380">
        <v>11747</v>
      </c>
      <c r="B5106" s="380" t="s">
        <v>11164</v>
      </c>
      <c r="C5106" s="380" t="s">
        <v>6446</v>
      </c>
      <c r="D5106" s="381">
        <v>175.73</v>
      </c>
    </row>
    <row r="5107" spans="1:4" s="380" customFormat="1" ht="12.75" x14ac:dyDescent="0.2">
      <c r="A5107" s="380">
        <v>11749</v>
      </c>
      <c r="B5107" s="380" t="s">
        <v>11165</v>
      </c>
      <c r="C5107" s="380" t="s">
        <v>6446</v>
      </c>
      <c r="D5107" s="381">
        <v>47</v>
      </c>
    </row>
    <row r="5108" spans="1:4" s="380" customFormat="1" ht="12.75" x14ac:dyDescent="0.2">
      <c r="A5108" s="380">
        <v>10236</v>
      </c>
      <c r="B5108" s="380" t="s">
        <v>11166</v>
      </c>
      <c r="C5108" s="380" t="s">
        <v>6446</v>
      </c>
      <c r="D5108" s="381">
        <v>109.99</v>
      </c>
    </row>
    <row r="5109" spans="1:4" s="380" customFormat="1" ht="12.75" x14ac:dyDescent="0.2">
      <c r="A5109" s="380">
        <v>10233</v>
      </c>
      <c r="B5109" s="380" t="s">
        <v>11167</v>
      </c>
      <c r="C5109" s="380" t="s">
        <v>6446</v>
      </c>
      <c r="D5109" s="381">
        <v>103.07</v>
      </c>
    </row>
    <row r="5110" spans="1:4" s="380" customFormat="1" ht="12.75" x14ac:dyDescent="0.2">
      <c r="A5110" s="380">
        <v>10234</v>
      </c>
      <c r="B5110" s="380" t="s">
        <v>11168</v>
      </c>
      <c r="C5110" s="380" t="s">
        <v>6446</v>
      </c>
      <c r="D5110" s="381">
        <v>64.930000000000007</v>
      </c>
    </row>
    <row r="5111" spans="1:4" s="380" customFormat="1" ht="12.75" x14ac:dyDescent="0.2">
      <c r="A5111" s="380">
        <v>10231</v>
      </c>
      <c r="B5111" s="380" t="s">
        <v>11169</v>
      </c>
      <c r="C5111" s="380" t="s">
        <v>6446</v>
      </c>
      <c r="D5111" s="381">
        <v>297.74</v>
      </c>
    </row>
    <row r="5112" spans="1:4" s="380" customFormat="1" ht="12.75" x14ac:dyDescent="0.2">
      <c r="A5112" s="380">
        <v>10232</v>
      </c>
      <c r="B5112" s="380" t="s">
        <v>11170</v>
      </c>
      <c r="C5112" s="380" t="s">
        <v>6446</v>
      </c>
      <c r="D5112" s="381">
        <v>166.61</v>
      </c>
    </row>
    <row r="5113" spans="1:4" s="380" customFormat="1" ht="12.75" x14ac:dyDescent="0.2">
      <c r="A5113" s="380">
        <v>10229</v>
      </c>
      <c r="B5113" s="380" t="s">
        <v>11171</v>
      </c>
      <c r="C5113" s="380" t="s">
        <v>6446</v>
      </c>
      <c r="D5113" s="381">
        <v>58.72</v>
      </c>
    </row>
    <row r="5114" spans="1:4" s="380" customFormat="1" ht="12.75" x14ac:dyDescent="0.2">
      <c r="A5114" s="380">
        <v>10235</v>
      </c>
      <c r="B5114" s="380" t="s">
        <v>11172</v>
      </c>
      <c r="C5114" s="380" t="s">
        <v>6446</v>
      </c>
      <c r="D5114" s="381">
        <v>408.17</v>
      </c>
    </row>
    <row r="5115" spans="1:4" s="380" customFormat="1" ht="12.75" x14ac:dyDescent="0.2">
      <c r="A5115" s="380">
        <v>10230</v>
      </c>
      <c r="B5115" s="380" t="s">
        <v>11173</v>
      </c>
      <c r="C5115" s="380" t="s">
        <v>6446</v>
      </c>
      <c r="D5115" s="381">
        <v>718.35</v>
      </c>
    </row>
    <row r="5116" spans="1:4" s="380" customFormat="1" ht="12.75" x14ac:dyDescent="0.2">
      <c r="A5116" s="380">
        <v>10409</v>
      </c>
      <c r="B5116" s="380" t="s">
        <v>11174</v>
      </c>
      <c r="C5116" s="380" t="s">
        <v>6446</v>
      </c>
      <c r="D5116" s="381">
        <v>213.41</v>
      </c>
    </row>
    <row r="5117" spans="1:4" s="380" customFormat="1" ht="12.75" x14ac:dyDescent="0.2">
      <c r="A5117" s="380">
        <v>10411</v>
      </c>
      <c r="B5117" s="380" t="s">
        <v>11175</v>
      </c>
      <c r="C5117" s="380" t="s">
        <v>6446</v>
      </c>
      <c r="D5117" s="381">
        <v>190.96</v>
      </c>
    </row>
    <row r="5118" spans="1:4" s="380" customFormat="1" ht="12.75" x14ac:dyDescent="0.2">
      <c r="A5118" s="380">
        <v>10404</v>
      </c>
      <c r="B5118" s="380" t="s">
        <v>11176</v>
      </c>
      <c r="C5118" s="380" t="s">
        <v>6446</v>
      </c>
      <c r="D5118" s="381">
        <v>77.44</v>
      </c>
    </row>
    <row r="5119" spans="1:4" s="380" customFormat="1" ht="12.75" x14ac:dyDescent="0.2">
      <c r="A5119" s="380">
        <v>10410</v>
      </c>
      <c r="B5119" s="380" t="s">
        <v>11177</v>
      </c>
      <c r="C5119" s="380" t="s">
        <v>6446</v>
      </c>
      <c r="D5119" s="381">
        <v>127.56</v>
      </c>
    </row>
    <row r="5120" spans="1:4" s="380" customFormat="1" ht="12.75" x14ac:dyDescent="0.2">
      <c r="A5120" s="380">
        <v>10405</v>
      </c>
      <c r="B5120" s="380" t="s">
        <v>11178</v>
      </c>
      <c r="C5120" s="380" t="s">
        <v>6446</v>
      </c>
      <c r="D5120" s="381">
        <v>427.57</v>
      </c>
    </row>
    <row r="5121" spans="1:4" s="380" customFormat="1" ht="12.75" x14ac:dyDescent="0.2">
      <c r="A5121" s="380">
        <v>10408</v>
      </c>
      <c r="B5121" s="380" t="s">
        <v>11179</v>
      </c>
      <c r="C5121" s="380" t="s">
        <v>6446</v>
      </c>
      <c r="D5121" s="381">
        <v>298.99</v>
      </c>
    </row>
    <row r="5122" spans="1:4" s="380" customFormat="1" ht="12.75" x14ac:dyDescent="0.2">
      <c r="A5122" s="380">
        <v>10412</v>
      </c>
      <c r="B5122" s="380" t="s">
        <v>11180</v>
      </c>
      <c r="C5122" s="380" t="s">
        <v>6446</v>
      </c>
      <c r="D5122" s="381">
        <v>93.85</v>
      </c>
    </row>
    <row r="5123" spans="1:4" s="380" customFormat="1" ht="12.75" x14ac:dyDescent="0.2">
      <c r="A5123" s="380">
        <v>10406</v>
      </c>
      <c r="B5123" s="380" t="s">
        <v>11181</v>
      </c>
      <c r="C5123" s="380" t="s">
        <v>6446</v>
      </c>
      <c r="D5123" s="381">
        <v>590.55999999999995</v>
      </c>
    </row>
    <row r="5124" spans="1:4" s="380" customFormat="1" ht="12.75" x14ac:dyDescent="0.2">
      <c r="A5124" s="380">
        <v>10407</v>
      </c>
      <c r="B5124" s="380" t="s">
        <v>11182</v>
      </c>
      <c r="C5124" s="380" t="s">
        <v>6446</v>
      </c>
      <c r="D5124" s="381">
        <v>915.97</v>
      </c>
    </row>
    <row r="5125" spans="1:4" s="380" customFormat="1" ht="12.75" x14ac:dyDescent="0.2">
      <c r="A5125" s="380">
        <v>10416</v>
      </c>
      <c r="B5125" s="380" t="s">
        <v>11183</v>
      </c>
      <c r="C5125" s="380" t="s">
        <v>6446</v>
      </c>
      <c r="D5125" s="381">
        <v>113.61</v>
      </c>
    </row>
    <row r="5126" spans="1:4" s="380" customFormat="1" ht="12.75" x14ac:dyDescent="0.2">
      <c r="A5126" s="380">
        <v>10419</v>
      </c>
      <c r="B5126" s="380" t="s">
        <v>11184</v>
      </c>
      <c r="C5126" s="380" t="s">
        <v>6446</v>
      </c>
      <c r="D5126" s="381">
        <v>98.62</v>
      </c>
    </row>
    <row r="5127" spans="1:4" s="380" customFormat="1" ht="12.75" x14ac:dyDescent="0.2">
      <c r="A5127" s="380">
        <v>21092</v>
      </c>
      <c r="B5127" s="380" t="s">
        <v>11185</v>
      </c>
      <c r="C5127" s="380" t="s">
        <v>6446</v>
      </c>
      <c r="D5127" s="381">
        <v>56.38</v>
      </c>
    </row>
    <row r="5128" spans="1:4" s="380" customFormat="1" ht="12.75" x14ac:dyDescent="0.2">
      <c r="A5128" s="380">
        <v>10418</v>
      </c>
      <c r="B5128" s="380" t="s">
        <v>11186</v>
      </c>
      <c r="C5128" s="380" t="s">
        <v>6446</v>
      </c>
      <c r="D5128" s="381">
        <v>65.73</v>
      </c>
    </row>
    <row r="5129" spans="1:4" s="380" customFormat="1" ht="12.75" x14ac:dyDescent="0.2">
      <c r="A5129" s="380">
        <v>12657</v>
      </c>
      <c r="B5129" s="380" t="s">
        <v>11187</v>
      </c>
      <c r="C5129" s="380" t="s">
        <v>6446</v>
      </c>
      <c r="D5129" s="381">
        <v>265.27</v>
      </c>
    </row>
    <row r="5130" spans="1:4" s="380" customFormat="1" ht="12.75" x14ac:dyDescent="0.2">
      <c r="A5130" s="380">
        <v>10417</v>
      </c>
      <c r="B5130" s="380" t="s">
        <v>11188</v>
      </c>
      <c r="C5130" s="380" t="s">
        <v>6446</v>
      </c>
      <c r="D5130" s="381">
        <v>165.54</v>
      </c>
    </row>
    <row r="5131" spans="1:4" s="380" customFormat="1" ht="12.75" x14ac:dyDescent="0.2">
      <c r="A5131" s="380">
        <v>10413</v>
      </c>
      <c r="B5131" s="380" t="s">
        <v>11189</v>
      </c>
      <c r="C5131" s="380" t="s">
        <v>6446</v>
      </c>
      <c r="D5131" s="381">
        <v>60.16</v>
      </c>
    </row>
    <row r="5132" spans="1:4" s="380" customFormat="1" ht="12.75" x14ac:dyDescent="0.2">
      <c r="A5132" s="380">
        <v>10414</v>
      </c>
      <c r="B5132" s="380" t="s">
        <v>11190</v>
      </c>
      <c r="C5132" s="380" t="s">
        <v>6446</v>
      </c>
      <c r="D5132" s="381">
        <v>362.24</v>
      </c>
    </row>
    <row r="5133" spans="1:4" s="380" customFormat="1" ht="12.75" x14ac:dyDescent="0.2">
      <c r="A5133" s="380">
        <v>10415</v>
      </c>
      <c r="B5133" s="380" t="s">
        <v>11191</v>
      </c>
      <c r="C5133" s="380" t="s">
        <v>6446</v>
      </c>
      <c r="D5133" s="381">
        <v>628.69000000000005</v>
      </c>
    </row>
    <row r="5134" spans="1:4" s="380" customFormat="1" ht="12.75" x14ac:dyDescent="0.2">
      <c r="A5134" s="380">
        <v>38643</v>
      </c>
      <c r="B5134" s="380" t="s">
        <v>11192</v>
      </c>
      <c r="C5134" s="380" t="s">
        <v>6446</v>
      </c>
      <c r="D5134" s="381">
        <v>40.729999999999997</v>
      </c>
    </row>
    <row r="5135" spans="1:4" s="380" customFormat="1" ht="12.75" x14ac:dyDescent="0.2">
      <c r="A5135" s="380">
        <v>6157</v>
      </c>
      <c r="B5135" s="380" t="s">
        <v>11193</v>
      </c>
      <c r="C5135" s="380" t="s">
        <v>6446</v>
      </c>
      <c r="D5135" s="381">
        <v>55.65</v>
      </c>
    </row>
    <row r="5136" spans="1:4" s="380" customFormat="1" ht="12.75" x14ac:dyDescent="0.2">
      <c r="A5136" s="380">
        <v>6152</v>
      </c>
      <c r="B5136" s="380" t="s">
        <v>11194</v>
      </c>
      <c r="C5136" s="380" t="s">
        <v>6446</v>
      </c>
      <c r="D5136" s="381">
        <v>3.43</v>
      </c>
    </row>
    <row r="5137" spans="1:4" s="380" customFormat="1" ht="12.75" x14ac:dyDescent="0.2">
      <c r="A5137" s="380">
        <v>6158</v>
      </c>
      <c r="B5137" s="380" t="s">
        <v>11195</v>
      </c>
      <c r="C5137" s="380" t="s">
        <v>6446</v>
      </c>
      <c r="D5137" s="381">
        <v>4.1399999999999997</v>
      </c>
    </row>
    <row r="5138" spans="1:4" s="380" customFormat="1" ht="12.75" x14ac:dyDescent="0.2">
      <c r="A5138" s="380">
        <v>6153</v>
      </c>
      <c r="B5138" s="380" t="s">
        <v>11196</v>
      </c>
      <c r="C5138" s="380" t="s">
        <v>6446</v>
      </c>
      <c r="D5138" s="381">
        <v>3.22</v>
      </c>
    </row>
    <row r="5139" spans="1:4" s="380" customFormat="1" ht="12.75" x14ac:dyDescent="0.2">
      <c r="A5139" s="380">
        <v>6156</v>
      </c>
      <c r="B5139" s="380" t="s">
        <v>11197</v>
      </c>
      <c r="C5139" s="380" t="s">
        <v>6446</v>
      </c>
      <c r="D5139" s="381">
        <v>4.09</v>
      </c>
    </row>
    <row r="5140" spans="1:4" s="380" customFormat="1" ht="12.75" x14ac:dyDescent="0.2">
      <c r="A5140" s="380">
        <v>6154</v>
      </c>
      <c r="B5140" s="380" t="s">
        <v>11198</v>
      </c>
      <c r="C5140" s="380" t="s">
        <v>6446</v>
      </c>
      <c r="D5140" s="381">
        <v>7.7</v>
      </c>
    </row>
    <row r="5141" spans="1:4" s="380" customFormat="1" ht="12.75" x14ac:dyDescent="0.2">
      <c r="A5141" s="380">
        <v>6155</v>
      </c>
      <c r="B5141" s="380" t="s">
        <v>11199</v>
      </c>
      <c r="C5141" s="380" t="s">
        <v>6446</v>
      </c>
      <c r="D5141" s="381">
        <v>15.92</v>
      </c>
    </row>
    <row r="5142" spans="1:4" s="380" customFormat="1" ht="12.75" x14ac:dyDescent="0.2">
      <c r="A5142" s="380">
        <v>43595</v>
      </c>
      <c r="B5142" s="380" t="s">
        <v>13244</v>
      </c>
      <c r="C5142" s="380" t="s">
        <v>6446</v>
      </c>
      <c r="D5142" s="381">
        <v>17.59</v>
      </c>
    </row>
    <row r="5143" spans="1:4" s="380" customFormat="1" ht="12.75" x14ac:dyDescent="0.2">
      <c r="A5143" s="380">
        <v>43596</v>
      </c>
      <c r="B5143" s="380" t="s">
        <v>13245</v>
      </c>
      <c r="C5143" s="380" t="s">
        <v>6446</v>
      </c>
      <c r="D5143" s="381">
        <v>20.329999999999998</v>
      </c>
    </row>
    <row r="5144" spans="1:4" s="380" customFormat="1" ht="12.75" x14ac:dyDescent="0.2">
      <c r="A5144" s="380">
        <v>38108</v>
      </c>
      <c r="B5144" s="380" t="s">
        <v>11200</v>
      </c>
      <c r="C5144" s="380" t="s">
        <v>6446</v>
      </c>
      <c r="D5144" s="381">
        <v>46.35</v>
      </c>
    </row>
    <row r="5145" spans="1:4" s="380" customFormat="1" ht="12.75" x14ac:dyDescent="0.2">
      <c r="A5145" s="380">
        <v>38087</v>
      </c>
      <c r="B5145" s="380" t="s">
        <v>11201</v>
      </c>
      <c r="C5145" s="380" t="s">
        <v>6446</v>
      </c>
      <c r="D5145" s="381">
        <v>59.61</v>
      </c>
    </row>
    <row r="5146" spans="1:4" s="380" customFormat="1" ht="12.75" x14ac:dyDescent="0.2">
      <c r="A5146" s="380">
        <v>38109</v>
      </c>
      <c r="B5146" s="380" t="s">
        <v>11202</v>
      </c>
      <c r="C5146" s="380" t="s">
        <v>6446</v>
      </c>
      <c r="D5146" s="381">
        <v>74.08</v>
      </c>
    </row>
    <row r="5147" spans="1:4" s="380" customFormat="1" ht="12.75" x14ac:dyDescent="0.2">
      <c r="A5147" s="380">
        <v>38088</v>
      </c>
      <c r="B5147" s="380" t="s">
        <v>11203</v>
      </c>
      <c r="C5147" s="380" t="s">
        <v>6446</v>
      </c>
      <c r="D5147" s="381">
        <v>77.89</v>
      </c>
    </row>
    <row r="5148" spans="1:4" s="380" customFormat="1" ht="12.75" x14ac:dyDescent="0.2">
      <c r="A5148" s="380">
        <v>38110</v>
      </c>
      <c r="B5148" s="380" t="s">
        <v>11204</v>
      </c>
      <c r="C5148" s="380" t="s">
        <v>6446</v>
      </c>
      <c r="D5148" s="381">
        <v>28.49</v>
      </c>
    </row>
    <row r="5149" spans="1:4" s="380" customFormat="1" ht="12.75" x14ac:dyDescent="0.2">
      <c r="A5149" s="380">
        <v>38089</v>
      </c>
      <c r="B5149" s="380" t="s">
        <v>11205</v>
      </c>
      <c r="C5149" s="380" t="s">
        <v>6446</v>
      </c>
      <c r="D5149" s="381">
        <v>49.65</v>
      </c>
    </row>
    <row r="5150" spans="1:4" s="380" customFormat="1" ht="12.75" x14ac:dyDescent="0.2">
      <c r="A5150" s="380">
        <v>38111</v>
      </c>
      <c r="B5150" s="380" t="s">
        <v>11206</v>
      </c>
      <c r="C5150" s="380" t="s">
        <v>6446</v>
      </c>
      <c r="D5150" s="381">
        <v>31.87</v>
      </c>
    </row>
    <row r="5151" spans="1:4" s="380" customFormat="1" ht="12.75" x14ac:dyDescent="0.2">
      <c r="A5151" s="380">
        <v>38090</v>
      </c>
      <c r="B5151" s="380" t="s">
        <v>11207</v>
      </c>
      <c r="C5151" s="380" t="s">
        <v>6446</v>
      </c>
      <c r="D5151" s="381">
        <v>51.32</v>
      </c>
    </row>
    <row r="5152" spans="1:4" s="380" customFormat="1" ht="12.75" x14ac:dyDescent="0.2">
      <c r="A5152" s="380">
        <v>13726</v>
      </c>
      <c r="B5152" s="380" t="s">
        <v>11208</v>
      </c>
      <c r="C5152" s="380" t="s">
        <v>6446</v>
      </c>
      <c r="D5152" s="382">
        <v>79770.399999999994</v>
      </c>
    </row>
    <row r="5153" spans="1:4" s="380" customFormat="1" ht="12.75" x14ac:dyDescent="0.2">
      <c r="A5153" s="380">
        <v>38400</v>
      </c>
      <c r="B5153" s="380" t="s">
        <v>11209</v>
      </c>
      <c r="C5153" s="380" t="s">
        <v>6446</v>
      </c>
      <c r="D5153" s="381">
        <v>19.18</v>
      </c>
    </row>
    <row r="5154" spans="1:4" s="380" customFormat="1" ht="12.75" x14ac:dyDescent="0.2">
      <c r="A5154" s="380">
        <v>12627</v>
      </c>
      <c r="B5154" s="380" t="s">
        <v>11210</v>
      </c>
      <c r="C5154" s="380" t="s">
        <v>6446</v>
      </c>
      <c r="D5154" s="381">
        <v>0.52</v>
      </c>
    </row>
    <row r="5155" spans="1:4" s="380" customFormat="1" ht="12.75" x14ac:dyDescent="0.2">
      <c r="A5155" s="380">
        <v>39996</v>
      </c>
      <c r="B5155" s="380" t="s">
        <v>11211</v>
      </c>
      <c r="C5155" s="380" t="s">
        <v>6465</v>
      </c>
      <c r="D5155" s="381">
        <v>4.05</v>
      </c>
    </row>
    <row r="5156" spans="1:4" s="380" customFormat="1" ht="12.75" x14ac:dyDescent="0.2">
      <c r="A5156" s="380">
        <v>10478</v>
      </c>
      <c r="B5156" s="380" t="s">
        <v>11212</v>
      </c>
      <c r="C5156" s="380" t="s">
        <v>6445</v>
      </c>
      <c r="D5156" s="381">
        <v>34.32</v>
      </c>
    </row>
    <row r="5157" spans="1:4" s="380" customFormat="1" ht="12.75" x14ac:dyDescent="0.2">
      <c r="A5157" s="380">
        <v>10475</v>
      </c>
      <c r="B5157" s="380" t="s">
        <v>11213</v>
      </c>
      <c r="C5157" s="380" t="s">
        <v>6445</v>
      </c>
      <c r="D5157" s="381">
        <v>30.19</v>
      </c>
    </row>
    <row r="5158" spans="1:4" s="380" customFormat="1" ht="12.75" x14ac:dyDescent="0.2">
      <c r="A5158" s="380">
        <v>10481</v>
      </c>
      <c r="B5158" s="380" t="s">
        <v>11214</v>
      </c>
      <c r="C5158" s="380" t="s">
        <v>6445</v>
      </c>
      <c r="D5158" s="381">
        <v>32.93</v>
      </c>
    </row>
    <row r="5159" spans="1:4" s="380" customFormat="1" ht="12.75" x14ac:dyDescent="0.2">
      <c r="A5159" s="380">
        <v>4031</v>
      </c>
      <c r="B5159" s="380" t="s">
        <v>11215</v>
      </c>
      <c r="C5159" s="380" t="s">
        <v>6447</v>
      </c>
      <c r="D5159" s="381">
        <v>25.59</v>
      </c>
    </row>
    <row r="5160" spans="1:4" s="380" customFormat="1" ht="12.75" x14ac:dyDescent="0.2">
      <c r="A5160" s="380">
        <v>4030</v>
      </c>
      <c r="B5160" s="380" t="s">
        <v>11216</v>
      </c>
      <c r="C5160" s="380" t="s">
        <v>6447</v>
      </c>
      <c r="D5160" s="381">
        <v>5.44</v>
      </c>
    </row>
    <row r="5161" spans="1:4" s="380" customFormat="1" ht="12.75" x14ac:dyDescent="0.2">
      <c r="A5161" s="380">
        <v>39399</v>
      </c>
      <c r="B5161" s="380" t="s">
        <v>11217</v>
      </c>
      <c r="C5161" s="380" t="s">
        <v>6446</v>
      </c>
      <c r="D5161" s="382">
        <v>1105.52</v>
      </c>
    </row>
    <row r="5162" spans="1:4" s="380" customFormat="1" ht="12.75" x14ac:dyDescent="0.2">
      <c r="A5162" s="380">
        <v>39400</v>
      </c>
      <c r="B5162" s="380" t="s">
        <v>11218</v>
      </c>
      <c r="C5162" s="380" t="s">
        <v>6446</v>
      </c>
      <c r="D5162" s="382">
        <v>1201.6500000000001</v>
      </c>
    </row>
    <row r="5163" spans="1:4" s="380" customFormat="1" ht="12.75" x14ac:dyDescent="0.2">
      <c r="A5163" s="380">
        <v>39401</v>
      </c>
      <c r="B5163" s="380" t="s">
        <v>11219</v>
      </c>
      <c r="C5163" s="380" t="s">
        <v>6446</v>
      </c>
      <c r="D5163" s="382">
        <v>1347.97</v>
      </c>
    </row>
    <row r="5164" spans="1:4" s="380" customFormat="1" ht="12.75" x14ac:dyDescent="0.2">
      <c r="A5164" s="380">
        <v>11652</v>
      </c>
      <c r="B5164" s="380" t="s">
        <v>11220</v>
      </c>
      <c r="C5164" s="380" t="s">
        <v>6446</v>
      </c>
      <c r="D5164" s="382">
        <v>2900</v>
      </c>
    </row>
    <row r="5165" spans="1:4" s="380" customFormat="1" ht="12.75" x14ac:dyDescent="0.2">
      <c r="A5165" s="380">
        <v>13896</v>
      </c>
      <c r="B5165" s="380" t="s">
        <v>11221</v>
      </c>
      <c r="C5165" s="380" t="s">
        <v>6446</v>
      </c>
      <c r="D5165" s="382">
        <v>2601.5500000000002</v>
      </c>
    </row>
    <row r="5166" spans="1:4" s="380" customFormat="1" ht="12.75" x14ac:dyDescent="0.2">
      <c r="A5166" s="380">
        <v>13475</v>
      </c>
      <c r="B5166" s="380" t="s">
        <v>11222</v>
      </c>
      <c r="C5166" s="380" t="s">
        <v>6446</v>
      </c>
      <c r="D5166" s="382">
        <v>3169</v>
      </c>
    </row>
    <row r="5167" spans="1:4" s="380" customFormat="1" ht="12.75" x14ac:dyDescent="0.2">
      <c r="A5167" s="380">
        <v>25971</v>
      </c>
      <c r="B5167" s="380" t="s">
        <v>11223</v>
      </c>
      <c r="C5167" s="380" t="s">
        <v>6446</v>
      </c>
      <c r="D5167" s="382">
        <v>4382347.25</v>
      </c>
    </row>
    <row r="5168" spans="1:4" s="380" customFormat="1" ht="12.75" x14ac:dyDescent="0.2">
      <c r="A5168" s="380">
        <v>25970</v>
      </c>
      <c r="B5168" s="380" t="s">
        <v>11224</v>
      </c>
      <c r="C5168" s="380" t="s">
        <v>6446</v>
      </c>
      <c r="D5168" s="382">
        <v>1844917.33</v>
      </c>
    </row>
    <row r="5169" spans="1:4" s="380" customFormat="1" ht="12.75" x14ac:dyDescent="0.2">
      <c r="A5169" s="380">
        <v>13476</v>
      </c>
      <c r="B5169" s="380" t="s">
        <v>11225</v>
      </c>
      <c r="C5169" s="380" t="s">
        <v>6446</v>
      </c>
      <c r="D5169" s="382">
        <v>1858286.42</v>
      </c>
    </row>
    <row r="5170" spans="1:4" s="380" customFormat="1" ht="12.75" x14ac:dyDescent="0.2">
      <c r="A5170" s="380">
        <v>10488</v>
      </c>
      <c r="B5170" s="380" t="s">
        <v>11226</v>
      </c>
      <c r="C5170" s="380" t="s">
        <v>6446</v>
      </c>
      <c r="D5170" s="382">
        <v>2251334</v>
      </c>
    </row>
    <row r="5171" spans="1:4" s="380" customFormat="1" ht="12.75" x14ac:dyDescent="0.2">
      <c r="A5171" s="380">
        <v>13606</v>
      </c>
      <c r="B5171" s="380" t="s">
        <v>11227</v>
      </c>
      <c r="C5171" s="380" t="s">
        <v>6446</v>
      </c>
      <c r="D5171" s="382">
        <v>1994649.72</v>
      </c>
    </row>
    <row r="5172" spans="1:4" s="380" customFormat="1" ht="12.75" x14ac:dyDescent="0.2">
      <c r="A5172" s="380">
        <v>10489</v>
      </c>
      <c r="B5172" s="380" t="s">
        <v>11228</v>
      </c>
      <c r="C5172" s="380" t="s">
        <v>6456</v>
      </c>
      <c r="D5172" s="381">
        <v>13.7</v>
      </c>
    </row>
    <row r="5173" spans="1:4" s="380" customFormat="1" ht="12.75" x14ac:dyDescent="0.2">
      <c r="A5173" s="380">
        <v>41073</v>
      </c>
      <c r="B5173" s="380" t="s">
        <v>11229</v>
      </c>
      <c r="C5173" s="380" t="s">
        <v>6627</v>
      </c>
      <c r="D5173" s="382">
        <v>2444.23</v>
      </c>
    </row>
    <row r="5174" spans="1:4" s="380" customFormat="1" ht="12.75" x14ac:dyDescent="0.2">
      <c r="A5174" s="380">
        <v>34391</v>
      </c>
      <c r="B5174" s="380" t="s">
        <v>11230</v>
      </c>
      <c r="C5174" s="380" t="s">
        <v>6447</v>
      </c>
      <c r="D5174" s="381">
        <v>465.89</v>
      </c>
    </row>
    <row r="5175" spans="1:4" s="380" customFormat="1" ht="12.75" x14ac:dyDescent="0.2">
      <c r="A5175" s="380">
        <v>10496</v>
      </c>
      <c r="B5175" s="380" t="s">
        <v>11231</v>
      </c>
      <c r="C5175" s="380" t="s">
        <v>6447</v>
      </c>
      <c r="D5175" s="381">
        <v>405.55</v>
      </c>
    </row>
    <row r="5176" spans="1:4" s="380" customFormat="1" ht="12.75" x14ac:dyDescent="0.2">
      <c r="A5176" s="380">
        <v>10497</v>
      </c>
      <c r="B5176" s="380" t="s">
        <v>11232</v>
      </c>
      <c r="C5176" s="380" t="s">
        <v>6447</v>
      </c>
      <c r="D5176" s="382">
        <v>1054.44</v>
      </c>
    </row>
    <row r="5177" spans="1:4" s="380" customFormat="1" ht="12.75" x14ac:dyDescent="0.2">
      <c r="A5177" s="380">
        <v>10504</v>
      </c>
      <c r="B5177" s="380" t="s">
        <v>11233</v>
      </c>
      <c r="C5177" s="380" t="s">
        <v>6447</v>
      </c>
      <c r="D5177" s="382">
        <v>1232.8800000000001</v>
      </c>
    </row>
    <row r="5178" spans="1:4" s="380" customFormat="1" ht="12.75" x14ac:dyDescent="0.2">
      <c r="A5178" s="380">
        <v>34390</v>
      </c>
      <c r="B5178" s="380" t="s">
        <v>11234</v>
      </c>
      <c r="C5178" s="380" t="s">
        <v>6447</v>
      </c>
      <c r="D5178" s="381">
        <v>363.37</v>
      </c>
    </row>
    <row r="5179" spans="1:4" s="380" customFormat="1" ht="12.75" x14ac:dyDescent="0.2">
      <c r="A5179" s="380">
        <v>34389</v>
      </c>
      <c r="B5179" s="380" t="s">
        <v>11235</v>
      </c>
      <c r="C5179" s="380" t="s">
        <v>6447</v>
      </c>
      <c r="D5179" s="381">
        <v>113.55</v>
      </c>
    </row>
    <row r="5180" spans="1:4" s="380" customFormat="1" ht="12.75" x14ac:dyDescent="0.2">
      <c r="A5180" s="380">
        <v>34388</v>
      </c>
      <c r="B5180" s="380" t="s">
        <v>11236</v>
      </c>
      <c r="C5180" s="380" t="s">
        <v>6447</v>
      </c>
      <c r="D5180" s="381">
        <v>161.38</v>
      </c>
    </row>
    <row r="5181" spans="1:4" s="380" customFormat="1" ht="12.75" x14ac:dyDescent="0.2">
      <c r="A5181" s="380">
        <v>34387</v>
      </c>
      <c r="B5181" s="380" t="s">
        <v>11237</v>
      </c>
      <c r="C5181" s="380" t="s">
        <v>6447</v>
      </c>
      <c r="D5181" s="381">
        <v>261.98</v>
      </c>
    </row>
    <row r="5182" spans="1:4" s="380" customFormat="1" ht="12.75" x14ac:dyDescent="0.2">
      <c r="A5182" s="380">
        <v>11188</v>
      </c>
      <c r="B5182" s="380" t="s">
        <v>11238</v>
      </c>
      <c r="C5182" s="380" t="s">
        <v>6447</v>
      </c>
      <c r="D5182" s="381">
        <v>129.77000000000001</v>
      </c>
    </row>
    <row r="5183" spans="1:4" s="380" customFormat="1" ht="12.75" x14ac:dyDescent="0.2">
      <c r="A5183" s="380">
        <v>11189</v>
      </c>
      <c r="B5183" s="380" t="s">
        <v>11239</v>
      </c>
      <c r="C5183" s="380" t="s">
        <v>6447</v>
      </c>
      <c r="D5183" s="381">
        <v>194.66</v>
      </c>
    </row>
    <row r="5184" spans="1:4" s="380" customFormat="1" ht="12.75" x14ac:dyDescent="0.2">
      <c r="A5184" s="380">
        <v>21107</v>
      </c>
      <c r="B5184" s="380" t="s">
        <v>11240</v>
      </c>
      <c r="C5184" s="380" t="s">
        <v>6447</v>
      </c>
      <c r="D5184" s="381">
        <v>140.08000000000001</v>
      </c>
    </row>
    <row r="5185" spans="1:4" s="380" customFormat="1" ht="12.75" x14ac:dyDescent="0.2">
      <c r="A5185" s="380">
        <v>34386</v>
      </c>
      <c r="B5185" s="380" t="s">
        <v>11241</v>
      </c>
      <c r="C5185" s="380" t="s">
        <v>6447</v>
      </c>
      <c r="D5185" s="381">
        <v>243.33</v>
      </c>
    </row>
    <row r="5186" spans="1:4" s="380" customFormat="1" ht="12.75" x14ac:dyDescent="0.2">
      <c r="A5186" s="380">
        <v>10490</v>
      </c>
      <c r="B5186" s="380" t="s">
        <v>11242</v>
      </c>
      <c r="C5186" s="380" t="s">
        <v>6447</v>
      </c>
      <c r="D5186" s="381">
        <v>73</v>
      </c>
    </row>
    <row r="5187" spans="1:4" s="380" customFormat="1" ht="12.75" x14ac:dyDescent="0.2">
      <c r="A5187" s="380">
        <v>10492</v>
      </c>
      <c r="B5187" s="380" t="s">
        <v>11243</v>
      </c>
      <c r="C5187" s="380" t="s">
        <v>6447</v>
      </c>
      <c r="D5187" s="381">
        <v>97.33</v>
      </c>
    </row>
    <row r="5188" spans="1:4" s="380" customFormat="1" ht="12.75" x14ac:dyDescent="0.2">
      <c r="A5188" s="380">
        <v>10493</v>
      </c>
      <c r="B5188" s="380" t="s">
        <v>11244</v>
      </c>
      <c r="C5188" s="380" t="s">
        <v>6447</v>
      </c>
      <c r="D5188" s="381">
        <v>113.55</v>
      </c>
    </row>
    <row r="5189" spans="1:4" s="380" customFormat="1" ht="12.75" x14ac:dyDescent="0.2">
      <c r="A5189" s="380">
        <v>10491</v>
      </c>
      <c r="B5189" s="380" t="s">
        <v>11245</v>
      </c>
      <c r="C5189" s="380" t="s">
        <v>6447</v>
      </c>
      <c r="D5189" s="381">
        <v>137.88</v>
      </c>
    </row>
    <row r="5190" spans="1:4" s="380" customFormat="1" ht="12.75" x14ac:dyDescent="0.2">
      <c r="A5190" s="380">
        <v>34385</v>
      </c>
      <c r="B5190" s="380" t="s">
        <v>11246</v>
      </c>
      <c r="C5190" s="380" t="s">
        <v>6447</v>
      </c>
      <c r="D5190" s="381">
        <v>201.15</v>
      </c>
    </row>
    <row r="5191" spans="1:4" s="380" customFormat="1" ht="12.75" x14ac:dyDescent="0.2">
      <c r="A5191" s="380">
        <v>10499</v>
      </c>
      <c r="B5191" s="380" t="s">
        <v>11247</v>
      </c>
      <c r="C5191" s="380" t="s">
        <v>6447</v>
      </c>
      <c r="D5191" s="381">
        <v>81.11</v>
      </c>
    </row>
    <row r="5192" spans="1:4" s="380" customFormat="1" ht="12.75" x14ac:dyDescent="0.2">
      <c r="A5192" s="380">
        <v>34384</v>
      </c>
      <c r="B5192" s="380" t="s">
        <v>11248</v>
      </c>
      <c r="C5192" s="380" t="s">
        <v>6447</v>
      </c>
      <c r="D5192" s="381">
        <v>243.33</v>
      </c>
    </row>
    <row r="5193" spans="1:4" s="380" customFormat="1" ht="12.75" x14ac:dyDescent="0.2">
      <c r="A5193" s="380">
        <v>11185</v>
      </c>
      <c r="B5193" s="380" t="s">
        <v>11249</v>
      </c>
      <c r="C5193" s="380" t="s">
        <v>6447</v>
      </c>
      <c r="D5193" s="381">
        <v>251.44</v>
      </c>
    </row>
    <row r="5194" spans="1:4" s="380" customFormat="1" ht="12.75" x14ac:dyDescent="0.2">
      <c r="A5194" s="380">
        <v>10507</v>
      </c>
      <c r="B5194" s="380" t="s">
        <v>11250</v>
      </c>
      <c r="C5194" s="380" t="s">
        <v>6447</v>
      </c>
      <c r="D5194" s="381">
        <v>204.18</v>
      </c>
    </row>
    <row r="5195" spans="1:4" s="380" customFormat="1" ht="12.75" x14ac:dyDescent="0.2">
      <c r="A5195" s="380">
        <v>10505</v>
      </c>
      <c r="B5195" s="380" t="s">
        <v>11251</v>
      </c>
      <c r="C5195" s="380" t="s">
        <v>6447</v>
      </c>
      <c r="D5195" s="381">
        <v>120.48</v>
      </c>
    </row>
    <row r="5196" spans="1:4" s="380" customFormat="1" ht="12.75" x14ac:dyDescent="0.2">
      <c r="A5196" s="380">
        <v>10506</v>
      </c>
      <c r="B5196" s="380" t="s">
        <v>11252</v>
      </c>
      <c r="C5196" s="380" t="s">
        <v>6447</v>
      </c>
      <c r="D5196" s="381">
        <v>157.28</v>
      </c>
    </row>
    <row r="5197" spans="1:4" s="380" customFormat="1" ht="12.75" x14ac:dyDescent="0.2">
      <c r="A5197" s="380">
        <v>5031</v>
      </c>
      <c r="B5197" s="380" t="s">
        <v>11253</v>
      </c>
      <c r="C5197" s="380" t="s">
        <v>6447</v>
      </c>
      <c r="D5197" s="381">
        <v>220.85</v>
      </c>
    </row>
    <row r="5198" spans="1:4" s="380" customFormat="1" ht="12.75" x14ac:dyDescent="0.2">
      <c r="A5198" s="380">
        <v>10502</v>
      </c>
      <c r="B5198" s="380" t="s">
        <v>11254</v>
      </c>
      <c r="C5198" s="380" t="s">
        <v>6447</v>
      </c>
      <c r="D5198" s="381">
        <v>257.33999999999997</v>
      </c>
    </row>
    <row r="5199" spans="1:4" s="380" customFormat="1" ht="12.75" x14ac:dyDescent="0.2">
      <c r="A5199" s="380">
        <v>10501</v>
      </c>
      <c r="B5199" s="380" t="s">
        <v>11255</v>
      </c>
      <c r="C5199" s="380" t="s">
        <v>6447</v>
      </c>
      <c r="D5199" s="381">
        <v>145.38999999999999</v>
      </c>
    </row>
    <row r="5200" spans="1:4" s="380" customFormat="1" ht="12.75" x14ac:dyDescent="0.2">
      <c r="A5200" s="380">
        <v>10503</v>
      </c>
      <c r="B5200" s="380" t="s">
        <v>11256</v>
      </c>
      <c r="C5200" s="380" t="s">
        <v>6447</v>
      </c>
      <c r="D5200" s="381">
        <v>196.42</v>
      </c>
    </row>
    <row r="5201" spans="1:4" s="380" customFormat="1" ht="12.75" x14ac:dyDescent="0.2">
      <c r="A5201" s="380">
        <v>4500</v>
      </c>
      <c r="B5201" s="380" t="s">
        <v>11257</v>
      </c>
      <c r="C5201" s="380" t="s">
        <v>6465</v>
      </c>
      <c r="D5201" s="381">
        <v>16.09</v>
      </c>
    </row>
    <row r="5202" spans="1:4" s="380" customFormat="1" ht="12.75" x14ac:dyDescent="0.2">
      <c r="A5202" s="380">
        <v>4448</v>
      </c>
      <c r="B5202" s="380" t="s">
        <v>11258</v>
      </c>
      <c r="C5202" s="380" t="s">
        <v>6465</v>
      </c>
      <c r="D5202" s="381">
        <v>22.1</v>
      </c>
    </row>
    <row r="5203" spans="1:4" s="380" customFormat="1" ht="12.75" x14ac:dyDescent="0.2">
      <c r="A5203" s="380">
        <v>20213</v>
      </c>
      <c r="B5203" s="380" t="s">
        <v>13246</v>
      </c>
      <c r="C5203" s="380" t="s">
        <v>6465</v>
      </c>
      <c r="D5203" s="381">
        <v>28.6</v>
      </c>
    </row>
    <row r="5204" spans="1:4" s="380" customFormat="1" ht="12.75" x14ac:dyDescent="0.2">
      <c r="A5204" s="380">
        <v>20211</v>
      </c>
      <c r="B5204" s="380" t="s">
        <v>13247</v>
      </c>
      <c r="C5204" s="380" t="s">
        <v>6465</v>
      </c>
      <c r="D5204" s="381">
        <v>37.869999999999997</v>
      </c>
    </row>
    <row r="5205" spans="1:4" s="380" customFormat="1" ht="12.75" x14ac:dyDescent="0.2">
      <c r="A5205" s="380">
        <v>40270</v>
      </c>
      <c r="B5205" s="380" t="s">
        <v>11259</v>
      </c>
      <c r="C5205" s="380" t="s">
        <v>6465</v>
      </c>
      <c r="D5205" s="381">
        <v>93.93</v>
      </c>
    </row>
    <row r="5206" spans="1:4" s="380" customFormat="1" ht="12.75" x14ac:dyDescent="0.2">
      <c r="A5206" s="380">
        <v>4425</v>
      </c>
      <c r="B5206" s="380" t="s">
        <v>13248</v>
      </c>
      <c r="C5206" s="380" t="s">
        <v>6465</v>
      </c>
      <c r="D5206" s="381">
        <v>31.3</v>
      </c>
    </row>
    <row r="5207" spans="1:4" s="380" customFormat="1" ht="12.75" x14ac:dyDescent="0.2">
      <c r="A5207" s="380">
        <v>4472</v>
      </c>
      <c r="B5207" s="380" t="s">
        <v>13249</v>
      </c>
      <c r="C5207" s="380" t="s">
        <v>6465</v>
      </c>
      <c r="D5207" s="381">
        <v>39.1</v>
      </c>
    </row>
    <row r="5208" spans="1:4" s="380" customFormat="1" ht="12.75" x14ac:dyDescent="0.2">
      <c r="A5208" s="380">
        <v>35272</v>
      </c>
      <c r="B5208" s="380" t="s">
        <v>13250</v>
      </c>
      <c r="C5208" s="380" t="s">
        <v>6465</v>
      </c>
      <c r="D5208" s="381">
        <v>56.53</v>
      </c>
    </row>
    <row r="5209" spans="1:4" s="380" customFormat="1" ht="12.75" x14ac:dyDescent="0.2">
      <c r="A5209" s="380">
        <v>4481</v>
      </c>
      <c r="B5209" s="380" t="s">
        <v>13251</v>
      </c>
      <c r="C5209" s="380" t="s">
        <v>6465</v>
      </c>
      <c r="D5209" s="381">
        <v>60.51</v>
      </c>
    </row>
    <row r="5210" spans="1:4" s="380" customFormat="1" ht="12.75" x14ac:dyDescent="0.2">
      <c r="A5210" s="380">
        <v>34345</v>
      </c>
      <c r="B5210" s="380" t="s">
        <v>11260</v>
      </c>
      <c r="C5210" s="380" t="s">
        <v>6456</v>
      </c>
      <c r="D5210" s="381">
        <v>10.24</v>
      </c>
    </row>
    <row r="5211" spans="1:4" s="380" customFormat="1" ht="12.75" x14ac:dyDescent="0.2">
      <c r="A5211" s="380">
        <v>41096</v>
      </c>
      <c r="B5211" s="380" t="s">
        <v>11261</v>
      </c>
      <c r="C5211" s="380" t="s">
        <v>6627</v>
      </c>
      <c r="D5211" s="382">
        <v>1827.85</v>
      </c>
    </row>
    <row r="5212" spans="1:4" s="380" customFormat="1" ht="12.75" x14ac:dyDescent="0.2">
      <c r="A5212" s="380">
        <v>41776</v>
      </c>
      <c r="B5212" s="380" t="s">
        <v>11262</v>
      </c>
      <c r="C5212" s="380" t="s">
        <v>6456</v>
      </c>
      <c r="D5212" s="381">
        <v>14.05</v>
      </c>
    </row>
    <row r="5213" spans="1:4" s="380" customFormat="1" ht="12.75" x14ac:dyDescent="0.2">
      <c r="A5213" s="380" t="s">
        <v>6439</v>
      </c>
    </row>
    <row r="5214" spans="1:4" s="380" customFormat="1" ht="12.75" x14ac:dyDescent="0.2">
      <c r="A5214" s="380" t="s">
        <v>15208</v>
      </c>
    </row>
  </sheetData>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8BE08-B386-41AB-B30B-0500F0A812B2}">
  <dimension ref="A5:E7097"/>
  <sheetViews>
    <sheetView zoomScale="80" zoomScaleNormal="80" workbookViewId="0">
      <selection activeCell="A5" sqref="A5:XFD7097"/>
    </sheetView>
  </sheetViews>
  <sheetFormatPr defaultRowHeight="15" x14ac:dyDescent="0.25"/>
  <cols>
    <col min="1" max="1" width="24.5703125" style="348" customWidth="1"/>
    <col min="2" max="2" width="48.7109375" style="348" customWidth="1"/>
    <col min="3" max="3" width="8.140625" style="348" customWidth="1"/>
    <col min="4" max="4" width="21.140625" style="348" customWidth="1"/>
    <col min="6" max="16384" width="9.140625" style="343"/>
  </cols>
  <sheetData>
    <row r="5" spans="1:4" s="380" customFormat="1" ht="13.5" x14ac:dyDescent="0.25">
      <c r="A5" s="383" t="s">
        <v>826</v>
      </c>
      <c r="B5" s="383" t="s">
        <v>827</v>
      </c>
      <c r="C5" s="383" t="s">
        <v>828</v>
      </c>
      <c r="D5" s="383" t="s">
        <v>829</v>
      </c>
    </row>
    <row r="6" spans="1:4" s="380" customFormat="1" ht="12.75" x14ac:dyDescent="0.2"/>
    <row r="7" spans="1:4" s="380" customFormat="1" ht="13.5" x14ac:dyDescent="0.25">
      <c r="A7" s="383">
        <v>97141</v>
      </c>
      <c r="B7" s="383" t="s">
        <v>830</v>
      </c>
      <c r="C7" s="383" t="s">
        <v>51</v>
      </c>
      <c r="D7" s="384">
        <v>6.56</v>
      </c>
    </row>
    <row r="8" spans="1:4" s="380" customFormat="1" ht="13.5" x14ac:dyDescent="0.25">
      <c r="A8" s="383">
        <v>97142</v>
      </c>
      <c r="B8" s="383" t="s">
        <v>831</v>
      </c>
      <c r="C8" s="383" t="s">
        <v>51</v>
      </c>
      <c r="D8" s="384">
        <v>7.32</v>
      </c>
    </row>
    <row r="9" spans="1:4" s="380" customFormat="1" ht="13.5" x14ac:dyDescent="0.25">
      <c r="A9" s="383">
        <v>97143</v>
      </c>
      <c r="B9" s="383" t="s">
        <v>832</v>
      </c>
      <c r="C9" s="383" t="s">
        <v>51</v>
      </c>
      <c r="D9" s="384">
        <v>9.2100000000000009</v>
      </c>
    </row>
    <row r="10" spans="1:4" s="380" customFormat="1" ht="13.5" x14ac:dyDescent="0.25">
      <c r="A10" s="383">
        <v>97144</v>
      </c>
      <c r="B10" s="383" t="s">
        <v>833</v>
      </c>
      <c r="C10" s="383" t="s">
        <v>51</v>
      </c>
      <c r="D10" s="384">
        <v>11.07</v>
      </c>
    </row>
    <row r="11" spans="1:4" s="380" customFormat="1" ht="13.5" x14ac:dyDescent="0.25">
      <c r="A11" s="383">
        <v>97145</v>
      </c>
      <c r="B11" s="383" t="s">
        <v>834</v>
      </c>
      <c r="C11" s="383" t="s">
        <v>51</v>
      </c>
      <c r="D11" s="384">
        <v>12.99</v>
      </c>
    </row>
    <row r="12" spans="1:4" s="380" customFormat="1" ht="13.5" x14ac:dyDescent="0.25">
      <c r="A12" s="383">
        <v>97146</v>
      </c>
      <c r="B12" s="383" t="s">
        <v>835</v>
      </c>
      <c r="C12" s="383" t="s">
        <v>51</v>
      </c>
      <c r="D12" s="384">
        <v>14.89</v>
      </c>
    </row>
    <row r="13" spans="1:4" s="380" customFormat="1" ht="13.5" x14ac:dyDescent="0.25">
      <c r="A13" s="383">
        <v>97147</v>
      </c>
      <c r="B13" s="383" t="s">
        <v>836</v>
      </c>
      <c r="C13" s="383" t="s">
        <v>51</v>
      </c>
      <c r="D13" s="384">
        <v>16.79</v>
      </c>
    </row>
    <row r="14" spans="1:4" s="380" customFormat="1" ht="13.5" x14ac:dyDescent="0.25">
      <c r="A14" s="383">
        <v>97148</v>
      </c>
      <c r="B14" s="383" t="s">
        <v>837</v>
      </c>
      <c r="C14" s="383" t="s">
        <v>51</v>
      </c>
      <c r="D14" s="384">
        <v>18.68</v>
      </c>
    </row>
    <row r="15" spans="1:4" s="380" customFormat="1" ht="13.5" x14ac:dyDescent="0.25">
      <c r="A15" s="383">
        <v>97149</v>
      </c>
      <c r="B15" s="383" t="s">
        <v>838</v>
      </c>
      <c r="C15" s="383" t="s">
        <v>51</v>
      </c>
      <c r="D15" s="384">
        <v>20.62</v>
      </c>
    </row>
    <row r="16" spans="1:4" s="380" customFormat="1" ht="13.5" x14ac:dyDescent="0.25">
      <c r="A16" s="383">
        <v>97150</v>
      </c>
      <c r="B16" s="383" t="s">
        <v>839</v>
      </c>
      <c r="C16" s="383" t="s">
        <v>51</v>
      </c>
      <c r="D16" s="384">
        <v>25.65</v>
      </c>
    </row>
    <row r="17" spans="1:4" s="380" customFormat="1" ht="13.5" x14ac:dyDescent="0.25">
      <c r="A17" s="383">
        <v>97151</v>
      </c>
      <c r="B17" s="383" t="s">
        <v>840</v>
      </c>
      <c r="C17" s="383" t="s">
        <v>51</v>
      </c>
      <c r="D17" s="384">
        <v>29.94</v>
      </c>
    </row>
    <row r="18" spans="1:4" s="380" customFormat="1" ht="13.5" x14ac:dyDescent="0.25">
      <c r="A18" s="383">
        <v>97152</v>
      </c>
      <c r="B18" s="383" t="s">
        <v>841</v>
      </c>
      <c r="C18" s="383" t="s">
        <v>51</v>
      </c>
      <c r="D18" s="384">
        <v>33.97</v>
      </c>
    </row>
    <row r="19" spans="1:4" s="380" customFormat="1" ht="13.5" x14ac:dyDescent="0.25">
      <c r="A19" s="383">
        <v>97153</v>
      </c>
      <c r="B19" s="383" t="s">
        <v>842</v>
      </c>
      <c r="C19" s="383" t="s">
        <v>51</v>
      </c>
      <c r="D19" s="384">
        <v>38.15</v>
      </c>
    </row>
    <row r="20" spans="1:4" s="380" customFormat="1" ht="13.5" x14ac:dyDescent="0.25">
      <c r="A20" s="383">
        <v>97154</v>
      </c>
      <c r="B20" s="383" t="s">
        <v>843</v>
      </c>
      <c r="C20" s="383" t="s">
        <v>51</v>
      </c>
      <c r="D20" s="384">
        <v>42.38</v>
      </c>
    </row>
    <row r="21" spans="1:4" s="380" customFormat="1" ht="13.5" x14ac:dyDescent="0.25">
      <c r="A21" s="383">
        <v>97155</v>
      </c>
      <c r="B21" s="383" t="s">
        <v>844</v>
      </c>
      <c r="C21" s="383" t="s">
        <v>51</v>
      </c>
      <c r="D21" s="384">
        <v>46.61</v>
      </c>
    </row>
    <row r="22" spans="1:4" s="380" customFormat="1" ht="13.5" x14ac:dyDescent="0.25">
      <c r="A22" s="383">
        <v>97156</v>
      </c>
      <c r="B22" s="383" t="s">
        <v>845</v>
      </c>
      <c r="C22" s="383" t="s">
        <v>51</v>
      </c>
      <c r="D22" s="384">
        <v>55.5</v>
      </c>
    </row>
    <row r="23" spans="1:4" s="380" customFormat="1" ht="13.5" x14ac:dyDescent="0.25">
      <c r="A23" s="383">
        <v>97157</v>
      </c>
      <c r="B23" s="383" t="s">
        <v>846</v>
      </c>
      <c r="C23" s="383" t="s">
        <v>51</v>
      </c>
      <c r="D23" s="384">
        <v>4.01</v>
      </c>
    </row>
    <row r="24" spans="1:4" s="380" customFormat="1" ht="13.5" x14ac:dyDescent="0.25">
      <c r="A24" s="383">
        <v>97158</v>
      </c>
      <c r="B24" s="383" t="s">
        <v>847</v>
      </c>
      <c r="C24" s="383" t="s">
        <v>51</v>
      </c>
      <c r="D24" s="384">
        <v>4.4800000000000004</v>
      </c>
    </row>
    <row r="25" spans="1:4" s="380" customFormat="1" ht="13.5" x14ac:dyDescent="0.25">
      <c r="A25" s="383">
        <v>97159</v>
      </c>
      <c r="B25" s="383" t="s">
        <v>848</v>
      </c>
      <c r="C25" s="383" t="s">
        <v>51</v>
      </c>
      <c r="D25" s="384">
        <v>5.64</v>
      </c>
    </row>
    <row r="26" spans="1:4" s="380" customFormat="1" ht="13.5" x14ac:dyDescent="0.25">
      <c r="A26" s="383">
        <v>97160</v>
      </c>
      <c r="B26" s="383" t="s">
        <v>849</v>
      </c>
      <c r="C26" s="383" t="s">
        <v>51</v>
      </c>
      <c r="D26" s="384">
        <v>6.79</v>
      </c>
    </row>
    <row r="27" spans="1:4" s="380" customFormat="1" ht="13.5" x14ac:dyDescent="0.25">
      <c r="A27" s="383">
        <v>97161</v>
      </c>
      <c r="B27" s="383" t="s">
        <v>850</v>
      </c>
      <c r="C27" s="383" t="s">
        <v>51</v>
      </c>
      <c r="D27" s="384">
        <v>7.97</v>
      </c>
    </row>
    <row r="28" spans="1:4" s="380" customFormat="1" ht="13.5" x14ac:dyDescent="0.25">
      <c r="A28" s="383">
        <v>97162</v>
      </c>
      <c r="B28" s="383" t="s">
        <v>851</v>
      </c>
      <c r="C28" s="383" t="s">
        <v>51</v>
      </c>
      <c r="D28" s="384">
        <v>9.15</v>
      </c>
    </row>
    <row r="29" spans="1:4" s="380" customFormat="1" ht="13.5" x14ac:dyDescent="0.25">
      <c r="A29" s="383">
        <v>97163</v>
      </c>
      <c r="B29" s="383" t="s">
        <v>852</v>
      </c>
      <c r="C29" s="383" t="s">
        <v>51</v>
      </c>
      <c r="D29" s="384">
        <v>10.33</v>
      </c>
    </row>
    <row r="30" spans="1:4" s="380" customFormat="1" ht="13.5" x14ac:dyDescent="0.25">
      <c r="A30" s="383">
        <v>97164</v>
      </c>
      <c r="B30" s="383" t="s">
        <v>853</v>
      </c>
      <c r="C30" s="383" t="s">
        <v>51</v>
      </c>
      <c r="D30" s="384">
        <v>11.49</v>
      </c>
    </row>
    <row r="31" spans="1:4" s="380" customFormat="1" ht="13.5" x14ac:dyDescent="0.25">
      <c r="A31" s="383">
        <v>97165</v>
      </c>
      <c r="B31" s="383" t="s">
        <v>854</v>
      </c>
      <c r="C31" s="383" t="s">
        <v>51</v>
      </c>
      <c r="D31" s="384">
        <v>12.72</v>
      </c>
    </row>
    <row r="32" spans="1:4" s="380" customFormat="1" ht="13.5" x14ac:dyDescent="0.25">
      <c r="A32" s="383">
        <v>97166</v>
      </c>
      <c r="B32" s="383" t="s">
        <v>855</v>
      </c>
      <c r="C32" s="383" t="s">
        <v>51</v>
      </c>
      <c r="D32" s="384">
        <v>15.79</v>
      </c>
    </row>
    <row r="33" spans="1:4" s="380" customFormat="1" ht="13.5" x14ac:dyDescent="0.25">
      <c r="A33" s="383">
        <v>97167</v>
      </c>
      <c r="B33" s="383" t="s">
        <v>856</v>
      </c>
      <c r="C33" s="383" t="s">
        <v>51</v>
      </c>
      <c r="D33" s="384">
        <v>18.46</v>
      </c>
    </row>
    <row r="34" spans="1:4" s="380" customFormat="1" ht="13.5" x14ac:dyDescent="0.25">
      <c r="A34" s="383">
        <v>97168</v>
      </c>
      <c r="B34" s="383" t="s">
        <v>857</v>
      </c>
      <c r="C34" s="383" t="s">
        <v>51</v>
      </c>
      <c r="D34" s="384">
        <v>20.88</v>
      </c>
    </row>
    <row r="35" spans="1:4" s="380" customFormat="1" ht="13.5" x14ac:dyDescent="0.25">
      <c r="A35" s="383">
        <v>97169</v>
      </c>
      <c r="B35" s="383" t="s">
        <v>858</v>
      </c>
      <c r="C35" s="383" t="s">
        <v>51</v>
      </c>
      <c r="D35" s="384">
        <v>23.44</v>
      </c>
    </row>
    <row r="36" spans="1:4" s="380" customFormat="1" ht="13.5" x14ac:dyDescent="0.25">
      <c r="A36" s="383">
        <v>97170</v>
      </c>
      <c r="B36" s="383" t="s">
        <v>859</v>
      </c>
      <c r="C36" s="383" t="s">
        <v>51</v>
      </c>
      <c r="D36" s="384">
        <v>26.05</v>
      </c>
    </row>
    <row r="37" spans="1:4" s="380" customFormat="1" ht="13.5" x14ac:dyDescent="0.25">
      <c r="A37" s="383">
        <v>97171</v>
      </c>
      <c r="B37" s="383" t="s">
        <v>860</v>
      </c>
      <c r="C37" s="383" t="s">
        <v>51</v>
      </c>
      <c r="D37" s="384">
        <v>28.67</v>
      </c>
    </row>
    <row r="38" spans="1:4" s="380" customFormat="1" ht="13.5" x14ac:dyDescent="0.25">
      <c r="A38" s="383">
        <v>97172</v>
      </c>
      <c r="B38" s="383" t="s">
        <v>861</v>
      </c>
      <c r="C38" s="383" t="s">
        <v>51</v>
      </c>
      <c r="D38" s="384">
        <v>34.32</v>
      </c>
    </row>
    <row r="39" spans="1:4" s="380" customFormat="1" ht="13.5" x14ac:dyDescent="0.25">
      <c r="A39" s="383">
        <v>97173</v>
      </c>
      <c r="B39" s="383" t="s">
        <v>862</v>
      </c>
      <c r="C39" s="383" t="s">
        <v>51</v>
      </c>
      <c r="D39" s="384">
        <v>29.45</v>
      </c>
    </row>
    <row r="40" spans="1:4" s="380" customFormat="1" ht="13.5" x14ac:dyDescent="0.25">
      <c r="A40" s="383">
        <v>97174</v>
      </c>
      <c r="B40" s="383" t="s">
        <v>863</v>
      </c>
      <c r="C40" s="383" t="s">
        <v>51</v>
      </c>
      <c r="D40" s="384">
        <v>34.08</v>
      </c>
    </row>
    <row r="41" spans="1:4" s="380" customFormat="1" ht="13.5" x14ac:dyDescent="0.25">
      <c r="A41" s="383">
        <v>97175</v>
      </c>
      <c r="B41" s="383" t="s">
        <v>864</v>
      </c>
      <c r="C41" s="383" t="s">
        <v>51</v>
      </c>
      <c r="D41" s="384">
        <v>38.729999999999997</v>
      </c>
    </row>
    <row r="42" spans="1:4" s="380" customFormat="1" ht="13.5" x14ac:dyDescent="0.25">
      <c r="A42" s="383">
        <v>97176</v>
      </c>
      <c r="B42" s="383" t="s">
        <v>865</v>
      </c>
      <c r="C42" s="383" t="s">
        <v>51</v>
      </c>
      <c r="D42" s="384">
        <v>43.35</v>
      </c>
    </row>
    <row r="43" spans="1:4" s="380" customFormat="1" ht="13.5" x14ac:dyDescent="0.25">
      <c r="A43" s="383">
        <v>97177</v>
      </c>
      <c r="B43" s="383" t="s">
        <v>866</v>
      </c>
      <c r="C43" s="383" t="s">
        <v>51</v>
      </c>
      <c r="D43" s="384">
        <v>52.63</v>
      </c>
    </row>
    <row r="44" spans="1:4" s="380" customFormat="1" ht="13.5" x14ac:dyDescent="0.25">
      <c r="A44" s="383">
        <v>97178</v>
      </c>
      <c r="B44" s="383" t="s">
        <v>867</v>
      </c>
      <c r="C44" s="383" t="s">
        <v>51</v>
      </c>
      <c r="D44" s="384">
        <v>61.9</v>
      </c>
    </row>
    <row r="45" spans="1:4" s="380" customFormat="1" ht="13.5" x14ac:dyDescent="0.25">
      <c r="A45" s="383">
        <v>97179</v>
      </c>
      <c r="B45" s="383" t="s">
        <v>868</v>
      </c>
      <c r="C45" s="383" t="s">
        <v>51</v>
      </c>
      <c r="D45" s="384">
        <v>71.150000000000006</v>
      </c>
    </row>
    <row r="46" spans="1:4" s="380" customFormat="1" ht="13.5" x14ac:dyDescent="0.25">
      <c r="A46" s="383">
        <v>97180</v>
      </c>
      <c r="B46" s="383" t="s">
        <v>869</v>
      </c>
      <c r="C46" s="383" t="s">
        <v>51</v>
      </c>
      <c r="D46" s="384">
        <v>80.430000000000007</v>
      </c>
    </row>
    <row r="47" spans="1:4" s="380" customFormat="1" ht="13.5" x14ac:dyDescent="0.25">
      <c r="A47" s="383">
        <v>97181</v>
      </c>
      <c r="B47" s="383" t="s">
        <v>870</v>
      </c>
      <c r="C47" s="383" t="s">
        <v>51</v>
      </c>
      <c r="D47" s="384">
        <v>93.03</v>
      </c>
    </row>
    <row r="48" spans="1:4" s="380" customFormat="1" ht="13.5" x14ac:dyDescent="0.25">
      <c r="A48" s="383">
        <v>97182</v>
      </c>
      <c r="B48" s="383" t="s">
        <v>871</v>
      </c>
      <c r="C48" s="383" t="s">
        <v>51</v>
      </c>
      <c r="D48" s="384">
        <v>102.65</v>
      </c>
    </row>
    <row r="49" spans="1:4" s="380" customFormat="1" ht="13.5" x14ac:dyDescent="0.25">
      <c r="A49" s="383">
        <v>97183</v>
      </c>
      <c r="B49" s="383" t="s">
        <v>872</v>
      </c>
      <c r="C49" s="383" t="s">
        <v>51</v>
      </c>
      <c r="D49" s="384">
        <v>24.2</v>
      </c>
    </row>
    <row r="50" spans="1:4" s="380" customFormat="1" ht="13.5" x14ac:dyDescent="0.25">
      <c r="A50" s="383">
        <v>97184</v>
      </c>
      <c r="B50" s="383" t="s">
        <v>873</v>
      </c>
      <c r="C50" s="383" t="s">
        <v>51</v>
      </c>
      <c r="D50" s="384">
        <v>28.05</v>
      </c>
    </row>
    <row r="51" spans="1:4" s="380" customFormat="1" ht="13.5" x14ac:dyDescent="0.25">
      <c r="A51" s="383">
        <v>97185</v>
      </c>
      <c r="B51" s="383" t="s">
        <v>874</v>
      </c>
      <c r="C51" s="383" t="s">
        <v>51</v>
      </c>
      <c r="D51" s="384">
        <v>31.93</v>
      </c>
    </row>
    <row r="52" spans="1:4" s="380" customFormat="1" ht="13.5" x14ac:dyDescent="0.25">
      <c r="A52" s="383">
        <v>97186</v>
      </c>
      <c r="B52" s="383" t="s">
        <v>875</v>
      </c>
      <c r="C52" s="383" t="s">
        <v>51</v>
      </c>
      <c r="D52" s="384">
        <v>35.79</v>
      </c>
    </row>
    <row r="53" spans="1:4" s="380" customFormat="1" ht="13.5" x14ac:dyDescent="0.25">
      <c r="A53" s="383">
        <v>97187</v>
      </c>
      <c r="B53" s="383" t="s">
        <v>876</v>
      </c>
      <c r="C53" s="383" t="s">
        <v>51</v>
      </c>
      <c r="D53" s="384">
        <v>43.53</v>
      </c>
    </row>
    <row r="54" spans="1:4" s="380" customFormat="1" ht="13.5" x14ac:dyDescent="0.25">
      <c r="A54" s="383">
        <v>97188</v>
      </c>
      <c r="B54" s="383" t="s">
        <v>877</v>
      </c>
      <c r="C54" s="383" t="s">
        <v>51</v>
      </c>
      <c r="D54" s="384">
        <v>51.26</v>
      </c>
    </row>
    <row r="55" spans="1:4" s="380" customFormat="1" ht="13.5" x14ac:dyDescent="0.25">
      <c r="A55" s="383">
        <v>97189</v>
      </c>
      <c r="B55" s="383" t="s">
        <v>878</v>
      </c>
      <c r="C55" s="383" t="s">
        <v>51</v>
      </c>
      <c r="D55" s="384">
        <v>58.98</v>
      </c>
    </row>
    <row r="56" spans="1:4" s="380" customFormat="1" ht="13.5" x14ac:dyDescent="0.25">
      <c r="A56" s="383">
        <v>97190</v>
      </c>
      <c r="B56" s="383" t="s">
        <v>879</v>
      </c>
      <c r="C56" s="383" t="s">
        <v>51</v>
      </c>
      <c r="D56" s="384">
        <v>66.72</v>
      </c>
    </row>
    <row r="57" spans="1:4" s="380" customFormat="1" ht="13.5" x14ac:dyDescent="0.25">
      <c r="A57" s="383">
        <v>97191</v>
      </c>
      <c r="B57" s="383" t="s">
        <v>880</v>
      </c>
      <c r="C57" s="383" t="s">
        <v>51</v>
      </c>
      <c r="D57" s="384">
        <v>76.959999999999994</v>
      </c>
    </row>
    <row r="58" spans="1:4" s="380" customFormat="1" ht="13.5" x14ac:dyDescent="0.25">
      <c r="A58" s="383">
        <v>97192</v>
      </c>
      <c r="B58" s="383" t="s">
        <v>881</v>
      </c>
      <c r="C58" s="383" t="s">
        <v>51</v>
      </c>
      <c r="D58" s="384">
        <v>84.96</v>
      </c>
    </row>
    <row r="59" spans="1:4" s="380" customFormat="1" ht="13.5" x14ac:dyDescent="0.25">
      <c r="A59" s="383">
        <v>90694</v>
      </c>
      <c r="B59" s="383" t="s">
        <v>12200</v>
      </c>
      <c r="C59" s="383" t="s">
        <v>51</v>
      </c>
      <c r="D59" s="384">
        <v>41.67</v>
      </c>
    </row>
    <row r="60" spans="1:4" s="380" customFormat="1" ht="13.5" x14ac:dyDescent="0.25">
      <c r="A60" s="383">
        <v>90695</v>
      </c>
      <c r="B60" s="383" t="s">
        <v>12201</v>
      </c>
      <c r="C60" s="383" t="s">
        <v>51</v>
      </c>
      <c r="D60" s="384">
        <v>87.02</v>
      </c>
    </row>
    <row r="61" spans="1:4" s="380" customFormat="1" ht="13.5" x14ac:dyDescent="0.25">
      <c r="A61" s="383">
        <v>90696</v>
      </c>
      <c r="B61" s="383" t="s">
        <v>12202</v>
      </c>
      <c r="C61" s="383" t="s">
        <v>51</v>
      </c>
      <c r="D61" s="384">
        <v>129.38</v>
      </c>
    </row>
    <row r="62" spans="1:4" s="380" customFormat="1" ht="13.5" x14ac:dyDescent="0.25">
      <c r="A62" s="383">
        <v>90697</v>
      </c>
      <c r="B62" s="383" t="s">
        <v>12203</v>
      </c>
      <c r="C62" s="383" t="s">
        <v>51</v>
      </c>
      <c r="D62" s="384">
        <v>218.26</v>
      </c>
    </row>
    <row r="63" spans="1:4" s="380" customFormat="1" ht="13.5" x14ac:dyDescent="0.25">
      <c r="A63" s="383">
        <v>90698</v>
      </c>
      <c r="B63" s="383" t="s">
        <v>12204</v>
      </c>
      <c r="C63" s="383" t="s">
        <v>51</v>
      </c>
      <c r="D63" s="384">
        <v>350.2</v>
      </c>
    </row>
    <row r="64" spans="1:4" s="380" customFormat="1" ht="13.5" x14ac:dyDescent="0.25">
      <c r="A64" s="383">
        <v>90699</v>
      </c>
      <c r="B64" s="383" t="s">
        <v>12205</v>
      </c>
      <c r="C64" s="383" t="s">
        <v>51</v>
      </c>
      <c r="D64" s="384">
        <v>433.05</v>
      </c>
    </row>
    <row r="65" spans="1:4" s="380" customFormat="1" ht="13.5" x14ac:dyDescent="0.25">
      <c r="A65" s="383">
        <v>90700</v>
      </c>
      <c r="B65" s="383" t="s">
        <v>12206</v>
      </c>
      <c r="C65" s="383" t="s">
        <v>51</v>
      </c>
      <c r="D65" s="384">
        <v>561.02</v>
      </c>
    </row>
    <row r="66" spans="1:4" s="380" customFormat="1" ht="13.5" x14ac:dyDescent="0.25">
      <c r="A66" s="383">
        <v>90701</v>
      </c>
      <c r="B66" s="383" t="s">
        <v>12207</v>
      </c>
      <c r="C66" s="383" t="s">
        <v>51</v>
      </c>
      <c r="D66" s="384">
        <v>70.77</v>
      </c>
    </row>
    <row r="67" spans="1:4" s="380" customFormat="1" ht="13.5" x14ac:dyDescent="0.25">
      <c r="A67" s="383">
        <v>90702</v>
      </c>
      <c r="B67" s="383" t="s">
        <v>12208</v>
      </c>
      <c r="C67" s="383" t="s">
        <v>51</v>
      </c>
      <c r="D67" s="384">
        <v>112.92</v>
      </c>
    </row>
    <row r="68" spans="1:4" s="380" customFormat="1" ht="13.5" x14ac:dyDescent="0.25">
      <c r="A68" s="383">
        <v>90703</v>
      </c>
      <c r="B68" s="383" t="s">
        <v>12209</v>
      </c>
      <c r="C68" s="383" t="s">
        <v>51</v>
      </c>
      <c r="D68" s="384">
        <v>185.19</v>
      </c>
    </row>
    <row r="69" spans="1:4" s="380" customFormat="1" ht="13.5" x14ac:dyDescent="0.25">
      <c r="A69" s="383">
        <v>90704</v>
      </c>
      <c r="B69" s="383" t="s">
        <v>12210</v>
      </c>
      <c r="C69" s="383" t="s">
        <v>51</v>
      </c>
      <c r="D69" s="384">
        <v>256.32</v>
      </c>
    </row>
    <row r="70" spans="1:4" s="380" customFormat="1" ht="13.5" x14ac:dyDescent="0.25">
      <c r="A70" s="383">
        <v>90705</v>
      </c>
      <c r="B70" s="383" t="s">
        <v>12211</v>
      </c>
      <c r="C70" s="383" t="s">
        <v>51</v>
      </c>
      <c r="D70" s="384">
        <v>360.75</v>
      </c>
    </row>
    <row r="71" spans="1:4" s="380" customFormat="1" ht="13.5" x14ac:dyDescent="0.25">
      <c r="A71" s="383">
        <v>90706</v>
      </c>
      <c r="B71" s="383" t="s">
        <v>12212</v>
      </c>
      <c r="C71" s="383" t="s">
        <v>51</v>
      </c>
      <c r="D71" s="384">
        <v>420.73</v>
      </c>
    </row>
    <row r="72" spans="1:4" s="380" customFormat="1" ht="13.5" x14ac:dyDescent="0.25">
      <c r="A72" s="383">
        <v>90708</v>
      </c>
      <c r="B72" s="383" t="s">
        <v>12213</v>
      </c>
      <c r="C72" s="383" t="s">
        <v>51</v>
      </c>
      <c r="D72" s="385">
        <v>1190.18</v>
      </c>
    </row>
    <row r="73" spans="1:4" s="380" customFormat="1" ht="13.5" x14ac:dyDescent="0.25">
      <c r="A73" s="383">
        <v>90724</v>
      </c>
      <c r="B73" s="383" t="s">
        <v>12214</v>
      </c>
      <c r="C73" s="383" t="s">
        <v>8</v>
      </c>
      <c r="D73" s="384">
        <v>19.41</v>
      </c>
    </row>
    <row r="74" spans="1:4" s="380" customFormat="1" ht="13.5" x14ac:dyDescent="0.25">
      <c r="A74" s="383">
        <v>90725</v>
      </c>
      <c r="B74" s="383" t="s">
        <v>12215</v>
      </c>
      <c r="C74" s="383" t="s">
        <v>8</v>
      </c>
      <c r="D74" s="384">
        <v>23.9</v>
      </c>
    </row>
    <row r="75" spans="1:4" s="380" customFormat="1" ht="13.5" x14ac:dyDescent="0.25">
      <c r="A75" s="383">
        <v>90726</v>
      </c>
      <c r="B75" s="383" t="s">
        <v>12216</v>
      </c>
      <c r="C75" s="383" t="s">
        <v>8</v>
      </c>
      <c r="D75" s="384">
        <v>28.43</v>
      </c>
    </row>
    <row r="76" spans="1:4" s="380" customFormat="1" ht="13.5" x14ac:dyDescent="0.25">
      <c r="A76" s="383">
        <v>90727</v>
      </c>
      <c r="B76" s="383" t="s">
        <v>12217</v>
      </c>
      <c r="C76" s="383" t="s">
        <v>8</v>
      </c>
      <c r="D76" s="384">
        <v>32.93</v>
      </c>
    </row>
    <row r="77" spans="1:4" s="380" customFormat="1" ht="13.5" x14ac:dyDescent="0.25">
      <c r="A77" s="383">
        <v>90728</v>
      </c>
      <c r="B77" s="383" t="s">
        <v>12218</v>
      </c>
      <c r="C77" s="383" t="s">
        <v>8</v>
      </c>
      <c r="D77" s="384">
        <v>37.409999999999997</v>
      </c>
    </row>
    <row r="78" spans="1:4" s="380" customFormat="1" ht="13.5" x14ac:dyDescent="0.25">
      <c r="A78" s="383">
        <v>90729</v>
      </c>
      <c r="B78" s="383" t="s">
        <v>12219</v>
      </c>
      <c r="C78" s="383" t="s">
        <v>8</v>
      </c>
      <c r="D78" s="384">
        <v>41.9</v>
      </c>
    </row>
    <row r="79" spans="1:4" s="380" customFormat="1" ht="13.5" x14ac:dyDescent="0.25">
      <c r="A79" s="383">
        <v>90730</v>
      </c>
      <c r="B79" s="383" t="s">
        <v>12220</v>
      </c>
      <c r="C79" s="383" t="s">
        <v>8</v>
      </c>
      <c r="D79" s="384">
        <v>46.38</v>
      </c>
    </row>
    <row r="80" spans="1:4" s="380" customFormat="1" ht="13.5" x14ac:dyDescent="0.25">
      <c r="A80" s="383">
        <v>90731</v>
      </c>
      <c r="B80" s="383" t="s">
        <v>12221</v>
      </c>
      <c r="C80" s="383" t="s">
        <v>8</v>
      </c>
      <c r="D80" s="384">
        <v>50.86</v>
      </c>
    </row>
    <row r="81" spans="1:4" s="380" customFormat="1" ht="13.5" x14ac:dyDescent="0.25">
      <c r="A81" s="383">
        <v>90732</v>
      </c>
      <c r="B81" s="383" t="s">
        <v>12222</v>
      </c>
      <c r="C81" s="383" t="s">
        <v>8</v>
      </c>
      <c r="D81" s="384">
        <v>64.31</v>
      </c>
    </row>
    <row r="82" spans="1:4" s="380" customFormat="1" ht="13.5" x14ac:dyDescent="0.25">
      <c r="A82" s="383">
        <v>90733</v>
      </c>
      <c r="B82" s="383" t="s">
        <v>12223</v>
      </c>
      <c r="C82" s="383" t="s">
        <v>51</v>
      </c>
      <c r="D82" s="384">
        <v>2.72</v>
      </c>
    </row>
    <row r="83" spans="1:4" s="380" customFormat="1" ht="13.5" x14ac:dyDescent="0.25">
      <c r="A83" s="383">
        <v>90734</v>
      </c>
      <c r="B83" s="383" t="s">
        <v>12224</v>
      </c>
      <c r="C83" s="383" t="s">
        <v>51</v>
      </c>
      <c r="D83" s="384">
        <v>3.23</v>
      </c>
    </row>
    <row r="84" spans="1:4" s="380" customFormat="1" ht="13.5" x14ac:dyDescent="0.25">
      <c r="A84" s="383">
        <v>90735</v>
      </c>
      <c r="B84" s="383" t="s">
        <v>12225</v>
      </c>
      <c r="C84" s="383" t="s">
        <v>51</v>
      </c>
      <c r="D84" s="384">
        <v>3.73</v>
      </c>
    </row>
    <row r="85" spans="1:4" s="380" customFormat="1" ht="13.5" x14ac:dyDescent="0.25">
      <c r="A85" s="383">
        <v>90736</v>
      </c>
      <c r="B85" s="383" t="s">
        <v>12226</v>
      </c>
      <c r="C85" s="383" t="s">
        <v>51</v>
      </c>
      <c r="D85" s="384">
        <v>4.2300000000000004</v>
      </c>
    </row>
    <row r="86" spans="1:4" s="380" customFormat="1" ht="13.5" x14ac:dyDescent="0.25">
      <c r="A86" s="383">
        <v>90737</v>
      </c>
      <c r="B86" s="383" t="s">
        <v>12227</v>
      </c>
      <c r="C86" s="383" t="s">
        <v>51</v>
      </c>
      <c r="D86" s="384">
        <v>4.7300000000000004</v>
      </c>
    </row>
    <row r="87" spans="1:4" s="380" customFormat="1" ht="13.5" x14ac:dyDescent="0.25">
      <c r="A87" s="383">
        <v>90738</v>
      </c>
      <c r="B87" s="383" t="s">
        <v>12228</v>
      </c>
      <c r="C87" s="383" t="s">
        <v>51</v>
      </c>
      <c r="D87" s="384">
        <v>5.23</v>
      </c>
    </row>
    <row r="88" spans="1:4" s="380" customFormat="1" ht="13.5" x14ac:dyDescent="0.25">
      <c r="A88" s="383">
        <v>90739</v>
      </c>
      <c r="B88" s="383" t="s">
        <v>12229</v>
      </c>
      <c r="C88" s="383" t="s">
        <v>51</v>
      </c>
      <c r="D88" s="384">
        <v>7.02</v>
      </c>
    </row>
    <row r="89" spans="1:4" s="380" customFormat="1" ht="13.5" x14ac:dyDescent="0.25">
      <c r="A89" s="383">
        <v>90740</v>
      </c>
      <c r="B89" s="383" t="s">
        <v>12230</v>
      </c>
      <c r="C89" s="383" t="s">
        <v>51</v>
      </c>
      <c r="D89" s="384">
        <v>3.59</v>
      </c>
    </row>
    <row r="90" spans="1:4" s="380" customFormat="1" ht="13.5" x14ac:dyDescent="0.25">
      <c r="A90" s="383">
        <v>90741</v>
      </c>
      <c r="B90" s="383" t="s">
        <v>12231</v>
      </c>
      <c r="C90" s="383" t="s">
        <v>51</v>
      </c>
      <c r="D90" s="384">
        <v>4.0999999999999996</v>
      </c>
    </row>
    <row r="91" spans="1:4" s="380" customFormat="1" ht="13.5" x14ac:dyDescent="0.25">
      <c r="A91" s="383">
        <v>90742</v>
      </c>
      <c r="B91" s="383" t="s">
        <v>12232</v>
      </c>
      <c r="C91" s="383" t="s">
        <v>51</v>
      </c>
      <c r="D91" s="384">
        <v>4.5999999999999996</v>
      </c>
    </row>
    <row r="92" spans="1:4" s="380" customFormat="1" ht="13.5" x14ac:dyDescent="0.25">
      <c r="A92" s="383">
        <v>90743</v>
      </c>
      <c r="B92" s="383" t="s">
        <v>12233</v>
      </c>
      <c r="C92" s="383" t="s">
        <v>51</v>
      </c>
      <c r="D92" s="384">
        <v>5.0999999999999996</v>
      </c>
    </row>
    <row r="93" spans="1:4" s="380" customFormat="1" ht="13.5" x14ac:dyDescent="0.25">
      <c r="A93" s="383">
        <v>90744</v>
      </c>
      <c r="B93" s="383" t="s">
        <v>12234</v>
      </c>
      <c r="C93" s="383" t="s">
        <v>51</v>
      </c>
      <c r="D93" s="384">
        <v>5.6</v>
      </c>
    </row>
    <row r="94" spans="1:4" s="380" customFormat="1" ht="13.5" x14ac:dyDescent="0.25">
      <c r="A94" s="383">
        <v>90745</v>
      </c>
      <c r="B94" s="383" t="s">
        <v>12235</v>
      </c>
      <c r="C94" s="383" t="s">
        <v>51</v>
      </c>
      <c r="D94" s="384">
        <v>7.84</v>
      </c>
    </row>
    <row r="95" spans="1:4" s="380" customFormat="1" ht="13.5" x14ac:dyDescent="0.25">
      <c r="A95" s="383">
        <v>90746</v>
      </c>
      <c r="B95" s="383" t="s">
        <v>12236</v>
      </c>
      <c r="C95" s="383" t="s">
        <v>51</v>
      </c>
      <c r="D95" s="384">
        <v>2.94</v>
      </c>
    </row>
    <row r="96" spans="1:4" s="380" customFormat="1" ht="13.5" x14ac:dyDescent="0.25">
      <c r="A96" s="383">
        <v>90747</v>
      </c>
      <c r="B96" s="383" t="s">
        <v>12237</v>
      </c>
      <c r="C96" s="383" t="s">
        <v>51</v>
      </c>
      <c r="D96" s="384">
        <v>12.82</v>
      </c>
    </row>
    <row r="97" spans="1:4" s="380" customFormat="1" ht="13.5" x14ac:dyDescent="0.25">
      <c r="A97" s="383">
        <v>94869</v>
      </c>
      <c r="B97" s="383" t="s">
        <v>12238</v>
      </c>
      <c r="C97" s="383" t="s">
        <v>51</v>
      </c>
      <c r="D97" s="384">
        <v>242.85</v>
      </c>
    </row>
    <row r="98" spans="1:4" s="380" customFormat="1" ht="13.5" x14ac:dyDescent="0.25">
      <c r="A98" s="383">
        <v>94870</v>
      </c>
      <c r="B98" s="383" t="s">
        <v>12239</v>
      </c>
      <c r="C98" s="383" t="s">
        <v>51</v>
      </c>
      <c r="D98" s="384">
        <v>1.76</v>
      </c>
    </row>
    <row r="99" spans="1:4" s="380" customFormat="1" ht="13.5" x14ac:dyDescent="0.25">
      <c r="A99" s="383">
        <v>94871</v>
      </c>
      <c r="B99" s="383" t="s">
        <v>12240</v>
      </c>
      <c r="C99" s="383" t="s">
        <v>51</v>
      </c>
      <c r="D99" s="384">
        <v>287.55</v>
      </c>
    </row>
    <row r="100" spans="1:4" s="380" customFormat="1" ht="13.5" x14ac:dyDescent="0.25">
      <c r="A100" s="383">
        <v>94872</v>
      </c>
      <c r="B100" s="383" t="s">
        <v>12241</v>
      </c>
      <c r="C100" s="383" t="s">
        <v>51</v>
      </c>
      <c r="D100" s="384">
        <v>2.41</v>
      </c>
    </row>
    <row r="101" spans="1:4" s="380" customFormat="1" ht="13.5" x14ac:dyDescent="0.25">
      <c r="A101" s="383">
        <v>94875</v>
      </c>
      <c r="B101" s="383" t="s">
        <v>12242</v>
      </c>
      <c r="C101" s="383" t="s">
        <v>51</v>
      </c>
      <c r="D101" s="385">
        <v>1681.07</v>
      </c>
    </row>
    <row r="102" spans="1:4" s="380" customFormat="1" ht="13.5" x14ac:dyDescent="0.25">
      <c r="A102" s="383">
        <v>94876</v>
      </c>
      <c r="B102" s="383" t="s">
        <v>12243</v>
      </c>
      <c r="C102" s="383" t="s">
        <v>51</v>
      </c>
      <c r="D102" s="384">
        <v>22.27</v>
      </c>
    </row>
    <row r="103" spans="1:4" s="380" customFormat="1" ht="13.5" x14ac:dyDescent="0.25">
      <c r="A103" s="383">
        <v>94878</v>
      </c>
      <c r="B103" s="383" t="s">
        <v>12244</v>
      </c>
      <c r="C103" s="383" t="s">
        <v>51</v>
      </c>
      <c r="D103" s="384">
        <v>25.65</v>
      </c>
    </row>
    <row r="104" spans="1:4" s="380" customFormat="1" ht="13.5" x14ac:dyDescent="0.25">
      <c r="A104" s="383">
        <v>94879</v>
      </c>
      <c r="B104" s="383" t="s">
        <v>12245</v>
      </c>
      <c r="C104" s="383" t="s">
        <v>51</v>
      </c>
      <c r="D104" s="385">
        <v>2238.4499999999998</v>
      </c>
    </row>
    <row r="105" spans="1:4" s="380" customFormat="1" ht="13.5" x14ac:dyDescent="0.25">
      <c r="A105" s="383">
        <v>94880</v>
      </c>
      <c r="B105" s="383" t="s">
        <v>12246</v>
      </c>
      <c r="C105" s="383" t="s">
        <v>51</v>
      </c>
      <c r="D105" s="384">
        <v>33.64</v>
      </c>
    </row>
    <row r="106" spans="1:4" s="380" customFormat="1" ht="13.5" x14ac:dyDescent="0.25">
      <c r="A106" s="383">
        <v>94881</v>
      </c>
      <c r="B106" s="383" t="s">
        <v>12247</v>
      </c>
      <c r="C106" s="383" t="s">
        <v>51</v>
      </c>
      <c r="D106" s="385">
        <v>3499.26</v>
      </c>
    </row>
    <row r="107" spans="1:4" s="380" customFormat="1" ht="13.5" x14ac:dyDescent="0.25">
      <c r="A107" s="383">
        <v>94882</v>
      </c>
      <c r="B107" s="383" t="s">
        <v>12248</v>
      </c>
      <c r="C107" s="383" t="s">
        <v>51</v>
      </c>
      <c r="D107" s="384">
        <v>38.83</v>
      </c>
    </row>
    <row r="108" spans="1:4" s="380" customFormat="1" ht="13.5" x14ac:dyDescent="0.25">
      <c r="A108" s="383">
        <v>94884</v>
      </c>
      <c r="B108" s="383" t="s">
        <v>12249</v>
      </c>
      <c r="C108" s="383" t="s">
        <v>51</v>
      </c>
      <c r="D108" s="384">
        <v>49.37</v>
      </c>
    </row>
    <row r="109" spans="1:4" s="380" customFormat="1" ht="13.5" x14ac:dyDescent="0.25">
      <c r="A109" s="383">
        <v>97121</v>
      </c>
      <c r="B109" s="383" t="s">
        <v>882</v>
      </c>
      <c r="C109" s="383" t="s">
        <v>51</v>
      </c>
      <c r="D109" s="384">
        <v>1.65</v>
      </c>
    </row>
    <row r="110" spans="1:4" s="380" customFormat="1" ht="13.5" x14ac:dyDescent="0.25">
      <c r="A110" s="383">
        <v>97122</v>
      </c>
      <c r="B110" s="383" t="s">
        <v>883</v>
      </c>
      <c r="C110" s="383" t="s">
        <v>51</v>
      </c>
      <c r="D110" s="384">
        <v>2.2999999999999998</v>
      </c>
    </row>
    <row r="111" spans="1:4" s="380" customFormat="1" ht="13.5" x14ac:dyDescent="0.25">
      <c r="A111" s="383">
        <v>97123</v>
      </c>
      <c r="B111" s="383" t="s">
        <v>884</v>
      </c>
      <c r="C111" s="383" t="s">
        <v>51</v>
      </c>
      <c r="D111" s="384">
        <v>2.92</v>
      </c>
    </row>
    <row r="112" spans="1:4" s="380" customFormat="1" ht="13.5" x14ac:dyDescent="0.25">
      <c r="A112" s="383">
        <v>97124</v>
      </c>
      <c r="B112" s="383" t="s">
        <v>885</v>
      </c>
      <c r="C112" s="383" t="s">
        <v>51</v>
      </c>
      <c r="D112" s="384">
        <v>0.73</v>
      </c>
    </row>
    <row r="113" spans="1:4" s="380" customFormat="1" ht="13.5" x14ac:dyDescent="0.25">
      <c r="A113" s="383">
        <v>97125</v>
      </c>
      <c r="B113" s="383" t="s">
        <v>886</v>
      </c>
      <c r="C113" s="383" t="s">
        <v>51</v>
      </c>
      <c r="D113" s="384">
        <v>1.06</v>
      </c>
    </row>
    <row r="114" spans="1:4" s="380" customFormat="1" ht="13.5" x14ac:dyDescent="0.25">
      <c r="A114" s="383">
        <v>97126</v>
      </c>
      <c r="B114" s="383" t="s">
        <v>887</v>
      </c>
      <c r="C114" s="383" t="s">
        <v>51</v>
      </c>
      <c r="D114" s="384">
        <v>1.35</v>
      </c>
    </row>
    <row r="115" spans="1:4" s="380" customFormat="1" ht="13.5" x14ac:dyDescent="0.25">
      <c r="A115" s="383">
        <v>102264</v>
      </c>
      <c r="B115" s="383" t="s">
        <v>12250</v>
      </c>
      <c r="C115" s="383" t="s">
        <v>51</v>
      </c>
      <c r="D115" s="384">
        <v>18.32</v>
      </c>
    </row>
    <row r="116" spans="1:4" s="380" customFormat="1" ht="13.5" x14ac:dyDescent="0.25">
      <c r="A116" s="383">
        <v>102265</v>
      </c>
      <c r="B116" s="383" t="s">
        <v>12251</v>
      </c>
      <c r="C116" s="383" t="s">
        <v>8</v>
      </c>
      <c r="D116" s="384">
        <v>82.26</v>
      </c>
    </row>
    <row r="117" spans="1:4" s="380" customFormat="1" ht="13.5" x14ac:dyDescent="0.25">
      <c r="A117" s="383">
        <v>102266</v>
      </c>
      <c r="B117" s="383" t="s">
        <v>12252</v>
      </c>
      <c r="C117" s="383" t="s">
        <v>8</v>
      </c>
      <c r="D117" s="384">
        <v>91.23</v>
      </c>
    </row>
    <row r="118" spans="1:4" s="380" customFormat="1" ht="13.5" x14ac:dyDescent="0.25">
      <c r="A118" s="383">
        <v>102267</v>
      </c>
      <c r="B118" s="383" t="s">
        <v>12253</v>
      </c>
      <c r="C118" s="383" t="s">
        <v>8</v>
      </c>
      <c r="D118" s="384">
        <v>104.73</v>
      </c>
    </row>
    <row r="119" spans="1:4" s="380" customFormat="1" ht="13.5" x14ac:dyDescent="0.25">
      <c r="A119" s="383">
        <v>102268</v>
      </c>
      <c r="B119" s="383" t="s">
        <v>12254</v>
      </c>
      <c r="C119" s="383" t="s">
        <v>8</v>
      </c>
      <c r="D119" s="384">
        <v>118.19</v>
      </c>
    </row>
    <row r="120" spans="1:4" s="380" customFormat="1" ht="13.5" x14ac:dyDescent="0.25">
      <c r="A120" s="383">
        <v>102269</v>
      </c>
      <c r="B120" s="383" t="s">
        <v>12255</v>
      </c>
      <c r="C120" s="383" t="s">
        <v>8</v>
      </c>
      <c r="D120" s="384">
        <v>145.1</v>
      </c>
    </row>
    <row r="121" spans="1:4" s="380" customFormat="1" ht="13.5" x14ac:dyDescent="0.25">
      <c r="A121" s="383">
        <v>92833</v>
      </c>
      <c r="B121" s="383" t="s">
        <v>888</v>
      </c>
      <c r="C121" s="383" t="s">
        <v>51</v>
      </c>
      <c r="D121" s="384">
        <v>231.74</v>
      </c>
    </row>
    <row r="122" spans="1:4" s="380" customFormat="1" ht="13.5" x14ac:dyDescent="0.25">
      <c r="A122" s="383">
        <v>92834</v>
      </c>
      <c r="B122" s="383" t="s">
        <v>889</v>
      </c>
      <c r="C122" s="383" t="s">
        <v>51</v>
      </c>
      <c r="D122" s="384">
        <v>6.99</v>
      </c>
    </row>
    <row r="123" spans="1:4" s="380" customFormat="1" ht="13.5" x14ac:dyDescent="0.25">
      <c r="A123" s="383">
        <v>92835</v>
      </c>
      <c r="B123" s="383" t="s">
        <v>890</v>
      </c>
      <c r="C123" s="383" t="s">
        <v>51</v>
      </c>
      <c r="D123" s="384">
        <v>247.03</v>
      </c>
    </row>
    <row r="124" spans="1:4" s="380" customFormat="1" ht="13.5" x14ac:dyDescent="0.25">
      <c r="A124" s="383">
        <v>92836</v>
      </c>
      <c r="B124" s="383" t="s">
        <v>891</v>
      </c>
      <c r="C124" s="383" t="s">
        <v>51</v>
      </c>
      <c r="D124" s="384">
        <v>8.94</v>
      </c>
    </row>
    <row r="125" spans="1:4" s="380" customFormat="1" ht="13.5" x14ac:dyDescent="0.25">
      <c r="A125" s="383">
        <v>92837</v>
      </c>
      <c r="B125" s="383" t="s">
        <v>892</v>
      </c>
      <c r="C125" s="383" t="s">
        <v>51</v>
      </c>
      <c r="D125" s="384">
        <v>418.32</v>
      </c>
    </row>
    <row r="126" spans="1:4" s="380" customFormat="1" ht="13.5" x14ac:dyDescent="0.25">
      <c r="A126" s="383">
        <v>92838</v>
      </c>
      <c r="B126" s="383" t="s">
        <v>893</v>
      </c>
      <c r="C126" s="383" t="s">
        <v>51</v>
      </c>
      <c r="D126" s="384">
        <v>10.74</v>
      </c>
    </row>
    <row r="127" spans="1:4" s="380" customFormat="1" ht="13.5" x14ac:dyDescent="0.25">
      <c r="A127" s="383">
        <v>92839</v>
      </c>
      <c r="B127" s="383" t="s">
        <v>894</v>
      </c>
      <c r="C127" s="383" t="s">
        <v>51</v>
      </c>
      <c r="D127" s="384">
        <v>512.82000000000005</v>
      </c>
    </row>
    <row r="128" spans="1:4" s="380" customFormat="1" ht="13.5" x14ac:dyDescent="0.25">
      <c r="A128" s="383">
        <v>92840</v>
      </c>
      <c r="B128" s="383" t="s">
        <v>895</v>
      </c>
      <c r="C128" s="383" t="s">
        <v>51</v>
      </c>
      <c r="D128" s="384">
        <v>12.72</v>
      </c>
    </row>
    <row r="129" spans="1:4" s="380" customFormat="1" ht="13.5" x14ac:dyDescent="0.25">
      <c r="A129" s="383">
        <v>92841</v>
      </c>
      <c r="B129" s="383" t="s">
        <v>896</v>
      </c>
      <c r="C129" s="383" t="s">
        <v>51</v>
      </c>
      <c r="D129" s="384">
        <v>645.91</v>
      </c>
    </row>
    <row r="130" spans="1:4" s="380" customFormat="1" ht="13.5" x14ac:dyDescent="0.25">
      <c r="A130" s="383">
        <v>92842</v>
      </c>
      <c r="B130" s="383" t="s">
        <v>897</v>
      </c>
      <c r="C130" s="383" t="s">
        <v>51</v>
      </c>
      <c r="D130" s="384">
        <v>14.52</v>
      </c>
    </row>
    <row r="131" spans="1:4" s="380" customFormat="1" ht="13.5" x14ac:dyDescent="0.25">
      <c r="A131" s="383">
        <v>92843</v>
      </c>
      <c r="B131" s="383" t="s">
        <v>898</v>
      </c>
      <c r="C131" s="383" t="s">
        <v>51</v>
      </c>
      <c r="D131" s="384">
        <v>682.83</v>
      </c>
    </row>
    <row r="132" spans="1:4" s="380" customFormat="1" ht="13.5" x14ac:dyDescent="0.25">
      <c r="A132" s="383">
        <v>92844</v>
      </c>
      <c r="B132" s="383" t="s">
        <v>899</v>
      </c>
      <c r="C132" s="383" t="s">
        <v>51</v>
      </c>
      <c r="D132" s="384">
        <v>16.510000000000002</v>
      </c>
    </row>
    <row r="133" spans="1:4" s="380" customFormat="1" ht="13.5" x14ac:dyDescent="0.25">
      <c r="A133" s="383">
        <v>92845</v>
      </c>
      <c r="B133" s="383" t="s">
        <v>900</v>
      </c>
      <c r="C133" s="383" t="s">
        <v>51</v>
      </c>
      <c r="D133" s="384">
        <v>961.93</v>
      </c>
    </row>
    <row r="134" spans="1:4" s="380" customFormat="1" ht="13.5" x14ac:dyDescent="0.25">
      <c r="A134" s="383">
        <v>92846</v>
      </c>
      <c r="B134" s="383" t="s">
        <v>901</v>
      </c>
      <c r="C134" s="383" t="s">
        <v>51</v>
      </c>
      <c r="D134" s="384">
        <v>18.309999999999999</v>
      </c>
    </row>
    <row r="135" spans="1:4" s="380" customFormat="1" ht="13.5" x14ac:dyDescent="0.25">
      <c r="A135" s="383">
        <v>92847</v>
      </c>
      <c r="B135" s="383" t="s">
        <v>902</v>
      </c>
      <c r="C135" s="383" t="s">
        <v>51</v>
      </c>
      <c r="D135" s="385">
        <v>1001.55</v>
      </c>
    </row>
    <row r="136" spans="1:4" s="380" customFormat="1" ht="13.5" x14ac:dyDescent="0.25">
      <c r="A136" s="383">
        <v>92848</v>
      </c>
      <c r="B136" s="383" t="s">
        <v>903</v>
      </c>
      <c r="C136" s="383" t="s">
        <v>51</v>
      </c>
      <c r="D136" s="384">
        <v>20.309999999999999</v>
      </c>
    </row>
    <row r="137" spans="1:4" s="380" customFormat="1" ht="13.5" x14ac:dyDescent="0.25">
      <c r="A137" s="383">
        <v>92849</v>
      </c>
      <c r="B137" s="383" t="s">
        <v>904</v>
      </c>
      <c r="C137" s="383" t="s">
        <v>51</v>
      </c>
      <c r="D137" s="384">
        <v>238.01</v>
      </c>
    </row>
    <row r="138" spans="1:4" s="380" customFormat="1" ht="13.5" x14ac:dyDescent="0.25">
      <c r="A138" s="383">
        <v>92850</v>
      </c>
      <c r="B138" s="383" t="s">
        <v>905</v>
      </c>
      <c r="C138" s="383" t="s">
        <v>51</v>
      </c>
      <c r="D138" s="384">
        <v>13.25</v>
      </c>
    </row>
    <row r="139" spans="1:4" s="380" customFormat="1" ht="13.5" x14ac:dyDescent="0.25">
      <c r="A139" s="383">
        <v>92851</v>
      </c>
      <c r="B139" s="383" t="s">
        <v>906</v>
      </c>
      <c r="C139" s="383" t="s">
        <v>51</v>
      </c>
      <c r="D139" s="384">
        <v>254.84</v>
      </c>
    </row>
    <row r="140" spans="1:4" s="380" customFormat="1" ht="13.5" x14ac:dyDescent="0.25">
      <c r="A140" s="383">
        <v>92852</v>
      </c>
      <c r="B140" s="383" t="s">
        <v>907</v>
      </c>
      <c r="C140" s="383" t="s">
        <v>51</v>
      </c>
      <c r="D140" s="384">
        <v>16.739999999999998</v>
      </c>
    </row>
    <row r="141" spans="1:4" s="380" customFormat="1" ht="13.5" x14ac:dyDescent="0.25">
      <c r="A141" s="383">
        <v>92853</v>
      </c>
      <c r="B141" s="383" t="s">
        <v>908</v>
      </c>
      <c r="C141" s="383" t="s">
        <v>51</v>
      </c>
      <c r="D141" s="384">
        <v>427.98</v>
      </c>
    </row>
    <row r="142" spans="1:4" s="380" customFormat="1" ht="13.5" x14ac:dyDescent="0.25">
      <c r="A142" s="383">
        <v>92854</v>
      </c>
      <c r="B142" s="383" t="s">
        <v>909</v>
      </c>
      <c r="C142" s="383" t="s">
        <v>51</v>
      </c>
      <c r="D142" s="384">
        <v>20.38</v>
      </c>
    </row>
    <row r="143" spans="1:4" s="380" customFormat="1" ht="13.5" x14ac:dyDescent="0.25">
      <c r="A143" s="383">
        <v>92855</v>
      </c>
      <c r="B143" s="383" t="s">
        <v>910</v>
      </c>
      <c r="C143" s="383" t="s">
        <v>51</v>
      </c>
      <c r="D143" s="384">
        <v>524.14</v>
      </c>
    </row>
    <row r="144" spans="1:4" s="380" customFormat="1" ht="13.5" x14ac:dyDescent="0.25">
      <c r="A144" s="383">
        <v>92856</v>
      </c>
      <c r="B144" s="383" t="s">
        <v>911</v>
      </c>
      <c r="C144" s="383" t="s">
        <v>51</v>
      </c>
      <c r="D144" s="384">
        <v>24.02</v>
      </c>
    </row>
    <row r="145" spans="1:4" s="380" customFormat="1" ht="13.5" x14ac:dyDescent="0.25">
      <c r="A145" s="383">
        <v>92857</v>
      </c>
      <c r="B145" s="383" t="s">
        <v>912</v>
      </c>
      <c r="C145" s="383" t="s">
        <v>51</v>
      </c>
      <c r="D145" s="384">
        <v>658.91</v>
      </c>
    </row>
    <row r="146" spans="1:4" s="380" customFormat="1" ht="13.5" x14ac:dyDescent="0.25">
      <c r="A146" s="383">
        <v>92858</v>
      </c>
      <c r="B146" s="383" t="s">
        <v>913</v>
      </c>
      <c r="C146" s="383" t="s">
        <v>51</v>
      </c>
      <c r="D146" s="384">
        <v>27.5</v>
      </c>
    </row>
    <row r="147" spans="1:4" s="380" customFormat="1" ht="13.5" x14ac:dyDescent="0.25">
      <c r="A147" s="383">
        <v>92859</v>
      </c>
      <c r="B147" s="383" t="s">
        <v>914</v>
      </c>
      <c r="C147" s="383" t="s">
        <v>51</v>
      </c>
      <c r="D147" s="384">
        <v>697.54</v>
      </c>
    </row>
    <row r="148" spans="1:4" s="380" customFormat="1" ht="13.5" x14ac:dyDescent="0.25">
      <c r="A148" s="383">
        <v>92860</v>
      </c>
      <c r="B148" s="383" t="s">
        <v>915</v>
      </c>
      <c r="C148" s="383" t="s">
        <v>51</v>
      </c>
      <c r="D148" s="384">
        <v>31.22</v>
      </c>
    </row>
    <row r="149" spans="1:4" s="380" customFormat="1" ht="13.5" x14ac:dyDescent="0.25">
      <c r="A149" s="383">
        <v>92861</v>
      </c>
      <c r="B149" s="383" t="s">
        <v>916</v>
      </c>
      <c r="C149" s="383" t="s">
        <v>51</v>
      </c>
      <c r="D149" s="384">
        <v>978.45</v>
      </c>
    </row>
    <row r="150" spans="1:4" s="380" customFormat="1" ht="13.5" x14ac:dyDescent="0.25">
      <c r="A150" s="383">
        <v>92862</v>
      </c>
      <c r="B150" s="383" t="s">
        <v>917</v>
      </c>
      <c r="C150" s="383" t="s">
        <v>51</v>
      </c>
      <c r="D150" s="384">
        <v>34.83</v>
      </c>
    </row>
    <row r="151" spans="1:4" s="380" customFormat="1" ht="13.5" x14ac:dyDescent="0.25">
      <c r="A151" s="383">
        <v>92863</v>
      </c>
      <c r="B151" s="383" t="s">
        <v>918</v>
      </c>
      <c r="C151" s="383" t="s">
        <v>51</v>
      </c>
      <c r="D151" s="385">
        <v>1019.74</v>
      </c>
    </row>
    <row r="152" spans="1:4" s="380" customFormat="1" ht="13.5" x14ac:dyDescent="0.25">
      <c r="A152" s="383">
        <v>92864</v>
      </c>
      <c r="B152" s="383" t="s">
        <v>919</v>
      </c>
      <c r="C152" s="383" t="s">
        <v>51</v>
      </c>
      <c r="D152" s="384">
        <v>38.47</v>
      </c>
    </row>
    <row r="153" spans="1:4" s="380" customFormat="1" ht="13.5" x14ac:dyDescent="0.25">
      <c r="A153" s="383">
        <v>92210</v>
      </c>
      <c r="B153" s="383" t="s">
        <v>920</v>
      </c>
      <c r="C153" s="383" t="s">
        <v>51</v>
      </c>
      <c r="D153" s="384">
        <v>152.31</v>
      </c>
    </row>
    <row r="154" spans="1:4" s="380" customFormat="1" ht="13.5" x14ac:dyDescent="0.25">
      <c r="A154" s="383">
        <v>92211</v>
      </c>
      <c r="B154" s="383" t="s">
        <v>921</v>
      </c>
      <c r="C154" s="383" t="s">
        <v>51</v>
      </c>
      <c r="D154" s="384">
        <v>182.95</v>
      </c>
    </row>
    <row r="155" spans="1:4" s="380" customFormat="1" ht="13.5" x14ac:dyDescent="0.25">
      <c r="A155" s="383">
        <v>92212</v>
      </c>
      <c r="B155" s="383" t="s">
        <v>922</v>
      </c>
      <c r="C155" s="383" t="s">
        <v>51</v>
      </c>
      <c r="D155" s="384">
        <v>275.14</v>
      </c>
    </row>
    <row r="156" spans="1:4" s="380" customFormat="1" ht="13.5" x14ac:dyDescent="0.25">
      <c r="A156" s="383">
        <v>92213</v>
      </c>
      <c r="B156" s="383" t="s">
        <v>923</v>
      </c>
      <c r="C156" s="383" t="s">
        <v>51</v>
      </c>
      <c r="D156" s="384">
        <v>363</v>
      </c>
    </row>
    <row r="157" spans="1:4" s="380" customFormat="1" ht="13.5" x14ac:dyDescent="0.25">
      <c r="A157" s="383">
        <v>92214</v>
      </c>
      <c r="B157" s="383" t="s">
        <v>924</v>
      </c>
      <c r="C157" s="383" t="s">
        <v>51</v>
      </c>
      <c r="D157" s="384">
        <v>439.2</v>
      </c>
    </row>
    <row r="158" spans="1:4" s="380" customFormat="1" ht="13.5" x14ac:dyDescent="0.25">
      <c r="A158" s="383">
        <v>92215</v>
      </c>
      <c r="B158" s="383" t="s">
        <v>925</v>
      </c>
      <c r="C158" s="383" t="s">
        <v>51</v>
      </c>
      <c r="D158" s="384">
        <v>504.51</v>
      </c>
    </row>
    <row r="159" spans="1:4" s="380" customFormat="1" ht="13.5" x14ac:dyDescent="0.25">
      <c r="A159" s="383">
        <v>92216</v>
      </c>
      <c r="B159" s="383" t="s">
        <v>926</v>
      </c>
      <c r="C159" s="383" t="s">
        <v>51</v>
      </c>
      <c r="D159" s="384">
        <v>526.38</v>
      </c>
    </row>
    <row r="160" spans="1:4" s="380" customFormat="1" ht="13.5" x14ac:dyDescent="0.25">
      <c r="A160" s="383">
        <v>92219</v>
      </c>
      <c r="B160" s="383" t="s">
        <v>927</v>
      </c>
      <c r="C160" s="383" t="s">
        <v>51</v>
      </c>
      <c r="D160" s="384">
        <v>160.09</v>
      </c>
    </row>
    <row r="161" spans="1:4" s="380" customFormat="1" ht="13.5" x14ac:dyDescent="0.25">
      <c r="A161" s="383">
        <v>92220</v>
      </c>
      <c r="B161" s="383" t="s">
        <v>928</v>
      </c>
      <c r="C161" s="383" t="s">
        <v>51</v>
      </c>
      <c r="D161" s="384">
        <v>192.59</v>
      </c>
    </row>
    <row r="162" spans="1:4" s="380" customFormat="1" ht="13.5" x14ac:dyDescent="0.25">
      <c r="A162" s="383">
        <v>92221</v>
      </c>
      <c r="B162" s="383" t="s">
        <v>929</v>
      </c>
      <c r="C162" s="383" t="s">
        <v>51</v>
      </c>
      <c r="D162" s="384">
        <v>286.43</v>
      </c>
    </row>
    <row r="163" spans="1:4" s="380" customFormat="1" ht="13.5" x14ac:dyDescent="0.25">
      <c r="A163" s="383">
        <v>92222</v>
      </c>
      <c r="B163" s="383" t="s">
        <v>930</v>
      </c>
      <c r="C163" s="383" t="s">
        <v>51</v>
      </c>
      <c r="D163" s="384">
        <v>376.14</v>
      </c>
    </row>
    <row r="164" spans="1:4" s="380" customFormat="1" ht="13.5" x14ac:dyDescent="0.25">
      <c r="A164" s="383">
        <v>92223</v>
      </c>
      <c r="B164" s="383" t="s">
        <v>931</v>
      </c>
      <c r="C164" s="383" t="s">
        <v>51</v>
      </c>
      <c r="D164" s="384">
        <v>453.9</v>
      </c>
    </row>
    <row r="165" spans="1:4" s="380" customFormat="1" ht="13.5" x14ac:dyDescent="0.25">
      <c r="A165" s="383">
        <v>92224</v>
      </c>
      <c r="B165" s="383" t="s">
        <v>932</v>
      </c>
      <c r="C165" s="383" t="s">
        <v>51</v>
      </c>
      <c r="D165" s="384">
        <v>520.84</v>
      </c>
    </row>
    <row r="166" spans="1:4" s="380" customFormat="1" ht="13.5" x14ac:dyDescent="0.25">
      <c r="A166" s="383">
        <v>92226</v>
      </c>
      <c r="B166" s="383" t="s">
        <v>933</v>
      </c>
      <c r="C166" s="383" t="s">
        <v>51</v>
      </c>
      <c r="D166" s="384">
        <v>544.65</v>
      </c>
    </row>
    <row r="167" spans="1:4" s="380" customFormat="1" ht="13.5" x14ac:dyDescent="0.25">
      <c r="A167" s="383">
        <v>92808</v>
      </c>
      <c r="B167" s="383" t="s">
        <v>934</v>
      </c>
      <c r="C167" s="383" t="s">
        <v>51</v>
      </c>
      <c r="D167" s="384">
        <v>31.62</v>
      </c>
    </row>
    <row r="168" spans="1:4" s="380" customFormat="1" ht="13.5" x14ac:dyDescent="0.25">
      <c r="A168" s="383">
        <v>92809</v>
      </c>
      <c r="B168" s="383" t="s">
        <v>935</v>
      </c>
      <c r="C168" s="383" t="s">
        <v>51</v>
      </c>
      <c r="D168" s="384">
        <v>40.61</v>
      </c>
    </row>
    <row r="169" spans="1:4" s="380" customFormat="1" ht="13.5" x14ac:dyDescent="0.25">
      <c r="A169" s="383">
        <v>92810</v>
      </c>
      <c r="B169" s="383" t="s">
        <v>936</v>
      </c>
      <c r="C169" s="383" t="s">
        <v>51</v>
      </c>
      <c r="D169" s="384">
        <v>49.46</v>
      </c>
    </row>
    <row r="170" spans="1:4" s="380" customFormat="1" ht="13.5" x14ac:dyDescent="0.25">
      <c r="A170" s="383">
        <v>92811</v>
      </c>
      <c r="B170" s="383" t="s">
        <v>937</v>
      </c>
      <c r="C170" s="383" t="s">
        <v>51</v>
      </c>
      <c r="D170" s="384">
        <v>59</v>
      </c>
    </row>
    <row r="171" spans="1:4" s="380" customFormat="1" ht="13.5" x14ac:dyDescent="0.25">
      <c r="A171" s="383">
        <v>92812</v>
      </c>
      <c r="B171" s="383" t="s">
        <v>938</v>
      </c>
      <c r="C171" s="383" t="s">
        <v>51</v>
      </c>
      <c r="D171" s="384">
        <v>68.39</v>
      </c>
    </row>
    <row r="172" spans="1:4" s="380" customFormat="1" ht="13.5" x14ac:dyDescent="0.25">
      <c r="A172" s="383">
        <v>92813</v>
      </c>
      <c r="B172" s="383" t="s">
        <v>939</v>
      </c>
      <c r="C172" s="383" t="s">
        <v>51</v>
      </c>
      <c r="D172" s="384">
        <v>79.569999999999993</v>
      </c>
    </row>
    <row r="173" spans="1:4" s="380" customFormat="1" ht="13.5" x14ac:dyDescent="0.25">
      <c r="A173" s="383">
        <v>92814</v>
      </c>
      <c r="B173" s="383" t="s">
        <v>940</v>
      </c>
      <c r="C173" s="383" t="s">
        <v>51</v>
      </c>
      <c r="D173" s="384">
        <v>91.3</v>
      </c>
    </row>
    <row r="174" spans="1:4" s="380" customFormat="1" ht="13.5" x14ac:dyDescent="0.25">
      <c r="A174" s="383">
        <v>92815</v>
      </c>
      <c r="B174" s="383" t="s">
        <v>941</v>
      </c>
      <c r="C174" s="383" t="s">
        <v>51</v>
      </c>
      <c r="D174" s="384">
        <v>105</v>
      </c>
    </row>
    <row r="175" spans="1:4" s="380" customFormat="1" ht="13.5" x14ac:dyDescent="0.25">
      <c r="A175" s="383">
        <v>92816</v>
      </c>
      <c r="B175" s="383" t="s">
        <v>942</v>
      </c>
      <c r="C175" s="383" t="s">
        <v>51</v>
      </c>
      <c r="D175" s="384">
        <v>760.76</v>
      </c>
    </row>
    <row r="176" spans="1:4" s="380" customFormat="1" ht="13.5" x14ac:dyDescent="0.25">
      <c r="A176" s="383">
        <v>92817</v>
      </c>
      <c r="B176" s="383" t="s">
        <v>943</v>
      </c>
      <c r="C176" s="383" t="s">
        <v>51</v>
      </c>
      <c r="D176" s="384">
        <v>131.4</v>
      </c>
    </row>
    <row r="177" spans="1:4" s="380" customFormat="1" ht="13.5" x14ac:dyDescent="0.25">
      <c r="A177" s="383">
        <v>92818</v>
      </c>
      <c r="B177" s="383" t="s">
        <v>944</v>
      </c>
      <c r="C177" s="383" t="s">
        <v>51</v>
      </c>
      <c r="D177" s="385">
        <v>1088.68</v>
      </c>
    </row>
    <row r="178" spans="1:4" s="380" customFormat="1" ht="13.5" x14ac:dyDescent="0.25">
      <c r="A178" s="383">
        <v>92819</v>
      </c>
      <c r="B178" s="383" t="s">
        <v>945</v>
      </c>
      <c r="C178" s="383" t="s">
        <v>51</v>
      </c>
      <c r="D178" s="384">
        <v>176.89</v>
      </c>
    </row>
    <row r="179" spans="1:4" s="380" customFormat="1" ht="13.5" x14ac:dyDescent="0.25">
      <c r="A179" s="383">
        <v>92820</v>
      </c>
      <c r="B179" s="383" t="s">
        <v>946</v>
      </c>
      <c r="C179" s="383" t="s">
        <v>51</v>
      </c>
      <c r="D179" s="384">
        <v>37.71</v>
      </c>
    </row>
    <row r="180" spans="1:4" s="380" customFormat="1" ht="13.5" x14ac:dyDescent="0.25">
      <c r="A180" s="383">
        <v>92821</v>
      </c>
      <c r="B180" s="383" t="s">
        <v>947</v>
      </c>
      <c r="C180" s="383" t="s">
        <v>51</v>
      </c>
      <c r="D180" s="384">
        <v>48.39</v>
      </c>
    </row>
    <row r="181" spans="1:4" s="380" customFormat="1" ht="13.5" x14ac:dyDescent="0.25">
      <c r="A181" s="383">
        <v>92822</v>
      </c>
      <c r="B181" s="383" t="s">
        <v>948</v>
      </c>
      <c r="C181" s="383" t="s">
        <v>51</v>
      </c>
      <c r="D181" s="384">
        <v>59.1</v>
      </c>
    </row>
    <row r="182" spans="1:4" s="380" customFormat="1" ht="13.5" x14ac:dyDescent="0.25">
      <c r="A182" s="383">
        <v>92824</v>
      </c>
      <c r="B182" s="383" t="s">
        <v>949</v>
      </c>
      <c r="C182" s="383" t="s">
        <v>51</v>
      </c>
      <c r="D182" s="384">
        <v>70.290000000000006</v>
      </c>
    </row>
    <row r="183" spans="1:4" s="380" customFormat="1" ht="13.5" x14ac:dyDescent="0.25">
      <c r="A183" s="383">
        <v>92825</v>
      </c>
      <c r="B183" s="383" t="s">
        <v>950</v>
      </c>
      <c r="C183" s="383" t="s">
        <v>51</v>
      </c>
      <c r="D183" s="384">
        <v>81.53</v>
      </c>
    </row>
    <row r="184" spans="1:4" s="380" customFormat="1" ht="13.5" x14ac:dyDescent="0.25">
      <c r="A184" s="383">
        <v>92826</v>
      </c>
      <c r="B184" s="383" t="s">
        <v>951</v>
      </c>
      <c r="C184" s="383" t="s">
        <v>51</v>
      </c>
      <c r="D184" s="384">
        <v>94.27</v>
      </c>
    </row>
    <row r="185" spans="1:4" s="380" customFormat="1" ht="13.5" x14ac:dyDescent="0.25">
      <c r="A185" s="383">
        <v>92827</v>
      </c>
      <c r="B185" s="383" t="s">
        <v>952</v>
      </c>
      <c r="C185" s="383" t="s">
        <v>51</v>
      </c>
      <c r="D185" s="384">
        <v>107.63</v>
      </c>
    </row>
    <row r="186" spans="1:4" s="380" customFormat="1" ht="13.5" x14ac:dyDescent="0.25">
      <c r="A186" s="383">
        <v>92828</v>
      </c>
      <c r="B186" s="383" t="s">
        <v>953</v>
      </c>
      <c r="C186" s="383" t="s">
        <v>51</v>
      </c>
      <c r="D186" s="384">
        <v>123.27</v>
      </c>
    </row>
    <row r="187" spans="1:4" s="380" customFormat="1" ht="13.5" x14ac:dyDescent="0.25">
      <c r="A187" s="383">
        <v>92829</v>
      </c>
      <c r="B187" s="383" t="s">
        <v>954</v>
      </c>
      <c r="C187" s="383" t="s">
        <v>51</v>
      </c>
      <c r="D187" s="384">
        <v>782.28</v>
      </c>
    </row>
    <row r="188" spans="1:4" s="380" customFormat="1" ht="13.5" x14ac:dyDescent="0.25">
      <c r="A188" s="383">
        <v>92830</v>
      </c>
      <c r="B188" s="383" t="s">
        <v>955</v>
      </c>
      <c r="C188" s="383" t="s">
        <v>51</v>
      </c>
      <c r="D188" s="384">
        <v>152.91999999999999</v>
      </c>
    </row>
    <row r="189" spans="1:4" s="380" customFormat="1" ht="13.5" x14ac:dyDescent="0.25">
      <c r="A189" s="383">
        <v>92831</v>
      </c>
      <c r="B189" s="383" t="s">
        <v>956</v>
      </c>
      <c r="C189" s="383" t="s">
        <v>51</v>
      </c>
      <c r="D189" s="385">
        <v>1115.08</v>
      </c>
    </row>
    <row r="190" spans="1:4" s="380" customFormat="1" ht="13.5" x14ac:dyDescent="0.25">
      <c r="A190" s="383">
        <v>92832</v>
      </c>
      <c r="B190" s="383" t="s">
        <v>957</v>
      </c>
      <c r="C190" s="383" t="s">
        <v>51</v>
      </c>
      <c r="D190" s="384">
        <v>203.29</v>
      </c>
    </row>
    <row r="191" spans="1:4" s="380" customFormat="1" ht="13.5" x14ac:dyDescent="0.25">
      <c r="A191" s="383">
        <v>95565</v>
      </c>
      <c r="B191" s="383" t="s">
        <v>958</v>
      </c>
      <c r="C191" s="383" t="s">
        <v>51</v>
      </c>
      <c r="D191" s="384">
        <v>130.65</v>
      </c>
    </row>
    <row r="192" spans="1:4" s="380" customFormat="1" ht="13.5" x14ac:dyDescent="0.25">
      <c r="A192" s="383">
        <v>95566</v>
      </c>
      <c r="B192" s="383" t="s">
        <v>959</v>
      </c>
      <c r="C192" s="383" t="s">
        <v>51</v>
      </c>
      <c r="D192" s="384">
        <v>136.76</v>
      </c>
    </row>
    <row r="193" spans="1:4" s="380" customFormat="1" ht="13.5" x14ac:dyDescent="0.25">
      <c r="A193" s="383">
        <v>95567</v>
      </c>
      <c r="B193" s="383" t="s">
        <v>960</v>
      </c>
      <c r="C193" s="383" t="s">
        <v>51</v>
      </c>
      <c r="D193" s="384">
        <v>77.36</v>
      </c>
    </row>
    <row r="194" spans="1:4" s="380" customFormat="1" ht="13.5" x14ac:dyDescent="0.25">
      <c r="A194" s="383">
        <v>95568</v>
      </c>
      <c r="B194" s="383" t="s">
        <v>961</v>
      </c>
      <c r="C194" s="383" t="s">
        <v>51</v>
      </c>
      <c r="D194" s="384">
        <v>94.67</v>
      </c>
    </row>
    <row r="195" spans="1:4" s="380" customFormat="1" ht="13.5" x14ac:dyDescent="0.25">
      <c r="A195" s="383">
        <v>95569</v>
      </c>
      <c r="B195" s="383" t="s">
        <v>962</v>
      </c>
      <c r="C195" s="383" t="s">
        <v>51</v>
      </c>
      <c r="D195" s="384">
        <v>129.88999999999999</v>
      </c>
    </row>
    <row r="196" spans="1:4" s="380" customFormat="1" ht="13.5" x14ac:dyDescent="0.25">
      <c r="A196" s="383">
        <v>95570</v>
      </c>
      <c r="B196" s="383" t="s">
        <v>963</v>
      </c>
      <c r="C196" s="383" t="s">
        <v>51</v>
      </c>
      <c r="D196" s="384">
        <v>83.47</v>
      </c>
    </row>
    <row r="197" spans="1:4" s="380" customFormat="1" ht="13.5" x14ac:dyDescent="0.25">
      <c r="A197" s="383">
        <v>95571</v>
      </c>
      <c r="B197" s="383" t="s">
        <v>964</v>
      </c>
      <c r="C197" s="383" t="s">
        <v>51</v>
      </c>
      <c r="D197" s="384">
        <v>102.47</v>
      </c>
    </row>
    <row r="198" spans="1:4" s="380" customFormat="1" ht="13.5" x14ac:dyDescent="0.25">
      <c r="A198" s="383">
        <v>95572</v>
      </c>
      <c r="B198" s="383" t="s">
        <v>965</v>
      </c>
      <c r="C198" s="383" t="s">
        <v>51</v>
      </c>
      <c r="D198" s="384">
        <v>139.56</v>
      </c>
    </row>
    <row r="199" spans="1:4" s="380" customFormat="1" ht="13.5" x14ac:dyDescent="0.25">
      <c r="A199" s="383">
        <v>97127</v>
      </c>
      <c r="B199" s="383" t="s">
        <v>966</v>
      </c>
      <c r="C199" s="383" t="s">
        <v>51</v>
      </c>
      <c r="D199" s="384">
        <v>4.2</v>
      </c>
    </row>
    <row r="200" spans="1:4" s="380" customFormat="1" ht="13.5" x14ac:dyDescent="0.25">
      <c r="A200" s="383">
        <v>97128</v>
      </c>
      <c r="B200" s="383" t="s">
        <v>967</v>
      </c>
      <c r="C200" s="383" t="s">
        <v>51</v>
      </c>
      <c r="D200" s="384">
        <v>8.1999999999999993</v>
      </c>
    </row>
    <row r="201" spans="1:4" s="380" customFormat="1" ht="13.5" x14ac:dyDescent="0.25">
      <c r="A201" s="383">
        <v>97129</v>
      </c>
      <c r="B201" s="383" t="s">
        <v>968</v>
      </c>
      <c r="C201" s="383" t="s">
        <v>51</v>
      </c>
      <c r="D201" s="384">
        <v>10.1</v>
      </c>
    </row>
    <row r="202" spans="1:4" s="380" customFormat="1" ht="13.5" x14ac:dyDescent="0.25">
      <c r="A202" s="383">
        <v>97130</v>
      </c>
      <c r="B202" s="383" t="s">
        <v>969</v>
      </c>
      <c r="C202" s="383" t="s">
        <v>51</v>
      </c>
      <c r="D202" s="384">
        <v>11.98</v>
      </c>
    </row>
    <row r="203" spans="1:4" s="380" customFormat="1" ht="13.5" x14ac:dyDescent="0.25">
      <c r="A203" s="383">
        <v>97131</v>
      </c>
      <c r="B203" s="383" t="s">
        <v>970</v>
      </c>
      <c r="C203" s="383" t="s">
        <v>51</v>
      </c>
      <c r="D203" s="384">
        <v>13.86</v>
      </c>
    </row>
    <row r="204" spans="1:4" s="380" customFormat="1" ht="13.5" x14ac:dyDescent="0.25">
      <c r="A204" s="383">
        <v>97132</v>
      </c>
      <c r="B204" s="383" t="s">
        <v>971</v>
      </c>
      <c r="C204" s="383" t="s">
        <v>51</v>
      </c>
      <c r="D204" s="384">
        <v>15.75</v>
      </c>
    </row>
    <row r="205" spans="1:4" s="380" customFormat="1" ht="13.5" x14ac:dyDescent="0.25">
      <c r="A205" s="383">
        <v>97133</v>
      </c>
      <c r="B205" s="383" t="s">
        <v>972</v>
      </c>
      <c r="C205" s="383" t="s">
        <v>51</v>
      </c>
      <c r="D205" s="384">
        <v>19.5</v>
      </c>
    </row>
    <row r="206" spans="1:4" s="380" customFormat="1" ht="13.5" x14ac:dyDescent="0.25">
      <c r="A206" s="383">
        <v>97134</v>
      </c>
      <c r="B206" s="383" t="s">
        <v>973</v>
      </c>
      <c r="C206" s="383" t="s">
        <v>51</v>
      </c>
      <c r="D206" s="384">
        <v>1.97</v>
      </c>
    </row>
    <row r="207" spans="1:4" s="380" customFormat="1" ht="13.5" x14ac:dyDescent="0.25">
      <c r="A207" s="383">
        <v>97135</v>
      </c>
      <c r="B207" s="383" t="s">
        <v>974</v>
      </c>
      <c r="C207" s="383" t="s">
        <v>51</v>
      </c>
      <c r="D207" s="384">
        <v>4.21</v>
      </c>
    </row>
    <row r="208" spans="1:4" s="380" customFormat="1" ht="13.5" x14ac:dyDescent="0.25">
      <c r="A208" s="383">
        <v>97136</v>
      </c>
      <c r="B208" s="383" t="s">
        <v>975</v>
      </c>
      <c r="C208" s="383" t="s">
        <v>51</v>
      </c>
      <c r="D208" s="384">
        <v>5.2</v>
      </c>
    </row>
    <row r="209" spans="1:4" s="380" customFormat="1" ht="13.5" x14ac:dyDescent="0.25">
      <c r="A209" s="383">
        <v>97137</v>
      </c>
      <c r="B209" s="383" t="s">
        <v>976</v>
      </c>
      <c r="C209" s="383" t="s">
        <v>51</v>
      </c>
      <c r="D209" s="384">
        <v>6.17</v>
      </c>
    </row>
    <row r="210" spans="1:4" s="380" customFormat="1" ht="13.5" x14ac:dyDescent="0.25">
      <c r="A210" s="383">
        <v>97138</v>
      </c>
      <c r="B210" s="383" t="s">
        <v>977</v>
      </c>
      <c r="C210" s="383" t="s">
        <v>51</v>
      </c>
      <c r="D210" s="384">
        <v>7.14</v>
      </c>
    </row>
    <row r="211" spans="1:4" s="380" customFormat="1" ht="13.5" x14ac:dyDescent="0.25">
      <c r="A211" s="383">
        <v>97139</v>
      </c>
      <c r="B211" s="383" t="s">
        <v>978</v>
      </c>
      <c r="C211" s="383" t="s">
        <v>51</v>
      </c>
      <c r="D211" s="384">
        <v>8.11</v>
      </c>
    </row>
    <row r="212" spans="1:4" s="380" customFormat="1" ht="13.5" x14ac:dyDescent="0.25">
      <c r="A212" s="383">
        <v>97140</v>
      </c>
      <c r="B212" s="383" t="s">
        <v>979</v>
      </c>
      <c r="C212" s="383" t="s">
        <v>51</v>
      </c>
      <c r="D212" s="384">
        <v>10.050000000000001</v>
      </c>
    </row>
    <row r="213" spans="1:4" s="380" customFormat="1" ht="13.5" x14ac:dyDescent="0.25">
      <c r="A213" s="383">
        <v>103089</v>
      </c>
      <c r="B213" s="383" t="s">
        <v>14581</v>
      </c>
      <c r="C213" s="383" t="s">
        <v>51</v>
      </c>
      <c r="D213" s="384">
        <v>8.19</v>
      </c>
    </row>
    <row r="214" spans="1:4" s="380" customFormat="1" ht="13.5" x14ac:dyDescent="0.25">
      <c r="A214" s="383">
        <v>103090</v>
      </c>
      <c r="B214" s="383" t="s">
        <v>14582</v>
      </c>
      <c r="C214" s="383" t="s">
        <v>51</v>
      </c>
      <c r="D214" s="384">
        <v>9.82</v>
      </c>
    </row>
    <row r="215" spans="1:4" s="380" customFormat="1" ht="13.5" x14ac:dyDescent="0.25">
      <c r="A215" s="383">
        <v>103091</v>
      </c>
      <c r="B215" s="383" t="s">
        <v>14583</v>
      </c>
      <c r="C215" s="383" t="s">
        <v>51</v>
      </c>
      <c r="D215" s="384">
        <v>13.89</v>
      </c>
    </row>
    <row r="216" spans="1:4" s="380" customFormat="1" ht="13.5" x14ac:dyDescent="0.25">
      <c r="A216" s="383">
        <v>103092</v>
      </c>
      <c r="B216" s="383" t="s">
        <v>14584</v>
      </c>
      <c r="C216" s="383" t="s">
        <v>51</v>
      </c>
      <c r="D216" s="384">
        <v>17.96</v>
      </c>
    </row>
    <row r="217" spans="1:4" s="380" customFormat="1" ht="13.5" x14ac:dyDescent="0.25">
      <c r="A217" s="383">
        <v>103093</v>
      </c>
      <c r="B217" s="383" t="s">
        <v>14585</v>
      </c>
      <c r="C217" s="383" t="s">
        <v>51</v>
      </c>
      <c r="D217" s="384">
        <v>27.47</v>
      </c>
    </row>
    <row r="218" spans="1:4" s="380" customFormat="1" ht="13.5" x14ac:dyDescent="0.25">
      <c r="A218" s="383">
        <v>103094</v>
      </c>
      <c r="B218" s="383" t="s">
        <v>14586</v>
      </c>
      <c r="C218" s="383" t="s">
        <v>51</v>
      </c>
      <c r="D218" s="384">
        <v>31.55</v>
      </c>
    </row>
    <row r="219" spans="1:4" s="380" customFormat="1" ht="13.5" x14ac:dyDescent="0.25">
      <c r="A219" s="383">
        <v>103095</v>
      </c>
      <c r="B219" s="383" t="s">
        <v>14587</v>
      </c>
      <c r="C219" s="383" t="s">
        <v>51</v>
      </c>
      <c r="D219" s="384">
        <v>41.04</v>
      </c>
    </row>
    <row r="220" spans="1:4" s="380" customFormat="1" ht="13.5" x14ac:dyDescent="0.25">
      <c r="A220" s="383">
        <v>103096</v>
      </c>
      <c r="B220" s="383" t="s">
        <v>14588</v>
      </c>
      <c r="C220" s="383" t="s">
        <v>51</v>
      </c>
      <c r="D220" s="384">
        <v>45.14</v>
      </c>
    </row>
    <row r="221" spans="1:4" s="380" customFormat="1" ht="13.5" x14ac:dyDescent="0.25">
      <c r="A221" s="383">
        <v>103097</v>
      </c>
      <c r="B221" s="383" t="s">
        <v>14589</v>
      </c>
      <c r="C221" s="383" t="s">
        <v>51</v>
      </c>
      <c r="D221" s="384">
        <v>54.63</v>
      </c>
    </row>
    <row r="222" spans="1:4" s="380" customFormat="1" ht="13.5" x14ac:dyDescent="0.25">
      <c r="A222" s="383">
        <v>103098</v>
      </c>
      <c r="B222" s="383" t="s">
        <v>14590</v>
      </c>
      <c r="C222" s="383" t="s">
        <v>51</v>
      </c>
      <c r="D222" s="384">
        <v>58.71</v>
      </c>
    </row>
    <row r="223" spans="1:4" s="380" customFormat="1" ht="13.5" x14ac:dyDescent="0.25">
      <c r="A223" s="383">
        <v>103099</v>
      </c>
      <c r="B223" s="383" t="s">
        <v>14591</v>
      </c>
      <c r="C223" s="383" t="s">
        <v>51</v>
      </c>
      <c r="D223" s="384">
        <v>66.84</v>
      </c>
    </row>
    <row r="224" spans="1:4" s="380" customFormat="1" ht="13.5" x14ac:dyDescent="0.25">
      <c r="A224" s="383">
        <v>103100</v>
      </c>
      <c r="B224" s="383" t="s">
        <v>14592</v>
      </c>
      <c r="C224" s="383" t="s">
        <v>51</v>
      </c>
      <c r="D224" s="384">
        <v>71.39</v>
      </c>
    </row>
    <row r="225" spans="1:4" s="380" customFormat="1" ht="13.5" x14ac:dyDescent="0.25">
      <c r="A225" s="383">
        <v>103101</v>
      </c>
      <c r="B225" s="383" t="s">
        <v>14593</v>
      </c>
      <c r="C225" s="383" t="s">
        <v>51</v>
      </c>
      <c r="D225" s="384">
        <v>78.7</v>
      </c>
    </row>
    <row r="226" spans="1:4" s="380" customFormat="1" ht="13.5" x14ac:dyDescent="0.25">
      <c r="A226" s="383">
        <v>103102</v>
      </c>
      <c r="B226" s="383" t="s">
        <v>14594</v>
      </c>
      <c r="C226" s="383" t="s">
        <v>51</v>
      </c>
      <c r="D226" s="384">
        <v>90.62</v>
      </c>
    </row>
    <row r="227" spans="1:4" s="380" customFormat="1" ht="13.5" x14ac:dyDescent="0.25">
      <c r="A227" s="383">
        <v>103103</v>
      </c>
      <c r="B227" s="383" t="s">
        <v>14595</v>
      </c>
      <c r="C227" s="383" t="s">
        <v>51</v>
      </c>
      <c r="D227" s="384">
        <v>97.89</v>
      </c>
    </row>
    <row r="228" spans="1:4" s="380" customFormat="1" ht="13.5" x14ac:dyDescent="0.25">
      <c r="A228" s="383">
        <v>103104</v>
      </c>
      <c r="B228" s="383" t="s">
        <v>14596</v>
      </c>
      <c r="C228" s="383" t="s">
        <v>51</v>
      </c>
      <c r="D228" s="384">
        <v>117.13</v>
      </c>
    </row>
    <row r="229" spans="1:4" s="380" customFormat="1" ht="13.5" x14ac:dyDescent="0.25">
      <c r="A229" s="383">
        <v>103105</v>
      </c>
      <c r="B229" s="383" t="s">
        <v>14597</v>
      </c>
      <c r="C229" s="383" t="s">
        <v>8</v>
      </c>
      <c r="D229" s="384">
        <v>33.159999999999997</v>
      </c>
    </row>
    <row r="230" spans="1:4" s="380" customFormat="1" ht="13.5" x14ac:dyDescent="0.25">
      <c r="A230" s="383">
        <v>103106</v>
      </c>
      <c r="B230" s="383" t="s">
        <v>14598</v>
      </c>
      <c r="C230" s="383" t="s">
        <v>8</v>
      </c>
      <c r="D230" s="384">
        <v>39.880000000000003</v>
      </c>
    </row>
    <row r="231" spans="1:4" s="380" customFormat="1" ht="13.5" x14ac:dyDescent="0.25">
      <c r="A231" s="383">
        <v>103107</v>
      </c>
      <c r="B231" s="383" t="s">
        <v>14599</v>
      </c>
      <c r="C231" s="383" t="s">
        <v>8</v>
      </c>
      <c r="D231" s="384">
        <v>56.67</v>
      </c>
    </row>
    <row r="232" spans="1:4" s="380" customFormat="1" ht="13.5" x14ac:dyDescent="0.25">
      <c r="A232" s="383">
        <v>103108</v>
      </c>
      <c r="B232" s="383" t="s">
        <v>14600</v>
      </c>
      <c r="C232" s="383" t="s">
        <v>8</v>
      </c>
      <c r="D232" s="384">
        <v>73.48</v>
      </c>
    </row>
    <row r="233" spans="1:4" s="380" customFormat="1" ht="13.5" x14ac:dyDescent="0.25">
      <c r="A233" s="383">
        <v>103109</v>
      </c>
      <c r="B233" s="383" t="s">
        <v>14601</v>
      </c>
      <c r="C233" s="383" t="s">
        <v>8</v>
      </c>
      <c r="D233" s="384">
        <v>121.83</v>
      </c>
    </row>
    <row r="234" spans="1:4" s="380" customFormat="1" ht="13.5" x14ac:dyDescent="0.25">
      <c r="A234" s="383">
        <v>103110</v>
      </c>
      <c r="B234" s="383" t="s">
        <v>14602</v>
      </c>
      <c r="C234" s="383" t="s">
        <v>8</v>
      </c>
      <c r="D234" s="384">
        <v>138.63</v>
      </c>
    </row>
    <row r="235" spans="1:4" s="380" customFormat="1" ht="13.5" x14ac:dyDescent="0.25">
      <c r="A235" s="383">
        <v>103111</v>
      </c>
      <c r="B235" s="383" t="s">
        <v>14603</v>
      </c>
      <c r="C235" s="383" t="s">
        <v>8</v>
      </c>
      <c r="D235" s="384">
        <v>186.98</v>
      </c>
    </row>
    <row r="236" spans="1:4" s="380" customFormat="1" ht="13.5" x14ac:dyDescent="0.25">
      <c r="A236" s="383">
        <v>103112</v>
      </c>
      <c r="B236" s="383" t="s">
        <v>14604</v>
      </c>
      <c r="C236" s="383" t="s">
        <v>8</v>
      </c>
      <c r="D236" s="384">
        <v>203.79</v>
      </c>
    </row>
    <row r="237" spans="1:4" s="380" customFormat="1" ht="13.5" x14ac:dyDescent="0.25">
      <c r="A237" s="383">
        <v>103113</v>
      </c>
      <c r="B237" s="383" t="s">
        <v>14605</v>
      </c>
      <c r="C237" s="383" t="s">
        <v>8</v>
      </c>
      <c r="D237" s="384">
        <v>252.15</v>
      </c>
    </row>
    <row r="238" spans="1:4" s="380" customFormat="1" ht="13.5" x14ac:dyDescent="0.25">
      <c r="A238" s="383">
        <v>103114</v>
      </c>
      <c r="B238" s="383" t="s">
        <v>14606</v>
      </c>
      <c r="C238" s="383" t="s">
        <v>8</v>
      </c>
      <c r="D238" s="384">
        <v>268.95</v>
      </c>
    </row>
    <row r="239" spans="1:4" s="380" customFormat="1" ht="13.5" x14ac:dyDescent="0.25">
      <c r="A239" s="383">
        <v>103115</v>
      </c>
      <c r="B239" s="383" t="s">
        <v>14607</v>
      </c>
      <c r="C239" s="383" t="s">
        <v>8</v>
      </c>
      <c r="D239" s="384">
        <v>302.55</v>
      </c>
    </row>
    <row r="240" spans="1:4" s="380" customFormat="1" ht="13.5" x14ac:dyDescent="0.25">
      <c r="A240" s="383">
        <v>103116</v>
      </c>
      <c r="B240" s="383" t="s">
        <v>14608</v>
      </c>
      <c r="C240" s="383" t="s">
        <v>8</v>
      </c>
      <c r="D240" s="384">
        <v>367.7</v>
      </c>
    </row>
    <row r="241" spans="1:4" s="380" customFormat="1" ht="13.5" x14ac:dyDescent="0.25">
      <c r="A241" s="383">
        <v>103117</v>
      </c>
      <c r="B241" s="383" t="s">
        <v>14609</v>
      </c>
      <c r="C241" s="383" t="s">
        <v>8</v>
      </c>
      <c r="D241" s="384">
        <v>401.29</v>
      </c>
    </row>
    <row r="242" spans="1:4" s="380" customFormat="1" ht="13.5" x14ac:dyDescent="0.25">
      <c r="A242" s="383">
        <v>103118</v>
      </c>
      <c r="B242" s="383" t="s">
        <v>14610</v>
      </c>
      <c r="C242" s="383" t="s">
        <v>8</v>
      </c>
      <c r="D242" s="384">
        <v>466.46</v>
      </c>
    </row>
    <row r="243" spans="1:4" s="380" customFormat="1" ht="13.5" x14ac:dyDescent="0.25">
      <c r="A243" s="383">
        <v>103119</v>
      </c>
      <c r="B243" s="383" t="s">
        <v>14611</v>
      </c>
      <c r="C243" s="383" t="s">
        <v>8</v>
      </c>
      <c r="D243" s="384">
        <v>500.06</v>
      </c>
    </row>
    <row r="244" spans="1:4" s="380" customFormat="1" ht="13.5" x14ac:dyDescent="0.25">
      <c r="A244" s="383">
        <v>103120</v>
      </c>
      <c r="B244" s="383" t="s">
        <v>14612</v>
      </c>
      <c r="C244" s="383" t="s">
        <v>8</v>
      </c>
      <c r="D244" s="384">
        <v>598.82000000000005</v>
      </c>
    </row>
    <row r="245" spans="1:4" s="380" customFormat="1" ht="13.5" x14ac:dyDescent="0.25">
      <c r="A245" s="383">
        <v>103121</v>
      </c>
      <c r="B245" s="383" t="s">
        <v>14613</v>
      </c>
      <c r="C245" s="383" t="s">
        <v>8</v>
      </c>
      <c r="D245" s="384">
        <v>44.03</v>
      </c>
    </row>
    <row r="246" spans="1:4" s="380" customFormat="1" ht="13.5" x14ac:dyDescent="0.25">
      <c r="A246" s="383">
        <v>103122</v>
      </c>
      <c r="B246" s="383" t="s">
        <v>14614</v>
      </c>
      <c r="C246" s="383" t="s">
        <v>8</v>
      </c>
      <c r="D246" s="384">
        <v>54.11</v>
      </c>
    </row>
    <row r="247" spans="1:4" s="380" customFormat="1" ht="13.5" x14ac:dyDescent="0.25">
      <c r="A247" s="383">
        <v>103123</v>
      </c>
      <c r="B247" s="383" t="s">
        <v>14615</v>
      </c>
      <c r="C247" s="383" t="s">
        <v>8</v>
      </c>
      <c r="D247" s="384">
        <v>79.3</v>
      </c>
    </row>
    <row r="248" spans="1:4" s="380" customFormat="1" ht="13.5" x14ac:dyDescent="0.25">
      <c r="A248" s="383">
        <v>103124</v>
      </c>
      <c r="B248" s="383" t="s">
        <v>14616</v>
      </c>
      <c r="C248" s="383" t="s">
        <v>8</v>
      </c>
      <c r="D248" s="384">
        <v>104.5</v>
      </c>
    </row>
    <row r="249" spans="1:4" s="380" customFormat="1" ht="13.5" x14ac:dyDescent="0.25">
      <c r="A249" s="383">
        <v>103125</v>
      </c>
      <c r="B249" s="383" t="s">
        <v>14617</v>
      </c>
      <c r="C249" s="383" t="s">
        <v>8</v>
      </c>
      <c r="D249" s="384">
        <v>177.05</v>
      </c>
    </row>
    <row r="250" spans="1:4" s="380" customFormat="1" ht="13.5" x14ac:dyDescent="0.25">
      <c r="A250" s="383">
        <v>103126</v>
      </c>
      <c r="B250" s="383" t="s">
        <v>14618</v>
      </c>
      <c r="C250" s="383" t="s">
        <v>8</v>
      </c>
      <c r="D250" s="384">
        <v>202.24</v>
      </c>
    </row>
    <row r="251" spans="1:4" s="380" customFormat="1" ht="13.5" x14ac:dyDescent="0.25">
      <c r="A251" s="383">
        <v>103127</v>
      </c>
      <c r="B251" s="383" t="s">
        <v>14619</v>
      </c>
      <c r="C251" s="383" t="s">
        <v>8</v>
      </c>
      <c r="D251" s="384">
        <v>274.8</v>
      </c>
    </row>
    <row r="252" spans="1:4" s="380" customFormat="1" ht="13.5" x14ac:dyDescent="0.25">
      <c r="A252" s="383">
        <v>103128</v>
      </c>
      <c r="B252" s="383" t="s">
        <v>14620</v>
      </c>
      <c r="C252" s="383" t="s">
        <v>8</v>
      </c>
      <c r="D252" s="384">
        <v>299.99</v>
      </c>
    </row>
    <row r="253" spans="1:4" s="380" customFormat="1" ht="13.5" x14ac:dyDescent="0.25">
      <c r="A253" s="383">
        <v>103129</v>
      </c>
      <c r="B253" s="383" t="s">
        <v>14621</v>
      </c>
      <c r="C253" s="383" t="s">
        <v>8</v>
      </c>
      <c r="D253" s="384">
        <v>372.54</v>
      </c>
    </row>
    <row r="254" spans="1:4" s="380" customFormat="1" ht="13.5" x14ac:dyDescent="0.25">
      <c r="A254" s="383">
        <v>103130</v>
      </c>
      <c r="B254" s="383" t="s">
        <v>14622</v>
      </c>
      <c r="C254" s="383" t="s">
        <v>8</v>
      </c>
      <c r="D254" s="384">
        <v>397.72</v>
      </c>
    </row>
    <row r="255" spans="1:4" s="380" customFormat="1" ht="13.5" x14ac:dyDescent="0.25">
      <c r="A255" s="383">
        <v>103131</v>
      </c>
      <c r="B255" s="383" t="s">
        <v>14623</v>
      </c>
      <c r="C255" s="383" t="s">
        <v>8</v>
      </c>
      <c r="D255" s="384">
        <v>448.12</v>
      </c>
    </row>
    <row r="256" spans="1:4" s="380" customFormat="1" ht="13.5" x14ac:dyDescent="0.25">
      <c r="A256" s="383">
        <v>103132</v>
      </c>
      <c r="B256" s="383" t="s">
        <v>14624</v>
      </c>
      <c r="C256" s="383" t="s">
        <v>8</v>
      </c>
      <c r="D256" s="384">
        <v>545.85</v>
      </c>
    </row>
    <row r="257" spans="1:4" s="380" customFormat="1" ht="13.5" x14ac:dyDescent="0.25">
      <c r="A257" s="383">
        <v>103133</v>
      </c>
      <c r="B257" s="383" t="s">
        <v>14625</v>
      </c>
      <c r="C257" s="383" t="s">
        <v>8</v>
      </c>
      <c r="D257" s="384">
        <v>596.25</v>
      </c>
    </row>
    <row r="258" spans="1:4" s="380" customFormat="1" ht="13.5" x14ac:dyDescent="0.25">
      <c r="A258" s="383">
        <v>103134</v>
      </c>
      <c r="B258" s="383" t="s">
        <v>14626</v>
      </c>
      <c r="C258" s="383" t="s">
        <v>8</v>
      </c>
      <c r="D258" s="384">
        <v>693.99</v>
      </c>
    </row>
    <row r="259" spans="1:4" s="380" customFormat="1" ht="13.5" x14ac:dyDescent="0.25">
      <c r="A259" s="383">
        <v>103135</v>
      </c>
      <c r="B259" s="383" t="s">
        <v>14627</v>
      </c>
      <c r="C259" s="383" t="s">
        <v>8</v>
      </c>
      <c r="D259" s="384">
        <v>744.39</v>
      </c>
    </row>
    <row r="260" spans="1:4" s="380" customFormat="1" ht="13.5" x14ac:dyDescent="0.25">
      <c r="A260" s="383">
        <v>103136</v>
      </c>
      <c r="B260" s="383" t="s">
        <v>14628</v>
      </c>
      <c r="C260" s="383" t="s">
        <v>8</v>
      </c>
      <c r="D260" s="384">
        <v>892.52</v>
      </c>
    </row>
    <row r="261" spans="1:4" s="380" customFormat="1" ht="13.5" x14ac:dyDescent="0.25">
      <c r="A261" s="383">
        <v>103137</v>
      </c>
      <c r="B261" s="383" t="s">
        <v>14629</v>
      </c>
      <c r="C261" s="383" t="s">
        <v>8</v>
      </c>
      <c r="D261" s="384">
        <v>22.29</v>
      </c>
    </row>
    <row r="262" spans="1:4" s="380" customFormat="1" ht="13.5" x14ac:dyDescent="0.25">
      <c r="A262" s="383">
        <v>103138</v>
      </c>
      <c r="B262" s="383" t="s">
        <v>14630</v>
      </c>
      <c r="C262" s="383" t="s">
        <v>8</v>
      </c>
      <c r="D262" s="384">
        <v>25.64</v>
      </c>
    </row>
    <row r="263" spans="1:4" s="380" customFormat="1" ht="13.5" x14ac:dyDescent="0.25">
      <c r="A263" s="383">
        <v>103139</v>
      </c>
      <c r="B263" s="383" t="s">
        <v>14631</v>
      </c>
      <c r="C263" s="383" t="s">
        <v>8</v>
      </c>
      <c r="D263" s="384">
        <v>34.06</v>
      </c>
    </row>
    <row r="264" spans="1:4" s="380" customFormat="1" ht="13.5" x14ac:dyDescent="0.25">
      <c r="A264" s="383">
        <v>103140</v>
      </c>
      <c r="B264" s="383" t="s">
        <v>14632</v>
      </c>
      <c r="C264" s="383" t="s">
        <v>8</v>
      </c>
      <c r="D264" s="384">
        <v>42.44</v>
      </c>
    </row>
    <row r="265" spans="1:4" s="380" customFormat="1" ht="13.5" x14ac:dyDescent="0.25">
      <c r="A265" s="383">
        <v>103141</v>
      </c>
      <c r="B265" s="383" t="s">
        <v>14633</v>
      </c>
      <c r="C265" s="383" t="s">
        <v>8</v>
      </c>
      <c r="D265" s="384">
        <v>66.63</v>
      </c>
    </row>
    <row r="266" spans="1:4" s="380" customFormat="1" ht="13.5" x14ac:dyDescent="0.25">
      <c r="A266" s="383">
        <v>103142</v>
      </c>
      <c r="B266" s="383" t="s">
        <v>14634</v>
      </c>
      <c r="C266" s="383" t="s">
        <v>8</v>
      </c>
      <c r="D266" s="384">
        <v>75.02</v>
      </c>
    </row>
    <row r="267" spans="1:4" s="380" customFormat="1" ht="13.5" x14ac:dyDescent="0.25">
      <c r="A267" s="383">
        <v>103143</v>
      </c>
      <c r="B267" s="383" t="s">
        <v>14635</v>
      </c>
      <c r="C267" s="383" t="s">
        <v>8</v>
      </c>
      <c r="D267" s="384">
        <v>99.21</v>
      </c>
    </row>
    <row r="268" spans="1:4" s="380" customFormat="1" ht="13.5" x14ac:dyDescent="0.25">
      <c r="A268" s="383">
        <v>103144</v>
      </c>
      <c r="B268" s="383" t="s">
        <v>14636</v>
      </c>
      <c r="C268" s="383" t="s">
        <v>8</v>
      </c>
      <c r="D268" s="384">
        <v>107.6</v>
      </c>
    </row>
    <row r="269" spans="1:4" s="380" customFormat="1" ht="13.5" x14ac:dyDescent="0.25">
      <c r="A269" s="383">
        <v>103145</v>
      </c>
      <c r="B269" s="383" t="s">
        <v>14637</v>
      </c>
      <c r="C269" s="383" t="s">
        <v>8</v>
      </c>
      <c r="D269" s="384">
        <v>131.79</v>
      </c>
    </row>
    <row r="270" spans="1:4" s="380" customFormat="1" ht="13.5" x14ac:dyDescent="0.25">
      <c r="A270" s="383">
        <v>103146</v>
      </c>
      <c r="B270" s="383" t="s">
        <v>14638</v>
      </c>
      <c r="C270" s="383" t="s">
        <v>8</v>
      </c>
      <c r="D270" s="384">
        <v>140.18</v>
      </c>
    </row>
    <row r="271" spans="1:4" s="380" customFormat="1" ht="13.5" x14ac:dyDescent="0.25">
      <c r="A271" s="383">
        <v>103147</v>
      </c>
      <c r="B271" s="383" t="s">
        <v>14639</v>
      </c>
      <c r="C271" s="383" t="s">
        <v>8</v>
      </c>
      <c r="D271" s="384">
        <v>156.97999999999999</v>
      </c>
    </row>
    <row r="272" spans="1:4" s="380" customFormat="1" ht="13.5" x14ac:dyDescent="0.25">
      <c r="A272" s="383">
        <v>103148</v>
      </c>
      <c r="B272" s="383" t="s">
        <v>14640</v>
      </c>
      <c r="C272" s="383" t="s">
        <v>8</v>
      </c>
      <c r="D272" s="384">
        <v>189.56</v>
      </c>
    </row>
    <row r="273" spans="1:4" s="380" customFormat="1" ht="13.5" x14ac:dyDescent="0.25">
      <c r="A273" s="383">
        <v>103149</v>
      </c>
      <c r="B273" s="383" t="s">
        <v>14641</v>
      </c>
      <c r="C273" s="383" t="s">
        <v>8</v>
      </c>
      <c r="D273" s="384">
        <v>206.35</v>
      </c>
    </row>
    <row r="274" spans="1:4" s="380" customFormat="1" ht="13.5" x14ac:dyDescent="0.25">
      <c r="A274" s="383">
        <v>103150</v>
      </c>
      <c r="B274" s="383" t="s">
        <v>14642</v>
      </c>
      <c r="C274" s="383" t="s">
        <v>8</v>
      </c>
      <c r="D274" s="384">
        <v>238.89</v>
      </c>
    </row>
    <row r="275" spans="1:4" s="380" customFormat="1" ht="13.5" x14ac:dyDescent="0.25">
      <c r="A275" s="383">
        <v>103151</v>
      </c>
      <c r="B275" s="383" t="s">
        <v>14643</v>
      </c>
      <c r="C275" s="383" t="s">
        <v>8</v>
      </c>
      <c r="D275" s="384">
        <v>255.74</v>
      </c>
    </row>
    <row r="276" spans="1:4" s="380" customFormat="1" ht="13.5" x14ac:dyDescent="0.25">
      <c r="A276" s="383">
        <v>103152</v>
      </c>
      <c r="B276" s="383" t="s">
        <v>14644</v>
      </c>
      <c r="C276" s="383" t="s">
        <v>8</v>
      </c>
      <c r="D276" s="384">
        <v>305.11</v>
      </c>
    </row>
    <row r="277" spans="1:4" s="380" customFormat="1" ht="13.5" x14ac:dyDescent="0.25">
      <c r="A277" s="383">
        <v>93206</v>
      </c>
      <c r="B277" s="383" t="s">
        <v>980</v>
      </c>
      <c r="C277" s="383" t="s">
        <v>4</v>
      </c>
      <c r="D277" s="385">
        <v>1085.82</v>
      </c>
    </row>
    <row r="278" spans="1:4" s="380" customFormat="1" ht="13.5" x14ac:dyDescent="0.25">
      <c r="A278" s="383">
        <v>93207</v>
      </c>
      <c r="B278" s="383" t="s">
        <v>3</v>
      </c>
      <c r="C278" s="383" t="s">
        <v>4</v>
      </c>
      <c r="D278" s="385">
        <v>1109.7</v>
      </c>
    </row>
    <row r="279" spans="1:4" s="380" customFormat="1" ht="13.5" x14ac:dyDescent="0.25">
      <c r="A279" s="383">
        <v>93208</v>
      </c>
      <c r="B279" s="383" t="s">
        <v>5</v>
      </c>
      <c r="C279" s="383" t="s">
        <v>4</v>
      </c>
      <c r="D279" s="384">
        <v>921.66</v>
      </c>
    </row>
    <row r="280" spans="1:4" s="380" customFormat="1" ht="13.5" x14ac:dyDescent="0.25">
      <c r="A280" s="383">
        <v>93209</v>
      </c>
      <c r="B280" s="383" t="s">
        <v>981</v>
      </c>
      <c r="C280" s="383" t="s">
        <v>4</v>
      </c>
      <c r="D280" s="384">
        <v>915.09</v>
      </c>
    </row>
    <row r="281" spans="1:4" s="380" customFormat="1" ht="13.5" x14ac:dyDescent="0.25">
      <c r="A281" s="383">
        <v>93210</v>
      </c>
      <c r="B281" s="383" t="s">
        <v>13</v>
      </c>
      <c r="C281" s="383" t="s">
        <v>4</v>
      </c>
      <c r="D281" s="384">
        <v>590.97</v>
      </c>
    </row>
    <row r="282" spans="1:4" s="380" customFormat="1" ht="13.5" x14ac:dyDescent="0.25">
      <c r="A282" s="383">
        <v>93211</v>
      </c>
      <c r="B282" s="383" t="s">
        <v>982</v>
      </c>
      <c r="C282" s="383" t="s">
        <v>4</v>
      </c>
      <c r="D282" s="384">
        <v>574.02</v>
      </c>
    </row>
    <row r="283" spans="1:4" s="380" customFormat="1" ht="13.5" x14ac:dyDescent="0.25">
      <c r="A283" s="383">
        <v>93212</v>
      </c>
      <c r="B283" s="383" t="s">
        <v>14</v>
      </c>
      <c r="C283" s="383" t="s">
        <v>4</v>
      </c>
      <c r="D283" s="384">
        <v>985.05</v>
      </c>
    </row>
    <row r="284" spans="1:4" s="380" customFormat="1" ht="13.5" x14ac:dyDescent="0.25">
      <c r="A284" s="383">
        <v>93213</v>
      </c>
      <c r="B284" s="383" t="s">
        <v>983</v>
      </c>
      <c r="C284" s="383" t="s">
        <v>4</v>
      </c>
      <c r="D284" s="384">
        <v>964.35</v>
      </c>
    </row>
    <row r="285" spans="1:4" s="380" customFormat="1" ht="13.5" x14ac:dyDescent="0.25">
      <c r="A285" s="383">
        <v>93214</v>
      </c>
      <c r="B285" s="383" t="s">
        <v>984</v>
      </c>
      <c r="C285" s="383" t="s">
        <v>8</v>
      </c>
      <c r="D285" s="385">
        <v>6327.4</v>
      </c>
    </row>
    <row r="286" spans="1:4" s="380" customFormat="1" ht="13.5" x14ac:dyDescent="0.25">
      <c r="A286" s="383">
        <v>93243</v>
      </c>
      <c r="B286" s="383" t="s">
        <v>985</v>
      </c>
      <c r="C286" s="383" t="s">
        <v>8</v>
      </c>
      <c r="D286" s="385">
        <v>9757.73</v>
      </c>
    </row>
    <row r="287" spans="1:4" s="380" customFormat="1" ht="13.5" x14ac:dyDescent="0.25">
      <c r="A287" s="383">
        <v>93582</v>
      </c>
      <c r="B287" s="383" t="s">
        <v>12</v>
      </c>
      <c r="C287" s="383" t="s">
        <v>4</v>
      </c>
      <c r="D287" s="384">
        <v>277.77999999999997</v>
      </c>
    </row>
    <row r="288" spans="1:4" s="380" customFormat="1" ht="13.5" x14ac:dyDescent="0.25">
      <c r="A288" s="383">
        <v>93583</v>
      </c>
      <c r="B288" s="383" t="s">
        <v>986</v>
      </c>
      <c r="C288" s="383" t="s">
        <v>4</v>
      </c>
      <c r="D288" s="384">
        <v>445.56</v>
      </c>
    </row>
    <row r="289" spans="1:4" s="380" customFormat="1" ht="13.5" x14ac:dyDescent="0.25">
      <c r="A289" s="383">
        <v>93584</v>
      </c>
      <c r="B289" s="383" t="s">
        <v>6</v>
      </c>
      <c r="C289" s="383" t="s">
        <v>4</v>
      </c>
      <c r="D289" s="384">
        <v>897.71</v>
      </c>
    </row>
    <row r="290" spans="1:4" s="380" customFormat="1" ht="13.5" x14ac:dyDescent="0.25">
      <c r="A290" s="383">
        <v>93585</v>
      </c>
      <c r="B290" s="383" t="s">
        <v>987</v>
      </c>
      <c r="C290" s="383" t="s">
        <v>4</v>
      </c>
      <c r="D290" s="385">
        <v>1187.33</v>
      </c>
    </row>
    <row r="291" spans="1:4" s="380" customFormat="1" ht="13.5" x14ac:dyDescent="0.25">
      <c r="A291" s="383">
        <v>98441</v>
      </c>
      <c r="B291" s="383" t="s">
        <v>988</v>
      </c>
      <c r="C291" s="383" t="s">
        <v>4</v>
      </c>
      <c r="D291" s="384">
        <v>153.43</v>
      </c>
    </row>
    <row r="292" spans="1:4" s="380" customFormat="1" ht="13.5" x14ac:dyDescent="0.25">
      <c r="A292" s="383">
        <v>98442</v>
      </c>
      <c r="B292" s="383" t="s">
        <v>989</v>
      </c>
      <c r="C292" s="383" t="s">
        <v>4</v>
      </c>
      <c r="D292" s="384">
        <v>156.38999999999999</v>
      </c>
    </row>
    <row r="293" spans="1:4" s="380" customFormat="1" ht="13.5" x14ac:dyDescent="0.25">
      <c r="A293" s="383">
        <v>98443</v>
      </c>
      <c r="B293" s="383" t="s">
        <v>990</v>
      </c>
      <c r="C293" s="383" t="s">
        <v>4</v>
      </c>
      <c r="D293" s="384">
        <v>135.19999999999999</v>
      </c>
    </row>
    <row r="294" spans="1:4" s="380" customFormat="1" ht="13.5" x14ac:dyDescent="0.25">
      <c r="A294" s="383">
        <v>98444</v>
      </c>
      <c r="B294" s="383" t="s">
        <v>991</v>
      </c>
      <c r="C294" s="383" t="s">
        <v>4</v>
      </c>
      <c r="D294" s="384">
        <v>137.31</v>
      </c>
    </row>
    <row r="295" spans="1:4" s="380" customFormat="1" ht="13.5" x14ac:dyDescent="0.25">
      <c r="A295" s="383">
        <v>98445</v>
      </c>
      <c r="B295" s="383" t="s">
        <v>992</v>
      </c>
      <c r="C295" s="383" t="s">
        <v>4</v>
      </c>
      <c r="D295" s="384">
        <v>185.01</v>
      </c>
    </row>
    <row r="296" spans="1:4" s="380" customFormat="1" ht="13.5" x14ac:dyDescent="0.25">
      <c r="A296" s="383">
        <v>98446</v>
      </c>
      <c r="B296" s="383" t="s">
        <v>993</v>
      </c>
      <c r="C296" s="383" t="s">
        <v>4</v>
      </c>
      <c r="D296" s="384">
        <v>236.74</v>
      </c>
    </row>
    <row r="297" spans="1:4" s="380" customFormat="1" ht="13.5" x14ac:dyDescent="0.25">
      <c r="A297" s="383">
        <v>98447</v>
      </c>
      <c r="B297" s="383" t="s">
        <v>994</v>
      </c>
      <c r="C297" s="383" t="s">
        <v>4</v>
      </c>
      <c r="D297" s="384">
        <v>159.51</v>
      </c>
    </row>
    <row r="298" spans="1:4" s="380" customFormat="1" ht="13.5" x14ac:dyDescent="0.25">
      <c r="A298" s="383">
        <v>98448</v>
      </c>
      <c r="B298" s="383" t="s">
        <v>995</v>
      </c>
      <c r="C298" s="383" t="s">
        <v>4</v>
      </c>
      <c r="D298" s="384">
        <v>200.05</v>
      </c>
    </row>
    <row r="299" spans="1:4" s="380" customFormat="1" ht="13.5" x14ac:dyDescent="0.25">
      <c r="A299" s="383">
        <v>98449</v>
      </c>
      <c r="B299" s="383" t="s">
        <v>996</v>
      </c>
      <c r="C299" s="383" t="s">
        <v>4</v>
      </c>
      <c r="D299" s="384">
        <v>193.12</v>
      </c>
    </row>
    <row r="300" spans="1:4" s="380" customFormat="1" ht="13.5" x14ac:dyDescent="0.25">
      <c r="A300" s="383">
        <v>98450</v>
      </c>
      <c r="B300" s="383" t="s">
        <v>997</v>
      </c>
      <c r="C300" s="383" t="s">
        <v>4</v>
      </c>
      <c r="D300" s="384">
        <v>197.43</v>
      </c>
    </row>
    <row r="301" spans="1:4" s="380" customFormat="1" ht="13.5" x14ac:dyDescent="0.25">
      <c r="A301" s="383">
        <v>98451</v>
      </c>
      <c r="B301" s="383" t="s">
        <v>998</v>
      </c>
      <c r="C301" s="383" t="s">
        <v>4</v>
      </c>
      <c r="D301" s="384">
        <v>172.35</v>
      </c>
    </row>
    <row r="302" spans="1:4" s="380" customFormat="1" ht="13.5" x14ac:dyDescent="0.25">
      <c r="A302" s="383">
        <v>98452</v>
      </c>
      <c r="B302" s="383" t="s">
        <v>999</v>
      </c>
      <c r="C302" s="383" t="s">
        <v>4</v>
      </c>
      <c r="D302" s="384">
        <v>174.97</v>
      </c>
    </row>
    <row r="303" spans="1:4" s="380" customFormat="1" ht="13.5" x14ac:dyDescent="0.25">
      <c r="A303" s="383">
        <v>98453</v>
      </c>
      <c r="B303" s="383" t="s">
        <v>1000</v>
      </c>
      <c r="C303" s="383" t="s">
        <v>4</v>
      </c>
      <c r="D303" s="384">
        <v>229.78</v>
      </c>
    </row>
    <row r="304" spans="1:4" s="380" customFormat="1" ht="13.5" x14ac:dyDescent="0.25">
      <c r="A304" s="383">
        <v>98454</v>
      </c>
      <c r="B304" s="383" t="s">
        <v>1001</v>
      </c>
      <c r="C304" s="383" t="s">
        <v>4</v>
      </c>
      <c r="D304" s="384">
        <v>293.83999999999997</v>
      </c>
    </row>
    <row r="305" spans="1:4" s="380" customFormat="1" ht="13.5" x14ac:dyDescent="0.25">
      <c r="A305" s="383">
        <v>98455</v>
      </c>
      <c r="B305" s="383" t="s">
        <v>1002</v>
      </c>
      <c r="C305" s="383" t="s">
        <v>4</v>
      </c>
      <c r="D305" s="384">
        <v>201.74</v>
      </c>
    </row>
    <row r="306" spans="1:4" s="380" customFormat="1" ht="13.5" x14ac:dyDescent="0.25">
      <c r="A306" s="383">
        <v>98456</v>
      </c>
      <c r="B306" s="383" t="s">
        <v>1003</v>
      </c>
      <c r="C306" s="383" t="s">
        <v>4</v>
      </c>
      <c r="D306" s="384">
        <v>253.76</v>
      </c>
    </row>
    <row r="307" spans="1:4" s="380" customFormat="1" ht="13.5" x14ac:dyDescent="0.25">
      <c r="A307" s="383">
        <v>98458</v>
      </c>
      <c r="B307" s="383" t="s">
        <v>1004</v>
      </c>
      <c r="C307" s="383" t="s">
        <v>4</v>
      </c>
      <c r="D307" s="384">
        <v>148.46</v>
      </c>
    </row>
    <row r="308" spans="1:4" s="380" customFormat="1" ht="13.5" x14ac:dyDescent="0.25">
      <c r="A308" s="383">
        <v>98459</v>
      </c>
      <c r="B308" s="383" t="s">
        <v>15</v>
      </c>
      <c r="C308" s="383" t="s">
        <v>4</v>
      </c>
      <c r="D308" s="384">
        <v>130.58000000000001</v>
      </c>
    </row>
    <row r="309" spans="1:4" s="380" customFormat="1" ht="13.5" x14ac:dyDescent="0.25">
      <c r="A309" s="383">
        <v>98460</v>
      </c>
      <c r="B309" s="383" t="s">
        <v>1005</v>
      </c>
      <c r="C309" s="383" t="s">
        <v>4</v>
      </c>
      <c r="D309" s="384">
        <v>188.1</v>
      </c>
    </row>
    <row r="310" spans="1:4" s="380" customFormat="1" ht="13.5" x14ac:dyDescent="0.25">
      <c r="A310" s="383">
        <v>98461</v>
      </c>
      <c r="B310" s="383" t="s">
        <v>1006</v>
      </c>
      <c r="C310" s="383" t="s">
        <v>8</v>
      </c>
      <c r="D310" s="385">
        <v>5481.08</v>
      </c>
    </row>
    <row r="311" spans="1:4" s="380" customFormat="1" ht="13.5" x14ac:dyDescent="0.25">
      <c r="A311" s="383">
        <v>98462</v>
      </c>
      <c r="B311" s="383" t="s">
        <v>1007</v>
      </c>
      <c r="C311" s="383" t="s">
        <v>8</v>
      </c>
      <c r="D311" s="385">
        <v>8300.1299999999992</v>
      </c>
    </row>
    <row r="312" spans="1:4" s="380" customFormat="1" ht="13.5" x14ac:dyDescent="0.25">
      <c r="A312" s="383">
        <v>5631</v>
      </c>
      <c r="B312" s="383" t="s">
        <v>1008</v>
      </c>
      <c r="C312" s="383" t="s">
        <v>1009</v>
      </c>
      <c r="D312" s="384">
        <v>154.53</v>
      </c>
    </row>
    <row r="313" spans="1:4" s="380" customFormat="1" ht="13.5" x14ac:dyDescent="0.25">
      <c r="A313" s="383">
        <v>5678</v>
      </c>
      <c r="B313" s="383" t="s">
        <v>1010</v>
      </c>
      <c r="C313" s="383" t="s">
        <v>1009</v>
      </c>
      <c r="D313" s="384">
        <v>109.75</v>
      </c>
    </row>
    <row r="314" spans="1:4" s="380" customFormat="1" ht="13.5" x14ac:dyDescent="0.25">
      <c r="A314" s="383">
        <v>5680</v>
      </c>
      <c r="B314" s="383" t="s">
        <v>1011</v>
      </c>
      <c r="C314" s="383" t="s">
        <v>1009</v>
      </c>
      <c r="D314" s="384">
        <v>101.61</v>
      </c>
    </row>
    <row r="315" spans="1:4" s="380" customFormat="1" ht="13.5" x14ac:dyDescent="0.25">
      <c r="A315" s="383">
        <v>5684</v>
      </c>
      <c r="B315" s="383" t="s">
        <v>1012</v>
      </c>
      <c r="C315" s="383" t="s">
        <v>1009</v>
      </c>
      <c r="D315" s="384">
        <v>120.45</v>
      </c>
    </row>
    <row r="316" spans="1:4" s="380" customFormat="1" ht="13.5" x14ac:dyDescent="0.25">
      <c r="A316" s="383">
        <v>5689</v>
      </c>
      <c r="B316" s="383" t="s">
        <v>1013</v>
      </c>
      <c r="C316" s="383" t="s">
        <v>1009</v>
      </c>
      <c r="D316" s="384">
        <v>7.08</v>
      </c>
    </row>
    <row r="317" spans="1:4" s="380" customFormat="1" ht="13.5" x14ac:dyDescent="0.25">
      <c r="A317" s="383">
        <v>5795</v>
      </c>
      <c r="B317" s="383" t="s">
        <v>1014</v>
      </c>
      <c r="C317" s="383" t="s">
        <v>1009</v>
      </c>
      <c r="D317" s="384">
        <v>22.24</v>
      </c>
    </row>
    <row r="318" spans="1:4" s="380" customFormat="1" ht="13.5" x14ac:dyDescent="0.25">
      <c r="A318" s="383">
        <v>5811</v>
      </c>
      <c r="B318" s="383" t="s">
        <v>1015</v>
      </c>
      <c r="C318" s="383" t="s">
        <v>1009</v>
      </c>
      <c r="D318" s="384">
        <v>155.80000000000001</v>
      </c>
    </row>
    <row r="319" spans="1:4" s="380" customFormat="1" ht="13.5" x14ac:dyDescent="0.25">
      <c r="A319" s="383">
        <v>5823</v>
      </c>
      <c r="B319" s="383" t="s">
        <v>1016</v>
      </c>
      <c r="C319" s="383" t="s">
        <v>1009</v>
      </c>
      <c r="D319" s="384">
        <v>180.5</v>
      </c>
    </row>
    <row r="320" spans="1:4" s="380" customFormat="1" ht="13.5" x14ac:dyDescent="0.25">
      <c r="A320" s="383">
        <v>5824</v>
      </c>
      <c r="B320" s="383" t="s">
        <v>1017</v>
      </c>
      <c r="C320" s="383" t="s">
        <v>1009</v>
      </c>
      <c r="D320" s="384">
        <v>147.84</v>
      </c>
    </row>
    <row r="321" spans="1:4" s="380" customFormat="1" ht="13.5" x14ac:dyDescent="0.25">
      <c r="A321" s="383">
        <v>5835</v>
      </c>
      <c r="B321" s="383" t="s">
        <v>1018</v>
      </c>
      <c r="C321" s="383" t="s">
        <v>1009</v>
      </c>
      <c r="D321" s="384">
        <v>344.22</v>
      </c>
    </row>
    <row r="322" spans="1:4" s="380" customFormat="1" ht="13.5" x14ac:dyDescent="0.25">
      <c r="A322" s="383">
        <v>5839</v>
      </c>
      <c r="B322" s="383" t="s">
        <v>1019</v>
      </c>
      <c r="C322" s="383" t="s">
        <v>1009</v>
      </c>
      <c r="D322" s="384">
        <v>10.64</v>
      </c>
    </row>
    <row r="323" spans="1:4" s="380" customFormat="1" ht="13.5" x14ac:dyDescent="0.25">
      <c r="A323" s="383">
        <v>5843</v>
      </c>
      <c r="B323" s="383" t="s">
        <v>1020</v>
      </c>
      <c r="C323" s="383" t="s">
        <v>1009</v>
      </c>
      <c r="D323" s="384">
        <v>190.75</v>
      </c>
    </row>
    <row r="324" spans="1:4" s="380" customFormat="1" ht="13.5" x14ac:dyDescent="0.25">
      <c r="A324" s="383">
        <v>5847</v>
      </c>
      <c r="B324" s="383" t="s">
        <v>1021</v>
      </c>
      <c r="C324" s="383" t="s">
        <v>1009</v>
      </c>
      <c r="D324" s="384">
        <v>197.55</v>
      </c>
    </row>
    <row r="325" spans="1:4" s="380" customFormat="1" ht="13.5" x14ac:dyDescent="0.25">
      <c r="A325" s="383">
        <v>5851</v>
      </c>
      <c r="B325" s="383" t="s">
        <v>1022</v>
      </c>
      <c r="C325" s="383" t="s">
        <v>1009</v>
      </c>
      <c r="D325" s="384">
        <v>188.15</v>
      </c>
    </row>
    <row r="326" spans="1:4" s="380" customFormat="1" ht="13.5" x14ac:dyDescent="0.25">
      <c r="A326" s="383">
        <v>5855</v>
      </c>
      <c r="B326" s="383" t="s">
        <v>1023</v>
      </c>
      <c r="C326" s="383" t="s">
        <v>1009</v>
      </c>
      <c r="D326" s="384">
        <v>501.81</v>
      </c>
    </row>
    <row r="327" spans="1:4" s="380" customFormat="1" ht="13.5" x14ac:dyDescent="0.25">
      <c r="A327" s="383">
        <v>5863</v>
      </c>
      <c r="B327" s="383" t="s">
        <v>1024</v>
      </c>
      <c r="C327" s="383" t="s">
        <v>1009</v>
      </c>
      <c r="D327" s="384">
        <v>16.93</v>
      </c>
    </row>
    <row r="328" spans="1:4" s="380" customFormat="1" ht="13.5" x14ac:dyDescent="0.25">
      <c r="A328" s="383">
        <v>5867</v>
      </c>
      <c r="B328" s="383" t="s">
        <v>1025</v>
      </c>
      <c r="C328" s="383" t="s">
        <v>1009</v>
      </c>
      <c r="D328" s="384">
        <v>120.67</v>
      </c>
    </row>
    <row r="329" spans="1:4" s="380" customFormat="1" ht="13.5" x14ac:dyDescent="0.25">
      <c r="A329" s="383">
        <v>5875</v>
      </c>
      <c r="B329" s="383" t="s">
        <v>1026</v>
      </c>
      <c r="C329" s="383" t="s">
        <v>1009</v>
      </c>
      <c r="D329" s="384">
        <v>101.69</v>
      </c>
    </row>
    <row r="330" spans="1:4" s="380" customFormat="1" ht="13.5" x14ac:dyDescent="0.25">
      <c r="A330" s="383">
        <v>5879</v>
      </c>
      <c r="B330" s="383" t="s">
        <v>1027</v>
      </c>
      <c r="C330" s="383" t="s">
        <v>1009</v>
      </c>
      <c r="D330" s="384">
        <v>104.93</v>
      </c>
    </row>
    <row r="331" spans="1:4" s="380" customFormat="1" ht="13.5" x14ac:dyDescent="0.25">
      <c r="A331" s="383">
        <v>5882</v>
      </c>
      <c r="B331" s="383" t="s">
        <v>1028</v>
      </c>
      <c r="C331" s="383" t="s">
        <v>1009</v>
      </c>
      <c r="D331" s="384">
        <v>106.26</v>
      </c>
    </row>
    <row r="332" spans="1:4" s="380" customFormat="1" ht="13.5" x14ac:dyDescent="0.25">
      <c r="A332" s="383">
        <v>5890</v>
      </c>
      <c r="B332" s="383" t="s">
        <v>1029</v>
      </c>
      <c r="C332" s="383" t="s">
        <v>1009</v>
      </c>
      <c r="D332" s="384">
        <v>148.94999999999999</v>
      </c>
    </row>
    <row r="333" spans="1:4" s="380" customFormat="1" ht="13.5" x14ac:dyDescent="0.25">
      <c r="A333" s="383">
        <v>5894</v>
      </c>
      <c r="B333" s="383" t="s">
        <v>1030</v>
      </c>
      <c r="C333" s="383" t="s">
        <v>1009</v>
      </c>
      <c r="D333" s="384">
        <v>144.88999999999999</v>
      </c>
    </row>
    <row r="334" spans="1:4" s="380" customFormat="1" ht="13.5" x14ac:dyDescent="0.25">
      <c r="A334" s="383">
        <v>5901</v>
      </c>
      <c r="B334" s="383" t="s">
        <v>1031</v>
      </c>
      <c r="C334" s="383" t="s">
        <v>1009</v>
      </c>
      <c r="D334" s="384">
        <v>230.38</v>
      </c>
    </row>
    <row r="335" spans="1:4" s="380" customFormat="1" ht="13.5" x14ac:dyDescent="0.25">
      <c r="A335" s="383">
        <v>5909</v>
      </c>
      <c r="B335" s="383" t="s">
        <v>1032</v>
      </c>
      <c r="C335" s="383" t="s">
        <v>1009</v>
      </c>
      <c r="D335" s="384">
        <v>29.4</v>
      </c>
    </row>
    <row r="336" spans="1:4" s="380" customFormat="1" ht="13.5" x14ac:dyDescent="0.25">
      <c r="A336" s="383">
        <v>5921</v>
      </c>
      <c r="B336" s="383" t="s">
        <v>1033</v>
      </c>
      <c r="C336" s="383" t="s">
        <v>1009</v>
      </c>
      <c r="D336" s="384">
        <v>5.55</v>
      </c>
    </row>
    <row r="337" spans="1:4" s="380" customFormat="1" ht="13.5" x14ac:dyDescent="0.25">
      <c r="A337" s="383">
        <v>5928</v>
      </c>
      <c r="B337" s="383" t="s">
        <v>1034</v>
      </c>
      <c r="C337" s="383" t="s">
        <v>1009</v>
      </c>
      <c r="D337" s="384">
        <v>189.92</v>
      </c>
    </row>
    <row r="338" spans="1:4" s="380" customFormat="1" ht="13.5" x14ac:dyDescent="0.25">
      <c r="A338" s="383">
        <v>5932</v>
      </c>
      <c r="B338" s="383" t="s">
        <v>1035</v>
      </c>
      <c r="C338" s="383" t="s">
        <v>1009</v>
      </c>
      <c r="D338" s="384">
        <v>191.59</v>
      </c>
    </row>
    <row r="339" spans="1:4" s="380" customFormat="1" ht="13.5" x14ac:dyDescent="0.25">
      <c r="A339" s="383">
        <v>5940</v>
      </c>
      <c r="B339" s="383" t="s">
        <v>1036</v>
      </c>
      <c r="C339" s="383" t="s">
        <v>1009</v>
      </c>
      <c r="D339" s="384">
        <v>154.4</v>
      </c>
    </row>
    <row r="340" spans="1:4" s="380" customFormat="1" ht="13.5" x14ac:dyDescent="0.25">
      <c r="A340" s="383">
        <v>5944</v>
      </c>
      <c r="B340" s="383" t="s">
        <v>1037</v>
      </c>
      <c r="C340" s="383" t="s">
        <v>1009</v>
      </c>
      <c r="D340" s="384">
        <v>173.78</v>
      </c>
    </row>
    <row r="341" spans="1:4" s="380" customFormat="1" ht="13.5" x14ac:dyDescent="0.25">
      <c r="A341" s="383">
        <v>5953</v>
      </c>
      <c r="B341" s="383" t="s">
        <v>1038</v>
      </c>
      <c r="C341" s="383" t="s">
        <v>1009</v>
      </c>
      <c r="D341" s="384">
        <v>45.9</v>
      </c>
    </row>
    <row r="342" spans="1:4" s="380" customFormat="1" ht="13.5" x14ac:dyDescent="0.25">
      <c r="A342" s="383">
        <v>6259</v>
      </c>
      <c r="B342" s="383" t="s">
        <v>1039</v>
      </c>
      <c r="C342" s="383" t="s">
        <v>1009</v>
      </c>
      <c r="D342" s="384">
        <v>190.49</v>
      </c>
    </row>
    <row r="343" spans="1:4" s="380" customFormat="1" ht="13.5" x14ac:dyDescent="0.25">
      <c r="A343" s="383">
        <v>6879</v>
      </c>
      <c r="B343" s="383" t="s">
        <v>1040</v>
      </c>
      <c r="C343" s="383" t="s">
        <v>1009</v>
      </c>
      <c r="D343" s="384">
        <v>157.87</v>
      </c>
    </row>
    <row r="344" spans="1:4" s="380" customFormat="1" ht="13.5" x14ac:dyDescent="0.25">
      <c r="A344" s="383">
        <v>7030</v>
      </c>
      <c r="B344" s="383" t="s">
        <v>1041</v>
      </c>
      <c r="C344" s="383" t="s">
        <v>1009</v>
      </c>
      <c r="D344" s="384">
        <v>186.37</v>
      </c>
    </row>
    <row r="345" spans="1:4" s="380" customFormat="1" ht="13.5" x14ac:dyDescent="0.25">
      <c r="A345" s="383">
        <v>7042</v>
      </c>
      <c r="B345" s="383" t="s">
        <v>1042</v>
      </c>
      <c r="C345" s="383" t="s">
        <v>1009</v>
      </c>
      <c r="D345" s="384">
        <v>11.2</v>
      </c>
    </row>
    <row r="346" spans="1:4" s="380" customFormat="1" ht="13.5" x14ac:dyDescent="0.25">
      <c r="A346" s="383">
        <v>7049</v>
      </c>
      <c r="B346" s="383" t="s">
        <v>1043</v>
      </c>
      <c r="C346" s="383" t="s">
        <v>1009</v>
      </c>
      <c r="D346" s="384">
        <v>167.79</v>
      </c>
    </row>
    <row r="347" spans="1:4" s="380" customFormat="1" ht="13.5" x14ac:dyDescent="0.25">
      <c r="A347" s="383">
        <v>67826</v>
      </c>
      <c r="B347" s="383" t="s">
        <v>1044</v>
      </c>
      <c r="C347" s="383" t="s">
        <v>1009</v>
      </c>
      <c r="D347" s="384">
        <v>137.47999999999999</v>
      </c>
    </row>
    <row r="348" spans="1:4" s="380" customFormat="1" ht="13.5" x14ac:dyDescent="0.25">
      <c r="A348" s="383">
        <v>73417</v>
      </c>
      <c r="B348" s="383" t="s">
        <v>1045</v>
      </c>
      <c r="C348" s="383" t="s">
        <v>1009</v>
      </c>
      <c r="D348" s="384">
        <v>150.69999999999999</v>
      </c>
    </row>
    <row r="349" spans="1:4" s="380" customFormat="1" ht="13.5" x14ac:dyDescent="0.25">
      <c r="A349" s="383">
        <v>73436</v>
      </c>
      <c r="B349" s="383" t="s">
        <v>1046</v>
      </c>
      <c r="C349" s="383" t="s">
        <v>1009</v>
      </c>
      <c r="D349" s="384">
        <v>160.05000000000001</v>
      </c>
    </row>
    <row r="350" spans="1:4" s="380" customFormat="1" ht="13.5" x14ac:dyDescent="0.25">
      <c r="A350" s="383">
        <v>73467</v>
      </c>
      <c r="B350" s="383" t="s">
        <v>1047</v>
      </c>
      <c r="C350" s="383" t="s">
        <v>1009</v>
      </c>
      <c r="D350" s="384">
        <v>126.39</v>
      </c>
    </row>
    <row r="351" spans="1:4" s="380" customFormat="1" ht="13.5" x14ac:dyDescent="0.25">
      <c r="A351" s="383">
        <v>73536</v>
      </c>
      <c r="B351" s="383" t="s">
        <v>1048</v>
      </c>
      <c r="C351" s="383" t="s">
        <v>1009</v>
      </c>
      <c r="D351" s="384">
        <v>9.5</v>
      </c>
    </row>
    <row r="352" spans="1:4" s="380" customFormat="1" ht="13.5" x14ac:dyDescent="0.25">
      <c r="A352" s="383">
        <v>83362</v>
      </c>
      <c r="B352" s="383" t="s">
        <v>1049</v>
      </c>
      <c r="C352" s="383" t="s">
        <v>1009</v>
      </c>
      <c r="D352" s="384">
        <v>231.32</v>
      </c>
    </row>
    <row r="353" spans="1:4" s="380" customFormat="1" ht="13.5" x14ac:dyDescent="0.25">
      <c r="A353" s="383">
        <v>83765</v>
      </c>
      <c r="B353" s="383" t="s">
        <v>1050</v>
      </c>
      <c r="C353" s="383" t="s">
        <v>1009</v>
      </c>
      <c r="D353" s="384">
        <v>86.93</v>
      </c>
    </row>
    <row r="354" spans="1:4" s="380" customFormat="1" ht="13.5" x14ac:dyDescent="0.25">
      <c r="A354" s="383">
        <v>87445</v>
      </c>
      <c r="B354" s="383" t="s">
        <v>1051</v>
      </c>
      <c r="C354" s="383" t="s">
        <v>1009</v>
      </c>
      <c r="D354" s="384">
        <v>4.29</v>
      </c>
    </row>
    <row r="355" spans="1:4" s="380" customFormat="1" ht="13.5" x14ac:dyDescent="0.25">
      <c r="A355" s="383">
        <v>88386</v>
      </c>
      <c r="B355" s="383" t="s">
        <v>1052</v>
      </c>
      <c r="C355" s="383" t="s">
        <v>1009</v>
      </c>
      <c r="D355" s="384">
        <v>4.43</v>
      </c>
    </row>
    <row r="356" spans="1:4" s="380" customFormat="1" ht="13.5" x14ac:dyDescent="0.25">
      <c r="A356" s="383">
        <v>88393</v>
      </c>
      <c r="B356" s="383" t="s">
        <v>1053</v>
      </c>
      <c r="C356" s="383" t="s">
        <v>1009</v>
      </c>
      <c r="D356" s="384">
        <v>6.02</v>
      </c>
    </row>
    <row r="357" spans="1:4" s="380" customFormat="1" ht="13.5" x14ac:dyDescent="0.25">
      <c r="A357" s="383">
        <v>88399</v>
      </c>
      <c r="B357" s="383" t="s">
        <v>1054</v>
      </c>
      <c r="C357" s="383" t="s">
        <v>1009</v>
      </c>
      <c r="D357" s="384">
        <v>3.35</v>
      </c>
    </row>
    <row r="358" spans="1:4" s="380" customFormat="1" ht="13.5" x14ac:dyDescent="0.25">
      <c r="A358" s="383">
        <v>88418</v>
      </c>
      <c r="B358" s="383" t="s">
        <v>1055</v>
      </c>
      <c r="C358" s="383" t="s">
        <v>1009</v>
      </c>
      <c r="D358" s="384">
        <v>15.32</v>
      </c>
    </row>
    <row r="359" spans="1:4" s="380" customFormat="1" ht="13.5" x14ac:dyDescent="0.25">
      <c r="A359" s="383">
        <v>88433</v>
      </c>
      <c r="B359" s="383" t="s">
        <v>1056</v>
      </c>
      <c r="C359" s="383" t="s">
        <v>1009</v>
      </c>
      <c r="D359" s="384">
        <v>19.13</v>
      </c>
    </row>
    <row r="360" spans="1:4" s="380" customFormat="1" ht="13.5" x14ac:dyDescent="0.25">
      <c r="A360" s="383">
        <v>88830</v>
      </c>
      <c r="B360" s="383" t="s">
        <v>1057</v>
      </c>
      <c r="C360" s="383" t="s">
        <v>1009</v>
      </c>
      <c r="D360" s="384">
        <v>1.61</v>
      </c>
    </row>
    <row r="361" spans="1:4" s="380" customFormat="1" ht="13.5" x14ac:dyDescent="0.25">
      <c r="A361" s="383">
        <v>88843</v>
      </c>
      <c r="B361" s="383" t="s">
        <v>1058</v>
      </c>
      <c r="C361" s="383" t="s">
        <v>1009</v>
      </c>
      <c r="D361" s="384">
        <v>157.41999999999999</v>
      </c>
    </row>
    <row r="362" spans="1:4" s="380" customFormat="1" ht="13.5" x14ac:dyDescent="0.25">
      <c r="A362" s="383">
        <v>88907</v>
      </c>
      <c r="B362" s="383" t="s">
        <v>1059</v>
      </c>
      <c r="C362" s="383" t="s">
        <v>1009</v>
      </c>
      <c r="D362" s="384">
        <v>183.9</v>
      </c>
    </row>
    <row r="363" spans="1:4" s="380" customFormat="1" ht="13.5" x14ac:dyDescent="0.25">
      <c r="A363" s="383">
        <v>89021</v>
      </c>
      <c r="B363" s="383" t="s">
        <v>1060</v>
      </c>
      <c r="C363" s="383" t="s">
        <v>1009</v>
      </c>
      <c r="D363" s="384">
        <v>2.1</v>
      </c>
    </row>
    <row r="364" spans="1:4" s="380" customFormat="1" ht="13.5" x14ac:dyDescent="0.25">
      <c r="A364" s="383">
        <v>89028</v>
      </c>
      <c r="B364" s="383" t="s">
        <v>1061</v>
      </c>
      <c r="C364" s="383" t="s">
        <v>1009</v>
      </c>
      <c r="D364" s="384">
        <v>171.78</v>
      </c>
    </row>
    <row r="365" spans="1:4" s="380" customFormat="1" ht="13.5" x14ac:dyDescent="0.25">
      <c r="A365" s="383">
        <v>89032</v>
      </c>
      <c r="B365" s="383" t="s">
        <v>1062</v>
      </c>
      <c r="C365" s="383" t="s">
        <v>1009</v>
      </c>
      <c r="D365" s="384">
        <v>141.5</v>
      </c>
    </row>
    <row r="366" spans="1:4" s="380" customFormat="1" ht="13.5" x14ac:dyDescent="0.25">
      <c r="A366" s="383">
        <v>89035</v>
      </c>
      <c r="B366" s="383" t="s">
        <v>1063</v>
      </c>
      <c r="C366" s="383" t="s">
        <v>1009</v>
      </c>
      <c r="D366" s="384">
        <v>139.82</v>
      </c>
    </row>
    <row r="367" spans="1:4" s="380" customFormat="1" ht="13.5" x14ac:dyDescent="0.25">
      <c r="A367" s="383">
        <v>89225</v>
      </c>
      <c r="B367" s="383" t="s">
        <v>1064</v>
      </c>
      <c r="C367" s="383" t="s">
        <v>1009</v>
      </c>
      <c r="D367" s="384">
        <v>4.6100000000000003</v>
      </c>
    </row>
    <row r="368" spans="1:4" s="380" customFormat="1" ht="13.5" x14ac:dyDescent="0.25">
      <c r="A368" s="383">
        <v>89234</v>
      </c>
      <c r="B368" s="383" t="s">
        <v>1065</v>
      </c>
      <c r="C368" s="383" t="s">
        <v>1009</v>
      </c>
      <c r="D368" s="384">
        <v>525.16</v>
      </c>
    </row>
    <row r="369" spans="1:4" s="380" customFormat="1" ht="13.5" x14ac:dyDescent="0.25">
      <c r="A369" s="383">
        <v>89242</v>
      </c>
      <c r="B369" s="383" t="s">
        <v>1066</v>
      </c>
      <c r="C369" s="383" t="s">
        <v>1009</v>
      </c>
      <c r="D369" s="385">
        <v>1238.46</v>
      </c>
    </row>
    <row r="370" spans="1:4" s="380" customFormat="1" ht="13.5" x14ac:dyDescent="0.25">
      <c r="A370" s="383">
        <v>89250</v>
      </c>
      <c r="B370" s="383" t="s">
        <v>1067</v>
      </c>
      <c r="C370" s="383" t="s">
        <v>1009</v>
      </c>
      <c r="D370" s="385">
        <v>1073.2</v>
      </c>
    </row>
    <row r="371" spans="1:4" s="380" customFormat="1" ht="13.5" x14ac:dyDescent="0.25">
      <c r="A371" s="383">
        <v>89257</v>
      </c>
      <c r="B371" s="383" t="s">
        <v>1068</v>
      </c>
      <c r="C371" s="383" t="s">
        <v>1009</v>
      </c>
      <c r="D371" s="384">
        <v>295.51</v>
      </c>
    </row>
    <row r="372" spans="1:4" s="380" customFormat="1" ht="13.5" x14ac:dyDescent="0.25">
      <c r="A372" s="383">
        <v>89272</v>
      </c>
      <c r="B372" s="383" t="s">
        <v>1069</v>
      </c>
      <c r="C372" s="383" t="s">
        <v>1009</v>
      </c>
      <c r="D372" s="384">
        <v>163.16</v>
      </c>
    </row>
    <row r="373" spans="1:4" s="380" customFormat="1" ht="13.5" x14ac:dyDescent="0.25">
      <c r="A373" s="383">
        <v>89278</v>
      </c>
      <c r="B373" s="383" t="s">
        <v>1070</v>
      </c>
      <c r="C373" s="383" t="s">
        <v>1009</v>
      </c>
      <c r="D373" s="384">
        <v>10.07</v>
      </c>
    </row>
    <row r="374" spans="1:4" s="380" customFormat="1" ht="13.5" x14ac:dyDescent="0.25">
      <c r="A374" s="383">
        <v>89843</v>
      </c>
      <c r="B374" s="383" t="s">
        <v>1071</v>
      </c>
      <c r="C374" s="383" t="s">
        <v>1009</v>
      </c>
      <c r="D374" s="384">
        <v>165.82</v>
      </c>
    </row>
    <row r="375" spans="1:4" s="380" customFormat="1" ht="13.5" x14ac:dyDescent="0.25">
      <c r="A375" s="383">
        <v>89876</v>
      </c>
      <c r="B375" s="383" t="s">
        <v>1072</v>
      </c>
      <c r="C375" s="383" t="s">
        <v>1009</v>
      </c>
      <c r="D375" s="384">
        <v>250.17</v>
      </c>
    </row>
    <row r="376" spans="1:4" s="380" customFormat="1" ht="13.5" x14ac:dyDescent="0.25">
      <c r="A376" s="383">
        <v>89883</v>
      </c>
      <c r="B376" s="383" t="s">
        <v>1073</v>
      </c>
      <c r="C376" s="383" t="s">
        <v>1009</v>
      </c>
      <c r="D376" s="384">
        <v>277.07</v>
      </c>
    </row>
    <row r="377" spans="1:4" s="380" customFormat="1" ht="13.5" x14ac:dyDescent="0.25">
      <c r="A377" s="383">
        <v>90586</v>
      </c>
      <c r="B377" s="383" t="s">
        <v>1074</v>
      </c>
      <c r="C377" s="383" t="s">
        <v>1009</v>
      </c>
      <c r="D377" s="384">
        <v>1.58</v>
      </c>
    </row>
    <row r="378" spans="1:4" s="380" customFormat="1" ht="13.5" x14ac:dyDescent="0.25">
      <c r="A378" s="383">
        <v>90625</v>
      </c>
      <c r="B378" s="383" t="s">
        <v>1075</v>
      </c>
      <c r="C378" s="383" t="s">
        <v>1009</v>
      </c>
      <c r="D378" s="384">
        <v>6.76</v>
      </c>
    </row>
    <row r="379" spans="1:4" s="380" customFormat="1" ht="13.5" x14ac:dyDescent="0.25">
      <c r="A379" s="383">
        <v>90631</v>
      </c>
      <c r="B379" s="383" t="s">
        <v>1076</v>
      </c>
      <c r="C379" s="383" t="s">
        <v>1009</v>
      </c>
      <c r="D379" s="384">
        <v>110.26</v>
      </c>
    </row>
    <row r="380" spans="1:4" s="380" customFormat="1" ht="13.5" x14ac:dyDescent="0.25">
      <c r="A380" s="383">
        <v>90637</v>
      </c>
      <c r="B380" s="383" t="s">
        <v>1077</v>
      </c>
      <c r="C380" s="383" t="s">
        <v>1009</v>
      </c>
      <c r="D380" s="384">
        <v>13.79</v>
      </c>
    </row>
    <row r="381" spans="1:4" s="380" customFormat="1" ht="13.5" x14ac:dyDescent="0.25">
      <c r="A381" s="383">
        <v>90643</v>
      </c>
      <c r="B381" s="383" t="s">
        <v>1078</v>
      </c>
      <c r="C381" s="383" t="s">
        <v>1009</v>
      </c>
      <c r="D381" s="384">
        <v>20.75</v>
      </c>
    </row>
    <row r="382" spans="1:4" s="380" customFormat="1" ht="13.5" x14ac:dyDescent="0.25">
      <c r="A382" s="383">
        <v>90650</v>
      </c>
      <c r="B382" s="383" t="s">
        <v>1079</v>
      </c>
      <c r="C382" s="383" t="s">
        <v>1009</v>
      </c>
      <c r="D382" s="384">
        <v>9.3000000000000007</v>
      </c>
    </row>
    <row r="383" spans="1:4" s="380" customFormat="1" ht="13.5" x14ac:dyDescent="0.25">
      <c r="A383" s="383">
        <v>90656</v>
      </c>
      <c r="B383" s="383" t="s">
        <v>1080</v>
      </c>
      <c r="C383" s="383" t="s">
        <v>1009</v>
      </c>
      <c r="D383" s="384">
        <v>13.65</v>
      </c>
    </row>
    <row r="384" spans="1:4" s="380" customFormat="1" ht="13.5" x14ac:dyDescent="0.25">
      <c r="A384" s="383">
        <v>90662</v>
      </c>
      <c r="B384" s="383" t="s">
        <v>1081</v>
      </c>
      <c r="C384" s="383" t="s">
        <v>1009</v>
      </c>
      <c r="D384" s="384">
        <v>14.28</v>
      </c>
    </row>
    <row r="385" spans="1:4" s="380" customFormat="1" ht="13.5" x14ac:dyDescent="0.25">
      <c r="A385" s="383">
        <v>90668</v>
      </c>
      <c r="B385" s="383" t="s">
        <v>1082</v>
      </c>
      <c r="C385" s="383" t="s">
        <v>1009</v>
      </c>
      <c r="D385" s="384">
        <v>24.26</v>
      </c>
    </row>
    <row r="386" spans="1:4" s="380" customFormat="1" ht="13.5" x14ac:dyDescent="0.25">
      <c r="A386" s="383">
        <v>90674</v>
      </c>
      <c r="B386" s="383" t="s">
        <v>1083</v>
      </c>
      <c r="C386" s="383" t="s">
        <v>1009</v>
      </c>
      <c r="D386" s="384">
        <v>489.39</v>
      </c>
    </row>
    <row r="387" spans="1:4" s="380" customFormat="1" ht="13.5" x14ac:dyDescent="0.25">
      <c r="A387" s="383">
        <v>90680</v>
      </c>
      <c r="B387" s="383" t="s">
        <v>1084</v>
      </c>
      <c r="C387" s="383" t="s">
        <v>1009</v>
      </c>
      <c r="D387" s="384">
        <v>294.04000000000002</v>
      </c>
    </row>
    <row r="388" spans="1:4" s="380" customFormat="1" ht="13.5" x14ac:dyDescent="0.25">
      <c r="A388" s="383">
        <v>90686</v>
      </c>
      <c r="B388" s="383" t="s">
        <v>1085</v>
      </c>
      <c r="C388" s="383" t="s">
        <v>1009</v>
      </c>
      <c r="D388" s="384">
        <v>131.28</v>
      </c>
    </row>
    <row r="389" spans="1:4" s="380" customFormat="1" ht="13.5" x14ac:dyDescent="0.25">
      <c r="A389" s="383">
        <v>90692</v>
      </c>
      <c r="B389" s="383" t="s">
        <v>1086</v>
      </c>
      <c r="C389" s="383" t="s">
        <v>1009</v>
      </c>
      <c r="D389" s="384">
        <v>98.05</v>
      </c>
    </row>
    <row r="390" spans="1:4" s="380" customFormat="1" ht="13.5" x14ac:dyDescent="0.25">
      <c r="A390" s="383">
        <v>90964</v>
      </c>
      <c r="B390" s="383" t="s">
        <v>1087</v>
      </c>
      <c r="C390" s="383" t="s">
        <v>1009</v>
      </c>
      <c r="D390" s="384">
        <v>22.97</v>
      </c>
    </row>
    <row r="391" spans="1:4" s="380" customFormat="1" ht="13.5" x14ac:dyDescent="0.25">
      <c r="A391" s="383">
        <v>90972</v>
      </c>
      <c r="B391" s="383" t="s">
        <v>1088</v>
      </c>
      <c r="C391" s="383" t="s">
        <v>1009</v>
      </c>
      <c r="D391" s="384">
        <v>59.47</v>
      </c>
    </row>
    <row r="392" spans="1:4" s="380" customFormat="1" ht="13.5" x14ac:dyDescent="0.25">
      <c r="A392" s="383">
        <v>90979</v>
      </c>
      <c r="B392" s="383" t="s">
        <v>1089</v>
      </c>
      <c r="C392" s="383" t="s">
        <v>1009</v>
      </c>
      <c r="D392" s="384">
        <v>153.68</v>
      </c>
    </row>
    <row r="393" spans="1:4" s="380" customFormat="1" ht="13.5" x14ac:dyDescent="0.25">
      <c r="A393" s="383">
        <v>90991</v>
      </c>
      <c r="B393" s="383" t="s">
        <v>1090</v>
      </c>
      <c r="C393" s="383" t="s">
        <v>1009</v>
      </c>
      <c r="D393" s="384">
        <v>150.36000000000001</v>
      </c>
    </row>
    <row r="394" spans="1:4" s="380" customFormat="1" ht="13.5" x14ac:dyDescent="0.25">
      <c r="A394" s="383">
        <v>90999</v>
      </c>
      <c r="B394" s="383" t="s">
        <v>1091</v>
      </c>
      <c r="C394" s="383" t="s">
        <v>1009</v>
      </c>
      <c r="D394" s="384">
        <v>78.87</v>
      </c>
    </row>
    <row r="395" spans="1:4" s="380" customFormat="1" ht="13.5" x14ac:dyDescent="0.25">
      <c r="A395" s="383">
        <v>91031</v>
      </c>
      <c r="B395" s="383" t="s">
        <v>1092</v>
      </c>
      <c r="C395" s="383" t="s">
        <v>1009</v>
      </c>
      <c r="D395" s="384">
        <v>182.92</v>
      </c>
    </row>
    <row r="396" spans="1:4" s="380" customFormat="1" ht="13.5" x14ac:dyDescent="0.25">
      <c r="A396" s="383">
        <v>91277</v>
      </c>
      <c r="B396" s="383" t="s">
        <v>1093</v>
      </c>
      <c r="C396" s="383" t="s">
        <v>1009</v>
      </c>
      <c r="D396" s="384">
        <v>10.14</v>
      </c>
    </row>
    <row r="397" spans="1:4" s="380" customFormat="1" ht="13.5" x14ac:dyDescent="0.25">
      <c r="A397" s="383">
        <v>91283</v>
      </c>
      <c r="B397" s="383" t="s">
        <v>1094</v>
      </c>
      <c r="C397" s="383" t="s">
        <v>1009</v>
      </c>
      <c r="D397" s="384">
        <v>23.12</v>
      </c>
    </row>
    <row r="398" spans="1:4" s="380" customFormat="1" ht="13.5" x14ac:dyDescent="0.25">
      <c r="A398" s="383">
        <v>91386</v>
      </c>
      <c r="B398" s="383" t="s">
        <v>1095</v>
      </c>
      <c r="C398" s="383" t="s">
        <v>1009</v>
      </c>
      <c r="D398" s="384">
        <v>195.57</v>
      </c>
    </row>
    <row r="399" spans="1:4" s="380" customFormat="1" ht="13.5" x14ac:dyDescent="0.25">
      <c r="A399" s="383">
        <v>91533</v>
      </c>
      <c r="B399" s="383" t="s">
        <v>1096</v>
      </c>
      <c r="C399" s="383" t="s">
        <v>1009</v>
      </c>
      <c r="D399" s="384">
        <v>26.84</v>
      </c>
    </row>
    <row r="400" spans="1:4" s="380" customFormat="1" ht="13.5" x14ac:dyDescent="0.25">
      <c r="A400" s="383">
        <v>91634</v>
      </c>
      <c r="B400" s="383" t="s">
        <v>1097</v>
      </c>
      <c r="C400" s="383" t="s">
        <v>1009</v>
      </c>
      <c r="D400" s="384">
        <v>166.82</v>
      </c>
    </row>
    <row r="401" spans="1:4" s="380" customFormat="1" ht="13.5" x14ac:dyDescent="0.25">
      <c r="A401" s="383">
        <v>91645</v>
      </c>
      <c r="B401" s="383" t="s">
        <v>1098</v>
      </c>
      <c r="C401" s="383" t="s">
        <v>1009</v>
      </c>
      <c r="D401" s="384">
        <v>361.12</v>
      </c>
    </row>
    <row r="402" spans="1:4" s="380" customFormat="1" ht="13.5" x14ac:dyDescent="0.25">
      <c r="A402" s="383">
        <v>91692</v>
      </c>
      <c r="B402" s="383" t="s">
        <v>1099</v>
      </c>
      <c r="C402" s="383" t="s">
        <v>1009</v>
      </c>
      <c r="D402" s="384">
        <v>21.22</v>
      </c>
    </row>
    <row r="403" spans="1:4" s="380" customFormat="1" ht="13.5" x14ac:dyDescent="0.25">
      <c r="A403" s="383">
        <v>92043</v>
      </c>
      <c r="B403" s="383" t="s">
        <v>1100</v>
      </c>
      <c r="C403" s="383" t="s">
        <v>1009</v>
      </c>
      <c r="D403" s="384">
        <v>11.88</v>
      </c>
    </row>
    <row r="404" spans="1:4" s="380" customFormat="1" ht="13.5" x14ac:dyDescent="0.25">
      <c r="A404" s="383">
        <v>92106</v>
      </c>
      <c r="B404" s="383" t="s">
        <v>1101</v>
      </c>
      <c r="C404" s="383" t="s">
        <v>1009</v>
      </c>
      <c r="D404" s="384">
        <v>237.99</v>
      </c>
    </row>
    <row r="405" spans="1:4" s="380" customFormat="1" ht="13.5" x14ac:dyDescent="0.25">
      <c r="A405" s="383">
        <v>92112</v>
      </c>
      <c r="B405" s="383" t="s">
        <v>1102</v>
      </c>
      <c r="C405" s="383" t="s">
        <v>1009</v>
      </c>
      <c r="D405" s="384">
        <v>2.75</v>
      </c>
    </row>
    <row r="406" spans="1:4" s="380" customFormat="1" ht="13.5" x14ac:dyDescent="0.25">
      <c r="A406" s="383">
        <v>92118</v>
      </c>
      <c r="B406" s="383" t="s">
        <v>1103</v>
      </c>
      <c r="C406" s="383" t="s">
        <v>1009</v>
      </c>
      <c r="D406" s="384">
        <v>0.24</v>
      </c>
    </row>
    <row r="407" spans="1:4" s="380" customFormat="1" ht="13.5" x14ac:dyDescent="0.25">
      <c r="A407" s="383">
        <v>92138</v>
      </c>
      <c r="B407" s="383" t="s">
        <v>1104</v>
      </c>
      <c r="C407" s="383" t="s">
        <v>1009</v>
      </c>
      <c r="D407" s="384">
        <v>76.010000000000005</v>
      </c>
    </row>
    <row r="408" spans="1:4" s="380" customFormat="1" ht="13.5" x14ac:dyDescent="0.25">
      <c r="A408" s="383">
        <v>92145</v>
      </c>
      <c r="B408" s="383" t="s">
        <v>1105</v>
      </c>
      <c r="C408" s="383" t="s">
        <v>1009</v>
      </c>
      <c r="D408" s="384">
        <v>68.819999999999993</v>
      </c>
    </row>
    <row r="409" spans="1:4" s="380" customFormat="1" ht="13.5" x14ac:dyDescent="0.25">
      <c r="A409" s="383">
        <v>92242</v>
      </c>
      <c r="B409" s="383" t="s">
        <v>1106</v>
      </c>
      <c r="C409" s="383" t="s">
        <v>1009</v>
      </c>
      <c r="D409" s="384">
        <v>315.5</v>
      </c>
    </row>
    <row r="410" spans="1:4" s="380" customFormat="1" ht="13.5" x14ac:dyDescent="0.25">
      <c r="A410" s="383">
        <v>92716</v>
      </c>
      <c r="B410" s="383" t="s">
        <v>1107</v>
      </c>
      <c r="C410" s="383" t="s">
        <v>1009</v>
      </c>
      <c r="D410" s="384">
        <v>19.010000000000002</v>
      </c>
    </row>
    <row r="411" spans="1:4" s="380" customFormat="1" ht="13.5" x14ac:dyDescent="0.25">
      <c r="A411" s="383">
        <v>92960</v>
      </c>
      <c r="B411" s="383" t="s">
        <v>1108</v>
      </c>
      <c r="C411" s="383" t="s">
        <v>1009</v>
      </c>
      <c r="D411" s="384">
        <v>16.260000000000002</v>
      </c>
    </row>
    <row r="412" spans="1:4" s="380" customFormat="1" ht="13.5" x14ac:dyDescent="0.25">
      <c r="A412" s="383">
        <v>92966</v>
      </c>
      <c r="B412" s="383" t="s">
        <v>1109</v>
      </c>
      <c r="C412" s="383" t="s">
        <v>1009</v>
      </c>
      <c r="D412" s="384">
        <v>22.34</v>
      </c>
    </row>
    <row r="413" spans="1:4" s="380" customFormat="1" ht="13.5" x14ac:dyDescent="0.25">
      <c r="A413" s="383">
        <v>93224</v>
      </c>
      <c r="B413" s="383" t="s">
        <v>1110</v>
      </c>
      <c r="C413" s="383" t="s">
        <v>1009</v>
      </c>
      <c r="D413" s="384">
        <v>726.83</v>
      </c>
    </row>
    <row r="414" spans="1:4" s="380" customFormat="1" ht="13.5" x14ac:dyDescent="0.25">
      <c r="A414" s="383">
        <v>93233</v>
      </c>
      <c r="B414" s="383" t="s">
        <v>1111</v>
      </c>
      <c r="C414" s="383" t="s">
        <v>1009</v>
      </c>
      <c r="D414" s="384">
        <v>9.93</v>
      </c>
    </row>
    <row r="415" spans="1:4" s="380" customFormat="1" ht="13.5" x14ac:dyDescent="0.25">
      <c r="A415" s="383">
        <v>93272</v>
      </c>
      <c r="B415" s="383" t="s">
        <v>1112</v>
      </c>
      <c r="C415" s="383" t="s">
        <v>1009</v>
      </c>
      <c r="D415" s="384">
        <v>111.81</v>
      </c>
    </row>
    <row r="416" spans="1:4" s="380" customFormat="1" ht="13.5" x14ac:dyDescent="0.25">
      <c r="A416" s="383">
        <v>93281</v>
      </c>
      <c r="B416" s="383" t="s">
        <v>1113</v>
      </c>
      <c r="C416" s="383" t="s">
        <v>1009</v>
      </c>
      <c r="D416" s="384">
        <v>19.88</v>
      </c>
    </row>
    <row r="417" spans="1:4" s="380" customFormat="1" ht="13.5" x14ac:dyDescent="0.25">
      <c r="A417" s="383">
        <v>93287</v>
      </c>
      <c r="B417" s="383" t="s">
        <v>1114</v>
      </c>
      <c r="C417" s="383" t="s">
        <v>1009</v>
      </c>
      <c r="D417" s="384">
        <v>422.96</v>
      </c>
    </row>
    <row r="418" spans="1:4" s="380" customFormat="1" ht="13.5" x14ac:dyDescent="0.25">
      <c r="A418" s="383">
        <v>93402</v>
      </c>
      <c r="B418" s="383" t="s">
        <v>1115</v>
      </c>
      <c r="C418" s="383" t="s">
        <v>1009</v>
      </c>
      <c r="D418" s="384">
        <v>186.23</v>
      </c>
    </row>
    <row r="419" spans="1:4" s="380" customFormat="1" ht="13.5" x14ac:dyDescent="0.25">
      <c r="A419" s="383">
        <v>93408</v>
      </c>
      <c r="B419" s="383" t="s">
        <v>1116</v>
      </c>
      <c r="C419" s="383" t="s">
        <v>1009</v>
      </c>
      <c r="D419" s="384">
        <v>73.97</v>
      </c>
    </row>
    <row r="420" spans="1:4" s="380" customFormat="1" ht="13.5" x14ac:dyDescent="0.25">
      <c r="A420" s="383">
        <v>93415</v>
      </c>
      <c r="B420" s="383" t="s">
        <v>1117</v>
      </c>
      <c r="C420" s="383" t="s">
        <v>1009</v>
      </c>
      <c r="D420" s="384">
        <v>16.170000000000002</v>
      </c>
    </row>
    <row r="421" spans="1:4" s="380" customFormat="1" ht="13.5" x14ac:dyDescent="0.25">
      <c r="A421" s="383">
        <v>93421</v>
      </c>
      <c r="B421" s="383" t="s">
        <v>1118</v>
      </c>
      <c r="C421" s="383" t="s">
        <v>1009</v>
      </c>
      <c r="D421" s="384">
        <v>59.36</v>
      </c>
    </row>
    <row r="422" spans="1:4" s="380" customFormat="1" ht="13.5" x14ac:dyDescent="0.25">
      <c r="A422" s="383">
        <v>93427</v>
      </c>
      <c r="B422" s="383" t="s">
        <v>1119</v>
      </c>
      <c r="C422" s="383" t="s">
        <v>1009</v>
      </c>
      <c r="D422" s="384">
        <v>136.24</v>
      </c>
    </row>
    <row r="423" spans="1:4" s="380" customFormat="1" ht="13.5" x14ac:dyDescent="0.25">
      <c r="A423" s="383">
        <v>93433</v>
      </c>
      <c r="B423" s="383" t="s">
        <v>1120</v>
      </c>
      <c r="C423" s="383" t="s">
        <v>1009</v>
      </c>
      <c r="D423" s="385">
        <v>2654.37</v>
      </c>
    </row>
    <row r="424" spans="1:4" s="380" customFormat="1" ht="13.5" x14ac:dyDescent="0.25">
      <c r="A424" s="383">
        <v>93439</v>
      </c>
      <c r="B424" s="383" t="s">
        <v>1121</v>
      </c>
      <c r="C424" s="383" t="s">
        <v>1009</v>
      </c>
      <c r="D424" s="384">
        <v>130.02000000000001</v>
      </c>
    </row>
    <row r="425" spans="1:4" s="380" customFormat="1" ht="13.5" x14ac:dyDescent="0.25">
      <c r="A425" s="383">
        <v>95121</v>
      </c>
      <c r="B425" s="383" t="s">
        <v>1122</v>
      </c>
      <c r="C425" s="383" t="s">
        <v>1009</v>
      </c>
      <c r="D425" s="384">
        <v>260.55</v>
      </c>
    </row>
    <row r="426" spans="1:4" s="380" customFormat="1" ht="13.5" x14ac:dyDescent="0.25">
      <c r="A426" s="383">
        <v>95127</v>
      </c>
      <c r="B426" s="383" t="s">
        <v>1123</v>
      </c>
      <c r="C426" s="383" t="s">
        <v>1009</v>
      </c>
      <c r="D426" s="384">
        <v>174.36</v>
      </c>
    </row>
    <row r="427" spans="1:4" s="380" customFormat="1" ht="13.5" x14ac:dyDescent="0.25">
      <c r="A427" s="383">
        <v>95133</v>
      </c>
      <c r="B427" s="383" t="s">
        <v>1124</v>
      </c>
      <c r="C427" s="383" t="s">
        <v>1009</v>
      </c>
      <c r="D427" s="384">
        <v>138.78</v>
      </c>
    </row>
    <row r="428" spans="1:4" s="380" customFormat="1" ht="13.5" x14ac:dyDescent="0.25">
      <c r="A428" s="383">
        <v>95139</v>
      </c>
      <c r="B428" s="383" t="s">
        <v>1125</v>
      </c>
      <c r="C428" s="383" t="s">
        <v>1009</v>
      </c>
      <c r="D428" s="384">
        <v>0.06</v>
      </c>
    </row>
    <row r="429" spans="1:4" s="380" customFormat="1" ht="13.5" x14ac:dyDescent="0.25">
      <c r="A429" s="383">
        <v>95212</v>
      </c>
      <c r="B429" s="383" t="s">
        <v>1126</v>
      </c>
      <c r="C429" s="383" t="s">
        <v>1009</v>
      </c>
      <c r="D429" s="384">
        <v>123.23</v>
      </c>
    </row>
    <row r="430" spans="1:4" s="380" customFormat="1" ht="13.5" x14ac:dyDescent="0.25">
      <c r="A430" s="383">
        <v>95258</v>
      </c>
      <c r="B430" s="383" t="s">
        <v>1127</v>
      </c>
      <c r="C430" s="383" t="s">
        <v>1009</v>
      </c>
      <c r="D430" s="384">
        <v>21.87</v>
      </c>
    </row>
    <row r="431" spans="1:4" s="380" customFormat="1" ht="13.5" x14ac:dyDescent="0.25">
      <c r="A431" s="383">
        <v>95264</v>
      </c>
      <c r="B431" s="383" t="s">
        <v>1128</v>
      </c>
      <c r="C431" s="383" t="s">
        <v>1009</v>
      </c>
      <c r="D431" s="384">
        <v>6.87</v>
      </c>
    </row>
    <row r="432" spans="1:4" s="380" customFormat="1" ht="13.5" x14ac:dyDescent="0.25">
      <c r="A432" s="383">
        <v>95270</v>
      </c>
      <c r="B432" s="383" t="s">
        <v>1129</v>
      </c>
      <c r="C432" s="383" t="s">
        <v>1009</v>
      </c>
      <c r="D432" s="384">
        <v>10.029999999999999</v>
      </c>
    </row>
    <row r="433" spans="1:4" s="380" customFormat="1" ht="13.5" x14ac:dyDescent="0.25">
      <c r="A433" s="383">
        <v>95276</v>
      </c>
      <c r="B433" s="383" t="s">
        <v>1130</v>
      </c>
      <c r="C433" s="383" t="s">
        <v>1009</v>
      </c>
      <c r="D433" s="384">
        <v>2.77</v>
      </c>
    </row>
    <row r="434" spans="1:4" s="380" customFormat="1" ht="13.5" x14ac:dyDescent="0.25">
      <c r="A434" s="383">
        <v>95282</v>
      </c>
      <c r="B434" s="383" t="s">
        <v>1131</v>
      </c>
      <c r="C434" s="383" t="s">
        <v>1009</v>
      </c>
      <c r="D434" s="384">
        <v>10.01</v>
      </c>
    </row>
    <row r="435" spans="1:4" s="380" customFormat="1" ht="13.5" x14ac:dyDescent="0.25">
      <c r="A435" s="383">
        <v>95620</v>
      </c>
      <c r="B435" s="383" t="s">
        <v>1132</v>
      </c>
      <c r="C435" s="383" t="s">
        <v>1009</v>
      </c>
      <c r="D435" s="384">
        <v>21.35</v>
      </c>
    </row>
    <row r="436" spans="1:4" s="380" customFormat="1" ht="13.5" x14ac:dyDescent="0.25">
      <c r="A436" s="383">
        <v>95631</v>
      </c>
      <c r="B436" s="383" t="s">
        <v>1133</v>
      </c>
      <c r="C436" s="383" t="s">
        <v>1009</v>
      </c>
      <c r="D436" s="384">
        <v>173.94</v>
      </c>
    </row>
    <row r="437" spans="1:4" s="380" customFormat="1" ht="13.5" x14ac:dyDescent="0.25">
      <c r="A437" s="383">
        <v>95702</v>
      </c>
      <c r="B437" s="383" t="s">
        <v>1134</v>
      </c>
      <c r="C437" s="383" t="s">
        <v>1009</v>
      </c>
      <c r="D437" s="384">
        <v>30.71</v>
      </c>
    </row>
    <row r="438" spans="1:4" s="380" customFormat="1" ht="13.5" x14ac:dyDescent="0.25">
      <c r="A438" s="383">
        <v>95708</v>
      </c>
      <c r="B438" s="383" t="s">
        <v>1135</v>
      </c>
      <c r="C438" s="383" t="s">
        <v>1009</v>
      </c>
      <c r="D438" s="384">
        <v>123.95</v>
      </c>
    </row>
    <row r="439" spans="1:4" s="380" customFormat="1" ht="13.5" x14ac:dyDescent="0.25">
      <c r="A439" s="383">
        <v>95714</v>
      </c>
      <c r="B439" s="383" t="s">
        <v>1136</v>
      </c>
      <c r="C439" s="383" t="s">
        <v>1009</v>
      </c>
      <c r="D439" s="384">
        <v>188.7</v>
      </c>
    </row>
    <row r="440" spans="1:4" s="380" customFormat="1" ht="13.5" x14ac:dyDescent="0.25">
      <c r="A440" s="383">
        <v>95720</v>
      </c>
      <c r="B440" s="383" t="s">
        <v>1137</v>
      </c>
      <c r="C440" s="383" t="s">
        <v>1009</v>
      </c>
      <c r="D440" s="384">
        <v>185.19</v>
      </c>
    </row>
    <row r="441" spans="1:4" s="380" customFormat="1" ht="13.5" x14ac:dyDescent="0.25">
      <c r="A441" s="383">
        <v>95872</v>
      </c>
      <c r="B441" s="383" t="s">
        <v>1138</v>
      </c>
      <c r="C441" s="383" t="s">
        <v>1009</v>
      </c>
      <c r="D441" s="384">
        <v>231.24</v>
      </c>
    </row>
    <row r="442" spans="1:4" s="380" customFormat="1" ht="13.5" x14ac:dyDescent="0.25">
      <c r="A442" s="383">
        <v>96013</v>
      </c>
      <c r="B442" s="383" t="s">
        <v>1139</v>
      </c>
      <c r="C442" s="383" t="s">
        <v>1009</v>
      </c>
      <c r="D442" s="384">
        <v>200.24</v>
      </c>
    </row>
    <row r="443" spans="1:4" s="380" customFormat="1" ht="13.5" x14ac:dyDescent="0.25">
      <c r="A443" s="383">
        <v>96020</v>
      </c>
      <c r="B443" s="383" t="s">
        <v>1140</v>
      </c>
      <c r="C443" s="383" t="s">
        <v>1009</v>
      </c>
      <c r="D443" s="384">
        <v>199.69</v>
      </c>
    </row>
    <row r="444" spans="1:4" s="380" customFormat="1" ht="13.5" x14ac:dyDescent="0.25">
      <c r="A444" s="383">
        <v>96028</v>
      </c>
      <c r="B444" s="383" t="s">
        <v>1141</v>
      </c>
      <c r="C444" s="383" t="s">
        <v>1009</v>
      </c>
      <c r="D444" s="384">
        <v>148.76</v>
      </c>
    </row>
    <row r="445" spans="1:4" s="380" customFormat="1" ht="13.5" x14ac:dyDescent="0.25">
      <c r="A445" s="383">
        <v>96035</v>
      </c>
      <c r="B445" s="383" t="s">
        <v>1142</v>
      </c>
      <c r="C445" s="383" t="s">
        <v>1009</v>
      </c>
      <c r="D445" s="384">
        <v>206.22</v>
      </c>
    </row>
    <row r="446" spans="1:4" s="380" customFormat="1" ht="13.5" x14ac:dyDescent="0.25">
      <c r="A446" s="383">
        <v>96157</v>
      </c>
      <c r="B446" s="383" t="s">
        <v>1143</v>
      </c>
      <c r="C446" s="383" t="s">
        <v>1009</v>
      </c>
      <c r="D446" s="384">
        <v>149.31</v>
      </c>
    </row>
    <row r="447" spans="1:4" s="380" customFormat="1" ht="13.5" x14ac:dyDescent="0.25">
      <c r="A447" s="383">
        <v>96158</v>
      </c>
      <c r="B447" s="383" t="s">
        <v>1144</v>
      </c>
      <c r="C447" s="383" t="s">
        <v>1009</v>
      </c>
      <c r="D447" s="384">
        <v>113.04</v>
      </c>
    </row>
    <row r="448" spans="1:4" s="380" customFormat="1" ht="13.5" x14ac:dyDescent="0.25">
      <c r="A448" s="383">
        <v>96245</v>
      </c>
      <c r="B448" s="383" t="s">
        <v>1145</v>
      </c>
      <c r="C448" s="383" t="s">
        <v>1009</v>
      </c>
      <c r="D448" s="384">
        <v>75.260000000000005</v>
      </c>
    </row>
    <row r="449" spans="1:4" s="380" customFormat="1" ht="13.5" x14ac:dyDescent="0.25">
      <c r="A449" s="383">
        <v>96463</v>
      </c>
      <c r="B449" s="383" t="s">
        <v>1146</v>
      </c>
      <c r="C449" s="383" t="s">
        <v>1009</v>
      </c>
      <c r="D449" s="384">
        <v>162.79</v>
      </c>
    </row>
    <row r="450" spans="1:4" s="380" customFormat="1" ht="13.5" x14ac:dyDescent="0.25">
      <c r="A450" s="383">
        <v>98764</v>
      </c>
      <c r="B450" s="383" t="s">
        <v>1147</v>
      </c>
      <c r="C450" s="383" t="s">
        <v>1009</v>
      </c>
      <c r="D450" s="384">
        <v>3.69</v>
      </c>
    </row>
    <row r="451" spans="1:4" s="380" customFormat="1" ht="13.5" x14ac:dyDescent="0.25">
      <c r="A451" s="383">
        <v>99833</v>
      </c>
      <c r="B451" s="383" t="s">
        <v>1148</v>
      </c>
      <c r="C451" s="383" t="s">
        <v>1009</v>
      </c>
      <c r="D451" s="384">
        <v>1.29</v>
      </c>
    </row>
    <row r="452" spans="1:4" s="380" customFormat="1" ht="13.5" x14ac:dyDescent="0.25">
      <c r="A452" s="383">
        <v>100641</v>
      </c>
      <c r="B452" s="383" t="s">
        <v>1149</v>
      </c>
      <c r="C452" s="383" t="s">
        <v>1009</v>
      </c>
      <c r="D452" s="384">
        <v>534.4</v>
      </c>
    </row>
    <row r="453" spans="1:4" s="380" customFormat="1" ht="13.5" x14ac:dyDescent="0.25">
      <c r="A453" s="383">
        <v>100647</v>
      </c>
      <c r="B453" s="383" t="s">
        <v>1150</v>
      </c>
      <c r="C453" s="383" t="s">
        <v>1009</v>
      </c>
      <c r="D453" s="385">
        <v>1154.17</v>
      </c>
    </row>
    <row r="454" spans="1:4" s="380" customFormat="1" ht="13.5" x14ac:dyDescent="0.25">
      <c r="A454" s="383">
        <v>102275</v>
      </c>
      <c r="B454" s="383" t="s">
        <v>12256</v>
      </c>
      <c r="C454" s="383" t="s">
        <v>1009</v>
      </c>
      <c r="D454" s="384">
        <v>21.67</v>
      </c>
    </row>
    <row r="455" spans="1:4" s="380" customFormat="1" ht="13.5" x14ac:dyDescent="0.25">
      <c r="A455" s="383">
        <v>5632</v>
      </c>
      <c r="B455" s="383" t="s">
        <v>1151</v>
      </c>
      <c r="C455" s="383" t="s">
        <v>1152</v>
      </c>
      <c r="D455" s="384">
        <v>61.05</v>
      </c>
    </row>
    <row r="456" spans="1:4" s="380" customFormat="1" ht="13.5" x14ac:dyDescent="0.25">
      <c r="A456" s="383">
        <v>5679</v>
      </c>
      <c r="B456" s="383" t="s">
        <v>1153</v>
      </c>
      <c r="C456" s="383" t="s">
        <v>1152</v>
      </c>
      <c r="D456" s="384">
        <v>43.94</v>
      </c>
    </row>
    <row r="457" spans="1:4" s="380" customFormat="1" ht="13.5" x14ac:dyDescent="0.25">
      <c r="A457" s="383">
        <v>5681</v>
      </c>
      <c r="B457" s="383" t="s">
        <v>1154</v>
      </c>
      <c r="C457" s="383" t="s">
        <v>1152</v>
      </c>
      <c r="D457" s="384">
        <v>41.61</v>
      </c>
    </row>
    <row r="458" spans="1:4" s="380" customFormat="1" ht="13.5" x14ac:dyDescent="0.25">
      <c r="A458" s="383">
        <v>5685</v>
      </c>
      <c r="B458" s="383" t="s">
        <v>1155</v>
      </c>
      <c r="C458" s="383" t="s">
        <v>1152</v>
      </c>
      <c r="D458" s="384">
        <v>45.43</v>
      </c>
    </row>
    <row r="459" spans="1:4" s="380" customFormat="1" ht="13.5" x14ac:dyDescent="0.25">
      <c r="A459" s="383">
        <v>5690</v>
      </c>
      <c r="B459" s="383" t="s">
        <v>1156</v>
      </c>
      <c r="C459" s="383" t="s">
        <v>1152</v>
      </c>
      <c r="D459" s="384">
        <v>4.4000000000000004</v>
      </c>
    </row>
    <row r="460" spans="1:4" s="380" customFormat="1" ht="13.5" x14ac:dyDescent="0.25">
      <c r="A460" s="383">
        <v>5806</v>
      </c>
      <c r="B460" s="383" t="s">
        <v>1157</v>
      </c>
      <c r="C460" s="383" t="s">
        <v>1152</v>
      </c>
      <c r="D460" s="384">
        <v>0.25</v>
      </c>
    </row>
    <row r="461" spans="1:4" s="380" customFormat="1" ht="13.5" x14ac:dyDescent="0.25">
      <c r="A461" s="383">
        <v>5826</v>
      </c>
      <c r="B461" s="383" t="s">
        <v>1158</v>
      </c>
      <c r="C461" s="383" t="s">
        <v>1152</v>
      </c>
      <c r="D461" s="384">
        <v>33.979999999999997</v>
      </c>
    </row>
    <row r="462" spans="1:4" s="380" customFormat="1" ht="13.5" x14ac:dyDescent="0.25">
      <c r="A462" s="383">
        <v>5829</v>
      </c>
      <c r="B462" s="383" t="s">
        <v>1159</v>
      </c>
      <c r="C462" s="383" t="s">
        <v>1152</v>
      </c>
      <c r="D462" s="384">
        <v>127.18</v>
      </c>
    </row>
    <row r="463" spans="1:4" s="380" customFormat="1" ht="13.5" x14ac:dyDescent="0.25">
      <c r="A463" s="383">
        <v>5837</v>
      </c>
      <c r="B463" s="383" t="s">
        <v>1160</v>
      </c>
      <c r="C463" s="383" t="s">
        <v>1152</v>
      </c>
      <c r="D463" s="384">
        <v>128.34</v>
      </c>
    </row>
    <row r="464" spans="1:4" s="380" customFormat="1" ht="13.5" x14ac:dyDescent="0.25">
      <c r="A464" s="383">
        <v>5841</v>
      </c>
      <c r="B464" s="383" t="s">
        <v>1161</v>
      </c>
      <c r="C464" s="383" t="s">
        <v>1152</v>
      </c>
      <c r="D464" s="384">
        <v>5.0599999999999996</v>
      </c>
    </row>
    <row r="465" spans="1:4" s="380" customFormat="1" ht="13.5" x14ac:dyDescent="0.25">
      <c r="A465" s="383">
        <v>5845</v>
      </c>
      <c r="B465" s="383" t="s">
        <v>1162</v>
      </c>
      <c r="C465" s="383" t="s">
        <v>1152</v>
      </c>
      <c r="D465" s="384">
        <v>36.369999999999997</v>
      </c>
    </row>
    <row r="466" spans="1:4" s="380" customFormat="1" ht="13.5" x14ac:dyDescent="0.25">
      <c r="A466" s="383">
        <v>5849</v>
      </c>
      <c r="B466" s="383" t="s">
        <v>1163</v>
      </c>
      <c r="C466" s="383" t="s">
        <v>1152</v>
      </c>
      <c r="D466" s="384">
        <v>56.85</v>
      </c>
    </row>
    <row r="467" spans="1:4" s="380" customFormat="1" ht="13.5" x14ac:dyDescent="0.25">
      <c r="A467" s="383">
        <v>5853</v>
      </c>
      <c r="B467" s="383" t="s">
        <v>1164</v>
      </c>
      <c r="C467" s="383" t="s">
        <v>1152</v>
      </c>
      <c r="D467" s="384">
        <v>57.1</v>
      </c>
    </row>
    <row r="468" spans="1:4" s="380" customFormat="1" ht="13.5" x14ac:dyDescent="0.25">
      <c r="A468" s="383">
        <v>5857</v>
      </c>
      <c r="B468" s="383" t="s">
        <v>1165</v>
      </c>
      <c r="C468" s="383" t="s">
        <v>1152</v>
      </c>
      <c r="D468" s="384">
        <v>144.65</v>
      </c>
    </row>
    <row r="469" spans="1:4" s="380" customFormat="1" ht="13.5" x14ac:dyDescent="0.25">
      <c r="A469" s="383">
        <v>5865</v>
      </c>
      <c r="B469" s="383" t="s">
        <v>1166</v>
      </c>
      <c r="C469" s="383" t="s">
        <v>1152</v>
      </c>
      <c r="D469" s="384">
        <v>8.06</v>
      </c>
    </row>
    <row r="470" spans="1:4" s="380" customFormat="1" ht="13.5" x14ac:dyDescent="0.25">
      <c r="A470" s="383">
        <v>5869</v>
      </c>
      <c r="B470" s="383" t="s">
        <v>1167</v>
      </c>
      <c r="C470" s="383" t="s">
        <v>1152</v>
      </c>
      <c r="D470" s="384">
        <v>51.52</v>
      </c>
    </row>
    <row r="471" spans="1:4" s="380" customFormat="1" ht="13.5" x14ac:dyDescent="0.25">
      <c r="A471" s="383">
        <v>5877</v>
      </c>
      <c r="B471" s="383" t="s">
        <v>1168</v>
      </c>
      <c r="C471" s="383" t="s">
        <v>1152</v>
      </c>
      <c r="D471" s="384">
        <v>43.2</v>
      </c>
    </row>
    <row r="472" spans="1:4" s="380" customFormat="1" ht="13.5" x14ac:dyDescent="0.25">
      <c r="A472" s="383">
        <v>5881</v>
      </c>
      <c r="B472" s="383" t="s">
        <v>1169</v>
      </c>
      <c r="C472" s="383" t="s">
        <v>1152</v>
      </c>
      <c r="D472" s="384">
        <v>55.22</v>
      </c>
    </row>
    <row r="473" spans="1:4" s="380" customFormat="1" ht="13.5" x14ac:dyDescent="0.25">
      <c r="A473" s="383">
        <v>5884</v>
      </c>
      <c r="B473" s="383" t="s">
        <v>1170</v>
      </c>
      <c r="C473" s="383" t="s">
        <v>1152</v>
      </c>
      <c r="D473" s="384">
        <v>43.74</v>
      </c>
    </row>
    <row r="474" spans="1:4" s="380" customFormat="1" ht="13.5" x14ac:dyDescent="0.25">
      <c r="A474" s="383">
        <v>5892</v>
      </c>
      <c r="B474" s="383" t="s">
        <v>1171</v>
      </c>
      <c r="C474" s="383" t="s">
        <v>1152</v>
      </c>
      <c r="D474" s="384">
        <v>35.25</v>
      </c>
    </row>
    <row r="475" spans="1:4" s="380" customFormat="1" ht="13.5" x14ac:dyDescent="0.25">
      <c r="A475" s="383">
        <v>5896</v>
      </c>
      <c r="B475" s="383" t="s">
        <v>1172</v>
      </c>
      <c r="C475" s="383" t="s">
        <v>1152</v>
      </c>
      <c r="D475" s="384">
        <v>32.79</v>
      </c>
    </row>
    <row r="476" spans="1:4" s="380" customFormat="1" ht="13.5" x14ac:dyDescent="0.25">
      <c r="A476" s="383">
        <v>5903</v>
      </c>
      <c r="B476" s="383" t="s">
        <v>1173</v>
      </c>
      <c r="C476" s="383" t="s">
        <v>1152</v>
      </c>
      <c r="D476" s="384">
        <v>42.91</v>
      </c>
    </row>
    <row r="477" spans="1:4" s="380" customFormat="1" ht="13.5" x14ac:dyDescent="0.25">
      <c r="A477" s="383">
        <v>5911</v>
      </c>
      <c r="B477" s="383" t="s">
        <v>1174</v>
      </c>
      <c r="C477" s="383" t="s">
        <v>1152</v>
      </c>
      <c r="D477" s="384">
        <v>22.05</v>
      </c>
    </row>
    <row r="478" spans="1:4" s="380" customFormat="1" ht="13.5" x14ac:dyDescent="0.25">
      <c r="A478" s="383">
        <v>5923</v>
      </c>
      <c r="B478" s="383" t="s">
        <v>1175</v>
      </c>
      <c r="C478" s="383" t="s">
        <v>1152</v>
      </c>
      <c r="D478" s="384">
        <v>3.45</v>
      </c>
    </row>
    <row r="479" spans="1:4" s="380" customFormat="1" ht="13.5" x14ac:dyDescent="0.25">
      <c r="A479" s="383">
        <v>5930</v>
      </c>
      <c r="B479" s="383" t="s">
        <v>1176</v>
      </c>
      <c r="C479" s="383" t="s">
        <v>1152</v>
      </c>
      <c r="D479" s="384">
        <v>36.979999999999997</v>
      </c>
    </row>
    <row r="480" spans="1:4" s="380" customFormat="1" ht="13.5" x14ac:dyDescent="0.25">
      <c r="A480" s="383">
        <v>5934</v>
      </c>
      <c r="B480" s="383" t="s">
        <v>1177</v>
      </c>
      <c r="C480" s="383" t="s">
        <v>1152</v>
      </c>
      <c r="D480" s="384">
        <v>67.37</v>
      </c>
    </row>
    <row r="481" spans="1:4" s="380" customFormat="1" ht="13.5" x14ac:dyDescent="0.25">
      <c r="A481" s="383">
        <v>5942</v>
      </c>
      <c r="B481" s="383" t="s">
        <v>1178</v>
      </c>
      <c r="C481" s="383" t="s">
        <v>1152</v>
      </c>
      <c r="D481" s="384">
        <v>53.82</v>
      </c>
    </row>
    <row r="482" spans="1:4" s="380" customFormat="1" ht="13.5" x14ac:dyDescent="0.25">
      <c r="A482" s="383">
        <v>5946</v>
      </c>
      <c r="B482" s="383" t="s">
        <v>1179</v>
      </c>
      <c r="C482" s="383" t="s">
        <v>1152</v>
      </c>
      <c r="D482" s="384">
        <v>66.709999999999994</v>
      </c>
    </row>
    <row r="483" spans="1:4" s="380" customFormat="1" ht="13.5" x14ac:dyDescent="0.25">
      <c r="A483" s="383">
        <v>5952</v>
      </c>
      <c r="B483" s="383" t="s">
        <v>1180</v>
      </c>
      <c r="C483" s="383" t="s">
        <v>1152</v>
      </c>
      <c r="D483" s="384">
        <v>20.52</v>
      </c>
    </row>
    <row r="484" spans="1:4" s="380" customFormat="1" ht="13.5" x14ac:dyDescent="0.25">
      <c r="A484" s="383">
        <v>5954</v>
      </c>
      <c r="B484" s="383" t="s">
        <v>1181</v>
      </c>
      <c r="C484" s="383" t="s">
        <v>1152</v>
      </c>
      <c r="D484" s="384">
        <v>3.92</v>
      </c>
    </row>
    <row r="485" spans="1:4" s="380" customFormat="1" ht="13.5" x14ac:dyDescent="0.25">
      <c r="A485" s="383">
        <v>5961</v>
      </c>
      <c r="B485" s="383" t="s">
        <v>1182</v>
      </c>
      <c r="C485" s="383" t="s">
        <v>1152</v>
      </c>
      <c r="D485" s="384">
        <v>41.34</v>
      </c>
    </row>
    <row r="486" spans="1:4" s="380" customFormat="1" ht="13.5" x14ac:dyDescent="0.25">
      <c r="A486" s="383">
        <v>6260</v>
      </c>
      <c r="B486" s="383" t="s">
        <v>1183</v>
      </c>
      <c r="C486" s="383" t="s">
        <v>1152</v>
      </c>
      <c r="D486" s="384">
        <v>37.81</v>
      </c>
    </row>
    <row r="487" spans="1:4" s="380" customFormat="1" ht="13.5" x14ac:dyDescent="0.25">
      <c r="A487" s="383">
        <v>6880</v>
      </c>
      <c r="B487" s="383" t="s">
        <v>1184</v>
      </c>
      <c r="C487" s="383" t="s">
        <v>1152</v>
      </c>
      <c r="D487" s="384">
        <v>60.47</v>
      </c>
    </row>
    <row r="488" spans="1:4" s="380" customFormat="1" ht="13.5" x14ac:dyDescent="0.25">
      <c r="A488" s="383">
        <v>7031</v>
      </c>
      <c r="B488" s="383" t="s">
        <v>1185</v>
      </c>
      <c r="C488" s="383" t="s">
        <v>1152</v>
      </c>
      <c r="D488" s="384">
        <v>6</v>
      </c>
    </row>
    <row r="489" spans="1:4" s="380" customFormat="1" ht="13.5" x14ac:dyDescent="0.25">
      <c r="A489" s="383">
        <v>7043</v>
      </c>
      <c r="B489" s="383" t="s">
        <v>1186</v>
      </c>
      <c r="C489" s="383" t="s">
        <v>1152</v>
      </c>
      <c r="D489" s="384">
        <v>0.31</v>
      </c>
    </row>
    <row r="490" spans="1:4" s="380" customFormat="1" ht="13.5" x14ac:dyDescent="0.25">
      <c r="A490" s="383">
        <v>7050</v>
      </c>
      <c r="B490" s="383" t="s">
        <v>1187</v>
      </c>
      <c r="C490" s="383" t="s">
        <v>1152</v>
      </c>
      <c r="D490" s="384">
        <v>55.75</v>
      </c>
    </row>
    <row r="491" spans="1:4" s="380" customFormat="1" ht="13.5" x14ac:dyDescent="0.25">
      <c r="A491" s="383">
        <v>67827</v>
      </c>
      <c r="B491" s="383" t="s">
        <v>1188</v>
      </c>
      <c r="C491" s="383" t="s">
        <v>1152</v>
      </c>
      <c r="D491" s="384">
        <v>40.33</v>
      </c>
    </row>
    <row r="492" spans="1:4" s="380" customFormat="1" ht="13.5" x14ac:dyDescent="0.25">
      <c r="A492" s="383">
        <v>73395</v>
      </c>
      <c r="B492" s="383" t="s">
        <v>1189</v>
      </c>
      <c r="C492" s="383" t="s">
        <v>1152</v>
      </c>
      <c r="D492" s="384">
        <v>5.24</v>
      </c>
    </row>
    <row r="493" spans="1:4" s="380" customFormat="1" ht="13.5" x14ac:dyDescent="0.25">
      <c r="A493" s="383">
        <v>83766</v>
      </c>
      <c r="B493" s="383" t="s">
        <v>1190</v>
      </c>
      <c r="C493" s="383" t="s">
        <v>1152</v>
      </c>
      <c r="D493" s="384">
        <v>34.979999999999997</v>
      </c>
    </row>
    <row r="494" spans="1:4" s="380" customFormat="1" ht="13.5" x14ac:dyDescent="0.25">
      <c r="A494" s="383">
        <v>84013</v>
      </c>
      <c r="B494" s="383" t="s">
        <v>1191</v>
      </c>
      <c r="C494" s="383" t="s">
        <v>1152</v>
      </c>
      <c r="D494" s="384">
        <v>59.29</v>
      </c>
    </row>
    <row r="495" spans="1:4" s="380" customFormat="1" ht="13.5" x14ac:dyDescent="0.25">
      <c r="A495" s="383">
        <v>87446</v>
      </c>
      <c r="B495" s="383" t="s">
        <v>1192</v>
      </c>
      <c r="C495" s="383" t="s">
        <v>1152</v>
      </c>
      <c r="D495" s="384">
        <v>0.49</v>
      </c>
    </row>
    <row r="496" spans="1:4" s="380" customFormat="1" ht="13.5" x14ac:dyDescent="0.25">
      <c r="A496" s="383">
        <v>88392</v>
      </c>
      <c r="B496" s="383" t="s">
        <v>1193</v>
      </c>
      <c r="C496" s="383" t="s">
        <v>1152</v>
      </c>
      <c r="D496" s="384">
        <v>0.95</v>
      </c>
    </row>
    <row r="497" spans="1:4" s="380" customFormat="1" ht="13.5" x14ac:dyDescent="0.25">
      <c r="A497" s="383">
        <v>88398</v>
      </c>
      <c r="B497" s="383" t="s">
        <v>1194</v>
      </c>
      <c r="C497" s="383" t="s">
        <v>1152</v>
      </c>
      <c r="D497" s="384">
        <v>1.1399999999999999</v>
      </c>
    </row>
    <row r="498" spans="1:4" s="380" customFormat="1" ht="13.5" x14ac:dyDescent="0.25">
      <c r="A498" s="383">
        <v>88404</v>
      </c>
      <c r="B498" s="383" t="s">
        <v>1195</v>
      </c>
      <c r="C498" s="383" t="s">
        <v>1152</v>
      </c>
      <c r="D498" s="384">
        <v>0.9</v>
      </c>
    </row>
    <row r="499" spans="1:4" s="380" customFormat="1" ht="13.5" x14ac:dyDescent="0.25">
      <c r="A499" s="383">
        <v>88430</v>
      </c>
      <c r="B499" s="383" t="s">
        <v>1196</v>
      </c>
      <c r="C499" s="383" t="s">
        <v>1152</v>
      </c>
      <c r="D499" s="384">
        <v>5.89</v>
      </c>
    </row>
    <row r="500" spans="1:4" s="380" customFormat="1" ht="13.5" x14ac:dyDescent="0.25">
      <c r="A500" s="383">
        <v>88438</v>
      </c>
      <c r="B500" s="383" t="s">
        <v>1197</v>
      </c>
      <c r="C500" s="383" t="s">
        <v>1152</v>
      </c>
      <c r="D500" s="384">
        <v>7.82</v>
      </c>
    </row>
    <row r="501" spans="1:4" s="380" customFormat="1" ht="13.5" x14ac:dyDescent="0.25">
      <c r="A501" s="383">
        <v>88831</v>
      </c>
      <c r="B501" s="383" t="s">
        <v>1198</v>
      </c>
      <c r="C501" s="383" t="s">
        <v>1152</v>
      </c>
      <c r="D501" s="384">
        <v>0.35</v>
      </c>
    </row>
    <row r="502" spans="1:4" s="380" customFormat="1" ht="13.5" x14ac:dyDescent="0.25">
      <c r="A502" s="383">
        <v>88844</v>
      </c>
      <c r="B502" s="383" t="s">
        <v>1199</v>
      </c>
      <c r="C502" s="383" t="s">
        <v>1152</v>
      </c>
      <c r="D502" s="384">
        <v>49.67</v>
      </c>
    </row>
    <row r="503" spans="1:4" s="380" customFormat="1" ht="13.5" x14ac:dyDescent="0.25">
      <c r="A503" s="383">
        <v>88908</v>
      </c>
      <c r="B503" s="383" t="s">
        <v>1200</v>
      </c>
      <c r="C503" s="383" t="s">
        <v>1152</v>
      </c>
      <c r="D503" s="384">
        <v>65.34</v>
      </c>
    </row>
    <row r="504" spans="1:4" s="380" customFormat="1" ht="13.5" x14ac:dyDescent="0.25">
      <c r="A504" s="383">
        <v>89022</v>
      </c>
      <c r="B504" s="383" t="s">
        <v>1201</v>
      </c>
      <c r="C504" s="383" t="s">
        <v>1152</v>
      </c>
      <c r="D504" s="384">
        <v>0.31</v>
      </c>
    </row>
    <row r="505" spans="1:4" s="380" customFormat="1" ht="13.5" x14ac:dyDescent="0.25">
      <c r="A505" s="383">
        <v>89027</v>
      </c>
      <c r="B505" s="383" t="s">
        <v>1202</v>
      </c>
      <c r="C505" s="383" t="s">
        <v>1152</v>
      </c>
      <c r="D505" s="384">
        <v>4.87</v>
      </c>
    </row>
    <row r="506" spans="1:4" s="380" customFormat="1" ht="13.5" x14ac:dyDescent="0.25">
      <c r="A506" s="383">
        <v>89031</v>
      </c>
      <c r="B506" s="383" t="s">
        <v>1203</v>
      </c>
      <c r="C506" s="383" t="s">
        <v>1152</v>
      </c>
      <c r="D506" s="384">
        <v>48.29</v>
      </c>
    </row>
    <row r="507" spans="1:4" s="380" customFormat="1" ht="13.5" x14ac:dyDescent="0.25">
      <c r="A507" s="383">
        <v>89036</v>
      </c>
      <c r="B507" s="383" t="s">
        <v>1204</v>
      </c>
      <c r="C507" s="383" t="s">
        <v>1152</v>
      </c>
      <c r="D507" s="384">
        <v>31.63</v>
      </c>
    </row>
    <row r="508" spans="1:4" s="380" customFormat="1" ht="13.5" x14ac:dyDescent="0.25">
      <c r="A508" s="383">
        <v>89218</v>
      </c>
      <c r="B508" s="383" t="s">
        <v>1205</v>
      </c>
      <c r="C508" s="383" t="s">
        <v>1152</v>
      </c>
      <c r="D508" s="384">
        <v>68.75</v>
      </c>
    </row>
    <row r="509" spans="1:4" s="380" customFormat="1" ht="13.5" x14ac:dyDescent="0.25">
      <c r="A509" s="383">
        <v>89226</v>
      </c>
      <c r="B509" s="383" t="s">
        <v>1206</v>
      </c>
      <c r="C509" s="383" t="s">
        <v>1152</v>
      </c>
      <c r="D509" s="384">
        <v>1.46</v>
      </c>
    </row>
    <row r="510" spans="1:4" s="380" customFormat="1" ht="13.5" x14ac:dyDescent="0.25">
      <c r="A510" s="383">
        <v>89235</v>
      </c>
      <c r="B510" s="383" t="s">
        <v>1207</v>
      </c>
      <c r="C510" s="383" t="s">
        <v>1152</v>
      </c>
      <c r="D510" s="384">
        <v>167.6</v>
      </c>
    </row>
    <row r="511" spans="1:4" s="380" customFormat="1" ht="13.5" x14ac:dyDescent="0.25">
      <c r="A511" s="383">
        <v>89243</v>
      </c>
      <c r="B511" s="383" t="s">
        <v>1208</v>
      </c>
      <c r="C511" s="383" t="s">
        <v>1152</v>
      </c>
      <c r="D511" s="384">
        <v>362.01</v>
      </c>
    </row>
    <row r="512" spans="1:4" s="380" customFormat="1" ht="13.5" x14ac:dyDescent="0.25">
      <c r="A512" s="383">
        <v>89251</v>
      </c>
      <c r="B512" s="383" t="s">
        <v>1209</v>
      </c>
      <c r="C512" s="383" t="s">
        <v>1152</v>
      </c>
      <c r="D512" s="384">
        <v>317.45999999999998</v>
      </c>
    </row>
    <row r="513" spans="1:4" s="380" customFormat="1" ht="13.5" x14ac:dyDescent="0.25">
      <c r="A513" s="383">
        <v>89258</v>
      </c>
      <c r="B513" s="383" t="s">
        <v>1210</v>
      </c>
      <c r="C513" s="383" t="s">
        <v>1152</v>
      </c>
      <c r="D513" s="384">
        <v>109.16</v>
      </c>
    </row>
    <row r="514" spans="1:4" s="380" customFormat="1" ht="13.5" x14ac:dyDescent="0.25">
      <c r="A514" s="383">
        <v>89273</v>
      </c>
      <c r="B514" s="383" t="s">
        <v>1211</v>
      </c>
      <c r="C514" s="383" t="s">
        <v>1152</v>
      </c>
      <c r="D514" s="384">
        <v>71.73</v>
      </c>
    </row>
    <row r="515" spans="1:4" s="380" customFormat="1" ht="13.5" x14ac:dyDescent="0.25">
      <c r="A515" s="383">
        <v>89279</v>
      </c>
      <c r="B515" s="383" t="s">
        <v>1212</v>
      </c>
      <c r="C515" s="383" t="s">
        <v>1152</v>
      </c>
      <c r="D515" s="384">
        <v>1.79</v>
      </c>
    </row>
    <row r="516" spans="1:4" s="380" customFormat="1" ht="13.5" x14ac:dyDescent="0.25">
      <c r="A516" s="383">
        <v>89877</v>
      </c>
      <c r="B516" s="383" t="s">
        <v>1213</v>
      </c>
      <c r="C516" s="383" t="s">
        <v>1152</v>
      </c>
      <c r="D516" s="384">
        <v>55.15</v>
      </c>
    </row>
    <row r="517" spans="1:4" s="380" customFormat="1" ht="13.5" x14ac:dyDescent="0.25">
      <c r="A517" s="383">
        <v>89884</v>
      </c>
      <c r="B517" s="383" t="s">
        <v>1214</v>
      </c>
      <c r="C517" s="383" t="s">
        <v>1152</v>
      </c>
      <c r="D517" s="384">
        <v>57.25</v>
      </c>
    </row>
    <row r="518" spans="1:4" s="380" customFormat="1" ht="13.5" x14ac:dyDescent="0.25">
      <c r="A518" s="383">
        <v>90587</v>
      </c>
      <c r="B518" s="383" t="s">
        <v>1215</v>
      </c>
      <c r="C518" s="383" t="s">
        <v>1152</v>
      </c>
      <c r="D518" s="384">
        <v>0.36</v>
      </c>
    </row>
    <row r="519" spans="1:4" s="380" customFormat="1" ht="13.5" x14ac:dyDescent="0.25">
      <c r="A519" s="383">
        <v>90626</v>
      </c>
      <c r="B519" s="383" t="s">
        <v>1216</v>
      </c>
      <c r="C519" s="383" t="s">
        <v>1152</v>
      </c>
      <c r="D519" s="384">
        <v>2.0499999999999998</v>
      </c>
    </row>
    <row r="520" spans="1:4" s="380" customFormat="1" ht="13.5" x14ac:dyDescent="0.25">
      <c r="A520" s="383">
        <v>90632</v>
      </c>
      <c r="B520" s="383" t="s">
        <v>1217</v>
      </c>
      <c r="C520" s="383" t="s">
        <v>1152</v>
      </c>
      <c r="D520" s="384">
        <v>57.71</v>
      </c>
    </row>
    <row r="521" spans="1:4" s="380" customFormat="1" ht="13.5" x14ac:dyDescent="0.25">
      <c r="A521" s="383">
        <v>90638</v>
      </c>
      <c r="B521" s="383" t="s">
        <v>1218</v>
      </c>
      <c r="C521" s="383" t="s">
        <v>1152</v>
      </c>
      <c r="D521" s="384">
        <v>4.53</v>
      </c>
    </row>
    <row r="522" spans="1:4" s="380" customFormat="1" ht="13.5" x14ac:dyDescent="0.25">
      <c r="A522" s="383">
        <v>90644</v>
      </c>
      <c r="B522" s="383" t="s">
        <v>1219</v>
      </c>
      <c r="C522" s="383" t="s">
        <v>1152</v>
      </c>
      <c r="D522" s="384">
        <v>6.77</v>
      </c>
    </row>
    <row r="523" spans="1:4" s="380" customFormat="1" ht="13.5" x14ac:dyDescent="0.25">
      <c r="A523" s="383">
        <v>90651</v>
      </c>
      <c r="B523" s="383" t="s">
        <v>1220</v>
      </c>
      <c r="C523" s="383" t="s">
        <v>1152</v>
      </c>
      <c r="D523" s="384">
        <v>0.9</v>
      </c>
    </row>
    <row r="524" spans="1:4" s="380" customFormat="1" ht="13.5" x14ac:dyDescent="0.25">
      <c r="A524" s="383">
        <v>90657</v>
      </c>
      <c r="B524" s="383" t="s">
        <v>1221</v>
      </c>
      <c r="C524" s="383" t="s">
        <v>1152</v>
      </c>
      <c r="D524" s="384">
        <v>4.4000000000000004</v>
      </c>
    </row>
    <row r="525" spans="1:4" s="380" customFormat="1" ht="13.5" x14ac:dyDescent="0.25">
      <c r="A525" s="383">
        <v>90663</v>
      </c>
      <c r="B525" s="383" t="s">
        <v>1222</v>
      </c>
      <c r="C525" s="383" t="s">
        <v>1152</v>
      </c>
      <c r="D525" s="384">
        <v>4.72</v>
      </c>
    </row>
    <row r="526" spans="1:4" s="380" customFormat="1" ht="13.5" x14ac:dyDescent="0.25">
      <c r="A526" s="383">
        <v>90669</v>
      </c>
      <c r="B526" s="383" t="s">
        <v>1223</v>
      </c>
      <c r="C526" s="383" t="s">
        <v>1152</v>
      </c>
      <c r="D526" s="384">
        <v>6.22</v>
      </c>
    </row>
    <row r="527" spans="1:4" s="380" customFormat="1" ht="13.5" x14ac:dyDescent="0.25">
      <c r="A527" s="383">
        <v>90675</v>
      </c>
      <c r="B527" s="383" t="s">
        <v>1224</v>
      </c>
      <c r="C527" s="383" t="s">
        <v>1152</v>
      </c>
      <c r="D527" s="384">
        <v>197.38</v>
      </c>
    </row>
    <row r="528" spans="1:4" s="380" customFormat="1" ht="13.5" x14ac:dyDescent="0.25">
      <c r="A528" s="383">
        <v>90681</v>
      </c>
      <c r="B528" s="383" t="s">
        <v>1225</v>
      </c>
      <c r="C528" s="383" t="s">
        <v>1152</v>
      </c>
      <c r="D528" s="384">
        <v>117.29</v>
      </c>
    </row>
    <row r="529" spans="1:4" s="380" customFormat="1" ht="13.5" x14ac:dyDescent="0.25">
      <c r="A529" s="383">
        <v>90687</v>
      </c>
      <c r="B529" s="383" t="s">
        <v>1226</v>
      </c>
      <c r="C529" s="383" t="s">
        <v>1152</v>
      </c>
      <c r="D529" s="384">
        <v>53.53</v>
      </c>
    </row>
    <row r="530" spans="1:4" s="380" customFormat="1" ht="13.5" x14ac:dyDescent="0.25">
      <c r="A530" s="383">
        <v>90693</v>
      </c>
      <c r="B530" s="383" t="s">
        <v>1227</v>
      </c>
      <c r="C530" s="383" t="s">
        <v>1152</v>
      </c>
      <c r="D530" s="384">
        <v>37.21</v>
      </c>
    </row>
    <row r="531" spans="1:4" s="380" customFormat="1" ht="13.5" x14ac:dyDescent="0.25">
      <c r="A531" s="383">
        <v>90965</v>
      </c>
      <c r="B531" s="383" t="s">
        <v>1228</v>
      </c>
      <c r="C531" s="383" t="s">
        <v>1152</v>
      </c>
      <c r="D531" s="384">
        <v>5.25</v>
      </c>
    </row>
    <row r="532" spans="1:4" s="380" customFormat="1" ht="13.5" x14ac:dyDescent="0.25">
      <c r="A532" s="383">
        <v>90973</v>
      </c>
      <c r="B532" s="383" t="s">
        <v>1229</v>
      </c>
      <c r="C532" s="383" t="s">
        <v>1152</v>
      </c>
      <c r="D532" s="384">
        <v>5.26</v>
      </c>
    </row>
    <row r="533" spans="1:4" s="380" customFormat="1" ht="13.5" x14ac:dyDescent="0.25">
      <c r="A533" s="383">
        <v>90982</v>
      </c>
      <c r="B533" s="383" t="s">
        <v>1230</v>
      </c>
      <c r="C533" s="383" t="s">
        <v>1152</v>
      </c>
      <c r="D533" s="384">
        <v>13.37</v>
      </c>
    </row>
    <row r="534" spans="1:4" s="380" customFormat="1" ht="13.5" x14ac:dyDescent="0.25">
      <c r="A534" s="383">
        <v>91001</v>
      </c>
      <c r="B534" s="383" t="s">
        <v>1231</v>
      </c>
      <c r="C534" s="383" t="s">
        <v>1152</v>
      </c>
      <c r="D534" s="384">
        <v>6.24</v>
      </c>
    </row>
    <row r="535" spans="1:4" s="380" customFormat="1" ht="13.5" x14ac:dyDescent="0.25">
      <c r="A535" s="383">
        <v>91032</v>
      </c>
      <c r="B535" s="383" t="s">
        <v>1232</v>
      </c>
      <c r="C535" s="383" t="s">
        <v>1152</v>
      </c>
      <c r="D535" s="384">
        <v>39.85</v>
      </c>
    </row>
    <row r="536" spans="1:4" s="380" customFormat="1" ht="13.5" x14ac:dyDescent="0.25">
      <c r="A536" s="383">
        <v>91278</v>
      </c>
      <c r="B536" s="383" t="s">
        <v>1233</v>
      </c>
      <c r="C536" s="383" t="s">
        <v>1152</v>
      </c>
      <c r="D536" s="384">
        <v>0.54</v>
      </c>
    </row>
    <row r="537" spans="1:4" s="380" customFormat="1" ht="13.5" x14ac:dyDescent="0.25">
      <c r="A537" s="383">
        <v>91285</v>
      </c>
      <c r="B537" s="383" t="s">
        <v>1234</v>
      </c>
      <c r="C537" s="383" t="s">
        <v>1152</v>
      </c>
      <c r="D537" s="384">
        <v>0.75</v>
      </c>
    </row>
    <row r="538" spans="1:4" s="380" customFormat="1" ht="13.5" x14ac:dyDescent="0.25">
      <c r="A538" s="383">
        <v>91387</v>
      </c>
      <c r="B538" s="383" t="s">
        <v>1235</v>
      </c>
      <c r="C538" s="383" t="s">
        <v>1152</v>
      </c>
      <c r="D538" s="384">
        <v>44.31</v>
      </c>
    </row>
    <row r="539" spans="1:4" s="380" customFormat="1" ht="13.5" x14ac:dyDescent="0.25">
      <c r="A539" s="383">
        <v>91395</v>
      </c>
      <c r="B539" s="383" t="s">
        <v>1236</v>
      </c>
      <c r="C539" s="383" t="s">
        <v>1152</v>
      </c>
      <c r="D539" s="384">
        <v>36.64</v>
      </c>
    </row>
    <row r="540" spans="1:4" s="380" customFormat="1" ht="13.5" x14ac:dyDescent="0.25">
      <c r="A540" s="383">
        <v>91486</v>
      </c>
      <c r="B540" s="383" t="s">
        <v>1237</v>
      </c>
      <c r="C540" s="383" t="s">
        <v>1152</v>
      </c>
      <c r="D540" s="384">
        <v>44.67</v>
      </c>
    </row>
    <row r="541" spans="1:4" s="380" customFormat="1" ht="13.5" x14ac:dyDescent="0.25">
      <c r="A541" s="383">
        <v>91534</v>
      </c>
      <c r="B541" s="383" t="s">
        <v>1238</v>
      </c>
      <c r="C541" s="383" t="s">
        <v>1152</v>
      </c>
      <c r="D541" s="384">
        <v>19.43</v>
      </c>
    </row>
    <row r="542" spans="1:4" s="380" customFormat="1" ht="13.5" x14ac:dyDescent="0.25">
      <c r="A542" s="383">
        <v>91635</v>
      </c>
      <c r="B542" s="383" t="s">
        <v>1239</v>
      </c>
      <c r="C542" s="383" t="s">
        <v>1152</v>
      </c>
      <c r="D542" s="384">
        <v>35.479999999999997</v>
      </c>
    </row>
    <row r="543" spans="1:4" s="380" customFormat="1" ht="13.5" x14ac:dyDescent="0.25">
      <c r="A543" s="383">
        <v>91646</v>
      </c>
      <c r="B543" s="383" t="s">
        <v>1240</v>
      </c>
      <c r="C543" s="383" t="s">
        <v>1152</v>
      </c>
      <c r="D543" s="384">
        <v>63.67</v>
      </c>
    </row>
    <row r="544" spans="1:4" s="380" customFormat="1" ht="13.5" x14ac:dyDescent="0.25">
      <c r="A544" s="383">
        <v>91693</v>
      </c>
      <c r="B544" s="383" t="s">
        <v>1241</v>
      </c>
      <c r="C544" s="383" t="s">
        <v>1152</v>
      </c>
      <c r="D544" s="384">
        <v>18.73</v>
      </c>
    </row>
    <row r="545" spans="1:4" s="380" customFormat="1" ht="13.5" x14ac:dyDescent="0.25">
      <c r="A545" s="383">
        <v>92044</v>
      </c>
      <c r="B545" s="383" t="s">
        <v>1242</v>
      </c>
      <c r="C545" s="383" t="s">
        <v>1152</v>
      </c>
      <c r="D545" s="384">
        <v>6.77</v>
      </c>
    </row>
    <row r="546" spans="1:4" s="380" customFormat="1" ht="13.5" x14ac:dyDescent="0.25">
      <c r="A546" s="383">
        <v>92107</v>
      </c>
      <c r="B546" s="383" t="s">
        <v>1243</v>
      </c>
      <c r="C546" s="383" t="s">
        <v>1152</v>
      </c>
      <c r="D546" s="384">
        <v>46.01</v>
      </c>
    </row>
    <row r="547" spans="1:4" s="380" customFormat="1" ht="13.5" x14ac:dyDescent="0.25">
      <c r="A547" s="383">
        <v>92113</v>
      </c>
      <c r="B547" s="383" t="s">
        <v>1244</v>
      </c>
      <c r="C547" s="383" t="s">
        <v>1152</v>
      </c>
      <c r="D547" s="384">
        <v>1.05</v>
      </c>
    </row>
    <row r="548" spans="1:4" s="380" customFormat="1" ht="13.5" x14ac:dyDescent="0.25">
      <c r="A548" s="383">
        <v>92119</v>
      </c>
      <c r="B548" s="383" t="s">
        <v>1245</v>
      </c>
      <c r="C548" s="383" t="s">
        <v>1152</v>
      </c>
      <c r="D548" s="384">
        <v>0.11</v>
      </c>
    </row>
    <row r="549" spans="1:4" s="380" customFormat="1" ht="13.5" x14ac:dyDescent="0.25">
      <c r="A549" s="383">
        <v>92139</v>
      </c>
      <c r="B549" s="383" t="s">
        <v>1246</v>
      </c>
      <c r="C549" s="383" t="s">
        <v>1152</v>
      </c>
      <c r="D549" s="384">
        <v>31.31</v>
      </c>
    </row>
    <row r="550" spans="1:4" s="380" customFormat="1" ht="13.5" x14ac:dyDescent="0.25">
      <c r="A550" s="383">
        <v>92146</v>
      </c>
      <c r="B550" s="383" t="s">
        <v>1247</v>
      </c>
      <c r="C550" s="383" t="s">
        <v>1152</v>
      </c>
      <c r="D550" s="384">
        <v>22.43</v>
      </c>
    </row>
    <row r="551" spans="1:4" s="380" customFormat="1" ht="13.5" x14ac:dyDescent="0.25">
      <c r="A551" s="383">
        <v>92243</v>
      </c>
      <c r="B551" s="383" t="s">
        <v>1248</v>
      </c>
      <c r="C551" s="383" t="s">
        <v>1152</v>
      </c>
      <c r="D551" s="384">
        <v>53.22</v>
      </c>
    </row>
    <row r="552" spans="1:4" s="380" customFormat="1" ht="13.5" x14ac:dyDescent="0.25">
      <c r="A552" s="383">
        <v>92717</v>
      </c>
      <c r="B552" s="383" t="s">
        <v>1249</v>
      </c>
      <c r="C552" s="383" t="s">
        <v>1152</v>
      </c>
      <c r="D552" s="384">
        <v>0.2</v>
      </c>
    </row>
    <row r="553" spans="1:4" s="380" customFormat="1" ht="13.5" x14ac:dyDescent="0.25">
      <c r="A553" s="383">
        <v>92961</v>
      </c>
      <c r="B553" s="383" t="s">
        <v>1250</v>
      </c>
      <c r="C553" s="383" t="s">
        <v>1152</v>
      </c>
      <c r="D553" s="384">
        <v>4.4800000000000004</v>
      </c>
    </row>
    <row r="554" spans="1:4" s="380" customFormat="1" ht="13.5" x14ac:dyDescent="0.25">
      <c r="A554" s="383">
        <v>92967</v>
      </c>
      <c r="B554" s="383" t="s">
        <v>1251</v>
      </c>
      <c r="C554" s="383" t="s">
        <v>1152</v>
      </c>
      <c r="D554" s="384">
        <v>20.56</v>
      </c>
    </row>
    <row r="555" spans="1:4" s="380" customFormat="1" ht="13.5" x14ac:dyDescent="0.25">
      <c r="A555" s="383">
        <v>93225</v>
      </c>
      <c r="B555" s="383" t="s">
        <v>1252</v>
      </c>
      <c r="C555" s="383" t="s">
        <v>1152</v>
      </c>
      <c r="D555" s="384">
        <v>296.57</v>
      </c>
    </row>
    <row r="556" spans="1:4" s="380" customFormat="1" ht="13.5" x14ac:dyDescent="0.25">
      <c r="A556" s="383">
        <v>93234</v>
      </c>
      <c r="B556" s="383" t="s">
        <v>1253</v>
      </c>
      <c r="C556" s="383" t="s">
        <v>1152</v>
      </c>
      <c r="D556" s="384">
        <v>0.44</v>
      </c>
    </row>
    <row r="557" spans="1:4" s="380" customFormat="1" ht="13.5" x14ac:dyDescent="0.25">
      <c r="A557" s="383">
        <v>93244</v>
      </c>
      <c r="B557" s="383" t="s">
        <v>1254</v>
      </c>
      <c r="C557" s="383" t="s">
        <v>1152</v>
      </c>
      <c r="D557" s="384">
        <v>46.48</v>
      </c>
    </row>
    <row r="558" spans="1:4" s="380" customFormat="1" ht="13.5" x14ac:dyDescent="0.25">
      <c r="A558" s="383">
        <v>93274</v>
      </c>
      <c r="B558" s="383" t="s">
        <v>1255</v>
      </c>
      <c r="C558" s="383" t="s">
        <v>1152</v>
      </c>
      <c r="D558" s="384">
        <v>62.13</v>
      </c>
    </row>
    <row r="559" spans="1:4" s="380" customFormat="1" ht="13.5" x14ac:dyDescent="0.25">
      <c r="A559" s="383">
        <v>93282</v>
      </c>
      <c r="B559" s="383" t="s">
        <v>1256</v>
      </c>
      <c r="C559" s="383" t="s">
        <v>1152</v>
      </c>
      <c r="D559" s="384">
        <v>19</v>
      </c>
    </row>
    <row r="560" spans="1:4" s="380" customFormat="1" ht="13.5" x14ac:dyDescent="0.25">
      <c r="A560" s="383">
        <v>93288</v>
      </c>
      <c r="B560" s="383" t="s">
        <v>1257</v>
      </c>
      <c r="C560" s="383" t="s">
        <v>1152</v>
      </c>
      <c r="D560" s="384">
        <v>121.54</v>
      </c>
    </row>
    <row r="561" spans="1:4" s="380" customFormat="1" ht="13.5" x14ac:dyDescent="0.25">
      <c r="A561" s="383">
        <v>93403</v>
      </c>
      <c r="B561" s="383" t="s">
        <v>1258</v>
      </c>
      <c r="C561" s="383" t="s">
        <v>1152</v>
      </c>
      <c r="D561" s="384">
        <v>35.479999999999997</v>
      </c>
    </row>
    <row r="562" spans="1:4" s="380" customFormat="1" ht="13.5" x14ac:dyDescent="0.25">
      <c r="A562" s="383">
        <v>93409</v>
      </c>
      <c r="B562" s="383" t="s">
        <v>1259</v>
      </c>
      <c r="C562" s="383" t="s">
        <v>1152</v>
      </c>
      <c r="D562" s="384">
        <v>28.18</v>
      </c>
    </row>
    <row r="563" spans="1:4" s="380" customFormat="1" ht="13.5" x14ac:dyDescent="0.25">
      <c r="A563" s="383">
        <v>93416</v>
      </c>
      <c r="B563" s="383" t="s">
        <v>1260</v>
      </c>
      <c r="C563" s="383" t="s">
        <v>1152</v>
      </c>
      <c r="D563" s="384">
        <v>0.24</v>
      </c>
    </row>
    <row r="564" spans="1:4" s="380" customFormat="1" ht="13.5" x14ac:dyDescent="0.25">
      <c r="A564" s="383">
        <v>93422</v>
      </c>
      <c r="B564" s="383" t="s">
        <v>1261</v>
      </c>
      <c r="C564" s="383" t="s">
        <v>1152</v>
      </c>
      <c r="D564" s="384">
        <v>3.29</v>
      </c>
    </row>
    <row r="565" spans="1:4" s="380" customFormat="1" ht="13.5" x14ac:dyDescent="0.25">
      <c r="A565" s="383">
        <v>93428</v>
      </c>
      <c r="B565" s="383" t="s">
        <v>1262</v>
      </c>
      <c r="C565" s="383" t="s">
        <v>1152</v>
      </c>
      <c r="D565" s="384">
        <v>4.66</v>
      </c>
    </row>
    <row r="566" spans="1:4" s="380" customFormat="1" ht="13.5" x14ac:dyDescent="0.25">
      <c r="A566" s="383">
        <v>93434</v>
      </c>
      <c r="B566" s="383" t="s">
        <v>1263</v>
      </c>
      <c r="C566" s="383" t="s">
        <v>1152</v>
      </c>
      <c r="D566" s="384">
        <v>204.37</v>
      </c>
    </row>
    <row r="567" spans="1:4" s="380" customFormat="1" ht="13.5" x14ac:dyDescent="0.25">
      <c r="A567" s="383">
        <v>93440</v>
      </c>
      <c r="B567" s="383" t="s">
        <v>1264</v>
      </c>
      <c r="C567" s="383" t="s">
        <v>1152</v>
      </c>
      <c r="D567" s="384">
        <v>96.49</v>
      </c>
    </row>
    <row r="568" spans="1:4" s="380" customFormat="1" ht="13.5" x14ac:dyDescent="0.25">
      <c r="A568" s="383">
        <v>95122</v>
      </c>
      <c r="B568" s="383" t="s">
        <v>1265</v>
      </c>
      <c r="C568" s="383" t="s">
        <v>1152</v>
      </c>
      <c r="D568" s="384">
        <v>149.06</v>
      </c>
    </row>
    <row r="569" spans="1:4" s="380" customFormat="1" ht="13.5" x14ac:dyDescent="0.25">
      <c r="A569" s="383">
        <v>95128</v>
      </c>
      <c r="B569" s="383" t="s">
        <v>1266</v>
      </c>
      <c r="C569" s="383" t="s">
        <v>1152</v>
      </c>
      <c r="D569" s="384">
        <v>38.22</v>
      </c>
    </row>
    <row r="570" spans="1:4" s="380" customFormat="1" ht="13.5" x14ac:dyDescent="0.25">
      <c r="A570" s="383">
        <v>95140</v>
      </c>
      <c r="B570" s="383" t="s">
        <v>1267</v>
      </c>
      <c r="C570" s="383" t="s">
        <v>1152</v>
      </c>
      <c r="D570" s="384">
        <v>0.04</v>
      </c>
    </row>
    <row r="571" spans="1:4" s="380" customFormat="1" ht="13.5" x14ac:dyDescent="0.25">
      <c r="A571" s="383">
        <v>95213</v>
      </c>
      <c r="B571" s="383" t="s">
        <v>1268</v>
      </c>
      <c r="C571" s="383" t="s">
        <v>1152</v>
      </c>
      <c r="D571" s="384">
        <v>67.900000000000006</v>
      </c>
    </row>
    <row r="572" spans="1:4" s="380" customFormat="1" ht="13.5" x14ac:dyDescent="0.25">
      <c r="A572" s="383">
        <v>95259</v>
      </c>
      <c r="B572" s="383" t="s">
        <v>1269</v>
      </c>
      <c r="C572" s="383" t="s">
        <v>1152</v>
      </c>
      <c r="D572" s="384">
        <v>20.34</v>
      </c>
    </row>
    <row r="573" spans="1:4" s="380" customFormat="1" ht="13.5" x14ac:dyDescent="0.25">
      <c r="A573" s="383">
        <v>95265</v>
      </c>
      <c r="B573" s="383" t="s">
        <v>1270</v>
      </c>
      <c r="C573" s="383" t="s">
        <v>1152</v>
      </c>
      <c r="D573" s="384">
        <v>0.71</v>
      </c>
    </row>
    <row r="574" spans="1:4" s="380" customFormat="1" ht="13.5" x14ac:dyDescent="0.25">
      <c r="A574" s="383">
        <v>95271</v>
      </c>
      <c r="B574" s="383" t="s">
        <v>1271</v>
      </c>
      <c r="C574" s="383" t="s">
        <v>1152</v>
      </c>
      <c r="D574" s="384">
        <v>0.48</v>
      </c>
    </row>
    <row r="575" spans="1:4" s="380" customFormat="1" ht="13.5" x14ac:dyDescent="0.25">
      <c r="A575" s="383">
        <v>95277</v>
      </c>
      <c r="B575" s="383" t="s">
        <v>1272</v>
      </c>
      <c r="C575" s="383" t="s">
        <v>1152</v>
      </c>
      <c r="D575" s="384">
        <v>0.48</v>
      </c>
    </row>
    <row r="576" spans="1:4" s="380" customFormat="1" ht="13.5" x14ac:dyDescent="0.25">
      <c r="A576" s="383">
        <v>95283</v>
      </c>
      <c r="B576" s="383" t="s">
        <v>1273</v>
      </c>
      <c r="C576" s="383" t="s">
        <v>1152</v>
      </c>
      <c r="D576" s="384">
        <v>0.52</v>
      </c>
    </row>
    <row r="577" spans="1:4" s="380" customFormat="1" ht="13.5" x14ac:dyDescent="0.25">
      <c r="A577" s="383">
        <v>95621</v>
      </c>
      <c r="B577" s="383" t="s">
        <v>1274</v>
      </c>
      <c r="C577" s="383" t="s">
        <v>1152</v>
      </c>
      <c r="D577" s="384">
        <v>20.09</v>
      </c>
    </row>
    <row r="578" spans="1:4" s="380" customFormat="1" ht="13.5" x14ac:dyDescent="0.25">
      <c r="A578" s="383">
        <v>95632</v>
      </c>
      <c r="B578" s="383" t="s">
        <v>1275</v>
      </c>
      <c r="C578" s="383" t="s">
        <v>1152</v>
      </c>
      <c r="D578" s="384">
        <v>58.68</v>
      </c>
    </row>
    <row r="579" spans="1:4" s="380" customFormat="1" ht="13.5" x14ac:dyDescent="0.25">
      <c r="A579" s="383">
        <v>95703</v>
      </c>
      <c r="B579" s="383" t="s">
        <v>1276</v>
      </c>
      <c r="C579" s="383" t="s">
        <v>1152</v>
      </c>
      <c r="D579" s="384">
        <v>23.2</v>
      </c>
    </row>
    <row r="580" spans="1:4" s="380" customFormat="1" ht="13.5" x14ac:dyDescent="0.25">
      <c r="A580" s="383">
        <v>95709</v>
      </c>
      <c r="B580" s="383" t="s">
        <v>1277</v>
      </c>
      <c r="C580" s="383" t="s">
        <v>1152</v>
      </c>
      <c r="D580" s="384">
        <v>56.08</v>
      </c>
    </row>
    <row r="581" spans="1:4" s="380" customFormat="1" ht="13.5" x14ac:dyDescent="0.25">
      <c r="A581" s="383">
        <v>95715</v>
      </c>
      <c r="B581" s="383" t="s">
        <v>1278</v>
      </c>
      <c r="C581" s="383" t="s">
        <v>1152</v>
      </c>
      <c r="D581" s="384">
        <v>67.62</v>
      </c>
    </row>
    <row r="582" spans="1:4" s="380" customFormat="1" ht="13.5" x14ac:dyDescent="0.25">
      <c r="A582" s="383">
        <v>95721</v>
      </c>
      <c r="B582" s="383" t="s">
        <v>1279</v>
      </c>
      <c r="C582" s="383" t="s">
        <v>1152</v>
      </c>
      <c r="D582" s="384">
        <v>65.95</v>
      </c>
    </row>
    <row r="583" spans="1:4" s="380" customFormat="1" ht="13.5" x14ac:dyDescent="0.25">
      <c r="A583" s="383">
        <v>95873</v>
      </c>
      <c r="B583" s="383" t="s">
        <v>1280</v>
      </c>
      <c r="C583" s="383" t="s">
        <v>1152</v>
      </c>
      <c r="D583" s="384">
        <v>7.45</v>
      </c>
    </row>
    <row r="584" spans="1:4" s="380" customFormat="1" ht="13.5" x14ac:dyDescent="0.25">
      <c r="A584" s="383">
        <v>96014</v>
      </c>
      <c r="B584" s="383" t="s">
        <v>1281</v>
      </c>
      <c r="C584" s="383" t="s">
        <v>1152</v>
      </c>
      <c r="D584" s="384">
        <v>41.21</v>
      </c>
    </row>
    <row r="585" spans="1:4" s="380" customFormat="1" ht="13.5" x14ac:dyDescent="0.25">
      <c r="A585" s="383">
        <v>96021</v>
      </c>
      <c r="B585" s="383" t="s">
        <v>1282</v>
      </c>
      <c r="C585" s="383" t="s">
        <v>1152</v>
      </c>
      <c r="D585" s="384">
        <v>40.93</v>
      </c>
    </row>
    <row r="586" spans="1:4" s="380" customFormat="1" ht="13.5" x14ac:dyDescent="0.25">
      <c r="A586" s="383">
        <v>96029</v>
      </c>
      <c r="B586" s="383" t="s">
        <v>1283</v>
      </c>
      <c r="C586" s="383" t="s">
        <v>1152</v>
      </c>
      <c r="D586" s="384">
        <v>36.19</v>
      </c>
    </row>
    <row r="587" spans="1:4" s="380" customFormat="1" ht="13.5" x14ac:dyDescent="0.25">
      <c r="A587" s="383">
        <v>96036</v>
      </c>
      <c r="B587" s="383" t="s">
        <v>1284</v>
      </c>
      <c r="C587" s="383" t="s">
        <v>1152</v>
      </c>
      <c r="D587" s="384">
        <v>48.58</v>
      </c>
    </row>
    <row r="588" spans="1:4" s="380" customFormat="1" ht="13.5" x14ac:dyDescent="0.25">
      <c r="A588" s="383">
        <v>96155</v>
      </c>
      <c r="B588" s="383" t="s">
        <v>1285</v>
      </c>
      <c r="C588" s="383" t="s">
        <v>1152</v>
      </c>
      <c r="D588" s="384">
        <v>36.47</v>
      </c>
    </row>
    <row r="589" spans="1:4" s="380" customFormat="1" ht="13.5" x14ac:dyDescent="0.25">
      <c r="A589" s="383">
        <v>96156</v>
      </c>
      <c r="B589" s="383" t="s">
        <v>1286</v>
      </c>
      <c r="C589" s="383" t="s">
        <v>1152</v>
      </c>
      <c r="D589" s="384">
        <v>44.23</v>
      </c>
    </row>
    <row r="590" spans="1:4" s="380" customFormat="1" ht="13.5" x14ac:dyDescent="0.25">
      <c r="A590" s="383">
        <v>96159</v>
      </c>
      <c r="B590" s="383" t="s">
        <v>1287</v>
      </c>
      <c r="C590" s="383" t="s">
        <v>1152</v>
      </c>
      <c r="D590" s="384">
        <v>56.72</v>
      </c>
    </row>
    <row r="591" spans="1:4" s="380" customFormat="1" ht="13.5" x14ac:dyDescent="0.25">
      <c r="A591" s="383">
        <v>96246</v>
      </c>
      <c r="B591" s="383" t="s">
        <v>1288</v>
      </c>
      <c r="C591" s="383" t="s">
        <v>1152</v>
      </c>
      <c r="D591" s="384">
        <v>41.2</v>
      </c>
    </row>
    <row r="592" spans="1:4" s="380" customFormat="1" ht="13.5" x14ac:dyDescent="0.25">
      <c r="A592" s="383">
        <v>96464</v>
      </c>
      <c r="B592" s="383" t="s">
        <v>1289</v>
      </c>
      <c r="C592" s="383" t="s">
        <v>1152</v>
      </c>
      <c r="D592" s="384">
        <v>63.04</v>
      </c>
    </row>
    <row r="593" spans="1:4" s="380" customFormat="1" ht="13.5" x14ac:dyDescent="0.25">
      <c r="A593" s="383">
        <v>98765</v>
      </c>
      <c r="B593" s="383" t="s">
        <v>1290</v>
      </c>
      <c r="C593" s="383" t="s">
        <v>1152</v>
      </c>
      <c r="D593" s="384">
        <v>0.08</v>
      </c>
    </row>
    <row r="594" spans="1:4" s="380" customFormat="1" ht="13.5" x14ac:dyDescent="0.25">
      <c r="A594" s="383">
        <v>99834</v>
      </c>
      <c r="B594" s="383" t="s">
        <v>1291</v>
      </c>
      <c r="C594" s="383" t="s">
        <v>1152</v>
      </c>
      <c r="D594" s="384">
        <v>0.16</v>
      </c>
    </row>
    <row r="595" spans="1:4" s="380" customFormat="1" ht="13.5" x14ac:dyDescent="0.25">
      <c r="A595" s="383">
        <v>100642</v>
      </c>
      <c r="B595" s="383" t="s">
        <v>1292</v>
      </c>
      <c r="C595" s="383" t="s">
        <v>1152</v>
      </c>
      <c r="D595" s="384">
        <v>160.01</v>
      </c>
    </row>
    <row r="596" spans="1:4" s="380" customFormat="1" ht="13.5" x14ac:dyDescent="0.25">
      <c r="A596" s="383">
        <v>100648</v>
      </c>
      <c r="B596" s="383" t="s">
        <v>1293</v>
      </c>
      <c r="C596" s="383" t="s">
        <v>1152</v>
      </c>
      <c r="D596" s="384">
        <v>389.12</v>
      </c>
    </row>
    <row r="597" spans="1:4" s="380" customFormat="1" ht="13.5" x14ac:dyDescent="0.25">
      <c r="A597" s="383">
        <v>102274</v>
      </c>
      <c r="B597" s="383" t="s">
        <v>12257</v>
      </c>
      <c r="C597" s="383" t="s">
        <v>1152</v>
      </c>
      <c r="D597" s="384">
        <v>19.899999999999999</v>
      </c>
    </row>
    <row r="598" spans="1:4" s="380" customFormat="1" ht="13.5" x14ac:dyDescent="0.25">
      <c r="A598" s="383">
        <v>5089</v>
      </c>
      <c r="B598" s="383" t="s">
        <v>1294</v>
      </c>
      <c r="C598" s="383" t="s">
        <v>1295</v>
      </c>
      <c r="D598" s="384">
        <v>30.55</v>
      </c>
    </row>
    <row r="599" spans="1:4" s="380" customFormat="1" ht="13.5" x14ac:dyDescent="0.25">
      <c r="A599" s="383">
        <v>5627</v>
      </c>
      <c r="B599" s="383" t="s">
        <v>1296</v>
      </c>
      <c r="C599" s="383" t="s">
        <v>1295</v>
      </c>
      <c r="D599" s="384">
        <v>33.6</v>
      </c>
    </row>
    <row r="600" spans="1:4" s="380" customFormat="1" ht="13.5" x14ac:dyDescent="0.25">
      <c r="A600" s="383">
        <v>5628</v>
      </c>
      <c r="B600" s="383" t="s">
        <v>1297</v>
      </c>
      <c r="C600" s="383" t="s">
        <v>1295</v>
      </c>
      <c r="D600" s="384">
        <v>4.5599999999999996</v>
      </c>
    </row>
    <row r="601" spans="1:4" s="380" customFormat="1" ht="13.5" x14ac:dyDescent="0.25">
      <c r="A601" s="383">
        <v>5629</v>
      </c>
      <c r="B601" s="383" t="s">
        <v>1298</v>
      </c>
      <c r="C601" s="383" t="s">
        <v>1295</v>
      </c>
      <c r="D601" s="384">
        <v>42</v>
      </c>
    </row>
    <row r="602" spans="1:4" s="380" customFormat="1" ht="13.5" x14ac:dyDescent="0.25">
      <c r="A602" s="383">
        <v>5630</v>
      </c>
      <c r="B602" s="383" t="s">
        <v>1299</v>
      </c>
      <c r="C602" s="383" t="s">
        <v>1295</v>
      </c>
      <c r="D602" s="384">
        <v>51.48</v>
      </c>
    </row>
    <row r="603" spans="1:4" s="380" customFormat="1" ht="13.5" x14ac:dyDescent="0.25">
      <c r="A603" s="383">
        <v>5658</v>
      </c>
      <c r="B603" s="383" t="s">
        <v>1300</v>
      </c>
      <c r="C603" s="383" t="s">
        <v>1295</v>
      </c>
      <c r="D603" s="384">
        <v>2.68</v>
      </c>
    </row>
    <row r="604" spans="1:4" s="380" customFormat="1" ht="13.5" x14ac:dyDescent="0.25">
      <c r="A604" s="383">
        <v>5664</v>
      </c>
      <c r="B604" s="383" t="s">
        <v>1301</v>
      </c>
      <c r="C604" s="383" t="s">
        <v>1295</v>
      </c>
      <c r="D604" s="384">
        <v>23.18</v>
      </c>
    </row>
    <row r="605" spans="1:4" s="380" customFormat="1" ht="13.5" x14ac:dyDescent="0.25">
      <c r="A605" s="383">
        <v>5667</v>
      </c>
      <c r="B605" s="383" t="s">
        <v>1302</v>
      </c>
      <c r="C605" s="383" t="s">
        <v>1295</v>
      </c>
      <c r="D605" s="384">
        <v>20.62</v>
      </c>
    </row>
    <row r="606" spans="1:4" s="380" customFormat="1" ht="13.5" x14ac:dyDescent="0.25">
      <c r="A606" s="383">
        <v>5668</v>
      </c>
      <c r="B606" s="383" t="s">
        <v>1303</v>
      </c>
      <c r="C606" s="383" t="s">
        <v>1295</v>
      </c>
      <c r="D606" s="384">
        <v>39.380000000000003</v>
      </c>
    </row>
    <row r="607" spans="1:4" s="380" customFormat="1" ht="13.5" x14ac:dyDescent="0.25">
      <c r="A607" s="383">
        <v>5674</v>
      </c>
      <c r="B607" s="383" t="s">
        <v>1304</v>
      </c>
      <c r="C607" s="383" t="s">
        <v>1295</v>
      </c>
      <c r="D607" s="384">
        <v>29.38</v>
      </c>
    </row>
    <row r="608" spans="1:4" s="380" customFormat="1" ht="13.5" x14ac:dyDescent="0.25">
      <c r="A608" s="383">
        <v>5692</v>
      </c>
      <c r="B608" s="383" t="s">
        <v>1305</v>
      </c>
      <c r="C608" s="383" t="s">
        <v>1295</v>
      </c>
      <c r="D608" s="384">
        <v>0.25</v>
      </c>
    </row>
    <row r="609" spans="1:4" s="380" customFormat="1" ht="13.5" x14ac:dyDescent="0.25">
      <c r="A609" s="383">
        <v>5693</v>
      </c>
      <c r="B609" s="383" t="s">
        <v>1306</v>
      </c>
      <c r="C609" s="383" t="s">
        <v>1295</v>
      </c>
      <c r="D609" s="384">
        <v>9</v>
      </c>
    </row>
    <row r="610" spans="1:4" s="380" customFormat="1" ht="13.5" x14ac:dyDescent="0.25">
      <c r="A610" s="383">
        <v>5695</v>
      </c>
      <c r="B610" s="383" t="s">
        <v>1307</v>
      </c>
      <c r="C610" s="383" t="s">
        <v>1295</v>
      </c>
      <c r="D610" s="384">
        <v>33.54</v>
      </c>
    </row>
    <row r="611" spans="1:4" s="380" customFormat="1" ht="13.5" x14ac:dyDescent="0.25">
      <c r="A611" s="383">
        <v>5703</v>
      </c>
      <c r="B611" s="383" t="s">
        <v>1308</v>
      </c>
      <c r="C611" s="383" t="s">
        <v>1295</v>
      </c>
      <c r="D611" s="384">
        <v>18.32</v>
      </c>
    </row>
    <row r="612" spans="1:4" s="380" customFormat="1" ht="13.5" x14ac:dyDescent="0.25">
      <c r="A612" s="383">
        <v>5705</v>
      </c>
      <c r="B612" s="383" t="s">
        <v>1309</v>
      </c>
      <c r="C612" s="383" t="s">
        <v>1295</v>
      </c>
      <c r="D612" s="384">
        <v>20.8</v>
      </c>
    </row>
    <row r="613" spans="1:4" s="380" customFormat="1" ht="13.5" x14ac:dyDescent="0.25">
      <c r="A613" s="383">
        <v>5707</v>
      </c>
      <c r="B613" s="383" t="s">
        <v>1310</v>
      </c>
      <c r="C613" s="383" t="s">
        <v>1295</v>
      </c>
      <c r="D613" s="384">
        <v>62.41</v>
      </c>
    </row>
    <row r="614" spans="1:4" s="380" customFormat="1" ht="13.5" x14ac:dyDescent="0.25">
      <c r="A614" s="383">
        <v>5710</v>
      </c>
      <c r="B614" s="383" t="s">
        <v>1311</v>
      </c>
      <c r="C614" s="383" t="s">
        <v>1295</v>
      </c>
      <c r="D614" s="384">
        <v>144.76</v>
      </c>
    </row>
    <row r="615" spans="1:4" s="380" customFormat="1" ht="13.5" x14ac:dyDescent="0.25">
      <c r="A615" s="383">
        <v>5711</v>
      </c>
      <c r="B615" s="383" t="s">
        <v>1312</v>
      </c>
      <c r="C615" s="383" t="s">
        <v>1295</v>
      </c>
      <c r="D615" s="384">
        <v>71.12</v>
      </c>
    </row>
    <row r="616" spans="1:4" s="380" customFormat="1" ht="13.5" x14ac:dyDescent="0.25">
      <c r="A616" s="383">
        <v>5714</v>
      </c>
      <c r="B616" s="383" t="s">
        <v>1313</v>
      </c>
      <c r="C616" s="383" t="s">
        <v>1295</v>
      </c>
      <c r="D616" s="384">
        <v>12.5</v>
      </c>
    </row>
    <row r="617" spans="1:4" s="380" customFormat="1" ht="13.5" x14ac:dyDescent="0.25">
      <c r="A617" s="383">
        <v>5715</v>
      </c>
      <c r="B617" s="383" t="s">
        <v>1314</v>
      </c>
      <c r="C617" s="383" t="s">
        <v>1295</v>
      </c>
      <c r="D617" s="384">
        <v>95.69</v>
      </c>
    </row>
    <row r="618" spans="1:4" s="380" customFormat="1" ht="13.5" x14ac:dyDescent="0.25">
      <c r="A618" s="383">
        <v>5718</v>
      </c>
      <c r="B618" s="383" t="s">
        <v>1315</v>
      </c>
      <c r="C618" s="383" t="s">
        <v>1295</v>
      </c>
      <c r="D618" s="384">
        <v>84.89</v>
      </c>
    </row>
    <row r="619" spans="1:4" s="380" customFormat="1" ht="13.5" x14ac:dyDescent="0.25">
      <c r="A619" s="383">
        <v>5721</v>
      </c>
      <c r="B619" s="383" t="s">
        <v>1316</v>
      </c>
      <c r="C619" s="383" t="s">
        <v>1295</v>
      </c>
      <c r="D619" s="384">
        <v>74.900000000000006</v>
      </c>
    </row>
    <row r="620" spans="1:4" s="380" customFormat="1" ht="13.5" x14ac:dyDescent="0.25">
      <c r="A620" s="383">
        <v>5722</v>
      </c>
      <c r="B620" s="383" t="s">
        <v>1317</v>
      </c>
      <c r="C620" s="383" t="s">
        <v>1295</v>
      </c>
      <c r="D620" s="384">
        <v>173.22</v>
      </c>
    </row>
    <row r="621" spans="1:4" s="380" customFormat="1" ht="13.5" x14ac:dyDescent="0.25">
      <c r="A621" s="383">
        <v>5724</v>
      </c>
      <c r="B621" s="383" t="s">
        <v>1318</v>
      </c>
      <c r="C621" s="383" t="s">
        <v>1295</v>
      </c>
      <c r="D621" s="384">
        <v>43.31</v>
      </c>
    </row>
    <row r="622" spans="1:4" s="380" customFormat="1" ht="13.5" x14ac:dyDescent="0.25">
      <c r="A622" s="383">
        <v>5727</v>
      </c>
      <c r="B622" s="383" t="s">
        <v>1319</v>
      </c>
      <c r="C622" s="383" t="s">
        <v>1295</v>
      </c>
      <c r="D622" s="384">
        <v>8.8699999999999992</v>
      </c>
    </row>
    <row r="623" spans="1:4" s="380" customFormat="1" ht="13.5" x14ac:dyDescent="0.25">
      <c r="A623" s="383">
        <v>5729</v>
      </c>
      <c r="B623" s="383" t="s">
        <v>1320</v>
      </c>
      <c r="C623" s="383" t="s">
        <v>1295</v>
      </c>
      <c r="D623" s="384">
        <v>36.08</v>
      </c>
    </row>
    <row r="624" spans="1:4" s="380" customFormat="1" ht="13.5" x14ac:dyDescent="0.25">
      <c r="A624" s="383">
        <v>5730</v>
      </c>
      <c r="B624" s="383" t="s">
        <v>1321</v>
      </c>
      <c r="C624" s="383" t="s">
        <v>1295</v>
      </c>
      <c r="D624" s="384">
        <v>33.07</v>
      </c>
    </row>
    <row r="625" spans="1:4" s="380" customFormat="1" ht="13.5" x14ac:dyDescent="0.25">
      <c r="A625" s="383">
        <v>5735</v>
      </c>
      <c r="B625" s="383" t="s">
        <v>1322</v>
      </c>
      <c r="C625" s="383" t="s">
        <v>1295</v>
      </c>
      <c r="D625" s="384">
        <v>22.36</v>
      </c>
    </row>
    <row r="626" spans="1:4" s="380" customFormat="1" ht="13.5" x14ac:dyDescent="0.25">
      <c r="A626" s="383">
        <v>5736</v>
      </c>
      <c r="B626" s="383" t="s">
        <v>1323</v>
      </c>
      <c r="C626" s="383" t="s">
        <v>1295</v>
      </c>
      <c r="D626" s="384">
        <v>36.130000000000003</v>
      </c>
    </row>
    <row r="627" spans="1:4" s="380" customFormat="1" ht="13.5" x14ac:dyDescent="0.25">
      <c r="A627" s="383">
        <v>5738</v>
      </c>
      <c r="B627" s="383" t="s">
        <v>1324</v>
      </c>
      <c r="C627" s="383" t="s">
        <v>1295</v>
      </c>
      <c r="D627" s="384">
        <v>32.08</v>
      </c>
    </row>
    <row r="628" spans="1:4" s="380" customFormat="1" ht="13.5" x14ac:dyDescent="0.25">
      <c r="A628" s="383">
        <v>5739</v>
      </c>
      <c r="B628" s="383" t="s">
        <v>1325</v>
      </c>
      <c r="C628" s="383" t="s">
        <v>1295</v>
      </c>
      <c r="D628" s="384">
        <v>40.15</v>
      </c>
    </row>
    <row r="629" spans="1:4" s="380" customFormat="1" ht="13.5" x14ac:dyDescent="0.25">
      <c r="A629" s="383">
        <v>5741</v>
      </c>
      <c r="B629" s="383" t="s">
        <v>1326</v>
      </c>
      <c r="C629" s="383" t="s">
        <v>1295</v>
      </c>
      <c r="D629" s="384">
        <v>40.49</v>
      </c>
    </row>
    <row r="630" spans="1:4" s="380" customFormat="1" ht="13.5" x14ac:dyDescent="0.25">
      <c r="A630" s="383">
        <v>5742</v>
      </c>
      <c r="B630" s="383" t="s">
        <v>1327</v>
      </c>
      <c r="C630" s="383" t="s">
        <v>1295</v>
      </c>
      <c r="D630" s="384">
        <v>22.03</v>
      </c>
    </row>
    <row r="631" spans="1:4" s="380" customFormat="1" ht="13.5" x14ac:dyDescent="0.25">
      <c r="A631" s="383">
        <v>5747</v>
      </c>
      <c r="B631" s="383" t="s">
        <v>1328</v>
      </c>
      <c r="C631" s="383" t="s">
        <v>1295</v>
      </c>
      <c r="D631" s="384">
        <v>126.33</v>
      </c>
    </row>
    <row r="632" spans="1:4" s="380" customFormat="1" ht="13.5" x14ac:dyDescent="0.25">
      <c r="A632" s="383">
        <v>5751</v>
      </c>
      <c r="B632" s="383" t="s">
        <v>1329</v>
      </c>
      <c r="C632" s="383" t="s">
        <v>1295</v>
      </c>
      <c r="D632" s="384">
        <v>22.6</v>
      </c>
    </row>
    <row r="633" spans="1:4" s="380" customFormat="1" ht="13.5" x14ac:dyDescent="0.25">
      <c r="A633" s="383">
        <v>5754</v>
      </c>
      <c r="B633" s="383" t="s">
        <v>1330</v>
      </c>
      <c r="C633" s="383" t="s">
        <v>1295</v>
      </c>
      <c r="D633" s="384">
        <v>19.04</v>
      </c>
    </row>
    <row r="634" spans="1:4" s="380" customFormat="1" ht="13.5" x14ac:dyDescent="0.25">
      <c r="A634" s="383">
        <v>5763</v>
      </c>
      <c r="B634" s="383" t="s">
        <v>1331</v>
      </c>
      <c r="C634" s="383" t="s">
        <v>1295</v>
      </c>
      <c r="D634" s="384">
        <v>33.75</v>
      </c>
    </row>
    <row r="635" spans="1:4" s="380" customFormat="1" ht="13.5" x14ac:dyDescent="0.25">
      <c r="A635" s="383">
        <v>5765</v>
      </c>
      <c r="B635" s="383" t="s">
        <v>1332</v>
      </c>
      <c r="C635" s="383" t="s">
        <v>1295</v>
      </c>
      <c r="D635" s="384">
        <v>2.85</v>
      </c>
    </row>
    <row r="636" spans="1:4" s="380" customFormat="1" ht="13.5" x14ac:dyDescent="0.25">
      <c r="A636" s="383">
        <v>5766</v>
      </c>
      <c r="B636" s="383" t="s">
        <v>1333</v>
      </c>
      <c r="C636" s="383" t="s">
        <v>1295</v>
      </c>
      <c r="D636" s="384">
        <v>4.5</v>
      </c>
    </row>
    <row r="637" spans="1:4" s="380" customFormat="1" ht="13.5" x14ac:dyDescent="0.25">
      <c r="A637" s="383">
        <v>5779</v>
      </c>
      <c r="B637" s="383" t="s">
        <v>1334</v>
      </c>
      <c r="C637" s="383" t="s">
        <v>1295</v>
      </c>
      <c r="D637" s="384">
        <v>57.35</v>
      </c>
    </row>
    <row r="638" spans="1:4" s="380" customFormat="1" ht="13.5" x14ac:dyDescent="0.25">
      <c r="A638" s="383">
        <v>5787</v>
      </c>
      <c r="B638" s="383" t="s">
        <v>1335</v>
      </c>
      <c r="C638" s="383" t="s">
        <v>1295</v>
      </c>
      <c r="D638" s="384">
        <v>56.21</v>
      </c>
    </row>
    <row r="639" spans="1:4" s="380" customFormat="1" ht="13.5" x14ac:dyDescent="0.25">
      <c r="A639" s="383">
        <v>5797</v>
      </c>
      <c r="B639" s="383" t="s">
        <v>1336</v>
      </c>
      <c r="C639" s="383" t="s">
        <v>1295</v>
      </c>
      <c r="D639" s="384">
        <v>4.32</v>
      </c>
    </row>
    <row r="640" spans="1:4" s="380" customFormat="1" ht="13.5" x14ac:dyDescent="0.25">
      <c r="A640" s="383">
        <v>5800</v>
      </c>
      <c r="B640" s="383" t="s">
        <v>1337</v>
      </c>
      <c r="C640" s="383" t="s">
        <v>1295</v>
      </c>
      <c r="D640" s="384">
        <v>0.31</v>
      </c>
    </row>
    <row r="641" spans="1:4" s="380" customFormat="1" ht="13.5" x14ac:dyDescent="0.25">
      <c r="A641" s="383">
        <v>7032</v>
      </c>
      <c r="B641" s="383" t="s">
        <v>1338</v>
      </c>
      <c r="C641" s="383" t="s">
        <v>1295</v>
      </c>
      <c r="D641" s="384">
        <v>5.15</v>
      </c>
    </row>
    <row r="642" spans="1:4" s="380" customFormat="1" ht="13.5" x14ac:dyDescent="0.25">
      <c r="A642" s="383">
        <v>7033</v>
      </c>
      <c r="B642" s="383" t="s">
        <v>1339</v>
      </c>
      <c r="C642" s="383" t="s">
        <v>1295</v>
      </c>
      <c r="D642" s="384">
        <v>0.85</v>
      </c>
    </row>
    <row r="643" spans="1:4" s="380" customFormat="1" ht="13.5" x14ac:dyDescent="0.25">
      <c r="A643" s="383">
        <v>7034</v>
      </c>
      <c r="B643" s="383" t="s">
        <v>1340</v>
      </c>
      <c r="C643" s="383" t="s">
        <v>1295</v>
      </c>
      <c r="D643" s="384">
        <v>9.65</v>
      </c>
    </row>
    <row r="644" spans="1:4" s="380" customFormat="1" ht="13.5" x14ac:dyDescent="0.25">
      <c r="A644" s="383">
        <v>7035</v>
      </c>
      <c r="B644" s="383" t="s">
        <v>1341</v>
      </c>
      <c r="C644" s="383" t="s">
        <v>1295</v>
      </c>
      <c r="D644" s="384">
        <v>170.72</v>
      </c>
    </row>
    <row r="645" spans="1:4" s="380" customFormat="1" ht="13.5" x14ac:dyDescent="0.25">
      <c r="A645" s="383">
        <v>7038</v>
      </c>
      <c r="B645" s="383" t="s">
        <v>1342</v>
      </c>
      <c r="C645" s="383" t="s">
        <v>1295</v>
      </c>
      <c r="D645" s="384">
        <v>36.69</v>
      </c>
    </row>
    <row r="646" spans="1:4" s="380" customFormat="1" ht="13.5" x14ac:dyDescent="0.25">
      <c r="A646" s="383">
        <v>7039</v>
      </c>
      <c r="B646" s="383" t="s">
        <v>1343</v>
      </c>
      <c r="C646" s="383" t="s">
        <v>1295</v>
      </c>
      <c r="D646" s="384">
        <v>5.09</v>
      </c>
    </row>
    <row r="647" spans="1:4" s="380" customFormat="1" ht="13.5" x14ac:dyDescent="0.25">
      <c r="A647" s="383">
        <v>7040</v>
      </c>
      <c r="B647" s="383" t="s">
        <v>1344</v>
      </c>
      <c r="C647" s="383" t="s">
        <v>1295</v>
      </c>
      <c r="D647" s="384">
        <v>45.92</v>
      </c>
    </row>
    <row r="648" spans="1:4" s="380" customFormat="1" ht="13.5" x14ac:dyDescent="0.25">
      <c r="A648" s="383">
        <v>7044</v>
      </c>
      <c r="B648" s="383" t="s">
        <v>1345</v>
      </c>
      <c r="C648" s="383" t="s">
        <v>1295</v>
      </c>
      <c r="D648" s="384">
        <v>0.28000000000000003</v>
      </c>
    </row>
    <row r="649" spans="1:4" s="380" customFormat="1" ht="13.5" x14ac:dyDescent="0.25">
      <c r="A649" s="383">
        <v>7045</v>
      </c>
      <c r="B649" s="383" t="s">
        <v>1346</v>
      </c>
      <c r="C649" s="383" t="s">
        <v>1295</v>
      </c>
      <c r="D649" s="384">
        <v>0.03</v>
      </c>
    </row>
    <row r="650" spans="1:4" s="380" customFormat="1" ht="13.5" x14ac:dyDescent="0.25">
      <c r="A650" s="383">
        <v>7046</v>
      </c>
      <c r="B650" s="383" t="s">
        <v>1347</v>
      </c>
      <c r="C650" s="383" t="s">
        <v>1295</v>
      </c>
      <c r="D650" s="384">
        <v>0.31</v>
      </c>
    </row>
    <row r="651" spans="1:4" s="380" customFormat="1" ht="13.5" x14ac:dyDescent="0.25">
      <c r="A651" s="383">
        <v>7047</v>
      </c>
      <c r="B651" s="383" t="s">
        <v>1348</v>
      </c>
      <c r="C651" s="383" t="s">
        <v>1295</v>
      </c>
      <c r="D651" s="384">
        <v>10.58</v>
      </c>
    </row>
    <row r="652" spans="1:4" s="380" customFormat="1" ht="13.5" x14ac:dyDescent="0.25">
      <c r="A652" s="383">
        <v>7051</v>
      </c>
      <c r="B652" s="383" t="s">
        <v>1349</v>
      </c>
      <c r="C652" s="383" t="s">
        <v>1295</v>
      </c>
      <c r="D652" s="384">
        <v>32.549999999999997</v>
      </c>
    </row>
    <row r="653" spans="1:4" s="380" customFormat="1" ht="13.5" x14ac:dyDescent="0.25">
      <c r="A653" s="383">
        <v>7052</v>
      </c>
      <c r="B653" s="383" t="s">
        <v>1350</v>
      </c>
      <c r="C653" s="383" t="s">
        <v>1295</v>
      </c>
      <c r="D653" s="384">
        <v>4.51</v>
      </c>
    </row>
    <row r="654" spans="1:4" s="380" customFormat="1" ht="13.5" x14ac:dyDescent="0.25">
      <c r="A654" s="383">
        <v>7053</v>
      </c>
      <c r="B654" s="383" t="s">
        <v>1351</v>
      </c>
      <c r="C654" s="383" t="s">
        <v>1295</v>
      </c>
      <c r="D654" s="384">
        <v>40.729999999999997</v>
      </c>
    </row>
    <row r="655" spans="1:4" s="380" customFormat="1" ht="13.5" x14ac:dyDescent="0.25">
      <c r="A655" s="383">
        <v>7054</v>
      </c>
      <c r="B655" s="383" t="s">
        <v>1352</v>
      </c>
      <c r="C655" s="383" t="s">
        <v>1295</v>
      </c>
      <c r="D655" s="384">
        <v>71.31</v>
      </c>
    </row>
    <row r="656" spans="1:4" s="380" customFormat="1" ht="13.5" x14ac:dyDescent="0.25">
      <c r="A656" s="383">
        <v>7058</v>
      </c>
      <c r="B656" s="383" t="s">
        <v>1353</v>
      </c>
      <c r="C656" s="383" t="s">
        <v>1295</v>
      </c>
      <c r="D656" s="384">
        <v>17.09</v>
      </c>
    </row>
    <row r="657" spans="1:4" s="380" customFormat="1" ht="13.5" x14ac:dyDescent="0.25">
      <c r="A657" s="383">
        <v>7059</v>
      </c>
      <c r="B657" s="383" t="s">
        <v>1354</v>
      </c>
      <c r="C657" s="383" t="s">
        <v>1295</v>
      </c>
      <c r="D657" s="384">
        <v>3.15</v>
      </c>
    </row>
    <row r="658" spans="1:4" s="380" customFormat="1" ht="13.5" x14ac:dyDescent="0.25">
      <c r="A658" s="383">
        <v>7060</v>
      </c>
      <c r="B658" s="383" t="s">
        <v>1355</v>
      </c>
      <c r="C658" s="383" t="s">
        <v>1295</v>
      </c>
      <c r="D658" s="384">
        <v>32.049999999999997</v>
      </c>
    </row>
    <row r="659" spans="1:4" s="380" customFormat="1" ht="13.5" x14ac:dyDescent="0.25">
      <c r="A659" s="383">
        <v>7061</v>
      </c>
      <c r="B659" s="383" t="s">
        <v>1356</v>
      </c>
      <c r="C659" s="383" t="s">
        <v>1295</v>
      </c>
      <c r="D659" s="384">
        <v>65.099999999999994</v>
      </c>
    </row>
    <row r="660" spans="1:4" s="380" customFormat="1" ht="13.5" x14ac:dyDescent="0.25">
      <c r="A660" s="383">
        <v>7063</v>
      </c>
      <c r="B660" s="383" t="s">
        <v>1357</v>
      </c>
      <c r="C660" s="383" t="s">
        <v>1295</v>
      </c>
      <c r="D660" s="384">
        <v>15.59</v>
      </c>
    </row>
    <row r="661" spans="1:4" s="380" customFormat="1" ht="13.5" x14ac:dyDescent="0.25">
      <c r="A661" s="383">
        <v>7064</v>
      </c>
      <c r="B661" s="383" t="s">
        <v>1358</v>
      </c>
      <c r="C661" s="383" t="s">
        <v>1295</v>
      </c>
      <c r="D661" s="384">
        <v>2.16</v>
      </c>
    </row>
    <row r="662" spans="1:4" s="380" customFormat="1" ht="13.5" x14ac:dyDescent="0.25">
      <c r="A662" s="383">
        <v>7065</v>
      </c>
      <c r="B662" s="383" t="s">
        <v>1359</v>
      </c>
      <c r="C662" s="383" t="s">
        <v>1295</v>
      </c>
      <c r="D662" s="384">
        <v>17.059999999999999</v>
      </c>
    </row>
    <row r="663" spans="1:4" s="380" customFormat="1" ht="13.5" x14ac:dyDescent="0.25">
      <c r="A663" s="383">
        <v>7066</v>
      </c>
      <c r="B663" s="383" t="s">
        <v>1360</v>
      </c>
      <c r="C663" s="383" t="s">
        <v>1295</v>
      </c>
      <c r="D663" s="384">
        <v>137.32</v>
      </c>
    </row>
    <row r="664" spans="1:4" s="380" customFormat="1" ht="13.5" x14ac:dyDescent="0.25">
      <c r="A664" s="383">
        <v>53786</v>
      </c>
      <c r="B664" s="383" t="s">
        <v>1361</v>
      </c>
      <c r="C664" s="383" t="s">
        <v>1295</v>
      </c>
      <c r="D664" s="384">
        <v>42.63</v>
      </c>
    </row>
    <row r="665" spans="1:4" s="380" customFormat="1" ht="13.5" x14ac:dyDescent="0.25">
      <c r="A665" s="383">
        <v>53788</v>
      </c>
      <c r="B665" s="383" t="s">
        <v>1362</v>
      </c>
      <c r="C665" s="383" t="s">
        <v>1295</v>
      </c>
      <c r="D665" s="384">
        <v>45.64</v>
      </c>
    </row>
    <row r="666" spans="1:4" s="380" customFormat="1" ht="13.5" x14ac:dyDescent="0.25">
      <c r="A666" s="383">
        <v>53792</v>
      </c>
      <c r="B666" s="383" t="s">
        <v>1363</v>
      </c>
      <c r="C666" s="383" t="s">
        <v>1295</v>
      </c>
      <c r="D666" s="384">
        <v>80.92</v>
      </c>
    </row>
    <row r="667" spans="1:4" s="380" customFormat="1" ht="13.5" x14ac:dyDescent="0.25">
      <c r="A667" s="383">
        <v>53794</v>
      </c>
      <c r="B667" s="383" t="s">
        <v>1364</v>
      </c>
      <c r="C667" s="383" t="s">
        <v>1295</v>
      </c>
      <c r="D667" s="384">
        <v>35</v>
      </c>
    </row>
    <row r="668" spans="1:4" s="380" customFormat="1" ht="13.5" x14ac:dyDescent="0.25">
      <c r="A668" s="383">
        <v>53797</v>
      </c>
      <c r="B668" s="383" t="s">
        <v>1365</v>
      </c>
      <c r="C668" s="383" t="s">
        <v>1295</v>
      </c>
      <c r="D668" s="384">
        <v>93.06</v>
      </c>
    </row>
    <row r="669" spans="1:4" s="380" customFormat="1" ht="13.5" x14ac:dyDescent="0.25">
      <c r="A669" s="383">
        <v>53804</v>
      </c>
      <c r="B669" s="383" t="s">
        <v>1366</v>
      </c>
      <c r="C669" s="383" t="s">
        <v>1295</v>
      </c>
      <c r="D669" s="384">
        <v>5.58</v>
      </c>
    </row>
    <row r="670" spans="1:4" s="380" customFormat="1" ht="13.5" x14ac:dyDescent="0.25">
      <c r="A670" s="383">
        <v>53806</v>
      </c>
      <c r="B670" s="383" t="s">
        <v>1367</v>
      </c>
      <c r="C670" s="383" t="s">
        <v>1295</v>
      </c>
      <c r="D670" s="384">
        <v>55.81</v>
      </c>
    </row>
    <row r="671" spans="1:4" s="380" customFormat="1" ht="13.5" x14ac:dyDescent="0.25">
      <c r="A671" s="383">
        <v>53810</v>
      </c>
      <c r="B671" s="383" t="s">
        <v>1368</v>
      </c>
      <c r="C671" s="383" t="s">
        <v>1295</v>
      </c>
      <c r="D671" s="384">
        <v>56.15</v>
      </c>
    </row>
    <row r="672" spans="1:4" s="380" customFormat="1" ht="13.5" x14ac:dyDescent="0.25">
      <c r="A672" s="383">
        <v>53814</v>
      </c>
      <c r="B672" s="383" t="s">
        <v>1369</v>
      </c>
      <c r="C672" s="383" t="s">
        <v>1295</v>
      </c>
      <c r="D672" s="384">
        <v>183.94</v>
      </c>
    </row>
    <row r="673" spans="1:4" s="380" customFormat="1" ht="13.5" x14ac:dyDescent="0.25">
      <c r="A673" s="383">
        <v>53817</v>
      </c>
      <c r="B673" s="383" t="s">
        <v>1370</v>
      </c>
      <c r="C673" s="383" t="s">
        <v>1295</v>
      </c>
      <c r="D673" s="384">
        <v>49.9</v>
      </c>
    </row>
    <row r="674" spans="1:4" s="380" customFormat="1" ht="13.5" x14ac:dyDescent="0.25">
      <c r="A674" s="383">
        <v>53818</v>
      </c>
      <c r="B674" s="383" t="s">
        <v>1371</v>
      </c>
      <c r="C674" s="383" t="s">
        <v>1295</v>
      </c>
      <c r="D674" s="384">
        <v>7.08</v>
      </c>
    </row>
    <row r="675" spans="1:4" s="380" customFormat="1" ht="13.5" x14ac:dyDescent="0.25">
      <c r="A675" s="383">
        <v>53827</v>
      </c>
      <c r="B675" s="383" t="s">
        <v>1372</v>
      </c>
      <c r="C675" s="383" t="s">
        <v>1295</v>
      </c>
      <c r="D675" s="384">
        <v>91.1</v>
      </c>
    </row>
    <row r="676" spans="1:4" s="380" customFormat="1" ht="13.5" x14ac:dyDescent="0.25">
      <c r="A676" s="383">
        <v>53829</v>
      </c>
      <c r="B676" s="383" t="s">
        <v>1373</v>
      </c>
      <c r="C676" s="383" t="s">
        <v>1295</v>
      </c>
      <c r="D676" s="384">
        <v>93.06</v>
      </c>
    </row>
    <row r="677" spans="1:4" s="380" customFormat="1" ht="13.5" x14ac:dyDescent="0.25">
      <c r="A677" s="383">
        <v>53831</v>
      </c>
      <c r="B677" s="383" t="s">
        <v>1374</v>
      </c>
      <c r="C677" s="383" t="s">
        <v>1295</v>
      </c>
      <c r="D677" s="384">
        <v>153.72</v>
      </c>
    </row>
    <row r="678" spans="1:4" s="380" customFormat="1" ht="13.5" x14ac:dyDescent="0.25">
      <c r="A678" s="383">
        <v>53840</v>
      </c>
      <c r="B678" s="383" t="s">
        <v>1375</v>
      </c>
      <c r="C678" s="383" t="s">
        <v>1295</v>
      </c>
      <c r="D678" s="384">
        <v>3.03</v>
      </c>
    </row>
    <row r="679" spans="1:4" s="380" customFormat="1" ht="13.5" x14ac:dyDescent="0.25">
      <c r="A679" s="383">
        <v>53841</v>
      </c>
      <c r="B679" s="383" t="s">
        <v>1376</v>
      </c>
      <c r="C679" s="383" t="s">
        <v>1295</v>
      </c>
      <c r="D679" s="384">
        <v>2.1</v>
      </c>
    </row>
    <row r="680" spans="1:4" s="380" customFormat="1" ht="13.5" x14ac:dyDescent="0.25">
      <c r="A680" s="383">
        <v>53849</v>
      </c>
      <c r="B680" s="383" t="s">
        <v>1377</v>
      </c>
      <c r="C680" s="383" t="s">
        <v>1295</v>
      </c>
      <c r="D680" s="384">
        <v>66.87</v>
      </c>
    </row>
    <row r="681" spans="1:4" s="380" customFormat="1" ht="13.5" x14ac:dyDescent="0.25">
      <c r="A681" s="383">
        <v>53857</v>
      </c>
      <c r="B681" s="383" t="s">
        <v>1378</v>
      </c>
      <c r="C681" s="383" t="s">
        <v>1295</v>
      </c>
      <c r="D681" s="384">
        <v>36.68</v>
      </c>
    </row>
    <row r="682" spans="1:4" s="380" customFormat="1" ht="13.5" x14ac:dyDescent="0.25">
      <c r="A682" s="383">
        <v>53858</v>
      </c>
      <c r="B682" s="383" t="s">
        <v>1379</v>
      </c>
      <c r="C682" s="383" t="s">
        <v>1295</v>
      </c>
      <c r="D682" s="384">
        <v>63.9</v>
      </c>
    </row>
    <row r="683" spans="1:4" s="380" customFormat="1" ht="13.5" x14ac:dyDescent="0.25">
      <c r="A683" s="383">
        <v>53861</v>
      </c>
      <c r="B683" s="383" t="s">
        <v>1380</v>
      </c>
      <c r="C683" s="383" t="s">
        <v>1295</v>
      </c>
      <c r="D683" s="384">
        <v>50.86</v>
      </c>
    </row>
    <row r="684" spans="1:4" s="380" customFormat="1" ht="13.5" x14ac:dyDescent="0.25">
      <c r="A684" s="383">
        <v>53863</v>
      </c>
      <c r="B684" s="383" t="s">
        <v>1381</v>
      </c>
      <c r="C684" s="383" t="s">
        <v>1295</v>
      </c>
      <c r="D684" s="384">
        <v>1.72</v>
      </c>
    </row>
    <row r="685" spans="1:4" s="380" customFormat="1" ht="13.5" x14ac:dyDescent="0.25">
      <c r="A685" s="383">
        <v>53865</v>
      </c>
      <c r="B685" s="383" t="s">
        <v>1382</v>
      </c>
      <c r="C685" s="383" t="s">
        <v>1295</v>
      </c>
      <c r="D685" s="384">
        <v>37.659999999999997</v>
      </c>
    </row>
    <row r="686" spans="1:4" s="380" customFormat="1" ht="13.5" x14ac:dyDescent="0.25">
      <c r="A686" s="383">
        <v>53866</v>
      </c>
      <c r="B686" s="383" t="s">
        <v>1383</v>
      </c>
      <c r="C686" s="383" t="s">
        <v>1295</v>
      </c>
      <c r="D686" s="384">
        <v>1.48</v>
      </c>
    </row>
    <row r="687" spans="1:4" s="380" customFormat="1" ht="13.5" x14ac:dyDescent="0.25">
      <c r="A687" s="383">
        <v>53882</v>
      </c>
      <c r="B687" s="383" t="s">
        <v>1384</v>
      </c>
      <c r="C687" s="383" t="s">
        <v>1295</v>
      </c>
      <c r="D687" s="384">
        <v>26.35</v>
      </c>
    </row>
    <row r="688" spans="1:4" s="380" customFormat="1" ht="13.5" x14ac:dyDescent="0.25">
      <c r="A688" s="383">
        <v>55263</v>
      </c>
      <c r="B688" s="383" t="s">
        <v>1385</v>
      </c>
      <c r="C688" s="383" t="s">
        <v>1295</v>
      </c>
      <c r="D688" s="384">
        <v>51.48</v>
      </c>
    </row>
    <row r="689" spans="1:4" s="380" customFormat="1" ht="13.5" x14ac:dyDescent="0.25">
      <c r="A689" s="383">
        <v>73303</v>
      </c>
      <c r="B689" s="383" t="s">
        <v>1386</v>
      </c>
      <c r="C689" s="383" t="s">
        <v>1295</v>
      </c>
      <c r="D689" s="384">
        <v>4.4400000000000004</v>
      </c>
    </row>
    <row r="690" spans="1:4" s="380" customFormat="1" ht="13.5" x14ac:dyDescent="0.25">
      <c r="A690" s="383">
        <v>73307</v>
      </c>
      <c r="B690" s="383" t="s">
        <v>1387</v>
      </c>
      <c r="C690" s="383" t="s">
        <v>1295</v>
      </c>
      <c r="D690" s="384">
        <v>3.96</v>
      </c>
    </row>
    <row r="691" spans="1:4" s="380" customFormat="1" ht="13.5" x14ac:dyDescent="0.25">
      <c r="A691" s="383">
        <v>73309</v>
      </c>
      <c r="B691" s="383" t="s">
        <v>1388</v>
      </c>
      <c r="C691" s="383" t="s">
        <v>1295</v>
      </c>
      <c r="D691" s="384">
        <v>24.41</v>
      </c>
    </row>
    <row r="692" spans="1:4" s="380" customFormat="1" ht="13.5" x14ac:dyDescent="0.25">
      <c r="A692" s="383">
        <v>73311</v>
      </c>
      <c r="B692" s="383" t="s">
        <v>1389</v>
      </c>
      <c r="C692" s="383" t="s">
        <v>1295</v>
      </c>
      <c r="D692" s="384">
        <v>142.30000000000001</v>
      </c>
    </row>
    <row r="693" spans="1:4" s="380" customFormat="1" ht="13.5" x14ac:dyDescent="0.25">
      <c r="A693" s="383">
        <v>73313</v>
      </c>
      <c r="B693" s="383" t="s">
        <v>1390</v>
      </c>
      <c r="C693" s="383" t="s">
        <v>1295</v>
      </c>
      <c r="D693" s="384">
        <v>3.38</v>
      </c>
    </row>
    <row r="694" spans="1:4" s="380" customFormat="1" ht="13.5" x14ac:dyDescent="0.25">
      <c r="A694" s="383">
        <v>73315</v>
      </c>
      <c r="B694" s="383" t="s">
        <v>1391</v>
      </c>
      <c r="C694" s="383" t="s">
        <v>1295</v>
      </c>
      <c r="D694" s="384">
        <v>45.64</v>
      </c>
    </row>
    <row r="695" spans="1:4" s="380" customFormat="1" ht="13.5" x14ac:dyDescent="0.25">
      <c r="A695" s="383">
        <v>73335</v>
      </c>
      <c r="B695" s="383" t="s">
        <v>1392</v>
      </c>
      <c r="C695" s="383" t="s">
        <v>1295</v>
      </c>
      <c r="D695" s="384">
        <v>24.65</v>
      </c>
    </row>
    <row r="696" spans="1:4" s="380" customFormat="1" ht="13.5" x14ac:dyDescent="0.25">
      <c r="A696" s="383">
        <v>73340</v>
      </c>
      <c r="B696" s="383" t="s">
        <v>1393</v>
      </c>
      <c r="C696" s="383" t="s">
        <v>1295</v>
      </c>
      <c r="D696" s="384">
        <v>65.099999999999994</v>
      </c>
    </row>
    <row r="697" spans="1:4" s="380" customFormat="1" ht="13.5" x14ac:dyDescent="0.25">
      <c r="A697" s="383">
        <v>83361</v>
      </c>
      <c r="B697" s="383" t="s">
        <v>1394</v>
      </c>
      <c r="C697" s="383" t="s">
        <v>1295</v>
      </c>
      <c r="D697" s="384">
        <v>15.2</v>
      </c>
    </row>
    <row r="698" spans="1:4" s="380" customFormat="1" ht="13.5" x14ac:dyDescent="0.25">
      <c r="A698" s="383">
        <v>83761</v>
      </c>
      <c r="B698" s="383" t="s">
        <v>1395</v>
      </c>
      <c r="C698" s="383" t="s">
        <v>1295</v>
      </c>
      <c r="D698" s="384">
        <v>9.48</v>
      </c>
    </row>
    <row r="699" spans="1:4" s="380" customFormat="1" ht="13.5" x14ac:dyDescent="0.25">
      <c r="A699" s="383">
        <v>83762</v>
      </c>
      <c r="B699" s="383" t="s">
        <v>1396</v>
      </c>
      <c r="C699" s="383" t="s">
        <v>1295</v>
      </c>
      <c r="D699" s="384">
        <v>11.85</v>
      </c>
    </row>
    <row r="700" spans="1:4" s="380" customFormat="1" ht="13.5" x14ac:dyDescent="0.25">
      <c r="A700" s="383">
        <v>83763</v>
      </c>
      <c r="B700" s="383" t="s">
        <v>1397</v>
      </c>
      <c r="C700" s="383" t="s">
        <v>1295</v>
      </c>
      <c r="D700" s="384">
        <v>40.1</v>
      </c>
    </row>
    <row r="701" spans="1:4" s="380" customFormat="1" ht="13.5" x14ac:dyDescent="0.25">
      <c r="A701" s="383">
        <v>83764</v>
      </c>
      <c r="B701" s="383" t="s">
        <v>1398</v>
      </c>
      <c r="C701" s="383" t="s">
        <v>1295</v>
      </c>
      <c r="D701" s="384">
        <v>1.06</v>
      </c>
    </row>
    <row r="702" spans="1:4" s="380" customFormat="1" ht="13.5" x14ac:dyDescent="0.25">
      <c r="A702" s="383">
        <v>87026</v>
      </c>
      <c r="B702" s="383" t="s">
        <v>1399</v>
      </c>
      <c r="C702" s="383" t="s">
        <v>1295</v>
      </c>
      <c r="D702" s="384">
        <v>0.42</v>
      </c>
    </row>
    <row r="703" spans="1:4" s="380" customFormat="1" ht="13.5" x14ac:dyDescent="0.25">
      <c r="A703" s="383">
        <v>87441</v>
      </c>
      <c r="B703" s="383" t="s">
        <v>1400</v>
      </c>
      <c r="C703" s="383" t="s">
        <v>1295</v>
      </c>
      <c r="D703" s="384">
        <v>0.44</v>
      </c>
    </row>
    <row r="704" spans="1:4" s="380" customFormat="1" ht="13.5" x14ac:dyDescent="0.25">
      <c r="A704" s="383">
        <v>87442</v>
      </c>
      <c r="B704" s="383" t="s">
        <v>1401</v>
      </c>
      <c r="C704" s="383" t="s">
        <v>1295</v>
      </c>
      <c r="D704" s="384">
        <v>0.05</v>
      </c>
    </row>
    <row r="705" spans="1:4" s="380" customFormat="1" ht="13.5" x14ac:dyDescent="0.25">
      <c r="A705" s="383">
        <v>87443</v>
      </c>
      <c r="B705" s="383" t="s">
        <v>1402</v>
      </c>
      <c r="C705" s="383" t="s">
        <v>1295</v>
      </c>
      <c r="D705" s="384">
        <v>0.41</v>
      </c>
    </row>
    <row r="706" spans="1:4" s="380" customFormat="1" ht="13.5" x14ac:dyDescent="0.25">
      <c r="A706" s="383">
        <v>87444</v>
      </c>
      <c r="B706" s="383" t="s">
        <v>1403</v>
      </c>
      <c r="C706" s="383" t="s">
        <v>1295</v>
      </c>
      <c r="D706" s="384">
        <v>3.39</v>
      </c>
    </row>
    <row r="707" spans="1:4" s="380" customFormat="1" ht="13.5" x14ac:dyDescent="0.25">
      <c r="A707" s="383">
        <v>88387</v>
      </c>
      <c r="B707" s="383" t="s">
        <v>1404</v>
      </c>
      <c r="C707" s="383" t="s">
        <v>1295</v>
      </c>
      <c r="D707" s="384">
        <v>0.85</v>
      </c>
    </row>
    <row r="708" spans="1:4" s="380" customFormat="1" ht="13.5" x14ac:dyDescent="0.25">
      <c r="A708" s="383">
        <v>88389</v>
      </c>
      <c r="B708" s="383" t="s">
        <v>1405</v>
      </c>
      <c r="C708" s="383" t="s">
        <v>1295</v>
      </c>
      <c r="D708" s="384">
        <v>0.1</v>
      </c>
    </row>
    <row r="709" spans="1:4" s="380" customFormat="1" ht="13.5" x14ac:dyDescent="0.25">
      <c r="A709" s="383">
        <v>88390</v>
      </c>
      <c r="B709" s="383" t="s">
        <v>1406</v>
      </c>
      <c r="C709" s="383" t="s">
        <v>1295</v>
      </c>
      <c r="D709" s="384">
        <v>1.07</v>
      </c>
    </row>
    <row r="710" spans="1:4" s="380" customFormat="1" ht="13.5" x14ac:dyDescent="0.25">
      <c r="A710" s="383">
        <v>88391</v>
      </c>
      <c r="B710" s="383" t="s">
        <v>1407</v>
      </c>
      <c r="C710" s="383" t="s">
        <v>1295</v>
      </c>
      <c r="D710" s="384">
        <v>2.41</v>
      </c>
    </row>
    <row r="711" spans="1:4" s="380" customFormat="1" ht="13.5" x14ac:dyDescent="0.25">
      <c r="A711" s="383">
        <v>88394</v>
      </c>
      <c r="B711" s="383" t="s">
        <v>1408</v>
      </c>
      <c r="C711" s="383" t="s">
        <v>1295</v>
      </c>
      <c r="D711" s="384">
        <v>1.02</v>
      </c>
    </row>
    <row r="712" spans="1:4" s="380" customFormat="1" ht="13.5" x14ac:dyDescent="0.25">
      <c r="A712" s="383">
        <v>88395</v>
      </c>
      <c r="B712" s="383" t="s">
        <v>1409</v>
      </c>
      <c r="C712" s="383" t="s">
        <v>1295</v>
      </c>
      <c r="D712" s="384">
        <v>0.12</v>
      </c>
    </row>
    <row r="713" spans="1:4" s="380" customFormat="1" ht="13.5" x14ac:dyDescent="0.25">
      <c r="A713" s="383">
        <v>88396</v>
      </c>
      <c r="B713" s="383" t="s">
        <v>1410</v>
      </c>
      <c r="C713" s="383" t="s">
        <v>1295</v>
      </c>
      <c r="D713" s="384">
        <v>1.27</v>
      </c>
    </row>
    <row r="714" spans="1:4" s="380" customFormat="1" ht="13.5" x14ac:dyDescent="0.25">
      <c r="A714" s="383">
        <v>88397</v>
      </c>
      <c r="B714" s="383" t="s">
        <v>1411</v>
      </c>
      <c r="C714" s="383" t="s">
        <v>1295</v>
      </c>
      <c r="D714" s="384">
        <v>3.61</v>
      </c>
    </row>
    <row r="715" spans="1:4" s="380" customFormat="1" ht="13.5" x14ac:dyDescent="0.25">
      <c r="A715" s="383">
        <v>88400</v>
      </c>
      <c r="B715" s="383" t="s">
        <v>1412</v>
      </c>
      <c r="C715" s="383" t="s">
        <v>1295</v>
      </c>
      <c r="D715" s="384">
        <v>0.81</v>
      </c>
    </row>
    <row r="716" spans="1:4" s="380" customFormat="1" ht="13.5" x14ac:dyDescent="0.25">
      <c r="A716" s="383">
        <v>88401</v>
      </c>
      <c r="B716" s="383" t="s">
        <v>1413</v>
      </c>
      <c r="C716" s="383" t="s">
        <v>1295</v>
      </c>
      <c r="D716" s="384">
        <v>0.09</v>
      </c>
    </row>
    <row r="717" spans="1:4" s="380" customFormat="1" ht="13.5" x14ac:dyDescent="0.25">
      <c r="A717" s="383">
        <v>88402</v>
      </c>
      <c r="B717" s="383" t="s">
        <v>1414</v>
      </c>
      <c r="C717" s="383" t="s">
        <v>1295</v>
      </c>
      <c r="D717" s="384">
        <v>1.01</v>
      </c>
    </row>
    <row r="718" spans="1:4" s="380" customFormat="1" ht="13.5" x14ac:dyDescent="0.25">
      <c r="A718" s="383">
        <v>88403</v>
      </c>
      <c r="B718" s="383" t="s">
        <v>1415</v>
      </c>
      <c r="C718" s="383" t="s">
        <v>1295</v>
      </c>
      <c r="D718" s="384">
        <v>1.44</v>
      </c>
    </row>
    <row r="719" spans="1:4" s="380" customFormat="1" ht="13.5" x14ac:dyDescent="0.25">
      <c r="A719" s="383">
        <v>88419</v>
      </c>
      <c r="B719" s="383" t="s">
        <v>1416</v>
      </c>
      <c r="C719" s="383" t="s">
        <v>1295</v>
      </c>
      <c r="D719" s="384">
        <v>5.27</v>
      </c>
    </row>
    <row r="720" spans="1:4" s="380" customFormat="1" ht="13.5" x14ac:dyDescent="0.25">
      <c r="A720" s="383">
        <v>88422</v>
      </c>
      <c r="B720" s="383" t="s">
        <v>1417</v>
      </c>
      <c r="C720" s="383" t="s">
        <v>1295</v>
      </c>
      <c r="D720" s="384">
        <v>0.62</v>
      </c>
    </row>
    <row r="721" spans="1:4" s="380" customFormat="1" ht="13.5" x14ac:dyDescent="0.25">
      <c r="A721" s="383">
        <v>88425</v>
      </c>
      <c r="B721" s="383" t="s">
        <v>1418</v>
      </c>
      <c r="C721" s="383" t="s">
        <v>1295</v>
      </c>
      <c r="D721" s="384">
        <v>5.77</v>
      </c>
    </row>
    <row r="722" spans="1:4" s="380" customFormat="1" ht="13.5" x14ac:dyDescent="0.25">
      <c r="A722" s="383">
        <v>88427</v>
      </c>
      <c r="B722" s="383" t="s">
        <v>1419</v>
      </c>
      <c r="C722" s="383" t="s">
        <v>1295</v>
      </c>
      <c r="D722" s="384">
        <v>3.66</v>
      </c>
    </row>
    <row r="723" spans="1:4" s="380" customFormat="1" ht="13.5" x14ac:dyDescent="0.25">
      <c r="A723" s="383">
        <v>88434</v>
      </c>
      <c r="B723" s="383" t="s">
        <v>1420</v>
      </c>
      <c r="C723" s="383" t="s">
        <v>1295</v>
      </c>
      <c r="D723" s="384">
        <v>6.99</v>
      </c>
    </row>
    <row r="724" spans="1:4" s="380" customFormat="1" ht="13.5" x14ac:dyDescent="0.25">
      <c r="A724" s="383">
        <v>88435</v>
      </c>
      <c r="B724" s="383" t="s">
        <v>1421</v>
      </c>
      <c r="C724" s="383" t="s">
        <v>1295</v>
      </c>
      <c r="D724" s="384">
        <v>0.83</v>
      </c>
    </row>
    <row r="725" spans="1:4" s="380" customFormat="1" ht="13.5" x14ac:dyDescent="0.25">
      <c r="A725" s="383">
        <v>88436</v>
      </c>
      <c r="B725" s="383" t="s">
        <v>1422</v>
      </c>
      <c r="C725" s="383" t="s">
        <v>1295</v>
      </c>
      <c r="D725" s="384">
        <v>7.65</v>
      </c>
    </row>
    <row r="726" spans="1:4" s="380" customFormat="1" ht="13.5" x14ac:dyDescent="0.25">
      <c r="A726" s="383">
        <v>88437</v>
      </c>
      <c r="B726" s="383" t="s">
        <v>1423</v>
      </c>
      <c r="C726" s="383" t="s">
        <v>1295</v>
      </c>
      <c r="D726" s="384">
        <v>3.66</v>
      </c>
    </row>
    <row r="727" spans="1:4" s="380" customFormat="1" ht="13.5" x14ac:dyDescent="0.25">
      <c r="A727" s="383">
        <v>88569</v>
      </c>
      <c r="B727" s="383" t="s">
        <v>1424</v>
      </c>
      <c r="C727" s="383" t="s">
        <v>1295</v>
      </c>
      <c r="D727" s="384">
        <v>3.65</v>
      </c>
    </row>
    <row r="728" spans="1:4" s="380" customFormat="1" ht="13.5" x14ac:dyDescent="0.25">
      <c r="A728" s="383">
        <v>88570</v>
      </c>
      <c r="B728" s="383" t="s">
        <v>1425</v>
      </c>
      <c r="C728" s="383" t="s">
        <v>1295</v>
      </c>
      <c r="D728" s="384">
        <v>0.79</v>
      </c>
    </row>
    <row r="729" spans="1:4" s="380" customFormat="1" ht="13.5" x14ac:dyDescent="0.25">
      <c r="A729" s="383">
        <v>88826</v>
      </c>
      <c r="B729" s="383" t="s">
        <v>1426</v>
      </c>
      <c r="C729" s="383" t="s">
        <v>1295</v>
      </c>
      <c r="D729" s="384">
        <v>0.32</v>
      </c>
    </row>
    <row r="730" spans="1:4" s="380" customFormat="1" ht="13.5" x14ac:dyDescent="0.25">
      <c r="A730" s="383">
        <v>88827</v>
      </c>
      <c r="B730" s="383" t="s">
        <v>1427</v>
      </c>
      <c r="C730" s="383" t="s">
        <v>1295</v>
      </c>
      <c r="D730" s="384">
        <v>0.03</v>
      </c>
    </row>
    <row r="731" spans="1:4" s="380" customFormat="1" ht="13.5" x14ac:dyDescent="0.25">
      <c r="A731" s="383">
        <v>88828</v>
      </c>
      <c r="B731" s="383" t="s">
        <v>1428</v>
      </c>
      <c r="C731" s="383" t="s">
        <v>1295</v>
      </c>
      <c r="D731" s="384">
        <v>0.3</v>
      </c>
    </row>
    <row r="732" spans="1:4" s="380" customFormat="1" ht="13.5" x14ac:dyDescent="0.25">
      <c r="A732" s="383">
        <v>88829</v>
      </c>
      <c r="B732" s="383" t="s">
        <v>1429</v>
      </c>
      <c r="C732" s="383" t="s">
        <v>1295</v>
      </c>
      <c r="D732" s="384">
        <v>0.96</v>
      </c>
    </row>
    <row r="733" spans="1:4" s="380" customFormat="1" ht="13.5" x14ac:dyDescent="0.25">
      <c r="A733" s="383">
        <v>88832</v>
      </c>
      <c r="B733" s="383" t="s">
        <v>1430</v>
      </c>
      <c r="C733" s="383" t="s">
        <v>1295</v>
      </c>
      <c r="D733" s="384">
        <v>32.049999999999997</v>
      </c>
    </row>
    <row r="734" spans="1:4" s="380" customFormat="1" ht="13.5" x14ac:dyDescent="0.25">
      <c r="A734" s="383">
        <v>88834</v>
      </c>
      <c r="B734" s="383" t="s">
        <v>1431</v>
      </c>
      <c r="C734" s="383" t="s">
        <v>1295</v>
      </c>
      <c r="D734" s="384">
        <v>4.3499999999999996</v>
      </c>
    </row>
    <row r="735" spans="1:4" s="380" customFormat="1" ht="13.5" x14ac:dyDescent="0.25">
      <c r="A735" s="383">
        <v>88835</v>
      </c>
      <c r="B735" s="383" t="s">
        <v>1432</v>
      </c>
      <c r="C735" s="383" t="s">
        <v>1295</v>
      </c>
      <c r="D735" s="384">
        <v>40.07</v>
      </c>
    </row>
    <row r="736" spans="1:4" s="380" customFormat="1" ht="13.5" x14ac:dyDescent="0.25">
      <c r="A736" s="383">
        <v>88836</v>
      </c>
      <c r="B736" s="383" t="s">
        <v>1433</v>
      </c>
      <c r="C736" s="383" t="s">
        <v>1295</v>
      </c>
      <c r="D736" s="384">
        <v>51</v>
      </c>
    </row>
    <row r="737" spans="1:4" s="380" customFormat="1" ht="13.5" x14ac:dyDescent="0.25">
      <c r="A737" s="383">
        <v>88839</v>
      </c>
      <c r="B737" s="383" t="s">
        <v>1434</v>
      </c>
      <c r="C737" s="383" t="s">
        <v>1295</v>
      </c>
      <c r="D737" s="384">
        <v>25.35</v>
      </c>
    </row>
    <row r="738" spans="1:4" s="380" customFormat="1" ht="13.5" x14ac:dyDescent="0.25">
      <c r="A738" s="383">
        <v>88840</v>
      </c>
      <c r="B738" s="383" t="s">
        <v>1435</v>
      </c>
      <c r="C738" s="383" t="s">
        <v>1295</v>
      </c>
      <c r="D738" s="384">
        <v>5.7</v>
      </c>
    </row>
    <row r="739" spans="1:4" s="380" customFormat="1" ht="13.5" x14ac:dyDescent="0.25">
      <c r="A739" s="383">
        <v>88841</v>
      </c>
      <c r="B739" s="383" t="s">
        <v>1436</v>
      </c>
      <c r="C739" s="383" t="s">
        <v>1295</v>
      </c>
      <c r="D739" s="384">
        <v>45.33</v>
      </c>
    </row>
    <row r="740" spans="1:4" s="380" customFormat="1" ht="13.5" x14ac:dyDescent="0.25">
      <c r="A740" s="383">
        <v>88842</v>
      </c>
      <c r="B740" s="383" t="s">
        <v>1437</v>
      </c>
      <c r="C740" s="383" t="s">
        <v>1295</v>
      </c>
      <c r="D740" s="384">
        <v>62.42</v>
      </c>
    </row>
    <row r="741" spans="1:4" s="380" customFormat="1" ht="13.5" x14ac:dyDescent="0.25">
      <c r="A741" s="383">
        <v>88847</v>
      </c>
      <c r="B741" s="383" t="s">
        <v>1438</v>
      </c>
      <c r="C741" s="383" t="s">
        <v>1295</v>
      </c>
      <c r="D741" s="384">
        <v>21.6</v>
      </c>
    </row>
    <row r="742" spans="1:4" s="380" customFormat="1" ht="13.5" x14ac:dyDescent="0.25">
      <c r="A742" s="383">
        <v>88848</v>
      </c>
      <c r="B742" s="383" t="s">
        <v>1439</v>
      </c>
      <c r="C742" s="383" t="s">
        <v>1295</v>
      </c>
      <c r="D742" s="384">
        <v>4.53</v>
      </c>
    </row>
    <row r="743" spans="1:4" s="380" customFormat="1" ht="13.5" x14ac:dyDescent="0.25">
      <c r="A743" s="383">
        <v>88853</v>
      </c>
      <c r="B743" s="383" t="s">
        <v>1440</v>
      </c>
      <c r="C743" s="383" t="s">
        <v>1295</v>
      </c>
      <c r="D743" s="384">
        <v>0.23</v>
      </c>
    </row>
    <row r="744" spans="1:4" s="380" customFormat="1" ht="13.5" x14ac:dyDescent="0.25">
      <c r="A744" s="383">
        <v>88854</v>
      </c>
      <c r="B744" s="383" t="s">
        <v>1441</v>
      </c>
      <c r="C744" s="383" t="s">
        <v>1295</v>
      </c>
      <c r="D744" s="384">
        <v>0.02</v>
      </c>
    </row>
    <row r="745" spans="1:4" s="380" customFormat="1" ht="13.5" x14ac:dyDescent="0.25">
      <c r="A745" s="383">
        <v>88855</v>
      </c>
      <c r="B745" s="383" t="s">
        <v>1442</v>
      </c>
      <c r="C745" s="383" t="s">
        <v>1295</v>
      </c>
      <c r="D745" s="384">
        <v>3.86</v>
      </c>
    </row>
    <row r="746" spans="1:4" s="380" customFormat="1" ht="13.5" x14ac:dyDescent="0.25">
      <c r="A746" s="383">
        <v>88856</v>
      </c>
      <c r="B746" s="383" t="s">
        <v>1443</v>
      </c>
      <c r="C746" s="383" t="s">
        <v>1295</v>
      </c>
      <c r="D746" s="384">
        <v>0.54</v>
      </c>
    </row>
    <row r="747" spans="1:4" s="380" customFormat="1" ht="13.5" x14ac:dyDescent="0.25">
      <c r="A747" s="383">
        <v>88857</v>
      </c>
      <c r="B747" s="383" t="s">
        <v>1444</v>
      </c>
      <c r="C747" s="383" t="s">
        <v>1295</v>
      </c>
      <c r="D747" s="384">
        <v>18.54</v>
      </c>
    </row>
    <row r="748" spans="1:4" s="380" customFormat="1" ht="13.5" x14ac:dyDescent="0.25">
      <c r="A748" s="383">
        <v>88858</v>
      </c>
      <c r="B748" s="383" t="s">
        <v>1445</v>
      </c>
      <c r="C748" s="383" t="s">
        <v>1295</v>
      </c>
      <c r="D748" s="384">
        <v>2.5099999999999998</v>
      </c>
    </row>
    <row r="749" spans="1:4" s="380" customFormat="1" ht="13.5" x14ac:dyDescent="0.25">
      <c r="A749" s="383">
        <v>88859</v>
      </c>
      <c r="B749" s="383" t="s">
        <v>1446</v>
      </c>
      <c r="C749" s="383" t="s">
        <v>1295</v>
      </c>
      <c r="D749" s="384">
        <v>16.489999999999998</v>
      </c>
    </row>
    <row r="750" spans="1:4" s="380" customFormat="1" ht="13.5" x14ac:dyDescent="0.25">
      <c r="A750" s="383">
        <v>88860</v>
      </c>
      <c r="B750" s="383" t="s">
        <v>1447</v>
      </c>
      <c r="C750" s="383" t="s">
        <v>1295</v>
      </c>
      <c r="D750" s="384">
        <v>2.23</v>
      </c>
    </row>
    <row r="751" spans="1:4" s="380" customFormat="1" ht="13.5" x14ac:dyDescent="0.25">
      <c r="A751" s="383">
        <v>88900</v>
      </c>
      <c r="B751" s="383" t="s">
        <v>1448</v>
      </c>
      <c r="C751" s="383" t="s">
        <v>1295</v>
      </c>
      <c r="D751" s="384">
        <v>37.380000000000003</v>
      </c>
    </row>
    <row r="752" spans="1:4" s="380" customFormat="1" ht="13.5" x14ac:dyDescent="0.25">
      <c r="A752" s="383">
        <v>88902</v>
      </c>
      <c r="B752" s="383" t="s">
        <v>1449</v>
      </c>
      <c r="C752" s="383" t="s">
        <v>1295</v>
      </c>
      <c r="D752" s="384">
        <v>5.07</v>
      </c>
    </row>
    <row r="753" spans="1:4" s="380" customFormat="1" ht="13.5" x14ac:dyDescent="0.25">
      <c r="A753" s="383">
        <v>88903</v>
      </c>
      <c r="B753" s="383" t="s">
        <v>1450</v>
      </c>
      <c r="C753" s="383" t="s">
        <v>1295</v>
      </c>
      <c r="D753" s="384">
        <v>46.72</v>
      </c>
    </row>
    <row r="754" spans="1:4" s="380" customFormat="1" ht="13.5" x14ac:dyDescent="0.25">
      <c r="A754" s="383">
        <v>88904</v>
      </c>
      <c r="B754" s="383" t="s">
        <v>1451</v>
      </c>
      <c r="C754" s="383" t="s">
        <v>1295</v>
      </c>
      <c r="D754" s="384">
        <v>71.84</v>
      </c>
    </row>
    <row r="755" spans="1:4" s="380" customFormat="1" ht="13.5" x14ac:dyDescent="0.25">
      <c r="A755" s="383">
        <v>89009</v>
      </c>
      <c r="B755" s="383" t="s">
        <v>1452</v>
      </c>
      <c r="C755" s="383" t="s">
        <v>1295</v>
      </c>
      <c r="D755" s="384">
        <v>31.41</v>
      </c>
    </row>
    <row r="756" spans="1:4" s="380" customFormat="1" ht="13.5" x14ac:dyDescent="0.25">
      <c r="A756" s="383">
        <v>89010</v>
      </c>
      <c r="B756" s="383" t="s">
        <v>1453</v>
      </c>
      <c r="C756" s="383" t="s">
        <v>1295</v>
      </c>
      <c r="D756" s="384">
        <v>7.07</v>
      </c>
    </row>
    <row r="757" spans="1:4" s="380" customFormat="1" ht="13.5" x14ac:dyDescent="0.25">
      <c r="A757" s="383">
        <v>89011</v>
      </c>
      <c r="B757" s="383" t="s">
        <v>1454</v>
      </c>
      <c r="C757" s="383" t="s">
        <v>1295</v>
      </c>
      <c r="D757" s="384">
        <v>17.89</v>
      </c>
    </row>
    <row r="758" spans="1:4" s="380" customFormat="1" ht="13.5" x14ac:dyDescent="0.25">
      <c r="A758" s="383">
        <v>89012</v>
      </c>
      <c r="B758" s="383" t="s">
        <v>1455</v>
      </c>
      <c r="C758" s="383" t="s">
        <v>1295</v>
      </c>
      <c r="D758" s="384">
        <v>2.42</v>
      </c>
    </row>
    <row r="759" spans="1:4" s="380" customFormat="1" ht="13.5" x14ac:dyDescent="0.25">
      <c r="A759" s="383">
        <v>89013</v>
      </c>
      <c r="B759" s="383" t="s">
        <v>1456</v>
      </c>
      <c r="C759" s="383" t="s">
        <v>1295</v>
      </c>
      <c r="D759" s="384">
        <v>102.88</v>
      </c>
    </row>
    <row r="760" spans="1:4" s="380" customFormat="1" ht="13.5" x14ac:dyDescent="0.25">
      <c r="A760" s="383">
        <v>89014</v>
      </c>
      <c r="B760" s="383" t="s">
        <v>1457</v>
      </c>
      <c r="C760" s="383" t="s">
        <v>1295</v>
      </c>
      <c r="D760" s="384">
        <v>23.15</v>
      </c>
    </row>
    <row r="761" spans="1:4" s="380" customFormat="1" ht="13.5" x14ac:dyDescent="0.25">
      <c r="A761" s="383">
        <v>89015</v>
      </c>
      <c r="B761" s="383" t="s">
        <v>1458</v>
      </c>
      <c r="C761" s="383" t="s">
        <v>1295</v>
      </c>
      <c r="D761" s="384">
        <v>4.46</v>
      </c>
    </row>
    <row r="762" spans="1:4" s="380" customFormat="1" ht="13.5" x14ac:dyDescent="0.25">
      <c r="A762" s="383">
        <v>89016</v>
      </c>
      <c r="B762" s="383" t="s">
        <v>1459</v>
      </c>
      <c r="C762" s="383" t="s">
        <v>1295</v>
      </c>
      <c r="D762" s="384">
        <v>0.6</v>
      </c>
    </row>
    <row r="763" spans="1:4" s="380" customFormat="1" ht="13.5" x14ac:dyDescent="0.25">
      <c r="A763" s="383">
        <v>89017</v>
      </c>
      <c r="B763" s="383" t="s">
        <v>1460</v>
      </c>
      <c r="C763" s="383" t="s">
        <v>1295</v>
      </c>
      <c r="D763" s="384">
        <v>31.21</v>
      </c>
    </row>
    <row r="764" spans="1:4" s="380" customFormat="1" ht="13.5" x14ac:dyDescent="0.25">
      <c r="A764" s="383">
        <v>89018</v>
      </c>
      <c r="B764" s="383" t="s">
        <v>1461</v>
      </c>
      <c r="C764" s="383" t="s">
        <v>1295</v>
      </c>
      <c r="D764" s="384">
        <v>7.02</v>
      </c>
    </row>
    <row r="765" spans="1:4" s="380" customFormat="1" ht="13.5" x14ac:dyDescent="0.25">
      <c r="A765" s="383">
        <v>89019</v>
      </c>
      <c r="B765" s="383" t="s">
        <v>1462</v>
      </c>
      <c r="C765" s="383" t="s">
        <v>1295</v>
      </c>
      <c r="D765" s="384">
        <v>0.28000000000000003</v>
      </c>
    </row>
    <row r="766" spans="1:4" s="380" customFormat="1" ht="13.5" x14ac:dyDescent="0.25">
      <c r="A766" s="383">
        <v>89020</v>
      </c>
      <c r="B766" s="383" t="s">
        <v>1463</v>
      </c>
      <c r="C766" s="383" t="s">
        <v>1295</v>
      </c>
      <c r="D766" s="384">
        <v>0.03</v>
      </c>
    </row>
    <row r="767" spans="1:4" s="380" customFormat="1" ht="13.5" x14ac:dyDescent="0.25">
      <c r="A767" s="383">
        <v>89023</v>
      </c>
      <c r="B767" s="383" t="s">
        <v>1464</v>
      </c>
      <c r="C767" s="383" t="s">
        <v>1295</v>
      </c>
      <c r="D767" s="384">
        <v>4.18</v>
      </c>
    </row>
    <row r="768" spans="1:4" s="380" customFormat="1" ht="13.5" x14ac:dyDescent="0.25">
      <c r="A768" s="383">
        <v>89024</v>
      </c>
      <c r="B768" s="383" t="s">
        <v>1465</v>
      </c>
      <c r="C768" s="383" t="s">
        <v>1295</v>
      </c>
      <c r="D768" s="384">
        <v>0.69</v>
      </c>
    </row>
    <row r="769" spans="1:4" s="380" customFormat="1" ht="13.5" x14ac:dyDescent="0.25">
      <c r="A769" s="383">
        <v>89025</v>
      </c>
      <c r="B769" s="383" t="s">
        <v>1466</v>
      </c>
      <c r="C769" s="383" t="s">
        <v>1295</v>
      </c>
      <c r="D769" s="384">
        <v>7.84</v>
      </c>
    </row>
    <row r="770" spans="1:4" s="380" customFormat="1" ht="13.5" x14ac:dyDescent="0.25">
      <c r="A770" s="383">
        <v>89026</v>
      </c>
      <c r="B770" s="383" t="s">
        <v>1467</v>
      </c>
      <c r="C770" s="383" t="s">
        <v>1295</v>
      </c>
      <c r="D770" s="384">
        <v>159.07</v>
      </c>
    </row>
    <row r="771" spans="1:4" s="380" customFormat="1" ht="13.5" x14ac:dyDescent="0.25">
      <c r="A771" s="383">
        <v>89029</v>
      </c>
      <c r="B771" s="383" t="s">
        <v>1468</v>
      </c>
      <c r="C771" s="383" t="s">
        <v>1295</v>
      </c>
      <c r="D771" s="384">
        <v>24.22</v>
      </c>
    </row>
    <row r="772" spans="1:4" s="380" customFormat="1" ht="13.5" x14ac:dyDescent="0.25">
      <c r="A772" s="383">
        <v>89030</v>
      </c>
      <c r="B772" s="383" t="s">
        <v>1469</v>
      </c>
      <c r="C772" s="383" t="s">
        <v>1295</v>
      </c>
      <c r="D772" s="384">
        <v>5.45</v>
      </c>
    </row>
    <row r="773" spans="1:4" s="380" customFormat="1" ht="13.5" x14ac:dyDescent="0.25">
      <c r="A773" s="383">
        <v>89033</v>
      </c>
      <c r="B773" s="383" t="s">
        <v>1470</v>
      </c>
      <c r="C773" s="383" t="s">
        <v>1295</v>
      </c>
      <c r="D773" s="384">
        <v>11.43</v>
      </c>
    </row>
    <row r="774" spans="1:4" s="380" customFormat="1" ht="13.5" x14ac:dyDescent="0.25">
      <c r="A774" s="383">
        <v>89034</v>
      </c>
      <c r="B774" s="383" t="s">
        <v>1471</v>
      </c>
      <c r="C774" s="383" t="s">
        <v>1295</v>
      </c>
      <c r="D774" s="384">
        <v>1.58</v>
      </c>
    </row>
    <row r="775" spans="1:4" s="380" customFormat="1" ht="13.5" x14ac:dyDescent="0.25">
      <c r="A775" s="383">
        <v>89128</v>
      </c>
      <c r="B775" s="383" t="s">
        <v>1472</v>
      </c>
      <c r="C775" s="383" t="s">
        <v>1295</v>
      </c>
      <c r="D775" s="384">
        <v>29.34</v>
      </c>
    </row>
    <row r="776" spans="1:4" s="380" customFormat="1" ht="13.5" x14ac:dyDescent="0.25">
      <c r="A776" s="383">
        <v>89129</v>
      </c>
      <c r="B776" s="383" t="s">
        <v>1473</v>
      </c>
      <c r="C776" s="383" t="s">
        <v>1295</v>
      </c>
      <c r="D776" s="384">
        <v>3.98</v>
      </c>
    </row>
    <row r="777" spans="1:4" s="380" customFormat="1" ht="13.5" x14ac:dyDescent="0.25">
      <c r="A777" s="383">
        <v>89130</v>
      </c>
      <c r="B777" s="383" t="s">
        <v>1474</v>
      </c>
      <c r="C777" s="383" t="s">
        <v>1295</v>
      </c>
      <c r="D777" s="384">
        <v>40.69</v>
      </c>
    </row>
    <row r="778" spans="1:4" s="380" customFormat="1" ht="13.5" x14ac:dyDescent="0.25">
      <c r="A778" s="383">
        <v>89131</v>
      </c>
      <c r="B778" s="383" t="s">
        <v>1475</v>
      </c>
      <c r="C778" s="383" t="s">
        <v>1295</v>
      </c>
      <c r="D778" s="384">
        <v>5.52</v>
      </c>
    </row>
    <row r="779" spans="1:4" s="380" customFormat="1" ht="13.5" x14ac:dyDescent="0.25">
      <c r="A779" s="383">
        <v>89210</v>
      </c>
      <c r="B779" s="383" t="s">
        <v>1476</v>
      </c>
      <c r="C779" s="383" t="s">
        <v>1295</v>
      </c>
      <c r="D779" s="384">
        <v>23.48</v>
      </c>
    </row>
    <row r="780" spans="1:4" s="380" customFormat="1" ht="13.5" x14ac:dyDescent="0.25">
      <c r="A780" s="383">
        <v>89211</v>
      </c>
      <c r="B780" s="383" t="s">
        <v>1477</v>
      </c>
      <c r="C780" s="383" t="s">
        <v>1295</v>
      </c>
      <c r="D780" s="384">
        <v>3.26</v>
      </c>
    </row>
    <row r="781" spans="1:4" s="380" customFormat="1" ht="13.5" x14ac:dyDescent="0.25">
      <c r="A781" s="383">
        <v>89212</v>
      </c>
      <c r="B781" s="383" t="s">
        <v>1478</v>
      </c>
      <c r="C781" s="383" t="s">
        <v>1295</v>
      </c>
      <c r="D781" s="384">
        <v>24.39</v>
      </c>
    </row>
    <row r="782" spans="1:4" s="380" customFormat="1" ht="13.5" x14ac:dyDescent="0.25">
      <c r="A782" s="383">
        <v>89213</v>
      </c>
      <c r="B782" s="383" t="s">
        <v>1479</v>
      </c>
      <c r="C782" s="383" t="s">
        <v>1295</v>
      </c>
      <c r="D782" s="384">
        <v>3.84</v>
      </c>
    </row>
    <row r="783" spans="1:4" s="380" customFormat="1" ht="13.5" x14ac:dyDescent="0.25">
      <c r="A783" s="383">
        <v>89214</v>
      </c>
      <c r="B783" s="383" t="s">
        <v>1480</v>
      </c>
      <c r="C783" s="383" t="s">
        <v>1295</v>
      </c>
      <c r="D783" s="384">
        <v>22.89</v>
      </c>
    </row>
    <row r="784" spans="1:4" s="380" customFormat="1" ht="13.5" x14ac:dyDescent="0.25">
      <c r="A784" s="383">
        <v>89215</v>
      </c>
      <c r="B784" s="383" t="s">
        <v>1481</v>
      </c>
      <c r="C784" s="383" t="s">
        <v>1295</v>
      </c>
      <c r="D784" s="384">
        <v>74.180000000000007</v>
      </c>
    </row>
    <row r="785" spans="1:4" s="380" customFormat="1" ht="13.5" x14ac:dyDescent="0.25">
      <c r="A785" s="383">
        <v>89221</v>
      </c>
      <c r="B785" s="383" t="s">
        <v>1482</v>
      </c>
      <c r="C785" s="383" t="s">
        <v>1295</v>
      </c>
      <c r="D785" s="384">
        <v>1.31</v>
      </c>
    </row>
    <row r="786" spans="1:4" s="380" customFormat="1" ht="13.5" x14ac:dyDescent="0.25">
      <c r="A786" s="383">
        <v>89222</v>
      </c>
      <c r="B786" s="383" t="s">
        <v>1483</v>
      </c>
      <c r="C786" s="383" t="s">
        <v>1295</v>
      </c>
      <c r="D786" s="384">
        <v>0.15</v>
      </c>
    </row>
    <row r="787" spans="1:4" s="380" customFormat="1" ht="13.5" x14ac:dyDescent="0.25">
      <c r="A787" s="383">
        <v>89223</v>
      </c>
      <c r="B787" s="383" t="s">
        <v>1484</v>
      </c>
      <c r="C787" s="383" t="s">
        <v>1295</v>
      </c>
      <c r="D787" s="384">
        <v>1.23</v>
      </c>
    </row>
    <row r="788" spans="1:4" s="380" customFormat="1" ht="13.5" x14ac:dyDescent="0.25">
      <c r="A788" s="383">
        <v>89224</v>
      </c>
      <c r="B788" s="383" t="s">
        <v>1485</v>
      </c>
      <c r="C788" s="383" t="s">
        <v>1295</v>
      </c>
      <c r="D788" s="384">
        <v>1.92</v>
      </c>
    </row>
    <row r="789" spans="1:4" s="380" customFormat="1" ht="13.5" x14ac:dyDescent="0.25">
      <c r="A789" s="383">
        <v>89228</v>
      </c>
      <c r="B789" s="383" t="s">
        <v>1486</v>
      </c>
      <c r="C789" s="383" t="s">
        <v>1295</v>
      </c>
      <c r="D789" s="384">
        <v>35.68</v>
      </c>
    </row>
    <row r="790" spans="1:4" s="380" customFormat="1" ht="13.5" x14ac:dyDescent="0.25">
      <c r="A790" s="383">
        <v>89229</v>
      </c>
      <c r="B790" s="383" t="s">
        <v>1487</v>
      </c>
      <c r="C790" s="383" t="s">
        <v>1295</v>
      </c>
      <c r="D790" s="384">
        <v>6.42</v>
      </c>
    </row>
    <row r="791" spans="1:4" s="380" customFormat="1" ht="13.5" x14ac:dyDescent="0.25">
      <c r="A791" s="383">
        <v>89230</v>
      </c>
      <c r="B791" s="383" t="s">
        <v>1488</v>
      </c>
      <c r="C791" s="383" t="s">
        <v>1295</v>
      </c>
      <c r="D791" s="384">
        <v>125.61</v>
      </c>
    </row>
    <row r="792" spans="1:4" s="380" customFormat="1" ht="13.5" x14ac:dyDescent="0.25">
      <c r="A792" s="383">
        <v>89231</v>
      </c>
      <c r="B792" s="383" t="s">
        <v>1489</v>
      </c>
      <c r="C792" s="383" t="s">
        <v>1295</v>
      </c>
      <c r="D792" s="384">
        <v>19.899999999999999</v>
      </c>
    </row>
    <row r="793" spans="1:4" s="380" customFormat="1" ht="13.5" x14ac:dyDescent="0.25">
      <c r="A793" s="383">
        <v>89232</v>
      </c>
      <c r="B793" s="383" t="s">
        <v>1490</v>
      </c>
      <c r="C793" s="383" t="s">
        <v>1295</v>
      </c>
      <c r="D793" s="384">
        <v>224.06</v>
      </c>
    </row>
    <row r="794" spans="1:4" s="380" customFormat="1" ht="13.5" x14ac:dyDescent="0.25">
      <c r="A794" s="383">
        <v>89233</v>
      </c>
      <c r="B794" s="383" t="s">
        <v>1491</v>
      </c>
      <c r="C794" s="383" t="s">
        <v>1295</v>
      </c>
      <c r="D794" s="384">
        <v>133.5</v>
      </c>
    </row>
    <row r="795" spans="1:4" s="380" customFormat="1" ht="13.5" x14ac:dyDescent="0.25">
      <c r="A795" s="383">
        <v>89236</v>
      </c>
      <c r="B795" s="383" t="s">
        <v>1492</v>
      </c>
      <c r="C795" s="383" t="s">
        <v>1295</v>
      </c>
      <c r="D795" s="384">
        <v>293.43</v>
      </c>
    </row>
    <row r="796" spans="1:4" s="380" customFormat="1" ht="13.5" x14ac:dyDescent="0.25">
      <c r="A796" s="383">
        <v>89237</v>
      </c>
      <c r="B796" s="383" t="s">
        <v>1493</v>
      </c>
      <c r="C796" s="383" t="s">
        <v>1295</v>
      </c>
      <c r="D796" s="384">
        <v>46.49</v>
      </c>
    </row>
    <row r="797" spans="1:4" s="380" customFormat="1" ht="13.5" x14ac:dyDescent="0.25">
      <c r="A797" s="383">
        <v>89238</v>
      </c>
      <c r="B797" s="383" t="s">
        <v>1494</v>
      </c>
      <c r="C797" s="383" t="s">
        <v>1295</v>
      </c>
      <c r="D797" s="384">
        <v>523.4</v>
      </c>
    </row>
    <row r="798" spans="1:4" s="380" customFormat="1" ht="13.5" x14ac:dyDescent="0.25">
      <c r="A798" s="383">
        <v>89239</v>
      </c>
      <c r="B798" s="383" t="s">
        <v>1495</v>
      </c>
      <c r="C798" s="383" t="s">
        <v>1295</v>
      </c>
      <c r="D798" s="384">
        <v>353.05</v>
      </c>
    </row>
    <row r="799" spans="1:4" s="380" customFormat="1" ht="13.5" x14ac:dyDescent="0.25">
      <c r="A799" s="383">
        <v>89240</v>
      </c>
      <c r="B799" s="383" t="s">
        <v>1496</v>
      </c>
      <c r="C799" s="383" t="s">
        <v>1295</v>
      </c>
      <c r="D799" s="384">
        <v>90.05</v>
      </c>
    </row>
    <row r="800" spans="1:4" s="380" customFormat="1" ht="13.5" x14ac:dyDescent="0.25">
      <c r="A800" s="383">
        <v>89241</v>
      </c>
      <c r="B800" s="383" t="s">
        <v>1497</v>
      </c>
      <c r="C800" s="383" t="s">
        <v>1295</v>
      </c>
      <c r="D800" s="384">
        <v>16.2</v>
      </c>
    </row>
    <row r="801" spans="1:4" s="380" customFormat="1" ht="13.5" x14ac:dyDescent="0.25">
      <c r="A801" s="383">
        <v>89246</v>
      </c>
      <c r="B801" s="383" t="s">
        <v>1498</v>
      </c>
      <c r="C801" s="383" t="s">
        <v>1295</v>
      </c>
      <c r="D801" s="384">
        <v>254.97</v>
      </c>
    </row>
    <row r="802" spans="1:4" s="380" customFormat="1" ht="13.5" x14ac:dyDescent="0.25">
      <c r="A802" s="383">
        <v>89247</v>
      </c>
      <c r="B802" s="383" t="s">
        <v>1499</v>
      </c>
      <c r="C802" s="383" t="s">
        <v>1295</v>
      </c>
      <c r="D802" s="384">
        <v>40.4</v>
      </c>
    </row>
    <row r="803" spans="1:4" s="380" customFormat="1" ht="13.5" x14ac:dyDescent="0.25">
      <c r="A803" s="383">
        <v>89248</v>
      </c>
      <c r="B803" s="383" t="s">
        <v>1500</v>
      </c>
      <c r="C803" s="383" t="s">
        <v>1295</v>
      </c>
      <c r="D803" s="384">
        <v>454.8</v>
      </c>
    </row>
    <row r="804" spans="1:4" s="380" customFormat="1" ht="13.5" x14ac:dyDescent="0.25">
      <c r="A804" s="383">
        <v>89249</v>
      </c>
      <c r="B804" s="383" t="s">
        <v>1501</v>
      </c>
      <c r="C804" s="383" t="s">
        <v>1295</v>
      </c>
      <c r="D804" s="384">
        <v>300.94</v>
      </c>
    </row>
    <row r="805" spans="1:4" s="380" customFormat="1" ht="13.5" x14ac:dyDescent="0.25">
      <c r="A805" s="383">
        <v>89253</v>
      </c>
      <c r="B805" s="383" t="s">
        <v>1502</v>
      </c>
      <c r="C805" s="383" t="s">
        <v>1295</v>
      </c>
      <c r="D805" s="384">
        <v>73.790000000000006</v>
      </c>
    </row>
    <row r="806" spans="1:4" s="380" customFormat="1" ht="13.5" x14ac:dyDescent="0.25">
      <c r="A806" s="383">
        <v>89254</v>
      </c>
      <c r="B806" s="383" t="s">
        <v>1503</v>
      </c>
      <c r="C806" s="383" t="s">
        <v>1295</v>
      </c>
      <c r="D806" s="384">
        <v>13.28</v>
      </c>
    </row>
    <row r="807" spans="1:4" s="380" customFormat="1" ht="13.5" x14ac:dyDescent="0.25">
      <c r="A807" s="383">
        <v>89255</v>
      </c>
      <c r="B807" s="383" t="s">
        <v>1504</v>
      </c>
      <c r="C807" s="383" t="s">
        <v>1295</v>
      </c>
      <c r="D807" s="384">
        <v>118.62</v>
      </c>
    </row>
    <row r="808" spans="1:4" s="380" customFormat="1" ht="13.5" x14ac:dyDescent="0.25">
      <c r="A808" s="383">
        <v>89256</v>
      </c>
      <c r="B808" s="383" t="s">
        <v>1505</v>
      </c>
      <c r="C808" s="383" t="s">
        <v>1295</v>
      </c>
      <c r="D808" s="384">
        <v>67.73</v>
      </c>
    </row>
    <row r="809" spans="1:4" s="380" customFormat="1" ht="13.5" x14ac:dyDescent="0.25">
      <c r="A809" s="383">
        <v>89259</v>
      </c>
      <c r="B809" s="383" t="s">
        <v>1506</v>
      </c>
      <c r="C809" s="383" t="s">
        <v>1295</v>
      </c>
      <c r="D809" s="384">
        <v>14.2</v>
      </c>
    </row>
    <row r="810" spans="1:4" s="380" customFormat="1" ht="13.5" x14ac:dyDescent="0.25">
      <c r="A810" s="383">
        <v>89260</v>
      </c>
      <c r="B810" s="383" t="s">
        <v>1507</v>
      </c>
      <c r="C810" s="383" t="s">
        <v>1295</v>
      </c>
      <c r="D810" s="384">
        <v>2.97</v>
      </c>
    </row>
    <row r="811" spans="1:4" s="380" customFormat="1" ht="13.5" x14ac:dyDescent="0.25">
      <c r="A811" s="383">
        <v>89262</v>
      </c>
      <c r="B811" s="383" t="s">
        <v>1508</v>
      </c>
      <c r="C811" s="383" t="s">
        <v>1295</v>
      </c>
      <c r="D811" s="384">
        <v>26.61</v>
      </c>
    </row>
    <row r="812" spans="1:4" s="380" customFormat="1" ht="13.5" x14ac:dyDescent="0.25">
      <c r="A812" s="383">
        <v>89264</v>
      </c>
      <c r="B812" s="383" t="s">
        <v>1509</v>
      </c>
      <c r="C812" s="383" t="s">
        <v>1295</v>
      </c>
      <c r="D812" s="384">
        <v>11.09</v>
      </c>
    </row>
    <row r="813" spans="1:4" s="380" customFormat="1" ht="13.5" x14ac:dyDescent="0.25">
      <c r="A813" s="383">
        <v>89265</v>
      </c>
      <c r="B813" s="383" t="s">
        <v>1510</v>
      </c>
      <c r="C813" s="383" t="s">
        <v>1295</v>
      </c>
      <c r="D813" s="384">
        <v>2.3199999999999998</v>
      </c>
    </row>
    <row r="814" spans="1:4" s="380" customFormat="1" ht="13.5" x14ac:dyDescent="0.25">
      <c r="A814" s="383">
        <v>89266</v>
      </c>
      <c r="B814" s="383" t="s">
        <v>1511</v>
      </c>
      <c r="C814" s="383" t="s">
        <v>1295</v>
      </c>
      <c r="D814" s="384">
        <v>0.89</v>
      </c>
    </row>
    <row r="815" spans="1:4" s="380" customFormat="1" ht="13.5" x14ac:dyDescent="0.25">
      <c r="A815" s="383">
        <v>89267</v>
      </c>
      <c r="B815" s="383" t="s">
        <v>1512</v>
      </c>
      <c r="C815" s="383" t="s">
        <v>1295</v>
      </c>
      <c r="D815" s="384">
        <v>42.45</v>
      </c>
    </row>
    <row r="816" spans="1:4" s="380" customFormat="1" ht="13.5" x14ac:dyDescent="0.25">
      <c r="A816" s="383">
        <v>89268</v>
      </c>
      <c r="B816" s="383" t="s">
        <v>1513</v>
      </c>
      <c r="C816" s="383" t="s">
        <v>1295</v>
      </c>
      <c r="D816" s="384">
        <v>7.64</v>
      </c>
    </row>
    <row r="817" spans="1:4" s="380" customFormat="1" ht="13.5" x14ac:dyDescent="0.25">
      <c r="A817" s="383">
        <v>89269</v>
      </c>
      <c r="B817" s="383" t="s">
        <v>1514</v>
      </c>
      <c r="C817" s="383" t="s">
        <v>1295</v>
      </c>
      <c r="D817" s="384">
        <v>2.97</v>
      </c>
    </row>
    <row r="818" spans="1:4" s="380" customFormat="1" ht="13.5" x14ac:dyDescent="0.25">
      <c r="A818" s="383">
        <v>89270</v>
      </c>
      <c r="B818" s="383" t="s">
        <v>1515</v>
      </c>
      <c r="C818" s="383" t="s">
        <v>1295</v>
      </c>
      <c r="D818" s="384">
        <v>68.25</v>
      </c>
    </row>
    <row r="819" spans="1:4" s="380" customFormat="1" ht="13.5" x14ac:dyDescent="0.25">
      <c r="A819" s="383">
        <v>89271</v>
      </c>
      <c r="B819" s="383" t="s">
        <v>1516</v>
      </c>
      <c r="C819" s="383" t="s">
        <v>1295</v>
      </c>
      <c r="D819" s="384">
        <v>23.18</v>
      </c>
    </row>
    <row r="820" spans="1:4" s="380" customFormat="1" ht="13.5" x14ac:dyDescent="0.25">
      <c r="A820" s="383">
        <v>89274</v>
      </c>
      <c r="B820" s="383" t="s">
        <v>1517</v>
      </c>
      <c r="C820" s="383" t="s">
        <v>1295</v>
      </c>
      <c r="D820" s="384">
        <v>1.6</v>
      </c>
    </row>
    <row r="821" spans="1:4" s="380" customFormat="1" ht="13.5" x14ac:dyDescent="0.25">
      <c r="A821" s="383">
        <v>89275</v>
      </c>
      <c r="B821" s="383" t="s">
        <v>1518</v>
      </c>
      <c r="C821" s="383" t="s">
        <v>1295</v>
      </c>
      <c r="D821" s="384">
        <v>0.19</v>
      </c>
    </row>
    <row r="822" spans="1:4" s="380" customFormat="1" ht="13.5" x14ac:dyDescent="0.25">
      <c r="A822" s="383">
        <v>89276</v>
      </c>
      <c r="B822" s="383" t="s">
        <v>1519</v>
      </c>
      <c r="C822" s="383" t="s">
        <v>1295</v>
      </c>
      <c r="D822" s="384">
        <v>1.5</v>
      </c>
    </row>
    <row r="823" spans="1:4" s="380" customFormat="1" ht="13.5" x14ac:dyDescent="0.25">
      <c r="A823" s="383">
        <v>89277</v>
      </c>
      <c r="B823" s="383" t="s">
        <v>1520</v>
      </c>
      <c r="C823" s="383" t="s">
        <v>1295</v>
      </c>
      <c r="D823" s="384">
        <v>6.78</v>
      </c>
    </row>
    <row r="824" spans="1:4" s="380" customFormat="1" ht="13.5" x14ac:dyDescent="0.25">
      <c r="A824" s="383">
        <v>89280</v>
      </c>
      <c r="B824" s="383" t="s">
        <v>1521</v>
      </c>
      <c r="C824" s="383" t="s">
        <v>1295</v>
      </c>
      <c r="D824" s="384">
        <v>28.83</v>
      </c>
    </row>
    <row r="825" spans="1:4" s="380" customFormat="1" ht="13.5" x14ac:dyDescent="0.25">
      <c r="A825" s="383">
        <v>89281</v>
      </c>
      <c r="B825" s="383" t="s">
        <v>1522</v>
      </c>
      <c r="C825" s="383" t="s">
        <v>1295</v>
      </c>
      <c r="D825" s="384">
        <v>4</v>
      </c>
    </row>
    <row r="826" spans="1:4" s="380" customFormat="1" ht="13.5" x14ac:dyDescent="0.25">
      <c r="A826" s="383">
        <v>89870</v>
      </c>
      <c r="B826" s="383" t="s">
        <v>1523</v>
      </c>
      <c r="C826" s="383" t="s">
        <v>1295</v>
      </c>
      <c r="D826" s="384">
        <v>28.88</v>
      </c>
    </row>
    <row r="827" spans="1:4" s="380" customFormat="1" ht="13.5" x14ac:dyDescent="0.25">
      <c r="A827" s="383">
        <v>89871</v>
      </c>
      <c r="B827" s="383" t="s">
        <v>1524</v>
      </c>
      <c r="C827" s="383" t="s">
        <v>1295</v>
      </c>
      <c r="D827" s="384">
        <v>5.33</v>
      </c>
    </row>
    <row r="828" spans="1:4" s="380" customFormat="1" ht="13.5" x14ac:dyDescent="0.25">
      <c r="A828" s="383">
        <v>89872</v>
      </c>
      <c r="B828" s="383" t="s">
        <v>1525</v>
      </c>
      <c r="C828" s="383" t="s">
        <v>1295</v>
      </c>
      <c r="D828" s="384">
        <v>2.08</v>
      </c>
    </row>
    <row r="829" spans="1:4" s="380" customFormat="1" ht="13.5" x14ac:dyDescent="0.25">
      <c r="A829" s="383">
        <v>89873</v>
      </c>
      <c r="B829" s="383" t="s">
        <v>1526</v>
      </c>
      <c r="C829" s="383" t="s">
        <v>1295</v>
      </c>
      <c r="D829" s="384">
        <v>54.16</v>
      </c>
    </row>
    <row r="830" spans="1:4" s="380" customFormat="1" ht="13.5" x14ac:dyDescent="0.25">
      <c r="A830" s="383">
        <v>89874</v>
      </c>
      <c r="B830" s="383" t="s">
        <v>1527</v>
      </c>
      <c r="C830" s="383" t="s">
        <v>1295</v>
      </c>
      <c r="D830" s="384">
        <v>140.86000000000001</v>
      </c>
    </row>
    <row r="831" spans="1:4" s="380" customFormat="1" ht="13.5" x14ac:dyDescent="0.25">
      <c r="A831" s="383">
        <v>89878</v>
      </c>
      <c r="B831" s="383" t="s">
        <v>1528</v>
      </c>
      <c r="C831" s="383" t="s">
        <v>1295</v>
      </c>
      <c r="D831" s="384">
        <v>30.55</v>
      </c>
    </row>
    <row r="832" spans="1:4" s="380" customFormat="1" ht="13.5" x14ac:dyDescent="0.25">
      <c r="A832" s="383">
        <v>89879</v>
      </c>
      <c r="B832" s="383" t="s">
        <v>1529</v>
      </c>
      <c r="C832" s="383" t="s">
        <v>1295</v>
      </c>
      <c r="D832" s="384">
        <v>5.64</v>
      </c>
    </row>
    <row r="833" spans="1:4" s="380" customFormat="1" ht="13.5" x14ac:dyDescent="0.25">
      <c r="A833" s="383">
        <v>89880</v>
      </c>
      <c r="B833" s="383" t="s">
        <v>1530</v>
      </c>
      <c r="C833" s="383" t="s">
        <v>1295</v>
      </c>
      <c r="D833" s="384">
        <v>2.2000000000000002</v>
      </c>
    </row>
    <row r="834" spans="1:4" s="380" customFormat="1" ht="13.5" x14ac:dyDescent="0.25">
      <c r="A834" s="383">
        <v>89881</v>
      </c>
      <c r="B834" s="383" t="s">
        <v>1531</v>
      </c>
      <c r="C834" s="383" t="s">
        <v>1295</v>
      </c>
      <c r="D834" s="384">
        <v>57.3</v>
      </c>
    </row>
    <row r="835" spans="1:4" s="380" customFormat="1" ht="13.5" x14ac:dyDescent="0.25">
      <c r="A835" s="383">
        <v>89882</v>
      </c>
      <c r="B835" s="383" t="s">
        <v>1532</v>
      </c>
      <c r="C835" s="383" t="s">
        <v>1295</v>
      </c>
      <c r="D835" s="384">
        <v>162.52000000000001</v>
      </c>
    </row>
    <row r="836" spans="1:4" s="380" customFormat="1" ht="13.5" x14ac:dyDescent="0.25">
      <c r="A836" s="383">
        <v>90582</v>
      </c>
      <c r="B836" s="383" t="s">
        <v>1533</v>
      </c>
      <c r="C836" s="383" t="s">
        <v>1295</v>
      </c>
      <c r="D836" s="384">
        <v>0.33</v>
      </c>
    </row>
    <row r="837" spans="1:4" s="380" customFormat="1" ht="13.5" x14ac:dyDescent="0.25">
      <c r="A837" s="383">
        <v>90583</v>
      </c>
      <c r="B837" s="383" t="s">
        <v>1534</v>
      </c>
      <c r="C837" s="383" t="s">
        <v>1295</v>
      </c>
      <c r="D837" s="384">
        <v>0.03</v>
      </c>
    </row>
    <row r="838" spans="1:4" s="380" customFormat="1" ht="13.5" x14ac:dyDescent="0.25">
      <c r="A838" s="383">
        <v>90584</v>
      </c>
      <c r="B838" s="383" t="s">
        <v>1535</v>
      </c>
      <c r="C838" s="383" t="s">
        <v>1295</v>
      </c>
      <c r="D838" s="384">
        <v>0.26</v>
      </c>
    </row>
    <row r="839" spans="1:4" s="380" customFormat="1" ht="13.5" x14ac:dyDescent="0.25">
      <c r="A839" s="383">
        <v>90585</v>
      </c>
      <c r="B839" s="383" t="s">
        <v>1536</v>
      </c>
      <c r="C839" s="383" t="s">
        <v>1295</v>
      </c>
      <c r="D839" s="384">
        <v>0.96</v>
      </c>
    </row>
    <row r="840" spans="1:4" s="380" customFormat="1" ht="13.5" x14ac:dyDescent="0.25">
      <c r="A840" s="383">
        <v>90621</v>
      </c>
      <c r="B840" s="383" t="s">
        <v>1537</v>
      </c>
      <c r="C840" s="383" t="s">
        <v>1295</v>
      </c>
      <c r="D840" s="384">
        <v>1.84</v>
      </c>
    </row>
    <row r="841" spans="1:4" s="380" customFormat="1" ht="13.5" x14ac:dyDescent="0.25">
      <c r="A841" s="383">
        <v>90622</v>
      </c>
      <c r="B841" s="383" t="s">
        <v>1538</v>
      </c>
      <c r="C841" s="383" t="s">
        <v>1295</v>
      </c>
      <c r="D841" s="384">
        <v>0.21</v>
      </c>
    </row>
    <row r="842" spans="1:4" s="380" customFormat="1" ht="13.5" x14ac:dyDescent="0.25">
      <c r="A842" s="383">
        <v>90623</v>
      </c>
      <c r="B842" s="383" t="s">
        <v>1539</v>
      </c>
      <c r="C842" s="383" t="s">
        <v>1295</v>
      </c>
      <c r="D842" s="384">
        <v>2.2999999999999998</v>
      </c>
    </row>
    <row r="843" spans="1:4" s="380" customFormat="1" ht="13.5" x14ac:dyDescent="0.25">
      <c r="A843" s="383">
        <v>90624</v>
      </c>
      <c r="B843" s="383" t="s">
        <v>1540</v>
      </c>
      <c r="C843" s="383" t="s">
        <v>1295</v>
      </c>
      <c r="D843" s="384">
        <v>2.41</v>
      </c>
    </row>
    <row r="844" spans="1:4" s="380" customFormat="1" ht="13.5" x14ac:dyDescent="0.25">
      <c r="A844" s="383">
        <v>90627</v>
      </c>
      <c r="B844" s="383" t="s">
        <v>1541</v>
      </c>
      <c r="C844" s="383" t="s">
        <v>1295</v>
      </c>
      <c r="D844" s="384">
        <v>34.200000000000003</v>
      </c>
    </row>
    <row r="845" spans="1:4" s="380" customFormat="1" ht="13.5" x14ac:dyDescent="0.25">
      <c r="A845" s="383">
        <v>90628</v>
      </c>
      <c r="B845" s="383" t="s">
        <v>1542</v>
      </c>
      <c r="C845" s="383" t="s">
        <v>1295</v>
      </c>
      <c r="D845" s="384">
        <v>4.87</v>
      </c>
    </row>
    <row r="846" spans="1:4" s="380" customFormat="1" ht="13.5" x14ac:dyDescent="0.25">
      <c r="A846" s="383">
        <v>90629</v>
      </c>
      <c r="B846" s="383" t="s">
        <v>1543</v>
      </c>
      <c r="C846" s="383" t="s">
        <v>1295</v>
      </c>
      <c r="D846" s="384">
        <v>42.79</v>
      </c>
    </row>
    <row r="847" spans="1:4" s="380" customFormat="1" ht="13.5" x14ac:dyDescent="0.25">
      <c r="A847" s="383">
        <v>90630</v>
      </c>
      <c r="B847" s="383" t="s">
        <v>1544</v>
      </c>
      <c r="C847" s="383" t="s">
        <v>1295</v>
      </c>
      <c r="D847" s="384">
        <v>9.76</v>
      </c>
    </row>
    <row r="848" spans="1:4" s="380" customFormat="1" ht="13.5" x14ac:dyDescent="0.25">
      <c r="A848" s="383">
        <v>90633</v>
      </c>
      <c r="B848" s="383" t="s">
        <v>1545</v>
      </c>
      <c r="C848" s="383" t="s">
        <v>1295</v>
      </c>
      <c r="D848" s="384">
        <v>4.05</v>
      </c>
    </row>
    <row r="849" spans="1:4" s="380" customFormat="1" ht="13.5" x14ac:dyDescent="0.25">
      <c r="A849" s="383">
        <v>90634</v>
      </c>
      <c r="B849" s="383" t="s">
        <v>1546</v>
      </c>
      <c r="C849" s="383" t="s">
        <v>1295</v>
      </c>
      <c r="D849" s="384">
        <v>0.48</v>
      </c>
    </row>
    <row r="850" spans="1:4" s="380" customFormat="1" ht="13.5" x14ac:dyDescent="0.25">
      <c r="A850" s="383">
        <v>90635</v>
      </c>
      <c r="B850" s="383" t="s">
        <v>1547</v>
      </c>
      <c r="C850" s="383" t="s">
        <v>1295</v>
      </c>
      <c r="D850" s="384">
        <v>4.4400000000000004</v>
      </c>
    </row>
    <row r="851" spans="1:4" s="380" customFormat="1" ht="13.5" x14ac:dyDescent="0.25">
      <c r="A851" s="383">
        <v>90636</v>
      </c>
      <c r="B851" s="383" t="s">
        <v>1548</v>
      </c>
      <c r="C851" s="383" t="s">
        <v>1295</v>
      </c>
      <c r="D851" s="384">
        <v>4.82</v>
      </c>
    </row>
    <row r="852" spans="1:4" s="380" customFormat="1" ht="13.5" x14ac:dyDescent="0.25">
      <c r="A852" s="383">
        <v>90639</v>
      </c>
      <c r="B852" s="383" t="s">
        <v>1549</v>
      </c>
      <c r="C852" s="383" t="s">
        <v>1295</v>
      </c>
      <c r="D852" s="384">
        <v>6.06</v>
      </c>
    </row>
    <row r="853" spans="1:4" s="380" customFormat="1" ht="13.5" x14ac:dyDescent="0.25">
      <c r="A853" s="383">
        <v>90640</v>
      </c>
      <c r="B853" s="383" t="s">
        <v>1550</v>
      </c>
      <c r="C853" s="383" t="s">
        <v>1295</v>
      </c>
      <c r="D853" s="384">
        <v>0.71</v>
      </c>
    </row>
    <row r="854" spans="1:4" s="380" customFormat="1" ht="13.5" x14ac:dyDescent="0.25">
      <c r="A854" s="383">
        <v>90641</v>
      </c>
      <c r="B854" s="383" t="s">
        <v>1551</v>
      </c>
      <c r="C854" s="383" t="s">
        <v>1295</v>
      </c>
      <c r="D854" s="384">
        <v>6.62</v>
      </c>
    </row>
    <row r="855" spans="1:4" s="380" customFormat="1" ht="13.5" x14ac:dyDescent="0.25">
      <c r="A855" s="383">
        <v>90642</v>
      </c>
      <c r="B855" s="383" t="s">
        <v>1552</v>
      </c>
      <c r="C855" s="383" t="s">
        <v>1295</v>
      </c>
      <c r="D855" s="384">
        <v>7.36</v>
      </c>
    </row>
    <row r="856" spans="1:4" s="380" customFormat="1" ht="13.5" x14ac:dyDescent="0.25">
      <c r="A856" s="383">
        <v>90646</v>
      </c>
      <c r="B856" s="383" t="s">
        <v>1553</v>
      </c>
      <c r="C856" s="383" t="s">
        <v>1295</v>
      </c>
      <c r="D856" s="384">
        <v>0.81</v>
      </c>
    </row>
    <row r="857" spans="1:4" s="380" customFormat="1" ht="13.5" x14ac:dyDescent="0.25">
      <c r="A857" s="383">
        <v>90647</v>
      </c>
      <c r="B857" s="383" t="s">
        <v>1554</v>
      </c>
      <c r="C857" s="383" t="s">
        <v>1295</v>
      </c>
      <c r="D857" s="384">
        <v>0.09</v>
      </c>
    </row>
    <row r="858" spans="1:4" s="380" customFormat="1" ht="13.5" x14ac:dyDescent="0.25">
      <c r="A858" s="383">
        <v>90648</v>
      </c>
      <c r="B858" s="383" t="s">
        <v>1555</v>
      </c>
      <c r="C858" s="383" t="s">
        <v>1295</v>
      </c>
      <c r="D858" s="384">
        <v>0.89</v>
      </c>
    </row>
    <row r="859" spans="1:4" s="380" customFormat="1" ht="13.5" x14ac:dyDescent="0.25">
      <c r="A859" s="383">
        <v>90649</v>
      </c>
      <c r="B859" s="383" t="s">
        <v>1556</v>
      </c>
      <c r="C859" s="383" t="s">
        <v>1295</v>
      </c>
      <c r="D859" s="384">
        <v>7.51</v>
      </c>
    </row>
    <row r="860" spans="1:4" s="380" customFormat="1" ht="13.5" x14ac:dyDescent="0.25">
      <c r="A860" s="383">
        <v>90652</v>
      </c>
      <c r="B860" s="383" t="s">
        <v>1557</v>
      </c>
      <c r="C860" s="383" t="s">
        <v>1295</v>
      </c>
      <c r="D860" s="384">
        <v>3.94</v>
      </c>
    </row>
    <row r="861" spans="1:4" s="380" customFormat="1" ht="13.5" x14ac:dyDescent="0.25">
      <c r="A861" s="383">
        <v>90653</v>
      </c>
      <c r="B861" s="383" t="s">
        <v>1558</v>
      </c>
      <c r="C861" s="383" t="s">
        <v>1295</v>
      </c>
      <c r="D861" s="384">
        <v>0.46</v>
      </c>
    </row>
    <row r="862" spans="1:4" s="380" customFormat="1" ht="13.5" x14ac:dyDescent="0.25">
      <c r="A862" s="383">
        <v>90654</v>
      </c>
      <c r="B862" s="383" t="s">
        <v>1559</v>
      </c>
      <c r="C862" s="383" t="s">
        <v>1295</v>
      </c>
      <c r="D862" s="384">
        <v>4.3099999999999996</v>
      </c>
    </row>
    <row r="863" spans="1:4" s="380" customFormat="1" ht="13.5" x14ac:dyDescent="0.25">
      <c r="A863" s="383">
        <v>90655</v>
      </c>
      <c r="B863" s="383" t="s">
        <v>1560</v>
      </c>
      <c r="C863" s="383" t="s">
        <v>1295</v>
      </c>
      <c r="D863" s="384">
        <v>4.9400000000000004</v>
      </c>
    </row>
    <row r="864" spans="1:4" s="380" customFormat="1" ht="13.5" x14ac:dyDescent="0.25">
      <c r="A864" s="383">
        <v>90658</v>
      </c>
      <c r="B864" s="383" t="s">
        <v>1561</v>
      </c>
      <c r="C864" s="383" t="s">
        <v>1295</v>
      </c>
      <c r="D864" s="384">
        <v>4.22</v>
      </c>
    </row>
    <row r="865" spans="1:4" s="380" customFormat="1" ht="13.5" x14ac:dyDescent="0.25">
      <c r="A865" s="383">
        <v>90659</v>
      </c>
      <c r="B865" s="383" t="s">
        <v>1562</v>
      </c>
      <c r="C865" s="383" t="s">
        <v>1295</v>
      </c>
      <c r="D865" s="384">
        <v>0.5</v>
      </c>
    </row>
    <row r="866" spans="1:4" s="380" customFormat="1" ht="13.5" x14ac:dyDescent="0.25">
      <c r="A866" s="383">
        <v>90660</v>
      </c>
      <c r="B866" s="383" t="s">
        <v>1563</v>
      </c>
      <c r="C866" s="383" t="s">
        <v>1295</v>
      </c>
      <c r="D866" s="384">
        <v>4.62</v>
      </c>
    </row>
    <row r="867" spans="1:4" s="380" customFormat="1" ht="13.5" x14ac:dyDescent="0.25">
      <c r="A867" s="383">
        <v>90661</v>
      </c>
      <c r="B867" s="383" t="s">
        <v>1564</v>
      </c>
      <c r="C867" s="383" t="s">
        <v>1295</v>
      </c>
      <c r="D867" s="384">
        <v>4.9400000000000004</v>
      </c>
    </row>
    <row r="868" spans="1:4" s="380" customFormat="1" ht="13.5" x14ac:dyDescent="0.25">
      <c r="A868" s="383">
        <v>90664</v>
      </c>
      <c r="B868" s="383" t="s">
        <v>1565</v>
      </c>
      <c r="C868" s="383" t="s">
        <v>1295</v>
      </c>
      <c r="D868" s="384">
        <v>5.58</v>
      </c>
    </row>
    <row r="869" spans="1:4" s="380" customFormat="1" ht="13.5" x14ac:dyDescent="0.25">
      <c r="A869" s="383">
        <v>90665</v>
      </c>
      <c r="B869" s="383" t="s">
        <v>1566</v>
      </c>
      <c r="C869" s="383" t="s">
        <v>1295</v>
      </c>
      <c r="D869" s="384">
        <v>0.64</v>
      </c>
    </row>
    <row r="870" spans="1:4" s="380" customFormat="1" ht="13.5" x14ac:dyDescent="0.25">
      <c r="A870" s="383">
        <v>90666</v>
      </c>
      <c r="B870" s="383" t="s">
        <v>1567</v>
      </c>
      <c r="C870" s="383" t="s">
        <v>1295</v>
      </c>
      <c r="D870" s="384">
        <v>6.09</v>
      </c>
    </row>
    <row r="871" spans="1:4" s="380" customFormat="1" ht="13.5" x14ac:dyDescent="0.25">
      <c r="A871" s="383">
        <v>90667</v>
      </c>
      <c r="B871" s="383" t="s">
        <v>1568</v>
      </c>
      <c r="C871" s="383" t="s">
        <v>1295</v>
      </c>
      <c r="D871" s="384">
        <v>11.95</v>
      </c>
    </row>
    <row r="872" spans="1:4" s="380" customFormat="1" ht="13.5" x14ac:dyDescent="0.25">
      <c r="A872" s="383">
        <v>90670</v>
      </c>
      <c r="B872" s="383" t="s">
        <v>1569</v>
      </c>
      <c r="C872" s="383" t="s">
        <v>1295</v>
      </c>
      <c r="D872" s="384">
        <v>156.94999999999999</v>
      </c>
    </row>
    <row r="873" spans="1:4" s="380" customFormat="1" ht="13.5" x14ac:dyDescent="0.25">
      <c r="A873" s="383">
        <v>90671</v>
      </c>
      <c r="B873" s="383" t="s">
        <v>1570</v>
      </c>
      <c r="C873" s="383" t="s">
        <v>1295</v>
      </c>
      <c r="D873" s="384">
        <v>21.79</v>
      </c>
    </row>
    <row r="874" spans="1:4" s="380" customFormat="1" ht="13.5" x14ac:dyDescent="0.25">
      <c r="A874" s="383">
        <v>90672</v>
      </c>
      <c r="B874" s="383" t="s">
        <v>1571</v>
      </c>
      <c r="C874" s="383" t="s">
        <v>1295</v>
      </c>
      <c r="D874" s="384">
        <v>196.41</v>
      </c>
    </row>
    <row r="875" spans="1:4" s="380" customFormat="1" ht="13.5" x14ac:dyDescent="0.25">
      <c r="A875" s="383">
        <v>90673</v>
      </c>
      <c r="B875" s="383" t="s">
        <v>1572</v>
      </c>
      <c r="C875" s="383" t="s">
        <v>1295</v>
      </c>
      <c r="D875" s="384">
        <v>95.6</v>
      </c>
    </row>
    <row r="876" spans="1:4" s="380" customFormat="1" ht="13.5" x14ac:dyDescent="0.25">
      <c r="A876" s="383">
        <v>90676</v>
      </c>
      <c r="B876" s="383" t="s">
        <v>1573</v>
      </c>
      <c r="C876" s="383" t="s">
        <v>1295</v>
      </c>
      <c r="D876" s="384">
        <v>82.69</v>
      </c>
    </row>
    <row r="877" spans="1:4" s="380" customFormat="1" ht="13.5" x14ac:dyDescent="0.25">
      <c r="A877" s="383">
        <v>90677</v>
      </c>
      <c r="B877" s="383" t="s">
        <v>1574</v>
      </c>
      <c r="C877" s="383" t="s">
        <v>1295</v>
      </c>
      <c r="D877" s="384">
        <v>11.47</v>
      </c>
    </row>
    <row r="878" spans="1:4" s="380" customFormat="1" ht="13.5" x14ac:dyDescent="0.25">
      <c r="A878" s="383">
        <v>90678</v>
      </c>
      <c r="B878" s="383" t="s">
        <v>1575</v>
      </c>
      <c r="C878" s="383" t="s">
        <v>1295</v>
      </c>
      <c r="D878" s="384">
        <v>103.48</v>
      </c>
    </row>
    <row r="879" spans="1:4" s="380" customFormat="1" ht="13.5" x14ac:dyDescent="0.25">
      <c r="A879" s="383">
        <v>90679</v>
      </c>
      <c r="B879" s="383" t="s">
        <v>1576</v>
      </c>
      <c r="C879" s="383" t="s">
        <v>1295</v>
      </c>
      <c r="D879" s="384">
        <v>73.27</v>
      </c>
    </row>
    <row r="880" spans="1:4" s="380" customFormat="1" ht="13.5" x14ac:dyDescent="0.25">
      <c r="A880" s="383">
        <v>90682</v>
      </c>
      <c r="B880" s="383" t="s">
        <v>1577</v>
      </c>
      <c r="C880" s="383" t="s">
        <v>1295</v>
      </c>
      <c r="D880" s="384">
        <v>29.53</v>
      </c>
    </row>
    <row r="881" spans="1:4" s="380" customFormat="1" ht="13.5" x14ac:dyDescent="0.25">
      <c r="A881" s="383">
        <v>90683</v>
      </c>
      <c r="B881" s="383" t="s">
        <v>1578</v>
      </c>
      <c r="C881" s="383" t="s">
        <v>1295</v>
      </c>
      <c r="D881" s="384">
        <v>3.5</v>
      </c>
    </row>
    <row r="882" spans="1:4" s="380" customFormat="1" ht="13.5" x14ac:dyDescent="0.25">
      <c r="A882" s="383">
        <v>90684</v>
      </c>
      <c r="B882" s="383" t="s">
        <v>1579</v>
      </c>
      <c r="C882" s="383" t="s">
        <v>1295</v>
      </c>
      <c r="D882" s="384">
        <v>32.299999999999997</v>
      </c>
    </row>
    <row r="883" spans="1:4" s="380" customFormat="1" ht="13.5" x14ac:dyDescent="0.25">
      <c r="A883" s="383">
        <v>90685</v>
      </c>
      <c r="B883" s="383" t="s">
        <v>1580</v>
      </c>
      <c r="C883" s="383" t="s">
        <v>1295</v>
      </c>
      <c r="D883" s="384">
        <v>45.45</v>
      </c>
    </row>
    <row r="884" spans="1:4" s="380" customFormat="1" ht="13.5" x14ac:dyDescent="0.25">
      <c r="A884" s="383">
        <v>90688</v>
      </c>
      <c r="B884" s="383" t="s">
        <v>1581</v>
      </c>
      <c r="C884" s="383" t="s">
        <v>1295</v>
      </c>
      <c r="D884" s="384">
        <v>15.18</v>
      </c>
    </row>
    <row r="885" spans="1:4" s="380" customFormat="1" ht="13.5" x14ac:dyDescent="0.25">
      <c r="A885" s="383">
        <v>90689</v>
      </c>
      <c r="B885" s="383" t="s">
        <v>1582</v>
      </c>
      <c r="C885" s="383" t="s">
        <v>1295</v>
      </c>
      <c r="D885" s="384">
        <v>1.53</v>
      </c>
    </row>
    <row r="886" spans="1:4" s="380" customFormat="1" ht="13.5" x14ac:dyDescent="0.25">
      <c r="A886" s="383">
        <v>90690</v>
      </c>
      <c r="B886" s="383" t="s">
        <v>1583</v>
      </c>
      <c r="C886" s="383" t="s">
        <v>1295</v>
      </c>
      <c r="D886" s="384">
        <v>18.97</v>
      </c>
    </row>
    <row r="887" spans="1:4" s="380" customFormat="1" ht="13.5" x14ac:dyDescent="0.25">
      <c r="A887" s="383">
        <v>90691</v>
      </c>
      <c r="B887" s="383" t="s">
        <v>1584</v>
      </c>
      <c r="C887" s="383" t="s">
        <v>1295</v>
      </c>
      <c r="D887" s="384">
        <v>41.87</v>
      </c>
    </row>
    <row r="888" spans="1:4" s="380" customFormat="1" ht="13.5" x14ac:dyDescent="0.25">
      <c r="A888" s="383">
        <v>90957</v>
      </c>
      <c r="B888" s="383" t="s">
        <v>1585</v>
      </c>
      <c r="C888" s="383" t="s">
        <v>1295</v>
      </c>
      <c r="D888" s="384">
        <v>3.45</v>
      </c>
    </row>
    <row r="889" spans="1:4" s="380" customFormat="1" ht="13.5" x14ac:dyDescent="0.25">
      <c r="A889" s="383">
        <v>90958</v>
      </c>
      <c r="B889" s="383" t="s">
        <v>1586</v>
      </c>
      <c r="C889" s="383" t="s">
        <v>1295</v>
      </c>
      <c r="D889" s="384">
        <v>0.47</v>
      </c>
    </row>
    <row r="890" spans="1:4" s="380" customFormat="1" ht="13.5" x14ac:dyDescent="0.25">
      <c r="A890" s="383">
        <v>90960</v>
      </c>
      <c r="B890" s="383" t="s">
        <v>1587</v>
      </c>
      <c r="C890" s="383" t="s">
        <v>1295</v>
      </c>
      <c r="D890" s="384">
        <v>4.6100000000000003</v>
      </c>
    </row>
    <row r="891" spans="1:4" s="380" customFormat="1" ht="13.5" x14ac:dyDescent="0.25">
      <c r="A891" s="383">
        <v>90961</v>
      </c>
      <c r="B891" s="383" t="s">
        <v>1588</v>
      </c>
      <c r="C891" s="383" t="s">
        <v>1295</v>
      </c>
      <c r="D891" s="384">
        <v>0.64</v>
      </c>
    </row>
    <row r="892" spans="1:4" s="380" customFormat="1" ht="13.5" x14ac:dyDescent="0.25">
      <c r="A892" s="383">
        <v>90962</v>
      </c>
      <c r="B892" s="383" t="s">
        <v>1589</v>
      </c>
      <c r="C892" s="383" t="s">
        <v>1295</v>
      </c>
      <c r="D892" s="384">
        <v>5.77</v>
      </c>
    </row>
    <row r="893" spans="1:4" s="380" customFormat="1" ht="13.5" x14ac:dyDescent="0.25">
      <c r="A893" s="383">
        <v>90963</v>
      </c>
      <c r="B893" s="383" t="s">
        <v>1590</v>
      </c>
      <c r="C893" s="383" t="s">
        <v>1295</v>
      </c>
      <c r="D893" s="384">
        <v>11.95</v>
      </c>
    </row>
    <row r="894" spans="1:4" s="380" customFormat="1" ht="13.5" x14ac:dyDescent="0.25">
      <c r="A894" s="383">
        <v>90968</v>
      </c>
      <c r="B894" s="383" t="s">
        <v>1591</v>
      </c>
      <c r="C894" s="383" t="s">
        <v>1295</v>
      </c>
      <c r="D894" s="384">
        <v>4.62</v>
      </c>
    </row>
    <row r="895" spans="1:4" s="380" customFormat="1" ht="13.5" x14ac:dyDescent="0.25">
      <c r="A895" s="383">
        <v>90969</v>
      </c>
      <c r="B895" s="383" t="s">
        <v>1592</v>
      </c>
      <c r="C895" s="383" t="s">
        <v>1295</v>
      </c>
      <c r="D895" s="384">
        <v>0.64</v>
      </c>
    </row>
    <row r="896" spans="1:4" s="380" customFormat="1" ht="13.5" x14ac:dyDescent="0.25">
      <c r="A896" s="383">
        <v>90970</v>
      </c>
      <c r="B896" s="383" t="s">
        <v>1593</v>
      </c>
      <c r="C896" s="383" t="s">
        <v>1295</v>
      </c>
      <c r="D896" s="384">
        <v>5.79</v>
      </c>
    </row>
    <row r="897" spans="1:4" s="380" customFormat="1" ht="13.5" x14ac:dyDescent="0.25">
      <c r="A897" s="383">
        <v>90971</v>
      </c>
      <c r="B897" s="383" t="s">
        <v>1594</v>
      </c>
      <c r="C897" s="383" t="s">
        <v>1295</v>
      </c>
      <c r="D897" s="384">
        <v>48.42</v>
      </c>
    </row>
    <row r="898" spans="1:4" s="380" customFormat="1" ht="13.5" x14ac:dyDescent="0.25">
      <c r="A898" s="383">
        <v>90975</v>
      </c>
      <c r="B898" s="383" t="s">
        <v>1595</v>
      </c>
      <c r="C898" s="383" t="s">
        <v>1295</v>
      </c>
      <c r="D898" s="384">
        <v>11.74</v>
      </c>
    </row>
    <row r="899" spans="1:4" s="380" customFormat="1" ht="13.5" x14ac:dyDescent="0.25">
      <c r="A899" s="383">
        <v>90976</v>
      </c>
      <c r="B899" s="383" t="s">
        <v>1596</v>
      </c>
      <c r="C899" s="383" t="s">
        <v>1295</v>
      </c>
      <c r="D899" s="384">
        <v>1.63</v>
      </c>
    </row>
    <row r="900" spans="1:4" s="380" customFormat="1" ht="13.5" x14ac:dyDescent="0.25">
      <c r="A900" s="383">
        <v>90977</v>
      </c>
      <c r="B900" s="383" t="s">
        <v>1597</v>
      </c>
      <c r="C900" s="383" t="s">
        <v>1295</v>
      </c>
      <c r="D900" s="384">
        <v>14.7</v>
      </c>
    </row>
    <row r="901" spans="1:4" s="380" customFormat="1" ht="13.5" x14ac:dyDescent="0.25">
      <c r="A901" s="383">
        <v>90978</v>
      </c>
      <c r="B901" s="383" t="s">
        <v>1598</v>
      </c>
      <c r="C901" s="383" t="s">
        <v>1295</v>
      </c>
      <c r="D901" s="384">
        <v>125.61</v>
      </c>
    </row>
    <row r="902" spans="1:4" s="380" customFormat="1" ht="13.5" x14ac:dyDescent="0.25">
      <c r="A902" s="383">
        <v>90992</v>
      </c>
      <c r="B902" s="383" t="s">
        <v>1599</v>
      </c>
      <c r="C902" s="383" t="s">
        <v>1295</v>
      </c>
      <c r="D902" s="384">
        <v>5.48</v>
      </c>
    </row>
    <row r="903" spans="1:4" s="380" customFormat="1" ht="13.5" x14ac:dyDescent="0.25">
      <c r="A903" s="383">
        <v>90993</v>
      </c>
      <c r="B903" s="383" t="s">
        <v>1600</v>
      </c>
      <c r="C903" s="383" t="s">
        <v>1295</v>
      </c>
      <c r="D903" s="384">
        <v>0.76</v>
      </c>
    </row>
    <row r="904" spans="1:4" s="380" customFormat="1" ht="13.5" x14ac:dyDescent="0.25">
      <c r="A904" s="383">
        <v>90994</v>
      </c>
      <c r="B904" s="383" t="s">
        <v>1601</v>
      </c>
      <c r="C904" s="383" t="s">
        <v>1295</v>
      </c>
      <c r="D904" s="384">
        <v>6.86</v>
      </c>
    </row>
    <row r="905" spans="1:4" s="380" customFormat="1" ht="13.5" x14ac:dyDescent="0.25">
      <c r="A905" s="383">
        <v>90995</v>
      </c>
      <c r="B905" s="383" t="s">
        <v>1602</v>
      </c>
      <c r="C905" s="383" t="s">
        <v>1295</v>
      </c>
      <c r="D905" s="384">
        <v>65.77</v>
      </c>
    </row>
    <row r="906" spans="1:4" s="380" customFormat="1" ht="13.5" x14ac:dyDescent="0.25">
      <c r="A906" s="383">
        <v>91021</v>
      </c>
      <c r="B906" s="383" t="s">
        <v>1603</v>
      </c>
      <c r="C906" s="383" t="s">
        <v>1295</v>
      </c>
      <c r="D906" s="384">
        <v>4.49</v>
      </c>
    </row>
    <row r="907" spans="1:4" s="380" customFormat="1" ht="13.5" x14ac:dyDescent="0.25">
      <c r="A907" s="383">
        <v>91026</v>
      </c>
      <c r="B907" s="383" t="s">
        <v>1604</v>
      </c>
      <c r="C907" s="383" t="s">
        <v>1295</v>
      </c>
      <c r="D907" s="384">
        <v>15.63</v>
      </c>
    </row>
    <row r="908" spans="1:4" s="380" customFormat="1" ht="13.5" x14ac:dyDescent="0.25">
      <c r="A908" s="383">
        <v>91027</v>
      </c>
      <c r="B908" s="383" t="s">
        <v>1605</v>
      </c>
      <c r="C908" s="383" t="s">
        <v>1295</v>
      </c>
      <c r="D908" s="384">
        <v>3.27</v>
      </c>
    </row>
    <row r="909" spans="1:4" s="380" customFormat="1" ht="13.5" x14ac:dyDescent="0.25">
      <c r="A909" s="383">
        <v>91028</v>
      </c>
      <c r="B909" s="383" t="s">
        <v>1606</v>
      </c>
      <c r="C909" s="383" t="s">
        <v>1295</v>
      </c>
      <c r="D909" s="384">
        <v>1.27</v>
      </c>
    </row>
    <row r="910" spans="1:4" s="380" customFormat="1" ht="13.5" x14ac:dyDescent="0.25">
      <c r="A910" s="383">
        <v>91029</v>
      </c>
      <c r="B910" s="383" t="s">
        <v>1607</v>
      </c>
      <c r="C910" s="383" t="s">
        <v>1295</v>
      </c>
      <c r="D910" s="384">
        <v>29.31</v>
      </c>
    </row>
    <row r="911" spans="1:4" s="380" customFormat="1" ht="13.5" x14ac:dyDescent="0.25">
      <c r="A911" s="383">
        <v>91030</v>
      </c>
      <c r="B911" s="383" t="s">
        <v>1608</v>
      </c>
      <c r="C911" s="383" t="s">
        <v>1295</v>
      </c>
      <c r="D911" s="384">
        <v>113.76</v>
      </c>
    </row>
    <row r="912" spans="1:4" s="380" customFormat="1" ht="13.5" x14ac:dyDescent="0.25">
      <c r="A912" s="383">
        <v>91273</v>
      </c>
      <c r="B912" s="383" t="s">
        <v>1609</v>
      </c>
      <c r="C912" s="383" t="s">
        <v>1295</v>
      </c>
      <c r="D912" s="384">
        <v>0.48</v>
      </c>
    </row>
    <row r="913" spans="1:4" s="380" customFormat="1" ht="13.5" x14ac:dyDescent="0.25">
      <c r="A913" s="383">
        <v>91274</v>
      </c>
      <c r="B913" s="383" t="s">
        <v>1610</v>
      </c>
      <c r="C913" s="383" t="s">
        <v>1295</v>
      </c>
      <c r="D913" s="384">
        <v>0.06</v>
      </c>
    </row>
    <row r="914" spans="1:4" s="380" customFormat="1" ht="13.5" x14ac:dyDescent="0.25">
      <c r="A914" s="383">
        <v>91275</v>
      </c>
      <c r="B914" s="383" t="s">
        <v>1611</v>
      </c>
      <c r="C914" s="383" t="s">
        <v>1295</v>
      </c>
      <c r="D914" s="384">
        <v>0.6</v>
      </c>
    </row>
    <row r="915" spans="1:4" s="380" customFormat="1" ht="13.5" x14ac:dyDescent="0.25">
      <c r="A915" s="383">
        <v>91276</v>
      </c>
      <c r="B915" s="383" t="s">
        <v>1612</v>
      </c>
      <c r="C915" s="383" t="s">
        <v>1295</v>
      </c>
      <c r="D915" s="384">
        <v>9</v>
      </c>
    </row>
    <row r="916" spans="1:4" s="380" customFormat="1" ht="13.5" x14ac:dyDescent="0.25">
      <c r="A916" s="383">
        <v>91279</v>
      </c>
      <c r="B916" s="383" t="s">
        <v>1613</v>
      </c>
      <c r="C916" s="383" t="s">
        <v>1295</v>
      </c>
      <c r="D916" s="384">
        <v>0.68</v>
      </c>
    </row>
    <row r="917" spans="1:4" s="380" customFormat="1" ht="13.5" x14ac:dyDescent="0.25">
      <c r="A917" s="383">
        <v>91280</v>
      </c>
      <c r="B917" s="383" t="s">
        <v>1614</v>
      </c>
      <c r="C917" s="383" t="s">
        <v>1295</v>
      </c>
      <c r="D917" s="384">
        <v>7.0000000000000007E-2</v>
      </c>
    </row>
    <row r="918" spans="1:4" s="380" customFormat="1" ht="13.5" x14ac:dyDescent="0.25">
      <c r="A918" s="383">
        <v>91281</v>
      </c>
      <c r="B918" s="383" t="s">
        <v>1615</v>
      </c>
      <c r="C918" s="383" t="s">
        <v>1295</v>
      </c>
      <c r="D918" s="384">
        <v>0.85</v>
      </c>
    </row>
    <row r="919" spans="1:4" s="380" customFormat="1" ht="13.5" x14ac:dyDescent="0.25">
      <c r="A919" s="383">
        <v>91282</v>
      </c>
      <c r="B919" s="383" t="s">
        <v>1616</v>
      </c>
      <c r="C919" s="383" t="s">
        <v>1295</v>
      </c>
      <c r="D919" s="384">
        <v>21.52</v>
      </c>
    </row>
    <row r="920" spans="1:4" s="380" customFormat="1" ht="13.5" x14ac:dyDescent="0.25">
      <c r="A920" s="383">
        <v>91354</v>
      </c>
      <c r="B920" s="383" t="s">
        <v>1617</v>
      </c>
      <c r="C920" s="383" t="s">
        <v>1295</v>
      </c>
      <c r="D920" s="384">
        <v>12.06</v>
      </c>
    </row>
    <row r="921" spans="1:4" s="380" customFormat="1" ht="13.5" x14ac:dyDescent="0.25">
      <c r="A921" s="383">
        <v>91355</v>
      </c>
      <c r="B921" s="383" t="s">
        <v>1618</v>
      </c>
      <c r="C921" s="383" t="s">
        <v>1295</v>
      </c>
      <c r="D921" s="384">
        <v>2.5299999999999998</v>
      </c>
    </row>
    <row r="922" spans="1:4" s="380" customFormat="1" ht="13.5" x14ac:dyDescent="0.25">
      <c r="A922" s="383">
        <v>91356</v>
      </c>
      <c r="B922" s="383" t="s">
        <v>1619</v>
      </c>
      <c r="C922" s="383" t="s">
        <v>1295</v>
      </c>
      <c r="D922" s="384">
        <v>0.98</v>
      </c>
    </row>
    <row r="923" spans="1:4" s="380" customFormat="1" ht="13.5" x14ac:dyDescent="0.25">
      <c r="A923" s="383">
        <v>91359</v>
      </c>
      <c r="B923" s="383" t="s">
        <v>1620</v>
      </c>
      <c r="C923" s="383" t="s">
        <v>1295</v>
      </c>
      <c r="D923" s="384">
        <v>14.05</v>
      </c>
    </row>
    <row r="924" spans="1:4" s="380" customFormat="1" ht="13.5" x14ac:dyDescent="0.25">
      <c r="A924" s="383">
        <v>91360</v>
      </c>
      <c r="B924" s="383" t="s">
        <v>1621</v>
      </c>
      <c r="C924" s="383" t="s">
        <v>1295</v>
      </c>
      <c r="D924" s="384">
        <v>2.94</v>
      </c>
    </row>
    <row r="925" spans="1:4" s="380" customFormat="1" ht="13.5" x14ac:dyDescent="0.25">
      <c r="A925" s="383">
        <v>91361</v>
      </c>
      <c r="B925" s="383" t="s">
        <v>1622</v>
      </c>
      <c r="C925" s="383" t="s">
        <v>1295</v>
      </c>
      <c r="D925" s="384">
        <v>1.1399999999999999</v>
      </c>
    </row>
    <row r="926" spans="1:4" s="380" customFormat="1" ht="13.5" x14ac:dyDescent="0.25">
      <c r="A926" s="383">
        <v>91367</v>
      </c>
      <c r="B926" s="383" t="s">
        <v>1623</v>
      </c>
      <c r="C926" s="383" t="s">
        <v>1295</v>
      </c>
      <c r="D926" s="384">
        <v>17.89</v>
      </c>
    </row>
    <row r="927" spans="1:4" s="380" customFormat="1" ht="13.5" x14ac:dyDescent="0.25">
      <c r="A927" s="383">
        <v>91368</v>
      </c>
      <c r="B927" s="383" t="s">
        <v>1624</v>
      </c>
      <c r="C927" s="383" t="s">
        <v>1295</v>
      </c>
      <c r="D927" s="384">
        <v>3.3</v>
      </c>
    </row>
    <row r="928" spans="1:4" s="380" customFormat="1" ht="13.5" x14ac:dyDescent="0.25">
      <c r="A928" s="383">
        <v>91369</v>
      </c>
      <c r="B928" s="383" t="s">
        <v>1625</v>
      </c>
      <c r="C928" s="383" t="s">
        <v>1295</v>
      </c>
      <c r="D928" s="384">
        <v>1.29</v>
      </c>
    </row>
    <row r="929" spans="1:4" s="380" customFormat="1" ht="13.5" x14ac:dyDescent="0.25">
      <c r="A929" s="383">
        <v>91375</v>
      </c>
      <c r="B929" s="383" t="s">
        <v>1626</v>
      </c>
      <c r="C929" s="383" t="s">
        <v>1295</v>
      </c>
      <c r="D929" s="384">
        <v>10.16</v>
      </c>
    </row>
    <row r="930" spans="1:4" s="380" customFormat="1" ht="13.5" x14ac:dyDescent="0.25">
      <c r="A930" s="383">
        <v>91376</v>
      </c>
      <c r="B930" s="383" t="s">
        <v>1627</v>
      </c>
      <c r="C930" s="383" t="s">
        <v>1295</v>
      </c>
      <c r="D930" s="384">
        <v>2.13</v>
      </c>
    </row>
    <row r="931" spans="1:4" s="380" customFormat="1" ht="13.5" x14ac:dyDescent="0.25">
      <c r="A931" s="383">
        <v>91377</v>
      </c>
      <c r="B931" s="383" t="s">
        <v>1628</v>
      </c>
      <c r="C931" s="383" t="s">
        <v>1295</v>
      </c>
      <c r="D931" s="384">
        <v>0.82</v>
      </c>
    </row>
    <row r="932" spans="1:4" s="380" customFormat="1" ht="13.5" x14ac:dyDescent="0.25">
      <c r="A932" s="383">
        <v>91380</v>
      </c>
      <c r="B932" s="383" t="s">
        <v>1629</v>
      </c>
      <c r="C932" s="383" t="s">
        <v>1295</v>
      </c>
      <c r="D932" s="384">
        <v>20.25</v>
      </c>
    </row>
    <row r="933" spans="1:4" s="380" customFormat="1" ht="13.5" x14ac:dyDescent="0.25">
      <c r="A933" s="383">
        <v>91381</v>
      </c>
      <c r="B933" s="383" t="s">
        <v>1630</v>
      </c>
      <c r="C933" s="383" t="s">
        <v>1295</v>
      </c>
      <c r="D933" s="384">
        <v>3.74</v>
      </c>
    </row>
    <row r="934" spans="1:4" s="380" customFormat="1" ht="13.5" x14ac:dyDescent="0.25">
      <c r="A934" s="383">
        <v>91382</v>
      </c>
      <c r="B934" s="383" t="s">
        <v>1631</v>
      </c>
      <c r="C934" s="383" t="s">
        <v>1295</v>
      </c>
      <c r="D934" s="384">
        <v>1.46</v>
      </c>
    </row>
    <row r="935" spans="1:4" s="380" customFormat="1" ht="13.5" x14ac:dyDescent="0.25">
      <c r="A935" s="383">
        <v>91383</v>
      </c>
      <c r="B935" s="383" t="s">
        <v>1632</v>
      </c>
      <c r="C935" s="383" t="s">
        <v>1295</v>
      </c>
      <c r="D935" s="384">
        <v>37.979999999999997</v>
      </c>
    </row>
    <row r="936" spans="1:4" s="380" customFormat="1" ht="13.5" x14ac:dyDescent="0.25">
      <c r="A936" s="383">
        <v>91384</v>
      </c>
      <c r="B936" s="383" t="s">
        <v>1633</v>
      </c>
      <c r="C936" s="383" t="s">
        <v>1295</v>
      </c>
      <c r="D936" s="384">
        <v>113.28</v>
      </c>
    </row>
    <row r="937" spans="1:4" s="380" customFormat="1" ht="13.5" x14ac:dyDescent="0.25">
      <c r="A937" s="383">
        <v>91390</v>
      </c>
      <c r="B937" s="383" t="s">
        <v>1634</v>
      </c>
      <c r="C937" s="383" t="s">
        <v>1295</v>
      </c>
      <c r="D937" s="384">
        <v>13.14</v>
      </c>
    </row>
    <row r="938" spans="1:4" s="380" customFormat="1" ht="13.5" x14ac:dyDescent="0.25">
      <c r="A938" s="383">
        <v>91391</v>
      </c>
      <c r="B938" s="383" t="s">
        <v>1635</v>
      </c>
      <c r="C938" s="383" t="s">
        <v>1295</v>
      </c>
      <c r="D938" s="384">
        <v>2.75</v>
      </c>
    </row>
    <row r="939" spans="1:4" s="380" customFormat="1" ht="13.5" x14ac:dyDescent="0.25">
      <c r="A939" s="383">
        <v>91392</v>
      </c>
      <c r="B939" s="383" t="s">
        <v>1636</v>
      </c>
      <c r="C939" s="383" t="s">
        <v>1295</v>
      </c>
      <c r="D939" s="384">
        <v>1.07</v>
      </c>
    </row>
    <row r="940" spans="1:4" s="380" customFormat="1" ht="13.5" x14ac:dyDescent="0.25">
      <c r="A940" s="383">
        <v>91396</v>
      </c>
      <c r="B940" s="383" t="s">
        <v>1637</v>
      </c>
      <c r="C940" s="383" t="s">
        <v>1295</v>
      </c>
      <c r="D940" s="384">
        <v>18</v>
      </c>
    </row>
    <row r="941" spans="1:4" s="380" customFormat="1" ht="13.5" x14ac:dyDescent="0.25">
      <c r="A941" s="383">
        <v>91397</v>
      </c>
      <c r="B941" s="383" t="s">
        <v>1638</v>
      </c>
      <c r="C941" s="383" t="s">
        <v>1295</v>
      </c>
      <c r="D941" s="384">
        <v>3.77</v>
      </c>
    </row>
    <row r="942" spans="1:4" s="380" customFormat="1" ht="13.5" x14ac:dyDescent="0.25">
      <c r="A942" s="383">
        <v>91398</v>
      </c>
      <c r="B942" s="383" t="s">
        <v>1639</v>
      </c>
      <c r="C942" s="383" t="s">
        <v>1295</v>
      </c>
      <c r="D942" s="384">
        <v>1.46</v>
      </c>
    </row>
    <row r="943" spans="1:4" s="380" customFormat="1" ht="13.5" x14ac:dyDescent="0.25">
      <c r="A943" s="383">
        <v>91402</v>
      </c>
      <c r="B943" s="383" t="s">
        <v>1640</v>
      </c>
      <c r="C943" s="383" t="s">
        <v>1295</v>
      </c>
      <c r="D943" s="384">
        <v>1.23</v>
      </c>
    </row>
    <row r="944" spans="1:4" s="380" customFormat="1" ht="13.5" x14ac:dyDescent="0.25">
      <c r="A944" s="383">
        <v>91466</v>
      </c>
      <c r="B944" s="383" t="s">
        <v>1641</v>
      </c>
      <c r="C944" s="383" t="s">
        <v>1295</v>
      </c>
      <c r="D944" s="384">
        <v>1.1399999999999999</v>
      </c>
    </row>
    <row r="945" spans="1:4" s="380" customFormat="1" ht="13.5" x14ac:dyDescent="0.25">
      <c r="A945" s="383">
        <v>91467</v>
      </c>
      <c r="B945" s="383" t="s">
        <v>1642</v>
      </c>
      <c r="C945" s="383" t="s">
        <v>1295</v>
      </c>
      <c r="D945" s="384">
        <v>126.33</v>
      </c>
    </row>
    <row r="946" spans="1:4" s="380" customFormat="1" ht="13.5" x14ac:dyDescent="0.25">
      <c r="A946" s="383">
        <v>91468</v>
      </c>
      <c r="B946" s="383" t="s">
        <v>1643</v>
      </c>
      <c r="C946" s="383" t="s">
        <v>1295</v>
      </c>
      <c r="D946" s="384">
        <v>19.46</v>
      </c>
    </row>
    <row r="947" spans="1:4" s="380" customFormat="1" ht="13.5" x14ac:dyDescent="0.25">
      <c r="A947" s="383">
        <v>91469</v>
      </c>
      <c r="B947" s="383" t="s">
        <v>1644</v>
      </c>
      <c r="C947" s="383" t="s">
        <v>1295</v>
      </c>
      <c r="D947" s="384">
        <v>4.2</v>
      </c>
    </row>
    <row r="948" spans="1:4" s="380" customFormat="1" ht="13.5" x14ac:dyDescent="0.25">
      <c r="A948" s="383">
        <v>91484</v>
      </c>
      <c r="B948" s="383" t="s">
        <v>1645</v>
      </c>
      <c r="C948" s="383" t="s">
        <v>1295</v>
      </c>
      <c r="D948" s="384">
        <v>1.33</v>
      </c>
    </row>
    <row r="949" spans="1:4" s="380" customFormat="1" ht="13.5" x14ac:dyDescent="0.25">
      <c r="A949" s="383">
        <v>91485</v>
      </c>
      <c r="B949" s="383" t="s">
        <v>1646</v>
      </c>
      <c r="C949" s="383" t="s">
        <v>1295</v>
      </c>
      <c r="D949" s="384">
        <v>171.45</v>
      </c>
    </row>
    <row r="950" spans="1:4" s="380" customFormat="1" ht="13.5" x14ac:dyDescent="0.25">
      <c r="A950" s="383">
        <v>91529</v>
      </c>
      <c r="B950" s="383" t="s">
        <v>1647</v>
      </c>
      <c r="C950" s="383" t="s">
        <v>1295</v>
      </c>
      <c r="D950" s="384">
        <v>0.7</v>
      </c>
    </row>
    <row r="951" spans="1:4" s="380" customFormat="1" ht="13.5" x14ac:dyDescent="0.25">
      <c r="A951" s="383">
        <v>91530</v>
      </c>
      <c r="B951" s="383" t="s">
        <v>1648</v>
      </c>
      <c r="C951" s="383" t="s">
        <v>1295</v>
      </c>
      <c r="D951" s="384">
        <v>0.09</v>
      </c>
    </row>
    <row r="952" spans="1:4" s="380" customFormat="1" ht="13.5" x14ac:dyDescent="0.25">
      <c r="A952" s="383">
        <v>91531</v>
      </c>
      <c r="B952" s="383" t="s">
        <v>1649</v>
      </c>
      <c r="C952" s="383" t="s">
        <v>1295</v>
      </c>
      <c r="D952" s="384">
        <v>0.88</v>
      </c>
    </row>
    <row r="953" spans="1:4" s="380" customFormat="1" ht="13.5" x14ac:dyDescent="0.25">
      <c r="A953" s="383">
        <v>91532</v>
      </c>
      <c r="B953" s="383" t="s">
        <v>1650</v>
      </c>
      <c r="C953" s="383" t="s">
        <v>1295</v>
      </c>
      <c r="D953" s="384">
        <v>6.53</v>
      </c>
    </row>
    <row r="954" spans="1:4" s="380" customFormat="1" ht="13.5" x14ac:dyDescent="0.25">
      <c r="A954" s="383">
        <v>91629</v>
      </c>
      <c r="B954" s="383" t="s">
        <v>1651</v>
      </c>
      <c r="C954" s="383" t="s">
        <v>1295</v>
      </c>
      <c r="D954" s="384">
        <v>13.03</v>
      </c>
    </row>
    <row r="955" spans="1:4" s="380" customFormat="1" ht="13.5" x14ac:dyDescent="0.25">
      <c r="A955" s="383">
        <v>91630</v>
      </c>
      <c r="B955" s="383" t="s">
        <v>1652</v>
      </c>
      <c r="C955" s="383" t="s">
        <v>1295</v>
      </c>
      <c r="D955" s="384">
        <v>2.73</v>
      </c>
    </row>
    <row r="956" spans="1:4" s="380" customFormat="1" ht="13.5" x14ac:dyDescent="0.25">
      <c r="A956" s="383">
        <v>91631</v>
      </c>
      <c r="B956" s="383" t="s">
        <v>1653</v>
      </c>
      <c r="C956" s="383" t="s">
        <v>1295</v>
      </c>
      <c r="D956" s="384">
        <v>1.05</v>
      </c>
    </row>
    <row r="957" spans="1:4" s="380" customFormat="1" ht="13.5" x14ac:dyDescent="0.25">
      <c r="A957" s="383">
        <v>91632</v>
      </c>
      <c r="B957" s="383" t="s">
        <v>1654</v>
      </c>
      <c r="C957" s="383" t="s">
        <v>1295</v>
      </c>
      <c r="D957" s="384">
        <v>24.42</v>
      </c>
    </row>
    <row r="958" spans="1:4" s="380" customFormat="1" ht="13.5" x14ac:dyDescent="0.25">
      <c r="A958" s="383">
        <v>91633</v>
      </c>
      <c r="B958" s="383" t="s">
        <v>1655</v>
      </c>
      <c r="C958" s="383" t="s">
        <v>1295</v>
      </c>
      <c r="D958" s="384">
        <v>106.92</v>
      </c>
    </row>
    <row r="959" spans="1:4" s="380" customFormat="1" ht="13.5" x14ac:dyDescent="0.25">
      <c r="A959" s="383">
        <v>91640</v>
      </c>
      <c r="B959" s="383" t="s">
        <v>1656</v>
      </c>
      <c r="C959" s="383" t="s">
        <v>1295</v>
      </c>
      <c r="D959" s="384">
        <v>30.32</v>
      </c>
    </row>
    <row r="960" spans="1:4" s="380" customFormat="1" ht="13.5" x14ac:dyDescent="0.25">
      <c r="A960" s="383">
        <v>91641</v>
      </c>
      <c r="B960" s="383" t="s">
        <v>1657</v>
      </c>
      <c r="C960" s="383" t="s">
        <v>1295</v>
      </c>
      <c r="D960" s="384">
        <v>6.36</v>
      </c>
    </row>
    <row r="961" spans="1:4" s="380" customFormat="1" ht="13.5" x14ac:dyDescent="0.25">
      <c r="A961" s="383">
        <v>91642</v>
      </c>
      <c r="B961" s="383" t="s">
        <v>1658</v>
      </c>
      <c r="C961" s="383" t="s">
        <v>1295</v>
      </c>
      <c r="D961" s="384">
        <v>2.4700000000000002</v>
      </c>
    </row>
    <row r="962" spans="1:4" s="380" customFormat="1" ht="13.5" x14ac:dyDescent="0.25">
      <c r="A962" s="383">
        <v>91643</v>
      </c>
      <c r="B962" s="383" t="s">
        <v>1659</v>
      </c>
      <c r="C962" s="383" t="s">
        <v>1295</v>
      </c>
      <c r="D962" s="384">
        <v>56.83</v>
      </c>
    </row>
    <row r="963" spans="1:4" s="380" customFormat="1" ht="13.5" x14ac:dyDescent="0.25">
      <c r="A963" s="383">
        <v>91644</v>
      </c>
      <c r="B963" s="383" t="s">
        <v>1660</v>
      </c>
      <c r="C963" s="383" t="s">
        <v>1295</v>
      </c>
      <c r="D963" s="384">
        <v>240.62</v>
      </c>
    </row>
    <row r="964" spans="1:4" s="380" customFormat="1" ht="13.5" x14ac:dyDescent="0.25">
      <c r="A964" s="383">
        <v>91688</v>
      </c>
      <c r="B964" s="383" t="s">
        <v>1661</v>
      </c>
      <c r="C964" s="383" t="s">
        <v>1295</v>
      </c>
      <c r="D964" s="384">
        <v>0.08</v>
      </c>
    </row>
    <row r="965" spans="1:4" s="380" customFormat="1" ht="13.5" x14ac:dyDescent="0.25">
      <c r="A965" s="383">
        <v>91689</v>
      </c>
      <c r="B965" s="383" t="s">
        <v>1662</v>
      </c>
      <c r="C965" s="383" t="s">
        <v>1295</v>
      </c>
      <c r="D965" s="384">
        <v>0.01</v>
      </c>
    </row>
    <row r="966" spans="1:4" s="380" customFormat="1" ht="13.5" x14ac:dyDescent="0.25">
      <c r="A966" s="383">
        <v>91690</v>
      </c>
      <c r="B966" s="383" t="s">
        <v>1663</v>
      </c>
      <c r="C966" s="383" t="s">
        <v>1295</v>
      </c>
      <c r="D966" s="384">
        <v>0.05</v>
      </c>
    </row>
    <row r="967" spans="1:4" s="380" customFormat="1" ht="13.5" x14ac:dyDescent="0.25">
      <c r="A967" s="383">
        <v>91691</v>
      </c>
      <c r="B967" s="383" t="s">
        <v>1664</v>
      </c>
      <c r="C967" s="383" t="s">
        <v>1295</v>
      </c>
      <c r="D967" s="384">
        <v>2.44</v>
      </c>
    </row>
    <row r="968" spans="1:4" s="380" customFormat="1" ht="13.5" x14ac:dyDescent="0.25">
      <c r="A968" s="383">
        <v>92040</v>
      </c>
      <c r="B968" s="383" t="s">
        <v>1665</v>
      </c>
      <c r="C968" s="383" t="s">
        <v>1295</v>
      </c>
      <c r="D968" s="384">
        <v>6.13</v>
      </c>
    </row>
    <row r="969" spans="1:4" s="380" customFormat="1" ht="13.5" x14ac:dyDescent="0.25">
      <c r="A969" s="383">
        <v>92041</v>
      </c>
      <c r="B969" s="383" t="s">
        <v>1666</v>
      </c>
      <c r="C969" s="383" t="s">
        <v>1295</v>
      </c>
      <c r="D969" s="384">
        <v>0.64</v>
      </c>
    </row>
    <row r="970" spans="1:4" s="380" customFormat="1" ht="13.5" x14ac:dyDescent="0.25">
      <c r="A970" s="383">
        <v>92042</v>
      </c>
      <c r="B970" s="383" t="s">
        <v>1667</v>
      </c>
      <c r="C970" s="383" t="s">
        <v>1295</v>
      </c>
      <c r="D970" s="384">
        <v>5.1100000000000003</v>
      </c>
    </row>
    <row r="971" spans="1:4" s="380" customFormat="1" ht="13.5" x14ac:dyDescent="0.25">
      <c r="A971" s="383">
        <v>92101</v>
      </c>
      <c r="B971" s="383" t="s">
        <v>1668</v>
      </c>
      <c r="C971" s="383" t="s">
        <v>1295</v>
      </c>
      <c r="D971" s="384">
        <v>20.399999999999999</v>
      </c>
    </row>
    <row r="972" spans="1:4" s="380" customFormat="1" ht="13.5" x14ac:dyDescent="0.25">
      <c r="A972" s="383">
        <v>92102</v>
      </c>
      <c r="B972" s="383" t="s">
        <v>1669</v>
      </c>
      <c r="C972" s="383" t="s">
        <v>1295</v>
      </c>
      <c r="D972" s="384">
        <v>4.2699999999999996</v>
      </c>
    </row>
    <row r="973" spans="1:4" s="380" customFormat="1" ht="13.5" x14ac:dyDescent="0.25">
      <c r="A973" s="383">
        <v>92103</v>
      </c>
      <c r="B973" s="383" t="s">
        <v>1670</v>
      </c>
      <c r="C973" s="383" t="s">
        <v>1295</v>
      </c>
      <c r="D973" s="384">
        <v>1.66</v>
      </c>
    </row>
    <row r="974" spans="1:4" s="380" customFormat="1" ht="13.5" x14ac:dyDescent="0.25">
      <c r="A974" s="383">
        <v>92104</v>
      </c>
      <c r="B974" s="383" t="s">
        <v>1671</v>
      </c>
      <c r="C974" s="383" t="s">
        <v>1295</v>
      </c>
      <c r="D974" s="384">
        <v>38.26</v>
      </c>
    </row>
    <row r="975" spans="1:4" s="380" customFormat="1" ht="13.5" x14ac:dyDescent="0.25">
      <c r="A975" s="383">
        <v>92105</v>
      </c>
      <c r="B975" s="383" t="s">
        <v>1672</v>
      </c>
      <c r="C975" s="383" t="s">
        <v>1295</v>
      </c>
      <c r="D975" s="384">
        <v>153.72</v>
      </c>
    </row>
    <row r="976" spans="1:4" s="380" customFormat="1" ht="13.5" x14ac:dyDescent="0.25">
      <c r="A976" s="383">
        <v>92108</v>
      </c>
      <c r="B976" s="383" t="s">
        <v>1673</v>
      </c>
      <c r="C976" s="383" t="s">
        <v>1295</v>
      </c>
      <c r="D976" s="384">
        <v>0.94</v>
      </c>
    </row>
    <row r="977" spans="1:4" s="380" customFormat="1" ht="13.5" x14ac:dyDescent="0.25">
      <c r="A977" s="383">
        <v>92109</v>
      </c>
      <c r="B977" s="383" t="s">
        <v>1674</v>
      </c>
      <c r="C977" s="383" t="s">
        <v>1295</v>
      </c>
      <c r="D977" s="384">
        <v>0.11</v>
      </c>
    </row>
    <row r="978" spans="1:4" s="380" customFormat="1" ht="13.5" x14ac:dyDescent="0.25">
      <c r="A978" s="383">
        <v>92110</v>
      </c>
      <c r="B978" s="383" t="s">
        <v>1675</v>
      </c>
      <c r="C978" s="383" t="s">
        <v>1295</v>
      </c>
      <c r="D978" s="384">
        <v>0.74</v>
      </c>
    </row>
    <row r="979" spans="1:4" s="380" customFormat="1" ht="13.5" x14ac:dyDescent="0.25">
      <c r="A979" s="383">
        <v>92111</v>
      </c>
      <c r="B979" s="383" t="s">
        <v>1676</v>
      </c>
      <c r="C979" s="383" t="s">
        <v>1295</v>
      </c>
      <c r="D979" s="384">
        <v>0.96</v>
      </c>
    </row>
    <row r="980" spans="1:4" s="380" customFormat="1" ht="13.5" x14ac:dyDescent="0.25">
      <c r="A980" s="383">
        <v>92114</v>
      </c>
      <c r="B980" s="383" t="s">
        <v>1677</v>
      </c>
      <c r="C980" s="383" t="s">
        <v>1295</v>
      </c>
      <c r="D980" s="384">
        <v>0.1</v>
      </c>
    </row>
    <row r="981" spans="1:4" s="380" customFormat="1" ht="13.5" x14ac:dyDescent="0.25">
      <c r="A981" s="383">
        <v>92115</v>
      </c>
      <c r="B981" s="383" t="s">
        <v>1678</v>
      </c>
      <c r="C981" s="383" t="s">
        <v>1295</v>
      </c>
      <c r="D981" s="384">
        <v>0.01</v>
      </c>
    </row>
    <row r="982" spans="1:4" s="380" customFormat="1" ht="13.5" x14ac:dyDescent="0.25">
      <c r="A982" s="383">
        <v>92116</v>
      </c>
      <c r="B982" s="383" t="s">
        <v>1679</v>
      </c>
      <c r="C982" s="383" t="s">
        <v>1295</v>
      </c>
      <c r="D982" s="384">
        <v>0.13</v>
      </c>
    </row>
    <row r="983" spans="1:4" s="380" customFormat="1" ht="13.5" x14ac:dyDescent="0.25">
      <c r="A983" s="383">
        <v>92133</v>
      </c>
      <c r="B983" s="383" t="s">
        <v>1680</v>
      </c>
      <c r="C983" s="383" t="s">
        <v>1295</v>
      </c>
      <c r="D983" s="384">
        <v>10.45</v>
      </c>
    </row>
    <row r="984" spans="1:4" s="380" customFormat="1" ht="13.5" x14ac:dyDescent="0.25">
      <c r="A984" s="383">
        <v>92134</v>
      </c>
      <c r="B984" s="383" t="s">
        <v>1681</v>
      </c>
      <c r="C984" s="383" t="s">
        <v>1295</v>
      </c>
      <c r="D984" s="384">
        <v>1.65</v>
      </c>
    </row>
    <row r="985" spans="1:4" s="380" customFormat="1" ht="13.5" x14ac:dyDescent="0.25">
      <c r="A985" s="383">
        <v>92135</v>
      </c>
      <c r="B985" s="383" t="s">
        <v>1682</v>
      </c>
      <c r="C985" s="383" t="s">
        <v>1295</v>
      </c>
      <c r="D985" s="384">
        <v>0.65</v>
      </c>
    </row>
    <row r="986" spans="1:4" s="380" customFormat="1" ht="13.5" x14ac:dyDescent="0.25">
      <c r="A986" s="383">
        <v>92136</v>
      </c>
      <c r="B986" s="383" t="s">
        <v>1683</v>
      </c>
      <c r="C986" s="383" t="s">
        <v>1295</v>
      </c>
      <c r="D986" s="384">
        <v>13.06</v>
      </c>
    </row>
    <row r="987" spans="1:4" s="380" customFormat="1" ht="13.5" x14ac:dyDescent="0.25">
      <c r="A987" s="383">
        <v>92137</v>
      </c>
      <c r="B987" s="383" t="s">
        <v>1684</v>
      </c>
      <c r="C987" s="383" t="s">
        <v>1295</v>
      </c>
      <c r="D987" s="384">
        <v>31.64</v>
      </c>
    </row>
    <row r="988" spans="1:4" s="380" customFormat="1" ht="13.5" x14ac:dyDescent="0.25">
      <c r="A988" s="383">
        <v>92140</v>
      </c>
      <c r="B988" s="383" t="s">
        <v>1685</v>
      </c>
      <c r="C988" s="383" t="s">
        <v>1295</v>
      </c>
      <c r="D988" s="384">
        <v>3.18</v>
      </c>
    </row>
    <row r="989" spans="1:4" s="380" customFormat="1" ht="13.5" x14ac:dyDescent="0.25">
      <c r="A989" s="383">
        <v>92141</v>
      </c>
      <c r="B989" s="383" t="s">
        <v>1686</v>
      </c>
      <c r="C989" s="383" t="s">
        <v>1295</v>
      </c>
      <c r="D989" s="384">
        <v>0.5</v>
      </c>
    </row>
    <row r="990" spans="1:4" s="380" customFormat="1" ht="13.5" x14ac:dyDescent="0.25">
      <c r="A990" s="383">
        <v>92142</v>
      </c>
      <c r="B990" s="383" t="s">
        <v>1687</v>
      </c>
      <c r="C990" s="383" t="s">
        <v>1295</v>
      </c>
      <c r="D990" s="384">
        <v>0.19</v>
      </c>
    </row>
    <row r="991" spans="1:4" s="380" customFormat="1" ht="13.5" x14ac:dyDescent="0.25">
      <c r="A991" s="383">
        <v>92143</v>
      </c>
      <c r="B991" s="383" t="s">
        <v>1688</v>
      </c>
      <c r="C991" s="383" t="s">
        <v>1295</v>
      </c>
      <c r="D991" s="384">
        <v>3.98</v>
      </c>
    </row>
    <row r="992" spans="1:4" s="380" customFormat="1" ht="13.5" x14ac:dyDescent="0.25">
      <c r="A992" s="383">
        <v>92144</v>
      </c>
      <c r="B992" s="383" t="s">
        <v>1689</v>
      </c>
      <c r="C992" s="383" t="s">
        <v>1295</v>
      </c>
      <c r="D992" s="384">
        <v>42.41</v>
      </c>
    </row>
    <row r="993" spans="1:4" s="380" customFormat="1" ht="13.5" x14ac:dyDescent="0.25">
      <c r="A993" s="383">
        <v>92237</v>
      </c>
      <c r="B993" s="383" t="s">
        <v>1690</v>
      </c>
      <c r="C993" s="383" t="s">
        <v>1295</v>
      </c>
      <c r="D993" s="384">
        <v>22.23</v>
      </c>
    </row>
    <row r="994" spans="1:4" s="380" customFormat="1" ht="13.5" x14ac:dyDescent="0.25">
      <c r="A994" s="383">
        <v>92238</v>
      </c>
      <c r="B994" s="383" t="s">
        <v>1691</v>
      </c>
      <c r="C994" s="383" t="s">
        <v>1295</v>
      </c>
      <c r="D994" s="384">
        <v>4.66</v>
      </c>
    </row>
    <row r="995" spans="1:4" s="380" customFormat="1" ht="13.5" x14ac:dyDescent="0.25">
      <c r="A995" s="383">
        <v>92239</v>
      </c>
      <c r="B995" s="383" t="s">
        <v>1692</v>
      </c>
      <c r="C995" s="383" t="s">
        <v>1295</v>
      </c>
      <c r="D995" s="384">
        <v>1.81</v>
      </c>
    </row>
    <row r="996" spans="1:4" s="380" customFormat="1" ht="13.5" x14ac:dyDescent="0.25">
      <c r="A996" s="383">
        <v>92240</v>
      </c>
      <c r="B996" s="383" t="s">
        <v>1693</v>
      </c>
      <c r="C996" s="383" t="s">
        <v>1295</v>
      </c>
      <c r="D996" s="384">
        <v>41.69</v>
      </c>
    </row>
    <row r="997" spans="1:4" s="380" customFormat="1" ht="13.5" x14ac:dyDescent="0.25">
      <c r="A997" s="383">
        <v>92241</v>
      </c>
      <c r="B997" s="383" t="s">
        <v>1694</v>
      </c>
      <c r="C997" s="383" t="s">
        <v>1295</v>
      </c>
      <c r="D997" s="384">
        <v>220.59</v>
      </c>
    </row>
    <row r="998" spans="1:4" s="380" customFormat="1" ht="13.5" x14ac:dyDescent="0.25">
      <c r="A998" s="383">
        <v>92712</v>
      </c>
      <c r="B998" s="383" t="s">
        <v>1695</v>
      </c>
      <c r="C998" s="383" t="s">
        <v>1295</v>
      </c>
      <c r="D998" s="384">
        <v>0.18</v>
      </c>
    </row>
    <row r="999" spans="1:4" s="380" customFormat="1" ht="13.5" x14ac:dyDescent="0.25">
      <c r="A999" s="383">
        <v>92713</v>
      </c>
      <c r="B999" s="383" t="s">
        <v>1696</v>
      </c>
      <c r="C999" s="383" t="s">
        <v>1295</v>
      </c>
      <c r="D999" s="384">
        <v>0.02</v>
      </c>
    </row>
    <row r="1000" spans="1:4" s="380" customFormat="1" ht="13.5" x14ac:dyDescent="0.25">
      <c r="A1000" s="383">
        <v>92714</v>
      </c>
      <c r="B1000" s="383" t="s">
        <v>1697</v>
      </c>
      <c r="C1000" s="383" t="s">
        <v>1295</v>
      </c>
      <c r="D1000" s="384">
        <v>0.23</v>
      </c>
    </row>
    <row r="1001" spans="1:4" s="380" customFormat="1" ht="13.5" x14ac:dyDescent="0.25">
      <c r="A1001" s="383">
        <v>92715</v>
      </c>
      <c r="B1001" s="383" t="s">
        <v>1698</v>
      </c>
      <c r="C1001" s="383" t="s">
        <v>1295</v>
      </c>
      <c r="D1001" s="384">
        <v>18.579999999999998</v>
      </c>
    </row>
    <row r="1002" spans="1:4" s="380" customFormat="1" ht="13.5" x14ac:dyDescent="0.25">
      <c r="A1002" s="383">
        <v>92956</v>
      </c>
      <c r="B1002" s="383" t="s">
        <v>1699</v>
      </c>
      <c r="C1002" s="383" t="s">
        <v>1295</v>
      </c>
      <c r="D1002" s="384">
        <v>4.01</v>
      </c>
    </row>
    <row r="1003" spans="1:4" s="380" customFormat="1" ht="13.5" x14ac:dyDescent="0.25">
      <c r="A1003" s="383">
        <v>92957</v>
      </c>
      <c r="B1003" s="383" t="s">
        <v>1700</v>
      </c>
      <c r="C1003" s="383" t="s">
        <v>1295</v>
      </c>
      <c r="D1003" s="384">
        <v>0.47</v>
      </c>
    </row>
    <row r="1004" spans="1:4" s="380" customFormat="1" ht="13.5" x14ac:dyDescent="0.25">
      <c r="A1004" s="383">
        <v>92958</v>
      </c>
      <c r="B1004" s="383" t="s">
        <v>1701</v>
      </c>
      <c r="C1004" s="383" t="s">
        <v>1295</v>
      </c>
      <c r="D1004" s="384">
        <v>4.38</v>
      </c>
    </row>
    <row r="1005" spans="1:4" s="380" customFormat="1" ht="13.5" x14ac:dyDescent="0.25">
      <c r="A1005" s="383">
        <v>92959</v>
      </c>
      <c r="B1005" s="383" t="s">
        <v>1702</v>
      </c>
      <c r="C1005" s="383" t="s">
        <v>1295</v>
      </c>
      <c r="D1005" s="384">
        <v>7.4</v>
      </c>
    </row>
    <row r="1006" spans="1:4" s="380" customFormat="1" ht="13.5" x14ac:dyDescent="0.25">
      <c r="A1006" s="383">
        <v>92963</v>
      </c>
      <c r="B1006" s="383" t="s">
        <v>1703</v>
      </c>
      <c r="C1006" s="383" t="s">
        <v>1295</v>
      </c>
      <c r="D1006" s="384">
        <v>1.42</v>
      </c>
    </row>
    <row r="1007" spans="1:4" s="380" customFormat="1" ht="13.5" x14ac:dyDescent="0.25">
      <c r="A1007" s="383">
        <v>92964</v>
      </c>
      <c r="B1007" s="383" t="s">
        <v>1704</v>
      </c>
      <c r="C1007" s="383" t="s">
        <v>1295</v>
      </c>
      <c r="D1007" s="384">
        <v>0.16</v>
      </c>
    </row>
    <row r="1008" spans="1:4" s="380" customFormat="1" ht="13.5" x14ac:dyDescent="0.25">
      <c r="A1008" s="383">
        <v>92965</v>
      </c>
      <c r="B1008" s="383" t="s">
        <v>1705</v>
      </c>
      <c r="C1008" s="383" t="s">
        <v>1295</v>
      </c>
      <c r="D1008" s="384">
        <v>1.78</v>
      </c>
    </row>
    <row r="1009" spans="1:4" s="380" customFormat="1" ht="13.5" x14ac:dyDescent="0.25">
      <c r="A1009" s="383">
        <v>93220</v>
      </c>
      <c r="B1009" s="383" t="s">
        <v>1706</v>
      </c>
      <c r="C1009" s="383" t="s">
        <v>1295</v>
      </c>
      <c r="D1009" s="384">
        <v>244.05</v>
      </c>
    </row>
    <row r="1010" spans="1:4" s="380" customFormat="1" ht="13.5" x14ac:dyDescent="0.25">
      <c r="A1010" s="383">
        <v>93221</v>
      </c>
      <c r="B1010" s="383" t="s">
        <v>1707</v>
      </c>
      <c r="C1010" s="383" t="s">
        <v>1295</v>
      </c>
      <c r="D1010" s="384">
        <v>33.880000000000003</v>
      </c>
    </row>
    <row r="1011" spans="1:4" s="380" customFormat="1" ht="13.5" x14ac:dyDescent="0.25">
      <c r="A1011" s="383">
        <v>93222</v>
      </c>
      <c r="B1011" s="383" t="s">
        <v>1708</v>
      </c>
      <c r="C1011" s="383" t="s">
        <v>1295</v>
      </c>
      <c r="D1011" s="384">
        <v>305.41000000000003</v>
      </c>
    </row>
    <row r="1012" spans="1:4" s="380" customFormat="1" ht="13.5" x14ac:dyDescent="0.25">
      <c r="A1012" s="383">
        <v>93223</v>
      </c>
      <c r="B1012" s="383" t="s">
        <v>1709</v>
      </c>
      <c r="C1012" s="383" t="s">
        <v>1295</v>
      </c>
      <c r="D1012" s="384">
        <v>124.85</v>
      </c>
    </row>
    <row r="1013" spans="1:4" s="380" customFormat="1" ht="13.5" x14ac:dyDescent="0.25">
      <c r="A1013" s="383">
        <v>93229</v>
      </c>
      <c r="B1013" s="383" t="s">
        <v>1710</v>
      </c>
      <c r="C1013" s="383" t="s">
        <v>1295</v>
      </c>
      <c r="D1013" s="384">
        <v>0.4</v>
      </c>
    </row>
    <row r="1014" spans="1:4" s="380" customFormat="1" ht="13.5" x14ac:dyDescent="0.25">
      <c r="A1014" s="383">
        <v>93230</v>
      </c>
      <c r="B1014" s="383" t="s">
        <v>1711</v>
      </c>
      <c r="C1014" s="383" t="s">
        <v>1295</v>
      </c>
      <c r="D1014" s="384">
        <v>0.04</v>
      </c>
    </row>
    <row r="1015" spans="1:4" s="380" customFormat="1" ht="13.5" x14ac:dyDescent="0.25">
      <c r="A1015" s="383">
        <v>93231</v>
      </c>
      <c r="B1015" s="383" t="s">
        <v>1712</v>
      </c>
      <c r="C1015" s="383" t="s">
        <v>1295</v>
      </c>
      <c r="D1015" s="384">
        <v>0.37</v>
      </c>
    </row>
    <row r="1016" spans="1:4" s="380" customFormat="1" ht="13.5" x14ac:dyDescent="0.25">
      <c r="A1016" s="383">
        <v>93232</v>
      </c>
      <c r="B1016" s="383" t="s">
        <v>1713</v>
      </c>
      <c r="C1016" s="383" t="s">
        <v>1295</v>
      </c>
      <c r="D1016" s="384">
        <v>9.1199999999999992</v>
      </c>
    </row>
    <row r="1017" spans="1:4" s="380" customFormat="1" ht="13.5" x14ac:dyDescent="0.25">
      <c r="A1017" s="383">
        <v>93235</v>
      </c>
      <c r="B1017" s="383" t="s">
        <v>1714</v>
      </c>
      <c r="C1017" s="383" t="s">
        <v>1295</v>
      </c>
      <c r="D1017" s="384">
        <v>0.8</v>
      </c>
    </row>
    <row r="1018" spans="1:4" s="380" customFormat="1" ht="13.5" x14ac:dyDescent="0.25">
      <c r="A1018" s="383">
        <v>93238</v>
      </c>
      <c r="B1018" s="383" t="s">
        <v>1715</v>
      </c>
      <c r="C1018" s="383" t="s">
        <v>1295</v>
      </c>
      <c r="D1018" s="384">
        <v>0.98</v>
      </c>
    </row>
    <row r="1019" spans="1:4" s="380" customFormat="1" ht="13.5" x14ac:dyDescent="0.25">
      <c r="A1019" s="383">
        <v>93239</v>
      </c>
      <c r="B1019" s="383" t="s">
        <v>1716</v>
      </c>
      <c r="C1019" s="383" t="s">
        <v>1295</v>
      </c>
      <c r="D1019" s="384">
        <v>4.45</v>
      </c>
    </row>
    <row r="1020" spans="1:4" s="380" customFormat="1" ht="13.5" x14ac:dyDescent="0.25">
      <c r="A1020" s="383">
        <v>93240</v>
      </c>
      <c r="B1020" s="383" t="s">
        <v>1717</v>
      </c>
      <c r="C1020" s="383" t="s">
        <v>1295</v>
      </c>
      <c r="D1020" s="384">
        <v>9.56</v>
      </c>
    </row>
    <row r="1021" spans="1:4" s="380" customFormat="1" ht="13.5" x14ac:dyDescent="0.25">
      <c r="A1021" s="383">
        <v>93267</v>
      </c>
      <c r="B1021" s="383" t="s">
        <v>1718</v>
      </c>
      <c r="C1021" s="383" t="s">
        <v>1295</v>
      </c>
      <c r="D1021" s="384">
        <v>38.85</v>
      </c>
    </row>
    <row r="1022" spans="1:4" s="380" customFormat="1" ht="13.5" x14ac:dyDescent="0.25">
      <c r="A1022" s="383">
        <v>93269</v>
      </c>
      <c r="B1022" s="383" t="s">
        <v>1719</v>
      </c>
      <c r="C1022" s="383" t="s">
        <v>1295</v>
      </c>
      <c r="D1022" s="384">
        <v>4.6100000000000003</v>
      </c>
    </row>
    <row r="1023" spans="1:4" s="380" customFormat="1" ht="13.5" x14ac:dyDescent="0.25">
      <c r="A1023" s="383">
        <v>93270</v>
      </c>
      <c r="B1023" s="383" t="s">
        <v>1720</v>
      </c>
      <c r="C1023" s="383" t="s">
        <v>1295</v>
      </c>
      <c r="D1023" s="384">
        <v>42.49</v>
      </c>
    </row>
    <row r="1024" spans="1:4" s="380" customFormat="1" ht="13.5" x14ac:dyDescent="0.25">
      <c r="A1024" s="383">
        <v>93271</v>
      </c>
      <c r="B1024" s="383" t="s">
        <v>1721</v>
      </c>
      <c r="C1024" s="383" t="s">
        <v>1295</v>
      </c>
      <c r="D1024" s="384">
        <v>7.19</v>
      </c>
    </row>
    <row r="1025" spans="1:4" s="380" customFormat="1" ht="13.5" x14ac:dyDescent="0.25">
      <c r="A1025" s="383">
        <v>93277</v>
      </c>
      <c r="B1025" s="383" t="s">
        <v>1722</v>
      </c>
      <c r="C1025" s="383" t="s">
        <v>1295</v>
      </c>
      <c r="D1025" s="384">
        <v>0.3</v>
      </c>
    </row>
    <row r="1026" spans="1:4" s="380" customFormat="1" ht="13.5" x14ac:dyDescent="0.25">
      <c r="A1026" s="383">
        <v>93278</v>
      </c>
      <c r="B1026" s="383" t="s">
        <v>1723</v>
      </c>
      <c r="C1026" s="383" t="s">
        <v>1295</v>
      </c>
      <c r="D1026" s="384">
        <v>0.03</v>
      </c>
    </row>
    <row r="1027" spans="1:4" s="380" customFormat="1" ht="13.5" x14ac:dyDescent="0.25">
      <c r="A1027" s="383">
        <v>93279</v>
      </c>
      <c r="B1027" s="383" t="s">
        <v>1724</v>
      </c>
      <c r="C1027" s="383" t="s">
        <v>1295</v>
      </c>
      <c r="D1027" s="384">
        <v>0.28000000000000003</v>
      </c>
    </row>
    <row r="1028" spans="1:4" s="380" customFormat="1" ht="13.5" x14ac:dyDescent="0.25">
      <c r="A1028" s="383">
        <v>93280</v>
      </c>
      <c r="B1028" s="383" t="s">
        <v>1725</v>
      </c>
      <c r="C1028" s="383" t="s">
        <v>1295</v>
      </c>
      <c r="D1028" s="384">
        <v>0.6</v>
      </c>
    </row>
    <row r="1029" spans="1:4" s="380" customFormat="1" ht="13.5" x14ac:dyDescent="0.25">
      <c r="A1029" s="383">
        <v>93283</v>
      </c>
      <c r="B1029" s="383" t="s">
        <v>1726</v>
      </c>
      <c r="C1029" s="383" t="s">
        <v>1295</v>
      </c>
      <c r="D1029" s="384">
        <v>81.650000000000006</v>
      </c>
    </row>
    <row r="1030" spans="1:4" s="380" customFormat="1" ht="13.5" x14ac:dyDescent="0.25">
      <c r="A1030" s="383">
        <v>93284</v>
      </c>
      <c r="B1030" s="383" t="s">
        <v>1727</v>
      </c>
      <c r="C1030" s="383" t="s">
        <v>1295</v>
      </c>
      <c r="D1030" s="384">
        <v>15.51</v>
      </c>
    </row>
    <row r="1031" spans="1:4" s="380" customFormat="1" ht="13.5" x14ac:dyDescent="0.25">
      <c r="A1031" s="383">
        <v>93285</v>
      </c>
      <c r="B1031" s="383" t="s">
        <v>1728</v>
      </c>
      <c r="C1031" s="383" t="s">
        <v>1295</v>
      </c>
      <c r="D1031" s="384">
        <v>131.25</v>
      </c>
    </row>
    <row r="1032" spans="1:4" s="380" customFormat="1" ht="13.5" x14ac:dyDescent="0.25">
      <c r="A1032" s="383">
        <v>93286</v>
      </c>
      <c r="B1032" s="383" t="s">
        <v>1729</v>
      </c>
      <c r="C1032" s="383" t="s">
        <v>1295</v>
      </c>
      <c r="D1032" s="384">
        <v>170.17</v>
      </c>
    </row>
    <row r="1033" spans="1:4" s="380" customFormat="1" ht="13.5" x14ac:dyDescent="0.25">
      <c r="A1033" s="383">
        <v>93296</v>
      </c>
      <c r="B1033" s="383" t="s">
        <v>1730</v>
      </c>
      <c r="C1033" s="383" t="s">
        <v>1295</v>
      </c>
      <c r="D1033" s="384">
        <v>5.71</v>
      </c>
    </row>
    <row r="1034" spans="1:4" s="380" customFormat="1" ht="13.5" x14ac:dyDescent="0.25">
      <c r="A1034" s="383">
        <v>93397</v>
      </c>
      <c r="B1034" s="383" t="s">
        <v>1731</v>
      </c>
      <c r="C1034" s="383" t="s">
        <v>1295</v>
      </c>
      <c r="D1034" s="384">
        <v>13.03</v>
      </c>
    </row>
    <row r="1035" spans="1:4" s="380" customFormat="1" ht="13.5" x14ac:dyDescent="0.25">
      <c r="A1035" s="383">
        <v>93398</v>
      </c>
      <c r="B1035" s="383" t="s">
        <v>1732</v>
      </c>
      <c r="C1035" s="383" t="s">
        <v>1295</v>
      </c>
      <c r="D1035" s="384">
        <v>2.73</v>
      </c>
    </row>
    <row r="1036" spans="1:4" s="380" customFormat="1" ht="13.5" x14ac:dyDescent="0.25">
      <c r="A1036" s="383">
        <v>93399</v>
      </c>
      <c r="B1036" s="383" t="s">
        <v>1733</v>
      </c>
      <c r="C1036" s="383" t="s">
        <v>1295</v>
      </c>
      <c r="D1036" s="384">
        <v>1.05</v>
      </c>
    </row>
    <row r="1037" spans="1:4" s="380" customFormat="1" ht="13.5" x14ac:dyDescent="0.25">
      <c r="A1037" s="383">
        <v>93400</v>
      </c>
      <c r="B1037" s="383" t="s">
        <v>1734</v>
      </c>
      <c r="C1037" s="383" t="s">
        <v>1295</v>
      </c>
      <c r="D1037" s="384">
        <v>24.42</v>
      </c>
    </row>
    <row r="1038" spans="1:4" s="380" customFormat="1" ht="13.5" x14ac:dyDescent="0.25">
      <c r="A1038" s="383">
        <v>93401</v>
      </c>
      <c r="B1038" s="383" t="s">
        <v>1735</v>
      </c>
      <c r="C1038" s="383" t="s">
        <v>1295</v>
      </c>
      <c r="D1038" s="384">
        <v>126.33</v>
      </c>
    </row>
    <row r="1039" spans="1:4" s="380" customFormat="1" ht="13.5" x14ac:dyDescent="0.25">
      <c r="A1039" s="383">
        <v>93404</v>
      </c>
      <c r="B1039" s="383" t="s">
        <v>1736</v>
      </c>
      <c r="C1039" s="383" t="s">
        <v>1295</v>
      </c>
      <c r="D1039" s="384">
        <v>6.5</v>
      </c>
    </row>
    <row r="1040" spans="1:4" s="380" customFormat="1" ht="13.5" x14ac:dyDescent="0.25">
      <c r="A1040" s="383">
        <v>93405</v>
      </c>
      <c r="B1040" s="383" t="s">
        <v>1737</v>
      </c>
      <c r="C1040" s="383" t="s">
        <v>1295</v>
      </c>
      <c r="D1040" s="384">
        <v>0.65</v>
      </c>
    </row>
    <row r="1041" spans="1:4" s="380" customFormat="1" ht="13.5" x14ac:dyDescent="0.25">
      <c r="A1041" s="383">
        <v>93406</v>
      </c>
      <c r="B1041" s="383" t="s">
        <v>1738</v>
      </c>
      <c r="C1041" s="383" t="s">
        <v>1295</v>
      </c>
      <c r="D1041" s="384">
        <v>8.1300000000000008</v>
      </c>
    </row>
    <row r="1042" spans="1:4" s="380" customFormat="1" ht="13.5" x14ac:dyDescent="0.25">
      <c r="A1042" s="383">
        <v>93407</v>
      </c>
      <c r="B1042" s="383" t="s">
        <v>1739</v>
      </c>
      <c r="C1042" s="383" t="s">
        <v>1295</v>
      </c>
      <c r="D1042" s="384">
        <v>37.659999999999997</v>
      </c>
    </row>
    <row r="1043" spans="1:4" s="380" customFormat="1" ht="13.5" x14ac:dyDescent="0.25">
      <c r="A1043" s="383">
        <v>93411</v>
      </c>
      <c r="B1043" s="383" t="s">
        <v>1740</v>
      </c>
      <c r="C1043" s="383" t="s">
        <v>1295</v>
      </c>
      <c r="D1043" s="384">
        <v>0.21</v>
      </c>
    </row>
    <row r="1044" spans="1:4" s="380" customFormat="1" ht="13.5" x14ac:dyDescent="0.25">
      <c r="A1044" s="383">
        <v>93412</v>
      </c>
      <c r="B1044" s="383" t="s">
        <v>1741</v>
      </c>
      <c r="C1044" s="383" t="s">
        <v>1295</v>
      </c>
      <c r="D1044" s="384">
        <v>0.03</v>
      </c>
    </row>
    <row r="1045" spans="1:4" s="380" customFormat="1" ht="13.5" x14ac:dyDescent="0.25">
      <c r="A1045" s="383">
        <v>93413</v>
      </c>
      <c r="B1045" s="383" t="s">
        <v>1742</v>
      </c>
      <c r="C1045" s="383" t="s">
        <v>1295</v>
      </c>
      <c r="D1045" s="384">
        <v>0.19</v>
      </c>
    </row>
    <row r="1046" spans="1:4" s="380" customFormat="1" ht="13.5" x14ac:dyDescent="0.25">
      <c r="A1046" s="383">
        <v>93414</v>
      </c>
      <c r="B1046" s="383" t="s">
        <v>1743</v>
      </c>
      <c r="C1046" s="383" t="s">
        <v>1295</v>
      </c>
      <c r="D1046" s="384">
        <v>15.74</v>
      </c>
    </row>
    <row r="1047" spans="1:4" s="380" customFormat="1" ht="13.5" x14ac:dyDescent="0.25">
      <c r="A1047" s="383">
        <v>93417</v>
      </c>
      <c r="B1047" s="383" t="s">
        <v>1744</v>
      </c>
      <c r="C1047" s="383" t="s">
        <v>1295</v>
      </c>
      <c r="D1047" s="384">
        <v>2.79</v>
      </c>
    </row>
    <row r="1048" spans="1:4" s="380" customFormat="1" ht="13.5" x14ac:dyDescent="0.25">
      <c r="A1048" s="383">
        <v>93418</v>
      </c>
      <c r="B1048" s="383" t="s">
        <v>1745</v>
      </c>
      <c r="C1048" s="383" t="s">
        <v>1295</v>
      </c>
      <c r="D1048" s="384">
        <v>0.5</v>
      </c>
    </row>
    <row r="1049" spans="1:4" s="380" customFormat="1" ht="13.5" x14ac:dyDescent="0.25">
      <c r="A1049" s="383">
        <v>93419</v>
      </c>
      <c r="B1049" s="383" t="s">
        <v>1746</v>
      </c>
      <c r="C1049" s="383" t="s">
        <v>1295</v>
      </c>
      <c r="D1049" s="384">
        <v>2.4900000000000002</v>
      </c>
    </row>
    <row r="1050" spans="1:4" s="380" customFormat="1" ht="13.5" x14ac:dyDescent="0.25">
      <c r="A1050" s="383">
        <v>93420</v>
      </c>
      <c r="B1050" s="383" t="s">
        <v>1747</v>
      </c>
      <c r="C1050" s="383" t="s">
        <v>1295</v>
      </c>
      <c r="D1050" s="384">
        <v>53.58</v>
      </c>
    </row>
    <row r="1051" spans="1:4" s="380" customFormat="1" ht="13.5" x14ac:dyDescent="0.25">
      <c r="A1051" s="383">
        <v>93423</v>
      </c>
      <c r="B1051" s="383" t="s">
        <v>1748</v>
      </c>
      <c r="C1051" s="383" t="s">
        <v>1295</v>
      </c>
      <c r="D1051" s="384">
        <v>3.95</v>
      </c>
    </row>
    <row r="1052" spans="1:4" s="380" customFormat="1" ht="13.5" x14ac:dyDescent="0.25">
      <c r="A1052" s="383">
        <v>93424</v>
      </c>
      <c r="B1052" s="383" t="s">
        <v>1749</v>
      </c>
      <c r="C1052" s="383" t="s">
        <v>1295</v>
      </c>
      <c r="D1052" s="384">
        <v>0.71</v>
      </c>
    </row>
    <row r="1053" spans="1:4" s="380" customFormat="1" ht="13.5" x14ac:dyDescent="0.25">
      <c r="A1053" s="383">
        <v>93425</v>
      </c>
      <c r="B1053" s="383" t="s">
        <v>1750</v>
      </c>
      <c r="C1053" s="383" t="s">
        <v>1295</v>
      </c>
      <c r="D1053" s="384">
        <v>3.53</v>
      </c>
    </row>
    <row r="1054" spans="1:4" s="380" customFormat="1" ht="13.5" x14ac:dyDescent="0.25">
      <c r="A1054" s="383">
        <v>93426</v>
      </c>
      <c r="B1054" s="383" t="s">
        <v>1751</v>
      </c>
      <c r="C1054" s="383" t="s">
        <v>1295</v>
      </c>
      <c r="D1054" s="384">
        <v>128.05000000000001</v>
      </c>
    </row>
    <row r="1055" spans="1:4" s="380" customFormat="1" ht="13.5" x14ac:dyDescent="0.25">
      <c r="A1055" s="383">
        <v>93429</v>
      </c>
      <c r="B1055" s="383" t="s">
        <v>1752</v>
      </c>
      <c r="C1055" s="383" t="s">
        <v>1295</v>
      </c>
      <c r="D1055" s="384">
        <v>96.8</v>
      </c>
    </row>
    <row r="1056" spans="1:4" s="380" customFormat="1" ht="13.5" x14ac:dyDescent="0.25">
      <c r="A1056" s="383">
        <v>93430</v>
      </c>
      <c r="B1056" s="383" t="s">
        <v>1753</v>
      </c>
      <c r="C1056" s="383" t="s">
        <v>1295</v>
      </c>
      <c r="D1056" s="384">
        <v>17.420000000000002</v>
      </c>
    </row>
    <row r="1057" spans="1:4" s="380" customFormat="1" ht="13.5" x14ac:dyDescent="0.25">
      <c r="A1057" s="383">
        <v>93431</v>
      </c>
      <c r="B1057" s="383" t="s">
        <v>1754</v>
      </c>
      <c r="C1057" s="383" t="s">
        <v>1295</v>
      </c>
      <c r="D1057" s="384">
        <v>155.6</v>
      </c>
    </row>
    <row r="1058" spans="1:4" s="380" customFormat="1" ht="13.5" x14ac:dyDescent="0.25">
      <c r="A1058" s="383">
        <v>93432</v>
      </c>
      <c r="B1058" s="383" t="s">
        <v>1755</v>
      </c>
      <c r="C1058" s="383" t="s">
        <v>1295</v>
      </c>
      <c r="D1058" s="385">
        <v>2294.4</v>
      </c>
    </row>
    <row r="1059" spans="1:4" s="380" customFormat="1" ht="13.5" x14ac:dyDescent="0.25">
      <c r="A1059" s="383">
        <v>93435</v>
      </c>
      <c r="B1059" s="383" t="s">
        <v>1756</v>
      </c>
      <c r="C1059" s="383" t="s">
        <v>1295</v>
      </c>
      <c r="D1059" s="384">
        <v>5.24</v>
      </c>
    </row>
    <row r="1060" spans="1:4" s="380" customFormat="1" ht="13.5" x14ac:dyDescent="0.25">
      <c r="A1060" s="383">
        <v>93436</v>
      </c>
      <c r="B1060" s="383" t="s">
        <v>1757</v>
      </c>
      <c r="C1060" s="383" t="s">
        <v>1295</v>
      </c>
      <c r="D1060" s="384">
        <v>1.1000000000000001</v>
      </c>
    </row>
    <row r="1061" spans="1:4" s="380" customFormat="1" ht="13.5" x14ac:dyDescent="0.25">
      <c r="A1061" s="383">
        <v>93437</v>
      </c>
      <c r="B1061" s="383" t="s">
        <v>1758</v>
      </c>
      <c r="C1061" s="383" t="s">
        <v>1295</v>
      </c>
      <c r="D1061" s="384">
        <v>9.82</v>
      </c>
    </row>
    <row r="1062" spans="1:4" s="380" customFormat="1" ht="13.5" x14ac:dyDescent="0.25">
      <c r="A1062" s="383">
        <v>93438</v>
      </c>
      <c r="B1062" s="383" t="s">
        <v>1759</v>
      </c>
      <c r="C1062" s="383" t="s">
        <v>1295</v>
      </c>
      <c r="D1062" s="384">
        <v>23.71</v>
      </c>
    </row>
    <row r="1063" spans="1:4" s="380" customFormat="1" ht="13.5" x14ac:dyDescent="0.25">
      <c r="A1063" s="383">
        <v>95114</v>
      </c>
      <c r="B1063" s="383" t="s">
        <v>1760</v>
      </c>
      <c r="C1063" s="383" t="s">
        <v>1295</v>
      </c>
      <c r="D1063" s="384">
        <v>1.38</v>
      </c>
    </row>
    <row r="1064" spans="1:4" s="380" customFormat="1" ht="13.5" x14ac:dyDescent="0.25">
      <c r="A1064" s="383">
        <v>95115</v>
      </c>
      <c r="B1064" s="383" t="s">
        <v>1761</v>
      </c>
      <c r="C1064" s="383" t="s">
        <v>1295</v>
      </c>
      <c r="D1064" s="384">
        <v>0.16</v>
      </c>
    </row>
    <row r="1065" spans="1:4" s="380" customFormat="1" ht="13.5" x14ac:dyDescent="0.25">
      <c r="A1065" s="383">
        <v>95116</v>
      </c>
      <c r="B1065" s="383" t="s">
        <v>1762</v>
      </c>
      <c r="C1065" s="383" t="s">
        <v>1295</v>
      </c>
      <c r="D1065" s="384">
        <v>31.99</v>
      </c>
    </row>
    <row r="1066" spans="1:4" s="380" customFormat="1" ht="13.5" x14ac:dyDescent="0.25">
      <c r="A1066" s="383">
        <v>95117</v>
      </c>
      <c r="B1066" s="383" t="s">
        <v>1763</v>
      </c>
      <c r="C1066" s="383" t="s">
        <v>1295</v>
      </c>
      <c r="D1066" s="384">
        <v>5.04</v>
      </c>
    </row>
    <row r="1067" spans="1:4" s="380" customFormat="1" ht="13.5" x14ac:dyDescent="0.25">
      <c r="A1067" s="383">
        <v>95118</v>
      </c>
      <c r="B1067" s="383" t="s">
        <v>1764</v>
      </c>
      <c r="C1067" s="383" t="s">
        <v>1295</v>
      </c>
      <c r="D1067" s="384">
        <v>49.93</v>
      </c>
    </row>
    <row r="1068" spans="1:4" s="380" customFormat="1" ht="13.5" x14ac:dyDescent="0.25">
      <c r="A1068" s="383">
        <v>95119</v>
      </c>
      <c r="B1068" s="383" t="s">
        <v>1765</v>
      </c>
      <c r="C1068" s="383" t="s">
        <v>1295</v>
      </c>
      <c r="D1068" s="384">
        <v>8.98</v>
      </c>
    </row>
    <row r="1069" spans="1:4" s="380" customFormat="1" ht="13.5" x14ac:dyDescent="0.25">
      <c r="A1069" s="383">
        <v>95120</v>
      </c>
      <c r="B1069" s="383" t="s">
        <v>1766</v>
      </c>
      <c r="C1069" s="383" t="s">
        <v>1295</v>
      </c>
      <c r="D1069" s="384">
        <v>49.08</v>
      </c>
    </row>
    <row r="1070" spans="1:4" s="380" customFormat="1" ht="13.5" x14ac:dyDescent="0.25">
      <c r="A1070" s="383">
        <v>95123</v>
      </c>
      <c r="B1070" s="383" t="s">
        <v>1767</v>
      </c>
      <c r="C1070" s="383" t="s">
        <v>1295</v>
      </c>
      <c r="D1070" s="384">
        <v>16.920000000000002</v>
      </c>
    </row>
    <row r="1071" spans="1:4" s="380" customFormat="1" ht="13.5" x14ac:dyDescent="0.25">
      <c r="A1071" s="383">
        <v>95124</v>
      </c>
      <c r="B1071" s="383" t="s">
        <v>1768</v>
      </c>
      <c r="C1071" s="383" t="s">
        <v>1295</v>
      </c>
      <c r="D1071" s="384">
        <v>2.66</v>
      </c>
    </row>
    <row r="1072" spans="1:4" s="380" customFormat="1" ht="13.5" x14ac:dyDescent="0.25">
      <c r="A1072" s="383">
        <v>95125</v>
      </c>
      <c r="B1072" s="383" t="s">
        <v>1769</v>
      </c>
      <c r="C1072" s="383" t="s">
        <v>1295</v>
      </c>
      <c r="D1072" s="384">
        <v>18.510000000000002</v>
      </c>
    </row>
    <row r="1073" spans="1:4" s="380" customFormat="1" ht="13.5" x14ac:dyDescent="0.25">
      <c r="A1073" s="383">
        <v>95126</v>
      </c>
      <c r="B1073" s="383" t="s">
        <v>1770</v>
      </c>
      <c r="C1073" s="383" t="s">
        <v>1295</v>
      </c>
      <c r="D1073" s="384">
        <v>117.63</v>
      </c>
    </row>
    <row r="1074" spans="1:4" s="380" customFormat="1" ht="13.5" x14ac:dyDescent="0.25">
      <c r="A1074" s="383">
        <v>95129</v>
      </c>
      <c r="B1074" s="383" t="s">
        <v>1771</v>
      </c>
      <c r="C1074" s="383" t="s">
        <v>1295</v>
      </c>
      <c r="D1074" s="384">
        <v>30.02</v>
      </c>
    </row>
    <row r="1075" spans="1:4" s="380" customFormat="1" ht="13.5" x14ac:dyDescent="0.25">
      <c r="A1075" s="383">
        <v>95130</v>
      </c>
      <c r="B1075" s="383" t="s">
        <v>1772</v>
      </c>
      <c r="C1075" s="383" t="s">
        <v>1295</v>
      </c>
      <c r="D1075" s="384">
        <v>5.4</v>
      </c>
    </row>
    <row r="1076" spans="1:4" s="380" customFormat="1" ht="13.5" x14ac:dyDescent="0.25">
      <c r="A1076" s="383">
        <v>95131</v>
      </c>
      <c r="B1076" s="383" t="s">
        <v>1773</v>
      </c>
      <c r="C1076" s="383" t="s">
        <v>1295</v>
      </c>
      <c r="D1076" s="384">
        <v>56.3</v>
      </c>
    </row>
    <row r="1077" spans="1:4" s="380" customFormat="1" ht="13.5" x14ac:dyDescent="0.25">
      <c r="A1077" s="383">
        <v>95132</v>
      </c>
      <c r="B1077" s="383" t="s">
        <v>1774</v>
      </c>
      <c r="C1077" s="383" t="s">
        <v>1295</v>
      </c>
      <c r="D1077" s="384">
        <v>25.76</v>
      </c>
    </row>
    <row r="1078" spans="1:4" s="380" customFormat="1" ht="13.5" x14ac:dyDescent="0.25">
      <c r="A1078" s="383">
        <v>95136</v>
      </c>
      <c r="B1078" s="383" t="s">
        <v>1775</v>
      </c>
      <c r="C1078" s="383" t="s">
        <v>1295</v>
      </c>
      <c r="D1078" s="384">
        <v>0.03</v>
      </c>
    </row>
    <row r="1079" spans="1:4" s="380" customFormat="1" ht="13.5" x14ac:dyDescent="0.25">
      <c r="A1079" s="383">
        <v>95137</v>
      </c>
      <c r="B1079" s="383" t="s">
        <v>1776</v>
      </c>
      <c r="C1079" s="383" t="s">
        <v>1295</v>
      </c>
      <c r="D1079" s="384">
        <v>0.01</v>
      </c>
    </row>
    <row r="1080" spans="1:4" s="380" customFormat="1" ht="13.5" x14ac:dyDescent="0.25">
      <c r="A1080" s="383">
        <v>95138</v>
      </c>
      <c r="B1080" s="383" t="s">
        <v>1777</v>
      </c>
      <c r="C1080" s="383" t="s">
        <v>1295</v>
      </c>
      <c r="D1080" s="384">
        <v>0.02</v>
      </c>
    </row>
    <row r="1081" spans="1:4" s="380" customFormat="1" ht="13.5" x14ac:dyDescent="0.25">
      <c r="A1081" s="383">
        <v>95208</v>
      </c>
      <c r="B1081" s="383" t="s">
        <v>1778</v>
      </c>
      <c r="C1081" s="383" t="s">
        <v>1295</v>
      </c>
      <c r="D1081" s="384">
        <v>44.01</v>
      </c>
    </row>
    <row r="1082" spans="1:4" s="380" customFormat="1" ht="13.5" x14ac:dyDescent="0.25">
      <c r="A1082" s="383">
        <v>95209</v>
      </c>
      <c r="B1082" s="383" t="s">
        <v>1779</v>
      </c>
      <c r="C1082" s="383" t="s">
        <v>1295</v>
      </c>
      <c r="D1082" s="384">
        <v>5.22</v>
      </c>
    </row>
    <row r="1083" spans="1:4" s="380" customFormat="1" ht="13.5" x14ac:dyDescent="0.25">
      <c r="A1083" s="383">
        <v>95210</v>
      </c>
      <c r="B1083" s="383" t="s">
        <v>1780</v>
      </c>
      <c r="C1083" s="383" t="s">
        <v>1295</v>
      </c>
      <c r="D1083" s="384">
        <v>48.14</v>
      </c>
    </row>
    <row r="1084" spans="1:4" s="380" customFormat="1" ht="13.5" x14ac:dyDescent="0.25">
      <c r="A1084" s="383">
        <v>95211</v>
      </c>
      <c r="B1084" s="383" t="s">
        <v>1781</v>
      </c>
      <c r="C1084" s="383" t="s">
        <v>1295</v>
      </c>
      <c r="D1084" s="384">
        <v>7.19</v>
      </c>
    </row>
    <row r="1085" spans="1:4" s="380" customFormat="1" ht="13.5" x14ac:dyDescent="0.25">
      <c r="A1085" s="383">
        <v>95217</v>
      </c>
      <c r="B1085" s="383" t="s">
        <v>1782</v>
      </c>
      <c r="C1085" s="383" t="s">
        <v>1295</v>
      </c>
      <c r="D1085" s="384">
        <v>0.48</v>
      </c>
    </row>
    <row r="1086" spans="1:4" s="380" customFormat="1" ht="13.5" x14ac:dyDescent="0.25">
      <c r="A1086" s="383">
        <v>95255</v>
      </c>
      <c r="B1086" s="383" t="s">
        <v>1783</v>
      </c>
      <c r="C1086" s="383" t="s">
        <v>1295</v>
      </c>
      <c r="D1086" s="384">
        <v>1.22</v>
      </c>
    </row>
    <row r="1087" spans="1:4" s="380" customFormat="1" ht="13.5" x14ac:dyDescent="0.25">
      <c r="A1087" s="383">
        <v>95256</v>
      </c>
      <c r="B1087" s="383" t="s">
        <v>1784</v>
      </c>
      <c r="C1087" s="383" t="s">
        <v>1295</v>
      </c>
      <c r="D1087" s="384">
        <v>0.14000000000000001</v>
      </c>
    </row>
    <row r="1088" spans="1:4" s="380" customFormat="1" ht="13.5" x14ac:dyDescent="0.25">
      <c r="A1088" s="383">
        <v>95257</v>
      </c>
      <c r="B1088" s="383" t="s">
        <v>1785</v>
      </c>
      <c r="C1088" s="383" t="s">
        <v>1295</v>
      </c>
      <c r="D1088" s="384">
        <v>1.53</v>
      </c>
    </row>
    <row r="1089" spans="1:4" s="380" customFormat="1" ht="13.5" x14ac:dyDescent="0.25">
      <c r="A1089" s="383">
        <v>95260</v>
      </c>
      <c r="B1089" s="383" t="s">
        <v>1786</v>
      </c>
      <c r="C1089" s="383" t="s">
        <v>1295</v>
      </c>
      <c r="D1089" s="384">
        <v>0.56999999999999995</v>
      </c>
    </row>
    <row r="1090" spans="1:4" s="380" customFormat="1" ht="13.5" x14ac:dyDescent="0.25">
      <c r="A1090" s="383">
        <v>95261</v>
      </c>
      <c r="B1090" s="383" t="s">
        <v>1787</v>
      </c>
      <c r="C1090" s="383" t="s">
        <v>1295</v>
      </c>
      <c r="D1090" s="384">
        <v>0.14000000000000001</v>
      </c>
    </row>
    <row r="1091" spans="1:4" s="380" customFormat="1" ht="13.5" x14ac:dyDescent="0.25">
      <c r="A1091" s="383">
        <v>95262</v>
      </c>
      <c r="B1091" s="383" t="s">
        <v>1788</v>
      </c>
      <c r="C1091" s="383" t="s">
        <v>1295</v>
      </c>
      <c r="D1091" s="384">
        <v>1.28</v>
      </c>
    </row>
    <row r="1092" spans="1:4" s="380" customFormat="1" ht="13.5" x14ac:dyDescent="0.25">
      <c r="A1092" s="383">
        <v>95263</v>
      </c>
      <c r="B1092" s="383" t="s">
        <v>1789</v>
      </c>
      <c r="C1092" s="383" t="s">
        <v>1295</v>
      </c>
      <c r="D1092" s="384">
        <v>4.88</v>
      </c>
    </row>
    <row r="1093" spans="1:4" s="380" customFormat="1" ht="13.5" x14ac:dyDescent="0.25">
      <c r="A1093" s="383">
        <v>95266</v>
      </c>
      <c r="B1093" s="383" t="s">
        <v>1790</v>
      </c>
      <c r="C1093" s="383" t="s">
        <v>1295</v>
      </c>
      <c r="D1093" s="384">
        <v>0.44</v>
      </c>
    </row>
    <row r="1094" spans="1:4" s="380" customFormat="1" ht="13.5" x14ac:dyDescent="0.25">
      <c r="A1094" s="383">
        <v>95267</v>
      </c>
      <c r="B1094" s="383" t="s">
        <v>1791</v>
      </c>
      <c r="C1094" s="383" t="s">
        <v>1295</v>
      </c>
      <c r="D1094" s="384">
        <v>0.04</v>
      </c>
    </row>
    <row r="1095" spans="1:4" s="380" customFormat="1" ht="13.5" x14ac:dyDescent="0.25">
      <c r="A1095" s="383">
        <v>95268</v>
      </c>
      <c r="B1095" s="383" t="s">
        <v>1792</v>
      </c>
      <c r="C1095" s="383" t="s">
        <v>1295</v>
      </c>
      <c r="D1095" s="384">
        <v>0.43</v>
      </c>
    </row>
    <row r="1096" spans="1:4" s="380" customFormat="1" ht="13.5" x14ac:dyDescent="0.25">
      <c r="A1096" s="383">
        <v>95269</v>
      </c>
      <c r="B1096" s="383" t="s">
        <v>1793</v>
      </c>
      <c r="C1096" s="383" t="s">
        <v>1295</v>
      </c>
      <c r="D1096" s="384">
        <v>9.1199999999999992</v>
      </c>
    </row>
    <row r="1097" spans="1:4" s="380" customFormat="1" ht="13.5" x14ac:dyDescent="0.25">
      <c r="A1097" s="383">
        <v>95272</v>
      </c>
      <c r="B1097" s="383" t="s">
        <v>1794</v>
      </c>
      <c r="C1097" s="383" t="s">
        <v>1295</v>
      </c>
      <c r="D1097" s="384">
        <v>0.43</v>
      </c>
    </row>
    <row r="1098" spans="1:4" s="380" customFormat="1" ht="13.5" x14ac:dyDescent="0.25">
      <c r="A1098" s="383">
        <v>95273</v>
      </c>
      <c r="B1098" s="383" t="s">
        <v>1795</v>
      </c>
      <c r="C1098" s="383" t="s">
        <v>1295</v>
      </c>
      <c r="D1098" s="384">
        <v>0.05</v>
      </c>
    </row>
    <row r="1099" spans="1:4" s="380" customFormat="1" ht="13.5" x14ac:dyDescent="0.25">
      <c r="A1099" s="383">
        <v>95274</v>
      </c>
      <c r="B1099" s="383" t="s">
        <v>1796</v>
      </c>
      <c r="C1099" s="383" t="s">
        <v>1295</v>
      </c>
      <c r="D1099" s="384">
        <v>0.34</v>
      </c>
    </row>
    <row r="1100" spans="1:4" s="380" customFormat="1" ht="13.5" x14ac:dyDescent="0.25">
      <c r="A1100" s="383">
        <v>95275</v>
      </c>
      <c r="B1100" s="383" t="s">
        <v>1797</v>
      </c>
      <c r="C1100" s="383" t="s">
        <v>1295</v>
      </c>
      <c r="D1100" s="384">
        <v>1.95</v>
      </c>
    </row>
    <row r="1101" spans="1:4" s="380" customFormat="1" ht="13.5" x14ac:dyDescent="0.25">
      <c r="A1101" s="383">
        <v>95278</v>
      </c>
      <c r="B1101" s="383" t="s">
        <v>1798</v>
      </c>
      <c r="C1101" s="383" t="s">
        <v>1295</v>
      </c>
      <c r="D1101" s="384">
        <v>0.47</v>
      </c>
    </row>
    <row r="1102" spans="1:4" s="380" customFormat="1" ht="13.5" x14ac:dyDescent="0.25">
      <c r="A1102" s="383">
        <v>95279</v>
      </c>
      <c r="B1102" s="383" t="s">
        <v>1799</v>
      </c>
      <c r="C1102" s="383" t="s">
        <v>1295</v>
      </c>
      <c r="D1102" s="384">
        <v>0.05</v>
      </c>
    </row>
    <row r="1103" spans="1:4" s="380" customFormat="1" ht="13.5" x14ac:dyDescent="0.25">
      <c r="A1103" s="383">
        <v>95280</v>
      </c>
      <c r="B1103" s="383" t="s">
        <v>1800</v>
      </c>
      <c r="C1103" s="383" t="s">
        <v>1295</v>
      </c>
      <c r="D1103" s="384">
        <v>0.37</v>
      </c>
    </row>
    <row r="1104" spans="1:4" s="380" customFormat="1" ht="13.5" x14ac:dyDescent="0.25">
      <c r="A1104" s="383">
        <v>95281</v>
      </c>
      <c r="B1104" s="383" t="s">
        <v>1801</v>
      </c>
      <c r="C1104" s="383" t="s">
        <v>1295</v>
      </c>
      <c r="D1104" s="384">
        <v>9.1199999999999992</v>
      </c>
    </row>
    <row r="1105" spans="1:4" s="380" customFormat="1" ht="13.5" x14ac:dyDescent="0.25">
      <c r="A1105" s="383">
        <v>95617</v>
      </c>
      <c r="B1105" s="383" t="s">
        <v>1802</v>
      </c>
      <c r="C1105" s="383" t="s">
        <v>1295</v>
      </c>
      <c r="D1105" s="384">
        <v>1</v>
      </c>
    </row>
    <row r="1106" spans="1:4" s="380" customFormat="1" ht="13.5" x14ac:dyDescent="0.25">
      <c r="A1106" s="383">
        <v>95618</v>
      </c>
      <c r="B1106" s="383" t="s">
        <v>1803</v>
      </c>
      <c r="C1106" s="383" t="s">
        <v>1295</v>
      </c>
      <c r="D1106" s="384">
        <v>0.11</v>
      </c>
    </row>
    <row r="1107" spans="1:4" s="380" customFormat="1" ht="13.5" x14ac:dyDescent="0.25">
      <c r="A1107" s="383">
        <v>95619</v>
      </c>
      <c r="B1107" s="383" t="s">
        <v>1804</v>
      </c>
      <c r="C1107" s="383" t="s">
        <v>1295</v>
      </c>
      <c r="D1107" s="384">
        <v>1.26</v>
      </c>
    </row>
    <row r="1108" spans="1:4" s="380" customFormat="1" ht="13.5" x14ac:dyDescent="0.25">
      <c r="A1108" s="383">
        <v>95627</v>
      </c>
      <c r="B1108" s="383" t="s">
        <v>1805</v>
      </c>
      <c r="C1108" s="383" t="s">
        <v>1295</v>
      </c>
      <c r="D1108" s="384">
        <v>35.119999999999997</v>
      </c>
    </row>
    <row r="1109" spans="1:4" s="380" customFormat="1" ht="13.5" x14ac:dyDescent="0.25">
      <c r="A1109" s="383">
        <v>95628</v>
      </c>
      <c r="B1109" s="383" t="s">
        <v>1806</v>
      </c>
      <c r="C1109" s="383" t="s">
        <v>1295</v>
      </c>
      <c r="D1109" s="384">
        <v>4.87</v>
      </c>
    </row>
    <row r="1110" spans="1:4" s="380" customFormat="1" ht="13.5" x14ac:dyDescent="0.25">
      <c r="A1110" s="383">
        <v>95629</v>
      </c>
      <c r="B1110" s="383" t="s">
        <v>1807</v>
      </c>
      <c r="C1110" s="383" t="s">
        <v>1295</v>
      </c>
      <c r="D1110" s="384">
        <v>43.95</v>
      </c>
    </row>
    <row r="1111" spans="1:4" s="380" customFormat="1" ht="13.5" x14ac:dyDescent="0.25">
      <c r="A1111" s="383">
        <v>95630</v>
      </c>
      <c r="B1111" s="383" t="s">
        <v>1808</v>
      </c>
      <c r="C1111" s="383" t="s">
        <v>1295</v>
      </c>
      <c r="D1111" s="384">
        <v>71.31</v>
      </c>
    </row>
    <row r="1112" spans="1:4" s="380" customFormat="1" ht="13.5" x14ac:dyDescent="0.25">
      <c r="A1112" s="383">
        <v>95698</v>
      </c>
      <c r="B1112" s="383" t="s">
        <v>1809</v>
      </c>
      <c r="C1112" s="383" t="s">
        <v>1295</v>
      </c>
      <c r="D1112" s="384">
        <v>4.08</v>
      </c>
    </row>
    <row r="1113" spans="1:4" s="380" customFormat="1" ht="13.5" x14ac:dyDescent="0.25">
      <c r="A1113" s="383">
        <v>95699</v>
      </c>
      <c r="B1113" s="383" t="s">
        <v>1810</v>
      </c>
      <c r="C1113" s="383" t="s">
        <v>1295</v>
      </c>
      <c r="D1113" s="384">
        <v>0.48</v>
      </c>
    </row>
    <row r="1114" spans="1:4" s="380" customFormat="1" ht="13.5" x14ac:dyDescent="0.25">
      <c r="A1114" s="383">
        <v>95700</v>
      </c>
      <c r="B1114" s="383" t="s">
        <v>1811</v>
      </c>
      <c r="C1114" s="383" t="s">
        <v>1295</v>
      </c>
      <c r="D1114" s="384">
        <v>5.0999999999999996</v>
      </c>
    </row>
    <row r="1115" spans="1:4" s="380" customFormat="1" ht="13.5" x14ac:dyDescent="0.25">
      <c r="A1115" s="383">
        <v>95701</v>
      </c>
      <c r="B1115" s="383" t="s">
        <v>1812</v>
      </c>
      <c r="C1115" s="383" t="s">
        <v>1295</v>
      </c>
      <c r="D1115" s="384">
        <v>2.41</v>
      </c>
    </row>
    <row r="1116" spans="1:4" s="380" customFormat="1" ht="13.5" x14ac:dyDescent="0.25">
      <c r="A1116" s="383">
        <v>95704</v>
      </c>
      <c r="B1116" s="383" t="s">
        <v>1813</v>
      </c>
      <c r="C1116" s="383" t="s">
        <v>1295</v>
      </c>
      <c r="D1116" s="384">
        <v>32.770000000000003</v>
      </c>
    </row>
    <row r="1117" spans="1:4" s="380" customFormat="1" ht="13.5" x14ac:dyDescent="0.25">
      <c r="A1117" s="383">
        <v>95705</v>
      </c>
      <c r="B1117" s="383" t="s">
        <v>1814</v>
      </c>
      <c r="C1117" s="383" t="s">
        <v>1295</v>
      </c>
      <c r="D1117" s="384">
        <v>4.67</v>
      </c>
    </row>
    <row r="1118" spans="1:4" s="380" customFormat="1" ht="13.5" x14ac:dyDescent="0.25">
      <c r="A1118" s="383">
        <v>95706</v>
      </c>
      <c r="B1118" s="383" t="s">
        <v>1815</v>
      </c>
      <c r="C1118" s="383" t="s">
        <v>1295</v>
      </c>
      <c r="D1118" s="384">
        <v>41.02</v>
      </c>
    </row>
    <row r="1119" spans="1:4" s="380" customFormat="1" ht="13.5" x14ac:dyDescent="0.25">
      <c r="A1119" s="383">
        <v>95707</v>
      </c>
      <c r="B1119" s="383" t="s">
        <v>1816</v>
      </c>
      <c r="C1119" s="383" t="s">
        <v>1295</v>
      </c>
      <c r="D1119" s="384">
        <v>26.85</v>
      </c>
    </row>
    <row r="1120" spans="1:4" s="380" customFormat="1" ht="13.5" x14ac:dyDescent="0.25">
      <c r="A1120" s="383">
        <v>95710</v>
      </c>
      <c r="B1120" s="383" t="s">
        <v>1817</v>
      </c>
      <c r="C1120" s="383" t="s">
        <v>1295</v>
      </c>
      <c r="D1120" s="384">
        <v>39.39</v>
      </c>
    </row>
    <row r="1121" spans="1:4" s="380" customFormat="1" ht="13.5" x14ac:dyDescent="0.25">
      <c r="A1121" s="383">
        <v>95711</v>
      </c>
      <c r="B1121" s="383" t="s">
        <v>1818</v>
      </c>
      <c r="C1121" s="383" t="s">
        <v>1295</v>
      </c>
      <c r="D1121" s="384">
        <v>5.34</v>
      </c>
    </row>
    <row r="1122" spans="1:4" s="380" customFormat="1" ht="13.5" x14ac:dyDescent="0.25">
      <c r="A1122" s="383">
        <v>95712</v>
      </c>
      <c r="B1122" s="383" t="s">
        <v>1819</v>
      </c>
      <c r="C1122" s="383" t="s">
        <v>1295</v>
      </c>
      <c r="D1122" s="384">
        <v>49.24</v>
      </c>
    </row>
    <row r="1123" spans="1:4" s="380" customFormat="1" ht="13.5" x14ac:dyDescent="0.25">
      <c r="A1123" s="383">
        <v>95713</v>
      </c>
      <c r="B1123" s="383" t="s">
        <v>1820</v>
      </c>
      <c r="C1123" s="383" t="s">
        <v>1295</v>
      </c>
      <c r="D1123" s="384">
        <v>71.84</v>
      </c>
    </row>
    <row r="1124" spans="1:4" s="380" customFormat="1" ht="13.5" x14ac:dyDescent="0.25">
      <c r="A1124" s="383">
        <v>95716</v>
      </c>
      <c r="B1124" s="383" t="s">
        <v>1821</v>
      </c>
      <c r="C1124" s="383" t="s">
        <v>1295</v>
      </c>
      <c r="D1124" s="384">
        <v>37.92</v>
      </c>
    </row>
    <row r="1125" spans="1:4" s="380" customFormat="1" ht="13.5" x14ac:dyDescent="0.25">
      <c r="A1125" s="383">
        <v>95717</v>
      </c>
      <c r="B1125" s="383" t="s">
        <v>1822</v>
      </c>
      <c r="C1125" s="383" t="s">
        <v>1295</v>
      </c>
      <c r="D1125" s="384">
        <v>5.14</v>
      </c>
    </row>
    <row r="1126" spans="1:4" s="380" customFormat="1" ht="13.5" x14ac:dyDescent="0.25">
      <c r="A1126" s="383">
        <v>95718</v>
      </c>
      <c r="B1126" s="383" t="s">
        <v>1823</v>
      </c>
      <c r="C1126" s="383" t="s">
        <v>1295</v>
      </c>
      <c r="D1126" s="384">
        <v>47.4</v>
      </c>
    </row>
    <row r="1127" spans="1:4" s="380" customFormat="1" ht="13.5" x14ac:dyDescent="0.25">
      <c r="A1127" s="383">
        <v>95719</v>
      </c>
      <c r="B1127" s="383" t="s">
        <v>1824</v>
      </c>
      <c r="C1127" s="383" t="s">
        <v>1295</v>
      </c>
      <c r="D1127" s="384">
        <v>71.84</v>
      </c>
    </row>
    <row r="1128" spans="1:4" s="380" customFormat="1" ht="13.5" x14ac:dyDescent="0.25">
      <c r="A1128" s="383">
        <v>95869</v>
      </c>
      <c r="B1128" s="383" t="s">
        <v>1825</v>
      </c>
      <c r="C1128" s="383" t="s">
        <v>1295</v>
      </c>
      <c r="D1128" s="384">
        <v>1.1299999999999999</v>
      </c>
    </row>
    <row r="1129" spans="1:4" s="380" customFormat="1" ht="13.5" x14ac:dyDescent="0.25">
      <c r="A1129" s="383">
        <v>95870</v>
      </c>
      <c r="B1129" s="383" t="s">
        <v>1826</v>
      </c>
      <c r="C1129" s="383" t="s">
        <v>1295</v>
      </c>
      <c r="D1129" s="384">
        <v>5.64</v>
      </c>
    </row>
    <row r="1130" spans="1:4" s="380" customFormat="1" ht="13.5" x14ac:dyDescent="0.25">
      <c r="A1130" s="383">
        <v>95871</v>
      </c>
      <c r="B1130" s="383" t="s">
        <v>1827</v>
      </c>
      <c r="C1130" s="383" t="s">
        <v>1295</v>
      </c>
      <c r="D1130" s="384">
        <v>218.15</v>
      </c>
    </row>
    <row r="1131" spans="1:4" s="380" customFormat="1" ht="13.5" x14ac:dyDescent="0.25">
      <c r="A1131" s="383">
        <v>95874</v>
      </c>
      <c r="B1131" s="383" t="s">
        <v>1828</v>
      </c>
      <c r="C1131" s="383" t="s">
        <v>1295</v>
      </c>
      <c r="D1131" s="384">
        <v>6.32</v>
      </c>
    </row>
    <row r="1132" spans="1:4" s="380" customFormat="1" ht="13.5" x14ac:dyDescent="0.25">
      <c r="A1132" s="383">
        <v>96008</v>
      </c>
      <c r="B1132" s="383" t="s">
        <v>1829</v>
      </c>
      <c r="C1132" s="383" t="s">
        <v>1295</v>
      </c>
      <c r="D1132" s="384">
        <v>19.84</v>
      </c>
    </row>
    <row r="1133" spans="1:4" s="380" customFormat="1" ht="13.5" x14ac:dyDescent="0.25">
      <c r="A1133" s="383">
        <v>96009</v>
      </c>
      <c r="B1133" s="383" t="s">
        <v>1830</v>
      </c>
      <c r="C1133" s="383" t="s">
        <v>1295</v>
      </c>
      <c r="D1133" s="384">
        <v>2.75</v>
      </c>
    </row>
    <row r="1134" spans="1:4" s="380" customFormat="1" ht="13.5" x14ac:dyDescent="0.25">
      <c r="A1134" s="383">
        <v>96011</v>
      </c>
      <c r="B1134" s="383" t="s">
        <v>1831</v>
      </c>
      <c r="C1134" s="383" t="s">
        <v>1295</v>
      </c>
      <c r="D1134" s="384">
        <v>21.71</v>
      </c>
    </row>
    <row r="1135" spans="1:4" s="380" customFormat="1" ht="13.5" x14ac:dyDescent="0.25">
      <c r="A1135" s="383">
        <v>96012</v>
      </c>
      <c r="B1135" s="383" t="s">
        <v>1832</v>
      </c>
      <c r="C1135" s="383" t="s">
        <v>1295</v>
      </c>
      <c r="D1135" s="384">
        <v>137.32</v>
      </c>
    </row>
    <row r="1136" spans="1:4" s="380" customFormat="1" ht="13.5" x14ac:dyDescent="0.25">
      <c r="A1136" s="383">
        <v>96015</v>
      </c>
      <c r="B1136" s="383" t="s">
        <v>1833</v>
      </c>
      <c r="C1136" s="383" t="s">
        <v>1295</v>
      </c>
      <c r="D1136" s="384">
        <v>19.600000000000001</v>
      </c>
    </row>
    <row r="1137" spans="1:4" s="380" customFormat="1" ht="13.5" x14ac:dyDescent="0.25">
      <c r="A1137" s="383">
        <v>96016</v>
      </c>
      <c r="B1137" s="383" t="s">
        <v>1834</v>
      </c>
      <c r="C1137" s="383" t="s">
        <v>1295</v>
      </c>
      <c r="D1137" s="384">
        <v>2.71</v>
      </c>
    </row>
    <row r="1138" spans="1:4" s="380" customFormat="1" ht="13.5" x14ac:dyDescent="0.25">
      <c r="A1138" s="383">
        <v>96018</v>
      </c>
      <c r="B1138" s="383" t="s">
        <v>1835</v>
      </c>
      <c r="C1138" s="383" t="s">
        <v>1295</v>
      </c>
      <c r="D1138" s="384">
        <v>21.44</v>
      </c>
    </row>
    <row r="1139" spans="1:4" s="380" customFormat="1" ht="13.5" x14ac:dyDescent="0.25">
      <c r="A1139" s="383">
        <v>96019</v>
      </c>
      <c r="B1139" s="383" t="s">
        <v>1836</v>
      </c>
      <c r="C1139" s="383" t="s">
        <v>1295</v>
      </c>
      <c r="D1139" s="384">
        <v>137.32</v>
      </c>
    </row>
    <row r="1140" spans="1:4" s="380" customFormat="1" ht="13.5" x14ac:dyDescent="0.25">
      <c r="A1140" s="383">
        <v>96023</v>
      </c>
      <c r="B1140" s="383" t="s">
        <v>1837</v>
      </c>
      <c r="C1140" s="383" t="s">
        <v>1295</v>
      </c>
      <c r="D1140" s="384">
        <v>15.44</v>
      </c>
    </row>
    <row r="1141" spans="1:4" s="380" customFormat="1" ht="13.5" x14ac:dyDescent="0.25">
      <c r="A1141" s="383">
        <v>96024</v>
      </c>
      <c r="B1141" s="383" t="s">
        <v>1838</v>
      </c>
      <c r="C1141" s="383" t="s">
        <v>1295</v>
      </c>
      <c r="D1141" s="384">
        <v>2.13</v>
      </c>
    </row>
    <row r="1142" spans="1:4" s="380" customFormat="1" ht="13.5" x14ac:dyDescent="0.25">
      <c r="A1142" s="383">
        <v>96026</v>
      </c>
      <c r="B1142" s="383" t="s">
        <v>1839</v>
      </c>
      <c r="C1142" s="383" t="s">
        <v>1295</v>
      </c>
      <c r="D1142" s="384">
        <v>16.88</v>
      </c>
    </row>
    <row r="1143" spans="1:4" s="380" customFormat="1" ht="13.5" x14ac:dyDescent="0.25">
      <c r="A1143" s="383">
        <v>96027</v>
      </c>
      <c r="B1143" s="383" t="s">
        <v>1840</v>
      </c>
      <c r="C1143" s="383" t="s">
        <v>1295</v>
      </c>
      <c r="D1143" s="384">
        <v>95.69</v>
      </c>
    </row>
    <row r="1144" spans="1:4" s="380" customFormat="1" ht="13.5" x14ac:dyDescent="0.25">
      <c r="A1144" s="383">
        <v>96030</v>
      </c>
      <c r="B1144" s="383" t="s">
        <v>1841</v>
      </c>
      <c r="C1144" s="383" t="s">
        <v>1295</v>
      </c>
      <c r="D1144" s="384">
        <v>23.65</v>
      </c>
    </row>
    <row r="1145" spans="1:4" s="380" customFormat="1" ht="13.5" x14ac:dyDescent="0.25">
      <c r="A1145" s="383">
        <v>96031</v>
      </c>
      <c r="B1145" s="383" t="s">
        <v>1842</v>
      </c>
      <c r="C1145" s="383" t="s">
        <v>1295</v>
      </c>
      <c r="D1145" s="384">
        <v>4.37</v>
      </c>
    </row>
    <row r="1146" spans="1:4" s="380" customFormat="1" ht="13.5" x14ac:dyDescent="0.25">
      <c r="A1146" s="383">
        <v>96032</v>
      </c>
      <c r="B1146" s="383" t="s">
        <v>1843</v>
      </c>
      <c r="C1146" s="383" t="s">
        <v>1295</v>
      </c>
      <c r="D1146" s="384">
        <v>1.7</v>
      </c>
    </row>
    <row r="1147" spans="1:4" s="380" customFormat="1" ht="13.5" x14ac:dyDescent="0.25">
      <c r="A1147" s="383">
        <v>96033</v>
      </c>
      <c r="B1147" s="383" t="s">
        <v>1844</v>
      </c>
      <c r="C1147" s="383" t="s">
        <v>1295</v>
      </c>
      <c r="D1147" s="384">
        <v>44.36</v>
      </c>
    </row>
    <row r="1148" spans="1:4" s="380" customFormat="1" ht="13.5" x14ac:dyDescent="0.25">
      <c r="A1148" s="383">
        <v>96034</v>
      </c>
      <c r="B1148" s="383" t="s">
        <v>1845</v>
      </c>
      <c r="C1148" s="383" t="s">
        <v>1295</v>
      </c>
      <c r="D1148" s="384">
        <v>113.28</v>
      </c>
    </row>
    <row r="1149" spans="1:4" s="380" customFormat="1" ht="13.5" x14ac:dyDescent="0.25">
      <c r="A1149" s="383">
        <v>96053</v>
      </c>
      <c r="B1149" s="383" t="s">
        <v>1846</v>
      </c>
      <c r="C1149" s="383" t="s">
        <v>1295</v>
      </c>
      <c r="D1149" s="384">
        <v>15.68</v>
      </c>
    </row>
    <row r="1150" spans="1:4" s="380" customFormat="1" ht="13.5" x14ac:dyDescent="0.25">
      <c r="A1150" s="383">
        <v>96054</v>
      </c>
      <c r="B1150" s="383" t="s">
        <v>1847</v>
      </c>
      <c r="C1150" s="383" t="s">
        <v>1295</v>
      </c>
      <c r="D1150" s="384">
        <v>21.56</v>
      </c>
    </row>
    <row r="1151" spans="1:4" s="380" customFormat="1" ht="13.5" x14ac:dyDescent="0.25">
      <c r="A1151" s="383">
        <v>96055</v>
      </c>
      <c r="B1151" s="383" t="s">
        <v>1848</v>
      </c>
      <c r="C1151" s="383" t="s">
        <v>1295</v>
      </c>
      <c r="D1151" s="384">
        <v>2.17</v>
      </c>
    </row>
    <row r="1152" spans="1:4" s="380" customFormat="1" ht="13.5" x14ac:dyDescent="0.25">
      <c r="A1152" s="383">
        <v>96056</v>
      </c>
      <c r="B1152" s="383" t="s">
        <v>1849</v>
      </c>
      <c r="C1152" s="383" t="s">
        <v>1295</v>
      </c>
      <c r="D1152" s="384">
        <v>17.149999999999999</v>
      </c>
    </row>
    <row r="1153" spans="1:4" s="380" customFormat="1" ht="13.5" x14ac:dyDescent="0.25">
      <c r="A1153" s="383">
        <v>96057</v>
      </c>
      <c r="B1153" s="383" t="s">
        <v>1850</v>
      </c>
      <c r="C1153" s="383" t="s">
        <v>1295</v>
      </c>
      <c r="D1153" s="384">
        <v>95.69</v>
      </c>
    </row>
    <row r="1154" spans="1:4" s="380" customFormat="1" ht="13.5" x14ac:dyDescent="0.25">
      <c r="A1154" s="383">
        <v>96060</v>
      </c>
      <c r="B1154" s="383" t="s">
        <v>1851</v>
      </c>
      <c r="C1154" s="383" t="s">
        <v>1295</v>
      </c>
      <c r="D1154" s="384">
        <v>2.17</v>
      </c>
    </row>
    <row r="1155" spans="1:4" s="380" customFormat="1" ht="13.5" x14ac:dyDescent="0.25">
      <c r="A1155" s="383">
        <v>96061</v>
      </c>
      <c r="B1155" s="383" t="s">
        <v>1852</v>
      </c>
      <c r="C1155" s="383" t="s">
        <v>1295</v>
      </c>
      <c r="D1155" s="384">
        <v>26.94</v>
      </c>
    </row>
    <row r="1156" spans="1:4" s="380" customFormat="1" ht="13.5" x14ac:dyDescent="0.25">
      <c r="A1156" s="383">
        <v>96062</v>
      </c>
      <c r="B1156" s="383" t="s">
        <v>1853</v>
      </c>
      <c r="C1156" s="383" t="s">
        <v>1295</v>
      </c>
      <c r="D1156" s="384">
        <v>41.87</v>
      </c>
    </row>
    <row r="1157" spans="1:4" s="380" customFormat="1" ht="13.5" x14ac:dyDescent="0.25">
      <c r="A1157" s="383">
        <v>96241</v>
      </c>
      <c r="B1157" s="383" t="s">
        <v>1854</v>
      </c>
      <c r="C1157" s="383" t="s">
        <v>1295</v>
      </c>
      <c r="D1157" s="384">
        <v>16.13</v>
      </c>
    </row>
    <row r="1158" spans="1:4" s="380" customFormat="1" ht="13.5" x14ac:dyDescent="0.25">
      <c r="A1158" s="383">
        <v>96242</v>
      </c>
      <c r="B1158" s="383" t="s">
        <v>1855</v>
      </c>
      <c r="C1158" s="383" t="s">
        <v>1295</v>
      </c>
      <c r="D1158" s="384">
        <v>2.1800000000000002</v>
      </c>
    </row>
    <row r="1159" spans="1:4" s="380" customFormat="1" ht="13.5" x14ac:dyDescent="0.25">
      <c r="A1159" s="383">
        <v>96243</v>
      </c>
      <c r="B1159" s="383" t="s">
        <v>1856</v>
      </c>
      <c r="C1159" s="383" t="s">
        <v>1295</v>
      </c>
      <c r="D1159" s="384">
        <v>20.16</v>
      </c>
    </row>
    <row r="1160" spans="1:4" s="380" customFormat="1" ht="13.5" x14ac:dyDescent="0.25">
      <c r="A1160" s="383">
        <v>96244</v>
      </c>
      <c r="B1160" s="383" t="s">
        <v>1857</v>
      </c>
      <c r="C1160" s="383" t="s">
        <v>1295</v>
      </c>
      <c r="D1160" s="384">
        <v>13.9</v>
      </c>
    </row>
    <row r="1161" spans="1:4" s="380" customFormat="1" ht="13.5" x14ac:dyDescent="0.25">
      <c r="A1161" s="383">
        <v>96301</v>
      </c>
      <c r="B1161" s="383" t="s">
        <v>1858</v>
      </c>
      <c r="C1161" s="383" t="s">
        <v>1295</v>
      </c>
      <c r="D1161" s="384">
        <v>39.24</v>
      </c>
    </row>
    <row r="1162" spans="1:4" s="380" customFormat="1" ht="13.5" x14ac:dyDescent="0.25">
      <c r="A1162" s="383">
        <v>96457</v>
      </c>
      <c r="B1162" s="383" t="s">
        <v>1859</v>
      </c>
      <c r="C1162" s="383" t="s">
        <v>1295</v>
      </c>
      <c r="D1162" s="384">
        <v>51</v>
      </c>
    </row>
    <row r="1163" spans="1:4" s="380" customFormat="1" ht="13.5" x14ac:dyDescent="0.25">
      <c r="A1163" s="383">
        <v>96458</v>
      </c>
      <c r="B1163" s="383" t="s">
        <v>1860</v>
      </c>
      <c r="C1163" s="383" t="s">
        <v>1295</v>
      </c>
      <c r="D1163" s="384">
        <v>48.75</v>
      </c>
    </row>
    <row r="1164" spans="1:4" s="380" customFormat="1" ht="13.5" x14ac:dyDescent="0.25">
      <c r="A1164" s="383">
        <v>96459</v>
      </c>
      <c r="B1164" s="383" t="s">
        <v>1861</v>
      </c>
      <c r="C1164" s="383" t="s">
        <v>1295</v>
      </c>
      <c r="D1164" s="384">
        <v>5.4</v>
      </c>
    </row>
    <row r="1165" spans="1:4" s="380" customFormat="1" ht="13.5" x14ac:dyDescent="0.25">
      <c r="A1165" s="383">
        <v>96460</v>
      </c>
      <c r="B1165" s="383" t="s">
        <v>1862</v>
      </c>
      <c r="C1165" s="383" t="s">
        <v>1295</v>
      </c>
      <c r="D1165" s="384">
        <v>38.950000000000003</v>
      </c>
    </row>
    <row r="1166" spans="1:4" s="380" customFormat="1" ht="13.5" x14ac:dyDescent="0.25">
      <c r="A1166" s="383">
        <v>98760</v>
      </c>
      <c r="B1166" s="383" t="s">
        <v>1863</v>
      </c>
      <c r="C1166" s="383" t="s">
        <v>1295</v>
      </c>
      <c r="D1166" s="384">
        <v>7.0000000000000007E-2</v>
      </c>
    </row>
    <row r="1167" spans="1:4" s="380" customFormat="1" ht="13.5" x14ac:dyDescent="0.25">
      <c r="A1167" s="383">
        <v>98761</v>
      </c>
      <c r="B1167" s="383" t="s">
        <v>1864</v>
      </c>
      <c r="C1167" s="383" t="s">
        <v>1295</v>
      </c>
      <c r="D1167" s="384">
        <v>0.01</v>
      </c>
    </row>
    <row r="1168" spans="1:4" s="380" customFormat="1" ht="13.5" x14ac:dyDescent="0.25">
      <c r="A1168" s="383">
        <v>98762</v>
      </c>
      <c r="B1168" s="383" t="s">
        <v>1865</v>
      </c>
      <c r="C1168" s="383" t="s">
        <v>1295</v>
      </c>
      <c r="D1168" s="384">
        <v>0.08</v>
      </c>
    </row>
    <row r="1169" spans="1:4" s="380" customFormat="1" ht="13.5" x14ac:dyDescent="0.25">
      <c r="A1169" s="383">
        <v>98763</v>
      </c>
      <c r="B1169" s="383" t="s">
        <v>1866</v>
      </c>
      <c r="C1169" s="383" t="s">
        <v>1295</v>
      </c>
      <c r="D1169" s="384">
        <v>3.53</v>
      </c>
    </row>
    <row r="1170" spans="1:4" s="380" customFormat="1" ht="13.5" x14ac:dyDescent="0.25">
      <c r="A1170" s="383">
        <v>99829</v>
      </c>
      <c r="B1170" s="383" t="s">
        <v>1867</v>
      </c>
      <c r="C1170" s="383" t="s">
        <v>1295</v>
      </c>
      <c r="D1170" s="384">
        <v>0.15</v>
      </c>
    </row>
    <row r="1171" spans="1:4" s="380" customFormat="1" ht="13.5" x14ac:dyDescent="0.25">
      <c r="A1171" s="383">
        <v>99830</v>
      </c>
      <c r="B1171" s="383" t="s">
        <v>1868</v>
      </c>
      <c r="C1171" s="383" t="s">
        <v>1295</v>
      </c>
      <c r="D1171" s="384">
        <v>0.01</v>
      </c>
    </row>
    <row r="1172" spans="1:4" s="380" customFormat="1" ht="13.5" x14ac:dyDescent="0.25">
      <c r="A1172" s="383">
        <v>99831</v>
      </c>
      <c r="B1172" s="383" t="s">
        <v>1869</v>
      </c>
      <c r="C1172" s="383" t="s">
        <v>1295</v>
      </c>
      <c r="D1172" s="384">
        <v>0.22</v>
      </c>
    </row>
    <row r="1173" spans="1:4" s="380" customFormat="1" ht="13.5" x14ac:dyDescent="0.25">
      <c r="A1173" s="383">
        <v>99832</v>
      </c>
      <c r="B1173" s="383" t="s">
        <v>1870</v>
      </c>
      <c r="C1173" s="383" t="s">
        <v>1295</v>
      </c>
      <c r="D1173" s="384">
        <v>0.91</v>
      </c>
    </row>
    <row r="1174" spans="1:4" s="380" customFormat="1" ht="13.5" x14ac:dyDescent="0.25">
      <c r="A1174" s="383">
        <v>100637</v>
      </c>
      <c r="B1174" s="383" t="s">
        <v>1871</v>
      </c>
      <c r="C1174" s="383" t="s">
        <v>1295</v>
      </c>
      <c r="D1174" s="384">
        <v>118.9</v>
      </c>
    </row>
    <row r="1175" spans="1:4" s="380" customFormat="1" ht="13.5" x14ac:dyDescent="0.25">
      <c r="A1175" s="383">
        <v>100638</v>
      </c>
      <c r="B1175" s="383" t="s">
        <v>1872</v>
      </c>
      <c r="C1175" s="383" t="s">
        <v>1295</v>
      </c>
      <c r="D1175" s="384">
        <v>21.4</v>
      </c>
    </row>
    <row r="1176" spans="1:4" s="380" customFormat="1" ht="13.5" x14ac:dyDescent="0.25">
      <c r="A1176" s="383">
        <v>100639</v>
      </c>
      <c r="B1176" s="383" t="s">
        <v>1873</v>
      </c>
      <c r="C1176" s="383" t="s">
        <v>1295</v>
      </c>
      <c r="D1176" s="384">
        <v>191.13</v>
      </c>
    </row>
    <row r="1177" spans="1:4" s="380" customFormat="1" ht="13.5" x14ac:dyDescent="0.25">
      <c r="A1177" s="383">
        <v>100640</v>
      </c>
      <c r="B1177" s="383" t="s">
        <v>1874</v>
      </c>
      <c r="C1177" s="383" t="s">
        <v>1295</v>
      </c>
      <c r="D1177" s="384">
        <v>183.26</v>
      </c>
    </row>
    <row r="1178" spans="1:4" s="380" customFormat="1" ht="13.5" x14ac:dyDescent="0.25">
      <c r="A1178" s="383">
        <v>100643</v>
      </c>
      <c r="B1178" s="383" t="s">
        <v>1875</v>
      </c>
      <c r="C1178" s="383" t="s">
        <v>1295</v>
      </c>
      <c r="D1178" s="384">
        <v>313.06</v>
      </c>
    </row>
    <row r="1179" spans="1:4" s="380" customFormat="1" ht="13.5" x14ac:dyDescent="0.25">
      <c r="A1179" s="383">
        <v>100644</v>
      </c>
      <c r="B1179" s="383" t="s">
        <v>1876</v>
      </c>
      <c r="C1179" s="383" t="s">
        <v>1295</v>
      </c>
      <c r="D1179" s="384">
        <v>56.35</v>
      </c>
    </row>
    <row r="1180" spans="1:4" s="380" customFormat="1" ht="13.5" x14ac:dyDescent="0.25">
      <c r="A1180" s="383">
        <v>100645</v>
      </c>
      <c r="B1180" s="383" t="s">
        <v>1877</v>
      </c>
      <c r="C1180" s="383" t="s">
        <v>1295</v>
      </c>
      <c r="D1180" s="384">
        <v>503.25</v>
      </c>
    </row>
    <row r="1181" spans="1:4" s="380" customFormat="1" ht="13.5" x14ac:dyDescent="0.25">
      <c r="A1181" s="383">
        <v>100646</v>
      </c>
      <c r="B1181" s="383" t="s">
        <v>1878</v>
      </c>
      <c r="C1181" s="383" t="s">
        <v>1295</v>
      </c>
      <c r="D1181" s="384">
        <v>261.8</v>
      </c>
    </row>
    <row r="1182" spans="1:4" s="380" customFormat="1" ht="13.5" x14ac:dyDescent="0.25">
      <c r="A1182" s="383">
        <v>102270</v>
      </c>
      <c r="B1182" s="383" t="s">
        <v>12258</v>
      </c>
      <c r="C1182" s="383" t="s">
        <v>1295</v>
      </c>
      <c r="D1182" s="384">
        <v>0.72</v>
      </c>
    </row>
    <row r="1183" spans="1:4" s="380" customFormat="1" ht="13.5" x14ac:dyDescent="0.25">
      <c r="A1183" s="383">
        <v>102271</v>
      </c>
      <c r="B1183" s="383" t="s">
        <v>12259</v>
      </c>
      <c r="C1183" s="383" t="s">
        <v>1295</v>
      </c>
      <c r="D1183" s="384">
        <v>0.2</v>
      </c>
    </row>
    <row r="1184" spans="1:4" s="380" customFormat="1" ht="13.5" x14ac:dyDescent="0.25">
      <c r="A1184" s="383">
        <v>102272</v>
      </c>
      <c r="B1184" s="383" t="s">
        <v>12260</v>
      </c>
      <c r="C1184" s="383" t="s">
        <v>1295</v>
      </c>
      <c r="D1184" s="384">
        <v>0.47</v>
      </c>
    </row>
    <row r="1185" spans="1:4" s="380" customFormat="1" ht="13.5" x14ac:dyDescent="0.25">
      <c r="A1185" s="383">
        <v>102273</v>
      </c>
      <c r="B1185" s="383" t="s">
        <v>12261</v>
      </c>
      <c r="C1185" s="383" t="s">
        <v>1295</v>
      </c>
      <c r="D1185" s="384">
        <v>1.3</v>
      </c>
    </row>
    <row r="1186" spans="1:4" s="380" customFormat="1" ht="13.5" x14ac:dyDescent="0.25">
      <c r="A1186" s="383">
        <v>92259</v>
      </c>
      <c r="B1186" s="383" t="s">
        <v>1879</v>
      </c>
      <c r="C1186" s="383" t="s">
        <v>8</v>
      </c>
      <c r="D1186" s="384">
        <v>486.23</v>
      </c>
    </row>
    <row r="1187" spans="1:4" s="380" customFormat="1" ht="13.5" x14ac:dyDescent="0.25">
      <c r="A1187" s="383">
        <v>92260</v>
      </c>
      <c r="B1187" s="383" t="s">
        <v>1880</v>
      </c>
      <c r="C1187" s="383" t="s">
        <v>8</v>
      </c>
      <c r="D1187" s="384">
        <v>542.77</v>
      </c>
    </row>
    <row r="1188" spans="1:4" s="380" customFormat="1" ht="13.5" x14ac:dyDescent="0.25">
      <c r="A1188" s="383">
        <v>92261</v>
      </c>
      <c r="B1188" s="383" t="s">
        <v>1881</v>
      </c>
      <c r="C1188" s="383" t="s">
        <v>8</v>
      </c>
      <c r="D1188" s="384">
        <v>597.59</v>
      </c>
    </row>
    <row r="1189" spans="1:4" s="380" customFormat="1" ht="13.5" x14ac:dyDescent="0.25">
      <c r="A1189" s="383">
        <v>92262</v>
      </c>
      <c r="B1189" s="383" t="s">
        <v>1882</v>
      </c>
      <c r="C1189" s="383" t="s">
        <v>8</v>
      </c>
      <c r="D1189" s="384">
        <v>685.84</v>
      </c>
    </row>
    <row r="1190" spans="1:4" s="380" customFormat="1" ht="13.5" x14ac:dyDescent="0.25">
      <c r="A1190" s="383">
        <v>92539</v>
      </c>
      <c r="B1190" s="383" t="s">
        <v>1883</v>
      </c>
      <c r="C1190" s="383" t="s">
        <v>4</v>
      </c>
      <c r="D1190" s="384">
        <v>81.150000000000006</v>
      </c>
    </row>
    <row r="1191" spans="1:4" s="380" customFormat="1" ht="13.5" x14ac:dyDescent="0.25">
      <c r="A1191" s="383">
        <v>92540</v>
      </c>
      <c r="B1191" s="383" t="s">
        <v>1884</v>
      </c>
      <c r="C1191" s="383" t="s">
        <v>4</v>
      </c>
      <c r="D1191" s="384">
        <v>89.71</v>
      </c>
    </row>
    <row r="1192" spans="1:4" s="380" customFormat="1" ht="13.5" x14ac:dyDescent="0.25">
      <c r="A1192" s="383">
        <v>92541</v>
      </c>
      <c r="B1192" s="383" t="s">
        <v>1885</v>
      </c>
      <c r="C1192" s="383" t="s">
        <v>4</v>
      </c>
      <c r="D1192" s="384">
        <v>87.75</v>
      </c>
    </row>
    <row r="1193" spans="1:4" s="380" customFormat="1" ht="13.5" x14ac:dyDescent="0.25">
      <c r="A1193" s="383">
        <v>92542</v>
      </c>
      <c r="B1193" s="383" t="s">
        <v>1886</v>
      </c>
      <c r="C1193" s="383" t="s">
        <v>4</v>
      </c>
      <c r="D1193" s="384">
        <v>105.46</v>
      </c>
    </row>
    <row r="1194" spans="1:4" s="380" customFormat="1" ht="13.5" x14ac:dyDescent="0.25">
      <c r="A1194" s="383">
        <v>92543</v>
      </c>
      <c r="B1194" s="383" t="s">
        <v>1887</v>
      </c>
      <c r="C1194" s="383" t="s">
        <v>4</v>
      </c>
      <c r="D1194" s="384">
        <v>24.81</v>
      </c>
    </row>
    <row r="1195" spans="1:4" s="380" customFormat="1" ht="13.5" x14ac:dyDescent="0.25">
      <c r="A1195" s="383">
        <v>92544</v>
      </c>
      <c r="B1195" s="383" t="s">
        <v>1888</v>
      </c>
      <c r="C1195" s="383" t="s">
        <v>4</v>
      </c>
      <c r="D1195" s="384">
        <v>19.73</v>
      </c>
    </row>
    <row r="1196" spans="1:4" s="380" customFormat="1" ht="13.5" x14ac:dyDescent="0.25">
      <c r="A1196" s="383">
        <v>92545</v>
      </c>
      <c r="B1196" s="383" t="s">
        <v>1889</v>
      </c>
      <c r="C1196" s="383" t="s">
        <v>8</v>
      </c>
      <c r="D1196" s="385">
        <v>1049.4100000000001</v>
      </c>
    </row>
    <row r="1197" spans="1:4" s="380" customFormat="1" ht="13.5" x14ac:dyDescent="0.25">
      <c r="A1197" s="383">
        <v>92546</v>
      </c>
      <c r="B1197" s="383" t="s">
        <v>1890</v>
      </c>
      <c r="C1197" s="383" t="s">
        <v>8</v>
      </c>
      <c r="D1197" s="385">
        <v>1283.08</v>
      </c>
    </row>
    <row r="1198" spans="1:4" s="380" customFormat="1" ht="13.5" x14ac:dyDescent="0.25">
      <c r="A1198" s="383">
        <v>92547</v>
      </c>
      <c r="B1198" s="383" t="s">
        <v>1891</v>
      </c>
      <c r="C1198" s="383" t="s">
        <v>8</v>
      </c>
      <c r="D1198" s="385">
        <v>1363.67</v>
      </c>
    </row>
    <row r="1199" spans="1:4" s="380" customFormat="1" ht="13.5" x14ac:dyDescent="0.25">
      <c r="A1199" s="383">
        <v>92548</v>
      </c>
      <c r="B1199" s="383" t="s">
        <v>1892</v>
      </c>
      <c r="C1199" s="383" t="s">
        <v>8</v>
      </c>
      <c r="D1199" s="385">
        <v>1516.44</v>
      </c>
    </row>
    <row r="1200" spans="1:4" s="380" customFormat="1" ht="13.5" x14ac:dyDescent="0.25">
      <c r="A1200" s="383">
        <v>92549</v>
      </c>
      <c r="B1200" s="383" t="s">
        <v>1893</v>
      </c>
      <c r="C1200" s="383" t="s">
        <v>8</v>
      </c>
      <c r="D1200" s="385">
        <v>1875.66</v>
      </c>
    </row>
    <row r="1201" spans="1:4" s="380" customFormat="1" ht="13.5" x14ac:dyDescent="0.25">
      <c r="A1201" s="383">
        <v>92550</v>
      </c>
      <c r="B1201" s="383" t="s">
        <v>1894</v>
      </c>
      <c r="C1201" s="383" t="s">
        <v>8</v>
      </c>
      <c r="D1201" s="385">
        <v>2353.98</v>
      </c>
    </row>
    <row r="1202" spans="1:4" s="380" customFormat="1" ht="13.5" x14ac:dyDescent="0.25">
      <c r="A1202" s="383">
        <v>92551</v>
      </c>
      <c r="B1202" s="383" t="s">
        <v>1895</v>
      </c>
      <c r="C1202" s="383" t="s">
        <v>8</v>
      </c>
      <c r="D1202" s="385">
        <v>2457.4899999999998</v>
      </c>
    </row>
    <row r="1203" spans="1:4" s="380" customFormat="1" ht="13.5" x14ac:dyDescent="0.25">
      <c r="A1203" s="383">
        <v>92552</v>
      </c>
      <c r="B1203" s="383" t="s">
        <v>1896</v>
      </c>
      <c r="C1203" s="383" t="s">
        <v>8</v>
      </c>
      <c r="D1203" s="385">
        <v>2664.92</v>
      </c>
    </row>
    <row r="1204" spans="1:4" s="380" customFormat="1" ht="13.5" x14ac:dyDescent="0.25">
      <c r="A1204" s="383">
        <v>92553</v>
      </c>
      <c r="B1204" s="383" t="s">
        <v>1897</v>
      </c>
      <c r="C1204" s="383" t="s">
        <v>8</v>
      </c>
      <c r="D1204" s="385">
        <v>3035.34</v>
      </c>
    </row>
    <row r="1205" spans="1:4" s="380" customFormat="1" ht="13.5" x14ac:dyDescent="0.25">
      <c r="A1205" s="383">
        <v>92554</v>
      </c>
      <c r="B1205" s="383" t="s">
        <v>1898</v>
      </c>
      <c r="C1205" s="383" t="s">
        <v>8</v>
      </c>
      <c r="D1205" s="385">
        <v>3153.99</v>
      </c>
    </row>
    <row r="1206" spans="1:4" s="380" customFormat="1" ht="13.5" x14ac:dyDescent="0.25">
      <c r="A1206" s="383">
        <v>92555</v>
      </c>
      <c r="B1206" s="383" t="s">
        <v>1899</v>
      </c>
      <c r="C1206" s="383" t="s">
        <v>8</v>
      </c>
      <c r="D1206" s="385">
        <v>1033.76</v>
      </c>
    </row>
    <row r="1207" spans="1:4" s="380" customFormat="1" ht="13.5" x14ac:dyDescent="0.25">
      <c r="A1207" s="383">
        <v>92556</v>
      </c>
      <c r="B1207" s="383" t="s">
        <v>1900</v>
      </c>
      <c r="C1207" s="383" t="s">
        <v>8</v>
      </c>
      <c r="D1207" s="385">
        <v>1255.6600000000001</v>
      </c>
    </row>
    <row r="1208" spans="1:4" s="380" customFormat="1" ht="13.5" x14ac:dyDescent="0.25">
      <c r="A1208" s="383">
        <v>92557</v>
      </c>
      <c r="B1208" s="383" t="s">
        <v>1901</v>
      </c>
      <c r="C1208" s="383" t="s">
        <v>8</v>
      </c>
      <c r="D1208" s="385">
        <v>1336.24</v>
      </c>
    </row>
    <row r="1209" spans="1:4" s="380" customFormat="1" ht="13.5" x14ac:dyDescent="0.25">
      <c r="A1209" s="383">
        <v>92558</v>
      </c>
      <c r="B1209" s="383" t="s">
        <v>1902</v>
      </c>
      <c r="C1209" s="383" t="s">
        <v>8</v>
      </c>
      <c r="D1209" s="385">
        <v>1500.79</v>
      </c>
    </row>
    <row r="1210" spans="1:4" s="380" customFormat="1" ht="13.5" x14ac:dyDescent="0.25">
      <c r="A1210" s="383">
        <v>92559</v>
      </c>
      <c r="B1210" s="383" t="s">
        <v>1903</v>
      </c>
      <c r="C1210" s="383" t="s">
        <v>8</v>
      </c>
      <c r="D1210" s="385">
        <v>1846.52</v>
      </c>
    </row>
    <row r="1211" spans="1:4" s="380" customFormat="1" ht="13.5" x14ac:dyDescent="0.25">
      <c r="A1211" s="383">
        <v>92560</v>
      </c>
      <c r="B1211" s="383" t="s">
        <v>1904</v>
      </c>
      <c r="C1211" s="383" t="s">
        <v>8</v>
      </c>
      <c r="D1211" s="385">
        <v>2314.29</v>
      </c>
    </row>
    <row r="1212" spans="1:4" s="380" customFormat="1" ht="13.5" x14ac:dyDescent="0.25">
      <c r="A1212" s="383">
        <v>92561</v>
      </c>
      <c r="B1212" s="383" t="s">
        <v>1905</v>
      </c>
      <c r="C1212" s="383" t="s">
        <v>8</v>
      </c>
      <c r="D1212" s="385">
        <v>2418.88</v>
      </c>
    </row>
    <row r="1213" spans="1:4" s="380" customFormat="1" ht="13.5" x14ac:dyDescent="0.25">
      <c r="A1213" s="383">
        <v>92562</v>
      </c>
      <c r="B1213" s="383" t="s">
        <v>1906</v>
      </c>
      <c r="C1213" s="383" t="s">
        <v>8</v>
      </c>
      <c r="D1213" s="385">
        <v>2598.89</v>
      </c>
    </row>
    <row r="1214" spans="1:4" s="380" customFormat="1" ht="13.5" x14ac:dyDescent="0.25">
      <c r="A1214" s="383">
        <v>92563</v>
      </c>
      <c r="B1214" s="383" t="s">
        <v>1907</v>
      </c>
      <c r="C1214" s="383" t="s">
        <v>8</v>
      </c>
      <c r="D1214" s="385">
        <v>2958.13</v>
      </c>
    </row>
    <row r="1215" spans="1:4" s="380" customFormat="1" ht="13.5" x14ac:dyDescent="0.25">
      <c r="A1215" s="383">
        <v>92564</v>
      </c>
      <c r="B1215" s="383" t="s">
        <v>1908</v>
      </c>
      <c r="C1215" s="383" t="s">
        <v>8</v>
      </c>
      <c r="D1215" s="385">
        <v>3059.42</v>
      </c>
    </row>
    <row r="1216" spans="1:4" s="380" customFormat="1" ht="13.5" x14ac:dyDescent="0.25">
      <c r="A1216" s="383">
        <v>92565</v>
      </c>
      <c r="B1216" s="383" t="s">
        <v>1909</v>
      </c>
      <c r="C1216" s="383" t="s">
        <v>4</v>
      </c>
      <c r="D1216" s="384">
        <v>39.71</v>
      </c>
    </row>
    <row r="1217" spans="1:4" s="380" customFormat="1" ht="13.5" x14ac:dyDescent="0.25">
      <c r="A1217" s="383">
        <v>92566</v>
      </c>
      <c r="B1217" s="383" t="s">
        <v>1910</v>
      </c>
      <c r="C1217" s="383" t="s">
        <v>4</v>
      </c>
      <c r="D1217" s="384">
        <v>25.24</v>
      </c>
    </row>
    <row r="1218" spans="1:4" s="380" customFormat="1" ht="13.5" x14ac:dyDescent="0.25">
      <c r="A1218" s="383">
        <v>92567</v>
      </c>
      <c r="B1218" s="383" t="s">
        <v>1911</v>
      </c>
      <c r="C1218" s="383" t="s">
        <v>4</v>
      </c>
      <c r="D1218" s="384">
        <v>36.119999999999997</v>
      </c>
    </row>
    <row r="1219" spans="1:4" s="380" customFormat="1" ht="13.5" x14ac:dyDescent="0.25">
      <c r="A1219" s="383">
        <v>100379</v>
      </c>
      <c r="B1219" s="383" t="s">
        <v>1912</v>
      </c>
      <c r="C1219" s="383" t="s">
        <v>4</v>
      </c>
      <c r="D1219" s="384">
        <v>39.71</v>
      </c>
    </row>
    <row r="1220" spans="1:4" s="380" customFormat="1" ht="13.5" x14ac:dyDescent="0.25">
      <c r="A1220" s="383">
        <v>100380</v>
      </c>
      <c r="B1220" s="383" t="s">
        <v>1913</v>
      </c>
      <c r="C1220" s="383" t="s">
        <v>4</v>
      </c>
      <c r="D1220" s="384">
        <v>51.58</v>
      </c>
    </row>
    <row r="1221" spans="1:4" s="380" customFormat="1" ht="13.5" x14ac:dyDescent="0.25">
      <c r="A1221" s="383">
        <v>100381</v>
      </c>
      <c r="B1221" s="383" t="s">
        <v>1914</v>
      </c>
      <c r="C1221" s="383" t="s">
        <v>4</v>
      </c>
      <c r="D1221" s="384">
        <v>57.18</v>
      </c>
    </row>
    <row r="1222" spans="1:4" s="380" customFormat="1" ht="13.5" x14ac:dyDescent="0.25">
      <c r="A1222" s="383">
        <v>100383</v>
      </c>
      <c r="B1222" s="383" t="s">
        <v>1915</v>
      </c>
      <c r="C1222" s="383" t="s">
        <v>4</v>
      </c>
      <c r="D1222" s="384">
        <v>27.28</v>
      </c>
    </row>
    <row r="1223" spans="1:4" s="380" customFormat="1" ht="13.5" x14ac:dyDescent="0.25">
      <c r="A1223" s="383">
        <v>100384</v>
      </c>
      <c r="B1223" s="383" t="s">
        <v>1916</v>
      </c>
      <c r="C1223" s="383" t="s">
        <v>4</v>
      </c>
      <c r="D1223" s="384">
        <v>28.38</v>
      </c>
    </row>
    <row r="1224" spans="1:4" s="380" customFormat="1" ht="13.5" x14ac:dyDescent="0.25">
      <c r="A1224" s="383">
        <v>100385</v>
      </c>
      <c r="B1224" s="383" t="s">
        <v>1917</v>
      </c>
      <c r="C1224" s="383" t="s">
        <v>4</v>
      </c>
      <c r="D1224" s="384">
        <v>36.119999999999997</v>
      </c>
    </row>
    <row r="1225" spans="1:4" s="380" customFormat="1" ht="13.5" x14ac:dyDescent="0.25">
      <c r="A1225" s="383">
        <v>100386</v>
      </c>
      <c r="B1225" s="383" t="s">
        <v>1918</v>
      </c>
      <c r="C1225" s="383" t="s">
        <v>4</v>
      </c>
      <c r="D1225" s="384">
        <v>45.74</v>
      </c>
    </row>
    <row r="1226" spans="1:4" s="380" customFormat="1" ht="13.5" x14ac:dyDescent="0.25">
      <c r="A1226" s="383">
        <v>100387</v>
      </c>
      <c r="B1226" s="383" t="s">
        <v>1919</v>
      </c>
      <c r="C1226" s="383" t="s">
        <v>4</v>
      </c>
      <c r="D1226" s="384">
        <v>55.67</v>
      </c>
    </row>
    <row r="1227" spans="1:4" s="380" customFormat="1" ht="13.5" x14ac:dyDescent="0.25">
      <c r="A1227" s="383">
        <v>100388</v>
      </c>
      <c r="B1227" s="383" t="s">
        <v>1920</v>
      </c>
      <c r="C1227" s="383" t="s">
        <v>4</v>
      </c>
      <c r="D1227" s="384">
        <v>19.2</v>
      </c>
    </row>
    <row r="1228" spans="1:4" s="380" customFormat="1" ht="13.5" x14ac:dyDescent="0.25">
      <c r="A1228" s="383">
        <v>100389</v>
      </c>
      <c r="B1228" s="383" t="s">
        <v>1921</v>
      </c>
      <c r="C1228" s="383" t="s">
        <v>4</v>
      </c>
      <c r="D1228" s="384">
        <v>16.760000000000002</v>
      </c>
    </row>
    <row r="1229" spans="1:4" s="380" customFormat="1" ht="13.5" x14ac:dyDescent="0.25">
      <c r="A1229" s="383">
        <v>100390</v>
      </c>
      <c r="B1229" s="383" t="s">
        <v>1922</v>
      </c>
      <c r="C1229" s="383" t="s">
        <v>4</v>
      </c>
      <c r="D1229" s="384">
        <v>22.55</v>
      </c>
    </row>
    <row r="1230" spans="1:4" s="380" customFormat="1" ht="13.5" x14ac:dyDescent="0.25">
      <c r="A1230" s="383">
        <v>100391</v>
      </c>
      <c r="B1230" s="383" t="s">
        <v>1923</v>
      </c>
      <c r="C1230" s="383" t="s">
        <v>4</v>
      </c>
      <c r="D1230" s="384">
        <v>19.07</v>
      </c>
    </row>
    <row r="1231" spans="1:4" s="380" customFormat="1" ht="13.5" x14ac:dyDescent="0.25">
      <c r="A1231" s="383">
        <v>100392</v>
      </c>
      <c r="B1231" s="383" t="s">
        <v>1924</v>
      </c>
      <c r="C1231" s="383" t="s">
        <v>4</v>
      </c>
      <c r="D1231" s="384">
        <v>15.16</v>
      </c>
    </row>
    <row r="1232" spans="1:4" s="380" customFormat="1" ht="13.5" x14ac:dyDescent="0.25">
      <c r="A1232" s="383">
        <v>100393</v>
      </c>
      <c r="B1232" s="383" t="s">
        <v>1925</v>
      </c>
      <c r="C1232" s="383" t="s">
        <v>4</v>
      </c>
      <c r="D1232" s="384">
        <v>19.309999999999999</v>
      </c>
    </row>
    <row r="1233" spans="1:4" s="380" customFormat="1" ht="13.5" x14ac:dyDescent="0.25">
      <c r="A1233" s="383">
        <v>100394</v>
      </c>
      <c r="B1233" s="383" t="s">
        <v>1926</v>
      </c>
      <c r="C1233" s="383" t="s">
        <v>4</v>
      </c>
      <c r="D1233" s="384">
        <v>17.79</v>
      </c>
    </row>
    <row r="1234" spans="1:4" s="380" customFormat="1" ht="13.5" x14ac:dyDescent="0.25">
      <c r="A1234" s="383">
        <v>100395</v>
      </c>
      <c r="B1234" s="383" t="s">
        <v>1927</v>
      </c>
      <c r="C1234" s="383" t="s">
        <v>4</v>
      </c>
      <c r="D1234" s="384">
        <v>22.68</v>
      </c>
    </row>
    <row r="1235" spans="1:4" s="380" customFormat="1" ht="13.5" x14ac:dyDescent="0.25">
      <c r="A1235" s="383">
        <v>94189</v>
      </c>
      <c r="B1235" s="383" t="s">
        <v>1928</v>
      </c>
      <c r="C1235" s="383" t="s">
        <v>4</v>
      </c>
      <c r="D1235" s="384">
        <v>35.57</v>
      </c>
    </row>
    <row r="1236" spans="1:4" s="380" customFormat="1" ht="13.5" x14ac:dyDescent="0.25">
      <c r="A1236" s="383">
        <v>94192</v>
      </c>
      <c r="B1236" s="383" t="s">
        <v>1929</v>
      </c>
      <c r="C1236" s="383" t="s">
        <v>4</v>
      </c>
      <c r="D1236" s="384">
        <v>37.880000000000003</v>
      </c>
    </row>
    <row r="1237" spans="1:4" s="380" customFormat="1" ht="13.5" x14ac:dyDescent="0.25">
      <c r="A1237" s="383">
        <v>94195</v>
      </c>
      <c r="B1237" s="383" t="s">
        <v>1930</v>
      </c>
      <c r="C1237" s="383" t="s">
        <v>4</v>
      </c>
      <c r="D1237" s="384">
        <v>33.53</v>
      </c>
    </row>
    <row r="1238" spans="1:4" s="380" customFormat="1" ht="13.5" x14ac:dyDescent="0.25">
      <c r="A1238" s="383">
        <v>94198</v>
      </c>
      <c r="B1238" s="383" t="s">
        <v>1931</v>
      </c>
      <c r="C1238" s="383" t="s">
        <v>4</v>
      </c>
      <c r="D1238" s="384">
        <v>36.590000000000003</v>
      </c>
    </row>
    <row r="1239" spans="1:4" s="380" customFormat="1" ht="13.5" x14ac:dyDescent="0.25">
      <c r="A1239" s="383">
        <v>94201</v>
      </c>
      <c r="B1239" s="383" t="s">
        <v>1932</v>
      </c>
      <c r="C1239" s="383" t="s">
        <v>4</v>
      </c>
      <c r="D1239" s="384">
        <v>47.7</v>
      </c>
    </row>
    <row r="1240" spans="1:4" s="380" customFormat="1" ht="13.5" x14ac:dyDescent="0.25">
      <c r="A1240" s="383">
        <v>94204</v>
      </c>
      <c r="B1240" s="383" t="s">
        <v>1933</v>
      </c>
      <c r="C1240" s="383" t="s">
        <v>4</v>
      </c>
      <c r="D1240" s="384">
        <v>52.91</v>
      </c>
    </row>
    <row r="1241" spans="1:4" s="380" customFormat="1" ht="13.5" x14ac:dyDescent="0.25">
      <c r="A1241" s="383">
        <v>94224</v>
      </c>
      <c r="B1241" s="383" t="s">
        <v>1934</v>
      </c>
      <c r="C1241" s="383" t="s">
        <v>51</v>
      </c>
      <c r="D1241" s="384">
        <v>23.01</v>
      </c>
    </row>
    <row r="1242" spans="1:4" s="380" customFormat="1" ht="13.5" x14ac:dyDescent="0.25">
      <c r="A1242" s="383">
        <v>94226</v>
      </c>
      <c r="B1242" s="383" t="s">
        <v>1935</v>
      </c>
      <c r="C1242" s="383" t="s">
        <v>4</v>
      </c>
      <c r="D1242" s="384">
        <v>16.53</v>
      </c>
    </row>
    <row r="1243" spans="1:4" s="380" customFormat="1" ht="13.5" x14ac:dyDescent="0.25">
      <c r="A1243" s="383">
        <v>94232</v>
      </c>
      <c r="B1243" s="383" t="s">
        <v>1936</v>
      </c>
      <c r="C1243" s="383" t="s">
        <v>8</v>
      </c>
      <c r="D1243" s="384">
        <v>2.73</v>
      </c>
    </row>
    <row r="1244" spans="1:4" s="380" customFormat="1" ht="13.5" x14ac:dyDescent="0.25">
      <c r="A1244" s="383">
        <v>94440</v>
      </c>
      <c r="B1244" s="383" t="s">
        <v>1937</v>
      </c>
      <c r="C1244" s="383" t="s">
        <v>4</v>
      </c>
      <c r="D1244" s="384">
        <v>33.53</v>
      </c>
    </row>
    <row r="1245" spans="1:4" s="380" customFormat="1" ht="13.5" x14ac:dyDescent="0.25">
      <c r="A1245" s="383">
        <v>94441</v>
      </c>
      <c r="B1245" s="383" t="s">
        <v>1938</v>
      </c>
      <c r="C1245" s="383" t="s">
        <v>4</v>
      </c>
      <c r="D1245" s="384">
        <v>36.590000000000003</v>
      </c>
    </row>
    <row r="1246" spans="1:4" s="380" customFormat="1" ht="13.5" x14ac:dyDescent="0.25">
      <c r="A1246" s="383">
        <v>94442</v>
      </c>
      <c r="B1246" s="383" t="s">
        <v>1939</v>
      </c>
      <c r="C1246" s="383" t="s">
        <v>4</v>
      </c>
      <c r="D1246" s="384">
        <v>33.53</v>
      </c>
    </row>
    <row r="1247" spans="1:4" s="380" customFormat="1" ht="13.5" x14ac:dyDescent="0.25">
      <c r="A1247" s="383">
        <v>94443</v>
      </c>
      <c r="B1247" s="383" t="s">
        <v>1940</v>
      </c>
      <c r="C1247" s="383" t="s">
        <v>4</v>
      </c>
      <c r="D1247" s="384">
        <v>36.590000000000003</v>
      </c>
    </row>
    <row r="1248" spans="1:4" s="380" customFormat="1" ht="13.5" x14ac:dyDescent="0.25">
      <c r="A1248" s="383">
        <v>94445</v>
      </c>
      <c r="B1248" s="383" t="s">
        <v>1941</v>
      </c>
      <c r="C1248" s="383" t="s">
        <v>4</v>
      </c>
      <c r="D1248" s="384">
        <v>47.7</v>
      </c>
    </row>
    <row r="1249" spans="1:4" s="380" customFormat="1" ht="13.5" x14ac:dyDescent="0.25">
      <c r="A1249" s="383">
        <v>94446</v>
      </c>
      <c r="B1249" s="383" t="s">
        <v>1942</v>
      </c>
      <c r="C1249" s="383" t="s">
        <v>4</v>
      </c>
      <c r="D1249" s="384">
        <v>52.91</v>
      </c>
    </row>
    <row r="1250" spans="1:4" s="380" customFormat="1" ht="13.5" x14ac:dyDescent="0.25">
      <c r="A1250" s="383">
        <v>94447</v>
      </c>
      <c r="B1250" s="383" t="s">
        <v>1943</v>
      </c>
      <c r="C1250" s="383" t="s">
        <v>4</v>
      </c>
      <c r="D1250" s="384">
        <v>47.7</v>
      </c>
    </row>
    <row r="1251" spans="1:4" s="380" customFormat="1" ht="13.5" x14ac:dyDescent="0.25">
      <c r="A1251" s="383">
        <v>94448</v>
      </c>
      <c r="B1251" s="383" t="s">
        <v>1944</v>
      </c>
      <c r="C1251" s="383" t="s">
        <v>4</v>
      </c>
      <c r="D1251" s="384">
        <v>52.91</v>
      </c>
    </row>
    <row r="1252" spans="1:4" s="380" customFormat="1" ht="13.5" x14ac:dyDescent="0.25">
      <c r="A1252" s="383">
        <v>94207</v>
      </c>
      <c r="B1252" s="383" t="s">
        <v>1945</v>
      </c>
      <c r="C1252" s="383" t="s">
        <v>4</v>
      </c>
      <c r="D1252" s="384">
        <v>49.36</v>
      </c>
    </row>
    <row r="1253" spans="1:4" s="380" customFormat="1" ht="13.5" x14ac:dyDescent="0.25">
      <c r="A1253" s="383">
        <v>94210</v>
      </c>
      <c r="B1253" s="383" t="s">
        <v>1946</v>
      </c>
      <c r="C1253" s="383" t="s">
        <v>4</v>
      </c>
      <c r="D1253" s="384">
        <v>52.38</v>
      </c>
    </row>
    <row r="1254" spans="1:4" s="380" customFormat="1" ht="13.5" x14ac:dyDescent="0.25">
      <c r="A1254" s="383">
        <v>94218</v>
      </c>
      <c r="B1254" s="383" t="s">
        <v>12262</v>
      </c>
      <c r="C1254" s="383" t="s">
        <v>4</v>
      </c>
      <c r="D1254" s="384">
        <v>107.61</v>
      </c>
    </row>
    <row r="1255" spans="1:4" s="380" customFormat="1" ht="13.5" x14ac:dyDescent="0.25">
      <c r="A1255" s="383">
        <v>94213</v>
      </c>
      <c r="B1255" s="383" t="s">
        <v>1947</v>
      </c>
      <c r="C1255" s="383" t="s">
        <v>4</v>
      </c>
      <c r="D1255" s="384">
        <v>95.61</v>
      </c>
    </row>
    <row r="1256" spans="1:4" s="380" customFormat="1" ht="13.5" x14ac:dyDescent="0.25">
      <c r="A1256" s="383">
        <v>94216</v>
      </c>
      <c r="B1256" s="383" t="s">
        <v>274</v>
      </c>
      <c r="C1256" s="383" t="s">
        <v>4</v>
      </c>
      <c r="D1256" s="384">
        <v>283.64999999999998</v>
      </c>
    </row>
    <row r="1257" spans="1:4" s="380" customFormat="1" ht="13.5" x14ac:dyDescent="0.25">
      <c r="A1257" s="383">
        <v>94219</v>
      </c>
      <c r="B1257" s="383" t="s">
        <v>1948</v>
      </c>
      <c r="C1257" s="383" t="s">
        <v>51</v>
      </c>
      <c r="D1257" s="384">
        <v>29.67</v>
      </c>
    </row>
    <row r="1258" spans="1:4" s="380" customFormat="1" ht="13.5" x14ac:dyDescent="0.25">
      <c r="A1258" s="383">
        <v>94220</v>
      </c>
      <c r="B1258" s="383" t="s">
        <v>1949</v>
      </c>
      <c r="C1258" s="383" t="s">
        <v>51</v>
      </c>
      <c r="D1258" s="384">
        <v>49.02</v>
      </c>
    </row>
    <row r="1259" spans="1:4" s="380" customFormat="1" ht="13.5" x14ac:dyDescent="0.25">
      <c r="A1259" s="383">
        <v>94221</v>
      </c>
      <c r="B1259" s="383" t="s">
        <v>1950</v>
      </c>
      <c r="C1259" s="383" t="s">
        <v>51</v>
      </c>
      <c r="D1259" s="384">
        <v>23.62</v>
      </c>
    </row>
    <row r="1260" spans="1:4" s="380" customFormat="1" ht="13.5" x14ac:dyDescent="0.25">
      <c r="A1260" s="383">
        <v>94222</v>
      </c>
      <c r="B1260" s="383" t="s">
        <v>1951</v>
      </c>
      <c r="C1260" s="383" t="s">
        <v>51</v>
      </c>
      <c r="D1260" s="384">
        <v>42.97</v>
      </c>
    </row>
    <row r="1261" spans="1:4" s="380" customFormat="1" ht="13.5" x14ac:dyDescent="0.25">
      <c r="A1261" s="383">
        <v>94223</v>
      </c>
      <c r="B1261" s="383" t="s">
        <v>1952</v>
      </c>
      <c r="C1261" s="383" t="s">
        <v>51</v>
      </c>
      <c r="D1261" s="384">
        <v>65.3</v>
      </c>
    </row>
    <row r="1262" spans="1:4" s="380" customFormat="1" ht="13.5" x14ac:dyDescent="0.25">
      <c r="A1262" s="383">
        <v>94451</v>
      </c>
      <c r="B1262" s="383" t="s">
        <v>1953</v>
      </c>
      <c r="C1262" s="383" t="s">
        <v>51</v>
      </c>
      <c r="D1262" s="384">
        <v>144.4</v>
      </c>
    </row>
    <row r="1263" spans="1:4" s="380" customFormat="1" ht="13.5" x14ac:dyDescent="0.25">
      <c r="A1263" s="383">
        <v>100325</v>
      </c>
      <c r="B1263" s="383" t="s">
        <v>1954</v>
      </c>
      <c r="C1263" s="383" t="s">
        <v>51</v>
      </c>
      <c r="D1263" s="384">
        <v>63.03</v>
      </c>
    </row>
    <row r="1264" spans="1:4" s="380" customFormat="1" ht="13.5" x14ac:dyDescent="0.25">
      <c r="A1264" s="383">
        <v>100327</v>
      </c>
      <c r="B1264" s="383" t="s">
        <v>1955</v>
      </c>
      <c r="C1264" s="383" t="s">
        <v>51</v>
      </c>
      <c r="D1264" s="384">
        <v>77.040000000000006</v>
      </c>
    </row>
    <row r="1265" spans="1:4" s="380" customFormat="1" ht="13.5" x14ac:dyDescent="0.25">
      <c r="A1265" s="383">
        <v>100328</v>
      </c>
      <c r="B1265" s="383" t="s">
        <v>1956</v>
      </c>
      <c r="C1265" s="383" t="s">
        <v>4</v>
      </c>
      <c r="D1265" s="384">
        <v>12.58</v>
      </c>
    </row>
    <row r="1266" spans="1:4" s="380" customFormat="1" ht="13.5" x14ac:dyDescent="0.25">
      <c r="A1266" s="383">
        <v>100329</v>
      </c>
      <c r="B1266" s="383" t="s">
        <v>1957</v>
      </c>
      <c r="C1266" s="383" t="s">
        <v>4</v>
      </c>
      <c r="D1266" s="384">
        <v>15.65</v>
      </c>
    </row>
    <row r="1267" spans="1:4" s="380" customFormat="1" ht="13.5" x14ac:dyDescent="0.25">
      <c r="A1267" s="383">
        <v>100330</v>
      </c>
      <c r="B1267" s="383" t="s">
        <v>1958</v>
      </c>
      <c r="C1267" s="383" t="s">
        <v>4</v>
      </c>
      <c r="D1267" s="384">
        <v>17.079999999999998</v>
      </c>
    </row>
    <row r="1268" spans="1:4" s="380" customFormat="1" ht="13.5" x14ac:dyDescent="0.25">
      <c r="A1268" s="383">
        <v>100331</v>
      </c>
      <c r="B1268" s="383" t="s">
        <v>1959</v>
      </c>
      <c r="C1268" s="383" t="s">
        <v>4</v>
      </c>
      <c r="D1268" s="384">
        <v>22.32</v>
      </c>
    </row>
    <row r="1269" spans="1:4" s="380" customFormat="1" ht="13.5" x14ac:dyDescent="0.25">
      <c r="A1269" s="383">
        <v>100434</v>
      </c>
      <c r="B1269" s="383" t="s">
        <v>1960</v>
      </c>
      <c r="C1269" s="383" t="s">
        <v>51</v>
      </c>
      <c r="D1269" s="384">
        <v>67.569999999999993</v>
      </c>
    </row>
    <row r="1270" spans="1:4" s="380" customFormat="1" ht="13.5" x14ac:dyDescent="0.25">
      <c r="A1270" s="383">
        <v>100435</v>
      </c>
      <c r="B1270" s="383" t="s">
        <v>1961</v>
      </c>
      <c r="C1270" s="383" t="s">
        <v>51</v>
      </c>
      <c r="D1270" s="384">
        <v>32.020000000000003</v>
      </c>
    </row>
    <row r="1271" spans="1:4" s="380" customFormat="1" ht="13.5" x14ac:dyDescent="0.25">
      <c r="A1271" s="383">
        <v>94227</v>
      </c>
      <c r="B1271" s="383" t="s">
        <v>305</v>
      </c>
      <c r="C1271" s="383" t="s">
        <v>51</v>
      </c>
      <c r="D1271" s="384">
        <v>89.01</v>
      </c>
    </row>
    <row r="1272" spans="1:4" s="380" customFormat="1" ht="13.5" x14ac:dyDescent="0.25">
      <c r="A1272" s="383">
        <v>94228</v>
      </c>
      <c r="B1272" s="383" t="s">
        <v>1962</v>
      </c>
      <c r="C1272" s="383" t="s">
        <v>51</v>
      </c>
      <c r="D1272" s="384">
        <v>118.66</v>
      </c>
    </row>
    <row r="1273" spans="1:4" s="380" customFormat="1" ht="13.5" x14ac:dyDescent="0.25">
      <c r="A1273" s="383">
        <v>94229</v>
      </c>
      <c r="B1273" s="383" t="s">
        <v>1963</v>
      </c>
      <c r="C1273" s="383" t="s">
        <v>51</v>
      </c>
      <c r="D1273" s="384">
        <v>230.43</v>
      </c>
    </row>
    <row r="1274" spans="1:4" s="380" customFormat="1" ht="13.5" x14ac:dyDescent="0.25">
      <c r="A1274" s="383">
        <v>94231</v>
      </c>
      <c r="B1274" s="383" t="s">
        <v>303</v>
      </c>
      <c r="C1274" s="383" t="s">
        <v>51</v>
      </c>
      <c r="D1274" s="384">
        <v>69.86</v>
      </c>
    </row>
    <row r="1275" spans="1:4" s="380" customFormat="1" ht="13.5" x14ac:dyDescent="0.25">
      <c r="A1275" s="383">
        <v>94449</v>
      </c>
      <c r="B1275" s="383" t="s">
        <v>1964</v>
      </c>
      <c r="C1275" s="383" t="s">
        <v>4</v>
      </c>
      <c r="D1275" s="384">
        <v>58.53</v>
      </c>
    </row>
    <row r="1276" spans="1:4" s="380" customFormat="1" ht="13.5" x14ac:dyDescent="0.25">
      <c r="A1276" s="383">
        <v>92255</v>
      </c>
      <c r="B1276" s="383" t="s">
        <v>1965</v>
      </c>
      <c r="C1276" s="383" t="s">
        <v>8</v>
      </c>
      <c r="D1276" s="384">
        <v>159.36000000000001</v>
      </c>
    </row>
    <row r="1277" spans="1:4" s="380" customFormat="1" ht="13.5" x14ac:dyDescent="0.25">
      <c r="A1277" s="383">
        <v>92256</v>
      </c>
      <c r="B1277" s="383" t="s">
        <v>1966</v>
      </c>
      <c r="C1277" s="383" t="s">
        <v>8</v>
      </c>
      <c r="D1277" s="384">
        <v>192.64</v>
      </c>
    </row>
    <row r="1278" spans="1:4" s="380" customFormat="1" ht="13.5" x14ac:dyDescent="0.25">
      <c r="A1278" s="383">
        <v>92257</v>
      </c>
      <c r="B1278" s="383" t="s">
        <v>1967</v>
      </c>
      <c r="C1278" s="383" t="s">
        <v>8</v>
      </c>
      <c r="D1278" s="384">
        <v>225.61</v>
      </c>
    </row>
    <row r="1279" spans="1:4" s="380" customFormat="1" ht="13.5" x14ac:dyDescent="0.25">
      <c r="A1279" s="383">
        <v>92258</v>
      </c>
      <c r="B1279" s="383" t="s">
        <v>1968</v>
      </c>
      <c r="C1279" s="383" t="s">
        <v>8</v>
      </c>
      <c r="D1279" s="384">
        <v>278.64</v>
      </c>
    </row>
    <row r="1280" spans="1:4" s="380" customFormat="1" ht="13.5" x14ac:dyDescent="0.25">
      <c r="A1280" s="383">
        <v>92568</v>
      </c>
      <c r="B1280" s="383" t="s">
        <v>1969</v>
      </c>
      <c r="C1280" s="383" t="s">
        <v>4</v>
      </c>
      <c r="D1280" s="384">
        <v>153.91</v>
      </c>
    </row>
    <row r="1281" spans="1:4" s="380" customFormat="1" ht="13.5" x14ac:dyDescent="0.25">
      <c r="A1281" s="383">
        <v>92569</v>
      </c>
      <c r="B1281" s="383" t="s">
        <v>1970</v>
      </c>
      <c r="C1281" s="383" t="s">
        <v>4</v>
      </c>
      <c r="D1281" s="384">
        <v>85.55</v>
      </c>
    </row>
    <row r="1282" spans="1:4" s="380" customFormat="1" ht="13.5" x14ac:dyDescent="0.25">
      <c r="A1282" s="383">
        <v>92570</v>
      </c>
      <c r="B1282" s="383" t="s">
        <v>1971</v>
      </c>
      <c r="C1282" s="383" t="s">
        <v>4</v>
      </c>
      <c r="D1282" s="384">
        <v>53.89</v>
      </c>
    </row>
    <row r="1283" spans="1:4" s="380" customFormat="1" ht="13.5" x14ac:dyDescent="0.25">
      <c r="A1283" s="383">
        <v>92571</v>
      </c>
      <c r="B1283" s="383" t="s">
        <v>1972</v>
      </c>
      <c r="C1283" s="383" t="s">
        <v>4</v>
      </c>
      <c r="D1283" s="384">
        <v>160.84</v>
      </c>
    </row>
    <row r="1284" spans="1:4" s="380" customFormat="1" ht="13.5" x14ac:dyDescent="0.25">
      <c r="A1284" s="383">
        <v>92572</v>
      </c>
      <c r="B1284" s="383" t="s">
        <v>1973</v>
      </c>
      <c r="C1284" s="383" t="s">
        <v>4</v>
      </c>
      <c r="D1284" s="384">
        <v>96.35</v>
      </c>
    </row>
    <row r="1285" spans="1:4" s="380" customFormat="1" ht="13.5" x14ac:dyDescent="0.25">
      <c r="A1285" s="383">
        <v>92573</v>
      </c>
      <c r="B1285" s="383" t="s">
        <v>1974</v>
      </c>
      <c r="C1285" s="383" t="s">
        <v>4</v>
      </c>
      <c r="D1285" s="384">
        <v>56.75</v>
      </c>
    </row>
    <row r="1286" spans="1:4" s="380" customFormat="1" ht="13.5" x14ac:dyDescent="0.25">
      <c r="A1286" s="383">
        <v>92574</v>
      </c>
      <c r="B1286" s="383" t="s">
        <v>1975</v>
      </c>
      <c r="C1286" s="383" t="s">
        <v>4</v>
      </c>
      <c r="D1286" s="384">
        <v>156.01</v>
      </c>
    </row>
    <row r="1287" spans="1:4" s="380" customFormat="1" ht="13.5" x14ac:dyDescent="0.25">
      <c r="A1287" s="383">
        <v>92575</v>
      </c>
      <c r="B1287" s="383" t="s">
        <v>1976</v>
      </c>
      <c r="C1287" s="383" t="s">
        <v>4</v>
      </c>
      <c r="D1287" s="384">
        <v>78.099999999999994</v>
      </c>
    </row>
    <row r="1288" spans="1:4" s="380" customFormat="1" ht="13.5" x14ac:dyDescent="0.25">
      <c r="A1288" s="383">
        <v>92576</v>
      </c>
      <c r="B1288" s="383" t="s">
        <v>1977</v>
      </c>
      <c r="C1288" s="383" t="s">
        <v>4</v>
      </c>
      <c r="D1288" s="384">
        <v>42.38</v>
      </c>
    </row>
    <row r="1289" spans="1:4" s="380" customFormat="1" ht="13.5" x14ac:dyDescent="0.25">
      <c r="A1289" s="383">
        <v>92577</v>
      </c>
      <c r="B1289" s="383" t="s">
        <v>1978</v>
      </c>
      <c r="C1289" s="383" t="s">
        <v>4</v>
      </c>
      <c r="D1289" s="384">
        <v>163.54</v>
      </c>
    </row>
    <row r="1290" spans="1:4" s="380" customFormat="1" ht="13.5" x14ac:dyDescent="0.25">
      <c r="A1290" s="383">
        <v>92578</v>
      </c>
      <c r="B1290" s="383" t="s">
        <v>1979</v>
      </c>
      <c r="C1290" s="383" t="s">
        <v>4</v>
      </c>
      <c r="D1290" s="384">
        <v>82.25</v>
      </c>
    </row>
    <row r="1291" spans="1:4" s="380" customFormat="1" ht="13.5" x14ac:dyDescent="0.25">
      <c r="A1291" s="383">
        <v>92579</v>
      </c>
      <c r="B1291" s="383" t="s">
        <v>1980</v>
      </c>
      <c r="C1291" s="383" t="s">
        <v>4</v>
      </c>
      <c r="D1291" s="384">
        <v>44.68</v>
      </c>
    </row>
    <row r="1292" spans="1:4" s="380" customFormat="1" ht="13.5" x14ac:dyDescent="0.25">
      <c r="A1292" s="383">
        <v>92580</v>
      </c>
      <c r="B1292" s="383" t="s">
        <v>1981</v>
      </c>
      <c r="C1292" s="383" t="s">
        <v>4</v>
      </c>
      <c r="D1292" s="384">
        <v>55.47</v>
      </c>
    </row>
    <row r="1293" spans="1:4" s="380" customFormat="1" ht="13.5" x14ac:dyDescent="0.25">
      <c r="A1293" s="383">
        <v>92581</v>
      </c>
      <c r="B1293" s="383" t="s">
        <v>1982</v>
      </c>
      <c r="C1293" s="383" t="s">
        <v>4</v>
      </c>
      <c r="D1293" s="384">
        <v>58.32</v>
      </c>
    </row>
    <row r="1294" spans="1:4" s="380" customFormat="1" ht="13.5" x14ac:dyDescent="0.25">
      <c r="A1294" s="383">
        <v>92582</v>
      </c>
      <c r="B1294" s="383" t="s">
        <v>1983</v>
      </c>
      <c r="C1294" s="383" t="s">
        <v>8</v>
      </c>
      <c r="D1294" s="384">
        <v>779.26</v>
      </c>
    </row>
    <row r="1295" spans="1:4" s="380" customFormat="1" ht="13.5" x14ac:dyDescent="0.25">
      <c r="A1295" s="383">
        <v>92584</v>
      </c>
      <c r="B1295" s="383" t="s">
        <v>1984</v>
      </c>
      <c r="C1295" s="383" t="s">
        <v>8</v>
      </c>
      <c r="D1295" s="384">
        <v>929.25</v>
      </c>
    </row>
    <row r="1296" spans="1:4" s="380" customFormat="1" ht="13.5" x14ac:dyDescent="0.25">
      <c r="A1296" s="383">
        <v>92586</v>
      </c>
      <c r="B1296" s="383" t="s">
        <v>1985</v>
      </c>
      <c r="C1296" s="383" t="s">
        <v>8</v>
      </c>
      <c r="D1296" s="385">
        <v>1079.25</v>
      </c>
    </row>
    <row r="1297" spans="1:4" s="380" customFormat="1" ht="13.5" x14ac:dyDescent="0.25">
      <c r="A1297" s="383">
        <v>92588</v>
      </c>
      <c r="B1297" s="383" t="s">
        <v>1986</v>
      </c>
      <c r="C1297" s="383" t="s">
        <v>8</v>
      </c>
      <c r="D1297" s="385">
        <v>1357.65</v>
      </c>
    </row>
    <row r="1298" spans="1:4" s="380" customFormat="1" ht="13.5" x14ac:dyDescent="0.25">
      <c r="A1298" s="383">
        <v>92590</v>
      </c>
      <c r="B1298" s="383" t="s">
        <v>1987</v>
      </c>
      <c r="C1298" s="383" t="s">
        <v>8</v>
      </c>
      <c r="D1298" s="385">
        <v>1507.64</v>
      </c>
    </row>
    <row r="1299" spans="1:4" s="380" customFormat="1" ht="13.5" x14ac:dyDescent="0.25">
      <c r="A1299" s="383">
        <v>92592</v>
      </c>
      <c r="B1299" s="383" t="s">
        <v>1988</v>
      </c>
      <c r="C1299" s="383" t="s">
        <v>8</v>
      </c>
      <c r="D1299" s="385">
        <v>1690.61</v>
      </c>
    </row>
    <row r="1300" spans="1:4" s="380" customFormat="1" ht="13.5" x14ac:dyDescent="0.25">
      <c r="A1300" s="383">
        <v>92593</v>
      </c>
      <c r="B1300" s="383" t="s">
        <v>1989</v>
      </c>
      <c r="C1300" s="383" t="s">
        <v>55</v>
      </c>
      <c r="D1300" s="384">
        <v>12.82</v>
      </c>
    </row>
    <row r="1301" spans="1:4" s="380" customFormat="1" ht="13.5" x14ac:dyDescent="0.25">
      <c r="A1301" s="383">
        <v>92594</v>
      </c>
      <c r="B1301" s="383" t="s">
        <v>1990</v>
      </c>
      <c r="C1301" s="383" t="s">
        <v>8</v>
      </c>
      <c r="D1301" s="385">
        <v>1973.68</v>
      </c>
    </row>
    <row r="1302" spans="1:4" s="380" customFormat="1" ht="13.5" x14ac:dyDescent="0.25">
      <c r="A1302" s="383">
        <v>92596</v>
      </c>
      <c r="B1302" s="383" t="s">
        <v>1991</v>
      </c>
      <c r="C1302" s="383" t="s">
        <v>8</v>
      </c>
      <c r="D1302" s="385">
        <v>2183.14</v>
      </c>
    </row>
    <row r="1303" spans="1:4" s="380" customFormat="1" ht="13.5" x14ac:dyDescent="0.25">
      <c r="A1303" s="383">
        <v>92598</v>
      </c>
      <c r="B1303" s="383" t="s">
        <v>1992</v>
      </c>
      <c r="C1303" s="383" t="s">
        <v>8</v>
      </c>
      <c r="D1303" s="385">
        <v>2333.13</v>
      </c>
    </row>
    <row r="1304" spans="1:4" s="380" customFormat="1" ht="13.5" x14ac:dyDescent="0.25">
      <c r="A1304" s="383">
        <v>92600</v>
      </c>
      <c r="B1304" s="383" t="s">
        <v>1993</v>
      </c>
      <c r="C1304" s="383" t="s">
        <v>8</v>
      </c>
      <c r="D1304" s="385">
        <v>2521.0700000000002</v>
      </c>
    </row>
    <row r="1305" spans="1:4" s="380" customFormat="1" ht="13.5" x14ac:dyDescent="0.25">
      <c r="A1305" s="383">
        <v>92602</v>
      </c>
      <c r="B1305" s="383" t="s">
        <v>1994</v>
      </c>
      <c r="C1305" s="383" t="s">
        <v>8</v>
      </c>
      <c r="D1305" s="384">
        <v>779.26</v>
      </c>
    </row>
    <row r="1306" spans="1:4" s="380" customFormat="1" ht="13.5" x14ac:dyDescent="0.25">
      <c r="A1306" s="383">
        <v>92604</v>
      </c>
      <c r="B1306" s="383" t="s">
        <v>1995</v>
      </c>
      <c r="C1306" s="383" t="s">
        <v>8</v>
      </c>
      <c r="D1306" s="384">
        <v>891.3</v>
      </c>
    </row>
    <row r="1307" spans="1:4" s="380" customFormat="1" ht="13.5" x14ac:dyDescent="0.25">
      <c r="A1307" s="383">
        <v>92606</v>
      </c>
      <c r="B1307" s="383" t="s">
        <v>1996</v>
      </c>
      <c r="C1307" s="383" t="s">
        <v>8</v>
      </c>
      <c r="D1307" s="385">
        <v>1041.29</v>
      </c>
    </row>
    <row r="1308" spans="1:4" s="380" customFormat="1" ht="13.5" x14ac:dyDescent="0.25">
      <c r="A1308" s="383">
        <v>92608</v>
      </c>
      <c r="B1308" s="383" t="s">
        <v>1997</v>
      </c>
      <c r="C1308" s="383" t="s">
        <v>8</v>
      </c>
      <c r="D1308" s="385">
        <v>1281.74</v>
      </c>
    </row>
    <row r="1309" spans="1:4" s="380" customFormat="1" ht="13.5" x14ac:dyDescent="0.25">
      <c r="A1309" s="383">
        <v>92610</v>
      </c>
      <c r="B1309" s="383" t="s">
        <v>1998</v>
      </c>
      <c r="C1309" s="383" t="s">
        <v>8</v>
      </c>
      <c r="D1309" s="385">
        <v>1431.73</v>
      </c>
    </row>
    <row r="1310" spans="1:4" s="380" customFormat="1" ht="13.5" x14ac:dyDescent="0.25">
      <c r="A1310" s="383">
        <v>92612</v>
      </c>
      <c r="B1310" s="383" t="s">
        <v>1999</v>
      </c>
      <c r="C1310" s="383" t="s">
        <v>8</v>
      </c>
      <c r="D1310" s="385">
        <v>1614.7</v>
      </c>
    </row>
    <row r="1311" spans="1:4" s="380" customFormat="1" ht="13.5" x14ac:dyDescent="0.25">
      <c r="A1311" s="383">
        <v>92614</v>
      </c>
      <c r="B1311" s="383" t="s">
        <v>2000</v>
      </c>
      <c r="C1311" s="383" t="s">
        <v>8</v>
      </c>
      <c r="D1311" s="385">
        <v>1821.87</v>
      </c>
    </row>
    <row r="1312" spans="1:4" s="380" customFormat="1" ht="13.5" x14ac:dyDescent="0.25">
      <c r="A1312" s="383">
        <v>92616</v>
      </c>
      <c r="B1312" s="383" t="s">
        <v>2001</v>
      </c>
      <c r="C1312" s="383" t="s">
        <v>8</v>
      </c>
      <c r="D1312" s="385">
        <v>2069.27</v>
      </c>
    </row>
    <row r="1313" spans="1:4" s="380" customFormat="1" ht="13.5" x14ac:dyDescent="0.25">
      <c r="A1313" s="383">
        <v>92618</v>
      </c>
      <c r="B1313" s="383" t="s">
        <v>2002</v>
      </c>
      <c r="C1313" s="383" t="s">
        <v>8</v>
      </c>
      <c r="D1313" s="385">
        <v>2219.27</v>
      </c>
    </row>
    <row r="1314" spans="1:4" s="380" customFormat="1" ht="13.5" x14ac:dyDescent="0.25">
      <c r="A1314" s="383">
        <v>92620</v>
      </c>
      <c r="B1314" s="383" t="s">
        <v>2003</v>
      </c>
      <c r="C1314" s="383" t="s">
        <v>8</v>
      </c>
      <c r="D1314" s="385">
        <v>2369.25</v>
      </c>
    </row>
    <row r="1315" spans="1:4" s="380" customFormat="1" ht="13.5" x14ac:dyDescent="0.25">
      <c r="A1315" s="383">
        <v>100357</v>
      </c>
      <c r="B1315" s="383" t="s">
        <v>2004</v>
      </c>
      <c r="C1315" s="383" t="s">
        <v>8</v>
      </c>
      <c r="D1315" s="385">
        <v>1093.1300000000001</v>
      </c>
    </row>
    <row r="1316" spans="1:4" s="380" customFormat="1" ht="13.5" x14ac:dyDescent="0.25">
      <c r="A1316" s="383">
        <v>100358</v>
      </c>
      <c r="B1316" s="383" t="s">
        <v>2005</v>
      </c>
      <c r="C1316" s="383" t="s">
        <v>8</v>
      </c>
      <c r="D1316" s="385">
        <v>1457.91</v>
      </c>
    </row>
    <row r="1317" spans="1:4" s="380" customFormat="1" ht="13.5" x14ac:dyDescent="0.25">
      <c r="A1317" s="383">
        <v>100359</v>
      </c>
      <c r="B1317" s="383" t="s">
        <v>2006</v>
      </c>
      <c r="C1317" s="383" t="s">
        <v>8</v>
      </c>
      <c r="D1317" s="385">
        <v>1540.15</v>
      </c>
    </row>
    <row r="1318" spans="1:4" s="380" customFormat="1" ht="13.5" x14ac:dyDescent="0.25">
      <c r="A1318" s="383">
        <v>100360</v>
      </c>
      <c r="B1318" s="383" t="s">
        <v>2007</v>
      </c>
      <c r="C1318" s="383" t="s">
        <v>8</v>
      </c>
      <c r="D1318" s="385">
        <v>1709.16</v>
      </c>
    </row>
    <row r="1319" spans="1:4" s="380" customFormat="1" ht="13.5" x14ac:dyDescent="0.25">
      <c r="A1319" s="383">
        <v>100361</v>
      </c>
      <c r="B1319" s="383" t="s">
        <v>2008</v>
      </c>
      <c r="C1319" s="383" t="s">
        <v>8</v>
      </c>
      <c r="D1319" s="385">
        <v>2108.65</v>
      </c>
    </row>
    <row r="1320" spans="1:4" s="380" customFormat="1" ht="13.5" x14ac:dyDescent="0.25">
      <c r="A1320" s="383">
        <v>100362</v>
      </c>
      <c r="B1320" s="383" t="s">
        <v>2009</v>
      </c>
      <c r="C1320" s="383" t="s">
        <v>8</v>
      </c>
      <c r="D1320" s="385">
        <v>2900.18</v>
      </c>
    </row>
    <row r="1321" spans="1:4" s="380" customFormat="1" ht="13.5" x14ac:dyDescent="0.25">
      <c r="A1321" s="383">
        <v>100363</v>
      </c>
      <c r="B1321" s="383" t="s">
        <v>2010</v>
      </c>
      <c r="C1321" s="383" t="s">
        <v>8</v>
      </c>
      <c r="D1321" s="385">
        <v>3001.31</v>
      </c>
    </row>
    <row r="1322" spans="1:4" s="380" customFormat="1" ht="13.5" x14ac:dyDescent="0.25">
      <c r="A1322" s="383">
        <v>100364</v>
      </c>
      <c r="B1322" s="383" t="s">
        <v>2011</v>
      </c>
      <c r="C1322" s="383" t="s">
        <v>8</v>
      </c>
      <c r="D1322" s="385">
        <v>3251.74</v>
      </c>
    </row>
    <row r="1323" spans="1:4" s="380" customFormat="1" ht="13.5" x14ac:dyDescent="0.25">
      <c r="A1323" s="383">
        <v>100365</v>
      </c>
      <c r="B1323" s="383" t="s">
        <v>2012</v>
      </c>
      <c r="C1323" s="383" t="s">
        <v>8</v>
      </c>
      <c r="D1323" s="385">
        <v>3712.56</v>
      </c>
    </row>
    <row r="1324" spans="1:4" s="380" customFormat="1" ht="13.5" x14ac:dyDescent="0.25">
      <c r="A1324" s="383">
        <v>100366</v>
      </c>
      <c r="B1324" s="383" t="s">
        <v>2013</v>
      </c>
      <c r="C1324" s="383" t="s">
        <v>8</v>
      </c>
      <c r="D1324" s="385">
        <v>3982.1</v>
      </c>
    </row>
    <row r="1325" spans="1:4" s="380" customFormat="1" ht="13.5" x14ac:dyDescent="0.25">
      <c r="A1325" s="383">
        <v>100367</v>
      </c>
      <c r="B1325" s="383" t="s">
        <v>2014</v>
      </c>
      <c r="C1325" s="383" t="s">
        <v>8</v>
      </c>
      <c r="D1325" s="385">
        <v>1061.83</v>
      </c>
    </row>
    <row r="1326" spans="1:4" s="380" customFormat="1" ht="13.5" x14ac:dyDescent="0.25">
      <c r="A1326" s="383">
        <v>100368</v>
      </c>
      <c r="B1326" s="383" t="s">
        <v>2015</v>
      </c>
      <c r="C1326" s="383" t="s">
        <v>8</v>
      </c>
      <c r="D1326" s="385">
        <v>1419.3</v>
      </c>
    </row>
    <row r="1327" spans="1:4" s="380" customFormat="1" ht="13.5" x14ac:dyDescent="0.25">
      <c r="A1327" s="383">
        <v>100369</v>
      </c>
      <c r="B1327" s="383" t="s">
        <v>2016</v>
      </c>
      <c r="C1327" s="383" t="s">
        <v>8</v>
      </c>
      <c r="D1327" s="385">
        <v>1501.55</v>
      </c>
    </row>
    <row r="1328" spans="1:4" s="380" customFormat="1" ht="13.5" x14ac:dyDescent="0.25">
      <c r="A1328" s="383">
        <v>100370</v>
      </c>
      <c r="B1328" s="383" t="s">
        <v>2017</v>
      </c>
      <c r="C1328" s="383" t="s">
        <v>8</v>
      </c>
      <c r="D1328" s="385">
        <v>1790.17</v>
      </c>
    </row>
    <row r="1329" spans="1:4" s="380" customFormat="1" ht="13.5" x14ac:dyDescent="0.25">
      <c r="A1329" s="383">
        <v>100371</v>
      </c>
      <c r="B1329" s="383" t="s">
        <v>2018</v>
      </c>
      <c r="C1329" s="383" t="s">
        <v>8</v>
      </c>
      <c r="D1329" s="385">
        <v>2005.7</v>
      </c>
    </row>
    <row r="1330" spans="1:4" s="380" customFormat="1" ht="13.5" x14ac:dyDescent="0.25">
      <c r="A1330" s="383">
        <v>100372</v>
      </c>
      <c r="B1330" s="383" t="s">
        <v>2019</v>
      </c>
      <c r="C1330" s="383" t="s">
        <v>8</v>
      </c>
      <c r="D1330" s="385">
        <v>2723.77</v>
      </c>
    </row>
    <row r="1331" spans="1:4" s="380" customFormat="1" ht="13.5" x14ac:dyDescent="0.25">
      <c r="A1331" s="383">
        <v>100373</v>
      </c>
      <c r="B1331" s="383" t="s">
        <v>2020</v>
      </c>
      <c r="C1331" s="383" t="s">
        <v>8</v>
      </c>
      <c r="D1331" s="385">
        <v>2823.36</v>
      </c>
    </row>
    <row r="1332" spans="1:4" s="380" customFormat="1" ht="13.5" x14ac:dyDescent="0.25">
      <c r="A1332" s="383">
        <v>100374</v>
      </c>
      <c r="B1332" s="383" t="s">
        <v>2021</v>
      </c>
      <c r="C1332" s="383" t="s">
        <v>8</v>
      </c>
      <c r="D1332" s="385">
        <v>3016.8</v>
      </c>
    </row>
    <row r="1333" spans="1:4" s="380" customFormat="1" ht="13.5" x14ac:dyDescent="0.25">
      <c r="A1333" s="383">
        <v>100375</v>
      </c>
      <c r="B1333" s="383" t="s">
        <v>2022</v>
      </c>
      <c r="C1333" s="383" t="s">
        <v>8</v>
      </c>
      <c r="D1333" s="385">
        <v>3363.14</v>
      </c>
    </row>
    <row r="1334" spans="1:4" s="380" customFormat="1" ht="13.5" x14ac:dyDescent="0.25">
      <c r="A1334" s="383">
        <v>100376</v>
      </c>
      <c r="B1334" s="383" t="s">
        <v>2023</v>
      </c>
      <c r="C1334" s="383" t="s">
        <v>8</v>
      </c>
      <c r="D1334" s="385">
        <v>3287.98</v>
      </c>
    </row>
    <row r="1335" spans="1:4" s="380" customFormat="1" ht="13.5" x14ac:dyDescent="0.25">
      <c r="A1335" s="383">
        <v>100377</v>
      </c>
      <c r="B1335" s="383" t="s">
        <v>2024</v>
      </c>
      <c r="C1335" s="383" t="s">
        <v>55</v>
      </c>
      <c r="D1335" s="384">
        <v>13.32</v>
      </c>
    </row>
    <row r="1336" spans="1:4" s="380" customFormat="1" ht="13.5" x14ac:dyDescent="0.25">
      <c r="A1336" s="383">
        <v>100378</v>
      </c>
      <c r="B1336" s="383" t="s">
        <v>2025</v>
      </c>
      <c r="C1336" s="383" t="s">
        <v>55</v>
      </c>
      <c r="D1336" s="384">
        <v>12.55</v>
      </c>
    </row>
    <row r="1337" spans="1:4" s="380" customFormat="1" ht="13.5" x14ac:dyDescent="0.25">
      <c r="A1337" s="383">
        <v>100382</v>
      </c>
      <c r="B1337" s="383" t="s">
        <v>2026</v>
      </c>
      <c r="C1337" s="383" t="s">
        <v>4</v>
      </c>
      <c r="D1337" s="384">
        <v>25.24</v>
      </c>
    </row>
    <row r="1338" spans="1:4" s="380" customFormat="1" ht="13.5" x14ac:dyDescent="0.25">
      <c r="A1338" s="383">
        <v>94444</v>
      </c>
      <c r="B1338" s="383" t="s">
        <v>2027</v>
      </c>
      <c r="C1338" s="383" t="s">
        <v>4</v>
      </c>
      <c r="D1338" s="384">
        <v>603.45000000000005</v>
      </c>
    </row>
    <row r="1339" spans="1:4" s="380" customFormat="1" ht="13.5" x14ac:dyDescent="0.25">
      <c r="A1339" s="383">
        <v>102661</v>
      </c>
      <c r="B1339" s="383" t="s">
        <v>14645</v>
      </c>
      <c r="C1339" s="383" t="s">
        <v>51</v>
      </c>
      <c r="D1339" s="384">
        <v>37.57</v>
      </c>
    </row>
    <row r="1340" spans="1:4" s="380" customFormat="1" ht="13.5" x14ac:dyDescent="0.25">
      <c r="A1340" s="383">
        <v>102663</v>
      </c>
      <c r="B1340" s="383" t="s">
        <v>14646</v>
      </c>
      <c r="C1340" s="383" t="s">
        <v>51</v>
      </c>
      <c r="D1340" s="384">
        <v>54.94</v>
      </c>
    </row>
    <row r="1341" spans="1:4" s="380" customFormat="1" ht="13.5" x14ac:dyDescent="0.25">
      <c r="A1341" s="383">
        <v>102664</v>
      </c>
      <c r="B1341" s="383" t="s">
        <v>14647</v>
      </c>
      <c r="C1341" s="383" t="s">
        <v>51</v>
      </c>
      <c r="D1341" s="384">
        <v>46.59</v>
      </c>
    </row>
    <row r="1342" spans="1:4" s="380" customFormat="1" ht="13.5" x14ac:dyDescent="0.25">
      <c r="A1342" s="383">
        <v>102665</v>
      </c>
      <c r="B1342" s="383" t="s">
        <v>14648</v>
      </c>
      <c r="C1342" s="383" t="s">
        <v>51</v>
      </c>
      <c r="D1342" s="384">
        <v>29.38</v>
      </c>
    </row>
    <row r="1343" spans="1:4" s="380" customFormat="1" ht="13.5" x14ac:dyDescent="0.25">
      <c r="A1343" s="383">
        <v>102666</v>
      </c>
      <c r="B1343" s="383" t="s">
        <v>14649</v>
      </c>
      <c r="C1343" s="383" t="s">
        <v>51</v>
      </c>
      <c r="D1343" s="384">
        <v>56.93</v>
      </c>
    </row>
    <row r="1344" spans="1:4" s="380" customFormat="1" ht="13.5" x14ac:dyDescent="0.25">
      <c r="A1344" s="383">
        <v>102669</v>
      </c>
      <c r="B1344" s="383" t="s">
        <v>14650</v>
      </c>
      <c r="C1344" s="383" t="s">
        <v>51</v>
      </c>
      <c r="D1344" s="384">
        <v>73.97</v>
      </c>
    </row>
    <row r="1345" spans="1:4" s="380" customFormat="1" ht="13.5" x14ac:dyDescent="0.25">
      <c r="A1345" s="383">
        <v>102670</v>
      </c>
      <c r="B1345" s="383" t="s">
        <v>14651</v>
      </c>
      <c r="C1345" s="383" t="s">
        <v>51</v>
      </c>
      <c r="D1345" s="384">
        <v>117.09</v>
      </c>
    </row>
    <row r="1346" spans="1:4" s="380" customFormat="1" ht="13.5" x14ac:dyDescent="0.25">
      <c r="A1346" s="383">
        <v>102673</v>
      </c>
      <c r="B1346" s="383" t="s">
        <v>14652</v>
      </c>
      <c r="C1346" s="383" t="s">
        <v>51</v>
      </c>
      <c r="D1346" s="384">
        <v>154.57</v>
      </c>
    </row>
    <row r="1347" spans="1:4" s="380" customFormat="1" ht="13.5" x14ac:dyDescent="0.25">
      <c r="A1347" s="383">
        <v>102674</v>
      </c>
      <c r="B1347" s="383" t="s">
        <v>14653</v>
      </c>
      <c r="C1347" s="383" t="s">
        <v>51</v>
      </c>
      <c r="D1347" s="384">
        <v>127.84</v>
      </c>
    </row>
    <row r="1348" spans="1:4" s="380" customFormat="1" ht="13.5" x14ac:dyDescent="0.25">
      <c r="A1348" s="383">
        <v>102677</v>
      </c>
      <c r="B1348" s="383" t="s">
        <v>14654</v>
      </c>
      <c r="C1348" s="383" t="s">
        <v>51</v>
      </c>
      <c r="D1348" s="384">
        <v>149.54</v>
      </c>
    </row>
    <row r="1349" spans="1:4" s="380" customFormat="1" ht="13.5" x14ac:dyDescent="0.25">
      <c r="A1349" s="383">
        <v>102678</v>
      </c>
      <c r="B1349" s="383" t="s">
        <v>14655</v>
      </c>
      <c r="C1349" s="383" t="s">
        <v>51</v>
      </c>
      <c r="D1349" s="384">
        <v>146.35</v>
      </c>
    </row>
    <row r="1350" spans="1:4" s="380" customFormat="1" ht="13.5" x14ac:dyDescent="0.25">
      <c r="A1350" s="383">
        <v>102679</v>
      </c>
      <c r="B1350" s="383" t="s">
        <v>14656</v>
      </c>
      <c r="C1350" s="383" t="s">
        <v>51</v>
      </c>
      <c r="D1350" s="384">
        <v>161.57</v>
      </c>
    </row>
    <row r="1351" spans="1:4" s="380" customFormat="1" ht="13.5" x14ac:dyDescent="0.25">
      <c r="A1351" s="383">
        <v>102680</v>
      </c>
      <c r="B1351" s="383" t="s">
        <v>14657</v>
      </c>
      <c r="C1351" s="383" t="s">
        <v>51</v>
      </c>
      <c r="D1351" s="384">
        <v>157.58000000000001</v>
      </c>
    </row>
    <row r="1352" spans="1:4" s="380" customFormat="1" ht="13.5" x14ac:dyDescent="0.25">
      <c r="A1352" s="383">
        <v>102683</v>
      </c>
      <c r="B1352" s="383" t="s">
        <v>14658</v>
      </c>
      <c r="C1352" s="383" t="s">
        <v>51</v>
      </c>
      <c r="D1352" s="384">
        <v>182.89</v>
      </c>
    </row>
    <row r="1353" spans="1:4" s="380" customFormat="1" ht="13.5" x14ac:dyDescent="0.25">
      <c r="A1353" s="383">
        <v>102684</v>
      </c>
      <c r="B1353" s="383" t="s">
        <v>14659</v>
      </c>
      <c r="C1353" s="383" t="s">
        <v>51</v>
      </c>
      <c r="D1353" s="384">
        <v>172.8</v>
      </c>
    </row>
    <row r="1354" spans="1:4" s="380" customFormat="1" ht="13.5" x14ac:dyDescent="0.25">
      <c r="A1354" s="383">
        <v>102687</v>
      </c>
      <c r="B1354" s="383" t="s">
        <v>14660</v>
      </c>
      <c r="C1354" s="383" t="s">
        <v>51</v>
      </c>
      <c r="D1354" s="384">
        <v>194.15</v>
      </c>
    </row>
    <row r="1355" spans="1:4" s="380" customFormat="1" ht="13.5" x14ac:dyDescent="0.25">
      <c r="A1355" s="383">
        <v>102688</v>
      </c>
      <c r="B1355" s="383" t="s">
        <v>14661</v>
      </c>
      <c r="C1355" s="383" t="s">
        <v>51</v>
      </c>
      <c r="D1355" s="384">
        <v>42.6</v>
      </c>
    </row>
    <row r="1356" spans="1:4" s="380" customFormat="1" ht="13.5" x14ac:dyDescent="0.25">
      <c r="A1356" s="383">
        <v>102690</v>
      </c>
      <c r="B1356" s="383" t="s">
        <v>14662</v>
      </c>
      <c r="C1356" s="383" t="s">
        <v>51</v>
      </c>
      <c r="D1356" s="384">
        <v>61.96</v>
      </c>
    </row>
    <row r="1357" spans="1:4" s="380" customFormat="1" ht="13.5" x14ac:dyDescent="0.25">
      <c r="A1357" s="383">
        <v>102694</v>
      </c>
      <c r="B1357" s="383" t="s">
        <v>14663</v>
      </c>
      <c r="C1357" s="383" t="s">
        <v>51</v>
      </c>
      <c r="D1357" s="384">
        <v>81.75</v>
      </c>
    </row>
    <row r="1358" spans="1:4" s="380" customFormat="1" ht="13.5" x14ac:dyDescent="0.25">
      <c r="A1358" s="383">
        <v>102697</v>
      </c>
      <c r="B1358" s="383" t="s">
        <v>14664</v>
      </c>
      <c r="C1358" s="383" t="s">
        <v>51</v>
      </c>
      <c r="D1358" s="384">
        <v>110.85</v>
      </c>
    </row>
    <row r="1359" spans="1:4" s="380" customFormat="1" ht="13.5" x14ac:dyDescent="0.25">
      <c r="A1359" s="383">
        <v>102704</v>
      </c>
      <c r="B1359" s="383" t="s">
        <v>14665</v>
      </c>
      <c r="C1359" s="383" t="s">
        <v>51</v>
      </c>
      <c r="D1359" s="384">
        <v>11.43</v>
      </c>
    </row>
    <row r="1360" spans="1:4" s="380" customFormat="1" ht="13.5" x14ac:dyDescent="0.25">
      <c r="A1360" s="383">
        <v>102706</v>
      </c>
      <c r="B1360" s="383" t="s">
        <v>14666</v>
      </c>
      <c r="C1360" s="383" t="s">
        <v>51</v>
      </c>
      <c r="D1360" s="384">
        <v>13.2</v>
      </c>
    </row>
    <row r="1361" spans="1:4" s="380" customFormat="1" ht="13.5" x14ac:dyDescent="0.25">
      <c r="A1361" s="383">
        <v>102707</v>
      </c>
      <c r="B1361" s="383" t="s">
        <v>14667</v>
      </c>
      <c r="C1361" s="383" t="s">
        <v>51</v>
      </c>
      <c r="D1361" s="384">
        <v>32.97</v>
      </c>
    </row>
    <row r="1362" spans="1:4" s="380" customFormat="1" ht="13.5" x14ac:dyDescent="0.25">
      <c r="A1362" s="383">
        <v>102708</v>
      </c>
      <c r="B1362" s="383" t="s">
        <v>14668</v>
      </c>
      <c r="C1362" s="383" t="s">
        <v>8</v>
      </c>
      <c r="D1362" s="384">
        <v>20.64</v>
      </c>
    </row>
    <row r="1363" spans="1:4" s="380" customFormat="1" ht="13.5" x14ac:dyDescent="0.25">
      <c r="A1363" s="383">
        <v>102710</v>
      </c>
      <c r="B1363" s="383" t="s">
        <v>14669</v>
      </c>
      <c r="C1363" s="383" t="s">
        <v>8</v>
      </c>
      <c r="D1363" s="384">
        <v>49.76</v>
      </c>
    </row>
    <row r="1364" spans="1:4" s="380" customFormat="1" ht="13.5" x14ac:dyDescent="0.25">
      <c r="A1364" s="383">
        <v>102711</v>
      </c>
      <c r="B1364" s="383" t="s">
        <v>14670</v>
      </c>
      <c r="C1364" s="383" t="s">
        <v>8</v>
      </c>
      <c r="D1364" s="384">
        <v>66.56</v>
      </c>
    </row>
    <row r="1365" spans="1:4" s="380" customFormat="1" ht="13.5" x14ac:dyDescent="0.25">
      <c r="A1365" s="383">
        <v>102712</v>
      </c>
      <c r="B1365" s="383" t="s">
        <v>14671</v>
      </c>
      <c r="C1365" s="383" t="s">
        <v>4</v>
      </c>
      <c r="D1365" s="384">
        <v>6.72</v>
      </c>
    </row>
    <row r="1366" spans="1:4" s="380" customFormat="1" ht="13.5" x14ac:dyDescent="0.25">
      <c r="A1366" s="383">
        <v>102713</v>
      </c>
      <c r="B1366" s="383" t="s">
        <v>14672</v>
      </c>
      <c r="C1366" s="383" t="s">
        <v>4</v>
      </c>
      <c r="D1366" s="384">
        <v>9.23</v>
      </c>
    </row>
    <row r="1367" spans="1:4" s="380" customFormat="1" ht="13.5" x14ac:dyDescent="0.25">
      <c r="A1367" s="383">
        <v>102715</v>
      </c>
      <c r="B1367" s="383" t="s">
        <v>14673</v>
      </c>
      <c r="C1367" s="383" t="s">
        <v>4</v>
      </c>
      <c r="D1367" s="384">
        <v>21.74</v>
      </c>
    </row>
    <row r="1368" spans="1:4" s="380" customFormat="1" ht="13.5" x14ac:dyDescent="0.25">
      <c r="A1368" s="383">
        <v>102716</v>
      </c>
      <c r="B1368" s="383" t="s">
        <v>14674</v>
      </c>
      <c r="C1368" s="383" t="s">
        <v>24</v>
      </c>
      <c r="D1368" s="384">
        <v>154.06</v>
      </c>
    </row>
    <row r="1369" spans="1:4" s="380" customFormat="1" ht="13.5" x14ac:dyDescent="0.25">
      <c r="A1369" s="383">
        <v>102717</v>
      </c>
      <c r="B1369" s="383" t="s">
        <v>14675</v>
      </c>
      <c r="C1369" s="383" t="s">
        <v>24</v>
      </c>
      <c r="D1369" s="384">
        <v>168.16</v>
      </c>
    </row>
    <row r="1370" spans="1:4" s="380" customFormat="1" ht="13.5" x14ac:dyDescent="0.25">
      <c r="A1370" s="383">
        <v>102718</v>
      </c>
      <c r="B1370" s="383" t="s">
        <v>14676</v>
      </c>
      <c r="C1370" s="383" t="s">
        <v>24</v>
      </c>
      <c r="D1370" s="384">
        <v>164.12</v>
      </c>
    </row>
    <row r="1371" spans="1:4" s="380" customFormat="1" ht="13.5" x14ac:dyDescent="0.25">
      <c r="A1371" s="383">
        <v>102719</v>
      </c>
      <c r="B1371" s="383" t="s">
        <v>14677</v>
      </c>
      <c r="C1371" s="383" t="s">
        <v>24</v>
      </c>
      <c r="D1371" s="384">
        <v>178.22</v>
      </c>
    </row>
    <row r="1372" spans="1:4" s="380" customFormat="1" ht="13.5" x14ac:dyDescent="0.25">
      <c r="A1372" s="383">
        <v>102722</v>
      </c>
      <c r="B1372" s="383" t="s">
        <v>14678</v>
      </c>
      <c r="C1372" s="383" t="s">
        <v>51</v>
      </c>
      <c r="D1372" s="384">
        <v>48.41</v>
      </c>
    </row>
    <row r="1373" spans="1:4" s="380" customFormat="1" ht="13.5" x14ac:dyDescent="0.25">
      <c r="A1373" s="383">
        <v>102723</v>
      </c>
      <c r="B1373" s="383" t="s">
        <v>14679</v>
      </c>
      <c r="C1373" s="383" t="s">
        <v>51</v>
      </c>
      <c r="D1373" s="384">
        <v>48.93</v>
      </c>
    </row>
    <row r="1374" spans="1:4" s="380" customFormat="1" ht="13.5" x14ac:dyDescent="0.25">
      <c r="A1374" s="383">
        <v>102724</v>
      </c>
      <c r="B1374" s="383" t="s">
        <v>14680</v>
      </c>
      <c r="C1374" s="383" t="s">
        <v>8</v>
      </c>
      <c r="D1374" s="384">
        <v>26</v>
      </c>
    </row>
    <row r="1375" spans="1:4" s="380" customFormat="1" ht="13.5" x14ac:dyDescent="0.25">
      <c r="A1375" s="383">
        <v>102725</v>
      </c>
      <c r="B1375" s="383" t="s">
        <v>14681</v>
      </c>
      <c r="C1375" s="383" t="s">
        <v>8</v>
      </c>
      <c r="D1375" s="384">
        <v>25.05</v>
      </c>
    </row>
    <row r="1376" spans="1:4" s="380" customFormat="1" ht="13.5" x14ac:dyDescent="0.25">
      <c r="A1376" s="383">
        <v>102726</v>
      </c>
      <c r="B1376" s="383" t="s">
        <v>14682</v>
      </c>
      <c r="C1376" s="383" t="s">
        <v>8</v>
      </c>
      <c r="D1376" s="384">
        <v>22.98</v>
      </c>
    </row>
    <row r="1377" spans="1:4" s="380" customFormat="1" ht="13.5" x14ac:dyDescent="0.25">
      <c r="A1377" s="383">
        <v>92743</v>
      </c>
      <c r="B1377" s="383" t="s">
        <v>2028</v>
      </c>
      <c r="C1377" s="383" t="s">
        <v>24</v>
      </c>
      <c r="D1377" s="384">
        <v>600.5</v>
      </c>
    </row>
    <row r="1378" spans="1:4" s="380" customFormat="1" ht="13.5" x14ac:dyDescent="0.25">
      <c r="A1378" s="383">
        <v>92744</v>
      </c>
      <c r="B1378" s="383" t="s">
        <v>2029</v>
      </c>
      <c r="C1378" s="383" t="s">
        <v>24</v>
      </c>
      <c r="D1378" s="384">
        <v>572.13</v>
      </c>
    </row>
    <row r="1379" spans="1:4" s="380" customFormat="1" ht="13.5" x14ac:dyDescent="0.25">
      <c r="A1379" s="383">
        <v>92745</v>
      </c>
      <c r="B1379" s="383" t="s">
        <v>2030</v>
      </c>
      <c r="C1379" s="383" t="s">
        <v>24</v>
      </c>
      <c r="D1379" s="384">
        <v>726.32</v>
      </c>
    </row>
    <row r="1380" spans="1:4" s="380" customFormat="1" ht="13.5" x14ac:dyDescent="0.25">
      <c r="A1380" s="383">
        <v>92746</v>
      </c>
      <c r="B1380" s="383" t="s">
        <v>2031</v>
      </c>
      <c r="C1380" s="383" t="s">
        <v>24</v>
      </c>
      <c r="D1380" s="384">
        <v>665.82</v>
      </c>
    </row>
    <row r="1381" spans="1:4" s="380" customFormat="1" ht="13.5" x14ac:dyDescent="0.25">
      <c r="A1381" s="383">
        <v>92747</v>
      </c>
      <c r="B1381" s="383" t="s">
        <v>2032</v>
      </c>
      <c r="C1381" s="383" t="s">
        <v>24</v>
      </c>
      <c r="D1381" s="384">
        <v>797.62</v>
      </c>
    </row>
    <row r="1382" spans="1:4" s="380" customFormat="1" ht="13.5" x14ac:dyDescent="0.25">
      <c r="A1382" s="383">
        <v>92748</v>
      </c>
      <c r="B1382" s="383" t="s">
        <v>2033</v>
      </c>
      <c r="C1382" s="383" t="s">
        <v>24</v>
      </c>
      <c r="D1382" s="384">
        <v>719.18</v>
      </c>
    </row>
    <row r="1383" spans="1:4" s="380" customFormat="1" ht="13.5" x14ac:dyDescent="0.25">
      <c r="A1383" s="383">
        <v>92749</v>
      </c>
      <c r="B1383" s="383" t="s">
        <v>2034</v>
      </c>
      <c r="C1383" s="383" t="s">
        <v>24</v>
      </c>
      <c r="D1383" s="384">
        <v>823.29</v>
      </c>
    </row>
    <row r="1384" spans="1:4" s="380" customFormat="1" ht="13.5" x14ac:dyDescent="0.25">
      <c r="A1384" s="383">
        <v>92750</v>
      </c>
      <c r="B1384" s="383" t="s">
        <v>2035</v>
      </c>
      <c r="C1384" s="383" t="s">
        <v>24</v>
      </c>
      <c r="D1384" s="385">
        <v>1357.2</v>
      </c>
    </row>
    <row r="1385" spans="1:4" s="380" customFormat="1" ht="13.5" x14ac:dyDescent="0.25">
      <c r="A1385" s="383">
        <v>92751</v>
      </c>
      <c r="B1385" s="383" t="s">
        <v>2036</v>
      </c>
      <c r="C1385" s="383" t="s">
        <v>24</v>
      </c>
      <c r="D1385" s="385">
        <v>1666.94</v>
      </c>
    </row>
    <row r="1386" spans="1:4" s="380" customFormat="1" ht="13.5" x14ac:dyDescent="0.25">
      <c r="A1386" s="383">
        <v>92752</v>
      </c>
      <c r="B1386" s="383" t="s">
        <v>2037</v>
      </c>
      <c r="C1386" s="383" t="s">
        <v>24</v>
      </c>
      <c r="D1386" s="385">
        <v>1975.4</v>
      </c>
    </row>
    <row r="1387" spans="1:4" s="380" customFormat="1" ht="13.5" x14ac:dyDescent="0.25">
      <c r="A1387" s="383">
        <v>92753</v>
      </c>
      <c r="B1387" s="383" t="s">
        <v>2038</v>
      </c>
      <c r="C1387" s="383" t="s">
        <v>24</v>
      </c>
      <c r="D1387" s="384">
        <v>498.38</v>
      </c>
    </row>
    <row r="1388" spans="1:4" s="380" customFormat="1" ht="13.5" x14ac:dyDescent="0.25">
      <c r="A1388" s="383">
        <v>92754</v>
      </c>
      <c r="B1388" s="383" t="s">
        <v>2039</v>
      </c>
      <c r="C1388" s="383" t="s">
        <v>24</v>
      </c>
      <c r="D1388" s="384">
        <v>454.29</v>
      </c>
    </row>
    <row r="1389" spans="1:4" s="380" customFormat="1" ht="13.5" x14ac:dyDescent="0.25">
      <c r="A1389" s="383">
        <v>92755</v>
      </c>
      <c r="B1389" s="383" t="s">
        <v>2040</v>
      </c>
      <c r="C1389" s="383" t="s">
        <v>4</v>
      </c>
      <c r="D1389" s="384">
        <v>204.39</v>
      </c>
    </row>
    <row r="1390" spans="1:4" s="380" customFormat="1" ht="13.5" x14ac:dyDescent="0.25">
      <c r="A1390" s="383">
        <v>92756</v>
      </c>
      <c r="B1390" s="383" t="s">
        <v>2041</v>
      </c>
      <c r="C1390" s="383" t="s">
        <v>4</v>
      </c>
      <c r="D1390" s="384">
        <v>234.91</v>
      </c>
    </row>
    <row r="1391" spans="1:4" s="380" customFormat="1" ht="13.5" x14ac:dyDescent="0.25">
      <c r="A1391" s="383">
        <v>92757</v>
      </c>
      <c r="B1391" s="383" t="s">
        <v>2042</v>
      </c>
      <c r="C1391" s="383" t="s">
        <v>4</v>
      </c>
      <c r="D1391" s="384">
        <v>271.75</v>
      </c>
    </row>
    <row r="1392" spans="1:4" s="380" customFormat="1" ht="13.5" x14ac:dyDescent="0.25">
      <c r="A1392" s="383">
        <v>92758</v>
      </c>
      <c r="B1392" s="383" t="s">
        <v>2043</v>
      </c>
      <c r="C1392" s="383" t="s">
        <v>24</v>
      </c>
      <c r="D1392" s="384">
        <v>664.08</v>
      </c>
    </row>
    <row r="1393" spans="1:4" s="380" customFormat="1" ht="13.5" x14ac:dyDescent="0.25">
      <c r="A1393" s="383">
        <v>91069</v>
      </c>
      <c r="B1393" s="383" t="s">
        <v>2044</v>
      </c>
      <c r="C1393" s="383" t="s">
        <v>4</v>
      </c>
      <c r="D1393" s="384">
        <v>121.11</v>
      </c>
    </row>
    <row r="1394" spans="1:4" s="380" customFormat="1" ht="13.5" x14ac:dyDescent="0.25">
      <c r="A1394" s="383">
        <v>91070</v>
      </c>
      <c r="B1394" s="383" t="s">
        <v>2045</v>
      </c>
      <c r="C1394" s="383" t="s">
        <v>4</v>
      </c>
      <c r="D1394" s="384">
        <v>132.94</v>
      </c>
    </row>
    <row r="1395" spans="1:4" s="380" customFormat="1" ht="13.5" x14ac:dyDescent="0.25">
      <c r="A1395" s="383">
        <v>91071</v>
      </c>
      <c r="B1395" s="383" t="s">
        <v>2046</v>
      </c>
      <c r="C1395" s="383" t="s">
        <v>4</v>
      </c>
      <c r="D1395" s="384">
        <v>157.55000000000001</v>
      </c>
    </row>
    <row r="1396" spans="1:4" s="380" customFormat="1" ht="13.5" x14ac:dyDescent="0.25">
      <c r="A1396" s="383">
        <v>91072</v>
      </c>
      <c r="B1396" s="383" t="s">
        <v>2047</v>
      </c>
      <c r="C1396" s="383" t="s">
        <v>4</v>
      </c>
      <c r="D1396" s="384">
        <v>169.4</v>
      </c>
    </row>
    <row r="1397" spans="1:4" s="380" customFormat="1" ht="13.5" x14ac:dyDescent="0.25">
      <c r="A1397" s="383">
        <v>91073</v>
      </c>
      <c r="B1397" s="383" t="s">
        <v>2048</v>
      </c>
      <c r="C1397" s="383" t="s">
        <v>4</v>
      </c>
      <c r="D1397" s="384">
        <v>133.31</v>
      </c>
    </row>
    <row r="1398" spans="1:4" s="380" customFormat="1" ht="13.5" x14ac:dyDescent="0.25">
      <c r="A1398" s="383">
        <v>91074</v>
      </c>
      <c r="B1398" s="383" t="s">
        <v>2049</v>
      </c>
      <c r="C1398" s="383" t="s">
        <v>4</v>
      </c>
      <c r="D1398" s="384">
        <v>146.43</v>
      </c>
    </row>
    <row r="1399" spans="1:4" s="380" customFormat="1" ht="13.5" x14ac:dyDescent="0.25">
      <c r="A1399" s="383">
        <v>91075</v>
      </c>
      <c r="B1399" s="383" t="s">
        <v>2050</v>
      </c>
      <c r="C1399" s="383" t="s">
        <v>4</v>
      </c>
      <c r="D1399" s="384">
        <v>172.06</v>
      </c>
    </row>
    <row r="1400" spans="1:4" s="380" customFormat="1" ht="13.5" x14ac:dyDescent="0.25">
      <c r="A1400" s="383">
        <v>91076</v>
      </c>
      <c r="B1400" s="383" t="s">
        <v>2051</v>
      </c>
      <c r="C1400" s="383" t="s">
        <v>4</v>
      </c>
      <c r="D1400" s="384">
        <v>185.24</v>
      </c>
    </row>
    <row r="1401" spans="1:4" s="380" customFormat="1" ht="13.5" x14ac:dyDescent="0.25">
      <c r="A1401" s="383">
        <v>91077</v>
      </c>
      <c r="B1401" s="383" t="s">
        <v>2052</v>
      </c>
      <c r="C1401" s="383" t="s">
        <v>4</v>
      </c>
      <c r="D1401" s="384">
        <v>118.61</v>
      </c>
    </row>
    <row r="1402" spans="1:4" s="380" customFormat="1" ht="13.5" x14ac:dyDescent="0.25">
      <c r="A1402" s="383">
        <v>91078</v>
      </c>
      <c r="B1402" s="383" t="s">
        <v>2053</v>
      </c>
      <c r="C1402" s="383" t="s">
        <v>4</v>
      </c>
      <c r="D1402" s="384">
        <v>139.46</v>
      </c>
    </row>
    <row r="1403" spans="1:4" s="380" customFormat="1" ht="13.5" x14ac:dyDescent="0.25">
      <c r="A1403" s="383">
        <v>91079</v>
      </c>
      <c r="B1403" s="383" t="s">
        <v>2054</v>
      </c>
      <c r="C1403" s="383" t="s">
        <v>4</v>
      </c>
      <c r="D1403" s="384">
        <v>124.07</v>
      </c>
    </row>
    <row r="1404" spans="1:4" s="380" customFormat="1" ht="13.5" x14ac:dyDescent="0.25">
      <c r="A1404" s="383">
        <v>91080</v>
      </c>
      <c r="B1404" s="383" t="s">
        <v>2055</v>
      </c>
      <c r="C1404" s="383" t="s">
        <v>4</v>
      </c>
      <c r="D1404" s="384">
        <v>144.75</v>
      </c>
    </row>
    <row r="1405" spans="1:4" s="380" customFormat="1" ht="13.5" x14ac:dyDescent="0.25">
      <c r="A1405" s="383">
        <v>91081</v>
      </c>
      <c r="B1405" s="383" t="s">
        <v>2056</v>
      </c>
      <c r="C1405" s="383" t="s">
        <v>4</v>
      </c>
      <c r="D1405" s="384">
        <v>132.33000000000001</v>
      </c>
    </row>
    <row r="1406" spans="1:4" s="380" customFormat="1" ht="13.5" x14ac:dyDescent="0.25">
      <c r="A1406" s="383">
        <v>91082</v>
      </c>
      <c r="B1406" s="383" t="s">
        <v>2057</v>
      </c>
      <c r="C1406" s="383" t="s">
        <v>4</v>
      </c>
      <c r="D1406" s="384">
        <v>154.29</v>
      </c>
    </row>
    <row r="1407" spans="1:4" s="380" customFormat="1" ht="13.5" x14ac:dyDescent="0.25">
      <c r="A1407" s="383">
        <v>91083</v>
      </c>
      <c r="B1407" s="383" t="s">
        <v>2058</v>
      </c>
      <c r="C1407" s="383" t="s">
        <v>4</v>
      </c>
      <c r="D1407" s="384">
        <v>141.87</v>
      </c>
    </row>
    <row r="1408" spans="1:4" s="380" customFormat="1" ht="13.5" x14ac:dyDescent="0.25">
      <c r="A1408" s="383">
        <v>91084</v>
      </c>
      <c r="B1408" s="383" t="s">
        <v>2059</v>
      </c>
      <c r="C1408" s="383" t="s">
        <v>4</v>
      </c>
      <c r="D1408" s="384">
        <v>163.63999999999999</v>
      </c>
    </row>
    <row r="1409" spans="1:4" s="380" customFormat="1" ht="13.5" x14ac:dyDescent="0.25">
      <c r="A1409" s="383">
        <v>91086</v>
      </c>
      <c r="B1409" s="383" t="s">
        <v>2060</v>
      </c>
      <c r="C1409" s="383" t="s">
        <v>4</v>
      </c>
      <c r="D1409" s="384">
        <v>130.83000000000001</v>
      </c>
    </row>
    <row r="1410" spans="1:4" s="380" customFormat="1" ht="13.5" x14ac:dyDescent="0.25">
      <c r="A1410" s="383">
        <v>91087</v>
      </c>
      <c r="B1410" s="383" t="s">
        <v>2061</v>
      </c>
      <c r="C1410" s="383" t="s">
        <v>4</v>
      </c>
      <c r="D1410" s="384">
        <v>142.97</v>
      </c>
    </row>
    <row r="1411" spans="1:4" s="380" customFormat="1" ht="13.5" x14ac:dyDescent="0.25">
      <c r="A1411" s="383">
        <v>91088</v>
      </c>
      <c r="B1411" s="383" t="s">
        <v>2062</v>
      </c>
      <c r="C1411" s="383" t="s">
        <v>4</v>
      </c>
      <c r="D1411" s="384">
        <v>168.7</v>
      </c>
    </row>
    <row r="1412" spans="1:4" s="380" customFormat="1" ht="13.5" x14ac:dyDescent="0.25">
      <c r="A1412" s="383">
        <v>91089</v>
      </c>
      <c r="B1412" s="383" t="s">
        <v>2063</v>
      </c>
      <c r="C1412" s="383" t="s">
        <v>4</v>
      </c>
      <c r="D1412" s="384">
        <v>181.01</v>
      </c>
    </row>
    <row r="1413" spans="1:4" s="380" customFormat="1" ht="13.5" x14ac:dyDescent="0.25">
      <c r="A1413" s="383">
        <v>91090</v>
      </c>
      <c r="B1413" s="383" t="s">
        <v>2064</v>
      </c>
      <c r="C1413" s="383" t="s">
        <v>4</v>
      </c>
      <c r="D1413" s="384">
        <v>141.24</v>
      </c>
    </row>
    <row r="1414" spans="1:4" s="380" customFormat="1" ht="13.5" x14ac:dyDescent="0.25">
      <c r="A1414" s="383">
        <v>91091</v>
      </c>
      <c r="B1414" s="383" t="s">
        <v>2065</v>
      </c>
      <c r="C1414" s="383" t="s">
        <v>4</v>
      </c>
      <c r="D1414" s="384">
        <v>154.84</v>
      </c>
    </row>
    <row r="1415" spans="1:4" s="380" customFormat="1" ht="13.5" x14ac:dyDescent="0.25">
      <c r="A1415" s="383">
        <v>91092</v>
      </c>
      <c r="B1415" s="383" t="s">
        <v>2066</v>
      </c>
      <c r="C1415" s="383" t="s">
        <v>4</v>
      </c>
      <c r="D1415" s="384">
        <v>180.97</v>
      </c>
    </row>
    <row r="1416" spans="1:4" s="380" customFormat="1" ht="13.5" x14ac:dyDescent="0.25">
      <c r="A1416" s="383">
        <v>91093</v>
      </c>
      <c r="B1416" s="383" t="s">
        <v>2067</v>
      </c>
      <c r="C1416" s="383" t="s">
        <v>4</v>
      </c>
      <c r="D1416" s="384">
        <v>194.88</v>
      </c>
    </row>
    <row r="1417" spans="1:4" s="380" customFormat="1" ht="13.5" x14ac:dyDescent="0.25">
      <c r="A1417" s="383">
        <v>91094</v>
      </c>
      <c r="B1417" s="383" t="s">
        <v>2068</v>
      </c>
      <c r="C1417" s="383" t="s">
        <v>4</v>
      </c>
      <c r="D1417" s="384">
        <v>124.14</v>
      </c>
    </row>
    <row r="1418" spans="1:4" s="380" customFormat="1" ht="13.5" x14ac:dyDescent="0.25">
      <c r="A1418" s="383">
        <v>91095</v>
      </c>
      <c r="B1418" s="383" t="s">
        <v>2069</v>
      </c>
      <c r="C1418" s="383" t="s">
        <v>4</v>
      </c>
      <c r="D1418" s="384">
        <v>145.35</v>
      </c>
    </row>
    <row r="1419" spans="1:4" s="380" customFormat="1" ht="13.5" x14ac:dyDescent="0.25">
      <c r="A1419" s="383">
        <v>91096</v>
      </c>
      <c r="B1419" s="383" t="s">
        <v>2070</v>
      </c>
      <c r="C1419" s="383" t="s">
        <v>4</v>
      </c>
      <c r="D1419" s="384">
        <v>127.07</v>
      </c>
    </row>
    <row r="1420" spans="1:4" s="380" customFormat="1" ht="13.5" x14ac:dyDescent="0.25">
      <c r="A1420" s="383">
        <v>91097</v>
      </c>
      <c r="B1420" s="383" t="s">
        <v>2071</v>
      </c>
      <c r="C1420" s="383" t="s">
        <v>4</v>
      </c>
      <c r="D1420" s="384">
        <v>148.15</v>
      </c>
    </row>
    <row r="1421" spans="1:4" s="380" customFormat="1" ht="13.5" x14ac:dyDescent="0.25">
      <c r="A1421" s="383">
        <v>91098</v>
      </c>
      <c r="B1421" s="383" t="s">
        <v>2072</v>
      </c>
      <c r="C1421" s="383" t="s">
        <v>4</v>
      </c>
      <c r="D1421" s="384">
        <v>137.66</v>
      </c>
    </row>
    <row r="1422" spans="1:4" s="380" customFormat="1" ht="13.5" x14ac:dyDescent="0.25">
      <c r="A1422" s="383">
        <v>91099</v>
      </c>
      <c r="B1422" s="383" t="s">
        <v>2073</v>
      </c>
      <c r="C1422" s="383" t="s">
        <v>4</v>
      </c>
      <c r="D1422" s="384">
        <v>160.07</v>
      </c>
    </row>
    <row r="1423" spans="1:4" s="380" customFormat="1" ht="13.5" x14ac:dyDescent="0.25">
      <c r="A1423" s="383">
        <v>91100</v>
      </c>
      <c r="B1423" s="383" t="s">
        <v>2074</v>
      </c>
      <c r="C1423" s="383" t="s">
        <v>4</v>
      </c>
      <c r="D1423" s="384">
        <v>145.43</v>
      </c>
    </row>
    <row r="1424" spans="1:4" s="380" customFormat="1" ht="13.5" x14ac:dyDescent="0.25">
      <c r="A1424" s="383">
        <v>91101</v>
      </c>
      <c r="B1424" s="383" t="s">
        <v>2075</v>
      </c>
      <c r="C1424" s="383" t="s">
        <v>4</v>
      </c>
      <c r="D1424" s="384">
        <v>167.8</v>
      </c>
    </row>
    <row r="1425" spans="1:4" s="380" customFormat="1" ht="13.5" x14ac:dyDescent="0.25">
      <c r="A1425" s="383">
        <v>93952</v>
      </c>
      <c r="B1425" s="383" t="s">
        <v>2076</v>
      </c>
      <c r="C1425" s="383" t="s">
        <v>51</v>
      </c>
      <c r="D1425" s="384">
        <v>191.35</v>
      </c>
    </row>
    <row r="1426" spans="1:4" s="380" customFormat="1" ht="13.5" x14ac:dyDescent="0.25">
      <c r="A1426" s="383">
        <v>93953</v>
      </c>
      <c r="B1426" s="383" t="s">
        <v>2077</v>
      </c>
      <c r="C1426" s="383" t="s">
        <v>51</v>
      </c>
      <c r="D1426" s="384">
        <v>178.54</v>
      </c>
    </row>
    <row r="1427" spans="1:4" s="380" customFormat="1" ht="13.5" x14ac:dyDescent="0.25">
      <c r="A1427" s="383">
        <v>93954</v>
      </c>
      <c r="B1427" s="383" t="s">
        <v>2078</v>
      </c>
      <c r="C1427" s="383" t="s">
        <v>51</v>
      </c>
      <c r="D1427" s="384">
        <v>170.88</v>
      </c>
    </row>
    <row r="1428" spans="1:4" s="380" customFormat="1" ht="13.5" x14ac:dyDescent="0.25">
      <c r="A1428" s="383">
        <v>93955</v>
      </c>
      <c r="B1428" s="383" t="s">
        <v>2079</v>
      </c>
      <c r="C1428" s="383" t="s">
        <v>51</v>
      </c>
      <c r="D1428" s="384">
        <v>165.43</v>
      </c>
    </row>
    <row r="1429" spans="1:4" s="380" customFormat="1" ht="13.5" x14ac:dyDescent="0.25">
      <c r="A1429" s="383">
        <v>93956</v>
      </c>
      <c r="B1429" s="383" t="s">
        <v>2080</v>
      </c>
      <c r="C1429" s="383" t="s">
        <v>51</v>
      </c>
      <c r="D1429" s="384">
        <v>161.13999999999999</v>
      </c>
    </row>
    <row r="1430" spans="1:4" s="380" customFormat="1" ht="13.5" x14ac:dyDescent="0.25">
      <c r="A1430" s="383">
        <v>93957</v>
      </c>
      <c r="B1430" s="383" t="s">
        <v>2081</v>
      </c>
      <c r="C1430" s="383" t="s">
        <v>51</v>
      </c>
      <c r="D1430" s="384">
        <v>208.65</v>
      </c>
    </row>
    <row r="1431" spans="1:4" s="380" customFormat="1" ht="13.5" x14ac:dyDescent="0.25">
      <c r="A1431" s="383">
        <v>93958</v>
      </c>
      <c r="B1431" s="383" t="s">
        <v>2082</v>
      </c>
      <c r="C1431" s="383" t="s">
        <v>51</v>
      </c>
      <c r="D1431" s="384">
        <v>195.01</v>
      </c>
    </row>
    <row r="1432" spans="1:4" s="380" customFormat="1" ht="13.5" x14ac:dyDescent="0.25">
      <c r="A1432" s="383">
        <v>93959</v>
      </c>
      <c r="B1432" s="383" t="s">
        <v>2083</v>
      </c>
      <c r="C1432" s="383" t="s">
        <v>51</v>
      </c>
      <c r="D1432" s="384">
        <v>186.91</v>
      </c>
    </row>
    <row r="1433" spans="1:4" s="380" customFormat="1" ht="13.5" x14ac:dyDescent="0.25">
      <c r="A1433" s="383">
        <v>93960</v>
      </c>
      <c r="B1433" s="383" t="s">
        <v>2084</v>
      </c>
      <c r="C1433" s="383" t="s">
        <v>51</v>
      </c>
      <c r="D1433" s="384">
        <v>181.22</v>
      </c>
    </row>
    <row r="1434" spans="1:4" s="380" customFormat="1" ht="13.5" x14ac:dyDescent="0.25">
      <c r="A1434" s="383">
        <v>93961</v>
      </c>
      <c r="B1434" s="383" t="s">
        <v>2085</v>
      </c>
      <c r="C1434" s="383" t="s">
        <v>51</v>
      </c>
      <c r="D1434" s="384">
        <v>176.76</v>
      </c>
    </row>
    <row r="1435" spans="1:4" s="380" customFormat="1" ht="13.5" x14ac:dyDescent="0.25">
      <c r="A1435" s="383">
        <v>93962</v>
      </c>
      <c r="B1435" s="383" t="s">
        <v>2086</v>
      </c>
      <c r="C1435" s="383" t="s">
        <v>51</v>
      </c>
      <c r="D1435" s="384">
        <v>180.47</v>
      </c>
    </row>
    <row r="1436" spans="1:4" s="380" customFormat="1" ht="13.5" x14ac:dyDescent="0.25">
      <c r="A1436" s="383">
        <v>93963</v>
      </c>
      <c r="B1436" s="383" t="s">
        <v>2087</v>
      </c>
      <c r="C1436" s="383" t="s">
        <v>51</v>
      </c>
      <c r="D1436" s="384">
        <v>167.72</v>
      </c>
    </row>
    <row r="1437" spans="1:4" s="380" customFormat="1" ht="13.5" x14ac:dyDescent="0.25">
      <c r="A1437" s="383">
        <v>93964</v>
      </c>
      <c r="B1437" s="383" t="s">
        <v>2088</v>
      </c>
      <c r="C1437" s="383" t="s">
        <v>51</v>
      </c>
      <c r="D1437" s="384">
        <v>160.06</v>
      </c>
    </row>
    <row r="1438" spans="1:4" s="380" customFormat="1" ht="13.5" x14ac:dyDescent="0.25">
      <c r="A1438" s="383">
        <v>93965</v>
      </c>
      <c r="B1438" s="383" t="s">
        <v>2089</v>
      </c>
      <c r="C1438" s="383" t="s">
        <v>51</v>
      </c>
      <c r="D1438" s="384">
        <v>152.78</v>
      </c>
    </row>
    <row r="1439" spans="1:4" s="380" customFormat="1" ht="13.5" x14ac:dyDescent="0.25">
      <c r="A1439" s="383">
        <v>93966</v>
      </c>
      <c r="B1439" s="383" t="s">
        <v>2090</v>
      </c>
      <c r="C1439" s="383" t="s">
        <v>51</v>
      </c>
      <c r="D1439" s="384">
        <v>150.4</v>
      </c>
    </row>
    <row r="1440" spans="1:4" s="380" customFormat="1" ht="13.5" x14ac:dyDescent="0.25">
      <c r="A1440" s="383">
        <v>93967</v>
      </c>
      <c r="B1440" s="383" t="s">
        <v>2091</v>
      </c>
      <c r="C1440" s="383" t="s">
        <v>51</v>
      </c>
      <c r="D1440" s="384">
        <v>197.75</v>
      </c>
    </row>
    <row r="1441" spans="1:4" s="380" customFormat="1" ht="13.5" x14ac:dyDescent="0.25">
      <c r="A1441" s="383">
        <v>93968</v>
      </c>
      <c r="B1441" s="383" t="s">
        <v>2092</v>
      </c>
      <c r="C1441" s="383" t="s">
        <v>51</v>
      </c>
      <c r="D1441" s="384">
        <v>184.16</v>
      </c>
    </row>
    <row r="1442" spans="1:4" s="380" customFormat="1" ht="13.5" x14ac:dyDescent="0.25">
      <c r="A1442" s="383">
        <v>93969</v>
      </c>
      <c r="B1442" s="383" t="s">
        <v>2093</v>
      </c>
      <c r="C1442" s="383" t="s">
        <v>51</v>
      </c>
      <c r="D1442" s="384">
        <v>176.11</v>
      </c>
    </row>
    <row r="1443" spans="1:4" s="380" customFormat="1" ht="13.5" x14ac:dyDescent="0.25">
      <c r="A1443" s="383">
        <v>93970</v>
      </c>
      <c r="B1443" s="383" t="s">
        <v>2094</v>
      </c>
      <c r="C1443" s="383" t="s">
        <v>51</v>
      </c>
      <c r="D1443" s="384">
        <v>170.46</v>
      </c>
    </row>
    <row r="1444" spans="1:4" s="380" customFormat="1" ht="13.5" x14ac:dyDescent="0.25">
      <c r="A1444" s="383">
        <v>93971</v>
      </c>
      <c r="B1444" s="383" t="s">
        <v>2095</v>
      </c>
      <c r="C1444" s="383" t="s">
        <v>51</v>
      </c>
      <c r="D1444" s="384">
        <v>161.47</v>
      </c>
    </row>
    <row r="1445" spans="1:4" s="380" customFormat="1" ht="13.5" x14ac:dyDescent="0.25">
      <c r="A1445" s="383">
        <v>95108</v>
      </c>
      <c r="B1445" s="383" t="s">
        <v>2096</v>
      </c>
      <c r="C1445" s="383" t="s">
        <v>8</v>
      </c>
      <c r="D1445" s="384">
        <v>27.89</v>
      </c>
    </row>
    <row r="1446" spans="1:4" s="380" customFormat="1" ht="13.5" x14ac:dyDescent="0.25">
      <c r="A1446" s="383">
        <v>100332</v>
      </c>
      <c r="B1446" s="383" t="s">
        <v>2097</v>
      </c>
      <c r="C1446" s="383" t="s">
        <v>4</v>
      </c>
      <c r="D1446" s="384">
        <v>984.71</v>
      </c>
    </row>
    <row r="1447" spans="1:4" s="380" customFormat="1" ht="13.5" x14ac:dyDescent="0.25">
      <c r="A1447" s="383">
        <v>100333</v>
      </c>
      <c r="B1447" s="383" t="s">
        <v>2098</v>
      </c>
      <c r="C1447" s="383" t="s">
        <v>4</v>
      </c>
      <c r="D1447" s="384">
        <v>593.29</v>
      </c>
    </row>
    <row r="1448" spans="1:4" s="380" customFormat="1" ht="13.5" x14ac:dyDescent="0.25">
      <c r="A1448" s="383">
        <v>100334</v>
      </c>
      <c r="B1448" s="383" t="s">
        <v>2099</v>
      </c>
      <c r="C1448" s="383" t="s">
        <v>4</v>
      </c>
      <c r="D1448" s="384">
        <v>773.14</v>
      </c>
    </row>
    <row r="1449" spans="1:4" s="380" customFormat="1" ht="13.5" x14ac:dyDescent="0.25">
      <c r="A1449" s="383">
        <v>100335</v>
      </c>
      <c r="B1449" s="383" t="s">
        <v>2100</v>
      </c>
      <c r="C1449" s="383" t="s">
        <v>4</v>
      </c>
      <c r="D1449" s="384">
        <v>479.58</v>
      </c>
    </row>
    <row r="1450" spans="1:4" s="380" customFormat="1" ht="13.5" x14ac:dyDescent="0.25">
      <c r="A1450" s="383">
        <v>100341</v>
      </c>
      <c r="B1450" s="383" t="s">
        <v>2101</v>
      </c>
      <c r="C1450" s="383" t="s">
        <v>4</v>
      </c>
      <c r="D1450" s="384">
        <v>33.92</v>
      </c>
    </row>
    <row r="1451" spans="1:4" s="380" customFormat="1" ht="13.5" x14ac:dyDescent="0.25">
      <c r="A1451" s="383">
        <v>100342</v>
      </c>
      <c r="B1451" s="383" t="s">
        <v>2102</v>
      </c>
      <c r="C1451" s="383" t="s">
        <v>55</v>
      </c>
      <c r="D1451" s="384">
        <v>18.16</v>
      </c>
    </row>
    <row r="1452" spans="1:4" s="380" customFormat="1" ht="13.5" x14ac:dyDescent="0.25">
      <c r="A1452" s="383">
        <v>100343</v>
      </c>
      <c r="B1452" s="383" t="s">
        <v>2103</v>
      </c>
      <c r="C1452" s="383" t="s">
        <v>55</v>
      </c>
      <c r="D1452" s="384">
        <v>17.46</v>
      </c>
    </row>
    <row r="1453" spans="1:4" s="380" customFormat="1" ht="13.5" x14ac:dyDescent="0.25">
      <c r="A1453" s="383">
        <v>100344</v>
      </c>
      <c r="B1453" s="383" t="s">
        <v>2104</v>
      </c>
      <c r="C1453" s="383" t="s">
        <v>55</v>
      </c>
      <c r="D1453" s="384">
        <v>15.8</v>
      </c>
    </row>
    <row r="1454" spans="1:4" s="380" customFormat="1" ht="13.5" x14ac:dyDescent="0.25">
      <c r="A1454" s="383">
        <v>100345</v>
      </c>
      <c r="B1454" s="383" t="s">
        <v>2105</v>
      </c>
      <c r="C1454" s="383" t="s">
        <v>55</v>
      </c>
      <c r="D1454" s="384">
        <v>13.43</v>
      </c>
    </row>
    <row r="1455" spans="1:4" s="380" customFormat="1" ht="13.5" x14ac:dyDescent="0.25">
      <c r="A1455" s="383">
        <v>100346</v>
      </c>
      <c r="B1455" s="383" t="s">
        <v>2106</v>
      </c>
      <c r="C1455" s="383" t="s">
        <v>55</v>
      </c>
      <c r="D1455" s="384">
        <v>12.92</v>
      </c>
    </row>
    <row r="1456" spans="1:4" s="380" customFormat="1" ht="13.5" x14ac:dyDescent="0.25">
      <c r="A1456" s="383">
        <v>100347</v>
      </c>
      <c r="B1456" s="383" t="s">
        <v>2107</v>
      </c>
      <c r="C1456" s="383" t="s">
        <v>55</v>
      </c>
      <c r="D1456" s="384">
        <v>14.7</v>
      </c>
    </row>
    <row r="1457" spans="1:4" s="380" customFormat="1" ht="13.5" x14ac:dyDescent="0.25">
      <c r="A1457" s="383">
        <v>100348</v>
      </c>
      <c r="B1457" s="383" t="s">
        <v>2108</v>
      </c>
      <c r="C1457" s="383" t="s">
        <v>55</v>
      </c>
      <c r="D1457" s="384">
        <v>14.45</v>
      </c>
    </row>
    <row r="1458" spans="1:4" s="380" customFormat="1" ht="13.5" x14ac:dyDescent="0.25">
      <c r="A1458" s="383">
        <v>100349</v>
      </c>
      <c r="B1458" s="383" t="s">
        <v>2109</v>
      </c>
      <c r="C1458" s="383" t="s">
        <v>24</v>
      </c>
      <c r="D1458" s="384">
        <v>418.72</v>
      </c>
    </row>
    <row r="1459" spans="1:4" s="380" customFormat="1" ht="13.5" x14ac:dyDescent="0.25">
      <c r="A1459" s="383">
        <v>102989</v>
      </c>
      <c r="B1459" s="383" t="s">
        <v>14683</v>
      </c>
      <c r="C1459" s="383" t="s">
        <v>51</v>
      </c>
      <c r="D1459" s="384">
        <v>29.14</v>
      </c>
    </row>
    <row r="1460" spans="1:4" s="380" customFormat="1" ht="13.5" x14ac:dyDescent="0.25">
      <c r="A1460" s="383">
        <v>102990</v>
      </c>
      <c r="B1460" s="383" t="s">
        <v>14684</v>
      </c>
      <c r="C1460" s="383" t="s">
        <v>51</v>
      </c>
      <c r="D1460" s="384">
        <v>35.380000000000003</v>
      </c>
    </row>
    <row r="1461" spans="1:4" s="380" customFormat="1" ht="13.5" x14ac:dyDescent="0.25">
      <c r="A1461" s="383">
        <v>102991</v>
      </c>
      <c r="B1461" s="383" t="s">
        <v>14685</v>
      </c>
      <c r="C1461" s="383" t="s">
        <v>51</v>
      </c>
      <c r="D1461" s="384">
        <v>45.78</v>
      </c>
    </row>
    <row r="1462" spans="1:4" s="380" customFormat="1" ht="13.5" x14ac:dyDescent="0.25">
      <c r="A1462" s="383">
        <v>102992</v>
      </c>
      <c r="B1462" s="383" t="s">
        <v>14686</v>
      </c>
      <c r="C1462" s="383" t="s">
        <v>51</v>
      </c>
      <c r="D1462" s="384">
        <v>66.459999999999994</v>
      </c>
    </row>
    <row r="1463" spans="1:4" s="380" customFormat="1" ht="13.5" x14ac:dyDescent="0.25">
      <c r="A1463" s="383">
        <v>102993</v>
      </c>
      <c r="B1463" s="383" t="s">
        <v>14687</v>
      </c>
      <c r="C1463" s="383" t="s">
        <v>51</v>
      </c>
      <c r="D1463" s="384">
        <v>86.63</v>
      </c>
    </row>
    <row r="1464" spans="1:4" s="380" customFormat="1" ht="13.5" x14ac:dyDescent="0.25">
      <c r="A1464" s="383">
        <v>102994</v>
      </c>
      <c r="B1464" s="383" t="s">
        <v>14688</v>
      </c>
      <c r="C1464" s="383" t="s">
        <v>51</v>
      </c>
      <c r="D1464" s="384">
        <v>145.74</v>
      </c>
    </row>
    <row r="1465" spans="1:4" s="380" customFormat="1" ht="13.5" x14ac:dyDescent="0.25">
      <c r="A1465" s="383">
        <v>102995</v>
      </c>
      <c r="B1465" s="383" t="s">
        <v>14689</v>
      </c>
      <c r="C1465" s="383" t="s">
        <v>51</v>
      </c>
      <c r="D1465" s="384">
        <v>46.42</v>
      </c>
    </row>
    <row r="1466" spans="1:4" s="380" customFormat="1" ht="13.5" x14ac:dyDescent="0.25">
      <c r="A1466" s="383">
        <v>102996</v>
      </c>
      <c r="B1466" s="383" t="s">
        <v>14690</v>
      </c>
      <c r="C1466" s="383" t="s">
        <v>51</v>
      </c>
      <c r="D1466" s="384">
        <v>65.67</v>
      </c>
    </row>
    <row r="1467" spans="1:4" s="380" customFormat="1" ht="13.5" x14ac:dyDescent="0.25">
      <c r="A1467" s="383">
        <v>102997</v>
      </c>
      <c r="B1467" s="383" t="s">
        <v>14691</v>
      </c>
      <c r="C1467" s="383" t="s">
        <v>51</v>
      </c>
      <c r="D1467" s="384">
        <v>87.81</v>
      </c>
    </row>
    <row r="1468" spans="1:4" s="380" customFormat="1" ht="13.5" x14ac:dyDescent="0.25">
      <c r="A1468" s="383">
        <v>102998</v>
      </c>
      <c r="B1468" s="383" t="s">
        <v>14692</v>
      </c>
      <c r="C1468" s="383" t="s">
        <v>51</v>
      </c>
      <c r="D1468" s="384">
        <v>83.9</v>
      </c>
    </row>
    <row r="1469" spans="1:4" s="380" customFormat="1" ht="13.5" x14ac:dyDescent="0.25">
      <c r="A1469" s="383">
        <v>102999</v>
      </c>
      <c r="B1469" s="383" t="s">
        <v>14693</v>
      </c>
      <c r="C1469" s="383" t="s">
        <v>51</v>
      </c>
      <c r="D1469" s="384">
        <v>106.18</v>
      </c>
    </row>
    <row r="1470" spans="1:4" s="380" customFormat="1" ht="13.5" x14ac:dyDescent="0.25">
      <c r="A1470" s="383">
        <v>103000</v>
      </c>
      <c r="B1470" s="383" t="s">
        <v>14694</v>
      </c>
      <c r="C1470" s="383" t="s">
        <v>51</v>
      </c>
      <c r="D1470" s="384">
        <v>106.61</v>
      </c>
    </row>
    <row r="1471" spans="1:4" s="380" customFormat="1" ht="13.5" x14ac:dyDescent="0.25">
      <c r="A1471" s="383">
        <v>103001</v>
      </c>
      <c r="B1471" s="383" t="s">
        <v>14695</v>
      </c>
      <c r="C1471" s="383" t="s">
        <v>8</v>
      </c>
      <c r="D1471" s="384">
        <v>245</v>
      </c>
    </row>
    <row r="1472" spans="1:4" s="380" customFormat="1" ht="13.5" x14ac:dyDescent="0.25">
      <c r="A1472" s="383">
        <v>103002</v>
      </c>
      <c r="B1472" s="383" t="s">
        <v>14696</v>
      </c>
      <c r="C1472" s="383" t="s">
        <v>8</v>
      </c>
      <c r="D1472" s="384">
        <v>306.37</v>
      </c>
    </row>
    <row r="1473" spans="1:4" s="380" customFormat="1" ht="13.5" x14ac:dyDescent="0.25">
      <c r="A1473" s="383">
        <v>103003</v>
      </c>
      <c r="B1473" s="383" t="s">
        <v>14697</v>
      </c>
      <c r="C1473" s="383" t="s">
        <v>8</v>
      </c>
      <c r="D1473" s="384">
        <v>429.19</v>
      </c>
    </row>
    <row r="1474" spans="1:4" s="380" customFormat="1" ht="13.5" x14ac:dyDescent="0.25">
      <c r="A1474" s="383">
        <v>103005</v>
      </c>
      <c r="B1474" s="383" t="s">
        <v>14698</v>
      </c>
      <c r="C1474" s="383" t="s">
        <v>8</v>
      </c>
      <c r="D1474" s="384">
        <v>591.74</v>
      </c>
    </row>
    <row r="1475" spans="1:4" s="380" customFormat="1" ht="13.5" x14ac:dyDescent="0.25">
      <c r="A1475" s="383">
        <v>103006</v>
      </c>
      <c r="B1475" s="383" t="s">
        <v>14699</v>
      </c>
      <c r="C1475" s="383" t="s">
        <v>8</v>
      </c>
      <c r="D1475" s="384">
        <v>805.88</v>
      </c>
    </row>
    <row r="1476" spans="1:4" s="380" customFormat="1" ht="13.5" x14ac:dyDescent="0.25">
      <c r="A1476" s="383">
        <v>103007</v>
      </c>
      <c r="B1476" s="383" t="s">
        <v>14700</v>
      </c>
      <c r="C1476" s="383" t="s">
        <v>8</v>
      </c>
      <c r="D1476" s="385">
        <v>1069.71</v>
      </c>
    </row>
    <row r="1477" spans="1:4" s="380" customFormat="1" ht="13.5" x14ac:dyDescent="0.25">
      <c r="A1477" s="383">
        <v>97933</v>
      </c>
      <c r="B1477" s="383" t="s">
        <v>12263</v>
      </c>
      <c r="C1477" s="383" t="s">
        <v>8</v>
      </c>
      <c r="D1477" s="384">
        <v>978.21</v>
      </c>
    </row>
    <row r="1478" spans="1:4" s="380" customFormat="1" ht="13.5" x14ac:dyDescent="0.25">
      <c r="A1478" s="383">
        <v>97934</v>
      </c>
      <c r="B1478" s="383" t="s">
        <v>12264</v>
      </c>
      <c r="C1478" s="383" t="s">
        <v>8</v>
      </c>
      <c r="D1478" s="385">
        <v>2105.4499999999998</v>
      </c>
    </row>
    <row r="1479" spans="1:4" s="380" customFormat="1" ht="13.5" x14ac:dyDescent="0.25">
      <c r="A1479" s="383">
        <v>97935</v>
      </c>
      <c r="B1479" s="383" t="s">
        <v>12265</v>
      </c>
      <c r="C1479" s="383" t="s">
        <v>8</v>
      </c>
      <c r="D1479" s="384">
        <v>789.55</v>
      </c>
    </row>
    <row r="1480" spans="1:4" s="380" customFormat="1" ht="13.5" x14ac:dyDescent="0.25">
      <c r="A1480" s="383">
        <v>97936</v>
      </c>
      <c r="B1480" s="383" t="s">
        <v>12266</v>
      </c>
      <c r="C1480" s="383" t="s">
        <v>8</v>
      </c>
      <c r="D1480" s="385">
        <v>1781.68</v>
      </c>
    </row>
    <row r="1481" spans="1:4" s="380" customFormat="1" ht="13.5" x14ac:dyDescent="0.25">
      <c r="A1481" s="383">
        <v>97947</v>
      </c>
      <c r="B1481" s="383" t="s">
        <v>12267</v>
      </c>
      <c r="C1481" s="383" t="s">
        <v>8</v>
      </c>
      <c r="D1481" s="385">
        <v>1678.91</v>
      </c>
    </row>
    <row r="1482" spans="1:4" s="380" customFormat="1" ht="13.5" x14ac:dyDescent="0.25">
      <c r="A1482" s="383">
        <v>97948</v>
      </c>
      <c r="B1482" s="383" t="s">
        <v>12268</v>
      </c>
      <c r="C1482" s="383" t="s">
        <v>8</v>
      </c>
      <c r="D1482" s="385">
        <v>3095.52</v>
      </c>
    </row>
    <row r="1483" spans="1:4" s="380" customFormat="1" ht="13.5" x14ac:dyDescent="0.25">
      <c r="A1483" s="383">
        <v>97949</v>
      </c>
      <c r="B1483" s="383" t="s">
        <v>12269</v>
      </c>
      <c r="C1483" s="383" t="s">
        <v>8</v>
      </c>
      <c r="D1483" s="385">
        <v>1683.62</v>
      </c>
    </row>
    <row r="1484" spans="1:4" s="380" customFormat="1" ht="13.5" x14ac:dyDescent="0.25">
      <c r="A1484" s="383">
        <v>97950</v>
      </c>
      <c r="B1484" s="383" t="s">
        <v>12270</v>
      </c>
      <c r="C1484" s="383" t="s">
        <v>8</v>
      </c>
      <c r="D1484" s="385">
        <v>2966.61</v>
      </c>
    </row>
    <row r="1485" spans="1:4" s="380" customFormat="1" ht="13.5" x14ac:dyDescent="0.25">
      <c r="A1485" s="383">
        <v>97951</v>
      </c>
      <c r="B1485" s="383" t="s">
        <v>12271</v>
      </c>
      <c r="C1485" s="383" t="s">
        <v>8</v>
      </c>
      <c r="D1485" s="385">
        <v>2690.65</v>
      </c>
    </row>
    <row r="1486" spans="1:4" s="380" customFormat="1" ht="13.5" x14ac:dyDescent="0.25">
      <c r="A1486" s="383">
        <v>97952</v>
      </c>
      <c r="B1486" s="383" t="s">
        <v>12272</v>
      </c>
      <c r="C1486" s="383" t="s">
        <v>8</v>
      </c>
      <c r="D1486" s="385">
        <v>4648.22</v>
      </c>
    </row>
    <row r="1487" spans="1:4" s="380" customFormat="1" ht="13.5" x14ac:dyDescent="0.25">
      <c r="A1487" s="383">
        <v>97953</v>
      </c>
      <c r="B1487" s="383" t="s">
        <v>12273</v>
      </c>
      <c r="C1487" s="383" t="s">
        <v>8</v>
      </c>
      <c r="D1487" s="385">
        <v>1207.75</v>
      </c>
    </row>
    <row r="1488" spans="1:4" s="380" customFormat="1" ht="13.5" x14ac:dyDescent="0.25">
      <c r="A1488" s="383">
        <v>97955</v>
      </c>
      <c r="B1488" s="383" t="s">
        <v>12274</v>
      </c>
      <c r="C1488" s="383" t="s">
        <v>8</v>
      </c>
      <c r="D1488" s="385">
        <v>2627.75</v>
      </c>
    </row>
    <row r="1489" spans="1:4" s="380" customFormat="1" ht="13.5" x14ac:dyDescent="0.25">
      <c r="A1489" s="383">
        <v>97956</v>
      </c>
      <c r="B1489" s="383" t="s">
        <v>12275</v>
      </c>
      <c r="C1489" s="383" t="s">
        <v>8</v>
      </c>
      <c r="D1489" s="385">
        <v>1275.1199999999999</v>
      </c>
    </row>
    <row r="1490" spans="1:4" s="380" customFormat="1" ht="13.5" x14ac:dyDescent="0.25">
      <c r="A1490" s="383">
        <v>97957</v>
      </c>
      <c r="B1490" s="383" t="s">
        <v>12276</v>
      </c>
      <c r="C1490" s="383" t="s">
        <v>8</v>
      </c>
      <c r="D1490" s="385">
        <v>2299.59</v>
      </c>
    </row>
    <row r="1491" spans="1:4" s="380" customFormat="1" ht="13.5" x14ac:dyDescent="0.25">
      <c r="A1491" s="383">
        <v>97961</v>
      </c>
      <c r="B1491" s="383" t="s">
        <v>12277</v>
      </c>
      <c r="C1491" s="383" t="s">
        <v>8</v>
      </c>
      <c r="D1491" s="385">
        <v>2095.5500000000002</v>
      </c>
    </row>
    <row r="1492" spans="1:4" s="380" customFormat="1" ht="13.5" x14ac:dyDescent="0.25">
      <c r="A1492" s="383">
        <v>97973</v>
      </c>
      <c r="B1492" s="383" t="s">
        <v>12278</v>
      </c>
      <c r="C1492" s="383" t="s">
        <v>8</v>
      </c>
      <c r="D1492" s="385">
        <v>3955.4</v>
      </c>
    </row>
    <row r="1493" spans="1:4" s="380" customFormat="1" ht="13.5" x14ac:dyDescent="0.25">
      <c r="A1493" s="383">
        <v>97974</v>
      </c>
      <c r="B1493" s="383" t="s">
        <v>12279</v>
      </c>
      <c r="C1493" s="383" t="s">
        <v>8</v>
      </c>
      <c r="D1493" s="384">
        <v>438.65</v>
      </c>
    </row>
    <row r="1494" spans="1:4" s="380" customFormat="1" ht="13.5" x14ac:dyDescent="0.25">
      <c r="A1494" s="383">
        <v>97975</v>
      </c>
      <c r="B1494" s="383" t="s">
        <v>12280</v>
      </c>
      <c r="C1494" s="383" t="s">
        <v>8</v>
      </c>
      <c r="D1494" s="384">
        <v>456.53</v>
      </c>
    </row>
    <row r="1495" spans="1:4" s="380" customFormat="1" ht="13.5" x14ac:dyDescent="0.25">
      <c r="A1495" s="383">
        <v>97976</v>
      </c>
      <c r="B1495" s="383" t="s">
        <v>12281</v>
      </c>
      <c r="C1495" s="383" t="s">
        <v>8</v>
      </c>
      <c r="D1495" s="385">
        <v>1061.73</v>
      </c>
    </row>
    <row r="1496" spans="1:4" s="380" customFormat="1" ht="13.5" x14ac:dyDescent="0.25">
      <c r="A1496" s="383">
        <v>97977</v>
      </c>
      <c r="B1496" s="383" t="s">
        <v>12282</v>
      </c>
      <c r="C1496" s="383" t="s">
        <v>8</v>
      </c>
      <c r="D1496" s="385">
        <v>1486.28</v>
      </c>
    </row>
    <row r="1497" spans="1:4" s="380" customFormat="1" ht="13.5" x14ac:dyDescent="0.25">
      <c r="A1497" s="383">
        <v>97978</v>
      </c>
      <c r="B1497" s="383" t="s">
        <v>12283</v>
      </c>
      <c r="C1497" s="383" t="s">
        <v>8</v>
      </c>
      <c r="D1497" s="384">
        <v>862.41</v>
      </c>
    </row>
    <row r="1498" spans="1:4" s="380" customFormat="1" ht="13.5" x14ac:dyDescent="0.25">
      <c r="A1498" s="383">
        <v>97980</v>
      </c>
      <c r="B1498" s="383" t="s">
        <v>12284</v>
      </c>
      <c r="C1498" s="383" t="s">
        <v>8</v>
      </c>
      <c r="D1498" s="385">
        <v>1967.93</v>
      </c>
    </row>
    <row r="1499" spans="1:4" s="380" customFormat="1" ht="13.5" x14ac:dyDescent="0.25">
      <c r="A1499" s="383">
        <v>97981</v>
      </c>
      <c r="B1499" s="383" t="s">
        <v>12285</v>
      </c>
      <c r="C1499" s="383" t="s">
        <v>51</v>
      </c>
      <c r="D1499" s="385">
        <v>1105.18</v>
      </c>
    </row>
    <row r="1500" spans="1:4" s="380" customFormat="1" ht="13.5" x14ac:dyDescent="0.25">
      <c r="A1500" s="383">
        <v>97983</v>
      </c>
      <c r="B1500" s="383" t="s">
        <v>12286</v>
      </c>
      <c r="C1500" s="383" t="s">
        <v>51</v>
      </c>
      <c r="D1500" s="384">
        <v>465.57</v>
      </c>
    </row>
    <row r="1501" spans="1:4" s="380" customFormat="1" ht="13.5" x14ac:dyDescent="0.25">
      <c r="A1501" s="383">
        <v>97985</v>
      </c>
      <c r="B1501" s="383" t="s">
        <v>12287</v>
      </c>
      <c r="C1501" s="383" t="s">
        <v>51</v>
      </c>
      <c r="D1501" s="385">
        <v>1335.71</v>
      </c>
    </row>
    <row r="1502" spans="1:4" s="380" customFormat="1" ht="13.5" x14ac:dyDescent="0.25">
      <c r="A1502" s="383">
        <v>97987</v>
      </c>
      <c r="B1502" s="383" t="s">
        <v>12288</v>
      </c>
      <c r="C1502" s="383" t="s">
        <v>51</v>
      </c>
      <c r="D1502" s="384">
        <v>621.17999999999995</v>
      </c>
    </row>
    <row r="1503" spans="1:4" s="380" customFormat="1" ht="13.5" x14ac:dyDescent="0.25">
      <c r="A1503" s="383">
        <v>97988</v>
      </c>
      <c r="B1503" s="383" t="s">
        <v>12289</v>
      </c>
      <c r="C1503" s="383" t="s">
        <v>8</v>
      </c>
      <c r="D1503" s="385">
        <v>2919.13</v>
      </c>
    </row>
    <row r="1504" spans="1:4" s="380" customFormat="1" ht="13.5" x14ac:dyDescent="0.25">
      <c r="A1504" s="383">
        <v>97989</v>
      </c>
      <c r="B1504" s="383" t="s">
        <v>12290</v>
      </c>
      <c r="C1504" s="383" t="s">
        <v>51</v>
      </c>
      <c r="D1504" s="385">
        <v>1566.28</v>
      </c>
    </row>
    <row r="1505" spans="1:4" s="380" customFormat="1" ht="13.5" x14ac:dyDescent="0.25">
      <c r="A1505" s="383">
        <v>97991</v>
      </c>
      <c r="B1505" s="383" t="s">
        <v>12291</v>
      </c>
      <c r="C1505" s="383" t="s">
        <v>51</v>
      </c>
      <c r="D1505" s="384">
        <v>879.12</v>
      </c>
    </row>
    <row r="1506" spans="1:4" s="380" customFormat="1" ht="13.5" x14ac:dyDescent="0.25">
      <c r="A1506" s="383">
        <v>97992</v>
      </c>
      <c r="B1506" s="383" t="s">
        <v>12292</v>
      </c>
      <c r="C1506" s="383" t="s">
        <v>8</v>
      </c>
      <c r="D1506" s="385">
        <v>3768.24</v>
      </c>
    </row>
    <row r="1507" spans="1:4" s="380" customFormat="1" ht="13.5" x14ac:dyDescent="0.25">
      <c r="A1507" s="383">
        <v>97993</v>
      </c>
      <c r="B1507" s="383" t="s">
        <v>12293</v>
      </c>
      <c r="C1507" s="383" t="s">
        <v>51</v>
      </c>
      <c r="D1507" s="385">
        <v>1912.09</v>
      </c>
    </row>
    <row r="1508" spans="1:4" s="380" customFormat="1" ht="13.5" x14ac:dyDescent="0.25">
      <c r="A1508" s="383">
        <v>97994</v>
      </c>
      <c r="B1508" s="383" t="s">
        <v>12294</v>
      </c>
      <c r="C1508" s="383" t="s">
        <v>8</v>
      </c>
      <c r="D1508" s="385">
        <v>2426.29</v>
      </c>
    </row>
    <row r="1509" spans="1:4" s="380" customFormat="1" ht="13.5" x14ac:dyDescent="0.25">
      <c r="A1509" s="383">
        <v>97995</v>
      </c>
      <c r="B1509" s="383" t="s">
        <v>12295</v>
      </c>
      <c r="C1509" s="383" t="s">
        <v>51</v>
      </c>
      <c r="D1509" s="385">
        <v>1140.92</v>
      </c>
    </row>
    <row r="1510" spans="1:4" s="380" customFormat="1" ht="13.5" x14ac:dyDescent="0.25">
      <c r="A1510" s="383">
        <v>97996</v>
      </c>
      <c r="B1510" s="383" t="s">
        <v>12296</v>
      </c>
      <c r="C1510" s="383" t="s">
        <v>8</v>
      </c>
      <c r="D1510" s="385">
        <v>3075.18</v>
      </c>
    </row>
    <row r="1511" spans="1:4" s="380" customFormat="1" ht="13.5" x14ac:dyDescent="0.25">
      <c r="A1511" s="383">
        <v>97997</v>
      </c>
      <c r="B1511" s="383" t="s">
        <v>12297</v>
      </c>
      <c r="C1511" s="383" t="s">
        <v>51</v>
      </c>
      <c r="D1511" s="385">
        <v>1361.54</v>
      </c>
    </row>
    <row r="1512" spans="1:4" s="380" customFormat="1" ht="13.5" x14ac:dyDescent="0.25">
      <c r="A1512" s="383">
        <v>97999</v>
      </c>
      <c r="B1512" s="383" t="s">
        <v>12298</v>
      </c>
      <c r="C1512" s="383" t="s">
        <v>51</v>
      </c>
      <c r="D1512" s="385">
        <v>1582.16</v>
      </c>
    </row>
    <row r="1513" spans="1:4" s="380" customFormat="1" ht="13.5" x14ac:dyDescent="0.25">
      <c r="A1513" s="383">
        <v>98001</v>
      </c>
      <c r="B1513" s="383" t="s">
        <v>12299</v>
      </c>
      <c r="C1513" s="383" t="s">
        <v>51</v>
      </c>
      <c r="D1513" s="385">
        <v>1802.76</v>
      </c>
    </row>
    <row r="1514" spans="1:4" s="380" customFormat="1" ht="13.5" x14ac:dyDescent="0.25">
      <c r="A1514" s="383">
        <v>98002</v>
      </c>
      <c r="B1514" s="383" t="s">
        <v>12300</v>
      </c>
      <c r="C1514" s="383" t="s">
        <v>8</v>
      </c>
      <c r="D1514" s="385">
        <v>5045.33</v>
      </c>
    </row>
    <row r="1515" spans="1:4" s="380" customFormat="1" ht="13.5" x14ac:dyDescent="0.25">
      <c r="A1515" s="383">
        <v>98003</v>
      </c>
      <c r="B1515" s="383" t="s">
        <v>12301</v>
      </c>
      <c r="C1515" s="383" t="s">
        <v>51</v>
      </c>
      <c r="D1515" s="385">
        <v>2023.42</v>
      </c>
    </row>
    <row r="1516" spans="1:4" s="380" customFormat="1" ht="13.5" x14ac:dyDescent="0.25">
      <c r="A1516" s="383">
        <v>98005</v>
      </c>
      <c r="B1516" s="383" t="s">
        <v>12302</v>
      </c>
      <c r="C1516" s="383" t="s">
        <v>51</v>
      </c>
      <c r="D1516" s="385">
        <v>2244.0500000000002</v>
      </c>
    </row>
    <row r="1517" spans="1:4" s="380" customFormat="1" ht="13.5" x14ac:dyDescent="0.25">
      <c r="A1517" s="383">
        <v>98006</v>
      </c>
      <c r="B1517" s="383" t="s">
        <v>12303</v>
      </c>
      <c r="C1517" s="383" t="s">
        <v>8</v>
      </c>
      <c r="D1517" s="385">
        <v>6343.88</v>
      </c>
    </row>
    <row r="1518" spans="1:4" s="380" customFormat="1" ht="13.5" x14ac:dyDescent="0.25">
      <c r="A1518" s="383">
        <v>98007</v>
      </c>
      <c r="B1518" s="383" t="s">
        <v>12304</v>
      </c>
      <c r="C1518" s="383" t="s">
        <v>51</v>
      </c>
      <c r="D1518" s="385">
        <v>2464.67</v>
      </c>
    </row>
    <row r="1519" spans="1:4" s="380" customFormat="1" ht="13.5" x14ac:dyDescent="0.25">
      <c r="A1519" s="383">
        <v>98008</v>
      </c>
      <c r="B1519" s="383" t="s">
        <v>12305</v>
      </c>
      <c r="C1519" s="383" t="s">
        <v>8</v>
      </c>
      <c r="D1519" s="385">
        <v>3825.76</v>
      </c>
    </row>
    <row r="1520" spans="1:4" s="380" customFormat="1" ht="13.5" x14ac:dyDescent="0.25">
      <c r="A1520" s="383">
        <v>98009</v>
      </c>
      <c r="B1520" s="383" t="s">
        <v>12306</v>
      </c>
      <c r="C1520" s="383" t="s">
        <v>51</v>
      </c>
      <c r="D1520" s="385">
        <v>1582.16</v>
      </c>
    </row>
    <row r="1521" spans="1:4" s="380" customFormat="1" ht="13.5" x14ac:dyDescent="0.25">
      <c r="A1521" s="383">
        <v>98010</v>
      </c>
      <c r="B1521" s="383" t="s">
        <v>12307</v>
      </c>
      <c r="C1521" s="383" t="s">
        <v>8</v>
      </c>
      <c r="D1521" s="385">
        <v>4667.7299999999996</v>
      </c>
    </row>
    <row r="1522" spans="1:4" s="380" customFormat="1" ht="13.5" x14ac:dyDescent="0.25">
      <c r="A1522" s="383">
        <v>98011</v>
      </c>
      <c r="B1522" s="383" t="s">
        <v>12308</v>
      </c>
      <c r="C1522" s="383" t="s">
        <v>51</v>
      </c>
      <c r="D1522" s="385">
        <v>1802.76</v>
      </c>
    </row>
    <row r="1523" spans="1:4" s="380" customFormat="1" ht="13.5" x14ac:dyDescent="0.25">
      <c r="A1523" s="383">
        <v>98012</v>
      </c>
      <c r="B1523" s="383" t="s">
        <v>12309</v>
      </c>
      <c r="C1523" s="383" t="s">
        <v>8</v>
      </c>
      <c r="D1523" s="385">
        <v>5490.78</v>
      </c>
    </row>
    <row r="1524" spans="1:4" s="380" customFormat="1" ht="13.5" x14ac:dyDescent="0.25">
      <c r="A1524" s="383">
        <v>98013</v>
      </c>
      <c r="B1524" s="383" t="s">
        <v>12310</v>
      </c>
      <c r="C1524" s="383" t="s">
        <v>51</v>
      </c>
      <c r="D1524" s="385">
        <v>2023.42</v>
      </c>
    </row>
    <row r="1525" spans="1:4" s="380" customFormat="1" ht="13.5" x14ac:dyDescent="0.25">
      <c r="A1525" s="383">
        <v>98014</v>
      </c>
      <c r="B1525" s="383" t="s">
        <v>12311</v>
      </c>
      <c r="C1525" s="383" t="s">
        <v>8</v>
      </c>
      <c r="D1525" s="385">
        <v>6313.83</v>
      </c>
    </row>
    <row r="1526" spans="1:4" s="380" customFormat="1" ht="13.5" x14ac:dyDescent="0.25">
      <c r="A1526" s="383">
        <v>98015</v>
      </c>
      <c r="B1526" s="383" t="s">
        <v>12312</v>
      </c>
      <c r="C1526" s="383" t="s">
        <v>51</v>
      </c>
      <c r="D1526" s="385">
        <v>2244.0500000000002</v>
      </c>
    </row>
    <row r="1527" spans="1:4" s="380" customFormat="1" ht="13.5" x14ac:dyDescent="0.25">
      <c r="A1527" s="383">
        <v>98016</v>
      </c>
      <c r="B1527" s="383" t="s">
        <v>12313</v>
      </c>
      <c r="C1527" s="383" t="s">
        <v>8</v>
      </c>
      <c r="D1527" s="385">
        <v>7141.12</v>
      </c>
    </row>
    <row r="1528" spans="1:4" s="380" customFormat="1" ht="13.5" x14ac:dyDescent="0.25">
      <c r="A1528" s="383">
        <v>98017</v>
      </c>
      <c r="B1528" s="383" t="s">
        <v>12314</v>
      </c>
      <c r="C1528" s="383" t="s">
        <v>51</v>
      </c>
      <c r="D1528" s="385">
        <v>2464.67</v>
      </c>
    </row>
    <row r="1529" spans="1:4" s="380" customFormat="1" ht="13.5" x14ac:dyDescent="0.25">
      <c r="A1529" s="383">
        <v>98018</v>
      </c>
      <c r="B1529" s="383" t="s">
        <v>12315</v>
      </c>
      <c r="C1529" s="383" t="s">
        <v>8</v>
      </c>
      <c r="D1529" s="385">
        <v>7959.97</v>
      </c>
    </row>
    <row r="1530" spans="1:4" s="380" customFormat="1" ht="13.5" x14ac:dyDescent="0.25">
      <c r="A1530" s="383">
        <v>98019</v>
      </c>
      <c r="B1530" s="383" t="s">
        <v>12316</v>
      </c>
      <c r="C1530" s="383" t="s">
        <v>51</v>
      </c>
      <c r="D1530" s="385">
        <v>2705.52</v>
      </c>
    </row>
    <row r="1531" spans="1:4" s="380" customFormat="1" ht="13.5" x14ac:dyDescent="0.25">
      <c r="A1531" s="383">
        <v>98020</v>
      </c>
      <c r="B1531" s="383" t="s">
        <v>12317</v>
      </c>
      <c r="C1531" s="383" t="s">
        <v>8</v>
      </c>
      <c r="D1531" s="385">
        <v>5652.22</v>
      </c>
    </row>
    <row r="1532" spans="1:4" s="380" customFormat="1" ht="13.5" x14ac:dyDescent="0.25">
      <c r="A1532" s="383">
        <v>98021</v>
      </c>
      <c r="B1532" s="383" t="s">
        <v>12318</v>
      </c>
      <c r="C1532" s="383" t="s">
        <v>51</v>
      </c>
      <c r="D1532" s="385">
        <v>2043.72</v>
      </c>
    </row>
    <row r="1533" spans="1:4" s="380" customFormat="1" ht="13.5" x14ac:dyDescent="0.25">
      <c r="A1533" s="383">
        <v>98022</v>
      </c>
      <c r="B1533" s="383" t="s">
        <v>12319</v>
      </c>
      <c r="C1533" s="383" t="s">
        <v>8</v>
      </c>
      <c r="D1533" s="385">
        <v>6641.99</v>
      </c>
    </row>
    <row r="1534" spans="1:4" s="380" customFormat="1" ht="13.5" x14ac:dyDescent="0.25">
      <c r="A1534" s="383">
        <v>98023</v>
      </c>
      <c r="B1534" s="383" t="s">
        <v>12320</v>
      </c>
      <c r="C1534" s="383" t="s">
        <v>51</v>
      </c>
      <c r="D1534" s="385">
        <v>2264.29</v>
      </c>
    </row>
    <row r="1535" spans="1:4" s="380" customFormat="1" ht="13.5" x14ac:dyDescent="0.25">
      <c r="A1535" s="383">
        <v>98024</v>
      </c>
      <c r="B1535" s="383" t="s">
        <v>12321</v>
      </c>
      <c r="C1535" s="383" t="s">
        <v>8</v>
      </c>
      <c r="D1535" s="385">
        <v>7668.07</v>
      </c>
    </row>
    <row r="1536" spans="1:4" s="380" customFormat="1" ht="13.5" x14ac:dyDescent="0.25">
      <c r="A1536" s="383">
        <v>98025</v>
      </c>
      <c r="B1536" s="383" t="s">
        <v>12322</v>
      </c>
      <c r="C1536" s="383" t="s">
        <v>51</v>
      </c>
      <c r="D1536" s="385">
        <v>2484.9699999999998</v>
      </c>
    </row>
    <row r="1537" spans="1:4" s="380" customFormat="1" ht="13.5" x14ac:dyDescent="0.25">
      <c r="A1537" s="383">
        <v>98026</v>
      </c>
      <c r="B1537" s="383" t="s">
        <v>12323</v>
      </c>
      <c r="C1537" s="383" t="s">
        <v>8</v>
      </c>
      <c r="D1537" s="385">
        <v>8657.6299999999992</v>
      </c>
    </row>
    <row r="1538" spans="1:4" s="380" customFormat="1" ht="13.5" x14ac:dyDescent="0.25">
      <c r="A1538" s="383">
        <v>98027</v>
      </c>
      <c r="B1538" s="383" t="s">
        <v>12324</v>
      </c>
      <c r="C1538" s="383" t="s">
        <v>51</v>
      </c>
      <c r="D1538" s="385">
        <v>2705.52</v>
      </c>
    </row>
    <row r="1539" spans="1:4" s="380" customFormat="1" ht="13.5" x14ac:dyDescent="0.25">
      <c r="A1539" s="383">
        <v>98028</v>
      </c>
      <c r="B1539" s="383" t="s">
        <v>12325</v>
      </c>
      <c r="C1539" s="383" t="s">
        <v>8</v>
      </c>
      <c r="D1539" s="385">
        <v>9647.32</v>
      </c>
    </row>
    <row r="1540" spans="1:4" s="380" customFormat="1" ht="13.5" x14ac:dyDescent="0.25">
      <c r="A1540" s="383">
        <v>98029</v>
      </c>
      <c r="B1540" s="383" t="s">
        <v>12326</v>
      </c>
      <c r="C1540" s="383" t="s">
        <v>51</v>
      </c>
      <c r="D1540" s="385">
        <v>2930.34</v>
      </c>
    </row>
    <row r="1541" spans="1:4" s="380" customFormat="1" ht="13.5" x14ac:dyDescent="0.25">
      <c r="A1541" s="383">
        <v>98030</v>
      </c>
      <c r="B1541" s="383" t="s">
        <v>12327</v>
      </c>
      <c r="C1541" s="383" t="s">
        <v>8</v>
      </c>
      <c r="D1541" s="385">
        <v>7860.64</v>
      </c>
    </row>
    <row r="1542" spans="1:4" s="380" customFormat="1" ht="13.5" x14ac:dyDescent="0.25">
      <c r="A1542" s="383">
        <v>98031</v>
      </c>
      <c r="B1542" s="383" t="s">
        <v>12328</v>
      </c>
      <c r="C1542" s="383" t="s">
        <v>51</v>
      </c>
      <c r="D1542" s="385">
        <v>2489.1999999999998</v>
      </c>
    </row>
    <row r="1543" spans="1:4" s="380" customFormat="1" ht="13.5" x14ac:dyDescent="0.25">
      <c r="A1543" s="383">
        <v>98032</v>
      </c>
      <c r="B1543" s="383" t="s">
        <v>12329</v>
      </c>
      <c r="C1543" s="383" t="s">
        <v>8</v>
      </c>
      <c r="D1543" s="385">
        <v>9055.09</v>
      </c>
    </row>
    <row r="1544" spans="1:4" s="380" customFormat="1" ht="13.5" x14ac:dyDescent="0.25">
      <c r="A1544" s="383">
        <v>98033</v>
      </c>
      <c r="B1544" s="383" t="s">
        <v>12330</v>
      </c>
      <c r="C1544" s="383" t="s">
        <v>51</v>
      </c>
      <c r="D1544" s="385">
        <v>2709.75</v>
      </c>
    </row>
    <row r="1545" spans="1:4" s="380" customFormat="1" ht="13.5" x14ac:dyDescent="0.25">
      <c r="A1545" s="383">
        <v>98034</v>
      </c>
      <c r="B1545" s="383" t="s">
        <v>12331</v>
      </c>
      <c r="C1545" s="383" t="s">
        <v>8</v>
      </c>
      <c r="D1545" s="385">
        <v>10249.530000000001</v>
      </c>
    </row>
    <row r="1546" spans="1:4" s="380" customFormat="1" ht="13.5" x14ac:dyDescent="0.25">
      <c r="A1546" s="383">
        <v>98035</v>
      </c>
      <c r="B1546" s="383" t="s">
        <v>12332</v>
      </c>
      <c r="C1546" s="383" t="s">
        <v>51</v>
      </c>
      <c r="D1546" s="385">
        <v>2930.34</v>
      </c>
    </row>
    <row r="1547" spans="1:4" s="380" customFormat="1" ht="13.5" x14ac:dyDescent="0.25">
      <c r="A1547" s="383">
        <v>98036</v>
      </c>
      <c r="B1547" s="383" t="s">
        <v>12333</v>
      </c>
      <c r="C1547" s="383" t="s">
        <v>8</v>
      </c>
      <c r="D1547" s="385">
        <v>11443.97</v>
      </c>
    </row>
    <row r="1548" spans="1:4" s="380" customFormat="1" ht="13.5" x14ac:dyDescent="0.25">
      <c r="A1548" s="383">
        <v>98037</v>
      </c>
      <c r="B1548" s="383" t="s">
        <v>12334</v>
      </c>
      <c r="C1548" s="383" t="s">
        <v>51</v>
      </c>
      <c r="D1548" s="385">
        <v>3155.16</v>
      </c>
    </row>
    <row r="1549" spans="1:4" s="380" customFormat="1" ht="13.5" x14ac:dyDescent="0.25">
      <c r="A1549" s="383">
        <v>98038</v>
      </c>
      <c r="B1549" s="383" t="s">
        <v>12335</v>
      </c>
      <c r="C1549" s="383" t="s">
        <v>8</v>
      </c>
      <c r="D1549" s="385">
        <v>10469.08</v>
      </c>
    </row>
    <row r="1550" spans="1:4" s="380" customFormat="1" ht="13.5" x14ac:dyDescent="0.25">
      <c r="A1550" s="383">
        <v>98039</v>
      </c>
      <c r="B1550" s="383" t="s">
        <v>12336</v>
      </c>
      <c r="C1550" s="383" t="s">
        <v>51</v>
      </c>
      <c r="D1550" s="385">
        <v>2934.57</v>
      </c>
    </row>
    <row r="1551" spans="1:4" s="380" customFormat="1" ht="13.5" x14ac:dyDescent="0.25">
      <c r="A1551" s="383">
        <v>98040</v>
      </c>
      <c r="B1551" s="383" t="s">
        <v>12337</v>
      </c>
      <c r="C1551" s="383" t="s">
        <v>8</v>
      </c>
      <c r="D1551" s="385">
        <v>11844.55</v>
      </c>
    </row>
    <row r="1552" spans="1:4" s="380" customFormat="1" ht="13.5" x14ac:dyDescent="0.25">
      <c r="A1552" s="383">
        <v>98041</v>
      </c>
      <c r="B1552" s="383" t="s">
        <v>12338</v>
      </c>
      <c r="C1552" s="383" t="s">
        <v>51</v>
      </c>
      <c r="D1552" s="385">
        <v>3155.16</v>
      </c>
    </row>
    <row r="1553" spans="1:4" s="380" customFormat="1" ht="13.5" x14ac:dyDescent="0.25">
      <c r="A1553" s="383">
        <v>98042</v>
      </c>
      <c r="B1553" s="383" t="s">
        <v>12339</v>
      </c>
      <c r="C1553" s="383" t="s">
        <v>8</v>
      </c>
      <c r="D1553" s="385">
        <v>13220.02</v>
      </c>
    </row>
    <row r="1554" spans="1:4" s="380" customFormat="1" ht="13.5" x14ac:dyDescent="0.25">
      <c r="A1554" s="383">
        <v>98043</v>
      </c>
      <c r="B1554" s="383" t="s">
        <v>12340</v>
      </c>
      <c r="C1554" s="383" t="s">
        <v>51</v>
      </c>
      <c r="D1554" s="385">
        <v>3380.02</v>
      </c>
    </row>
    <row r="1555" spans="1:4" s="380" customFormat="1" ht="13.5" x14ac:dyDescent="0.25">
      <c r="A1555" s="383">
        <v>98044</v>
      </c>
      <c r="B1555" s="383" t="s">
        <v>12341</v>
      </c>
      <c r="C1555" s="383" t="s">
        <v>8</v>
      </c>
      <c r="D1555" s="385">
        <v>13431.53</v>
      </c>
    </row>
    <row r="1556" spans="1:4" s="380" customFormat="1" ht="13.5" x14ac:dyDescent="0.25">
      <c r="A1556" s="383">
        <v>98045</v>
      </c>
      <c r="B1556" s="383" t="s">
        <v>12342</v>
      </c>
      <c r="C1556" s="383" t="s">
        <v>51</v>
      </c>
      <c r="D1556" s="385">
        <v>3380.02</v>
      </c>
    </row>
    <row r="1557" spans="1:4" s="380" customFormat="1" ht="13.5" x14ac:dyDescent="0.25">
      <c r="A1557" s="383">
        <v>98046</v>
      </c>
      <c r="B1557" s="383" t="s">
        <v>12343</v>
      </c>
      <c r="C1557" s="383" t="s">
        <v>8</v>
      </c>
      <c r="D1557" s="385">
        <v>14995.99</v>
      </c>
    </row>
    <row r="1558" spans="1:4" s="380" customFormat="1" ht="13.5" x14ac:dyDescent="0.25">
      <c r="A1558" s="383">
        <v>98047</v>
      </c>
      <c r="B1558" s="383" t="s">
        <v>12344</v>
      </c>
      <c r="C1558" s="383" t="s">
        <v>51</v>
      </c>
      <c r="D1558" s="385">
        <v>3604.87</v>
      </c>
    </row>
    <row r="1559" spans="1:4" s="380" customFormat="1" ht="13.5" x14ac:dyDescent="0.25">
      <c r="A1559" s="383">
        <v>98048</v>
      </c>
      <c r="B1559" s="383" t="s">
        <v>12345</v>
      </c>
      <c r="C1559" s="383" t="s">
        <v>8</v>
      </c>
      <c r="D1559" s="385">
        <v>17473.84</v>
      </c>
    </row>
    <row r="1560" spans="1:4" s="380" customFormat="1" ht="13.5" x14ac:dyDescent="0.25">
      <c r="A1560" s="383">
        <v>98049</v>
      </c>
      <c r="B1560" s="383" t="s">
        <v>12346</v>
      </c>
      <c r="C1560" s="383" t="s">
        <v>51</v>
      </c>
      <c r="D1560" s="385">
        <v>3788.34</v>
      </c>
    </row>
    <row r="1561" spans="1:4" s="380" customFormat="1" ht="13.5" x14ac:dyDescent="0.25">
      <c r="A1561" s="383">
        <v>98050</v>
      </c>
      <c r="B1561" s="383" t="s">
        <v>12347</v>
      </c>
      <c r="C1561" s="383" t="s">
        <v>51</v>
      </c>
      <c r="D1561" s="384">
        <v>258.31</v>
      </c>
    </row>
    <row r="1562" spans="1:4" s="380" customFormat="1" ht="13.5" x14ac:dyDescent="0.25">
      <c r="A1562" s="383">
        <v>98051</v>
      </c>
      <c r="B1562" s="383" t="s">
        <v>12348</v>
      </c>
      <c r="C1562" s="383" t="s">
        <v>51</v>
      </c>
      <c r="D1562" s="384">
        <v>882.07</v>
      </c>
    </row>
    <row r="1563" spans="1:4" s="380" customFormat="1" ht="13.5" x14ac:dyDescent="0.25">
      <c r="A1563" s="383">
        <v>98405</v>
      </c>
      <c r="B1563" s="383" t="s">
        <v>12349</v>
      </c>
      <c r="C1563" s="383" t="s">
        <v>8</v>
      </c>
      <c r="D1563" s="385">
        <v>2441.4699999999998</v>
      </c>
    </row>
    <row r="1564" spans="1:4" s="380" customFormat="1" ht="13.5" x14ac:dyDescent="0.25">
      <c r="A1564" s="383">
        <v>98406</v>
      </c>
      <c r="B1564" s="383" t="s">
        <v>12350</v>
      </c>
      <c r="C1564" s="383" t="s">
        <v>8</v>
      </c>
      <c r="D1564" s="385">
        <v>5697.13</v>
      </c>
    </row>
    <row r="1565" spans="1:4" s="380" customFormat="1" ht="13.5" x14ac:dyDescent="0.25">
      <c r="A1565" s="383">
        <v>98407</v>
      </c>
      <c r="B1565" s="383" t="s">
        <v>12351</v>
      </c>
      <c r="C1565" s="383" t="s">
        <v>8</v>
      </c>
      <c r="D1565" s="385">
        <v>3723.94</v>
      </c>
    </row>
    <row r="1566" spans="1:4" s="380" customFormat="1" ht="13.5" x14ac:dyDescent="0.25">
      <c r="A1566" s="383">
        <v>98408</v>
      </c>
      <c r="B1566" s="383" t="s">
        <v>12352</v>
      </c>
      <c r="C1566" s="383" t="s">
        <v>8</v>
      </c>
      <c r="D1566" s="385">
        <v>4372.78</v>
      </c>
    </row>
    <row r="1567" spans="1:4" s="380" customFormat="1" ht="13.5" x14ac:dyDescent="0.25">
      <c r="A1567" s="383">
        <v>98409</v>
      </c>
      <c r="B1567" s="383" t="s">
        <v>12353</v>
      </c>
      <c r="C1567" s="383" t="s">
        <v>51</v>
      </c>
      <c r="D1567" s="384">
        <v>351.76</v>
      </c>
    </row>
    <row r="1568" spans="1:4" s="380" customFormat="1" ht="13.5" x14ac:dyDescent="0.25">
      <c r="A1568" s="383">
        <v>98410</v>
      </c>
      <c r="B1568" s="383" t="s">
        <v>12354</v>
      </c>
      <c r="C1568" s="383" t="s">
        <v>8</v>
      </c>
      <c r="D1568" s="385">
        <v>1142.27</v>
      </c>
    </row>
    <row r="1569" spans="1:4" s="380" customFormat="1" ht="13.5" x14ac:dyDescent="0.25">
      <c r="A1569" s="383">
        <v>98414</v>
      </c>
      <c r="B1569" s="383" t="s">
        <v>12355</v>
      </c>
      <c r="C1569" s="383" t="s">
        <v>8</v>
      </c>
      <c r="D1569" s="385">
        <v>1127.23</v>
      </c>
    </row>
    <row r="1570" spans="1:4" s="380" customFormat="1" ht="13.5" x14ac:dyDescent="0.25">
      <c r="A1570" s="383">
        <v>98415</v>
      </c>
      <c r="B1570" s="383" t="s">
        <v>2110</v>
      </c>
      <c r="C1570" s="383" t="s">
        <v>8</v>
      </c>
      <c r="D1570" s="385">
        <v>1309.3</v>
      </c>
    </row>
    <row r="1571" spans="1:4" s="380" customFormat="1" ht="13.5" x14ac:dyDescent="0.25">
      <c r="A1571" s="383">
        <v>98416</v>
      </c>
      <c r="B1571" s="383" t="s">
        <v>2111</v>
      </c>
      <c r="C1571" s="383" t="s">
        <v>8</v>
      </c>
      <c r="D1571" s="385">
        <v>1360.01</v>
      </c>
    </row>
    <row r="1572" spans="1:4" s="380" customFormat="1" ht="13.5" x14ac:dyDescent="0.25">
      <c r="A1572" s="383">
        <v>98417</v>
      </c>
      <c r="B1572" s="383" t="s">
        <v>2112</v>
      </c>
      <c r="C1572" s="383" t="s">
        <v>8</v>
      </c>
      <c r="D1572" s="385">
        <v>1592.8</v>
      </c>
    </row>
    <row r="1573" spans="1:4" s="380" customFormat="1" ht="13.5" x14ac:dyDescent="0.25">
      <c r="A1573" s="383">
        <v>98418</v>
      </c>
      <c r="B1573" s="383" t="s">
        <v>2113</v>
      </c>
      <c r="C1573" s="383" t="s">
        <v>8</v>
      </c>
      <c r="D1573" s="385">
        <v>1721.95</v>
      </c>
    </row>
    <row r="1574" spans="1:4" s="380" customFormat="1" ht="13.5" x14ac:dyDescent="0.25">
      <c r="A1574" s="383">
        <v>98419</v>
      </c>
      <c r="B1574" s="383" t="s">
        <v>2114</v>
      </c>
      <c r="C1574" s="383" t="s">
        <v>8</v>
      </c>
      <c r="D1574" s="385">
        <v>1851.11</v>
      </c>
    </row>
    <row r="1575" spans="1:4" s="380" customFormat="1" ht="13.5" x14ac:dyDescent="0.25">
      <c r="A1575" s="383">
        <v>98420</v>
      </c>
      <c r="B1575" s="383" t="s">
        <v>2115</v>
      </c>
      <c r="C1575" s="383" t="s">
        <v>8</v>
      </c>
      <c r="D1575" s="385">
        <v>1857.61</v>
      </c>
    </row>
    <row r="1576" spans="1:4" s="380" customFormat="1" ht="13.5" x14ac:dyDescent="0.25">
      <c r="A1576" s="383">
        <v>98421</v>
      </c>
      <c r="B1576" s="383" t="s">
        <v>2116</v>
      </c>
      <c r="C1576" s="383" t="s">
        <v>8</v>
      </c>
      <c r="D1576" s="385">
        <v>2090.39</v>
      </c>
    </row>
    <row r="1577" spans="1:4" s="380" customFormat="1" ht="13.5" x14ac:dyDescent="0.25">
      <c r="A1577" s="383">
        <v>98422</v>
      </c>
      <c r="B1577" s="383" t="s">
        <v>2117</v>
      </c>
      <c r="C1577" s="383" t="s">
        <v>8</v>
      </c>
      <c r="D1577" s="385">
        <v>2323.1799999999998</v>
      </c>
    </row>
    <row r="1578" spans="1:4" s="380" customFormat="1" ht="13.5" x14ac:dyDescent="0.25">
      <c r="A1578" s="383">
        <v>98423</v>
      </c>
      <c r="B1578" s="383" t="s">
        <v>2118</v>
      </c>
      <c r="C1578" s="383" t="s">
        <v>8</v>
      </c>
      <c r="D1578" s="385">
        <v>2452.33</v>
      </c>
    </row>
    <row r="1579" spans="1:4" s="380" customFormat="1" ht="13.5" x14ac:dyDescent="0.25">
      <c r="A1579" s="383">
        <v>98424</v>
      </c>
      <c r="B1579" s="383" t="s">
        <v>2119</v>
      </c>
      <c r="C1579" s="383" t="s">
        <v>8</v>
      </c>
      <c r="D1579" s="385">
        <v>2581.4899999999998</v>
      </c>
    </row>
    <row r="1580" spans="1:4" s="380" customFormat="1" ht="13.5" x14ac:dyDescent="0.25">
      <c r="A1580" s="383">
        <v>98425</v>
      </c>
      <c r="B1580" s="383" t="s">
        <v>2120</v>
      </c>
      <c r="C1580" s="383" t="s">
        <v>8</v>
      </c>
      <c r="D1580" s="385">
        <v>2919.13</v>
      </c>
    </row>
    <row r="1581" spans="1:4" s="380" customFormat="1" ht="13.5" x14ac:dyDescent="0.25">
      <c r="A1581" s="383">
        <v>98426</v>
      </c>
      <c r="B1581" s="383" t="s">
        <v>2121</v>
      </c>
      <c r="C1581" s="383" t="s">
        <v>8</v>
      </c>
      <c r="D1581" s="385">
        <v>3702.27</v>
      </c>
    </row>
    <row r="1582" spans="1:4" s="380" customFormat="1" ht="13.5" x14ac:dyDescent="0.25">
      <c r="A1582" s="383">
        <v>98427</v>
      </c>
      <c r="B1582" s="383" t="s">
        <v>2122</v>
      </c>
      <c r="C1582" s="383" t="s">
        <v>8</v>
      </c>
      <c r="D1582" s="385">
        <v>4485.41</v>
      </c>
    </row>
    <row r="1583" spans="1:4" s="380" customFormat="1" ht="13.5" x14ac:dyDescent="0.25">
      <c r="A1583" s="383">
        <v>98428</v>
      </c>
      <c r="B1583" s="383" t="s">
        <v>2123</v>
      </c>
      <c r="C1583" s="383" t="s">
        <v>8</v>
      </c>
      <c r="D1583" s="385">
        <v>4926.4399999999996</v>
      </c>
    </row>
    <row r="1584" spans="1:4" s="380" customFormat="1" ht="13.5" x14ac:dyDescent="0.25">
      <c r="A1584" s="383">
        <v>98429</v>
      </c>
      <c r="B1584" s="383" t="s">
        <v>2124</v>
      </c>
      <c r="C1584" s="383" t="s">
        <v>8</v>
      </c>
      <c r="D1584" s="385">
        <v>5367.48</v>
      </c>
    </row>
    <row r="1585" spans="1:4" s="380" customFormat="1" ht="13.5" x14ac:dyDescent="0.25">
      <c r="A1585" s="383">
        <v>98430</v>
      </c>
      <c r="B1585" s="383" t="s">
        <v>2125</v>
      </c>
      <c r="C1585" s="383" t="s">
        <v>8</v>
      </c>
      <c r="D1585" s="385">
        <v>3649.51</v>
      </c>
    </row>
    <row r="1586" spans="1:4" s="380" customFormat="1" ht="13.5" x14ac:dyDescent="0.25">
      <c r="A1586" s="383">
        <v>98431</v>
      </c>
      <c r="B1586" s="383" t="s">
        <v>2126</v>
      </c>
      <c r="C1586" s="383" t="s">
        <v>8</v>
      </c>
      <c r="D1586" s="385">
        <v>4432.6499999999996</v>
      </c>
    </row>
    <row r="1587" spans="1:4" s="380" customFormat="1" ht="13.5" x14ac:dyDescent="0.25">
      <c r="A1587" s="383">
        <v>98432</v>
      </c>
      <c r="B1587" s="383" t="s">
        <v>2127</v>
      </c>
      <c r="C1587" s="383" t="s">
        <v>8</v>
      </c>
      <c r="D1587" s="385">
        <v>5215.79</v>
      </c>
    </row>
    <row r="1588" spans="1:4" s="380" customFormat="1" ht="13.5" x14ac:dyDescent="0.25">
      <c r="A1588" s="383">
        <v>98433</v>
      </c>
      <c r="B1588" s="383" t="s">
        <v>2128</v>
      </c>
      <c r="C1588" s="383" t="s">
        <v>8</v>
      </c>
      <c r="D1588" s="385">
        <v>5656.82</v>
      </c>
    </row>
    <row r="1589" spans="1:4" s="380" customFormat="1" ht="13.5" x14ac:dyDescent="0.25">
      <c r="A1589" s="383">
        <v>98434</v>
      </c>
      <c r="B1589" s="383" t="s">
        <v>2129</v>
      </c>
      <c r="C1589" s="383" t="s">
        <v>8</v>
      </c>
      <c r="D1589" s="385">
        <v>6097.86</v>
      </c>
    </row>
    <row r="1590" spans="1:4" s="380" customFormat="1" ht="13.5" x14ac:dyDescent="0.25">
      <c r="A1590" s="383">
        <v>99240</v>
      </c>
      <c r="B1590" s="383" t="s">
        <v>12356</v>
      </c>
      <c r="C1590" s="383" t="s">
        <v>51</v>
      </c>
      <c r="D1590" s="384">
        <v>617.75</v>
      </c>
    </row>
    <row r="1591" spans="1:4" s="380" customFormat="1" ht="13.5" x14ac:dyDescent="0.25">
      <c r="A1591" s="383">
        <v>99241</v>
      </c>
      <c r="B1591" s="383" t="s">
        <v>12357</v>
      </c>
      <c r="C1591" s="383" t="s">
        <v>51</v>
      </c>
      <c r="D1591" s="385">
        <v>1510.14</v>
      </c>
    </row>
    <row r="1592" spans="1:4" s="380" customFormat="1" ht="13.5" x14ac:dyDescent="0.25">
      <c r="A1592" s="383">
        <v>99242</v>
      </c>
      <c r="B1592" s="383" t="s">
        <v>12358</v>
      </c>
      <c r="C1592" s="383" t="s">
        <v>8</v>
      </c>
      <c r="D1592" s="385">
        <v>2821.2</v>
      </c>
    </row>
    <row r="1593" spans="1:4" s="380" customFormat="1" ht="13.5" x14ac:dyDescent="0.25">
      <c r="A1593" s="383">
        <v>99243</v>
      </c>
      <c r="B1593" s="383" t="s">
        <v>12359</v>
      </c>
      <c r="C1593" s="383" t="s">
        <v>51</v>
      </c>
      <c r="D1593" s="385">
        <v>1473.53</v>
      </c>
    </row>
    <row r="1594" spans="1:4" s="380" customFormat="1" ht="13.5" x14ac:dyDescent="0.25">
      <c r="A1594" s="383">
        <v>99244</v>
      </c>
      <c r="B1594" s="383" t="s">
        <v>12360</v>
      </c>
      <c r="C1594" s="383" t="s">
        <v>8</v>
      </c>
      <c r="D1594" s="385">
        <v>4550.0600000000004</v>
      </c>
    </row>
    <row r="1595" spans="1:4" s="380" customFormat="1" ht="13.5" x14ac:dyDescent="0.25">
      <c r="A1595" s="383">
        <v>99246</v>
      </c>
      <c r="B1595" s="383" t="s">
        <v>12361</v>
      </c>
      <c r="C1595" s="383" t="s">
        <v>51</v>
      </c>
      <c r="D1595" s="384">
        <v>874.43</v>
      </c>
    </row>
    <row r="1596" spans="1:4" s="380" customFormat="1" ht="13.5" x14ac:dyDescent="0.25">
      <c r="A1596" s="383">
        <v>99247</v>
      </c>
      <c r="B1596" s="383" t="s">
        <v>12362</v>
      </c>
      <c r="C1596" s="383" t="s">
        <v>51</v>
      </c>
      <c r="D1596" s="385">
        <v>1720.16</v>
      </c>
    </row>
    <row r="1597" spans="1:4" s="380" customFormat="1" ht="13.5" x14ac:dyDescent="0.25">
      <c r="A1597" s="383">
        <v>99248</v>
      </c>
      <c r="B1597" s="383" t="s">
        <v>12363</v>
      </c>
      <c r="C1597" s="383" t="s">
        <v>8</v>
      </c>
      <c r="D1597" s="385">
        <v>4320.2</v>
      </c>
    </row>
    <row r="1598" spans="1:4" s="380" customFormat="1" ht="13.5" x14ac:dyDescent="0.25">
      <c r="A1598" s="383">
        <v>99249</v>
      </c>
      <c r="B1598" s="383" t="s">
        <v>12364</v>
      </c>
      <c r="C1598" s="383" t="s">
        <v>51</v>
      </c>
      <c r="D1598" s="385">
        <v>1804.9</v>
      </c>
    </row>
    <row r="1599" spans="1:4" s="380" customFormat="1" ht="13.5" x14ac:dyDescent="0.25">
      <c r="A1599" s="383">
        <v>99252</v>
      </c>
      <c r="B1599" s="383" t="s">
        <v>12365</v>
      </c>
      <c r="C1599" s="383" t="s">
        <v>8</v>
      </c>
      <c r="D1599" s="385">
        <v>2364.96</v>
      </c>
    </row>
    <row r="1600" spans="1:4" s="380" customFormat="1" ht="13.5" x14ac:dyDescent="0.25">
      <c r="A1600" s="383">
        <v>99254</v>
      </c>
      <c r="B1600" s="383" t="s">
        <v>12366</v>
      </c>
      <c r="C1600" s="383" t="s">
        <v>51</v>
      </c>
      <c r="D1600" s="385">
        <v>1090.08</v>
      </c>
    </row>
    <row r="1601" spans="1:4" s="380" customFormat="1" ht="13.5" x14ac:dyDescent="0.25">
      <c r="A1601" s="383">
        <v>99256</v>
      </c>
      <c r="B1601" s="383" t="s">
        <v>12367</v>
      </c>
      <c r="C1601" s="383" t="s">
        <v>8</v>
      </c>
      <c r="D1601" s="385">
        <v>5363.69</v>
      </c>
    </row>
    <row r="1602" spans="1:4" s="380" customFormat="1" ht="13.5" x14ac:dyDescent="0.25">
      <c r="A1602" s="383">
        <v>99259</v>
      </c>
      <c r="B1602" s="383" t="s">
        <v>12368</v>
      </c>
      <c r="C1602" s="383" t="s">
        <v>8</v>
      </c>
      <c r="D1602" s="385">
        <v>2996.91</v>
      </c>
    </row>
    <row r="1603" spans="1:4" s="380" customFormat="1" ht="13.5" x14ac:dyDescent="0.25">
      <c r="A1603" s="383">
        <v>99261</v>
      </c>
      <c r="B1603" s="383" t="s">
        <v>12369</v>
      </c>
      <c r="C1603" s="383" t="s">
        <v>51</v>
      </c>
      <c r="D1603" s="385">
        <v>1300.1099999999999</v>
      </c>
    </row>
    <row r="1604" spans="1:4" s="380" customFormat="1" ht="13.5" x14ac:dyDescent="0.25">
      <c r="A1604" s="383">
        <v>99263</v>
      </c>
      <c r="B1604" s="383" t="s">
        <v>12370</v>
      </c>
      <c r="C1604" s="383" t="s">
        <v>51</v>
      </c>
      <c r="D1604" s="385">
        <v>1930.22</v>
      </c>
    </row>
    <row r="1605" spans="1:4" s="380" customFormat="1" ht="13.5" x14ac:dyDescent="0.25">
      <c r="A1605" s="383">
        <v>99265</v>
      </c>
      <c r="B1605" s="383" t="s">
        <v>12371</v>
      </c>
      <c r="C1605" s="383" t="s">
        <v>8</v>
      </c>
      <c r="D1605" s="385">
        <v>3628.71</v>
      </c>
    </row>
    <row r="1606" spans="1:4" s="380" customFormat="1" ht="13.5" x14ac:dyDescent="0.25">
      <c r="A1606" s="383">
        <v>99266</v>
      </c>
      <c r="B1606" s="383" t="s">
        <v>12372</v>
      </c>
      <c r="C1606" s="383" t="s">
        <v>51</v>
      </c>
      <c r="D1606" s="385">
        <v>1510.14</v>
      </c>
    </row>
    <row r="1607" spans="1:4" s="380" customFormat="1" ht="13.5" x14ac:dyDescent="0.25">
      <c r="A1607" s="383">
        <v>99267</v>
      </c>
      <c r="B1607" s="383" t="s">
        <v>12373</v>
      </c>
      <c r="C1607" s="383" t="s">
        <v>8</v>
      </c>
      <c r="D1607" s="385">
        <v>4262.8900000000003</v>
      </c>
    </row>
    <row r="1608" spans="1:4" s="380" customFormat="1" ht="13.5" x14ac:dyDescent="0.25">
      <c r="A1608" s="383">
        <v>99268</v>
      </c>
      <c r="B1608" s="383" t="s">
        <v>12374</v>
      </c>
      <c r="C1608" s="383" t="s">
        <v>8</v>
      </c>
      <c r="D1608" s="384">
        <v>434.27</v>
      </c>
    </row>
    <row r="1609" spans="1:4" s="380" customFormat="1" ht="13.5" x14ac:dyDescent="0.25">
      <c r="A1609" s="383">
        <v>99269</v>
      </c>
      <c r="B1609" s="383" t="s">
        <v>12375</v>
      </c>
      <c r="C1609" s="383" t="s">
        <v>51</v>
      </c>
      <c r="D1609" s="385">
        <v>1720.16</v>
      </c>
    </row>
    <row r="1610" spans="1:4" s="380" customFormat="1" ht="13.5" x14ac:dyDescent="0.25">
      <c r="A1610" s="383">
        <v>99270</v>
      </c>
      <c r="B1610" s="383" t="s">
        <v>12376</v>
      </c>
      <c r="C1610" s="383" t="s">
        <v>8</v>
      </c>
      <c r="D1610" s="384">
        <v>591.96</v>
      </c>
    </row>
    <row r="1611" spans="1:4" s="380" customFormat="1" ht="13.5" x14ac:dyDescent="0.25">
      <c r="A1611" s="383">
        <v>99271</v>
      </c>
      <c r="B1611" s="383" t="s">
        <v>12377</v>
      </c>
      <c r="C1611" s="383" t="s">
        <v>8</v>
      </c>
      <c r="D1611" s="385">
        <v>6153.73</v>
      </c>
    </row>
    <row r="1612" spans="1:4" s="380" customFormat="1" ht="13.5" x14ac:dyDescent="0.25">
      <c r="A1612" s="383">
        <v>99272</v>
      </c>
      <c r="B1612" s="383" t="s">
        <v>12378</v>
      </c>
      <c r="C1612" s="383" t="s">
        <v>8</v>
      </c>
      <c r="D1612" s="385">
        <v>1017.64</v>
      </c>
    </row>
    <row r="1613" spans="1:4" s="380" customFormat="1" ht="13.5" x14ac:dyDescent="0.25">
      <c r="A1613" s="383">
        <v>99273</v>
      </c>
      <c r="B1613" s="383" t="s">
        <v>12379</v>
      </c>
      <c r="C1613" s="383" t="s">
        <v>8</v>
      </c>
      <c r="D1613" s="385">
        <v>1429.09</v>
      </c>
    </row>
    <row r="1614" spans="1:4" s="380" customFormat="1" ht="13.5" x14ac:dyDescent="0.25">
      <c r="A1614" s="383">
        <v>99274</v>
      </c>
      <c r="B1614" s="383" t="s">
        <v>12380</v>
      </c>
      <c r="C1614" s="383" t="s">
        <v>8</v>
      </c>
      <c r="D1614" s="385">
        <v>4916.3</v>
      </c>
    </row>
    <row r="1615" spans="1:4" s="380" customFormat="1" ht="13.5" x14ac:dyDescent="0.25">
      <c r="A1615" s="383">
        <v>99275</v>
      </c>
      <c r="B1615" s="383" t="s">
        <v>12381</v>
      </c>
      <c r="C1615" s="383" t="s">
        <v>8</v>
      </c>
      <c r="D1615" s="384">
        <v>853.81</v>
      </c>
    </row>
    <row r="1616" spans="1:4" s="380" customFormat="1" ht="13.5" x14ac:dyDescent="0.25">
      <c r="A1616" s="383">
        <v>99276</v>
      </c>
      <c r="B1616" s="383" t="s">
        <v>12382</v>
      </c>
      <c r="C1616" s="383" t="s">
        <v>51</v>
      </c>
      <c r="D1616" s="385">
        <v>2140.25</v>
      </c>
    </row>
    <row r="1617" spans="1:4" s="380" customFormat="1" ht="13.5" x14ac:dyDescent="0.25">
      <c r="A1617" s="383">
        <v>99277</v>
      </c>
      <c r="B1617" s="383" t="s">
        <v>12383</v>
      </c>
      <c r="C1617" s="383" t="s">
        <v>51</v>
      </c>
      <c r="D1617" s="385">
        <v>1930.22</v>
      </c>
    </row>
    <row r="1618" spans="1:4" s="380" customFormat="1" ht="13.5" x14ac:dyDescent="0.25">
      <c r="A1618" s="383">
        <v>99278</v>
      </c>
      <c r="B1618" s="383" t="s">
        <v>12384</v>
      </c>
      <c r="C1618" s="383" t="s">
        <v>51</v>
      </c>
      <c r="D1618" s="384">
        <v>349.67</v>
      </c>
    </row>
    <row r="1619" spans="1:4" s="380" customFormat="1" ht="13.5" x14ac:dyDescent="0.25">
      <c r="A1619" s="383">
        <v>99279</v>
      </c>
      <c r="B1619" s="383" t="s">
        <v>12385</v>
      </c>
      <c r="C1619" s="383" t="s">
        <v>8</v>
      </c>
      <c r="D1619" s="385">
        <v>5551.17</v>
      </c>
    </row>
    <row r="1620" spans="1:4" s="380" customFormat="1" ht="13.5" x14ac:dyDescent="0.25">
      <c r="A1620" s="383">
        <v>99280</v>
      </c>
      <c r="B1620" s="383" t="s">
        <v>12386</v>
      </c>
      <c r="C1620" s="383" t="s">
        <v>8</v>
      </c>
      <c r="D1620" s="385">
        <v>1890.69</v>
      </c>
    </row>
    <row r="1621" spans="1:4" s="380" customFormat="1" ht="13.5" x14ac:dyDescent="0.25">
      <c r="A1621" s="383">
        <v>99281</v>
      </c>
      <c r="B1621" s="383" t="s">
        <v>12387</v>
      </c>
      <c r="C1621" s="383" t="s">
        <v>51</v>
      </c>
      <c r="D1621" s="385">
        <v>2140.25</v>
      </c>
    </row>
    <row r="1622" spans="1:4" s="380" customFormat="1" ht="13.5" x14ac:dyDescent="0.25">
      <c r="A1622" s="383">
        <v>99282</v>
      </c>
      <c r="B1622" s="383" t="s">
        <v>12388</v>
      </c>
      <c r="C1622" s="383" t="s">
        <v>51</v>
      </c>
      <c r="D1622" s="385">
        <v>2370.96</v>
      </c>
    </row>
    <row r="1623" spans="1:4" s="380" customFormat="1" ht="13.5" x14ac:dyDescent="0.25">
      <c r="A1623" s="383">
        <v>99283</v>
      </c>
      <c r="B1623" s="383" t="s">
        <v>12389</v>
      </c>
      <c r="C1623" s="383" t="s">
        <v>51</v>
      </c>
      <c r="D1623" s="385">
        <v>1031.6600000000001</v>
      </c>
    </row>
    <row r="1624" spans="1:4" s="380" customFormat="1" ht="13.5" x14ac:dyDescent="0.25">
      <c r="A1624" s="383">
        <v>99284</v>
      </c>
      <c r="B1624" s="383" t="s">
        <v>12390</v>
      </c>
      <c r="C1624" s="383" t="s">
        <v>8</v>
      </c>
      <c r="D1624" s="385">
        <v>6955.65</v>
      </c>
    </row>
    <row r="1625" spans="1:4" s="380" customFormat="1" ht="13.5" x14ac:dyDescent="0.25">
      <c r="A1625" s="383">
        <v>99285</v>
      </c>
      <c r="B1625" s="383" t="s">
        <v>2130</v>
      </c>
      <c r="C1625" s="383" t="s">
        <v>8</v>
      </c>
      <c r="D1625" s="385">
        <v>1209.6199999999999</v>
      </c>
    </row>
    <row r="1626" spans="1:4" s="380" customFormat="1" ht="13.5" x14ac:dyDescent="0.25">
      <c r="A1626" s="383">
        <v>99286</v>
      </c>
      <c r="B1626" s="383" t="s">
        <v>12391</v>
      </c>
      <c r="C1626" s="383" t="s">
        <v>8</v>
      </c>
      <c r="D1626" s="385">
        <v>6181</v>
      </c>
    </row>
    <row r="1627" spans="1:4" s="380" customFormat="1" ht="13.5" x14ac:dyDescent="0.25">
      <c r="A1627" s="383">
        <v>99287</v>
      </c>
      <c r="B1627" s="383" t="s">
        <v>12392</v>
      </c>
      <c r="C1627" s="383" t="s">
        <v>8</v>
      </c>
      <c r="D1627" s="385">
        <v>8824.49</v>
      </c>
    </row>
    <row r="1628" spans="1:4" s="380" customFormat="1" ht="13.5" x14ac:dyDescent="0.25">
      <c r="A1628" s="383">
        <v>99288</v>
      </c>
      <c r="B1628" s="383" t="s">
        <v>12393</v>
      </c>
      <c r="C1628" s="383" t="s">
        <v>51</v>
      </c>
      <c r="D1628" s="384">
        <v>532.1</v>
      </c>
    </row>
    <row r="1629" spans="1:4" s="380" customFormat="1" ht="13.5" x14ac:dyDescent="0.25">
      <c r="A1629" s="383">
        <v>99289</v>
      </c>
      <c r="B1629" s="383" t="s">
        <v>12394</v>
      </c>
      <c r="C1629" s="383" t="s">
        <v>51</v>
      </c>
      <c r="D1629" s="385">
        <v>2310.29</v>
      </c>
    </row>
    <row r="1630" spans="1:4" s="380" customFormat="1" ht="13.5" x14ac:dyDescent="0.25">
      <c r="A1630" s="383">
        <v>99290</v>
      </c>
      <c r="B1630" s="383" t="s">
        <v>12395</v>
      </c>
      <c r="C1630" s="383" t="s">
        <v>8</v>
      </c>
      <c r="D1630" s="385">
        <v>3729.32</v>
      </c>
    </row>
    <row r="1631" spans="1:4" s="380" customFormat="1" ht="13.5" x14ac:dyDescent="0.25">
      <c r="A1631" s="383">
        <v>99291</v>
      </c>
      <c r="B1631" s="383" t="s">
        <v>12396</v>
      </c>
      <c r="C1631" s="383" t="s">
        <v>51</v>
      </c>
      <c r="D1631" s="385">
        <v>2350.29</v>
      </c>
    </row>
    <row r="1632" spans="1:4" s="380" customFormat="1" ht="13.5" x14ac:dyDescent="0.25">
      <c r="A1632" s="383">
        <v>99292</v>
      </c>
      <c r="B1632" s="383" t="s">
        <v>12397</v>
      </c>
      <c r="C1632" s="383" t="s">
        <v>8</v>
      </c>
      <c r="D1632" s="385">
        <v>2353.41</v>
      </c>
    </row>
    <row r="1633" spans="1:4" s="380" customFormat="1" ht="13.5" x14ac:dyDescent="0.25">
      <c r="A1633" s="383">
        <v>99293</v>
      </c>
      <c r="B1633" s="383" t="s">
        <v>12398</v>
      </c>
      <c r="C1633" s="383" t="s">
        <v>51</v>
      </c>
      <c r="D1633" s="385">
        <v>1252.57</v>
      </c>
    </row>
    <row r="1634" spans="1:4" s="380" customFormat="1" ht="13.5" x14ac:dyDescent="0.25">
      <c r="A1634" s="383">
        <v>99294</v>
      </c>
      <c r="B1634" s="383" t="s">
        <v>12399</v>
      </c>
      <c r="C1634" s="383" t="s">
        <v>8</v>
      </c>
      <c r="D1634" s="385">
        <v>7692.75</v>
      </c>
    </row>
    <row r="1635" spans="1:4" s="380" customFormat="1" ht="13.5" x14ac:dyDescent="0.25">
      <c r="A1635" s="383">
        <v>99296</v>
      </c>
      <c r="B1635" s="383" t="s">
        <v>12400</v>
      </c>
      <c r="C1635" s="383" t="s">
        <v>51</v>
      </c>
      <c r="D1635" s="385">
        <v>2580.9299999999998</v>
      </c>
    </row>
    <row r="1636" spans="1:4" s="380" customFormat="1" ht="13.5" x14ac:dyDescent="0.25">
      <c r="A1636" s="383">
        <v>99297</v>
      </c>
      <c r="B1636" s="383" t="s">
        <v>12401</v>
      </c>
      <c r="C1636" s="383" t="s">
        <v>51</v>
      </c>
      <c r="D1636" s="385">
        <v>2577.37</v>
      </c>
    </row>
    <row r="1637" spans="1:4" s="380" customFormat="1" ht="13.5" x14ac:dyDescent="0.25">
      <c r="A1637" s="383">
        <v>99298</v>
      </c>
      <c r="B1637" s="383" t="s">
        <v>12402</v>
      </c>
      <c r="C1637" s="383" t="s">
        <v>8</v>
      </c>
      <c r="D1637" s="385">
        <v>9987.75</v>
      </c>
    </row>
    <row r="1638" spans="1:4" s="380" customFormat="1" ht="13.5" x14ac:dyDescent="0.25">
      <c r="A1638" s="383">
        <v>99299</v>
      </c>
      <c r="B1638" s="383" t="s">
        <v>12403</v>
      </c>
      <c r="C1638" s="383" t="s">
        <v>51</v>
      </c>
      <c r="D1638" s="385">
        <v>2790.92</v>
      </c>
    </row>
    <row r="1639" spans="1:4" s="380" customFormat="1" ht="13.5" x14ac:dyDescent="0.25">
      <c r="A1639" s="383">
        <v>99300</v>
      </c>
      <c r="B1639" s="383" t="s">
        <v>12404</v>
      </c>
      <c r="C1639" s="383" t="s">
        <v>8</v>
      </c>
      <c r="D1639" s="385">
        <v>11151.18</v>
      </c>
    </row>
    <row r="1640" spans="1:4" s="380" customFormat="1" ht="13.5" x14ac:dyDescent="0.25">
      <c r="A1640" s="383">
        <v>99301</v>
      </c>
      <c r="B1640" s="383" t="s">
        <v>12405</v>
      </c>
      <c r="C1640" s="383" t="s">
        <v>8</v>
      </c>
      <c r="D1640" s="385">
        <v>5514.34</v>
      </c>
    </row>
    <row r="1641" spans="1:4" s="380" customFormat="1" ht="13.5" x14ac:dyDescent="0.25">
      <c r="A1641" s="383">
        <v>99302</v>
      </c>
      <c r="B1641" s="383" t="s">
        <v>12406</v>
      </c>
      <c r="C1641" s="383" t="s">
        <v>51</v>
      </c>
      <c r="D1641" s="385">
        <v>3004.5</v>
      </c>
    </row>
    <row r="1642" spans="1:4" s="380" customFormat="1" ht="13.5" x14ac:dyDescent="0.25">
      <c r="A1642" s="383">
        <v>99303</v>
      </c>
      <c r="B1642" s="383" t="s">
        <v>12407</v>
      </c>
      <c r="C1642" s="383" t="s">
        <v>8</v>
      </c>
      <c r="D1642" s="385">
        <v>10201.370000000001</v>
      </c>
    </row>
    <row r="1643" spans="1:4" s="380" customFormat="1" ht="13.5" x14ac:dyDescent="0.25">
      <c r="A1643" s="383">
        <v>99304</v>
      </c>
      <c r="B1643" s="383" t="s">
        <v>12408</v>
      </c>
      <c r="C1643" s="383" t="s">
        <v>51</v>
      </c>
      <c r="D1643" s="385">
        <v>2794.49</v>
      </c>
    </row>
    <row r="1644" spans="1:4" s="380" customFormat="1" ht="13.5" x14ac:dyDescent="0.25">
      <c r="A1644" s="383">
        <v>99305</v>
      </c>
      <c r="B1644" s="383" t="s">
        <v>12409</v>
      </c>
      <c r="C1644" s="383" t="s">
        <v>8</v>
      </c>
      <c r="D1644" s="385">
        <v>11541.33</v>
      </c>
    </row>
    <row r="1645" spans="1:4" s="380" customFormat="1" ht="13.5" x14ac:dyDescent="0.25">
      <c r="A1645" s="383">
        <v>99306</v>
      </c>
      <c r="B1645" s="383" t="s">
        <v>12410</v>
      </c>
      <c r="C1645" s="383" t="s">
        <v>51</v>
      </c>
      <c r="D1645" s="385">
        <v>3004.5</v>
      </c>
    </row>
    <row r="1646" spans="1:4" s="380" customFormat="1" ht="13.5" x14ac:dyDescent="0.25">
      <c r="A1646" s="383">
        <v>99307</v>
      </c>
      <c r="B1646" s="383" t="s">
        <v>12411</v>
      </c>
      <c r="C1646" s="383" t="s">
        <v>51</v>
      </c>
      <c r="D1646" s="385">
        <v>2016.92</v>
      </c>
    </row>
    <row r="1647" spans="1:4" s="380" customFormat="1" ht="13.5" x14ac:dyDescent="0.25">
      <c r="A1647" s="383">
        <v>99308</v>
      </c>
      <c r="B1647" s="383" t="s">
        <v>12412</v>
      </c>
      <c r="C1647" s="383" t="s">
        <v>8</v>
      </c>
      <c r="D1647" s="385">
        <v>12876.94</v>
      </c>
    </row>
    <row r="1648" spans="1:4" s="380" customFormat="1" ht="13.5" x14ac:dyDescent="0.25">
      <c r="A1648" s="383">
        <v>99309</v>
      </c>
      <c r="B1648" s="383" t="s">
        <v>12413</v>
      </c>
      <c r="C1648" s="383" t="s">
        <v>51</v>
      </c>
      <c r="D1648" s="385">
        <v>3218.09</v>
      </c>
    </row>
    <row r="1649" spans="1:4" s="380" customFormat="1" ht="13.5" x14ac:dyDescent="0.25">
      <c r="A1649" s="383">
        <v>99310</v>
      </c>
      <c r="B1649" s="383" t="s">
        <v>12414</v>
      </c>
      <c r="C1649" s="383" t="s">
        <v>8</v>
      </c>
      <c r="D1649" s="385">
        <v>13097.46</v>
      </c>
    </row>
    <row r="1650" spans="1:4" s="380" customFormat="1" ht="13.5" x14ac:dyDescent="0.25">
      <c r="A1650" s="383">
        <v>99311</v>
      </c>
      <c r="B1650" s="383" t="s">
        <v>12415</v>
      </c>
      <c r="C1650" s="383" t="s">
        <v>51</v>
      </c>
      <c r="D1650" s="385">
        <v>3218.09</v>
      </c>
    </row>
    <row r="1651" spans="1:4" s="380" customFormat="1" ht="13.5" x14ac:dyDescent="0.25">
      <c r="A1651" s="383">
        <v>99312</v>
      </c>
      <c r="B1651" s="383" t="s">
        <v>12416</v>
      </c>
      <c r="C1651" s="383" t="s">
        <v>8</v>
      </c>
      <c r="D1651" s="385">
        <v>6473.67</v>
      </c>
    </row>
    <row r="1652" spans="1:4" s="380" customFormat="1" ht="13.5" x14ac:dyDescent="0.25">
      <c r="A1652" s="383">
        <v>99313</v>
      </c>
      <c r="B1652" s="383" t="s">
        <v>12417</v>
      </c>
      <c r="C1652" s="383" t="s">
        <v>8</v>
      </c>
      <c r="D1652" s="385">
        <v>14611.25</v>
      </c>
    </row>
    <row r="1653" spans="1:4" s="380" customFormat="1" ht="13.5" x14ac:dyDescent="0.25">
      <c r="A1653" s="383">
        <v>99314</v>
      </c>
      <c r="B1653" s="383" t="s">
        <v>12418</v>
      </c>
      <c r="C1653" s="383" t="s">
        <v>51</v>
      </c>
      <c r="D1653" s="385">
        <v>3431.69</v>
      </c>
    </row>
    <row r="1654" spans="1:4" s="380" customFormat="1" ht="13.5" x14ac:dyDescent="0.25">
      <c r="A1654" s="383">
        <v>99315</v>
      </c>
      <c r="B1654" s="383" t="s">
        <v>12419</v>
      </c>
      <c r="C1654" s="383" t="s">
        <v>8</v>
      </c>
      <c r="D1654" s="385">
        <v>16341.37</v>
      </c>
    </row>
    <row r="1655" spans="1:4" s="380" customFormat="1" ht="13.5" x14ac:dyDescent="0.25">
      <c r="A1655" s="383">
        <v>99317</v>
      </c>
      <c r="B1655" s="383" t="s">
        <v>12420</v>
      </c>
      <c r="C1655" s="383" t="s">
        <v>51</v>
      </c>
      <c r="D1655" s="385">
        <v>2157.3200000000002</v>
      </c>
    </row>
    <row r="1656" spans="1:4" s="380" customFormat="1" ht="13.5" x14ac:dyDescent="0.25">
      <c r="A1656" s="383">
        <v>99318</v>
      </c>
      <c r="B1656" s="383" t="s">
        <v>12421</v>
      </c>
      <c r="C1656" s="383" t="s">
        <v>51</v>
      </c>
      <c r="D1656" s="384">
        <v>257.37</v>
      </c>
    </row>
    <row r="1657" spans="1:4" s="380" customFormat="1" ht="13.5" x14ac:dyDescent="0.25">
      <c r="A1657" s="383">
        <v>99319</v>
      </c>
      <c r="B1657" s="383" t="s">
        <v>12422</v>
      </c>
      <c r="C1657" s="383" t="s">
        <v>51</v>
      </c>
      <c r="D1657" s="384">
        <v>820.57</v>
      </c>
    </row>
    <row r="1658" spans="1:4" s="380" customFormat="1" ht="13.5" x14ac:dyDescent="0.25">
      <c r="A1658" s="383">
        <v>99320</v>
      </c>
      <c r="B1658" s="383" t="s">
        <v>12423</v>
      </c>
      <c r="C1658" s="383" t="s">
        <v>8</v>
      </c>
      <c r="D1658" s="385">
        <v>7474.74</v>
      </c>
    </row>
    <row r="1659" spans="1:4" s="380" customFormat="1" ht="13.5" x14ac:dyDescent="0.25">
      <c r="A1659" s="383">
        <v>99321</v>
      </c>
      <c r="B1659" s="383" t="s">
        <v>12424</v>
      </c>
      <c r="C1659" s="383" t="s">
        <v>51</v>
      </c>
      <c r="D1659" s="385">
        <v>2367.4</v>
      </c>
    </row>
    <row r="1660" spans="1:4" s="380" customFormat="1" ht="13.5" x14ac:dyDescent="0.25">
      <c r="A1660" s="383">
        <v>99322</v>
      </c>
      <c r="B1660" s="383" t="s">
        <v>12425</v>
      </c>
      <c r="C1660" s="383" t="s">
        <v>8</v>
      </c>
      <c r="D1660" s="385">
        <v>8439.31</v>
      </c>
    </row>
    <row r="1661" spans="1:4" s="380" customFormat="1" ht="13.5" x14ac:dyDescent="0.25">
      <c r="A1661" s="383">
        <v>99323</v>
      </c>
      <c r="B1661" s="383" t="s">
        <v>12426</v>
      </c>
      <c r="C1661" s="383" t="s">
        <v>51</v>
      </c>
      <c r="D1661" s="385">
        <v>2577.37</v>
      </c>
    </row>
    <row r="1662" spans="1:4" s="380" customFormat="1" ht="13.5" x14ac:dyDescent="0.25">
      <c r="A1662" s="383">
        <v>99324</v>
      </c>
      <c r="B1662" s="383" t="s">
        <v>12427</v>
      </c>
      <c r="C1662" s="383" t="s">
        <v>8</v>
      </c>
      <c r="D1662" s="385">
        <v>9404</v>
      </c>
    </row>
    <row r="1663" spans="1:4" s="380" customFormat="1" ht="13.5" x14ac:dyDescent="0.25">
      <c r="A1663" s="383">
        <v>99325</v>
      </c>
      <c r="B1663" s="383" t="s">
        <v>12428</v>
      </c>
      <c r="C1663" s="383" t="s">
        <v>51</v>
      </c>
      <c r="D1663" s="385">
        <v>2790.92</v>
      </c>
    </row>
    <row r="1664" spans="1:4" s="380" customFormat="1" ht="13.5" x14ac:dyDescent="0.25">
      <c r="A1664" s="383">
        <v>99326</v>
      </c>
      <c r="B1664" s="383" t="s">
        <v>12429</v>
      </c>
      <c r="C1664" s="383" t="s">
        <v>8</v>
      </c>
      <c r="D1664" s="385">
        <v>7660.88</v>
      </c>
    </row>
    <row r="1665" spans="1:4" s="380" customFormat="1" ht="13.5" x14ac:dyDescent="0.25">
      <c r="A1665" s="383">
        <v>99327</v>
      </c>
      <c r="B1665" s="383" t="s">
        <v>12430</v>
      </c>
      <c r="C1665" s="383" t="s">
        <v>51</v>
      </c>
      <c r="D1665" s="385">
        <v>3610.4</v>
      </c>
    </row>
    <row r="1666" spans="1:4" s="380" customFormat="1" ht="13.5" x14ac:dyDescent="0.25">
      <c r="A1666" s="383">
        <v>101800</v>
      </c>
      <c r="B1666" s="383" t="s">
        <v>12431</v>
      </c>
      <c r="C1666" s="383" t="s">
        <v>8</v>
      </c>
      <c r="D1666" s="385">
        <v>1400.55</v>
      </c>
    </row>
    <row r="1667" spans="1:4" s="380" customFormat="1" ht="13.5" x14ac:dyDescent="0.25">
      <c r="A1667" s="383">
        <v>101801</v>
      </c>
      <c r="B1667" s="383" t="s">
        <v>12432</v>
      </c>
      <c r="C1667" s="383" t="s">
        <v>8</v>
      </c>
      <c r="D1667" s="385">
        <v>1070.48</v>
      </c>
    </row>
    <row r="1668" spans="1:4" s="380" customFormat="1" ht="13.5" x14ac:dyDescent="0.25">
      <c r="A1668" s="383">
        <v>101806</v>
      </c>
      <c r="B1668" s="383" t="s">
        <v>12433</v>
      </c>
      <c r="C1668" s="383" t="s">
        <v>8</v>
      </c>
      <c r="D1668" s="384">
        <v>487.05</v>
      </c>
    </row>
    <row r="1669" spans="1:4" s="380" customFormat="1" ht="13.5" x14ac:dyDescent="0.25">
      <c r="A1669" s="383">
        <v>101807</v>
      </c>
      <c r="B1669" s="383" t="s">
        <v>12434</v>
      </c>
      <c r="C1669" s="383" t="s">
        <v>8</v>
      </c>
      <c r="D1669" s="384">
        <v>424.14</v>
      </c>
    </row>
    <row r="1670" spans="1:4" s="380" customFormat="1" ht="13.5" x14ac:dyDescent="0.25">
      <c r="A1670" s="383">
        <v>101808</v>
      </c>
      <c r="B1670" s="383" t="s">
        <v>12435</v>
      </c>
      <c r="C1670" s="383" t="s">
        <v>8</v>
      </c>
      <c r="D1670" s="384">
        <v>469.79</v>
      </c>
    </row>
    <row r="1671" spans="1:4" s="380" customFormat="1" ht="13.5" x14ac:dyDescent="0.25">
      <c r="A1671" s="383">
        <v>101809</v>
      </c>
      <c r="B1671" s="383" t="s">
        <v>12436</v>
      </c>
      <c r="C1671" s="383" t="s">
        <v>8</v>
      </c>
      <c r="D1671" s="385">
        <v>2816.14</v>
      </c>
    </row>
    <row r="1672" spans="1:4" s="380" customFormat="1" ht="13.5" x14ac:dyDescent="0.25">
      <c r="A1672" s="383">
        <v>102139</v>
      </c>
      <c r="B1672" s="383" t="s">
        <v>12437</v>
      </c>
      <c r="C1672" s="383" t="s">
        <v>8</v>
      </c>
      <c r="D1672" s="385">
        <v>1584</v>
      </c>
    </row>
    <row r="1673" spans="1:4" s="380" customFormat="1" ht="13.5" x14ac:dyDescent="0.25">
      <c r="A1673" s="383">
        <v>102141</v>
      </c>
      <c r="B1673" s="383" t="s">
        <v>12438</v>
      </c>
      <c r="C1673" s="383" t="s">
        <v>8</v>
      </c>
      <c r="D1673" s="385">
        <v>2518.6799999999998</v>
      </c>
    </row>
    <row r="1674" spans="1:4" s="380" customFormat="1" ht="13.5" x14ac:dyDescent="0.25">
      <c r="A1674" s="383">
        <v>102142</v>
      </c>
      <c r="B1674" s="383" t="s">
        <v>12439</v>
      </c>
      <c r="C1674" s="383" t="s">
        <v>8</v>
      </c>
      <c r="D1674" s="385">
        <v>2479.83</v>
      </c>
    </row>
    <row r="1675" spans="1:4" s="380" customFormat="1" ht="13.5" x14ac:dyDescent="0.25">
      <c r="A1675" s="383">
        <v>102457</v>
      </c>
      <c r="B1675" s="383" t="s">
        <v>12440</v>
      </c>
      <c r="C1675" s="383" t="s">
        <v>8</v>
      </c>
      <c r="D1675" s="385">
        <v>1560.96</v>
      </c>
    </row>
    <row r="1676" spans="1:4" s="380" customFormat="1" ht="13.5" x14ac:dyDescent="0.25">
      <c r="A1676" s="383">
        <v>94263</v>
      </c>
      <c r="B1676" s="383" t="s">
        <v>355</v>
      </c>
      <c r="C1676" s="383" t="s">
        <v>51</v>
      </c>
      <c r="D1676" s="384">
        <v>26.44</v>
      </c>
    </row>
    <row r="1677" spans="1:4" s="380" customFormat="1" ht="13.5" x14ac:dyDescent="0.25">
      <c r="A1677" s="383">
        <v>94264</v>
      </c>
      <c r="B1677" s="383" t="s">
        <v>2131</v>
      </c>
      <c r="C1677" s="383" t="s">
        <v>51</v>
      </c>
      <c r="D1677" s="384">
        <v>29.65</v>
      </c>
    </row>
    <row r="1678" spans="1:4" s="380" customFormat="1" ht="13.5" x14ac:dyDescent="0.25">
      <c r="A1678" s="383">
        <v>94265</v>
      </c>
      <c r="B1678" s="383" t="s">
        <v>2132</v>
      </c>
      <c r="C1678" s="383" t="s">
        <v>51</v>
      </c>
      <c r="D1678" s="384">
        <v>33.74</v>
      </c>
    </row>
    <row r="1679" spans="1:4" s="380" customFormat="1" ht="13.5" x14ac:dyDescent="0.25">
      <c r="A1679" s="383">
        <v>94266</v>
      </c>
      <c r="B1679" s="383" t="s">
        <v>2133</v>
      </c>
      <c r="C1679" s="383" t="s">
        <v>51</v>
      </c>
      <c r="D1679" s="384">
        <v>37.409999999999997</v>
      </c>
    </row>
    <row r="1680" spans="1:4" s="380" customFormat="1" ht="13.5" x14ac:dyDescent="0.25">
      <c r="A1680" s="383">
        <v>94267</v>
      </c>
      <c r="B1680" s="383" t="s">
        <v>2134</v>
      </c>
      <c r="C1680" s="383" t="s">
        <v>51</v>
      </c>
      <c r="D1680" s="384">
        <v>39.950000000000003</v>
      </c>
    </row>
    <row r="1681" spans="1:4" s="380" customFormat="1" ht="13.5" x14ac:dyDescent="0.25">
      <c r="A1681" s="383">
        <v>94268</v>
      </c>
      <c r="B1681" s="383" t="s">
        <v>2135</v>
      </c>
      <c r="C1681" s="383" t="s">
        <v>51</v>
      </c>
      <c r="D1681" s="384">
        <v>44</v>
      </c>
    </row>
    <row r="1682" spans="1:4" s="380" customFormat="1" ht="13.5" x14ac:dyDescent="0.25">
      <c r="A1682" s="383">
        <v>94269</v>
      </c>
      <c r="B1682" s="383" t="s">
        <v>2136</v>
      </c>
      <c r="C1682" s="383" t="s">
        <v>51</v>
      </c>
      <c r="D1682" s="384">
        <v>56.14</v>
      </c>
    </row>
    <row r="1683" spans="1:4" s="380" customFormat="1" ht="13.5" x14ac:dyDescent="0.25">
      <c r="A1683" s="383">
        <v>94270</v>
      </c>
      <c r="B1683" s="383" t="s">
        <v>2137</v>
      </c>
      <c r="C1683" s="383" t="s">
        <v>51</v>
      </c>
      <c r="D1683" s="384">
        <v>61.79</v>
      </c>
    </row>
    <row r="1684" spans="1:4" s="380" customFormat="1" ht="13.5" x14ac:dyDescent="0.25">
      <c r="A1684" s="383">
        <v>94271</v>
      </c>
      <c r="B1684" s="383" t="s">
        <v>2138</v>
      </c>
      <c r="C1684" s="383" t="s">
        <v>51</v>
      </c>
      <c r="D1684" s="384">
        <v>68.290000000000006</v>
      </c>
    </row>
    <row r="1685" spans="1:4" s="380" customFormat="1" ht="13.5" x14ac:dyDescent="0.25">
      <c r="A1685" s="383">
        <v>94272</v>
      </c>
      <c r="B1685" s="383" t="s">
        <v>2139</v>
      </c>
      <c r="C1685" s="383" t="s">
        <v>51</v>
      </c>
      <c r="D1685" s="384">
        <v>75.819999999999993</v>
      </c>
    </row>
    <row r="1686" spans="1:4" s="380" customFormat="1" ht="13.5" x14ac:dyDescent="0.25">
      <c r="A1686" s="383">
        <v>94273</v>
      </c>
      <c r="B1686" s="383" t="s">
        <v>2140</v>
      </c>
      <c r="C1686" s="383" t="s">
        <v>51</v>
      </c>
      <c r="D1686" s="384">
        <v>50.24</v>
      </c>
    </row>
    <row r="1687" spans="1:4" s="380" customFormat="1" ht="13.5" x14ac:dyDescent="0.25">
      <c r="A1687" s="383">
        <v>94274</v>
      </c>
      <c r="B1687" s="383" t="s">
        <v>2141</v>
      </c>
      <c r="C1687" s="383" t="s">
        <v>51</v>
      </c>
      <c r="D1687" s="384">
        <v>53.94</v>
      </c>
    </row>
    <row r="1688" spans="1:4" s="380" customFormat="1" ht="13.5" x14ac:dyDescent="0.25">
      <c r="A1688" s="383">
        <v>94275</v>
      </c>
      <c r="B1688" s="383" t="s">
        <v>2142</v>
      </c>
      <c r="C1688" s="383" t="s">
        <v>51</v>
      </c>
      <c r="D1688" s="384">
        <v>48.28</v>
      </c>
    </row>
    <row r="1689" spans="1:4" s="380" customFormat="1" ht="13.5" x14ac:dyDescent="0.25">
      <c r="A1689" s="383">
        <v>94276</v>
      </c>
      <c r="B1689" s="383" t="s">
        <v>2143</v>
      </c>
      <c r="C1689" s="383" t="s">
        <v>51</v>
      </c>
      <c r="D1689" s="384">
        <v>51.98</v>
      </c>
    </row>
    <row r="1690" spans="1:4" s="380" customFormat="1" ht="13.5" x14ac:dyDescent="0.25">
      <c r="A1690" s="383">
        <v>94277</v>
      </c>
      <c r="B1690" s="383" t="s">
        <v>14701</v>
      </c>
      <c r="C1690" s="383" t="s">
        <v>51</v>
      </c>
      <c r="D1690" s="384">
        <v>39.880000000000003</v>
      </c>
    </row>
    <row r="1691" spans="1:4" s="380" customFormat="1" ht="13.5" x14ac:dyDescent="0.25">
      <c r="A1691" s="383">
        <v>94278</v>
      </c>
      <c r="B1691" s="383" t="s">
        <v>14702</v>
      </c>
      <c r="C1691" s="383" t="s">
        <v>51</v>
      </c>
      <c r="D1691" s="384">
        <v>43.58</v>
      </c>
    </row>
    <row r="1692" spans="1:4" s="380" customFormat="1" ht="13.5" x14ac:dyDescent="0.25">
      <c r="A1692" s="383">
        <v>94279</v>
      </c>
      <c r="B1692" s="383" t="s">
        <v>14703</v>
      </c>
      <c r="C1692" s="383" t="s">
        <v>51</v>
      </c>
      <c r="D1692" s="384">
        <v>46.51</v>
      </c>
    </row>
    <row r="1693" spans="1:4" s="380" customFormat="1" ht="13.5" x14ac:dyDescent="0.25">
      <c r="A1693" s="383">
        <v>94280</v>
      </c>
      <c r="B1693" s="383" t="s">
        <v>14704</v>
      </c>
      <c r="C1693" s="383" t="s">
        <v>51</v>
      </c>
      <c r="D1693" s="384">
        <v>50.2</v>
      </c>
    </row>
    <row r="1694" spans="1:4" s="380" customFormat="1" ht="13.5" x14ac:dyDescent="0.25">
      <c r="A1694" s="383">
        <v>94281</v>
      </c>
      <c r="B1694" s="383" t="s">
        <v>2144</v>
      </c>
      <c r="C1694" s="383" t="s">
        <v>51</v>
      </c>
      <c r="D1694" s="384">
        <v>43.46</v>
      </c>
    </row>
    <row r="1695" spans="1:4" s="380" customFormat="1" ht="13.5" x14ac:dyDescent="0.25">
      <c r="A1695" s="383">
        <v>94282</v>
      </c>
      <c r="B1695" s="383" t="s">
        <v>2145</v>
      </c>
      <c r="C1695" s="383" t="s">
        <v>51</v>
      </c>
      <c r="D1695" s="384">
        <v>54.71</v>
      </c>
    </row>
    <row r="1696" spans="1:4" s="380" customFormat="1" ht="13.5" x14ac:dyDescent="0.25">
      <c r="A1696" s="383">
        <v>94283</v>
      </c>
      <c r="B1696" s="383" t="s">
        <v>2146</v>
      </c>
      <c r="C1696" s="383" t="s">
        <v>51</v>
      </c>
      <c r="D1696" s="384">
        <v>54.53</v>
      </c>
    </row>
    <row r="1697" spans="1:4" s="380" customFormat="1" ht="13.5" x14ac:dyDescent="0.25">
      <c r="A1697" s="383">
        <v>94284</v>
      </c>
      <c r="B1697" s="383" t="s">
        <v>2147</v>
      </c>
      <c r="C1697" s="383" t="s">
        <v>51</v>
      </c>
      <c r="D1697" s="384">
        <v>65.78</v>
      </c>
    </row>
    <row r="1698" spans="1:4" s="380" customFormat="1" ht="13.5" x14ac:dyDescent="0.25">
      <c r="A1698" s="383">
        <v>94285</v>
      </c>
      <c r="B1698" s="383" t="s">
        <v>2148</v>
      </c>
      <c r="C1698" s="383" t="s">
        <v>51</v>
      </c>
      <c r="D1698" s="384">
        <v>65.069999999999993</v>
      </c>
    </row>
    <row r="1699" spans="1:4" s="380" customFormat="1" ht="13.5" x14ac:dyDescent="0.25">
      <c r="A1699" s="383">
        <v>94286</v>
      </c>
      <c r="B1699" s="383" t="s">
        <v>2149</v>
      </c>
      <c r="C1699" s="383" t="s">
        <v>51</v>
      </c>
      <c r="D1699" s="384">
        <v>76.31</v>
      </c>
    </row>
    <row r="1700" spans="1:4" s="380" customFormat="1" ht="13.5" x14ac:dyDescent="0.25">
      <c r="A1700" s="383">
        <v>94287</v>
      </c>
      <c r="B1700" s="383" t="s">
        <v>2150</v>
      </c>
      <c r="C1700" s="383" t="s">
        <v>51</v>
      </c>
      <c r="D1700" s="384">
        <v>34.47</v>
      </c>
    </row>
    <row r="1701" spans="1:4" s="380" customFormat="1" ht="13.5" x14ac:dyDescent="0.25">
      <c r="A1701" s="383">
        <v>94288</v>
      </c>
      <c r="B1701" s="383" t="s">
        <v>2151</v>
      </c>
      <c r="C1701" s="383" t="s">
        <v>51</v>
      </c>
      <c r="D1701" s="384">
        <v>44.3</v>
      </c>
    </row>
    <row r="1702" spans="1:4" s="380" customFormat="1" ht="13.5" x14ac:dyDescent="0.25">
      <c r="A1702" s="383">
        <v>94289</v>
      </c>
      <c r="B1702" s="383" t="s">
        <v>2152</v>
      </c>
      <c r="C1702" s="383" t="s">
        <v>51</v>
      </c>
      <c r="D1702" s="384">
        <v>42.53</v>
      </c>
    </row>
    <row r="1703" spans="1:4" s="380" customFormat="1" ht="13.5" x14ac:dyDescent="0.25">
      <c r="A1703" s="383">
        <v>94290</v>
      </c>
      <c r="B1703" s="383" t="s">
        <v>2153</v>
      </c>
      <c r="C1703" s="383" t="s">
        <v>51</v>
      </c>
      <c r="D1703" s="384">
        <v>52.38</v>
      </c>
    </row>
    <row r="1704" spans="1:4" s="380" customFormat="1" ht="13.5" x14ac:dyDescent="0.25">
      <c r="A1704" s="383">
        <v>94291</v>
      </c>
      <c r="B1704" s="383" t="s">
        <v>2154</v>
      </c>
      <c r="C1704" s="383" t="s">
        <v>51</v>
      </c>
      <c r="D1704" s="384">
        <v>50.12</v>
      </c>
    </row>
    <row r="1705" spans="1:4" s="380" customFormat="1" ht="13.5" x14ac:dyDescent="0.25">
      <c r="A1705" s="383">
        <v>94292</v>
      </c>
      <c r="B1705" s="383" t="s">
        <v>2155</v>
      </c>
      <c r="C1705" s="383" t="s">
        <v>51</v>
      </c>
      <c r="D1705" s="384">
        <v>59.96</v>
      </c>
    </row>
    <row r="1706" spans="1:4" s="380" customFormat="1" ht="13.5" x14ac:dyDescent="0.25">
      <c r="A1706" s="383">
        <v>94293</v>
      </c>
      <c r="B1706" s="383" t="s">
        <v>2156</v>
      </c>
      <c r="C1706" s="383" t="s">
        <v>51</v>
      </c>
      <c r="D1706" s="384">
        <v>127.47</v>
      </c>
    </row>
    <row r="1707" spans="1:4" s="380" customFormat="1" ht="13.5" x14ac:dyDescent="0.25">
      <c r="A1707" s="383">
        <v>94294</v>
      </c>
      <c r="B1707" s="383" t="s">
        <v>2157</v>
      </c>
      <c r="C1707" s="383" t="s">
        <v>51</v>
      </c>
      <c r="D1707" s="384">
        <v>8.18</v>
      </c>
    </row>
    <row r="1708" spans="1:4" s="380" customFormat="1" ht="13.5" x14ac:dyDescent="0.25">
      <c r="A1708" s="383">
        <v>102727</v>
      </c>
      <c r="B1708" s="383" t="s">
        <v>14705</v>
      </c>
      <c r="C1708" s="383" t="s">
        <v>4</v>
      </c>
      <c r="D1708" s="384">
        <v>89.01</v>
      </c>
    </row>
    <row r="1709" spans="1:4" s="380" customFormat="1" ht="13.5" x14ac:dyDescent="0.25">
      <c r="A1709" s="383">
        <v>102728</v>
      </c>
      <c r="B1709" s="383" t="s">
        <v>14706</v>
      </c>
      <c r="C1709" s="383" t="s">
        <v>55</v>
      </c>
      <c r="D1709" s="384">
        <v>18.5</v>
      </c>
    </row>
    <row r="1710" spans="1:4" s="380" customFormat="1" ht="13.5" x14ac:dyDescent="0.25">
      <c r="A1710" s="383">
        <v>102729</v>
      </c>
      <c r="B1710" s="383" t="s">
        <v>14707</v>
      </c>
      <c r="C1710" s="383" t="s">
        <v>55</v>
      </c>
      <c r="D1710" s="384">
        <v>17.72</v>
      </c>
    </row>
    <row r="1711" spans="1:4" s="380" customFormat="1" ht="13.5" x14ac:dyDescent="0.25">
      <c r="A1711" s="383">
        <v>102730</v>
      </c>
      <c r="B1711" s="383" t="s">
        <v>14708</v>
      </c>
      <c r="C1711" s="383" t="s">
        <v>55</v>
      </c>
      <c r="D1711" s="384">
        <v>16</v>
      </c>
    </row>
    <row r="1712" spans="1:4" s="380" customFormat="1" ht="13.5" x14ac:dyDescent="0.25">
      <c r="A1712" s="383">
        <v>102731</v>
      </c>
      <c r="B1712" s="383" t="s">
        <v>14709</v>
      </c>
      <c r="C1712" s="383" t="s">
        <v>55</v>
      </c>
      <c r="D1712" s="384">
        <v>13.55</v>
      </c>
    </row>
    <row r="1713" spans="1:4" s="380" customFormat="1" ht="13.5" x14ac:dyDescent="0.25">
      <c r="A1713" s="383">
        <v>102732</v>
      </c>
      <c r="B1713" s="383" t="s">
        <v>14710</v>
      </c>
      <c r="C1713" s="383" t="s">
        <v>55</v>
      </c>
      <c r="D1713" s="384">
        <v>13.01</v>
      </c>
    </row>
    <row r="1714" spans="1:4" s="380" customFormat="1" ht="13.5" x14ac:dyDescent="0.25">
      <c r="A1714" s="383">
        <v>102733</v>
      </c>
      <c r="B1714" s="383" t="s">
        <v>14711</v>
      </c>
      <c r="C1714" s="383" t="s">
        <v>55</v>
      </c>
      <c r="D1714" s="384">
        <v>14.76</v>
      </c>
    </row>
    <row r="1715" spans="1:4" s="380" customFormat="1" ht="13.5" x14ac:dyDescent="0.25">
      <c r="A1715" s="383">
        <v>102734</v>
      </c>
      <c r="B1715" s="383" t="s">
        <v>14712</v>
      </c>
      <c r="C1715" s="383" t="s">
        <v>55</v>
      </c>
      <c r="D1715" s="384">
        <v>17.440000000000001</v>
      </c>
    </row>
    <row r="1716" spans="1:4" s="380" customFormat="1" ht="13.5" x14ac:dyDescent="0.25">
      <c r="A1716" s="383">
        <v>102735</v>
      </c>
      <c r="B1716" s="383" t="s">
        <v>14713</v>
      </c>
      <c r="C1716" s="383" t="s">
        <v>55</v>
      </c>
      <c r="D1716" s="384">
        <v>16.850000000000001</v>
      </c>
    </row>
    <row r="1717" spans="1:4" s="380" customFormat="1" ht="13.5" x14ac:dyDescent="0.25">
      <c r="A1717" s="383">
        <v>102736</v>
      </c>
      <c r="B1717" s="383" t="s">
        <v>14714</v>
      </c>
      <c r="C1717" s="383" t="s">
        <v>24</v>
      </c>
      <c r="D1717" s="384">
        <v>408</v>
      </c>
    </row>
    <row r="1718" spans="1:4" s="380" customFormat="1" ht="13.5" x14ac:dyDescent="0.25">
      <c r="A1718" s="383">
        <v>102737</v>
      </c>
      <c r="B1718" s="383" t="s">
        <v>14715</v>
      </c>
      <c r="C1718" s="383" t="s">
        <v>8</v>
      </c>
      <c r="D1718" s="385">
        <v>1053.3399999999999</v>
      </c>
    </row>
    <row r="1719" spans="1:4" s="380" customFormat="1" ht="13.5" x14ac:dyDescent="0.25">
      <c r="A1719" s="383">
        <v>102738</v>
      </c>
      <c r="B1719" s="383" t="s">
        <v>14716</v>
      </c>
      <c r="C1719" s="383" t="s">
        <v>8</v>
      </c>
      <c r="D1719" s="385">
        <v>2169.0700000000002</v>
      </c>
    </row>
    <row r="1720" spans="1:4" s="380" customFormat="1" ht="13.5" x14ac:dyDescent="0.25">
      <c r="A1720" s="383">
        <v>102739</v>
      </c>
      <c r="B1720" s="383" t="s">
        <v>14717</v>
      </c>
      <c r="C1720" s="383" t="s">
        <v>8</v>
      </c>
      <c r="D1720" s="385">
        <v>3645.23</v>
      </c>
    </row>
    <row r="1721" spans="1:4" s="380" customFormat="1" ht="13.5" x14ac:dyDescent="0.25">
      <c r="A1721" s="383">
        <v>102740</v>
      </c>
      <c r="B1721" s="383" t="s">
        <v>14718</v>
      </c>
      <c r="C1721" s="383" t="s">
        <v>8</v>
      </c>
      <c r="D1721" s="385">
        <v>5480.45</v>
      </c>
    </row>
    <row r="1722" spans="1:4" s="380" customFormat="1" ht="13.5" x14ac:dyDescent="0.25">
      <c r="A1722" s="383">
        <v>102741</v>
      </c>
      <c r="B1722" s="383" t="s">
        <v>14719</v>
      </c>
      <c r="C1722" s="383" t="s">
        <v>8</v>
      </c>
      <c r="D1722" s="385">
        <v>7713.21</v>
      </c>
    </row>
    <row r="1723" spans="1:4" s="380" customFormat="1" ht="13.5" x14ac:dyDescent="0.25">
      <c r="A1723" s="383">
        <v>102742</v>
      </c>
      <c r="B1723" s="383" t="s">
        <v>14720</v>
      </c>
      <c r="C1723" s="383" t="s">
        <v>8</v>
      </c>
      <c r="D1723" s="385">
        <v>13391.77</v>
      </c>
    </row>
    <row r="1724" spans="1:4" s="380" customFormat="1" ht="13.5" x14ac:dyDescent="0.25">
      <c r="A1724" s="383">
        <v>102743</v>
      </c>
      <c r="B1724" s="383" t="s">
        <v>14721</v>
      </c>
      <c r="C1724" s="383" t="s">
        <v>8</v>
      </c>
      <c r="D1724" s="385">
        <v>11590.5</v>
      </c>
    </row>
    <row r="1725" spans="1:4" s="380" customFormat="1" ht="13.5" x14ac:dyDescent="0.25">
      <c r="A1725" s="383">
        <v>102744</v>
      </c>
      <c r="B1725" s="383" t="s">
        <v>14722</v>
      </c>
      <c r="C1725" s="383" t="s">
        <v>8</v>
      </c>
      <c r="D1725" s="385">
        <v>6625.96</v>
      </c>
    </row>
    <row r="1726" spans="1:4" s="380" customFormat="1" ht="13.5" x14ac:dyDescent="0.25">
      <c r="A1726" s="383">
        <v>102745</v>
      </c>
      <c r="B1726" s="383" t="s">
        <v>14723</v>
      </c>
      <c r="C1726" s="383" t="s">
        <v>8</v>
      </c>
      <c r="D1726" s="385">
        <v>9339.7199999999993</v>
      </c>
    </row>
    <row r="1727" spans="1:4" s="380" customFormat="1" ht="13.5" x14ac:dyDescent="0.25">
      <c r="A1727" s="383">
        <v>102746</v>
      </c>
      <c r="B1727" s="383" t="s">
        <v>14724</v>
      </c>
      <c r="C1727" s="383" t="s">
        <v>8</v>
      </c>
      <c r="D1727" s="385">
        <v>16237.24</v>
      </c>
    </row>
    <row r="1728" spans="1:4" s="380" customFormat="1" ht="13.5" x14ac:dyDescent="0.25">
      <c r="A1728" s="383">
        <v>102747</v>
      </c>
      <c r="B1728" s="383" t="s">
        <v>14725</v>
      </c>
      <c r="C1728" s="383" t="s">
        <v>8</v>
      </c>
      <c r="D1728" s="385">
        <v>8229.17</v>
      </c>
    </row>
    <row r="1729" spans="1:4" s="380" customFormat="1" ht="13.5" x14ac:dyDescent="0.25">
      <c r="A1729" s="383">
        <v>102748</v>
      </c>
      <c r="B1729" s="383" t="s">
        <v>14726</v>
      </c>
      <c r="C1729" s="383" t="s">
        <v>8</v>
      </c>
      <c r="D1729" s="385">
        <v>11547.89</v>
      </c>
    </row>
    <row r="1730" spans="1:4" s="380" customFormat="1" ht="13.5" x14ac:dyDescent="0.25">
      <c r="A1730" s="383">
        <v>102749</v>
      </c>
      <c r="B1730" s="383" t="s">
        <v>14727</v>
      </c>
      <c r="C1730" s="383" t="s">
        <v>8</v>
      </c>
      <c r="D1730" s="385">
        <v>19881.240000000002</v>
      </c>
    </row>
    <row r="1731" spans="1:4" s="380" customFormat="1" ht="13.5" x14ac:dyDescent="0.25">
      <c r="A1731" s="383">
        <v>102750</v>
      </c>
      <c r="B1731" s="383" t="s">
        <v>14728</v>
      </c>
      <c r="C1731" s="383" t="s">
        <v>8</v>
      </c>
      <c r="D1731" s="385">
        <v>2650.5</v>
      </c>
    </row>
    <row r="1732" spans="1:4" s="380" customFormat="1" ht="13.5" x14ac:dyDescent="0.25">
      <c r="A1732" s="383">
        <v>102751</v>
      </c>
      <c r="B1732" s="383" t="s">
        <v>14729</v>
      </c>
      <c r="C1732" s="383" t="s">
        <v>8</v>
      </c>
      <c r="D1732" s="385">
        <v>4633.04</v>
      </c>
    </row>
    <row r="1733" spans="1:4" s="380" customFormat="1" ht="13.5" x14ac:dyDescent="0.25">
      <c r="A1733" s="383">
        <v>102752</v>
      </c>
      <c r="B1733" s="383" t="s">
        <v>14730</v>
      </c>
      <c r="C1733" s="383" t="s">
        <v>8</v>
      </c>
      <c r="D1733" s="385">
        <v>7413.65</v>
      </c>
    </row>
    <row r="1734" spans="1:4" s="380" customFormat="1" ht="13.5" x14ac:dyDescent="0.25">
      <c r="A1734" s="383">
        <v>102753</v>
      </c>
      <c r="B1734" s="383" t="s">
        <v>14731</v>
      </c>
      <c r="C1734" s="383" t="s">
        <v>8</v>
      </c>
      <c r="D1734" s="385">
        <v>11016.39</v>
      </c>
    </row>
    <row r="1735" spans="1:4" s="380" customFormat="1" ht="13.5" x14ac:dyDescent="0.25">
      <c r="A1735" s="383">
        <v>102754</v>
      </c>
      <c r="B1735" s="383" t="s">
        <v>14732</v>
      </c>
      <c r="C1735" s="383" t="s">
        <v>8</v>
      </c>
      <c r="D1735" s="385">
        <v>21005.46</v>
      </c>
    </row>
    <row r="1736" spans="1:4" s="380" customFormat="1" ht="13.5" x14ac:dyDescent="0.25">
      <c r="A1736" s="383">
        <v>102755</v>
      </c>
      <c r="B1736" s="383" t="s">
        <v>14733</v>
      </c>
      <c r="C1736" s="383" t="s">
        <v>8</v>
      </c>
      <c r="D1736" s="385">
        <v>10367.4</v>
      </c>
    </row>
    <row r="1737" spans="1:4" s="380" customFormat="1" ht="13.5" x14ac:dyDescent="0.25">
      <c r="A1737" s="383">
        <v>102756</v>
      </c>
      <c r="B1737" s="383" t="s">
        <v>14734</v>
      </c>
      <c r="C1737" s="383" t="s">
        <v>8</v>
      </c>
      <c r="D1737" s="385">
        <v>15455.13</v>
      </c>
    </row>
    <row r="1738" spans="1:4" s="380" customFormat="1" ht="13.5" x14ac:dyDescent="0.25">
      <c r="A1738" s="383">
        <v>102757</v>
      </c>
      <c r="B1738" s="383" t="s">
        <v>14735</v>
      </c>
      <c r="C1738" s="383" t="s">
        <v>8</v>
      </c>
      <c r="D1738" s="385">
        <v>28835.1</v>
      </c>
    </row>
    <row r="1739" spans="1:4" s="380" customFormat="1" ht="13.5" x14ac:dyDescent="0.25">
      <c r="A1739" s="383">
        <v>102758</v>
      </c>
      <c r="B1739" s="383" t="s">
        <v>14736</v>
      </c>
      <c r="C1739" s="383" t="s">
        <v>8</v>
      </c>
      <c r="D1739" s="385">
        <v>13337.02</v>
      </c>
    </row>
    <row r="1740" spans="1:4" s="380" customFormat="1" ht="13.5" x14ac:dyDescent="0.25">
      <c r="A1740" s="383">
        <v>102759</v>
      </c>
      <c r="B1740" s="383" t="s">
        <v>14737</v>
      </c>
      <c r="C1740" s="383" t="s">
        <v>8</v>
      </c>
      <c r="D1740" s="385">
        <v>19918.009999999998</v>
      </c>
    </row>
    <row r="1741" spans="1:4" s="380" customFormat="1" ht="13.5" x14ac:dyDescent="0.25">
      <c r="A1741" s="383">
        <v>102760</v>
      </c>
      <c r="B1741" s="383" t="s">
        <v>14738</v>
      </c>
      <c r="C1741" s="383" t="s">
        <v>8</v>
      </c>
      <c r="D1741" s="385">
        <v>36817.360000000001</v>
      </c>
    </row>
    <row r="1742" spans="1:4" s="380" customFormat="1" ht="13.5" x14ac:dyDescent="0.25">
      <c r="A1742" s="383">
        <v>102761</v>
      </c>
      <c r="B1742" s="383" t="s">
        <v>14739</v>
      </c>
      <c r="C1742" s="383" t="s">
        <v>8</v>
      </c>
      <c r="D1742" s="385">
        <v>12563.79</v>
      </c>
    </row>
    <row r="1743" spans="1:4" s="380" customFormat="1" ht="13.5" x14ac:dyDescent="0.25">
      <c r="A1743" s="383">
        <v>102762</v>
      </c>
      <c r="B1743" s="383" t="s">
        <v>14740</v>
      </c>
      <c r="C1743" s="383" t="s">
        <v>8</v>
      </c>
      <c r="D1743" s="385">
        <v>19497.400000000001</v>
      </c>
    </row>
    <row r="1744" spans="1:4" s="380" customFormat="1" ht="13.5" x14ac:dyDescent="0.25">
      <c r="A1744" s="383">
        <v>102763</v>
      </c>
      <c r="B1744" s="383" t="s">
        <v>14741</v>
      </c>
      <c r="C1744" s="383" t="s">
        <v>8</v>
      </c>
      <c r="D1744" s="385">
        <v>27312.79</v>
      </c>
    </row>
    <row r="1745" spans="1:4" s="380" customFormat="1" ht="13.5" x14ac:dyDescent="0.25">
      <c r="A1745" s="383">
        <v>102764</v>
      </c>
      <c r="B1745" s="383" t="s">
        <v>14742</v>
      </c>
      <c r="C1745" s="383" t="s">
        <v>8</v>
      </c>
      <c r="D1745" s="385">
        <v>38795.879999999997</v>
      </c>
    </row>
    <row r="1746" spans="1:4" s="380" customFormat="1" ht="13.5" x14ac:dyDescent="0.25">
      <c r="A1746" s="383">
        <v>102765</v>
      </c>
      <c r="B1746" s="383" t="s">
        <v>14743</v>
      </c>
      <c r="C1746" s="383" t="s">
        <v>8</v>
      </c>
      <c r="D1746" s="385">
        <v>15518.38</v>
      </c>
    </row>
    <row r="1747" spans="1:4" s="380" customFormat="1" ht="13.5" x14ac:dyDescent="0.25">
      <c r="A1747" s="383">
        <v>102766</v>
      </c>
      <c r="B1747" s="383" t="s">
        <v>14744</v>
      </c>
      <c r="C1747" s="383" t="s">
        <v>8</v>
      </c>
      <c r="D1747" s="385">
        <v>23524.18</v>
      </c>
    </row>
    <row r="1748" spans="1:4" s="380" customFormat="1" ht="13.5" x14ac:dyDescent="0.25">
      <c r="A1748" s="383">
        <v>102767</v>
      </c>
      <c r="B1748" s="383" t="s">
        <v>14745</v>
      </c>
      <c r="C1748" s="383" t="s">
        <v>8</v>
      </c>
      <c r="D1748" s="385">
        <v>33326.9</v>
      </c>
    </row>
    <row r="1749" spans="1:4" s="380" customFormat="1" ht="13.5" x14ac:dyDescent="0.25">
      <c r="A1749" s="383">
        <v>102768</v>
      </c>
      <c r="B1749" s="383" t="s">
        <v>14746</v>
      </c>
      <c r="C1749" s="383" t="s">
        <v>8</v>
      </c>
      <c r="D1749" s="385">
        <v>46980.34</v>
      </c>
    </row>
    <row r="1750" spans="1:4" s="380" customFormat="1" ht="13.5" x14ac:dyDescent="0.25">
      <c r="A1750" s="383">
        <v>102769</v>
      </c>
      <c r="B1750" s="383" t="s">
        <v>14747</v>
      </c>
      <c r="C1750" s="383" t="s">
        <v>8</v>
      </c>
      <c r="D1750" s="385">
        <v>17871.03</v>
      </c>
    </row>
    <row r="1751" spans="1:4" s="380" customFormat="1" ht="13.5" x14ac:dyDescent="0.25">
      <c r="A1751" s="383">
        <v>102770</v>
      </c>
      <c r="B1751" s="383" t="s">
        <v>14748</v>
      </c>
      <c r="C1751" s="383" t="s">
        <v>8</v>
      </c>
      <c r="D1751" s="385">
        <v>27623.08</v>
      </c>
    </row>
    <row r="1752" spans="1:4" s="380" customFormat="1" ht="13.5" x14ac:dyDescent="0.25">
      <c r="A1752" s="383">
        <v>102771</v>
      </c>
      <c r="B1752" s="383" t="s">
        <v>14749</v>
      </c>
      <c r="C1752" s="383" t="s">
        <v>8</v>
      </c>
      <c r="D1752" s="385">
        <v>39107.82</v>
      </c>
    </row>
    <row r="1753" spans="1:4" s="380" customFormat="1" ht="13.5" x14ac:dyDescent="0.25">
      <c r="A1753" s="383">
        <v>102772</v>
      </c>
      <c r="B1753" s="383" t="s">
        <v>14750</v>
      </c>
      <c r="C1753" s="383" t="s">
        <v>8</v>
      </c>
      <c r="D1753" s="385">
        <v>55812.22</v>
      </c>
    </row>
    <row r="1754" spans="1:4" s="380" customFormat="1" ht="13.5" x14ac:dyDescent="0.25">
      <c r="A1754" s="383">
        <v>102773</v>
      </c>
      <c r="B1754" s="383" t="s">
        <v>14751</v>
      </c>
      <c r="C1754" s="383" t="s">
        <v>8</v>
      </c>
      <c r="D1754" s="385">
        <v>7153.1</v>
      </c>
    </row>
    <row r="1755" spans="1:4" s="380" customFormat="1" ht="13.5" x14ac:dyDescent="0.25">
      <c r="A1755" s="383">
        <v>102774</v>
      </c>
      <c r="B1755" s="383" t="s">
        <v>14752</v>
      </c>
      <c r="C1755" s="383" t="s">
        <v>8</v>
      </c>
      <c r="D1755" s="385">
        <v>7153.1</v>
      </c>
    </row>
    <row r="1756" spans="1:4" s="380" customFormat="1" ht="13.5" x14ac:dyDescent="0.25">
      <c r="A1756" s="383">
        <v>102775</v>
      </c>
      <c r="B1756" s="383" t="s">
        <v>14753</v>
      </c>
      <c r="C1756" s="383" t="s">
        <v>8</v>
      </c>
      <c r="D1756" s="385">
        <v>10756.1</v>
      </c>
    </row>
    <row r="1757" spans="1:4" s="380" customFormat="1" ht="13.5" x14ac:dyDescent="0.25">
      <c r="A1757" s="383">
        <v>102776</v>
      </c>
      <c r="B1757" s="383" t="s">
        <v>14754</v>
      </c>
      <c r="C1757" s="383" t="s">
        <v>8</v>
      </c>
      <c r="D1757" s="385">
        <v>10756.1</v>
      </c>
    </row>
    <row r="1758" spans="1:4" s="380" customFormat="1" ht="13.5" x14ac:dyDescent="0.25">
      <c r="A1758" s="383">
        <v>102777</v>
      </c>
      <c r="B1758" s="383" t="s">
        <v>14755</v>
      </c>
      <c r="C1758" s="383" t="s">
        <v>8</v>
      </c>
      <c r="D1758" s="385">
        <v>16330.17</v>
      </c>
    </row>
    <row r="1759" spans="1:4" s="380" customFormat="1" ht="13.5" x14ac:dyDescent="0.25">
      <c r="A1759" s="383">
        <v>102778</v>
      </c>
      <c r="B1759" s="383" t="s">
        <v>14756</v>
      </c>
      <c r="C1759" s="383" t="s">
        <v>8</v>
      </c>
      <c r="D1759" s="385">
        <v>24444.84</v>
      </c>
    </row>
    <row r="1760" spans="1:4" s="380" customFormat="1" ht="13.5" x14ac:dyDescent="0.25">
      <c r="A1760" s="383">
        <v>102779</v>
      </c>
      <c r="B1760" s="383" t="s">
        <v>14757</v>
      </c>
      <c r="C1760" s="383" t="s">
        <v>8</v>
      </c>
      <c r="D1760" s="385">
        <v>7153.1</v>
      </c>
    </row>
    <row r="1761" spans="1:4" s="380" customFormat="1" ht="13.5" x14ac:dyDescent="0.25">
      <c r="A1761" s="383">
        <v>102780</v>
      </c>
      <c r="B1761" s="383" t="s">
        <v>14758</v>
      </c>
      <c r="C1761" s="383" t="s">
        <v>8</v>
      </c>
      <c r="D1761" s="385">
        <v>8223.42</v>
      </c>
    </row>
    <row r="1762" spans="1:4" s="380" customFormat="1" ht="13.5" x14ac:dyDescent="0.25">
      <c r="A1762" s="383">
        <v>102781</v>
      </c>
      <c r="B1762" s="383" t="s">
        <v>14759</v>
      </c>
      <c r="C1762" s="383" t="s">
        <v>8</v>
      </c>
      <c r="D1762" s="385">
        <v>12276.79</v>
      </c>
    </row>
    <row r="1763" spans="1:4" s="380" customFormat="1" ht="13.5" x14ac:dyDescent="0.25">
      <c r="A1763" s="383">
        <v>102782</v>
      </c>
      <c r="B1763" s="383" t="s">
        <v>14760</v>
      </c>
      <c r="C1763" s="383" t="s">
        <v>8</v>
      </c>
      <c r="D1763" s="385">
        <v>13684.01</v>
      </c>
    </row>
    <row r="1764" spans="1:4" s="380" customFormat="1" ht="13.5" x14ac:dyDescent="0.25">
      <c r="A1764" s="383">
        <v>102783</v>
      </c>
      <c r="B1764" s="383" t="s">
        <v>14761</v>
      </c>
      <c r="C1764" s="383" t="s">
        <v>8</v>
      </c>
      <c r="D1764" s="385">
        <v>18187.759999999998</v>
      </c>
    </row>
    <row r="1765" spans="1:4" s="380" customFormat="1" ht="13.5" x14ac:dyDescent="0.25">
      <c r="A1765" s="383">
        <v>102784</v>
      </c>
      <c r="B1765" s="383" t="s">
        <v>14762</v>
      </c>
      <c r="C1765" s="383" t="s">
        <v>8</v>
      </c>
      <c r="D1765" s="385">
        <v>28502.17</v>
      </c>
    </row>
    <row r="1766" spans="1:4" s="380" customFormat="1" ht="13.5" x14ac:dyDescent="0.25">
      <c r="A1766" s="383">
        <v>102785</v>
      </c>
      <c r="B1766" s="383" t="s">
        <v>14763</v>
      </c>
      <c r="C1766" s="383" t="s">
        <v>8</v>
      </c>
      <c r="D1766" s="385">
        <v>8223.42</v>
      </c>
    </row>
    <row r="1767" spans="1:4" s="380" customFormat="1" ht="13.5" x14ac:dyDescent="0.25">
      <c r="A1767" s="383">
        <v>102786</v>
      </c>
      <c r="B1767" s="383" t="s">
        <v>14764</v>
      </c>
      <c r="C1767" s="383" t="s">
        <v>8</v>
      </c>
      <c r="D1767" s="385">
        <v>9180.26</v>
      </c>
    </row>
    <row r="1768" spans="1:4" s="380" customFormat="1" ht="13.5" x14ac:dyDescent="0.25">
      <c r="A1768" s="383">
        <v>102787</v>
      </c>
      <c r="B1768" s="383" t="s">
        <v>14765</v>
      </c>
      <c r="C1768" s="383" t="s">
        <v>8</v>
      </c>
      <c r="D1768" s="385">
        <v>13684.01</v>
      </c>
    </row>
    <row r="1769" spans="1:4" s="380" customFormat="1" ht="13.5" x14ac:dyDescent="0.25">
      <c r="A1769" s="383">
        <v>102788</v>
      </c>
      <c r="B1769" s="383" t="s">
        <v>14766</v>
      </c>
      <c r="C1769" s="383" t="s">
        <v>8</v>
      </c>
      <c r="D1769" s="385">
        <v>15069.94</v>
      </c>
    </row>
    <row r="1770" spans="1:4" s="380" customFormat="1" ht="13.5" x14ac:dyDescent="0.25">
      <c r="A1770" s="383">
        <v>102789</v>
      </c>
      <c r="B1770" s="383" t="s">
        <v>14767</v>
      </c>
      <c r="C1770" s="383" t="s">
        <v>8</v>
      </c>
      <c r="D1770" s="385">
        <v>19917.68</v>
      </c>
    </row>
    <row r="1771" spans="1:4" s="380" customFormat="1" ht="13.5" x14ac:dyDescent="0.25">
      <c r="A1771" s="383">
        <v>102790</v>
      </c>
      <c r="B1771" s="383" t="s">
        <v>14768</v>
      </c>
      <c r="C1771" s="383" t="s">
        <v>8</v>
      </c>
      <c r="D1771" s="385">
        <v>32914.129999999997</v>
      </c>
    </row>
    <row r="1772" spans="1:4" s="380" customFormat="1" ht="13.5" x14ac:dyDescent="0.25">
      <c r="A1772" s="383">
        <v>102791</v>
      </c>
      <c r="B1772" s="383" t="s">
        <v>14769</v>
      </c>
      <c r="C1772" s="383" t="s">
        <v>8</v>
      </c>
      <c r="D1772" s="385">
        <v>26371.64</v>
      </c>
    </row>
    <row r="1773" spans="1:4" s="380" customFormat="1" ht="13.5" x14ac:dyDescent="0.25">
      <c r="A1773" s="383">
        <v>102792</v>
      </c>
      <c r="B1773" s="383" t="s">
        <v>14770</v>
      </c>
      <c r="C1773" s="383" t="s">
        <v>8</v>
      </c>
      <c r="D1773" s="385">
        <v>43026.879999999997</v>
      </c>
    </row>
    <row r="1774" spans="1:4" s="380" customFormat="1" ht="13.5" x14ac:dyDescent="0.25">
      <c r="A1774" s="383">
        <v>102793</v>
      </c>
      <c r="B1774" s="383" t="s">
        <v>14771</v>
      </c>
      <c r="C1774" s="383" t="s">
        <v>8</v>
      </c>
      <c r="D1774" s="385">
        <v>58006.99</v>
      </c>
    </row>
    <row r="1775" spans="1:4" s="380" customFormat="1" ht="13.5" x14ac:dyDescent="0.25">
      <c r="A1775" s="383">
        <v>102794</v>
      </c>
      <c r="B1775" s="383" t="s">
        <v>14772</v>
      </c>
      <c r="C1775" s="383" t="s">
        <v>8</v>
      </c>
      <c r="D1775" s="385">
        <v>83421.08</v>
      </c>
    </row>
    <row r="1776" spans="1:4" s="380" customFormat="1" ht="13.5" x14ac:dyDescent="0.25">
      <c r="A1776" s="383">
        <v>102795</v>
      </c>
      <c r="B1776" s="383" t="s">
        <v>14773</v>
      </c>
      <c r="C1776" s="383" t="s">
        <v>8</v>
      </c>
      <c r="D1776" s="385">
        <v>28067.16</v>
      </c>
    </row>
    <row r="1777" spans="1:4" s="380" customFormat="1" ht="13.5" x14ac:dyDescent="0.25">
      <c r="A1777" s="383">
        <v>102796</v>
      </c>
      <c r="B1777" s="383" t="s">
        <v>14774</v>
      </c>
      <c r="C1777" s="383" t="s">
        <v>8</v>
      </c>
      <c r="D1777" s="385">
        <v>45435.73</v>
      </c>
    </row>
    <row r="1778" spans="1:4" s="380" customFormat="1" ht="13.5" x14ac:dyDescent="0.25">
      <c r="A1778" s="383">
        <v>102797</v>
      </c>
      <c r="B1778" s="383" t="s">
        <v>14775</v>
      </c>
      <c r="C1778" s="383" t="s">
        <v>8</v>
      </c>
      <c r="D1778" s="385">
        <v>64388.6</v>
      </c>
    </row>
    <row r="1779" spans="1:4" s="380" customFormat="1" ht="13.5" x14ac:dyDescent="0.25">
      <c r="A1779" s="383">
        <v>102798</v>
      </c>
      <c r="B1779" s="383" t="s">
        <v>14776</v>
      </c>
      <c r="C1779" s="383" t="s">
        <v>8</v>
      </c>
      <c r="D1779" s="385">
        <v>79028.62</v>
      </c>
    </row>
    <row r="1780" spans="1:4" s="380" customFormat="1" ht="13.5" x14ac:dyDescent="0.25">
      <c r="A1780" s="383">
        <v>102799</v>
      </c>
      <c r="B1780" s="383" t="s">
        <v>14777</v>
      </c>
      <c r="C1780" s="383" t="s">
        <v>8</v>
      </c>
      <c r="D1780" s="385">
        <v>28667.66</v>
      </c>
    </row>
    <row r="1781" spans="1:4" s="380" customFormat="1" ht="13.5" x14ac:dyDescent="0.25">
      <c r="A1781" s="383">
        <v>102800</v>
      </c>
      <c r="B1781" s="383" t="s">
        <v>14778</v>
      </c>
      <c r="C1781" s="383" t="s">
        <v>8</v>
      </c>
      <c r="D1781" s="385">
        <v>49810.400000000001</v>
      </c>
    </row>
    <row r="1782" spans="1:4" s="380" customFormat="1" ht="13.5" x14ac:dyDescent="0.25">
      <c r="A1782" s="383">
        <v>102801</v>
      </c>
      <c r="B1782" s="383" t="s">
        <v>14779</v>
      </c>
      <c r="C1782" s="383" t="s">
        <v>8</v>
      </c>
      <c r="D1782" s="385">
        <v>69748.479999999996</v>
      </c>
    </row>
    <row r="1783" spans="1:4" s="380" customFormat="1" ht="13.5" x14ac:dyDescent="0.25">
      <c r="A1783" s="383">
        <v>102802</v>
      </c>
      <c r="B1783" s="383" t="s">
        <v>14780</v>
      </c>
      <c r="C1783" s="383" t="s">
        <v>8</v>
      </c>
      <c r="D1783" s="385">
        <v>83752.95</v>
      </c>
    </row>
    <row r="1784" spans="1:4" s="380" customFormat="1" ht="13.5" x14ac:dyDescent="0.25">
      <c r="A1784" s="383">
        <v>101570</v>
      </c>
      <c r="B1784" s="383" t="s">
        <v>2158</v>
      </c>
      <c r="C1784" s="383" t="s">
        <v>4</v>
      </c>
      <c r="D1784" s="384">
        <v>21.59</v>
      </c>
    </row>
    <row r="1785" spans="1:4" s="380" customFormat="1" ht="13.5" x14ac:dyDescent="0.25">
      <c r="A1785" s="383">
        <v>101571</v>
      </c>
      <c r="B1785" s="383" t="s">
        <v>2159</v>
      </c>
      <c r="C1785" s="383" t="s">
        <v>4</v>
      </c>
      <c r="D1785" s="384">
        <v>28.89</v>
      </c>
    </row>
    <row r="1786" spans="1:4" s="380" customFormat="1" ht="13.5" x14ac:dyDescent="0.25">
      <c r="A1786" s="383">
        <v>101572</v>
      </c>
      <c r="B1786" s="383" t="s">
        <v>2160</v>
      </c>
      <c r="C1786" s="383" t="s">
        <v>4</v>
      </c>
      <c r="D1786" s="384">
        <v>17.07</v>
      </c>
    </row>
    <row r="1787" spans="1:4" s="380" customFormat="1" ht="13.5" x14ac:dyDescent="0.25">
      <c r="A1787" s="383">
        <v>101573</v>
      </c>
      <c r="B1787" s="383" t="s">
        <v>2161</v>
      </c>
      <c r="C1787" s="383" t="s">
        <v>4</v>
      </c>
      <c r="D1787" s="384">
        <v>24.38</v>
      </c>
    </row>
    <row r="1788" spans="1:4" s="380" customFormat="1" ht="13.5" x14ac:dyDescent="0.25">
      <c r="A1788" s="383">
        <v>101574</v>
      </c>
      <c r="B1788" s="383" t="s">
        <v>2162</v>
      </c>
      <c r="C1788" s="383" t="s">
        <v>4</v>
      </c>
      <c r="D1788" s="384">
        <v>13.31</v>
      </c>
    </row>
    <row r="1789" spans="1:4" s="380" customFormat="1" ht="13.5" x14ac:dyDescent="0.25">
      <c r="A1789" s="383">
        <v>101575</v>
      </c>
      <c r="B1789" s="383" t="s">
        <v>2163</v>
      </c>
      <c r="C1789" s="383" t="s">
        <v>4</v>
      </c>
      <c r="D1789" s="384">
        <v>20.76</v>
      </c>
    </row>
    <row r="1790" spans="1:4" s="380" customFormat="1" ht="13.5" x14ac:dyDescent="0.25">
      <c r="A1790" s="383">
        <v>101576</v>
      </c>
      <c r="B1790" s="383" t="s">
        <v>2164</v>
      </c>
      <c r="C1790" s="383" t="s">
        <v>4</v>
      </c>
      <c r="D1790" s="384">
        <v>40.229999999999997</v>
      </c>
    </row>
    <row r="1791" spans="1:4" s="380" customFormat="1" ht="13.5" x14ac:dyDescent="0.25">
      <c r="A1791" s="383">
        <v>101577</v>
      </c>
      <c r="B1791" s="383" t="s">
        <v>2165</v>
      </c>
      <c r="C1791" s="383" t="s">
        <v>4</v>
      </c>
      <c r="D1791" s="384">
        <v>49.59</v>
      </c>
    </row>
    <row r="1792" spans="1:4" s="380" customFormat="1" ht="13.5" x14ac:dyDescent="0.25">
      <c r="A1792" s="383">
        <v>101578</v>
      </c>
      <c r="B1792" s="383" t="s">
        <v>2166</v>
      </c>
      <c r="C1792" s="383" t="s">
        <v>4</v>
      </c>
      <c r="D1792" s="384">
        <v>33.57</v>
      </c>
    </row>
    <row r="1793" spans="1:4" s="380" customFormat="1" ht="13.5" x14ac:dyDescent="0.25">
      <c r="A1793" s="383">
        <v>101579</v>
      </c>
      <c r="B1793" s="383" t="s">
        <v>2167</v>
      </c>
      <c r="C1793" s="383" t="s">
        <v>4</v>
      </c>
      <c r="D1793" s="384">
        <v>42.93</v>
      </c>
    </row>
    <row r="1794" spans="1:4" s="380" customFormat="1" ht="13.5" x14ac:dyDescent="0.25">
      <c r="A1794" s="383">
        <v>101580</v>
      </c>
      <c r="B1794" s="383" t="s">
        <v>2168</v>
      </c>
      <c r="C1794" s="383" t="s">
        <v>4</v>
      </c>
      <c r="D1794" s="384">
        <v>30.41</v>
      </c>
    </row>
    <row r="1795" spans="1:4" s="380" customFormat="1" ht="13.5" x14ac:dyDescent="0.25">
      <c r="A1795" s="383">
        <v>101581</v>
      </c>
      <c r="B1795" s="383" t="s">
        <v>2169</v>
      </c>
      <c r="C1795" s="383" t="s">
        <v>4</v>
      </c>
      <c r="D1795" s="384">
        <v>39.9</v>
      </c>
    </row>
    <row r="1796" spans="1:4" s="380" customFormat="1" ht="13.5" x14ac:dyDescent="0.25">
      <c r="A1796" s="383">
        <v>101582</v>
      </c>
      <c r="B1796" s="383" t="s">
        <v>2170</v>
      </c>
      <c r="C1796" s="383" t="s">
        <v>4</v>
      </c>
      <c r="D1796" s="384">
        <v>66.349999999999994</v>
      </c>
    </row>
    <row r="1797" spans="1:4" s="380" customFormat="1" ht="13.5" x14ac:dyDescent="0.25">
      <c r="A1797" s="383">
        <v>101583</v>
      </c>
      <c r="B1797" s="383" t="s">
        <v>2171</v>
      </c>
      <c r="C1797" s="383" t="s">
        <v>4</v>
      </c>
      <c r="D1797" s="384">
        <v>80.92</v>
      </c>
    </row>
    <row r="1798" spans="1:4" s="380" customFormat="1" ht="13.5" x14ac:dyDescent="0.25">
      <c r="A1798" s="383">
        <v>101584</v>
      </c>
      <c r="B1798" s="383" t="s">
        <v>2172</v>
      </c>
      <c r="C1798" s="383" t="s">
        <v>4</v>
      </c>
      <c r="D1798" s="384">
        <v>55.05</v>
      </c>
    </row>
    <row r="1799" spans="1:4" s="380" customFormat="1" ht="13.5" x14ac:dyDescent="0.25">
      <c r="A1799" s="383">
        <v>101585</v>
      </c>
      <c r="B1799" s="383" t="s">
        <v>2173</v>
      </c>
      <c r="C1799" s="383" t="s">
        <v>4</v>
      </c>
      <c r="D1799" s="384">
        <v>69.599999999999994</v>
      </c>
    </row>
    <row r="1800" spans="1:4" s="380" customFormat="1" ht="13.5" x14ac:dyDescent="0.25">
      <c r="A1800" s="383">
        <v>101586</v>
      </c>
      <c r="B1800" s="383" t="s">
        <v>2174</v>
      </c>
      <c r="C1800" s="383" t="s">
        <v>4</v>
      </c>
      <c r="D1800" s="384">
        <v>48.58</v>
      </c>
    </row>
    <row r="1801" spans="1:4" s="380" customFormat="1" ht="13.5" x14ac:dyDescent="0.25">
      <c r="A1801" s="383">
        <v>101587</v>
      </c>
      <c r="B1801" s="383" t="s">
        <v>2175</v>
      </c>
      <c r="C1801" s="383" t="s">
        <v>4</v>
      </c>
      <c r="D1801" s="384">
        <v>63.28</v>
      </c>
    </row>
    <row r="1802" spans="1:4" s="380" customFormat="1" ht="13.5" x14ac:dyDescent="0.25">
      <c r="A1802" s="383">
        <v>101588</v>
      </c>
      <c r="B1802" s="383" t="s">
        <v>2176</v>
      </c>
      <c r="C1802" s="383" t="s">
        <v>4</v>
      </c>
      <c r="D1802" s="384">
        <v>71.84</v>
      </c>
    </row>
    <row r="1803" spans="1:4" s="380" customFormat="1" ht="13.5" x14ac:dyDescent="0.25">
      <c r="A1803" s="383">
        <v>101589</v>
      </c>
      <c r="B1803" s="383" t="s">
        <v>2177</v>
      </c>
      <c r="C1803" s="383" t="s">
        <v>4</v>
      </c>
      <c r="D1803" s="384">
        <v>103.94</v>
      </c>
    </row>
    <row r="1804" spans="1:4" s="380" customFormat="1" ht="13.5" x14ac:dyDescent="0.25">
      <c r="A1804" s="383">
        <v>101590</v>
      </c>
      <c r="B1804" s="383" t="s">
        <v>2178</v>
      </c>
      <c r="C1804" s="383" t="s">
        <v>4</v>
      </c>
      <c r="D1804" s="384">
        <v>54.78</v>
      </c>
    </row>
    <row r="1805" spans="1:4" s="380" customFormat="1" ht="13.5" x14ac:dyDescent="0.25">
      <c r="A1805" s="383">
        <v>101591</v>
      </c>
      <c r="B1805" s="383" t="s">
        <v>2179</v>
      </c>
      <c r="C1805" s="383" t="s">
        <v>4</v>
      </c>
      <c r="D1805" s="384">
        <v>86.89</v>
      </c>
    </row>
    <row r="1806" spans="1:4" s="380" customFormat="1" ht="13.5" x14ac:dyDescent="0.25">
      <c r="A1806" s="383">
        <v>101592</v>
      </c>
      <c r="B1806" s="383" t="s">
        <v>2180</v>
      </c>
      <c r="C1806" s="383" t="s">
        <v>4</v>
      </c>
      <c r="D1806" s="384">
        <v>39.479999999999997</v>
      </c>
    </row>
    <row r="1807" spans="1:4" s="380" customFormat="1" ht="13.5" x14ac:dyDescent="0.25">
      <c r="A1807" s="383">
        <v>101593</v>
      </c>
      <c r="B1807" s="383" t="s">
        <v>2181</v>
      </c>
      <c r="C1807" s="383" t="s">
        <v>4</v>
      </c>
      <c r="D1807" s="384">
        <v>71.7</v>
      </c>
    </row>
    <row r="1808" spans="1:4" s="380" customFormat="1" ht="13.5" x14ac:dyDescent="0.25">
      <c r="A1808" s="383">
        <v>101600</v>
      </c>
      <c r="B1808" s="383" t="s">
        <v>2182</v>
      </c>
      <c r="C1808" s="383" t="s">
        <v>4</v>
      </c>
      <c r="D1808" s="384">
        <v>13.13</v>
      </c>
    </row>
    <row r="1809" spans="1:4" s="380" customFormat="1" ht="13.5" x14ac:dyDescent="0.25">
      <c r="A1809" s="383">
        <v>101601</v>
      </c>
      <c r="B1809" s="383" t="s">
        <v>2183</v>
      </c>
      <c r="C1809" s="383" t="s">
        <v>4</v>
      </c>
      <c r="D1809" s="384">
        <v>19.440000000000001</v>
      </c>
    </row>
    <row r="1810" spans="1:4" s="380" customFormat="1" ht="13.5" x14ac:dyDescent="0.25">
      <c r="A1810" s="383">
        <v>101602</v>
      </c>
      <c r="B1810" s="383" t="s">
        <v>2184</v>
      </c>
      <c r="C1810" s="383" t="s">
        <v>4</v>
      </c>
      <c r="D1810" s="384">
        <v>9.7200000000000006</v>
      </c>
    </row>
    <row r="1811" spans="1:4" s="380" customFormat="1" ht="13.5" x14ac:dyDescent="0.25">
      <c r="A1811" s="383">
        <v>101603</v>
      </c>
      <c r="B1811" s="383" t="s">
        <v>2185</v>
      </c>
      <c r="C1811" s="383" t="s">
        <v>4</v>
      </c>
      <c r="D1811" s="384">
        <v>16.04</v>
      </c>
    </row>
    <row r="1812" spans="1:4" s="380" customFormat="1" ht="13.5" x14ac:dyDescent="0.25">
      <c r="A1812" s="383">
        <v>101604</v>
      </c>
      <c r="B1812" s="383" t="s">
        <v>2186</v>
      </c>
      <c r="C1812" s="383" t="s">
        <v>4</v>
      </c>
      <c r="D1812" s="384">
        <v>6.37</v>
      </c>
    </row>
    <row r="1813" spans="1:4" s="380" customFormat="1" ht="13.5" x14ac:dyDescent="0.25">
      <c r="A1813" s="383">
        <v>101605</v>
      </c>
      <c r="B1813" s="383" t="s">
        <v>2187</v>
      </c>
      <c r="C1813" s="383" t="s">
        <v>4</v>
      </c>
      <c r="D1813" s="384">
        <v>12.67</v>
      </c>
    </row>
    <row r="1814" spans="1:4" s="380" customFormat="1" ht="13.5" x14ac:dyDescent="0.25">
      <c r="A1814" s="383">
        <v>90788</v>
      </c>
      <c r="B1814" s="383" t="s">
        <v>2188</v>
      </c>
      <c r="C1814" s="383" t="s">
        <v>8</v>
      </c>
      <c r="D1814" s="384">
        <v>765.8</v>
      </c>
    </row>
    <row r="1815" spans="1:4" s="380" customFormat="1" ht="13.5" x14ac:dyDescent="0.25">
      <c r="A1815" s="383">
        <v>90789</v>
      </c>
      <c r="B1815" s="383" t="s">
        <v>2189</v>
      </c>
      <c r="C1815" s="383" t="s">
        <v>8</v>
      </c>
      <c r="D1815" s="384">
        <v>767.35</v>
      </c>
    </row>
    <row r="1816" spans="1:4" s="380" customFormat="1" ht="13.5" x14ac:dyDescent="0.25">
      <c r="A1816" s="383">
        <v>90790</v>
      </c>
      <c r="B1816" s="383" t="s">
        <v>2190</v>
      </c>
      <c r="C1816" s="383" t="s">
        <v>8</v>
      </c>
      <c r="D1816" s="384">
        <v>791.47</v>
      </c>
    </row>
    <row r="1817" spans="1:4" s="380" customFormat="1" ht="13.5" x14ac:dyDescent="0.25">
      <c r="A1817" s="383">
        <v>90791</v>
      </c>
      <c r="B1817" s="383" t="s">
        <v>2191</v>
      </c>
      <c r="C1817" s="383" t="s">
        <v>8</v>
      </c>
      <c r="D1817" s="384">
        <v>927.77</v>
      </c>
    </row>
    <row r="1818" spans="1:4" s="380" customFormat="1" ht="13.5" x14ac:dyDescent="0.25">
      <c r="A1818" s="383">
        <v>90793</v>
      </c>
      <c r="B1818" s="383" t="s">
        <v>2192</v>
      </c>
      <c r="C1818" s="383" t="s">
        <v>8</v>
      </c>
      <c r="D1818" s="384">
        <v>978.7</v>
      </c>
    </row>
    <row r="1819" spans="1:4" s="380" customFormat="1" ht="13.5" x14ac:dyDescent="0.25">
      <c r="A1819" s="383">
        <v>90794</v>
      </c>
      <c r="B1819" s="383" t="s">
        <v>2193</v>
      </c>
      <c r="C1819" s="383" t="s">
        <v>8</v>
      </c>
      <c r="D1819" s="384">
        <v>659.03</v>
      </c>
    </row>
    <row r="1820" spans="1:4" s="380" customFormat="1" ht="13.5" x14ac:dyDescent="0.25">
      <c r="A1820" s="383">
        <v>90795</v>
      </c>
      <c r="B1820" s="383" t="s">
        <v>2194</v>
      </c>
      <c r="C1820" s="383" t="s">
        <v>8</v>
      </c>
      <c r="D1820" s="384">
        <v>665.49</v>
      </c>
    </row>
    <row r="1821" spans="1:4" s="380" customFormat="1" ht="13.5" x14ac:dyDescent="0.25">
      <c r="A1821" s="383">
        <v>90796</v>
      </c>
      <c r="B1821" s="383" t="s">
        <v>2195</v>
      </c>
      <c r="C1821" s="383" t="s">
        <v>8</v>
      </c>
      <c r="D1821" s="384">
        <v>671.95</v>
      </c>
    </row>
    <row r="1822" spans="1:4" s="380" customFormat="1" ht="13.5" x14ac:dyDescent="0.25">
      <c r="A1822" s="383">
        <v>90797</v>
      </c>
      <c r="B1822" s="383" t="s">
        <v>2196</v>
      </c>
      <c r="C1822" s="383" t="s">
        <v>8</v>
      </c>
      <c r="D1822" s="384">
        <v>678.4</v>
      </c>
    </row>
    <row r="1823" spans="1:4" s="380" customFormat="1" ht="13.5" x14ac:dyDescent="0.25">
      <c r="A1823" s="383">
        <v>90798</v>
      </c>
      <c r="B1823" s="383" t="s">
        <v>2197</v>
      </c>
      <c r="C1823" s="383" t="s">
        <v>8</v>
      </c>
      <c r="D1823" s="384">
        <v>985.25</v>
      </c>
    </row>
    <row r="1824" spans="1:4" s="380" customFormat="1" ht="13.5" x14ac:dyDescent="0.25">
      <c r="A1824" s="383">
        <v>90799</v>
      </c>
      <c r="B1824" s="383" t="s">
        <v>2198</v>
      </c>
      <c r="C1824" s="383" t="s">
        <v>8</v>
      </c>
      <c r="D1824" s="385">
        <v>1016.7</v>
      </c>
    </row>
    <row r="1825" spans="1:4" s="380" customFormat="1" ht="13.5" x14ac:dyDescent="0.25">
      <c r="A1825" s="383">
        <v>90801</v>
      </c>
      <c r="B1825" s="383" t="s">
        <v>2199</v>
      </c>
      <c r="C1825" s="383" t="s">
        <v>8</v>
      </c>
      <c r="D1825" s="384">
        <v>329.76</v>
      </c>
    </row>
    <row r="1826" spans="1:4" s="380" customFormat="1" ht="13.5" x14ac:dyDescent="0.25">
      <c r="A1826" s="383">
        <v>90806</v>
      </c>
      <c r="B1826" s="383" t="s">
        <v>2200</v>
      </c>
      <c r="C1826" s="383" t="s">
        <v>8</v>
      </c>
      <c r="D1826" s="384">
        <v>410.62</v>
      </c>
    </row>
    <row r="1827" spans="1:4" s="380" customFormat="1" ht="13.5" x14ac:dyDescent="0.25">
      <c r="A1827" s="383">
        <v>90820</v>
      </c>
      <c r="B1827" s="383" t="s">
        <v>268</v>
      </c>
      <c r="C1827" s="383" t="s">
        <v>8</v>
      </c>
      <c r="D1827" s="384">
        <v>283.01</v>
      </c>
    </row>
    <row r="1828" spans="1:4" s="380" customFormat="1" ht="13.5" x14ac:dyDescent="0.25">
      <c r="A1828" s="383">
        <v>90821</v>
      </c>
      <c r="B1828" s="383" t="s">
        <v>2201</v>
      </c>
      <c r="C1828" s="383" t="s">
        <v>8</v>
      </c>
      <c r="D1828" s="384">
        <v>289.02999999999997</v>
      </c>
    </row>
    <row r="1829" spans="1:4" s="380" customFormat="1" ht="13.5" x14ac:dyDescent="0.25">
      <c r="A1829" s="383">
        <v>90822</v>
      </c>
      <c r="B1829" s="383" t="s">
        <v>265</v>
      </c>
      <c r="C1829" s="383" t="s">
        <v>8</v>
      </c>
      <c r="D1829" s="384">
        <v>310.89</v>
      </c>
    </row>
    <row r="1830" spans="1:4" s="380" customFormat="1" ht="13.5" x14ac:dyDescent="0.25">
      <c r="A1830" s="383">
        <v>90823</v>
      </c>
      <c r="B1830" s="383" t="s">
        <v>2202</v>
      </c>
      <c r="C1830" s="383" t="s">
        <v>8</v>
      </c>
      <c r="D1830" s="384">
        <v>384.93</v>
      </c>
    </row>
    <row r="1831" spans="1:4" s="380" customFormat="1" ht="13.5" x14ac:dyDescent="0.25">
      <c r="A1831" s="383">
        <v>90824</v>
      </c>
      <c r="B1831" s="383" t="s">
        <v>2203</v>
      </c>
      <c r="C1831" s="383" t="s">
        <v>8</v>
      </c>
      <c r="D1831" s="384">
        <v>555.66999999999996</v>
      </c>
    </row>
    <row r="1832" spans="1:4" s="380" customFormat="1" ht="13.5" x14ac:dyDescent="0.25">
      <c r="A1832" s="383">
        <v>90825</v>
      </c>
      <c r="B1832" s="383" t="s">
        <v>2204</v>
      </c>
      <c r="C1832" s="383" t="s">
        <v>8</v>
      </c>
      <c r="D1832" s="384">
        <v>620.25</v>
      </c>
    </row>
    <row r="1833" spans="1:4" s="380" customFormat="1" ht="13.5" x14ac:dyDescent="0.25">
      <c r="A1833" s="383">
        <v>90830</v>
      </c>
      <c r="B1833" s="383" t="s">
        <v>2205</v>
      </c>
      <c r="C1833" s="383" t="s">
        <v>8</v>
      </c>
      <c r="D1833" s="384">
        <v>140.35</v>
      </c>
    </row>
    <row r="1834" spans="1:4" s="380" customFormat="1" ht="13.5" x14ac:dyDescent="0.25">
      <c r="A1834" s="383">
        <v>90831</v>
      </c>
      <c r="B1834" s="383" t="s">
        <v>2206</v>
      </c>
      <c r="C1834" s="383" t="s">
        <v>8</v>
      </c>
      <c r="D1834" s="384">
        <v>122.6</v>
      </c>
    </row>
    <row r="1835" spans="1:4" s="380" customFormat="1" ht="13.5" x14ac:dyDescent="0.25">
      <c r="A1835" s="383">
        <v>90841</v>
      </c>
      <c r="B1835" s="383" t="s">
        <v>2207</v>
      </c>
      <c r="C1835" s="383" t="s">
        <v>8</v>
      </c>
      <c r="D1835" s="384">
        <v>936.13</v>
      </c>
    </row>
    <row r="1836" spans="1:4" s="380" customFormat="1" ht="13.5" x14ac:dyDescent="0.25">
      <c r="A1836" s="383">
        <v>90842</v>
      </c>
      <c r="B1836" s="383" t="s">
        <v>267</v>
      </c>
      <c r="C1836" s="383" t="s">
        <v>8</v>
      </c>
      <c r="D1836" s="384">
        <v>944.65</v>
      </c>
    </row>
    <row r="1837" spans="1:4" s="380" customFormat="1" ht="13.5" x14ac:dyDescent="0.25">
      <c r="A1837" s="383">
        <v>90843</v>
      </c>
      <c r="B1837" s="383" t="s">
        <v>2208</v>
      </c>
      <c r="C1837" s="383" t="s">
        <v>8</v>
      </c>
      <c r="D1837" s="384">
        <v>986.76</v>
      </c>
    </row>
    <row r="1838" spans="1:4" s="380" customFormat="1" ht="13.5" x14ac:dyDescent="0.25">
      <c r="A1838" s="383">
        <v>90844</v>
      </c>
      <c r="B1838" s="383" t="s">
        <v>2209</v>
      </c>
      <c r="C1838" s="383" t="s">
        <v>8</v>
      </c>
      <c r="D1838" s="385">
        <v>1063.29</v>
      </c>
    </row>
    <row r="1839" spans="1:4" s="380" customFormat="1" ht="13.5" x14ac:dyDescent="0.25">
      <c r="A1839" s="383">
        <v>90845</v>
      </c>
      <c r="B1839" s="383" t="s">
        <v>2210</v>
      </c>
      <c r="C1839" s="383" t="s">
        <v>8</v>
      </c>
      <c r="D1839" s="385">
        <v>1231.54</v>
      </c>
    </row>
    <row r="1840" spans="1:4" s="380" customFormat="1" ht="13.5" x14ac:dyDescent="0.25">
      <c r="A1840" s="383">
        <v>90846</v>
      </c>
      <c r="B1840" s="383" t="s">
        <v>2211</v>
      </c>
      <c r="C1840" s="383" t="s">
        <v>8</v>
      </c>
      <c r="D1840" s="385">
        <v>1298.6099999999999</v>
      </c>
    </row>
    <row r="1841" spans="1:4" s="380" customFormat="1" ht="13.5" x14ac:dyDescent="0.25">
      <c r="A1841" s="383">
        <v>90847</v>
      </c>
      <c r="B1841" s="383" t="s">
        <v>2212</v>
      </c>
      <c r="C1841" s="383" t="s">
        <v>8</v>
      </c>
      <c r="D1841" s="384">
        <v>813.53</v>
      </c>
    </row>
    <row r="1842" spans="1:4" s="380" customFormat="1" ht="13.5" x14ac:dyDescent="0.25">
      <c r="A1842" s="383">
        <v>90848</v>
      </c>
      <c r="B1842" s="383" t="s">
        <v>2213</v>
      </c>
      <c r="C1842" s="383" t="s">
        <v>8</v>
      </c>
      <c r="D1842" s="384">
        <v>822.05</v>
      </c>
    </row>
    <row r="1843" spans="1:4" s="380" customFormat="1" ht="13.5" x14ac:dyDescent="0.25">
      <c r="A1843" s="383">
        <v>90849</v>
      </c>
      <c r="B1843" s="383" t="s">
        <v>2214</v>
      </c>
      <c r="C1843" s="383" t="s">
        <v>8</v>
      </c>
      <c r="D1843" s="384">
        <v>846.41</v>
      </c>
    </row>
    <row r="1844" spans="1:4" s="380" customFormat="1" ht="13.5" x14ac:dyDescent="0.25">
      <c r="A1844" s="383">
        <v>90850</v>
      </c>
      <c r="B1844" s="383" t="s">
        <v>2215</v>
      </c>
      <c r="C1844" s="383" t="s">
        <v>8</v>
      </c>
      <c r="D1844" s="384">
        <v>922.94</v>
      </c>
    </row>
    <row r="1845" spans="1:4" s="380" customFormat="1" ht="13.5" x14ac:dyDescent="0.25">
      <c r="A1845" s="383">
        <v>90851</v>
      </c>
      <c r="B1845" s="383" t="s">
        <v>2216</v>
      </c>
      <c r="C1845" s="383" t="s">
        <v>8</v>
      </c>
      <c r="D1845" s="385">
        <v>1091.19</v>
      </c>
    </row>
    <row r="1846" spans="1:4" s="380" customFormat="1" ht="13.5" x14ac:dyDescent="0.25">
      <c r="A1846" s="383">
        <v>90852</v>
      </c>
      <c r="B1846" s="383" t="s">
        <v>2217</v>
      </c>
      <c r="C1846" s="383" t="s">
        <v>8</v>
      </c>
      <c r="D1846" s="385">
        <v>1158.26</v>
      </c>
    </row>
    <row r="1847" spans="1:4" s="380" customFormat="1" ht="13.5" x14ac:dyDescent="0.25">
      <c r="A1847" s="383">
        <v>91009</v>
      </c>
      <c r="B1847" s="383" t="s">
        <v>2218</v>
      </c>
      <c r="C1847" s="383" t="s">
        <v>8</v>
      </c>
      <c r="D1847" s="384">
        <v>293.45999999999998</v>
      </c>
    </row>
    <row r="1848" spans="1:4" s="380" customFormat="1" ht="13.5" x14ac:dyDescent="0.25">
      <c r="A1848" s="383">
        <v>91010</v>
      </c>
      <c r="B1848" s="383" t="s">
        <v>2219</v>
      </c>
      <c r="C1848" s="383" t="s">
        <v>8</v>
      </c>
      <c r="D1848" s="384">
        <v>299.97000000000003</v>
      </c>
    </row>
    <row r="1849" spans="1:4" s="380" customFormat="1" ht="13.5" x14ac:dyDescent="0.25">
      <c r="A1849" s="383">
        <v>91011</v>
      </c>
      <c r="B1849" s="383" t="s">
        <v>2220</v>
      </c>
      <c r="C1849" s="383" t="s">
        <v>8</v>
      </c>
      <c r="D1849" s="384">
        <v>353.3</v>
      </c>
    </row>
    <row r="1850" spans="1:4" s="380" customFormat="1" ht="13.5" x14ac:dyDescent="0.25">
      <c r="A1850" s="383">
        <v>91012</v>
      </c>
      <c r="B1850" s="383" t="s">
        <v>2221</v>
      </c>
      <c r="C1850" s="383" t="s">
        <v>8</v>
      </c>
      <c r="D1850" s="384">
        <v>394.19</v>
      </c>
    </row>
    <row r="1851" spans="1:4" s="380" customFormat="1" ht="13.5" x14ac:dyDescent="0.25">
      <c r="A1851" s="383">
        <v>91013</v>
      </c>
      <c r="B1851" s="383" t="s">
        <v>2222</v>
      </c>
      <c r="C1851" s="383" t="s">
        <v>8</v>
      </c>
      <c r="D1851" s="384">
        <v>823.98</v>
      </c>
    </row>
    <row r="1852" spans="1:4" s="380" customFormat="1" ht="13.5" x14ac:dyDescent="0.25">
      <c r="A1852" s="383">
        <v>91014</v>
      </c>
      <c r="B1852" s="383" t="s">
        <v>2223</v>
      </c>
      <c r="C1852" s="383" t="s">
        <v>8</v>
      </c>
      <c r="D1852" s="384">
        <v>832.99</v>
      </c>
    </row>
    <row r="1853" spans="1:4" s="380" customFormat="1" ht="13.5" x14ac:dyDescent="0.25">
      <c r="A1853" s="383">
        <v>91015</v>
      </c>
      <c r="B1853" s="383" t="s">
        <v>2224</v>
      </c>
      <c r="C1853" s="383" t="s">
        <v>8</v>
      </c>
      <c r="D1853" s="384">
        <v>888.82</v>
      </c>
    </row>
    <row r="1854" spans="1:4" s="380" customFormat="1" ht="13.5" x14ac:dyDescent="0.25">
      <c r="A1854" s="383">
        <v>91016</v>
      </c>
      <c r="B1854" s="383" t="s">
        <v>2225</v>
      </c>
      <c r="C1854" s="383" t="s">
        <v>8</v>
      </c>
      <c r="D1854" s="384">
        <v>932.2</v>
      </c>
    </row>
    <row r="1855" spans="1:4" s="380" customFormat="1" ht="13.5" x14ac:dyDescent="0.25">
      <c r="A1855" s="383">
        <v>91287</v>
      </c>
      <c r="B1855" s="383" t="s">
        <v>2226</v>
      </c>
      <c r="C1855" s="383" t="s">
        <v>8</v>
      </c>
      <c r="D1855" s="384">
        <v>238.72</v>
      </c>
    </row>
    <row r="1856" spans="1:4" s="380" customFormat="1" ht="13.5" x14ac:dyDescent="0.25">
      <c r="A1856" s="383">
        <v>91292</v>
      </c>
      <c r="B1856" s="383" t="s">
        <v>2227</v>
      </c>
      <c r="C1856" s="383" t="s">
        <v>8</v>
      </c>
      <c r="D1856" s="384">
        <v>319.58</v>
      </c>
    </row>
    <row r="1857" spans="1:4" s="380" customFormat="1" ht="13.5" x14ac:dyDescent="0.25">
      <c r="A1857" s="383">
        <v>91295</v>
      </c>
      <c r="B1857" s="383" t="s">
        <v>2228</v>
      </c>
      <c r="C1857" s="383" t="s">
        <v>8</v>
      </c>
      <c r="D1857" s="384">
        <v>302.5</v>
      </c>
    </row>
    <row r="1858" spans="1:4" s="380" customFormat="1" ht="13.5" x14ac:dyDescent="0.25">
      <c r="A1858" s="383">
        <v>91296</v>
      </c>
      <c r="B1858" s="383" t="s">
        <v>2229</v>
      </c>
      <c r="C1858" s="383" t="s">
        <v>8</v>
      </c>
      <c r="D1858" s="384">
        <v>325.24</v>
      </c>
    </row>
    <row r="1859" spans="1:4" s="380" customFormat="1" ht="13.5" x14ac:dyDescent="0.25">
      <c r="A1859" s="383">
        <v>91297</v>
      </c>
      <c r="B1859" s="383" t="s">
        <v>2230</v>
      </c>
      <c r="C1859" s="383" t="s">
        <v>8</v>
      </c>
      <c r="D1859" s="384">
        <v>359.33</v>
      </c>
    </row>
    <row r="1860" spans="1:4" s="380" customFormat="1" ht="13.5" x14ac:dyDescent="0.25">
      <c r="A1860" s="383">
        <v>91298</v>
      </c>
      <c r="B1860" s="383" t="s">
        <v>266</v>
      </c>
      <c r="C1860" s="383" t="s">
        <v>8</v>
      </c>
      <c r="D1860" s="384">
        <v>647.84</v>
      </c>
    </row>
    <row r="1861" spans="1:4" s="380" customFormat="1" ht="13.5" x14ac:dyDescent="0.25">
      <c r="A1861" s="383">
        <v>91299</v>
      </c>
      <c r="B1861" s="383" t="s">
        <v>2231</v>
      </c>
      <c r="C1861" s="383" t="s">
        <v>8</v>
      </c>
      <c r="D1861" s="384">
        <v>906.97</v>
      </c>
    </row>
    <row r="1862" spans="1:4" s="380" customFormat="1" ht="13.5" x14ac:dyDescent="0.25">
      <c r="A1862" s="383">
        <v>91304</v>
      </c>
      <c r="B1862" s="383" t="s">
        <v>2232</v>
      </c>
      <c r="C1862" s="383" t="s">
        <v>8</v>
      </c>
      <c r="D1862" s="384">
        <v>87.05</v>
      </c>
    </row>
    <row r="1863" spans="1:4" s="380" customFormat="1" ht="13.5" x14ac:dyDescent="0.25">
      <c r="A1863" s="383">
        <v>91305</v>
      </c>
      <c r="B1863" s="383" t="s">
        <v>2233</v>
      </c>
      <c r="C1863" s="383" t="s">
        <v>8</v>
      </c>
      <c r="D1863" s="384">
        <v>85.93</v>
      </c>
    </row>
    <row r="1864" spans="1:4" s="380" customFormat="1" ht="13.5" x14ac:dyDescent="0.25">
      <c r="A1864" s="383">
        <v>91306</v>
      </c>
      <c r="B1864" s="383" t="s">
        <v>270</v>
      </c>
      <c r="C1864" s="383" t="s">
        <v>8</v>
      </c>
      <c r="D1864" s="384">
        <v>122.6</v>
      </c>
    </row>
    <row r="1865" spans="1:4" s="380" customFormat="1" ht="13.5" x14ac:dyDescent="0.25">
      <c r="A1865" s="383">
        <v>91307</v>
      </c>
      <c r="B1865" s="383" t="s">
        <v>2234</v>
      </c>
      <c r="C1865" s="383" t="s">
        <v>8</v>
      </c>
      <c r="D1865" s="384">
        <v>73.56</v>
      </c>
    </row>
    <row r="1866" spans="1:4" s="380" customFormat="1" ht="13.5" x14ac:dyDescent="0.25">
      <c r="A1866" s="383">
        <v>91312</v>
      </c>
      <c r="B1866" s="383" t="s">
        <v>2235</v>
      </c>
      <c r="C1866" s="383" t="s">
        <v>8</v>
      </c>
      <c r="D1866" s="384">
        <v>769.16</v>
      </c>
    </row>
    <row r="1867" spans="1:4" s="380" customFormat="1" ht="13.5" x14ac:dyDescent="0.25">
      <c r="A1867" s="383">
        <v>91313</v>
      </c>
      <c r="B1867" s="383" t="s">
        <v>2236</v>
      </c>
      <c r="C1867" s="383" t="s">
        <v>8</v>
      </c>
      <c r="D1867" s="384">
        <v>764.49</v>
      </c>
    </row>
    <row r="1868" spans="1:4" s="380" customFormat="1" ht="13.5" x14ac:dyDescent="0.25">
      <c r="A1868" s="383">
        <v>91314</v>
      </c>
      <c r="B1868" s="383" t="s">
        <v>2237</v>
      </c>
      <c r="C1868" s="383" t="s">
        <v>8</v>
      </c>
      <c r="D1868" s="384">
        <v>801.52</v>
      </c>
    </row>
    <row r="1869" spans="1:4" s="380" customFormat="1" ht="13.5" x14ac:dyDescent="0.25">
      <c r="A1869" s="383">
        <v>91315</v>
      </c>
      <c r="B1869" s="383" t="s">
        <v>2238</v>
      </c>
      <c r="C1869" s="383" t="s">
        <v>8</v>
      </c>
      <c r="D1869" s="384">
        <v>877.24</v>
      </c>
    </row>
    <row r="1870" spans="1:4" s="380" customFormat="1" ht="13.5" x14ac:dyDescent="0.25">
      <c r="A1870" s="383">
        <v>91316</v>
      </c>
      <c r="B1870" s="383" t="s">
        <v>2239</v>
      </c>
      <c r="C1870" s="383" t="s">
        <v>8</v>
      </c>
      <c r="D1870" s="385">
        <v>1046.3</v>
      </c>
    </row>
    <row r="1871" spans="1:4" s="380" customFormat="1" ht="13.5" x14ac:dyDescent="0.25">
      <c r="A1871" s="383">
        <v>91317</v>
      </c>
      <c r="B1871" s="383" t="s">
        <v>2240</v>
      </c>
      <c r="C1871" s="383" t="s">
        <v>8</v>
      </c>
      <c r="D1871" s="385">
        <v>1112.56</v>
      </c>
    </row>
    <row r="1872" spans="1:4" s="380" customFormat="1" ht="13.5" x14ac:dyDescent="0.25">
      <c r="A1872" s="383">
        <v>91318</v>
      </c>
      <c r="B1872" s="383" t="s">
        <v>2241</v>
      </c>
      <c r="C1872" s="383" t="s">
        <v>8</v>
      </c>
      <c r="D1872" s="384">
        <v>683.23</v>
      </c>
    </row>
    <row r="1873" spans="1:4" s="380" customFormat="1" ht="13.5" x14ac:dyDescent="0.25">
      <c r="A1873" s="383">
        <v>91319</v>
      </c>
      <c r="B1873" s="383" t="s">
        <v>2242</v>
      </c>
      <c r="C1873" s="383" t="s">
        <v>8</v>
      </c>
      <c r="D1873" s="384">
        <v>690.93</v>
      </c>
    </row>
    <row r="1874" spans="1:4" s="380" customFormat="1" ht="13.5" x14ac:dyDescent="0.25">
      <c r="A1874" s="383">
        <v>91320</v>
      </c>
      <c r="B1874" s="383" t="s">
        <v>2243</v>
      </c>
      <c r="C1874" s="383" t="s">
        <v>8</v>
      </c>
      <c r="D1874" s="384">
        <v>714.47</v>
      </c>
    </row>
    <row r="1875" spans="1:4" s="380" customFormat="1" ht="13.5" x14ac:dyDescent="0.25">
      <c r="A1875" s="383">
        <v>91321</v>
      </c>
      <c r="B1875" s="383" t="s">
        <v>2244</v>
      </c>
      <c r="C1875" s="383" t="s">
        <v>8</v>
      </c>
      <c r="D1875" s="384">
        <v>790.19</v>
      </c>
    </row>
    <row r="1876" spans="1:4" s="380" customFormat="1" ht="13.5" x14ac:dyDescent="0.25">
      <c r="A1876" s="383">
        <v>91322</v>
      </c>
      <c r="B1876" s="383" t="s">
        <v>2245</v>
      </c>
      <c r="C1876" s="383" t="s">
        <v>8</v>
      </c>
      <c r="D1876" s="384">
        <v>959.25</v>
      </c>
    </row>
    <row r="1877" spans="1:4" s="380" customFormat="1" ht="13.5" x14ac:dyDescent="0.25">
      <c r="A1877" s="383">
        <v>91323</v>
      </c>
      <c r="B1877" s="383" t="s">
        <v>2246</v>
      </c>
      <c r="C1877" s="383" t="s">
        <v>8</v>
      </c>
      <c r="D1877" s="385">
        <v>1025.51</v>
      </c>
    </row>
    <row r="1878" spans="1:4" s="380" customFormat="1" ht="13.5" x14ac:dyDescent="0.25">
      <c r="A1878" s="383">
        <v>91324</v>
      </c>
      <c r="B1878" s="383" t="s">
        <v>2247</v>
      </c>
      <c r="C1878" s="383" t="s">
        <v>8</v>
      </c>
      <c r="D1878" s="384">
        <v>693.68</v>
      </c>
    </row>
    <row r="1879" spans="1:4" s="380" customFormat="1" ht="13.5" x14ac:dyDescent="0.25">
      <c r="A1879" s="383">
        <v>91325</v>
      </c>
      <c r="B1879" s="383" t="s">
        <v>2248</v>
      </c>
      <c r="C1879" s="383" t="s">
        <v>8</v>
      </c>
      <c r="D1879" s="384">
        <v>701.87</v>
      </c>
    </row>
    <row r="1880" spans="1:4" s="380" customFormat="1" ht="13.5" x14ac:dyDescent="0.25">
      <c r="A1880" s="383">
        <v>91326</v>
      </c>
      <c r="B1880" s="383" t="s">
        <v>2249</v>
      </c>
      <c r="C1880" s="383" t="s">
        <v>8</v>
      </c>
      <c r="D1880" s="384">
        <v>756.88</v>
      </c>
    </row>
    <row r="1881" spans="1:4" s="380" customFormat="1" ht="13.5" x14ac:dyDescent="0.25">
      <c r="A1881" s="383">
        <v>91327</v>
      </c>
      <c r="B1881" s="383" t="s">
        <v>2250</v>
      </c>
      <c r="C1881" s="383" t="s">
        <v>8</v>
      </c>
      <c r="D1881" s="384">
        <v>799.45</v>
      </c>
    </row>
    <row r="1882" spans="1:4" s="380" customFormat="1" ht="13.5" x14ac:dyDescent="0.25">
      <c r="A1882" s="383">
        <v>91328</v>
      </c>
      <c r="B1882" s="383" t="s">
        <v>2251</v>
      </c>
      <c r="C1882" s="383" t="s">
        <v>8</v>
      </c>
      <c r="D1882" s="384">
        <v>833.02</v>
      </c>
    </row>
    <row r="1883" spans="1:4" s="380" customFormat="1" ht="13.5" x14ac:dyDescent="0.25">
      <c r="A1883" s="383">
        <v>91329</v>
      </c>
      <c r="B1883" s="383" t="s">
        <v>2252</v>
      </c>
      <c r="C1883" s="383" t="s">
        <v>8</v>
      </c>
      <c r="D1883" s="384">
        <v>702.72</v>
      </c>
    </row>
    <row r="1884" spans="1:4" s="380" customFormat="1" ht="13.5" x14ac:dyDescent="0.25">
      <c r="A1884" s="383">
        <v>91330</v>
      </c>
      <c r="B1884" s="383" t="s">
        <v>2253</v>
      </c>
      <c r="C1884" s="383" t="s">
        <v>8</v>
      </c>
      <c r="D1884" s="384">
        <v>858.26</v>
      </c>
    </row>
    <row r="1885" spans="1:4" s="380" customFormat="1" ht="13.5" x14ac:dyDescent="0.25">
      <c r="A1885" s="383">
        <v>91331</v>
      </c>
      <c r="B1885" s="383" t="s">
        <v>2254</v>
      </c>
      <c r="C1885" s="383" t="s">
        <v>8</v>
      </c>
      <c r="D1885" s="384">
        <v>727.14</v>
      </c>
    </row>
    <row r="1886" spans="1:4" s="380" customFormat="1" ht="13.5" x14ac:dyDescent="0.25">
      <c r="A1886" s="383">
        <v>91332</v>
      </c>
      <c r="B1886" s="383" t="s">
        <v>2255</v>
      </c>
      <c r="C1886" s="383" t="s">
        <v>8</v>
      </c>
      <c r="D1886" s="384">
        <v>894.85</v>
      </c>
    </row>
    <row r="1887" spans="1:4" s="380" customFormat="1" ht="13.5" x14ac:dyDescent="0.25">
      <c r="A1887" s="383">
        <v>91333</v>
      </c>
      <c r="B1887" s="383" t="s">
        <v>2256</v>
      </c>
      <c r="C1887" s="383" t="s">
        <v>8</v>
      </c>
      <c r="D1887" s="384">
        <v>762.91</v>
      </c>
    </row>
    <row r="1888" spans="1:4" s="380" customFormat="1" ht="13.5" x14ac:dyDescent="0.25">
      <c r="A1888" s="383">
        <v>91334</v>
      </c>
      <c r="B1888" s="383" t="s">
        <v>2257</v>
      </c>
      <c r="C1888" s="383" t="s">
        <v>8</v>
      </c>
      <c r="D1888" s="385">
        <v>1183.3599999999999</v>
      </c>
    </row>
    <row r="1889" spans="1:4" s="380" customFormat="1" ht="13.5" x14ac:dyDescent="0.25">
      <c r="A1889" s="383">
        <v>91335</v>
      </c>
      <c r="B1889" s="383" t="s">
        <v>2258</v>
      </c>
      <c r="C1889" s="383" t="s">
        <v>8</v>
      </c>
      <c r="D1889" s="385">
        <v>1051.42</v>
      </c>
    </row>
    <row r="1890" spans="1:4" s="380" customFormat="1" ht="13.5" x14ac:dyDescent="0.25">
      <c r="A1890" s="383">
        <v>91336</v>
      </c>
      <c r="B1890" s="383" t="s">
        <v>2259</v>
      </c>
      <c r="C1890" s="383" t="s">
        <v>8</v>
      </c>
      <c r="D1890" s="385">
        <v>1442.49</v>
      </c>
    </row>
    <row r="1891" spans="1:4" s="380" customFormat="1" ht="13.5" x14ac:dyDescent="0.25">
      <c r="A1891" s="383">
        <v>91337</v>
      </c>
      <c r="B1891" s="383" t="s">
        <v>2260</v>
      </c>
      <c r="C1891" s="383" t="s">
        <v>8</v>
      </c>
      <c r="D1891" s="385">
        <v>1310.55</v>
      </c>
    </row>
    <row r="1892" spans="1:4" s="380" customFormat="1" ht="13.5" x14ac:dyDescent="0.25">
      <c r="A1892" s="383">
        <v>100659</v>
      </c>
      <c r="B1892" s="383" t="s">
        <v>2261</v>
      </c>
      <c r="C1892" s="383" t="s">
        <v>51</v>
      </c>
      <c r="D1892" s="384">
        <v>12.49</v>
      </c>
    </row>
    <row r="1893" spans="1:4" s="380" customFormat="1" ht="13.5" x14ac:dyDescent="0.25">
      <c r="A1893" s="383">
        <v>100660</v>
      </c>
      <c r="B1893" s="383" t="s">
        <v>2262</v>
      </c>
      <c r="C1893" s="383" t="s">
        <v>51</v>
      </c>
      <c r="D1893" s="384">
        <v>8.4</v>
      </c>
    </row>
    <row r="1894" spans="1:4" s="380" customFormat="1" ht="13.5" x14ac:dyDescent="0.25">
      <c r="A1894" s="383">
        <v>100675</v>
      </c>
      <c r="B1894" s="383" t="s">
        <v>2263</v>
      </c>
      <c r="C1894" s="383" t="s">
        <v>8</v>
      </c>
      <c r="D1894" s="384">
        <v>871.93</v>
      </c>
    </row>
    <row r="1895" spans="1:4" s="380" customFormat="1" ht="13.5" x14ac:dyDescent="0.25">
      <c r="A1895" s="383">
        <v>100676</v>
      </c>
      <c r="B1895" s="383" t="s">
        <v>2264</v>
      </c>
      <c r="C1895" s="383" t="s">
        <v>8</v>
      </c>
      <c r="D1895" s="384">
        <v>201.89</v>
      </c>
    </row>
    <row r="1896" spans="1:4" s="380" customFormat="1" ht="13.5" x14ac:dyDescent="0.25">
      <c r="A1896" s="383">
        <v>100678</v>
      </c>
      <c r="B1896" s="383" t="s">
        <v>2265</v>
      </c>
      <c r="C1896" s="383" t="s">
        <v>8</v>
      </c>
      <c r="D1896" s="384">
        <v>946.58</v>
      </c>
    </row>
    <row r="1897" spans="1:4" s="380" customFormat="1" ht="13.5" x14ac:dyDescent="0.25">
      <c r="A1897" s="383">
        <v>100679</v>
      </c>
      <c r="B1897" s="383" t="s">
        <v>2266</v>
      </c>
      <c r="C1897" s="383" t="s">
        <v>8</v>
      </c>
      <c r="D1897" s="384">
        <v>779.61</v>
      </c>
    </row>
    <row r="1898" spans="1:4" s="380" customFormat="1" ht="13.5" x14ac:dyDescent="0.25">
      <c r="A1898" s="383">
        <v>100680</v>
      </c>
      <c r="B1898" s="383" t="s">
        <v>2267</v>
      </c>
      <c r="C1898" s="383" t="s">
        <v>8</v>
      </c>
      <c r="D1898" s="384">
        <v>955.59</v>
      </c>
    </row>
    <row r="1899" spans="1:4" s="380" customFormat="1" ht="13.5" x14ac:dyDescent="0.25">
      <c r="A1899" s="383">
        <v>100681</v>
      </c>
      <c r="B1899" s="383" t="s">
        <v>2268</v>
      </c>
      <c r="C1899" s="383" t="s">
        <v>8</v>
      </c>
      <c r="D1899" s="384">
        <v>980.86</v>
      </c>
    </row>
    <row r="1900" spans="1:4" s="380" customFormat="1" ht="13.5" x14ac:dyDescent="0.25">
      <c r="A1900" s="383">
        <v>100682</v>
      </c>
      <c r="B1900" s="383" t="s">
        <v>2269</v>
      </c>
      <c r="C1900" s="383" t="s">
        <v>8</v>
      </c>
      <c r="D1900" s="384">
        <v>800.7</v>
      </c>
    </row>
    <row r="1901" spans="1:4" s="380" customFormat="1" ht="13.5" x14ac:dyDescent="0.25">
      <c r="A1901" s="383">
        <v>100683</v>
      </c>
      <c r="B1901" s="383" t="s">
        <v>2270</v>
      </c>
      <c r="C1901" s="383" t="s">
        <v>8</v>
      </c>
      <c r="D1901" s="385">
        <v>1029.17</v>
      </c>
    </row>
    <row r="1902" spans="1:4" s="380" customFormat="1" ht="13.5" x14ac:dyDescent="0.25">
      <c r="A1902" s="383">
        <v>100684</v>
      </c>
      <c r="B1902" s="383" t="s">
        <v>2271</v>
      </c>
      <c r="C1902" s="383" t="s">
        <v>8</v>
      </c>
      <c r="D1902" s="384">
        <v>843.93</v>
      </c>
    </row>
    <row r="1903" spans="1:4" s="380" customFormat="1" ht="13.5" x14ac:dyDescent="0.25">
      <c r="A1903" s="383">
        <v>100685</v>
      </c>
      <c r="B1903" s="383" t="s">
        <v>2272</v>
      </c>
      <c r="C1903" s="383" t="s">
        <v>8</v>
      </c>
      <c r="D1903" s="385">
        <v>1072.55</v>
      </c>
    </row>
    <row r="1904" spans="1:4" s="380" customFormat="1" ht="13.5" x14ac:dyDescent="0.25">
      <c r="A1904" s="383">
        <v>100686</v>
      </c>
      <c r="B1904" s="383" t="s">
        <v>2273</v>
      </c>
      <c r="C1904" s="383" t="s">
        <v>8</v>
      </c>
      <c r="D1904" s="384">
        <v>886.5</v>
      </c>
    </row>
    <row r="1905" spans="1:4" s="380" customFormat="1" ht="13.5" x14ac:dyDescent="0.25">
      <c r="A1905" s="383">
        <v>100687</v>
      </c>
      <c r="B1905" s="383" t="s">
        <v>2274</v>
      </c>
      <c r="C1905" s="383" t="s">
        <v>8</v>
      </c>
      <c r="D1905" s="384">
        <v>955.62</v>
      </c>
    </row>
    <row r="1906" spans="1:4" s="380" customFormat="1" ht="13.5" x14ac:dyDescent="0.25">
      <c r="A1906" s="383">
        <v>100688</v>
      </c>
      <c r="B1906" s="383" t="s">
        <v>2275</v>
      </c>
      <c r="C1906" s="383" t="s">
        <v>8</v>
      </c>
      <c r="D1906" s="384">
        <v>788.65</v>
      </c>
    </row>
    <row r="1907" spans="1:4" s="380" customFormat="1" ht="13.5" x14ac:dyDescent="0.25">
      <c r="A1907" s="383">
        <v>100689</v>
      </c>
      <c r="B1907" s="383" t="s">
        <v>2276</v>
      </c>
      <c r="C1907" s="383" t="s">
        <v>8</v>
      </c>
      <c r="D1907" s="385">
        <v>1035.2</v>
      </c>
    </row>
    <row r="1908" spans="1:4" s="380" customFormat="1" ht="13.5" x14ac:dyDescent="0.25">
      <c r="A1908" s="383">
        <v>100690</v>
      </c>
      <c r="B1908" s="383" t="s">
        <v>2277</v>
      </c>
      <c r="C1908" s="383" t="s">
        <v>8</v>
      </c>
      <c r="D1908" s="384">
        <v>849.96</v>
      </c>
    </row>
    <row r="1909" spans="1:4" s="380" customFormat="1" ht="13.5" x14ac:dyDescent="0.25">
      <c r="A1909" s="383">
        <v>100691</v>
      </c>
      <c r="B1909" s="383" t="s">
        <v>2278</v>
      </c>
      <c r="C1909" s="383" t="s">
        <v>8</v>
      </c>
      <c r="D1909" s="385">
        <v>1323.71</v>
      </c>
    </row>
    <row r="1910" spans="1:4" s="380" customFormat="1" ht="13.5" x14ac:dyDescent="0.25">
      <c r="A1910" s="383">
        <v>100692</v>
      </c>
      <c r="B1910" s="383" t="s">
        <v>2279</v>
      </c>
      <c r="C1910" s="383" t="s">
        <v>8</v>
      </c>
      <c r="D1910" s="385">
        <v>1138.47</v>
      </c>
    </row>
    <row r="1911" spans="1:4" s="380" customFormat="1" ht="13.5" x14ac:dyDescent="0.25">
      <c r="A1911" s="383">
        <v>100693</v>
      </c>
      <c r="B1911" s="383" t="s">
        <v>2280</v>
      </c>
      <c r="C1911" s="383" t="s">
        <v>8</v>
      </c>
      <c r="D1911" s="385">
        <v>1582.84</v>
      </c>
    </row>
    <row r="1912" spans="1:4" s="380" customFormat="1" ht="13.5" x14ac:dyDescent="0.25">
      <c r="A1912" s="383">
        <v>100694</v>
      </c>
      <c r="B1912" s="383" t="s">
        <v>2281</v>
      </c>
      <c r="C1912" s="383" t="s">
        <v>8</v>
      </c>
      <c r="D1912" s="385">
        <v>1397.6</v>
      </c>
    </row>
    <row r="1913" spans="1:4" s="380" customFormat="1" ht="13.5" x14ac:dyDescent="0.25">
      <c r="A1913" s="383">
        <v>100695</v>
      </c>
      <c r="B1913" s="383" t="s">
        <v>2282</v>
      </c>
      <c r="C1913" s="383" t="s">
        <v>8</v>
      </c>
      <c r="D1913" s="384">
        <v>52.95</v>
      </c>
    </row>
    <row r="1914" spans="1:4" s="380" customFormat="1" ht="13.5" x14ac:dyDescent="0.25">
      <c r="A1914" s="383">
        <v>100696</v>
      </c>
      <c r="B1914" s="383" t="s">
        <v>2283</v>
      </c>
      <c r="C1914" s="383" t="s">
        <v>8</v>
      </c>
      <c r="D1914" s="384">
        <v>58.85</v>
      </c>
    </row>
    <row r="1915" spans="1:4" s="380" customFormat="1" ht="13.5" x14ac:dyDescent="0.25">
      <c r="A1915" s="383">
        <v>100697</v>
      </c>
      <c r="B1915" s="383" t="s">
        <v>2284</v>
      </c>
      <c r="C1915" s="383" t="s">
        <v>8</v>
      </c>
      <c r="D1915" s="384">
        <v>64.78</v>
      </c>
    </row>
    <row r="1916" spans="1:4" s="380" customFormat="1" ht="13.5" x14ac:dyDescent="0.25">
      <c r="A1916" s="383">
        <v>100698</v>
      </c>
      <c r="B1916" s="383" t="s">
        <v>2285</v>
      </c>
      <c r="C1916" s="383" t="s">
        <v>8</v>
      </c>
      <c r="D1916" s="384">
        <v>70.69</v>
      </c>
    </row>
    <row r="1917" spans="1:4" s="380" customFormat="1" ht="13.5" x14ac:dyDescent="0.25">
      <c r="A1917" s="383">
        <v>100699</v>
      </c>
      <c r="B1917" s="383" t="s">
        <v>2286</v>
      </c>
      <c r="C1917" s="383" t="s">
        <v>8</v>
      </c>
      <c r="D1917" s="384">
        <v>84.25</v>
      </c>
    </row>
    <row r="1918" spans="1:4" s="380" customFormat="1" ht="13.5" x14ac:dyDescent="0.25">
      <c r="A1918" s="383">
        <v>100700</v>
      </c>
      <c r="B1918" s="383" t="s">
        <v>2287</v>
      </c>
      <c r="C1918" s="383" t="s">
        <v>8</v>
      </c>
      <c r="D1918" s="384">
        <v>800.93</v>
      </c>
    </row>
    <row r="1919" spans="1:4" s="380" customFormat="1" ht="13.5" x14ac:dyDescent="0.25">
      <c r="A1919" s="383">
        <v>100712</v>
      </c>
      <c r="B1919" s="383" t="s">
        <v>2288</v>
      </c>
      <c r="C1919" s="383" t="s">
        <v>8</v>
      </c>
      <c r="D1919" s="384">
        <v>775.43</v>
      </c>
    </row>
    <row r="1920" spans="1:4" s="380" customFormat="1" ht="13.5" x14ac:dyDescent="0.25">
      <c r="A1920" s="383">
        <v>100665</v>
      </c>
      <c r="B1920" s="383" t="s">
        <v>2289</v>
      </c>
      <c r="C1920" s="383" t="s">
        <v>4</v>
      </c>
      <c r="D1920" s="384">
        <v>774.37</v>
      </c>
    </row>
    <row r="1921" spans="1:4" s="380" customFormat="1" ht="13.5" x14ac:dyDescent="0.25">
      <c r="A1921" s="383">
        <v>100666</v>
      </c>
      <c r="B1921" s="383" t="s">
        <v>2290</v>
      </c>
      <c r="C1921" s="383" t="s">
        <v>4</v>
      </c>
      <c r="D1921" s="384">
        <v>617.38</v>
      </c>
    </row>
    <row r="1922" spans="1:4" s="380" customFormat="1" ht="13.5" x14ac:dyDescent="0.25">
      <c r="A1922" s="383">
        <v>100667</v>
      </c>
      <c r="B1922" s="383" t="s">
        <v>2291</v>
      </c>
      <c r="C1922" s="383" t="s">
        <v>4</v>
      </c>
      <c r="D1922" s="384">
        <v>996.31</v>
      </c>
    </row>
    <row r="1923" spans="1:4" s="380" customFormat="1" ht="13.5" x14ac:dyDescent="0.25">
      <c r="A1923" s="383">
        <v>100668</v>
      </c>
      <c r="B1923" s="383" t="s">
        <v>2292</v>
      </c>
      <c r="C1923" s="383" t="s">
        <v>4</v>
      </c>
      <c r="D1923" s="385">
        <v>1239.9100000000001</v>
      </c>
    </row>
    <row r="1924" spans="1:4" s="380" customFormat="1" ht="13.5" x14ac:dyDescent="0.25">
      <c r="A1924" s="383">
        <v>100669</v>
      </c>
      <c r="B1924" s="383" t="s">
        <v>2293</v>
      </c>
      <c r="C1924" s="383" t="s">
        <v>4</v>
      </c>
      <c r="D1924" s="384">
        <v>727.03</v>
      </c>
    </row>
    <row r="1925" spans="1:4" s="380" customFormat="1" ht="13.5" x14ac:dyDescent="0.25">
      <c r="A1925" s="383">
        <v>100670</v>
      </c>
      <c r="B1925" s="383" t="s">
        <v>2294</v>
      </c>
      <c r="C1925" s="383" t="s">
        <v>4</v>
      </c>
      <c r="D1925" s="384">
        <v>965.17</v>
      </c>
    </row>
    <row r="1926" spans="1:4" s="380" customFormat="1" ht="13.5" x14ac:dyDescent="0.25">
      <c r="A1926" s="383">
        <v>100671</v>
      </c>
      <c r="B1926" s="383" t="s">
        <v>2295</v>
      </c>
      <c r="C1926" s="383" t="s">
        <v>4</v>
      </c>
      <c r="D1926" s="385">
        <v>1190.93</v>
      </c>
    </row>
    <row r="1927" spans="1:4" s="380" customFormat="1" ht="13.5" x14ac:dyDescent="0.25">
      <c r="A1927" s="383">
        <v>100672</v>
      </c>
      <c r="B1927" s="383" t="s">
        <v>2296</v>
      </c>
      <c r="C1927" s="383" t="s">
        <v>4</v>
      </c>
      <c r="D1927" s="384">
        <v>779.32</v>
      </c>
    </row>
    <row r="1928" spans="1:4" s="380" customFormat="1" ht="13.5" x14ac:dyDescent="0.25">
      <c r="A1928" s="383">
        <v>100701</v>
      </c>
      <c r="B1928" s="383" t="s">
        <v>2297</v>
      </c>
      <c r="C1928" s="383" t="s">
        <v>4</v>
      </c>
      <c r="D1928" s="384">
        <v>489.85</v>
      </c>
    </row>
    <row r="1929" spans="1:4" s="380" customFormat="1" ht="13.5" x14ac:dyDescent="0.25">
      <c r="A1929" s="383">
        <v>94559</v>
      </c>
      <c r="B1929" s="383" t="s">
        <v>2298</v>
      </c>
      <c r="C1929" s="383" t="s">
        <v>4</v>
      </c>
      <c r="D1929" s="384">
        <v>752.76</v>
      </c>
    </row>
    <row r="1930" spans="1:4" s="380" customFormat="1" ht="13.5" x14ac:dyDescent="0.25">
      <c r="A1930" s="383">
        <v>94562</v>
      </c>
      <c r="B1930" s="383" t="s">
        <v>2299</v>
      </c>
      <c r="C1930" s="383" t="s">
        <v>4</v>
      </c>
      <c r="D1930" s="384">
        <v>726.52</v>
      </c>
    </row>
    <row r="1931" spans="1:4" s="380" customFormat="1" ht="13.5" x14ac:dyDescent="0.25">
      <c r="A1931" s="383">
        <v>94587</v>
      </c>
      <c r="B1931" s="383" t="s">
        <v>2300</v>
      </c>
      <c r="C1931" s="383" t="s">
        <v>51</v>
      </c>
      <c r="D1931" s="384">
        <v>70.040000000000006</v>
      </c>
    </row>
    <row r="1932" spans="1:4" s="380" customFormat="1" ht="13.5" x14ac:dyDescent="0.25">
      <c r="A1932" s="383">
        <v>94588</v>
      </c>
      <c r="B1932" s="383" t="s">
        <v>2301</v>
      </c>
      <c r="C1932" s="383" t="s">
        <v>51</v>
      </c>
      <c r="D1932" s="384">
        <v>64.27</v>
      </c>
    </row>
    <row r="1933" spans="1:4" s="380" customFormat="1" ht="13.5" x14ac:dyDescent="0.25">
      <c r="A1933" s="383">
        <v>99837</v>
      </c>
      <c r="B1933" s="383" t="s">
        <v>2302</v>
      </c>
      <c r="C1933" s="383" t="s">
        <v>51</v>
      </c>
      <c r="D1933" s="384">
        <v>665.31</v>
      </c>
    </row>
    <row r="1934" spans="1:4" s="380" customFormat="1" ht="13.5" x14ac:dyDescent="0.25">
      <c r="A1934" s="383">
        <v>99839</v>
      </c>
      <c r="B1934" s="383" t="s">
        <v>2303</v>
      </c>
      <c r="C1934" s="383" t="s">
        <v>51</v>
      </c>
      <c r="D1934" s="384">
        <v>525.34</v>
      </c>
    </row>
    <row r="1935" spans="1:4" s="380" customFormat="1" ht="13.5" x14ac:dyDescent="0.25">
      <c r="A1935" s="383">
        <v>99841</v>
      </c>
      <c r="B1935" s="383" t="s">
        <v>2304</v>
      </c>
      <c r="C1935" s="383" t="s">
        <v>51</v>
      </c>
      <c r="D1935" s="384">
        <v>829.11</v>
      </c>
    </row>
    <row r="1936" spans="1:4" s="380" customFormat="1" ht="13.5" x14ac:dyDescent="0.25">
      <c r="A1936" s="383">
        <v>99855</v>
      </c>
      <c r="B1936" s="383" t="s">
        <v>2305</v>
      </c>
      <c r="C1936" s="383" t="s">
        <v>51</v>
      </c>
      <c r="D1936" s="384">
        <v>121.98</v>
      </c>
    </row>
    <row r="1937" spans="1:4" s="380" customFormat="1" ht="13.5" x14ac:dyDescent="0.25">
      <c r="A1937" s="383">
        <v>99857</v>
      </c>
      <c r="B1937" s="383" t="s">
        <v>2306</v>
      </c>
      <c r="C1937" s="383" t="s">
        <v>51</v>
      </c>
      <c r="D1937" s="384">
        <v>82.95</v>
      </c>
    </row>
    <row r="1938" spans="1:4" s="380" customFormat="1" ht="13.5" x14ac:dyDescent="0.25">
      <c r="A1938" s="383">
        <v>99861</v>
      </c>
      <c r="B1938" s="383" t="s">
        <v>2307</v>
      </c>
      <c r="C1938" s="383" t="s">
        <v>4</v>
      </c>
      <c r="D1938" s="384">
        <v>619.57000000000005</v>
      </c>
    </row>
    <row r="1939" spans="1:4" s="380" customFormat="1" ht="13.5" x14ac:dyDescent="0.25">
      <c r="A1939" s="383">
        <v>99862</v>
      </c>
      <c r="B1939" s="383" t="s">
        <v>2308</v>
      </c>
      <c r="C1939" s="383" t="s">
        <v>4</v>
      </c>
      <c r="D1939" s="384">
        <v>534.79</v>
      </c>
    </row>
    <row r="1940" spans="1:4" s="380" customFormat="1" ht="13.5" x14ac:dyDescent="0.25">
      <c r="A1940" s="383">
        <v>90838</v>
      </c>
      <c r="B1940" s="383" t="s">
        <v>2309</v>
      </c>
      <c r="C1940" s="383" t="s">
        <v>8</v>
      </c>
      <c r="D1940" s="385">
        <v>1105.28</v>
      </c>
    </row>
    <row r="1941" spans="1:4" s="380" customFormat="1" ht="13.5" x14ac:dyDescent="0.25">
      <c r="A1941" s="383">
        <v>91338</v>
      </c>
      <c r="B1941" s="383" t="s">
        <v>2310</v>
      </c>
      <c r="C1941" s="383" t="s">
        <v>4</v>
      </c>
      <c r="D1941" s="384">
        <v>658.16</v>
      </c>
    </row>
    <row r="1942" spans="1:4" s="380" customFormat="1" ht="13.5" x14ac:dyDescent="0.25">
      <c r="A1942" s="383">
        <v>91341</v>
      </c>
      <c r="B1942" s="383" t="s">
        <v>264</v>
      </c>
      <c r="C1942" s="383" t="s">
        <v>4</v>
      </c>
      <c r="D1942" s="384">
        <v>489.64</v>
      </c>
    </row>
    <row r="1943" spans="1:4" s="380" customFormat="1" ht="13.5" x14ac:dyDescent="0.25">
      <c r="A1943" s="383">
        <v>94805</v>
      </c>
      <c r="B1943" s="383" t="s">
        <v>2311</v>
      </c>
      <c r="C1943" s="383" t="s">
        <v>8</v>
      </c>
      <c r="D1943" s="384">
        <v>765.2</v>
      </c>
    </row>
    <row r="1944" spans="1:4" s="380" customFormat="1" ht="13.5" x14ac:dyDescent="0.25">
      <c r="A1944" s="383">
        <v>94806</v>
      </c>
      <c r="B1944" s="383" t="s">
        <v>2312</v>
      </c>
      <c r="C1944" s="383" t="s">
        <v>8</v>
      </c>
      <c r="D1944" s="384">
        <v>531.24</v>
      </c>
    </row>
    <row r="1945" spans="1:4" s="380" customFormat="1" ht="13.5" x14ac:dyDescent="0.25">
      <c r="A1945" s="383">
        <v>94807</v>
      </c>
      <c r="B1945" s="383" t="s">
        <v>2313</v>
      </c>
      <c r="C1945" s="383" t="s">
        <v>8</v>
      </c>
      <c r="D1945" s="384">
        <v>635.99</v>
      </c>
    </row>
    <row r="1946" spans="1:4" s="380" customFormat="1" ht="13.5" x14ac:dyDescent="0.25">
      <c r="A1946" s="383">
        <v>100702</v>
      </c>
      <c r="B1946" s="383" t="s">
        <v>263</v>
      </c>
      <c r="C1946" s="383" t="s">
        <v>4</v>
      </c>
      <c r="D1946" s="384">
        <v>387.97</v>
      </c>
    </row>
    <row r="1947" spans="1:4" s="380" customFormat="1" ht="13.5" x14ac:dyDescent="0.25">
      <c r="A1947" s="383">
        <v>102188</v>
      </c>
      <c r="B1947" s="383" t="s">
        <v>12441</v>
      </c>
      <c r="C1947" s="383" t="s">
        <v>8</v>
      </c>
      <c r="D1947" s="384">
        <v>748.02</v>
      </c>
    </row>
    <row r="1948" spans="1:4" s="380" customFormat="1" ht="13.5" x14ac:dyDescent="0.25">
      <c r="A1948" s="383">
        <v>102189</v>
      </c>
      <c r="B1948" s="383" t="s">
        <v>12442</v>
      </c>
      <c r="C1948" s="383" t="s">
        <v>8</v>
      </c>
      <c r="D1948" s="384">
        <v>204.91</v>
      </c>
    </row>
    <row r="1949" spans="1:4" s="380" customFormat="1" ht="13.5" x14ac:dyDescent="0.25">
      <c r="A1949" s="383">
        <v>100703</v>
      </c>
      <c r="B1949" s="383" t="s">
        <v>2314</v>
      </c>
      <c r="C1949" s="383" t="s">
        <v>8</v>
      </c>
      <c r="D1949" s="384">
        <v>29.96</v>
      </c>
    </row>
    <row r="1950" spans="1:4" s="380" customFormat="1" ht="13.5" x14ac:dyDescent="0.25">
      <c r="A1950" s="383">
        <v>100704</v>
      </c>
      <c r="B1950" s="383" t="s">
        <v>2315</v>
      </c>
      <c r="C1950" s="383" t="s">
        <v>8</v>
      </c>
      <c r="D1950" s="384">
        <v>63.77</v>
      </c>
    </row>
    <row r="1951" spans="1:4" s="380" customFormat="1" ht="13.5" x14ac:dyDescent="0.25">
      <c r="A1951" s="383">
        <v>100705</v>
      </c>
      <c r="B1951" s="383" t="s">
        <v>271</v>
      </c>
      <c r="C1951" s="383" t="s">
        <v>8</v>
      </c>
      <c r="D1951" s="384">
        <v>72.989999999999995</v>
      </c>
    </row>
    <row r="1952" spans="1:4" s="380" customFormat="1" ht="13.5" x14ac:dyDescent="0.25">
      <c r="A1952" s="383">
        <v>100706</v>
      </c>
      <c r="B1952" s="383" t="s">
        <v>2316</v>
      </c>
      <c r="C1952" s="383" t="s">
        <v>8</v>
      </c>
      <c r="D1952" s="384">
        <v>64.55</v>
      </c>
    </row>
    <row r="1953" spans="1:4" s="380" customFormat="1" ht="13.5" x14ac:dyDescent="0.25">
      <c r="A1953" s="383">
        <v>100707</v>
      </c>
      <c r="B1953" s="383" t="s">
        <v>2317</v>
      </c>
      <c r="C1953" s="383" t="s">
        <v>8</v>
      </c>
      <c r="D1953" s="384">
        <v>134.9</v>
      </c>
    </row>
    <row r="1954" spans="1:4" s="380" customFormat="1" ht="13.5" x14ac:dyDescent="0.25">
      <c r="A1954" s="383">
        <v>100708</v>
      </c>
      <c r="B1954" s="383" t="s">
        <v>2318</v>
      </c>
      <c r="C1954" s="383" t="s">
        <v>8</v>
      </c>
      <c r="D1954" s="384">
        <v>169.16</v>
      </c>
    </row>
    <row r="1955" spans="1:4" s="380" customFormat="1" ht="13.5" x14ac:dyDescent="0.25">
      <c r="A1955" s="383">
        <v>100709</v>
      </c>
      <c r="B1955" s="383" t="s">
        <v>273</v>
      </c>
      <c r="C1955" s="383" t="s">
        <v>8</v>
      </c>
      <c r="D1955" s="384">
        <v>38.97</v>
      </c>
    </row>
    <row r="1956" spans="1:4" s="380" customFormat="1" ht="13.5" x14ac:dyDescent="0.25">
      <c r="A1956" s="383">
        <v>100710</v>
      </c>
      <c r="B1956" s="383" t="s">
        <v>2319</v>
      </c>
      <c r="C1956" s="383" t="s">
        <v>8</v>
      </c>
      <c r="D1956" s="384">
        <v>88.43</v>
      </c>
    </row>
    <row r="1957" spans="1:4" s="380" customFormat="1" ht="13.5" x14ac:dyDescent="0.25">
      <c r="A1957" s="383">
        <v>102151</v>
      </c>
      <c r="B1957" s="383" t="s">
        <v>12443</v>
      </c>
      <c r="C1957" s="383" t="s">
        <v>4</v>
      </c>
      <c r="D1957" s="384">
        <v>112.35</v>
      </c>
    </row>
    <row r="1958" spans="1:4" s="380" customFormat="1" ht="13.5" x14ac:dyDescent="0.25">
      <c r="A1958" s="383">
        <v>102152</v>
      </c>
      <c r="B1958" s="383" t="s">
        <v>12444</v>
      </c>
      <c r="C1958" s="383" t="s">
        <v>4</v>
      </c>
      <c r="D1958" s="384">
        <v>136.68</v>
      </c>
    </row>
    <row r="1959" spans="1:4" s="380" customFormat="1" ht="13.5" x14ac:dyDescent="0.25">
      <c r="A1959" s="383">
        <v>102153</v>
      </c>
      <c r="B1959" s="383" t="s">
        <v>12445</v>
      </c>
      <c r="C1959" s="383" t="s">
        <v>4</v>
      </c>
      <c r="D1959" s="384">
        <v>169.12</v>
      </c>
    </row>
    <row r="1960" spans="1:4" s="380" customFormat="1" ht="13.5" x14ac:dyDescent="0.25">
      <c r="A1960" s="383">
        <v>102154</v>
      </c>
      <c r="B1960" s="383" t="s">
        <v>12446</v>
      </c>
      <c r="C1960" s="383" t="s">
        <v>4</v>
      </c>
      <c r="D1960" s="384">
        <v>145.24</v>
      </c>
    </row>
    <row r="1961" spans="1:4" s="380" customFormat="1" ht="13.5" x14ac:dyDescent="0.25">
      <c r="A1961" s="383">
        <v>102155</v>
      </c>
      <c r="B1961" s="383" t="s">
        <v>12447</v>
      </c>
      <c r="C1961" s="383" t="s">
        <v>4</v>
      </c>
      <c r="D1961" s="384">
        <v>171.77</v>
      </c>
    </row>
    <row r="1962" spans="1:4" s="380" customFormat="1" ht="13.5" x14ac:dyDescent="0.25">
      <c r="A1962" s="383">
        <v>102156</v>
      </c>
      <c r="B1962" s="383" t="s">
        <v>12448</v>
      </c>
      <c r="C1962" s="383" t="s">
        <v>4</v>
      </c>
      <c r="D1962" s="384">
        <v>162.19</v>
      </c>
    </row>
    <row r="1963" spans="1:4" s="380" customFormat="1" ht="13.5" x14ac:dyDescent="0.25">
      <c r="A1963" s="383">
        <v>102157</v>
      </c>
      <c r="B1963" s="383" t="s">
        <v>12449</v>
      </c>
      <c r="C1963" s="383" t="s">
        <v>4</v>
      </c>
      <c r="D1963" s="384">
        <v>218.97</v>
      </c>
    </row>
    <row r="1964" spans="1:4" s="380" customFormat="1" ht="13.5" x14ac:dyDescent="0.25">
      <c r="A1964" s="383">
        <v>102158</v>
      </c>
      <c r="B1964" s="383" t="s">
        <v>12450</v>
      </c>
      <c r="C1964" s="383" t="s">
        <v>4</v>
      </c>
      <c r="D1964" s="384">
        <v>219.2</v>
      </c>
    </row>
    <row r="1965" spans="1:4" s="380" customFormat="1" ht="13.5" x14ac:dyDescent="0.25">
      <c r="A1965" s="383">
        <v>102159</v>
      </c>
      <c r="B1965" s="383" t="s">
        <v>12451</v>
      </c>
      <c r="C1965" s="383" t="s">
        <v>4</v>
      </c>
      <c r="D1965" s="384">
        <v>259.13</v>
      </c>
    </row>
    <row r="1966" spans="1:4" s="380" customFormat="1" ht="13.5" x14ac:dyDescent="0.25">
      <c r="A1966" s="383">
        <v>102160</v>
      </c>
      <c r="B1966" s="383" t="s">
        <v>12452</v>
      </c>
      <c r="C1966" s="383" t="s">
        <v>4</v>
      </c>
      <c r="D1966" s="384">
        <v>120.46</v>
      </c>
    </row>
    <row r="1967" spans="1:4" s="380" customFormat="1" ht="13.5" x14ac:dyDescent="0.25">
      <c r="A1967" s="383">
        <v>102161</v>
      </c>
      <c r="B1967" s="383" t="s">
        <v>12453</v>
      </c>
      <c r="C1967" s="383" t="s">
        <v>4</v>
      </c>
      <c r="D1967" s="384">
        <v>211.07</v>
      </c>
    </row>
    <row r="1968" spans="1:4" s="380" customFormat="1" ht="13.5" x14ac:dyDescent="0.25">
      <c r="A1968" s="383">
        <v>102162</v>
      </c>
      <c r="B1968" s="383" t="s">
        <v>12454</v>
      </c>
      <c r="C1968" s="383" t="s">
        <v>4</v>
      </c>
      <c r="D1968" s="384">
        <v>235.4</v>
      </c>
    </row>
    <row r="1969" spans="1:4" s="380" customFormat="1" ht="13.5" x14ac:dyDescent="0.25">
      <c r="A1969" s="383">
        <v>102163</v>
      </c>
      <c r="B1969" s="383" t="s">
        <v>12455</v>
      </c>
      <c r="C1969" s="383" t="s">
        <v>4</v>
      </c>
      <c r="D1969" s="384">
        <v>267.83999999999997</v>
      </c>
    </row>
    <row r="1970" spans="1:4" s="380" customFormat="1" ht="13.5" x14ac:dyDescent="0.25">
      <c r="A1970" s="383">
        <v>102164</v>
      </c>
      <c r="B1970" s="383" t="s">
        <v>12456</v>
      </c>
      <c r="C1970" s="383" t="s">
        <v>4</v>
      </c>
      <c r="D1970" s="384">
        <v>225.79</v>
      </c>
    </row>
    <row r="1971" spans="1:4" s="380" customFormat="1" ht="13.5" x14ac:dyDescent="0.25">
      <c r="A1971" s="383">
        <v>102165</v>
      </c>
      <c r="B1971" s="383" t="s">
        <v>12457</v>
      </c>
      <c r="C1971" s="383" t="s">
        <v>4</v>
      </c>
      <c r="D1971" s="384">
        <v>252.32</v>
      </c>
    </row>
    <row r="1972" spans="1:4" s="380" customFormat="1" ht="13.5" x14ac:dyDescent="0.25">
      <c r="A1972" s="383">
        <v>102166</v>
      </c>
      <c r="B1972" s="383" t="s">
        <v>12458</v>
      </c>
      <c r="C1972" s="383" t="s">
        <v>4</v>
      </c>
      <c r="D1972" s="384">
        <v>224.56</v>
      </c>
    </row>
    <row r="1973" spans="1:4" s="380" customFormat="1" ht="13.5" x14ac:dyDescent="0.25">
      <c r="A1973" s="383">
        <v>102167</v>
      </c>
      <c r="B1973" s="383" t="s">
        <v>12459</v>
      </c>
      <c r="C1973" s="383" t="s">
        <v>4</v>
      </c>
      <c r="D1973" s="384">
        <v>281.33999999999997</v>
      </c>
    </row>
    <row r="1974" spans="1:4" s="380" customFormat="1" ht="13.5" x14ac:dyDescent="0.25">
      <c r="A1974" s="383">
        <v>102168</v>
      </c>
      <c r="B1974" s="383" t="s">
        <v>12460</v>
      </c>
      <c r="C1974" s="383" t="s">
        <v>4</v>
      </c>
      <c r="D1974" s="384">
        <v>265.42</v>
      </c>
    </row>
    <row r="1975" spans="1:4" s="380" customFormat="1" ht="13.5" x14ac:dyDescent="0.25">
      <c r="A1975" s="383">
        <v>102169</v>
      </c>
      <c r="B1975" s="383" t="s">
        <v>12461</v>
      </c>
      <c r="C1975" s="383" t="s">
        <v>4</v>
      </c>
      <c r="D1975" s="384">
        <v>299.38</v>
      </c>
    </row>
    <row r="1976" spans="1:4" s="380" customFormat="1" ht="13.5" x14ac:dyDescent="0.25">
      <c r="A1976" s="383">
        <v>102170</v>
      </c>
      <c r="B1976" s="383" t="s">
        <v>12462</v>
      </c>
      <c r="C1976" s="383" t="s">
        <v>4</v>
      </c>
      <c r="D1976" s="384">
        <v>219.18</v>
      </c>
    </row>
    <row r="1977" spans="1:4" s="380" customFormat="1" ht="13.5" x14ac:dyDescent="0.25">
      <c r="A1977" s="383">
        <v>102171</v>
      </c>
      <c r="B1977" s="383" t="s">
        <v>12463</v>
      </c>
      <c r="C1977" s="383" t="s">
        <v>4</v>
      </c>
      <c r="D1977" s="384">
        <v>355.57</v>
      </c>
    </row>
    <row r="1978" spans="1:4" s="380" customFormat="1" ht="13.5" x14ac:dyDescent="0.25">
      <c r="A1978" s="383">
        <v>102172</v>
      </c>
      <c r="B1978" s="383" t="s">
        <v>12464</v>
      </c>
      <c r="C1978" s="383" t="s">
        <v>4</v>
      </c>
      <c r="D1978" s="384">
        <v>338.12</v>
      </c>
    </row>
    <row r="1979" spans="1:4" s="380" customFormat="1" ht="13.5" x14ac:dyDescent="0.25">
      <c r="A1979" s="383">
        <v>102176</v>
      </c>
      <c r="B1979" s="383" t="s">
        <v>12465</v>
      </c>
      <c r="C1979" s="383" t="s">
        <v>4</v>
      </c>
      <c r="D1979" s="384">
        <v>621.73</v>
      </c>
    </row>
    <row r="1980" spans="1:4" s="380" customFormat="1" ht="13.5" x14ac:dyDescent="0.25">
      <c r="A1980" s="383">
        <v>102177</v>
      </c>
      <c r="B1980" s="383" t="s">
        <v>12466</v>
      </c>
      <c r="C1980" s="383" t="s">
        <v>4</v>
      </c>
      <c r="D1980" s="385">
        <v>1192.6600000000001</v>
      </c>
    </row>
    <row r="1981" spans="1:4" s="380" customFormat="1" ht="13.5" x14ac:dyDescent="0.25">
      <c r="A1981" s="383">
        <v>102178</v>
      </c>
      <c r="B1981" s="383" t="s">
        <v>12467</v>
      </c>
      <c r="C1981" s="383" t="s">
        <v>4</v>
      </c>
      <c r="D1981" s="385">
        <v>1357.56</v>
      </c>
    </row>
    <row r="1982" spans="1:4" s="380" customFormat="1" ht="13.5" x14ac:dyDescent="0.25">
      <c r="A1982" s="383">
        <v>102179</v>
      </c>
      <c r="B1982" s="383" t="s">
        <v>12468</v>
      </c>
      <c r="C1982" s="383" t="s">
        <v>4</v>
      </c>
      <c r="D1982" s="384">
        <v>238.02</v>
      </c>
    </row>
    <row r="1983" spans="1:4" s="380" customFormat="1" ht="13.5" x14ac:dyDescent="0.25">
      <c r="A1983" s="383">
        <v>102180</v>
      </c>
      <c r="B1983" s="383" t="s">
        <v>12469</v>
      </c>
      <c r="C1983" s="383" t="s">
        <v>4</v>
      </c>
      <c r="D1983" s="384">
        <v>264.70999999999998</v>
      </c>
    </row>
    <row r="1984" spans="1:4" s="380" customFormat="1" ht="13.5" x14ac:dyDescent="0.25">
      <c r="A1984" s="383">
        <v>102181</v>
      </c>
      <c r="B1984" s="383" t="s">
        <v>12470</v>
      </c>
      <c r="C1984" s="383" t="s">
        <v>4</v>
      </c>
      <c r="D1984" s="384">
        <v>302.75</v>
      </c>
    </row>
    <row r="1985" spans="1:4" s="380" customFormat="1" ht="13.5" x14ac:dyDescent="0.25">
      <c r="A1985" s="383">
        <v>102182</v>
      </c>
      <c r="B1985" s="383" t="s">
        <v>12471</v>
      </c>
      <c r="C1985" s="383" t="s">
        <v>8</v>
      </c>
      <c r="D1985" s="384">
        <v>618.41</v>
      </c>
    </row>
    <row r="1986" spans="1:4" s="380" customFormat="1" ht="13.5" x14ac:dyDescent="0.25">
      <c r="A1986" s="383">
        <v>102183</v>
      </c>
      <c r="B1986" s="383" t="s">
        <v>12472</v>
      </c>
      <c r="C1986" s="383" t="s">
        <v>8</v>
      </c>
      <c r="D1986" s="385">
        <v>1247.08</v>
      </c>
    </row>
    <row r="1987" spans="1:4" s="380" customFormat="1" ht="13.5" x14ac:dyDescent="0.25">
      <c r="A1987" s="383">
        <v>102184</v>
      </c>
      <c r="B1987" s="383" t="s">
        <v>12473</v>
      </c>
      <c r="C1987" s="383" t="s">
        <v>8</v>
      </c>
      <c r="D1987" s="385">
        <v>1347.37</v>
      </c>
    </row>
    <row r="1988" spans="1:4" s="380" customFormat="1" ht="13.5" x14ac:dyDescent="0.25">
      <c r="A1988" s="383">
        <v>102185</v>
      </c>
      <c r="B1988" s="383" t="s">
        <v>12474</v>
      </c>
      <c r="C1988" s="383" t="s">
        <v>8</v>
      </c>
      <c r="D1988" s="385">
        <v>2704.72</v>
      </c>
    </row>
    <row r="1989" spans="1:4" s="380" customFormat="1" ht="13.5" x14ac:dyDescent="0.25">
      <c r="A1989" s="383">
        <v>102190</v>
      </c>
      <c r="B1989" s="383" t="s">
        <v>12475</v>
      </c>
      <c r="C1989" s="383" t="s">
        <v>4</v>
      </c>
      <c r="D1989" s="384">
        <v>15.75</v>
      </c>
    </row>
    <row r="1990" spans="1:4" s="380" customFormat="1" ht="13.5" x14ac:dyDescent="0.25">
      <c r="A1990" s="383">
        <v>102191</v>
      </c>
      <c r="B1990" s="383" t="s">
        <v>12476</v>
      </c>
      <c r="C1990" s="383" t="s">
        <v>4</v>
      </c>
      <c r="D1990" s="384">
        <v>19.14</v>
      </c>
    </row>
    <row r="1991" spans="1:4" s="380" customFormat="1" ht="13.5" x14ac:dyDescent="0.25">
      <c r="A1991" s="383">
        <v>102192</v>
      </c>
      <c r="B1991" s="383" t="s">
        <v>12477</v>
      </c>
      <c r="C1991" s="383" t="s">
        <v>4</v>
      </c>
      <c r="D1991" s="384">
        <v>13.67</v>
      </c>
    </row>
    <row r="1992" spans="1:4" s="380" customFormat="1" ht="13.5" x14ac:dyDescent="0.25">
      <c r="A1992" s="383">
        <v>94569</v>
      </c>
      <c r="B1992" s="383" t="s">
        <v>262</v>
      </c>
      <c r="C1992" s="383" t="s">
        <v>4</v>
      </c>
      <c r="D1992" s="384">
        <v>513.98</v>
      </c>
    </row>
    <row r="1993" spans="1:4" s="380" customFormat="1" ht="13.5" x14ac:dyDescent="0.25">
      <c r="A1993" s="383">
        <v>94570</v>
      </c>
      <c r="B1993" s="383" t="s">
        <v>2320</v>
      </c>
      <c r="C1993" s="383" t="s">
        <v>4</v>
      </c>
      <c r="D1993" s="384">
        <v>323.37</v>
      </c>
    </row>
    <row r="1994" spans="1:4" s="380" customFormat="1" ht="13.5" x14ac:dyDescent="0.25">
      <c r="A1994" s="383">
        <v>94572</v>
      </c>
      <c r="B1994" s="383" t="s">
        <v>2321</v>
      </c>
      <c r="C1994" s="383" t="s">
        <v>4</v>
      </c>
      <c r="D1994" s="384">
        <v>460.45</v>
      </c>
    </row>
    <row r="1995" spans="1:4" s="380" customFormat="1" ht="13.5" x14ac:dyDescent="0.25">
      <c r="A1995" s="383">
        <v>94573</v>
      </c>
      <c r="B1995" s="383" t="s">
        <v>2322</v>
      </c>
      <c r="C1995" s="383" t="s">
        <v>4</v>
      </c>
      <c r="D1995" s="384">
        <v>356.74</v>
      </c>
    </row>
    <row r="1996" spans="1:4" s="380" customFormat="1" ht="13.5" x14ac:dyDescent="0.25">
      <c r="A1996" s="383">
        <v>94580</v>
      </c>
      <c r="B1996" s="383" t="s">
        <v>2323</v>
      </c>
      <c r="C1996" s="383" t="s">
        <v>4</v>
      </c>
      <c r="D1996" s="384">
        <v>522.36</v>
      </c>
    </row>
    <row r="1997" spans="1:4" s="380" customFormat="1" ht="13.5" x14ac:dyDescent="0.25">
      <c r="A1997" s="383">
        <v>100674</v>
      </c>
      <c r="B1997" s="383" t="s">
        <v>2324</v>
      </c>
      <c r="C1997" s="383" t="s">
        <v>4</v>
      </c>
      <c r="D1997" s="384">
        <v>338.22</v>
      </c>
    </row>
    <row r="1998" spans="1:4" s="380" customFormat="1" ht="13.5" x14ac:dyDescent="0.25">
      <c r="A1998" s="383">
        <v>101096</v>
      </c>
      <c r="B1998" s="383" t="s">
        <v>2325</v>
      </c>
      <c r="C1998" s="383" t="s">
        <v>24</v>
      </c>
      <c r="D1998" s="385">
        <v>1116.5</v>
      </c>
    </row>
    <row r="1999" spans="1:4" s="380" customFormat="1" ht="13.5" x14ac:dyDescent="0.25">
      <c r="A1999" s="383">
        <v>101097</v>
      </c>
      <c r="B1999" s="383" t="s">
        <v>2326</v>
      </c>
      <c r="C1999" s="383" t="s">
        <v>24</v>
      </c>
      <c r="D1999" s="385">
        <v>1068.06</v>
      </c>
    </row>
    <row r="2000" spans="1:4" s="380" customFormat="1" ht="13.5" x14ac:dyDescent="0.25">
      <c r="A2000" s="383">
        <v>101098</v>
      </c>
      <c r="B2000" s="383" t="s">
        <v>2327</v>
      </c>
      <c r="C2000" s="383" t="s">
        <v>24</v>
      </c>
      <c r="D2000" s="385">
        <v>1012.83</v>
      </c>
    </row>
    <row r="2001" spans="1:4" s="380" customFormat="1" ht="13.5" x14ac:dyDescent="0.25">
      <c r="A2001" s="383">
        <v>101099</v>
      </c>
      <c r="B2001" s="383" t="s">
        <v>2328</v>
      </c>
      <c r="C2001" s="383" t="s">
        <v>24</v>
      </c>
      <c r="D2001" s="384">
        <v>930.14</v>
      </c>
    </row>
    <row r="2002" spans="1:4" s="380" customFormat="1" ht="13.5" x14ac:dyDescent="0.25">
      <c r="A2002" s="383">
        <v>101100</v>
      </c>
      <c r="B2002" s="383" t="s">
        <v>2329</v>
      </c>
      <c r="C2002" s="383" t="s">
        <v>24</v>
      </c>
      <c r="D2002" s="384">
        <v>871.57</v>
      </c>
    </row>
    <row r="2003" spans="1:4" s="380" customFormat="1" ht="13.5" x14ac:dyDescent="0.25">
      <c r="A2003" s="383">
        <v>101101</v>
      </c>
      <c r="B2003" s="383" t="s">
        <v>2330</v>
      </c>
      <c r="C2003" s="383" t="s">
        <v>24</v>
      </c>
      <c r="D2003" s="384">
        <v>856.25</v>
      </c>
    </row>
    <row r="2004" spans="1:4" s="380" customFormat="1" ht="13.5" x14ac:dyDescent="0.25">
      <c r="A2004" s="383">
        <v>101102</v>
      </c>
      <c r="B2004" s="383" t="s">
        <v>2331</v>
      </c>
      <c r="C2004" s="383" t="s">
        <v>24</v>
      </c>
      <c r="D2004" s="384">
        <v>846.72</v>
      </c>
    </row>
    <row r="2005" spans="1:4" s="380" customFormat="1" ht="13.5" x14ac:dyDescent="0.25">
      <c r="A2005" s="383">
        <v>101103</v>
      </c>
      <c r="B2005" s="383" t="s">
        <v>2332</v>
      </c>
      <c r="C2005" s="383" t="s">
        <v>24</v>
      </c>
      <c r="D2005" s="384">
        <v>793.68</v>
      </c>
    </row>
    <row r="2006" spans="1:4" s="380" customFormat="1" ht="13.5" x14ac:dyDescent="0.25">
      <c r="A2006" s="383">
        <v>101104</v>
      </c>
      <c r="B2006" s="383" t="s">
        <v>2333</v>
      </c>
      <c r="C2006" s="383" t="s">
        <v>24</v>
      </c>
      <c r="D2006" s="384">
        <v>965.07</v>
      </c>
    </row>
    <row r="2007" spans="1:4" s="380" customFormat="1" ht="13.5" x14ac:dyDescent="0.25">
      <c r="A2007" s="383">
        <v>101105</v>
      </c>
      <c r="B2007" s="383" t="s">
        <v>2334</v>
      </c>
      <c r="C2007" s="383" t="s">
        <v>24</v>
      </c>
      <c r="D2007" s="384">
        <v>919.26</v>
      </c>
    </row>
    <row r="2008" spans="1:4" s="380" customFormat="1" ht="13.5" x14ac:dyDescent="0.25">
      <c r="A2008" s="383">
        <v>101106</v>
      </c>
      <c r="B2008" s="383" t="s">
        <v>2335</v>
      </c>
      <c r="C2008" s="383" t="s">
        <v>24</v>
      </c>
      <c r="D2008" s="384">
        <v>868.37</v>
      </c>
    </row>
    <row r="2009" spans="1:4" s="380" customFormat="1" ht="13.5" x14ac:dyDescent="0.25">
      <c r="A2009" s="383">
        <v>101107</v>
      </c>
      <c r="B2009" s="383" t="s">
        <v>2336</v>
      </c>
      <c r="C2009" s="383" t="s">
        <v>24</v>
      </c>
      <c r="D2009" s="384">
        <v>790.99</v>
      </c>
    </row>
    <row r="2010" spans="1:4" s="380" customFormat="1" ht="13.5" x14ac:dyDescent="0.25">
      <c r="A2010" s="383">
        <v>101108</v>
      </c>
      <c r="B2010" s="383" t="s">
        <v>2337</v>
      </c>
      <c r="C2010" s="383" t="s">
        <v>24</v>
      </c>
      <c r="D2010" s="384">
        <v>716.04</v>
      </c>
    </row>
    <row r="2011" spans="1:4" s="380" customFormat="1" ht="13.5" x14ac:dyDescent="0.25">
      <c r="A2011" s="383">
        <v>101109</v>
      </c>
      <c r="B2011" s="383" t="s">
        <v>2338</v>
      </c>
      <c r="C2011" s="383" t="s">
        <v>24</v>
      </c>
      <c r="D2011" s="384">
        <v>703.56</v>
      </c>
    </row>
    <row r="2012" spans="1:4" s="380" customFormat="1" ht="13.5" x14ac:dyDescent="0.25">
      <c r="A2012" s="383">
        <v>101110</v>
      </c>
      <c r="B2012" s="383" t="s">
        <v>2339</v>
      </c>
      <c r="C2012" s="383" t="s">
        <v>24</v>
      </c>
      <c r="D2012" s="384">
        <v>698.84</v>
      </c>
    </row>
    <row r="2013" spans="1:4" s="380" customFormat="1" ht="13.5" x14ac:dyDescent="0.25">
      <c r="A2013" s="383">
        <v>101111</v>
      </c>
      <c r="B2013" s="383" t="s">
        <v>2340</v>
      </c>
      <c r="C2013" s="383" t="s">
        <v>24</v>
      </c>
      <c r="D2013" s="384">
        <v>651.58000000000004</v>
      </c>
    </row>
    <row r="2014" spans="1:4" s="380" customFormat="1" ht="13.5" x14ac:dyDescent="0.25">
      <c r="A2014" s="383">
        <v>101112</v>
      </c>
      <c r="B2014" s="383" t="s">
        <v>2341</v>
      </c>
      <c r="C2014" s="383" t="s">
        <v>24</v>
      </c>
      <c r="D2014" s="384">
        <v>767.32</v>
      </c>
    </row>
    <row r="2015" spans="1:4" s="380" customFormat="1" ht="13.5" x14ac:dyDescent="0.25">
      <c r="A2015" s="383">
        <v>101113</v>
      </c>
      <c r="B2015" s="383" t="s">
        <v>2342</v>
      </c>
      <c r="C2015" s="383" t="s">
        <v>24</v>
      </c>
      <c r="D2015" s="384">
        <v>617.26</v>
      </c>
    </row>
    <row r="2016" spans="1:4" s="380" customFormat="1" ht="13.5" x14ac:dyDescent="0.25">
      <c r="A2016" s="383">
        <v>95601</v>
      </c>
      <c r="B2016" s="383" t="s">
        <v>12478</v>
      </c>
      <c r="C2016" s="383" t="s">
        <v>8</v>
      </c>
      <c r="D2016" s="384">
        <v>13.89</v>
      </c>
    </row>
    <row r="2017" spans="1:4" s="380" customFormat="1" ht="13.5" x14ac:dyDescent="0.25">
      <c r="A2017" s="383">
        <v>95602</v>
      </c>
      <c r="B2017" s="383" t="s">
        <v>12479</v>
      </c>
      <c r="C2017" s="383" t="s">
        <v>8</v>
      </c>
      <c r="D2017" s="384">
        <v>22.23</v>
      </c>
    </row>
    <row r="2018" spans="1:4" s="380" customFormat="1" ht="13.5" x14ac:dyDescent="0.25">
      <c r="A2018" s="383">
        <v>95603</v>
      </c>
      <c r="B2018" s="383" t="s">
        <v>12480</v>
      </c>
      <c r="C2018" s="383" t="s">
        <v>8</v>
      </c>
      <c r="D2018" s="384">
        <v>37.94</v>
      </c>
    </row>
    <row r="2019" spans="1:4" s="380" customFormat="1" ht="13.5" x14ac:dyDescent="0.25">
      <c r="A2019" s="383">
        <v>95604</v>
      </c>
      <c r="B2019" s="383" t="s">
        <v>12481</v>
      </c>
      <c r="C2019" s="383" t="s">
        <v>8</v>
      </c>
      <c r="D2019" s="384">
        <v>58.88</v>
      </c>
    </row>
    <row r="2020" spans="1:4" s="380" customFormat="1" ht="13.5" x14ac:dyDescent="0.25">
      <c r="A2020" s="383">
        <v>95605</v>
      </c>
      <c r="B2020" s="383" t="s">
        <v>12482</v>
      </c>
      <c r="C2020" s="383" t="s">
        <v>8</v>
      </c>
      <c r="D2020" s="384">
        <v>108.12</v>
      </c>
    </row>
    <row r="2021" spans="1:4" s="380" customFormat="1" ht="13.5" x14ac:dyDescent="0.25">
      <c r="A2021" s="383">
        <v>95607</v>
      </c>
      <c r="B2021" s="383" t="s">
        <v>12483</v>
      </c>
      <c r="C2021" s="383" t="s">
        <v>8</v>
      </c>
      <c r="D2021" s="384">
        <v>12.28</v>
      </c>
    </row>
    <row r="2022" spans="1:4" s="380" customFormat="1" ht="13.5" x14ac:dyDescent="0.25">
      <c r="A2022" s="383">
        <v>95608</v>
      </c>
      <c r="B2022" s="383" t="s">
        <v>12484</v>
      </c>
      <c r="C2022" s="383" t="s">
        <v>8</v>
      </c>
      <c r="D2022" s="384">
        <v>17.82</v>
      </c>
    </row>
    <row r="2023" spans="1:4" s="380" customFormat="1" ht="13.5" x14ac:dyDescent="0.25">
      <c r="A2023" s="383">
        <v>95609</v>
      </c>
      <c r="B2023" s="383" t="s">
        <v>12485</v>
      </c>
      <c r="C2023" s="383" t="s">
        <v>8</v>
      </c>
      <c r="D2023" s="384">
        <v>22.61</v>
      </c>
    </row>
    <row r="2024" spans="1:4" s="380" customFormat="1" ht="13.5" x14ac:dyDescent="0.25">
      <c r="A2024" s="383">
        <v>100651</v>
      </c>
      <c r="B2024" s="383" t="s">
        <v>12486</v>
      </c>
      <c r="C2024" s="383" t="s">
        <v>51</v>
      </c>
      <c r="D2024" s="384">
        <v>106.69</v>
      </c>
    </row>
    <row r="2025" spans="1:4" s="380" customFormat="1" ht="13.5" x14ac:dyDescent="0.25">
      <c r="A2025" s="383">
        <v>100652</v>
      </c>
      <c r="B2025" s="383" t="s">
        <v>12487</v>
      </c>
      <c r="C2025" s="383" t="s">
        <v>51</v>
      </c>
      <c r="D2025" s="384">
        <v>196.44</v>
      </c>
    </row>
    <row r="2026" spans="1:4" s="380" customFormat="1" ht="13.5" x14ac:dyDescent="0.25">
      <c r="A2026" s="383">
        <v>100653</v>
      </c>
      <c r="B2026" s="383" t="s">
        <v>12488</v>
      </c>
      <c r="C2026" s="383" t="s">
        <v>51</v>
      </c>
      <c r="D2026" s="384">
        <v>324.56</v>
      </c>
    </row>
    <row r="2027" spans="1:4" s="380" customFormat="1" ht="13.5" x14ac:dyDescent="0.25">
      <c r="A2027" s="383">
        <v>100654</v>
      </c>
      <c r="B2027" s="383" t="s">
        <v>12489</v>
      </c>
      <c r="C2027" s="383" t="s">
        <v>51</v>
      </c>
      <c r="D2027" s="384">
        <v>463.81</v>
      </c>
    </row>
    <row r="2028" spans="1:4" s="380" customFormat="1" ht="13.5" x14ac:dyDescent="0.25">
      <c r="A2028" s="383">
        <v>100655</v>
      </c>
      <c r="B2028" s="383" t="s">
        <v>12490</v>
      </c>
      <c r="C2028" s="383" t="s">
        <v>51</v>
      </c>
      <c r="D2028" s="384">
        <v>525.62</v>
      </c>
    </row>
    <row r="2029" spans="1:4" s="380" customFormat="1" ht="13.5" x14ac:dyDescent="0.25">
      <c r="A2029" s="383">
        <v>100656</v>
      </c>
      <c r="B2029" s="383" t="s">
        <v>2343</v>
      </c>
      <c r="C2029" s="383" t="s">
        <v>51</v>
      </c>
      <c r="D2029" s="384">
        <v>69.66</v>
      </c>
    </row>
    <row r="2030" spans="1:4" s="380" customFormat="1" ht="13.5" x14ac:dyDescent="0.25">
      <c r="A2030" s="383">
        <v>100657</v>
      </c>
      <c r="B2030" s="383" t="s">
        <v>2344</v>
      </c>
      <c r="C2030" s="383" t="s">
        <v>51</v>
      </c>
      <c r="D2030" s="384">
        <v>88.63</v>
      </c>
    </row>
    <row r="2031" spans="1:4" s="380" customFormat="1" ht="13.5" x14ac:dyDescent="0.25">
      <c r="A2031" s="383">
        <v>100658</v>
      </c>
      <c r="B2031" s="383" t="s">
        <v>2345</v>
      </c>
      <c r="C2031" s="383" t="s">
        <v>51</v>
      </c>
      <c r="D2031" s="384">
        <v>198.52</v>
      </c>
    </row>
    <row r="2032" spans="1:4" s="380" customFormat="1" ht="13.5" x14ac:dyDescent="0.25">
      <c r="A2032" s="383">
        <v>100889</v>
      </c>
      <c r="B2032" s="383" t="s">
        <v>2346</v>
      </c>
      <c r="C2032" s="383" t="s">
        <v>55</v>
      </c>
      <c r="D2032" s="384">
        <v>16.350000000000001</v>
      </c>
    </row>
    <row r="2033" spans="1:4" s="380" customFormat="1" ht="13.5" x14ac:dyDescent="0.25">
      <c r="A2033" s="383">
        <v>100890</v>
      </c>
      <c r="B2033" s="383" t="s">
        <v>2347</v>
      </c>
      <c r="C2033" s="383" t="s">
        <v>55</v>
      </c>
      <c r="D2033" s="384">
        <v>16.190000000000001</v>
      </c>
    </row>
    <row r="2034" spans="1:4" s="380" customFormat="1" ht="13.5" x14ac:dyDescent="0.25">
      <c r="A2034" s="383">
        <v>100892</v>
      </c>
      <c r="B2034" s="383" t="s">
        <v>2348</v>
      </c>
      <c r="C2034" s="383" t="s">
        <v>55</v>
      </c>
      <c r="D2034" s="384">
        <v>15.39</v>
      </c>
    </row>
    <row r="2035" spans="1:4" s="380" customFormat="1" ht="13.5" x14ac:dyDescent="0.25">
      <c r="A2035" s="383">
        <v>100893</v>
      </c>
      <c r="B2035" s="383" t="s">
        <v>2349</v>
      </c>
      <c r="C2035" s="383" t="s">
        <v>55</v>
      </c>
      <c r="D2035" s="384">
        <v>15.24</v>
      </c>
    </row>
    <row r="2036" spans="1:4" s="380" customFormat="1" ht="13.5" x14ac:dyDescent="0.25">
      <c r="A2036" s="383">
        <v>100894</v>
      </c>
      <c r="B2036" s="383" t="s">
        <v>2350</v>
      </c>
      <c r="C2036" s="383" t="s">
        <v>55</v>
      </c>
      <c r="D2036" s="384">
        <v>15.14</v>
      </c>
    </row>
    <row r="2037" spans="1:4" s="380" customFormat="1" ht="13.5" x14ac:dyDescent="0.25">
      <c r="A2037" s="383">
        <v>100896</v>
      </c>
      <c r="B2037" s="383" t="s">
        <v>2351</v>
      </c>
      <c r="C2037" s="383" t="s">
        <v>51</v>
      </c>
      <c r="D2037" s="384">
        <v>47</v>
      </c>
    </row>
    <row r="2038" spans="1:4" s="380" customFormat="1" ht="13.5" x14ac:dyDescent="0.25">
      <c r="A2038" s="383">
        <v>100897</v>
      </c>
      <c r="B2038" s="383" t="s">
        <v>50</v>
      </c>
      <c r="C2038" s="383" t="s">
        <v>51</v>
      </c>
      <c r="D2038" s="384">
        <v>88.2</v>
      </c>
    </row>
    <row r="2039" spans="1:4" s="380" customFormat="1" ht="13.5" x14ac:dyDescent="0.25">
      <c r="A2039" s="383">
        <v>100898</v>
      </c>
      <c r="B2039" s="383" t="s">
        <v>2352</v>
      </c>
      <c r="C2039" s="383" t="s">
        <v>51</v>
      </c>
      <c r="D2039" s="384">
        <v>166.91</v>
      </c>
    </row>
    <row r="2040" spans="1:4" s="380" customFormat="1" ht="13.5" x14ac:dyDescent="0.25">
      <c r="A2040" s="383">
        <v>100899</v>
      </c>
      <c r="B2040" s="383" t="s">
        <v>2353</v>
      </c>
      <c r="C2040" s="383" t="s">
        <v>51</v>
      </c>
      <c r="D2040" s="384">
        <v>67.17</v>
      </c>
    </row>
    <row r="2041" spans="1:4" s="380" customFormat="1" ht="13.5" x14ac:dyDescent="0.25">
      <c r="A2041" s="383">
        <v>100900</v>
      </c>
      <c r="B2041" s="383" t="s">
        <v>2354</v>
      </c>
      <c r="C2041" s="383" t="s">
        <v>51</v>
      </c>
      <c r="D2041" s="384">
        <v>189.52</v>
      </c>
    </row>
    <row r="2042" spans="1:4" s="380" customFormat="1" ht="13.5" x14ac:dyDescent="0.25">
      <c r="A2042" s="383">
        <v>101173</v>
      </c>
      <c r="B2042" s="383" t="s">
        <v>2355</v>
      </c>
      <c r="C2042" s="383" t="s">
        <v>51</v>
      </c>
      <c r="D2042" s="384">
        <v>59.49</v>
      </c>
    </row>
    <row r="2043" spans="1:4" s="380" customFormat="1" ht="13.5" x14ac:dyDescent="0.25">
      <c r="A2043" s="383">
        <v>101174</v>
      </c>
      <c r="B2043" s="383" t="s">
        <v>2356</v>
      </c>
      <c r="C2043" s="383" t="s">
        <v>51</v>
      </c>
      <c r="D2043" s="384">
        <v>80.61</v>
      </c>
    </row>
    <row r="2044" spans="1:4" s="380" customFormat="1" ht="13.5" x14ac:dyDescent="0.25">
      <c r="A2044" s="383">
        <v>101175</v>
      </c>
      <c r="B2044" s="383" t="s">
        <v>2357</v>
      </c>
      <c r="C2044" s="383" t="s">
        <v>51</v>
      </c>
      <c r="D2044" s="384">
        <v>110.01</v>
      </c>
    </row>
    <row r="2045" spans="1:4" s="380" customFormat="1" ht="13.5" x14ac:dyDescent="0.25">
      <c r="A2045" s="383">
        <v>101176</v>
      </c>
      <c r="B2045" s="383" t="s">
        <v>2358</v>
      </c>
      <c r="C2045" s="383" t="s">
        <v>51</v>
      </c>
      <c r="D2045" s="384">
        <v>144.71</v>
      </c>
    </row>
    <row r="2046" spans="1:4" s="380" customFormat="1" ht="13.5" x14ac:dyDescent="0.25">
      <c r="A2046" s="383">
        <v>102521</v>
      </c>
      <c r="B2046" s="383" t="s">
        <v>12491</v>
      </c>
      <c r="C2046" s="383" t="s">
        <v>8</v>
      </c>
      <c r="D2046" s="384">
        <v>89.18</v>
      </c>
    </row>
    <row r="2047" spans="1:4" s="380" customFormat="1" ht="13.5" x14ac:dyDescent="0.25">
      <c r="A2047" s="383">
        <v>102522</v>
      </c>
      <c r="B2047" s="383" t="s">
        <v>12492</v>
      </c>
      <c r="C2047" s="383" t="s">
        <v>8</v>
      </c>
      <c r="D2047" s="384">
        <v>130.83000000000001</v>
      </c>
    </row>
    <row r="2048" spans="1:4" s="380" customFormat="1" ht="13.5" x14ac:dyDescent="0.25">
      <c r="A2048" s="383">
        <v>102523</v>
      </c>
      <c r="B2048" s="383" t="s">
        <v>12493</v>
      </c>
      <c r="C2048" s="383" t="s">
        <v>8</v>
      </c>
      <c r="D2048" s="384">
        <v>172.49</v>
      </c>
    </row>
    <row r="2049" spans="1:4" s="380" customFormat="1" ht="13.5" x14ac:dyDescent="0.25">
      <c r="A2049" s="383">
        <v>95240</v>
      </c>
      <c r="B2049" s="383" t="s">
        <v>12494</v>
      </c>
      <c r="C2049" s="383" t="s">
        <v>4</v>
      </c>
      <c r="D2049" s="384">
        <v>16.77</v>
      </c>
    </row>
    <row r="2050" spans="1:4" s="380" customFormat="1" ht="13.5" x14ac:dyDescent="0.25">
      <c r="A2050" s="383">
        <v>95241</v>
      </c>
      <c r="B2050" s="383" t="s">
        <v>12495</v>
      </c>
      <c r="C2050" s="383" t="s">
        <v>4</v>
      </c>
      <c r="D2050" s="384">
        <v>27.96</v>
      </c>
    </row>
    <row r="2051" spans="1:4" s="380" customFormat="1" ht="13.5" x14ac:dyDescent="0.25">
      <c r="A2051" s="383">
        <v>96616</v>
      </c>
      <c r="B2051" s="383" t="s">
        <v>2359</v>
      </c>
      <c r="C2051" s="383" t="s">
        <v>24</v>
      </c>
      <c r="D2051" s="384">
        <v>581.76</v>
      </c>
    </row>
    <row r="2052" spans="1:4" s="380" customFormat="1" ht="13.5" x14ac:dyDescent="0.25">
      <c r="A2052" s="383">
        <v>96617</v>
      </c>
      <c r="B2052" s="383" t="s">
        <v>2360</v>
      </c>
      <c r="C2052" s="383" t="s">
        <v>4</v>
      </c>
      <c r="D2052" s="384">
        <v>17.440000000000001</v>
      </c>
    </row>
    <row r="2053" spans="1:4" s="380" customFormat="1" ht="13.5" x14ac:dyDescent="0.25">
      <c r="A2053" s="383">
        <v>96619</v>
      </c>
      <c r="B2053" s="383" t="s">
        <v>59</v>
      </c>
      <c r="C2053" s="383" t="s">
        <v>4</v>
      </c>
      <c r="D2053" s="384">
        <v>29.08</v>
      </c>
    </row>
    <row r="2054" spans="1:4" s="380" customFormat="1" ht="13.5" x14ac:dyDescent="0.25">
      <c r="A2054" s="383">
        <v>96620</v>
      </c>
      <c r="B2054" s="383" t="s">
        <v>12496</v>
      </c>
      <c r="C2054" s="383" t="s">
        <v>24</v>
      </c>
      <c r="D2054" s="384">
        <v>559.52</v>
      </c>
    </row>
    <row r="2055" spans="1:4" s="380" customFormat="1" ht="13.5" x14ac:dyDescent="0.25">
      <c r="A2055" s="383">
        <v>96621</v>
      </c>
      <c r="B2055" s="383" t="s">
        <v>2361</v>
      </c>
      <c r="C2055" s="383" t="s">
        <v>24</v>
      </c>
      <c r="D2055" s="384">
        <v>255.58</v>
      </c>
    </row>
    <row r="2056" spans="1:4" s="380" customFormat="1" ht="13.5" x14ac:dyDescent="0.25">
      <c r="A2056" s="383">
        <v>96622</v>
      </c>
      <c r="B2056" s="383" t="s">
        <v>12497</v>
      </c>
      <c r="C2056" s="383" t="s">
        <v>24</v>
      </c>
      <c r="D2056" s="384">
        <v>190.18</v>
      </c>
    </row>
    <row r="2057" spans="1:4" s="380" customFormat="1" ht="13.5" x14ac:dyDescent="0.25">
      <c r="A2057" s="383">
        <v>96623</v>
      </c>
      <c r="B2057" s="383" t="s">
        <v>2362</v>
      </c>
      <c r="C2057" s="383" t="s">
        <v>24</v>
      </c>
      <c r="D2057" s="384">
        <v>240.36</v>
      </c>
    </row>
    <row r="2058" spans="1:4" s="380" customFormat="1" ht="13.5" x14ac:dyDescent="0.25">
      <c r="A2058" s="383">
        <v>96624</v>
      </c>
      <c r="B2058" s="383" t="s">
        <v>12498</v>
      </c>
      <c r="C2058" s="383" t="s">
        <v>24</v>
      </c>
      <c r="D2058" s="384">
        <v>184.82</v>
      </c>
    </row>
    <row r="2059" spans="1:4" s="380" customFormat="1" ht="13.5" x14ac:dyDescent="0.25">
      <c r="A2059" s="383">
        <v>97082</v>
      </c>
      <c r="B2059" s="383" t="s">
        <v>14781</v>
      </c>
      <c r="C2059" s="383" t="s">
        <v>24</v>
      </c>
      <c r="D2059" s="384">
        <v>51.13</v>
      </c>
    </row>
    <row r="2060" spans="1:4" s="380" customFormat="1" ht="13.5" x14ac:dyDescent="0.25">
      <c r="A2060" s="383">
        <v>97083</v>
      </c>
      <c r="B2060" s="383" t="s">
        <v>14782</v>
      </c>
      <c r="C2060" s="383" t="s">
        <v>4</v>
      </c>
      <c r="D2060" s="384">
        <v>2.82</v>
      </c>
    </row>
    <row r="2061" spans="1:4" s="380" customFormat="1" ht="13.5" x14ac:dyDescent="0.25">
      <c r="A2061" s="383">
        <v>97084</v>
      </c>
      <c r="B2061" s="383" t="s">
        <v>14783</v>
      </c>
      <c r="C2061" s="383" t="s">
        <v>4</v>
      </c>
      <c r="D2061" s="384">
        <v>0.59</v>
      </c>
    </row>
    <row r="2062" spans="1:4" s="380" customFormat="1" ht="13.5" x14ac:dyDescent="0.25">
      <c r="A2062" s="383">
        <v>97086</v>
      </c>
      <c r="B2062" s="383" t="s">
        <v>14784</v>
      </c>
      <c r="C2062" s="383" t="s">
        <v>4</v>
      </c>
      <c r="D2062" s="384">
        <v>120.09</v>
      </c>
    </row>
    <row r="2063" spans="1:4" s="380" customFormat="1" ht="13.5" x14ac:dyDescent="0.25">
      <c r="A2063" s="383">
        <v>97087</v>
      </c>
      <c r="B2063" s="383" t="s">
        <v>14785</v>
      </c>
      <c r="C2063" s="383" t="s">
        <v>4</v>
      </c>
      <c r="D2063" s="384">
        <v>1.67</v>
      </c>
    </row>
    <row r="2064" spans="1:4" s="380" customFormat="1" ht="13.5" x14ac:dyDescent="0.25">
      <c r="A2064" s="383">
        <v>97088</v>
      </c>
      <c r="B2064" s="383" t="s">
        <v>14786</v>
      </c>
      <c r="C2064" s="383" t="s">
        <v>55</v>
      </c>
      <c r="D2064" s="384">
        <v>27.23</v>
      </c>
    </row>
    <row r="2065" spans="1:4" s="380" customFormat="1" ht="13.5" x14ac:dyDescent="0.25">
      <c r="A2065" s="383">
        <v>97089</v>
      </c>
      <c r="B2065" s="383" t="s">
        <v>14787</v>
      </c>
      <c r="C2065" s="383" t="s">
        <v>55</v>
      </c>
      <c r="D2065" s="384">
        <v>24.92</v>
      </c>
    </row>
    <row r="2066" spans="1:4" s="380" customFormat="1" ht="13.5" x14ac:dyDescent="0.25">
      <c r="A2066" s="383">
        <v>97090</v>
      </c>
      <c r="B2066" s="383" t="s">
        <v>14788</v>
      </c>
      <c r="C2066" s="383" t="s">
        <v>55</v>
      </c>
      <c r="D2066" s="384">
        <v>24.57</v>
      </c>
    </row>
    <row r="2067" spans="1:4" s="380" customFormat="1" ht="13.5" x14ac:dyDescent="0.25">
      <c r="A2067" s="383">
        <v>97091</v>
      </c>
      <c r="B2067" s="383" t="s">
        <v>14789</v>
      </c>
      <c r="C2067" s="383" t="s">
        <v>55</v>
      </c>
      <c r="D2067" s="384">
        <v>23.84</v>
      </c>
    </row>
    <row r="2068" spans="1:4" s="380" customFormat="1" ht="13.5" x14ac:dyDescent="0.25">
      <c r="A2068" s="383">
        <v>97092</v>
      </c>
      <c r="B2068" s="383" t="s">
        <v>14790</v>
      </c>
      <c r="C2068" s="383" t="s">
        <v>55</v>
      </c>
      <c r="D2068" s="384">
        <v>23.15</v>
      </c>
    </row>
    <row r="2069" spans="1:4" s="380" customFormat="1" ht="13.5" x14ac:dyDescent="0.25">
      <c r="A2069" s="383">
        <v>97093</v>
      </c>
      <c r="B2069" s="383" t="s">
        <v>14791</v>
      </c>
      <c r="C2069" s="383" t="s">
        <v>55</v>
      </c>
      <c r="D2069" s="384">
        <v>21.77</v>
      </c>
    </row>
    <row r="2070" spans="1:4" s="380" customFormat="1" ht="13.5" x14ac:dyDescent="0.25">
      <c r="A2070" s="383">
        <v>97096</v>
      </c>
      <c r="B2070" s="383" t="s">
        <v>14792</v>
      </c>
      <c r="C2070" s="383" t="s">
        <v>24</v>
      </c>
      <c r="D2070" s="384">
        <v>394.41</v>
      </c>
    </row>
    <row r="2071" spans="1:4" s="380" customFormat="1" ht="13.5" x14ac:dyDescent="0.25">
      <c r="A2071" s="383">
        <v>97097</v>
      </c>
      <c r="B2071" s="383" t="s">
        <v>14793</v>
      </c>
      <c r="C2071" s="383" t="s">
        <v>4</v>
      </c>
      <c r="D2071" s="384">
        <v>38.29</v>
      </c>
    </row>
    <row r="2072" spans="1:4" s="380" customFormat="1" ht="13.5" x14ac:dyDescent="0.25">
      <c r="A2072" s="383">
        <v>97101</v>
      </c>
      <c r="B2072" s="383" t="s">
        <v>14794</v>
      </c>
      <c r="C2072" s="383" t="s">
        <v>4</v>
      </c>
      <c r="D2072" s="384">
        <v>177.7</v>
      </c>
    </row>
    <row r="2073" spans="1:4" s="380" customFormat="1" ht="13.5" x14ac:dyDescent="0.25">
      <c r="A2073" s="383">
        <v>97102</v>
      </c>
      <c r="B2073" s="383" t="s">
        <v>14795</v>
      </c>
      <c r="C2073" s="383" t="s">
        <v>4</v>
      </c>
      <c r="D2073" s="384">
        <v>218.21</v>
      </c>
    </row>
    <row r="2074" spans="1:4" s="380" customFormat="1" ht="13.5" x14ac:dyDescent="0.25">
      <c r="A2074" s="383">
        <v>97103</v>
      </c>
      <c r="B2074" s="383" t="s">
        <v>14796</v>
      </c>
      <c r="C2074" s="383" t="s">
        <v>4</v>
      </c>
      <c r="D2074" s="384">
        <v>252.39</v>
      </c>
    </row>
    <row r="2075" spans="1:4" s="380" customFormat="1" ht="13.5" x14ac:dyDescent="0.25">
      <c r="A2075" s="383">
        <v>100322</v>
      </c>
      <c r="B2075" s="383" t="s">
        <v>12499</v>
      </c>
      <c r="C2075" s="383" t="s">
        <v>24</v>
      </c>
      <c r="D2075" s="384">
        <v>175.54</v>
      </c>
    </row>
    <row r="2076" spans="1:4" s="380" customFormat="1" ht="13.5" x14ac:dyDescent="0.25">
      <c r="A2076" s="383">
        <v>100323</v>
      </c>
      <c r="B2076" s="383" t="s">
        <v>12500</v>
      </c>
      <c r="C2076" s="383" t="s">
        <v>24</v>
      </c>
      <c r="D2076" s="384">
        <v>149.63</v>
      </c>
    </row>
    <row r="2077" spans="1:4" s="380" customFormat="1" ht="13.5" x14ac:dyDescent="0.25">
      <c r="A2077" s="383">
        <v>100324</v>
      </c>
      <c r="B2077" s="383" t="s">
        <v>12501</v>
      </c>
      <c r="C2077" s="383" t="s">
        <v>24</v>
      </c>
      <c r="D2077" s="384">
        <v>184.41</v>
      </c>
    </row>
    <row r="2078" spans="1:4" s="380" customFormat="1" ht="13.5" x14ac:dyDescent="0.25">
      <c r="A2078" s="383">
        <v>103072</v>
      </c>
      <c r="B2078" s="383" t="s">
        <v>14797</v>
      </c>
      <c r="C2078" s="383" t="s">
        <v>4</v>
      </c>
      <c r="D2078" s="384">
        <v>298.35000000000002</v>
      </c>
    </row>
    <row r="2079" spans="1:4" s="380" customFormat="1" ht="13.5" x14ac:dyDescent="0.25">
      <c r="A2079" s="383">
        <v>103073</v>
      </c>
      <c r="B2079" s="383" t="s">
        <v>14798</v>
      </c>
      <c r="C2079" s="383" t="s">
        <v>4</v>
      </c>
      <c r="D2079" s="384">
        <v>371.53</v>
      </c>
    </row>
    <row r="2080" spans="1:4" s="380" customFormat="1" ht="13.5" x14ac:dyDescent="0.25">
      <c r="A2080" s="383">
        <v>103074</v>
      </c>
      <c r="B2080" s="383" t="s">
        <v>14799</v>
      </c>
      <c r="C2080" s="383" t="s">
        <v>4</v>
      </c>
      <c r="D2080" s="384">
        <v>166.12</v>
      </c>
    </row>
    <row r="2081" spans="1:4" s="380" customFormat="1" ht="13.5" x14ac:dyDescent="0.25">
      <c r="A2081" s="383">
        <v>103075</v>
      </c>
      <c r="B2081" s="383" t="s">
        <v>14800</v>
      </c>
      <c r="C2081" s="383" t="s">
        <v>4</v>
      </c>
      <c r="D2081" s="384">
        <v>204.41</v>
      </c>
    </row>
    <row r="2082" spans="1:4" s="380" customFormat="1" ht="13.5" x14ac:dyDescent="0.25">
      <c r="A2082" s="383">
        <v>103076</v>
      </c>
      <c r="B2082" s="383" t="s">
        <v>14801</v>
      </c>
      <c r="C2082" s="383" t="s">
        <v>4</v>
      </c>
      <c r="D2082" s="384">
        <v>161.72</v>
      </c>
    </row>
    <row r="2083" spans="1:4" s="380" customFormat="1" ht="13.5" x14ac:dyDescent="0.25">
      <c r="A2083" s="383">
        <v>103077</v>
      </c>
      <c r="B2083" s="383" t="s">
        <v>14802</v>
      </c>
      <c r="C2083" s="383" t="s">
        <v>4</v>
      </c>
      <c r="D2083" s="384">
        <v>202.23</v>
      </c>
    </row>
    <row r="2084" spans="1:4" s="380" customFormat="1" ht="13.5" x14ac:dyDescent="0.25">
      <c r="A2084" s="383">
        <v>103078</v>
      </c>
      <c r="B2084" s="383" t="s">
        <v>14803</v>
      </c>
      <c r="C2084" s="383" t="s">
        <v>4</v>
      </c>
      <c r="D2084" s="384">
        <v>236.41</v>
      </c>
    </row>
    <row r="2085" spans="1:4" s="380" customFormat="1" ht="13.5" x14ac:dyDescent="0.25">
      <c r="A2085" s="383">
        <v>103079</v>
      </c>
      <c r="B2085" s="383" t="s">
        <v>14804</v>
      </c>
      <c r="C2085" s="383" t="s">
        <v>4</v>
      </c>
      <c r="D2085" s="384">
        <v>282.37</v>
      </c>
    </row>
    <row r="2086" spans="1:4" s="380" customFormat="1" ht="13.5" x14ac:dyDescent="0.25">
      <c r="A2086" s="383">
        <v>103080</v>
      </c>
      <c r="B2086" s="383" t="s">
        <v>14805</v>
      </c>
      <c r="C2086" s="383" t="s">
        <v>4</v>
      </c>
      <c r="D2086" s="384">
        <v>355.55</v>
      </c>
    </row>
    <row r="2087" spans="1:4" s="380" customFormat="1" ht="13.5" x14ac:dyDescent="0.25">
      <c r="A2087" s="383">
        <v>92263</v>
      </c>
      <c r="B2087" s="383" t="s">
        <v>2363</v>
      </c>
      <c r="C2087" s="383" t="s">
        <v>4</v>
      </c>
      <c r="D2087" s="384">
        <v>161.93</v>
      </c>
    </row>
    <row r="2088" spans="1:4" s="380" customFormat="1" ht="13.5" x14ac:dyDescent="0.25">
      <c r="A2088" s="383">
        <v>92264</v>
      </c>
      <c r="B2088" s="383" t="s">
        <v>2364</v>
      </c>
      <c r="C2088" s="383" t="s">
        <v>4</v>
      </c>
      <c r="D2088" s="384">
        <v>215.25</v>
      </c>
    </row>
    <row r="2089" spans="1:4" s="380" customFormat="1" ht="13.5" x14ac:dyDescent="0.25">
      <c r="A2089" s="383">
        <v>92265</v>
      </c>
      <c r="B2089" s="383" t="s">
        <v>2365</v>
      </c>
      <c r="C2089" s="383" t="s">
        <v>4</v>
      </c>
      <c r="D2089" s="384">
        <v>118.63</v>
      </c>
    </row>
    <row r="2090" spans="1:4" s="380" customFormat="1" ht="13.5" x14ac:dyDescent="0.25">
      <c r="A2090" s="383">
        <v>92266</v>
      </c>
      <c r="B2090" s="383" t="s">
        <v>2366</v>
      </c>
      <c r="C2090" s="383" t="s">
        <v>4</v>
      </c>
      <c r="D2090" s="384">
        <v>164.36</v>
      </c>
    </row>
    <row r="2091" spans="1:4" s="380" customFormat="1" ht="13.5" x14ac:dyDescent="0.25">
      <c r="A2091" s="383">
        <v>92267</v>
      </c>
      <c r="B2091" s="383" t="s">
        <v>2367</v>
      </c>
      <c r="C2091" s="383" t="s">
        <v>4</v>
      </c>
      <c r="D2091" s="384">
        <v>57.16</v>
      </c>
    </row>
    <row r="2092" spans="1:4" s="380" customFormat="1" ht="13.5" x14ac:dyDescent="0.25">
      <c r="A2092" s="383">
        <v>92268</v>
      </c>
      <c r="B2092" s="383" t="s">
        <v>2368</v>
      </c>
      <c r="C2092" s="383" t="s">
        <v>4</v>
      </c>
      <c r="D2092" s="384">
        <v>99.06</v>
      </c>
    </row>
    <row r="2093" spans="1:4" s="380" customFormat="1" ht="13.5" x14ac:dyDescent="0.25">
      <c r="A2093" s="383">
        <v>92269</v>
      </c>
      <c r="B2093" s="383" t="s">
        <v>2369</v>
      </c>
      <c r="C2093" s="383" t="s">
        <v>4</v>
      </c>
      <c r="D2093" s="384">
        <v>236.75</v>
      </c>
    </row>
    <row r="2094" spans="1:4" s="380" customFormat="1" ht="13.5" x14ac:dyDescent="0.25">
      <c r="A2094" s="383">
        <v>92270</v>
      </c>
      <c r="B2094" s="383" t="s">
        <v>2370</v>
      </c>
      <c r="C2094" s="383" t="s">
        <v>4</v>
      </c>
      <c r="D2094" s="384">
        <v>179.17</v>
      </c>
    </row>
    <row r="2095" spans="1:4" s="380" customFormat="1" ht="13.5" x14ac:dyDescent="0.25">
      <c r="A2095" s="383">
        <v>92271</v>
      </c>
      <c r="B2095" s="383" t="s">
        <v>2371</v>
      </c>
      <c r="C2095" s="383" t="s">
        <v>4</v>
      </c>
      <c r="D2095" s="384">
        <v>118.06</v>
      </c>
    </row>
    <row r="2096" spans="1:4" s="380" customFormat="1" ht="13.5" x14ac:dyDescent="0.25">
      <c r="A2096" s="383">
        <v>92272</v>
      </c>
      <c r="B2096" s="383" t="s">
        <v>2372</v>
      </c>
      <c r="C2096" s="383" t="s">
        <v>51</v>
      </c>
      <c r="D2096" s="384">
        <v>37.6</v>
      </c>
    </row>
    <row r="2097" spans="1:4" s="380" customFormat="1" ht="13.5" x14ac:dyDescent="0.25">
      <c r="A2097" s="383">
        <v>92273</v>
      </c>
      <c r="B2097" s="383" t="s">
        <v>2373</v>
      </c>
      <c r="C2097" s="383" t="s">
        <v>51</v>
      </c>
      <c r="D2097" s="384">
        <v>14.75</v>
      </c>
    </row>
    <row r="2098" spans="1:4" s="380" customFormat="1" ht="13.5" x14ac:dyDescent="0.25">
      <c r="A2098" s="383">
        <v>92409</v>
      </c>
      <c r="B2098" s="383" t="s">
        <v>2374</v>
      </c>
      <c r="C2098" s="383" t="s">
        <v>4</v>
      </c>
      <c r="D2098" s="384">
        <v>324.97000000000003</v>
      </c>
    </row>
    <row r="2099" spans="1:4" s="380" customFormat="1" ht="13.5" x14ac:dyDescent="0.25">
      <c r="A2099" s="383">
        <v>92411</v>
      </c>
      <c r="B2099" s="383" t="s">
        <v>2375</v>
      </c>
      <c r="C2099" s="383" t="s">
        <v>4</v>
      </c>
      <c r="D2099" s="384">
        <v>199.26</v>
      </c>
    </row>
    <row r="2100" spans="1:4" s="380" customFormat="1" ht="13.5" x14ac:dyDescent="0.25">
      <c r="A2100" s="383">
        <v>92413</v>
      </c>
      <c r="B2100" s="383" t="s">
        <v>2376</v>
      </c>
      <c r="C2100" s="383" t="s">
        <v>4</v>
      </c>
      <c r="D2100" s="384">
        <v>122.05</v>
      </c>
    </row>
    <row r="2101" spans="1:4" s="380" customFormat="1" ht="13.5" x14ac:dyDescent="0.25">
      <c r="A2101" s="383">
        <v>92415</v>
      </c>
      <c r="B2101" s="383" t="s">
        <v>2377</v>
      </c>
      <c r="C2101" s="383" t="s">
        <v>4</v>
      </c>
      <c r="D2101" s="384">
        <v>126.01</v>
      </c>
    </row>
    <row r="2102" spans="1:4" s="380" customFormat="1" ht="13.5" x14ac:dyDescent="0.25">
      <c r="A2102" s="383">
        <v>92417</v>
      </c>
      <c r="B2102" s="383" t="s">
        <v>2378</v>
      </c>
      <c r="C2102" s="383" t="s">
        <v>4</v>
      </c>
      <c r="D2102" s="384">
        <v>145.88999999999999</v>
      </c>
    </row>
    <row r="2103" spans="1:4" s="380" customFormat="1" ht="13.5" x14ac:dyDescent="0.25">
      <c r="A2103" s="383">
        <v>92419</v>
      </c>
      <c r="B2103" s="383" t="s">
        <v>2379</v>
      </c>
      <c r="C2103" s="383" t="s">
        <v>4</v>
      </c>
      <c r="D2103" s="384">
        <v>76.5</v>
      </c>
    </row>
    <row r="2104" spans="1:4" s="380" customFormat="1" ht="13.5" x14ac:dyDescent="0.25">
      <c r="A2104" s="383">
        <v>92421</v>
      </c>
      <c r="B2104" s="383" t="s">
        <v>2380</v>
      </c>
      <c r="C2104" s="383" t="s">
        <v>4</v>
      </c>
      <c r="D2104" s="384">
        <v>91.75</v>
      </c>
    </row>
    <row r="2105" spans="1:4" s="380" customFormat="1" ht="13.5" x14ac:dyDescent="0.25">
      <c r="A2105" s="383">
        <v>92423</v>
      </c>
      <c r="B2105" s="383" t="s">
        <v>2381</v>
      </c>
      <c r="C2105" s="383" t="s">
        <v>4</v>
      </c>
      <c r="D2105" s="384">
        <v>61.24</v>
      </c>
    </row>
    <row r="2106" spans="1:4" s="380" customFormat="1" ht="13.5" x14ac:dyDescent="0.25">
      <c r="A2106" s="383">
        <v>92425</v>
      </c>
      <c r="B2106" s="383" t="s">
        <v>2382</v>
      </c>
      <c r="C2106" s="383" t="s">
        <v>4</v>
      </c>
      <c r="D2106" s="384">
        <v>74.510000000000005</v>
      </c>
    </row>
    <row r="2107" spans="1:4" s="380" customFormat="1" ht="13.5" x14ac:dyDescent="0.25">
      <c r="A2107" s="383">
        <v>92427</v>
      </c>
      <c r="B2107" s="383" t="s">
        <v>2383</v>
      </c>
      <c r="C2107" s="383" t="s">
        <v>4</v>
      </c>
      <c r="D2107" s="384">
        <v>53.51</v>
      </c>
    </row>
    <row r="2108" spans="1:4" s="380" customFormat="1" ht="13.5" x14ac:dyDescent="0.25">
      <c r="A2108" s="383">
        <v>92429</v>
      </c>
      <c r="B2108" s="383" t="s">
        <v>2384</v>
      </c>
      <c r="C2108" s="383" t="s">
        <v>4</v>
      </c>
      <c r="D2108" s="384">
        <v>65.8</v>
      </c>
    </row>
    <row r="2109" spans="1:4" s="380" customFormat="1" ht="13.5" x14ac:dyDescent="0.25">
      <c r="A2109" s="383">
        <v>92431</v>
      </c>
      <c r="B2109" s="383" t="s">
        <v>2385</v>
      </c>
      <c r="C2109" s="383" t="s">
        <v>4</v>
      </c>
      <c r="D2109" s="384">
        <v>50.86</v>
      </c>
    </row>
    <row r="2110" spans="1:4" s="380" customFormat="1" ht="13.5" x14ac:dyDescent="0.25">
      <c r="A2110" s="383">
        <v>92433</v>
      </c>
      <c r="B2110" s="383" t="s">
        <v>2386</v>
      </c>
      <c r="C2110" s="383" t="s">
        <v>4</v>
      </c>
      <c r="D2110" s="384">
        <v>62.53</v>
      </c>
    </row>
    <row r="2111" spans="1:4" s="380" customFormat="1" ht="13.5" x14ac:dyDescent="0.25">
      <c r="A2111" s="383">
        <v>92435</v>
      </c>
      <c r="B2111" s="383" t="s">
        <v>2387</v>
      </c>
      <c r="C2111" s="383" t="s">
        <v>4</v>
      </c>
      <c r="D2111" s="384">
        <v>47.86</v>
      </c>
    </row>
    <row r="2112" spans="1:4" s="380" customFormat="1" ht="13.5" x14ac:dyDescent="0.25">
      <c r="A2112" s="383">
        <v>92437</v>
      </c>
      <c r="B2112" s="383" t="s">
        <v>2388</v>
      </c>
      <c r="C2112" s="383" t="s">
        <v>4</v>
      </c>
      <c r="D2112" s="384">
        <v>59.14</v>
      </c>
    </row>
    <row r="2113" spans="1:4" s="380" customFormat="1" ht="13.5" x14ac:dyDescent="0.25">
      <c r="A2113" s="383">
        <v>92439</v>
      </c>
      <c r="B2113" s="383" t="s">
        <v>2389</v>
      </c>
      <c r="C2113" s="383" t="s">
        <v>4</v>
      </c>
      <c r="D2113" s="384">
        <v>45.7</v>
      </c>
    </row>
    <row r="2114" spans="1:4" s="380" customFormat="1" ht="13.5" x14ac:dyDescent="0.25">
      <c r="A2114" s="383">
        <v>92441</v>
      </c>
      <c r="B2114" s="383" t="s">
        <v>2390</v>
      </c>
      <c r="C2114" s="383" t="s">
        <v>4</v>
      </c>
      <c r="D2114" s="384">
        <v>56.7</v>
      </c>
    </row>
    <row r="2115" spans="1:4" s="380" customFormat="1" ht="13.5" x14ac:dyDescent="0.25">
      <c r="A2115" s="383">
        <v>92443</v>
      </c>
      <c r="B2115" s="383" t="s">
        <v>2391</v>
      </c>
      <c r="C2115" s="383" t="s">
        <v>4</v>
      </c>
      <c r="D2115" s="384">
        <v>41.01</v>
      </c>
    </row>
    <row r="2116" spans="1:4" s="380" customFormat="1" ht="13.5" x14ac:dyDescent="0.25">
      <c r="A2116" s="383">
        <v>92445</v>
      </c>
      <c r="B2116" s="383" t="s">
        <v>2392</v>
      </c>
      <c r="C2116" s="383" t="s">
        <v>4</v>
      </c>
      <c r="D2116" s="384">
        <v>51.62</v>
      </c>
    </row>
    <row r="2117" spans="1:4" s="380" customFormat="1" ht="13.5" x14ac:dyDescent="0.25">
      <c r="A2117" s="383">
        <v>92446</v>
      </c>
      <c r="B2117" s="383" t="s">
        <v>2393</v>
      </c>
      <c r="C2117" s="383" t="s">
        <v>4</v>
      </c>
      <c r="D2117" s="384">
        <v>296.42</v>
      </c>
    </row>
    <row r="2118" spans="1:4" s="380" customFormat="1" ht="13.5" x14ac:dyDescent="0.25">
      <c r="A2118" s="383">
        <v>92447</v>
      </c>
      <c r="B2118" s="383" t="s">
        <v>2394</v>
      </c>
      <c r="C2118" s="383" t="s">
        <v>4</v>
      </c>
      <c r="D2118" s="384">
        <v>203.54</v>
      </c>
    </row>
    <row r="2119" spans="1:4" s="380" customFormat="1" ht="13.5" x14ac:dyDescent="0.25">
      <c r="A2119" s="383">
        <v>92448</v>
      </c>
      <c r="B2119" s="383" t="s">
        <v>2395</v>
      </c>
      <c r="C2119" s="383" t="s">
        <v>4</v>
      </c>
      <c r="D2119" s="384">
        <v>157.66</v>
      </c>
    </row>
    <row r="2120" spans="1:4" s="380" customFormat="1" ht="13.5" x14ac:dyDescent="0.25">
      <c r="A2120" s="383">
        <v>92449</v>
      </c>
      <c r="B2120" s="383" t="s">
        <v>2396</v>
      </c>
      <c r="C2120" s="383" t="s">
        <v>4</v>
      </c>
      <c r="D2120" s="384">
        <v>271.52999999999997</v>
      </c>
    </row>
    <row r="2121" spans="1:4" s="380" customFormat="1" ht="13.5" x14ac:dyDescent="0.25">
      <c r="A2121" s="383">
        <v>92450</v>
      </c>
      <c r="B2121" s="383" t="s">
        <v>2397</v>
      </c>
      <c r="C2121" s="383" t="s">
        <v>4</v>
      </c>
      <c r="D2121" s="384">
        <v>257.38</v>
      </c>
    </row>
    <row r="2122" spans="1:4" s="380" customFormat="1" ht="13.5" x14ac:dyDescent="0.25">
      <c r="A2122" s="383">
        <v>92451</v>
      </c>
      <c r="B2122" s="383" t="s">
        <v>2398</v>
      </c>
      <c r="C2122" s="383" t="s">
        <v>4</v>
      </c>
      <c r="D2122" s="384">
        <v>183.89</v>
      </c>
    </row>
    <row r="2123" spans="1:4" s="380" customFormat="1" ht="13.5" x14ac:dyDescent="0.25">
      <c r="A2123" s="383">
        <v>92452</v>
      </c>
      <c r="B2123" s="383" t="s">
        <v>2399</v>
      </c>
      <c r="C2123" s="383" t="s">
        <v>4</v>
      </c>
      <c r="D2123" s="384">
        <v>146.74</v>
      </c>
    </row>
    <row r="2124" spans="1:4" s="380" customFormat="1" ht="13.5" x14ac:dyDescent="0.25">
      <c r="A2124" s="383">
        <v>92453</v>
      </c>
      <c r="B2124" s="383" t="s">
        <v>2400</v>
      </c>
      <c r="C2124" s="383" t="s">
        <v>4</v>
      </c>
      <c r="D2124" s="384">
        <v>232.55</v>
      </c>
    </row>
    <row r="2125" spans="1:4" s="380" customFormat="1" ht="13.5" x14ac:dyDescent="0.25">
      <c r="A2125" s="383">
        <v>92454</v>
      </c>
      <c r="B2125" s="383" t="s">
        <v>2401</v>
      </c>
      <c r="C2125" s="383" t="s">
        <v>4</v>
      </c>
      <c r="D2125" s="384">
        <v>227.97</v>
      </c>
    </row>
    <row r="2126" spans="1:4" s="380" customFormat="1" ht="13.5" x14ac:dyDescent="0.25">
      <c r="A2126" s="383">
        <v>92455</v>
      </c>
      <c r="B2126" s="383" t="s">
        <v>2402</v>
      </c>
      <c r="C2126" s="383" t="s">
        <v>4</v>
      </c>
      <c r="D2126" s="384">
        <v>150.69</v>
      </c>
    </row>
    <row r="2127" spans="1:4" s="380" customFormat="1" ht="13.5" x14ac:dyDescent="0.25">
      <c r="A2127" s="383">
        <v>92456</v>
      </c>
      <c r="B2127" s="383" t="s">
        <v>2403</v>
      </c>
      <c r="C2127" s="383" t="s">
        <v>4</v>
      </c>
      <c r="D2127" s="384">
        <v>116.81</v>
      </c>
    </row>
    <row r="2128" spans="1:4" s="380" customFormat="1" ht="13.5" x14ac:dyDescent="0.25">
      <c r="A2128" s="383">
        <v>92457</v>
      </c>
      <c r="B2128" s="383" t="s">
        <v>2404</v>
      </c>
      <c r="C2128" s="383" t="s">
        <v>4</v>
      </c>
      <c r="D2128" s="384">
        <v>202.09</v>
      </c>
    </row>
    <row r="2129" spans="1:4" s="380" customFormat="1" ht="13.5" x14ac:dyDescent="0.25">
      <c r="A2129" s="383">
        <v>92458</v>
      </c>
      <c r="B2129" s="383" t="s">
        <v>2405</v>
      </c>
      <c r="C2129" s="383" t="s">
        <v>4</v>
      </c>
      <c r="D2129" s="384">
        <v>209.57</v>
      </c>
    </row>
    <row r="2130" spans="1:4" s="380" customFormat="1" ht="13.5" x14ac:dyDescent="0.25">
      <c r="A2130" s="383">
        <v>92459</v>
      </c>
      <c r="B2130" s="383" t="s">
        <v>2406</v>
      </c>
      <c r="C2130" s="383" t="s">
        <v>4</v>
      </c>
      <c r="D2130" s="384">
        <v>127.97</v>
      </c>
    </row>
    <row r="2131" spans="1:4" s="380" customFormat="1" ht="13.5" x14ac:dyDescent="0.25">
      <c r="A2131" s="383">
        <v>92460</v>
      </c>
      <c r="B2131" s="383" t="s">
        <v>2407</v>
      </c>
      <c r="C2131" s="383" t="s">
        <v>4</v>
      </c>
      <c r="D2131" s="384">
        <v>94.74</v>
      </c>
    </row>
    <row r="2132" spans="1:4" s="380" customFormat="1" ht="13.5" x14ac:dyDescent="0.25">
      <c r="A2132" s="383">
        <v>92461</v>
      </c>
      <c r="B2132" s="383" t="s">
        <v>2408</v>
      </c>
      <c r="C2132" s="383" t="s">
        <v>4</v>
      </c>
      <c r="D2132" s="384">
        <v>186.76</v>
      </c>
    </row>
    <row r="2133" spans="1:4" s="380" customFormat="1" ht="13.5" x14ac:dyDescent="0.25">
      <c r="A2133" s="383">
        <v>92462</v>
      </c>
      <c r="B2133" s="383" t="s">
        <v>2409</v>
      </c>
      <c r="C2133" s="383" t="s">
        <v>4</v>
      </c>
      <c r="D2133" s="384">
        <v>198.14</v>
      </c>
    </row>
    <row r="2134" spans="1:4" s="380" customFormat="1" ht="13.5" x14ac:dyDescent="0.25">
      <c r="A2134" s="383">
        <v>92463</v>
      </c>
      <c r="B2134" s="383" t="s">
        <v>2410</v>
      </c>
      <c r="C2134" s="383" t="s">
        <v>4</v>
      </c>
      <c r="D2134" s="384">
        <v>116.15</v>
      </c>
    </row>
    <row r="2135" spans="1:4" s="380" customFormat="1" ht="13.5" x14ac:dyDescent="0.25">
      <c r="A2135" s="383">
        <v>92464</v>
      </c>
      <c r="B2135" s="383" t="s">
        <v>2411</v>
      </c>
      <c r="C2135" s="383" t="s">
        <v>4</v>
      </c>
      <c r="D2135" s="384">
        <v>87.32</v>
      </c>
    </row>
    <row r="2136" spans="1:4" s="380" customFormat="1" ht="13.5" x14ac:dyDescent="0.25">
      <c r="A2136" s="383">
        <v>92465</v>
      </c>
      <c r="B2136" s="383" t="s">
        <v>2412</v>
      </c>
      <c r="C2136" s="383" t="s">
        <v>4</v>
      </c>
      <c r="D2136" s="384">
        <v>149.69999999999999</v>
      </c>
    </row>
    <row r="2137" spans="1:4" s="380" customFormat="1" ht="13.5" x14ac:dyDescent="0.25">
      <c r="A2137" s="383">
        <v>92466</v>
      </c>
      <c r="B2137" s="383" t="s">
        <v>2413</v>
      </c>
      <c r="C2137" s="383" t="s">
        <v>4</v>
      </c>
      <c r="D2137" s="384">
        <v>193.37</v>
      </c>
    </row>
    <row r="2138" spans="1:4" s="380" customFormat="1" ht="13.5" x14ac:dyDescent="0.25">
      <c r="A2138" s="383">
        <v>92467</v>
      </c>
      <c r="B2138" s="383" t="s">
        <v>2414</v>
      </c>
      <c r="C2138" s="383" t="s">
        <v>4</v>
      </c>
      <c r="D2138" s="384">
        <v>96.69</v>
      </c>
    </row>
    <row r="2139" spans="1:4" s="380" customFormat="1" ht="13.5" x14ac:dyDescent="0.25">
      <c r="A2139" s="383">
        <v>92468</v>
      </c>
      <c r="B2139" s="383" t="s">
        <v>2415</v>
      </c>
      <c r="C2139" s="383" t="s">
        <v>4</v>
      </c>
      <c r="D2139" s="384">
        <v>82.78</v>
      </c>
    </row>
    <row r="2140" spans="1:4" s="380" customFormat="1" ht="13.5" x14ac:dyDescent="0.25">
      <c r="A2140" s="383">
        <v>92469</v>
      </c>
      <c r="B2140" s="383" t="s">
        <v>2416</v>
      </c>
      <c r="C2140" s="383" t="s">
        <v>4</v>
      </c>
      <c r="D2140" s="384">
        <v>136.35</v>
      </c>
    </row>
    <row r="2141" spans="1:4" s="380" customFormat="1" ht="13.5" x14ac:dyDescent="0.25">
      <c r="A2141" s="383">
        <v>92470</v>
      </c>
      <c r="B2141" s="383" t="s">
        <v>2417</v>
      </c>
      <c r="C2141" s="383" t="s">
        <v>4</v>
      </c>
      <c r="D2141" s="384">
        <v>187.03</v>
      </c>
    </row>
    <row r="2142" spans="1:4" s="380" customFormat="1" ht="13.5" x14ac:dyDescent="0.25">
      <c r="A2142" s="383">
        <v>92471</v>
      </c>
      <c r="B2142" s="383" t="s">
        <v>2418</v>
      </c>
      <c r="C2142" s="383" t="s">
        <v>4</v>
      </c>
      <c r="D2142" s="384">
        <v>88.19</v>
      </c>
    </row>
    <row r="2143" spans="1:4" s="380" customFormat="1" ht="13.5" x14ac:dyDescent="0.25">
      <c r="A2143" s="383">
        <v>92472</v>
      </c>
      <c r="B2143" s="383" t="s">
        <v>2419</v>
      </c>
      <c r="C2143" s="383" t="s">
        <v>4</v>
      </c>
      <c r="D2143" s="384">
        <v>77.13</v>
      </c>
    </row>
    <row r="2144" spans="1:4" s="380" customFormat="1" ht="13.5" x14ac:dyDescent="0.25">
      <c r="A2144" s="383">
        <v>92473</v>
      </c>
      <c r="B2144" s="383" t="s">
        <v>2420</v>
      </c>
      <c r="C2144" s="383" t="s">
        <v>4</v>
      </c>
      <c r="D2144" s="384">
        <v>125.59</v>
      </c>
    </row>
    <row r="2145" spans="1:4" s="380" customFormat="1" ht="13.5" x14ac:dyDescent="0.25">
      <c r="A2145" s="383">
        <v>92474</v>
      </c>
      <c r="B2145" s="383" t="s">
        <v>2421</v>
      </c>
      <c r="C2145" s="383" t="s">
        <v>4</v>
      </c>
      <c r="D2145" s="384">
        <v>181.6</v>
      </c>
    </row>
    <row r="2146" spans="1:4" s="380" customFormat="1" ht="13.5" x14ac:dyDescent="0.25">
      <c r="A2146" s="383">
        <v>92475</v>
      </c>
      <c r="B2146" s="383" t="s">
        <v>2422</v>
      </c>
      <c r="C2146" s="383" t="s">
        <v>4</v>
      </c>
      <c r="D2146" s="384">
        <v>81.319999999999993</v>
      </c>
    </row>
    <row r="2147" spans="1:4" s="380" customFormat="1" ht="13.5" x14ac:dyDescent="0.25">
      <c r="A2147" s="383">
        <v>92476</v>
      </c>
      <c r="B2147" s="383" t="s">
        <v>2423</v>
      </c>
      <c r="C2147" s="383" t="s">
        <v>4</v>
      </c>
      <c r="D2147" s="384">
        <v>72.36</v>
      </c>
    </row>
    <row r="2148" spans="1:4" s="380" customFormat="1" ht="13.5" x14ac:dyDescent="0.25">
      <c r="A2148" s="383">
        <v>92477</v>
      </c>
      <c r="B2148" s="383" t="s">
        <v>2424</v>
      </c>
      <c r="C2148" s="383" t="s">
        <v>4</v>
      </c>
      <c r="D2148" s="384">
        <v>102.43</v>
      </c>
    </row>
    <row r="2149" spans="1:4" s="380" customFormat="1" ht="13.5" x14ac:dyDescent="0.25">
      <c r="A2149" s="383">
        <v>92478</v>
      </c>
      <c r="B2149" s="383" t="s">
        <v>2425</v>
      </c>
      <c r="C2149" s="383" t="s">
        <v>4</v>
      </c>
      <c r="D2149" s="384">
        <v>170.79</v>
      </c>
    </row>
    <row r="2150" spans="1:4" s="380" customFormat="1" ht="13.5" x14ac:dyDescent="0.25">
      <c r="A2150" s="383">
        <v>92479</v>
      </c>
      <c r="B2150" s="383" t="s">
        <v>2426</v>
      </c>
      <c r="C2150" s="383" t="s">
        <v>4</v>
      </c>
      <c r="D2150" s="384">
        <v>66.53</v>
      </c>
    </row>
    <row r="2151" spans="1:4" s="380" customFormat="1" ht="13.5" x14ac:dyDescent="0.25">
      <c r="A2151" s="383">
        <v>92480</v>
      </c>
      <c r="B2151" s="383" t="s">
        <v>2427</v>
      </c>
      <c r="C2151" s="383" t="s">
        <v>4</v>
      </c>
      <c r="D2151" s="384">
        <v>62.74</v>
      </c>
    </row>
    <row r="2152" spans="1:4" s="380" customFormat="1" ht="13.5" x14ac:dyDescent="0.25">
      <c r="A2152" s="383">
        <v>92482</v>
      </c>
      <c r="B2152" s="383" t="s">
        <v>2428</v>
      </c>
      <c r="C2152" s="383" t="s">
        <v>4</v>
      </c>
      <c r="D2152" s="384">
        <v>331.45</v>
      </c>
    </row>
    <row r="2153" spans="1:4" s="380" customFormat="1" ht="13.5" x14ac:dyDescent="0.25">
      <c r="A2153" s="383">
        <v>92484</v>
      </c>
      <c r="B2153" s="383" t="s">
        <v>2429</v>
      </c>
      <c r="C2153" s="383" t="s">
        <v>4</v>
      </c>
      <c r="D2153" s="384">
        <v>230.99</v>
      </c>
    </row>
    <row r="2154" spans="1:4" s="380" customFormat="1" ht="13.5" x14ac:dyDescent="0.25">
      <c r="A2154" s="383">
        <v>92486</v>
      </c>
      <c r="B2154" s="383" t="s">
        <v>2430</v>
      </c>
      <c r="C2154" s="383" t="s">
        <v>4</v>
      </c>
      <c r="D2154" s="384">
        <v>157.44</v>
      </c>
    </row>
    <row r="2155" spans="1:4" s="380" customFormat="1" ht="13.5" x14ac:dyDescent="0.25">
      <c r="A2155" s="383">
        <v>92488</v>
      </c>
      <c r="B2155" s="383" t="s">
        <v>2431</v>
      </c>
      <c r="C2155" s="383" t="s">
        <v>4</v>
      </c>
      <c r="D2155" s="384">
        <v>78.97</v>
      </c>
    </row>
    <row r="2156" spans="1:4" s="380" customFormat="1" ht="13.5" x14ac:dyDescent="0.25">
      <c r="A2156" s="383">
        <v>92490</v>
      </c>
      <c r="B2156" s="383" t="s">
        <v>2432</v>
      </c>
      <c r="C2156" s="383" t="s">
        <v>4</v>
      </c>
      <c r="D2156" s="384">
        <v>48.47</v>
      </c>
    </row>
    <row r="2157" spans="1:4" s="380" customFormat="1" ht="13.5" x14ac:dyDescent="0.25">
      <c r="A2157" s="383">
        <v>92492</v>
      </c>
      <c r="B2157" s="383" t="s">
        <v>2433</v>
      </c>
      <c r="C2157" s="383" t="s">
        <v>4</v>
      </c>
      <c r="D2157" s="384">
        <v>75.290000000000006</v>
      </c>
    </row>
    <row r="2158" spans="1:4" s="380" customFormat="1" ht="13.5" x14ac:dyDescent="0.25">
      <c r="A2158" s="383">
        <v>92494</v>
      </c>
      <c r="B2158" s="383" t="s">
        <v>2434</v>
      </c>
      <c r="C2158" s="383" t="s">
        <v>4</v>
      </c>
      <c r="D2158" s="384">
        <v>45.24</v>
      </c>
    </row>
    <row r="2159" spans="1:4" s="380" customFormat="1" ht="13.5" x14ac:dyDescent="0.25">
      <c r="A2159" s="383">
        <v>92496</v>
      </c>
      <c r="B2159" s="383" t="s">
        <v>2435</v>
      </c>
      <c r="C2159" s="383" t="s">
        <v>4</v>
      </c>
      <c r="D2159" s="384">
        <v>72.8</v>
      </c>
    </row>
    <row r="2160" spans="1:4" s="380" customFormat="1" ht="13.5" x14ac:dyDescent="0.25">
      <c r="A2160" s="383">
        <v>92498</v>
      </c>
      <c r="B2160" s="383" t="s">
        <v>2436</v>
      </c>
      <c r="C2160" s="383" t="s">
        <v>4</v>
      </c>
      <c r="D2160" s="384">
        <v>43.04</v>
      </c>
    </row>
    <row r="2161" spans="1:4" s="380" customFormat="1" ht="13.5" x14ac:dyDescent="0.25">
      <c r="A2161" s="383">
        <v>92500</v>
      </c>
      <c r="B2161" s="383" t="s">
        <v>2437</v>
      </c>
      <c r="C2161" s="383" t="s">
        <v>4</v>
      </c>
      <c r="D2161" s="384">
        <v>71.41</v>
      </c>
    </row>
    <row r="2162" spans="1:4" s="380" customFormat="1" ht="13.5" x14ac:dyDescent="0.25">
      <c r="A2162" s="383">
        <v>92502</v>
      </c>
      <c r="B2162" s="383" t="s">
        <v>2438</v>
      </c>
      <c r="C2162" s="383" t="s">
        <v>4</v>
      </c>
      <c r="D2162" s="384">
        <v>41.86</v>
      </c>
    </row>
    <row r="2163" spans="1:4" s="380" customFormat="1" ht="13.5" x14ac:dyDescent="0.25">
      <c r="A2163" s="383">
        <v>92504</v>
      </c>
      <c r="B2163" s="383" t="s">
        <v>2439</v>
      </c>
      <c r="C2163" s="383" t="s">
        <v>4</v>
      </c>
      <c r="D2163" s="384">
        <v>47.81</v>
      </c>
    </row>
    <row r="2164" spans="1:4" s="380" customFormat="1" ht="13.5" x14ac:dyDescent="0.25">
      <c r="A2164" s="383">
        <v>92506</v>
      </c>
      <c r="B2164" s="383" t="s">
        <v>2440</v>
      </c>
      <c r="C2164" s="383" t="s">
        <v>4</v>
      </c>
      <c r="D2164" s="384">
        <v>39.75</v>
      </c>
    </row>
    <row r="2165" spans="1:4" s="380" customFormat="1" ht="13.5" x14ac:dyDescent="0.25">
      <c r="A2165" s="383">
        <v>92508</v>
      </c>
      <c r="B2165" s="383" t="s">
        <v>2441</v>
      </c>
      <c r="C2165" s="383" t="s">
        <v>4</v>
      </c>
      <c r="D2165" s="384">
        <v>91.88</v>
      </c>
    </row>
    <row r="2166" spans="1:4" s="380" customFormat="1" ht="13.5" x14ac:dyDescent="0.25">
      <c r="A2166" s="383">
        <v>92510</v>
      </c>
      <c r="B2166" s="383" t="s">
        <v>2442</v>
      </c>
      <c r="C2166" s="383" t="s">
        <v>4</v>
      </c>
      <c r="D2166" s="384">
        <v>57.08</v>
      </c>
    </row>
    <row r="2167" spans="1:4" s="380" customFormat="1" ht="13.5" x14ac:dyDescent="0.25">
      <c r="A2167" s="383">
        <v>92512</v>
      </c>
      <c r="B2167" s="383" t="s">
        <v>2443</v>
      </c>
      <c r="C2167" s="383" t="s">
        <v>4</v>
      </c>
      <c r="D2167" s="384">
        <v>70.900000000000006</v>
      </c>
    </row>
    <row r="2168" spans="1:4" s="380" customFormat="1" ht="13.5" x14ac:dyDescent="0.25">
      <c r="A2168" s="383">
        <v>92514</v>
      </c>
      <c r="B2168" s="383" t="s">
        <v>2444</v>
      </c>
      <c r="C2168" s="383" t="s">
        <v>4</v>
      </c>
      <c r="D2168" s="384">
        <v>39.25</v>
      </c>
    </row>
    <row r="2169" spans="1:4" s="380" customFormat="1" ht="13.5" x14ac:dyDescent="0.25">
      <c r="A2169" s="383">
        <v>92515</v>
      </c>
      <c r="B2169" s="383" t="s">
        <v>2445</v>
      </c>
      <c r="C2169" s="383" t="s">
        <v>4</v>
      </c>
      <c r="D2169" s="384">
        <v>62.13</v>
      </c>
    </row>
    <row r="2170" spans="1:4" s="380" customFormat="1" ht="13.5" x14ac:dyDescent="0.25">
      <c r="A2170" s="383">
        <v>92518</v>
      </c>
      <c r="B2170" s="383" t="s">
        <v>2446</v>
      </c>
      <c r="C2170" s="383" t="s">
        <v>4</v>
      </c>
      <c r="D2170" s="384">
        <v>31.86</v>
      </c>
    </row>
    <row r="2171" spans="1:4" s="380" customFormat="1" ht="13.5" x14ac:dyDescent="0.25">
      <c r="A2171" s="383">
        <v>92520</v>
      </c>
      <c r="B2171" s="383" t="s">
        <v>2447</v>
      </c>
      <c r="C2171" s="383" t="s">
        <v>4</v>
      </c>
      <c r="D2171" s="384">
        <v>57.63</v>
      </c>
    </row>
    <row r="2172" spans="1:4" s="380" customFormat="1" ht="13.5" x14ac:dyDescent="0.25">
      <c r="A2172" s="383">
        <v>92522</v>
      </c>
      <c r="B2172" s="383" t="s">
        <v>2448</v>
      </c>
      <c r="C2172" s="383" t="s">
        <v>4</v>
      </c>
      <c r="D2172" s="384">
        <v>28.06</v>
      </c>
    </row>
    <row r="2173" spans="1:4" s="380" customFormat="1" ht="13.5" x14ac:dyDescent="0.25">
      <c r="A2173" s="383">
        <v>92524</v>
      </c>
      <c r="B2173" s="383" t="s">
        <v>2449</v>
      </c>
      <c r="C2173" s="383" t="s">
        <v>4</v>
      </c>
      <c r="D2173" s="384">
        <v>58.91</v>
      </c>
    </row>
    <row r="2174" spans="1:4" s="380" customFormat="1" ht="13.5" x14ac:dyDescent="0.25">
      <c r="A2174" s="383">
        <v>92526</v>
      </c>
      <c r="B2174" s="383" t="s">
        <v>2450</v>
      </c>
      <c r="C2174" s="383" t="s">
        <v>4</v>
      </c>
      <c r="D2174" s="384">
        <v>29.76</v>
      </c>
    </row>
    <row r="2175" spans="1:4" s="380" customFormat="1" ht="13.5" x14ac:dyDescent="0.25">
      <c r="A2175" s="383">
        <v>92528</v>
      </c>
      <c r="B2175" s="383" t="s">
        <v>2451</v>
      </c>
      <c r="C2175" s="383" t="s">
        <v>4</v>
      </c>
      <c r="D2175" s="384">
        <v>56.88</v>
      </c>
    </row>
    <row r="2176" spans="1:4" s="380" customFormat="1" ht="13.5" x14ac:dyDescent="0.25">
      <c r="A2176" s="383">
        <v>92530</v>
      </c>
      <c r="B2176" s="383" t="s">
        <v>2452</v>
      </c>
      <c r="C2176" s="383" t="s">
        <v>4</v>
      </c>
      <c r="D2176" s="384">
        <v>27.98</v>
      </c>
    </row>
    <row r="2177" spans="1:4" s="380" customFormat="1" ht="13.5" x14ac:dyDescent="0.25">
      <c r="A2177" s="383">
        <v>92532</v>
      </c>
      <c r="B2177" s="383" t="s">
        <v>2453</v>
      </c>
      <c r="C2177" s="383" t="s">
        <v>4</v>
      </c>
      <c r="D2177" s="384">
        <v>55.3</v>
      </c>
    </row>
    <row r="2178" spans="1:4" s="380" customFormat="1" ht="13.5" x14ac:dyDescent="0.25">
      <c r="A2178" s="383">
        <v>92534</v>
      </c>
      <c r="B2178" s="383" t="s">
        <v>2454</v>
      </c>
      <c r="C2178" s="383" t="s">
        <v>4</v>
      </c>
      <c r="D2178" s="384">
        <v>26.65</v>
      </c>
    </row>
    <row r="2179" spans="1:4" s="380" customFormat="1" ht="13.5" x14ac:dyDescent="0.25">
      <c r="A2179" s="383">
        <v>92536</v>
      </c>
      <c r="B2179" s="383" t="s">
        <v>2455</v>
      </c>
      <c r="C2179" s="383" t="s">
        <v>4</v>
      </c>
      <c r="D2179" s="384">
        <v>52.3</v>
      </c>
    </row>
    <row r="2180" spans="1:4" s="380" customFormat="1" ht="13.5" x14ac:dyDescent="0.25">
      <c r="A2180" s="383">
        <v>92538</v>
      </c>
      <c r="B2180" s="383" t="s">
        <v>2456</v>
      </c>
      <c r="C2180" s="383" t="s">
        <v>4</v>
      </c>
      <c r="D2180" s="384">
        <v>23.88</v>
      </c>
    </row>
    <row r="2181" spans="1:4" s="380" customFormat="1" ht="13.5" x14ac:dyDescent="0.25">
      <c r="A2181" s="383">
        <v>96252</v>
      </c>
      <c r="B2181" s="383" t="s">
        <v>2457</v>
      </c>
      <c r="C2181" s="383" t="s">
        <v>4</v>
      </c>
      <c r="D2181" s="384">
        <v>247.46</v>
      </c>
    </row>
    <row r="2182" spans="1:4" s="380" customFormat="1" ht="13.5" x14ac:dyDescent="0.25">
      <c r="A2182" s="383">
        <v>96257</v>
      </c>
      <c r="B2182" s="383" t="s">
        <v>2458</v>
      </c>
      <c r="C2182" s="383" t="s">
        <v>4</v>
      </c>
      <c r="D2182" s="384">
        <v>192.98</v>
      </c>
    </row>
    <row r="2183" spans="1:4" s="380" customFormat="1" ht="13.5" x14ac:dyDescent="0.25">
      <c r="A2183" s="383">
        <v>96258</v>
      </c>
      <c r="B2183" s="383" t="s">
        <v>2459</v>
      </c>
      <c r="C2183" s="383" t="s">
        <v>4</v>
      </c>
      <c r="D2183" s="384">
        <v>182.22</v>
      </c>
    </row>
    <row r="2184" spans="1:4" s="380" customFormat="1" ht="13.5" x14ac:dyDescent="0.25">
      <c r="A2184" s="383">
        <v>96259</v>
      </c>
      <c r="B2184" s="383" t="s">
        <v>2460</v>
      </c>
      <c r="C2184" s="383" t="s">
        <v>4</v>
      </c>
      <c r="D2184" s="384">
        <v>214.37</v>
      </c>
    </row>
    <row r="2185" spans="1:4" s="380" customFormat="1" ht="13.5" x14ac:dyDescent="0.25">
      <c r="A2185" s="383">
        <v>96529</v>
      </c>
      <c r="B2185" s="383" t="s">
        <v>2461</v>
      </c>
      <c r="C2185" s="383" t="s">
        <v>4</v>
      </c>
      <c r="D2185" s="384">
        <v>341.04</v>
      </c>
    </row>
    <row r="2186" spans="1:4" s="380" customFormat="1" ht="13.5" x14ac:dyDescent="0.25">
      <c r="A2186" s="383">
        <v>96530</v>
      </c>
      <c r="B2186" s="383" t="s">
        <v>2462</v>
      </c>
      <c r="C2186" s="383" t="s">
        <v>4</v>
      </c>
      <c r="D2186" s="384">
        <v>192.67</v>
      </c>
    </row>
    <row r="2187" spans="1:4" s="380" customFormat="1" ht="13.5" x14ac:dyDescent="0.25">
      <c r="A2187" s="383">
        <v>96531</v>
      </c>
      <c r="B2187" s="383" t="s">
        <v>61</v>
      </c>
      <c r="C2187" s="383" t="s">
        <v>4</v>
      </c>
      <c r="D2187" s="384">
        <v>130.02000000000001</v>
      </c>
    </row>
    <row r="2188" spans="1:4" s="380" customFormat="1" ht="13.5" x14ac:dyDescent="0.25">
      <c r="A2188" s="383">
        <v>96532</v>
      </c>
      <c r="B2188" s="383" t="s">
        <v>2463</v>
      </c>
      <c r="C2188" s="383" t="s">
        <v>4</v>
      </c>
      <c r="D2188" s="384">
        <v>211.45</v>
      </c>
    </row>
    <row r="2189" spans="1:4" s="380" customFormat="1" ht="13.5" x14ac:dyDescent="0.25">
      <c r="A2189" s="383">
        <v>96533</v>
      </c>
      <c r="B2189" s="383" t="s">
        <v>2464</v>
      </c>
      <c r="C2189" s="383" t="s">
        <v>4</v>
      </c>
      <c r="D2189" s="384">
        <v>116.07</v>
      </c>
    </row>
    <row r="2190" spans="1:4" s="380" customFormat="1" ht="13.5" x14ac:dyDescent="0.25">
      <c r="A2190" s="383">
        <v>96534</v>
      </c>
      <c r="B2190" s="383" t="s">
        <v>2465</v>
      </c>
      <c r="C2190" s="383" t="s">
        <v>4</v>
      </c>
      <c r="D2190" s="384">
        <v>87.66</v>
      </c>
    </row>
    <row r="2191" spans="1:4" s="380" customFormat="1" ht="13.5" x14ac:dyDescent="0.25">
      <c r="A2191" s="383">
        <v>96535</v>
      </c>
      <c r="B2191" s="383" t="s">
        <v>131</v>
      </c>
      <c r="C2191" s="383" t="s">
        <v>4</v>
      </c>
      <c r="D2191" s="384">
        <v>143.94999999999999</v>
      </c>
    </row>
    <row r="2192" spans="1:4" s="380" customFormat="1" ht="13.5" x14ac:dyDescent="0.25">
      <c r="A2192" s="383">
        <v>96536</v>
      </c>
      <c r="B2192" s="383" t="s">
        <v>2466</v>
      </c>
      <c r="C2192" s="383" t="s">
        <v>4</v>
      </c>
      <c r="D2192" s="384">
        <v>76.22</v>
      </c>
    </row>
    <row r="2193" spans="1:4" s="380" customFormat="1" ht="13.5" x14ac:dyDescent="0.25">
      <c r="A2193" s="383">
        <v>96537</v>
      </c>
      <c r="B2193" s="383" t="s">
        <v>2467</v>
      </c>
      <c r="C2193" s="383" t="s">
        <v>4</v>
      </c>
      <c r="D2193" s="384">
        <v>187.97</v>
      </c>
    </row>
    <row r="2194" spans="1:4" s="380" customFormat="1" ht="13.5" x14ac:dyDescent="0.25">
      <c r="A2194" s="383">
        <v>96538</v>
      </c>
      <c r="B2194" s="383" t="s">
        <v>2468</v>
      </c>
      <c r="C2194" s="383" t="s">
        <v>4</v>
      </c>
      <c r="D2194" s="384">
        <v>255.79</v>
      </c>
    </row>
    <row r="2195" spans="1:4" s="380" customFormat="1" ht="13.5" x14ac:dyDescent="0.25">
      <c r="A2195" s="383">
        <v>96539</v>
      </c>
      <c r="B2195" s="383" t="s">
        <v>2469</v>
      </c>
      <c r="C2195" s="383" t="s">
        <v>4</v>
      </c>
      <c r="D2195" s="384">
        <v>118.9</v>
      </c>
    </row>
    <row r="2196" spans="1:4" s="380" customFormat="1" ht="13.5" x14ac:dyDescent="0.25">
      <c r="A2196" s="383">
        <v>96540</v>
      </c>
      <c r="B2196" s="383" t="s">
        <v>2470</v>
      </c>
      <c r="C2196" s="383" t="s">
        <v>4</v>
      </c>
      <c r="D2196" s="384">
        <v>127.56</v>
      </c>
    </row>
    <row r="2197" spans="1:4" s="380" customFormat="1" ht="13.5" x14ac:dyDescent="0.25">
      <c r="A2197" s="383">
        <v>96541</v>
      </c>
      <c r="B2197" s="383" t="s">
        <v>2471</v>
      </c>
      <c r="C2197" s="383" t="s">
        <v>4</v>
      </c>
      <c r="D2197" s="384">
        <v>177.72</v>
      </c>
    </row>
    <row r="2198" spans="1:4" s="380" customFormat="1" ht="13.5" x14ac:dyDescent="0.25">
      <c r="A2198" s="383">
        <v>96542</v>
      </c>
      <c r="B2198" s="383" t="s">
        <v>2472</v>
      </c>
      <c r="C2198" s="383" t="s">
        <v>4</v>
      </c>
      <c r="D2198" s="384">
        <v>86.72</v>
      </c>
    </row>
    <row r="2199" spans="1:4" s="380" customFormat="1" ht="13.5" x14ac:dyDescent="0.25">
      <c r="A2199" s="383">
        <v>96543</v>
      </c>
      <c r="B2199" s="383" t="s">
        <v>2473</v>
      </c>
      <c r="C2199" s="383" t="s">
        <v>55</v>
      </c>
      <c r="D2199" s="384">
        <v>20.82</v>
      </c>
    </row>
    <row r="2200" spans="1:4" s="380" customFormat="1" ht="13.5" x14ac:dyDescent="0.25">
      <c r="A2200" s="383">
        <v>97747</v>
      </c>
      <c r="B2200" s="383" t="s">
        <v>2474</v>
      </c>
      <c r="C2200" s="383" t="s">
        <v>4</v>
      </c>
      <c r="D2200" s="384">
        <v>200.62</v>
      </c>
    </row>
    <row r="2201" spans="1:4" s="380" customFormat="1" ht="13.5" x14ac:dyDescent="0.25">
      <c r="A2201" s="383">
        <v>101791</v>
      </c>
      <c r="B2201" s="383" t="s">
        <v>2475</v>
      </c>
      <c r="C2201" s="383" t="s">
        <v>51</v>
      </c>
      <c r="D2201" s="384">
        <v>26.04</v>
      </c>
    </row>
    <row r="2202" spans="1:4" s="380" customFormat="1" ht="13.5" x14ac:dyDescent="0.25">
      <c r="A2202" s="383">
        <v>101792</v>
      </c>
      <c r="B2202" s="383" t="s">
        <v>2476</v>
      </c>
      <c r="C2202" s="383" t="s">
        <v>24</v>
      </c>
      <c r="D2202" s="384">
        <v>16.11</v>
      </c>
    </row>
    <row r="2203" spans="1:4" s="380" customFormat="1" ht="13.5" x14ac:dyDescent="0.25">
      <c r="A2203" s="383">
        <v>101793</v>
      </c>
      <c r="B2203" s="383" t="s">
        <v>2477</v>
      </c>
      <c r="C2203" s="383" t="s">
        <v>24</v>
      </c>
      <c r="D2203" s="384">
        <v>24.69</v>
      </c>
    </row>
    <row r="2204" spans="1:4" s="380" customFormat="1" ht="13.5" x14ac:dyDescent="0.25">
      <c r="A2204" s="383">
        <v>101969</v>
      </c>
      <c r="B2204" s="383" t="s">
        <v>12502</v>
      </c>
      <c r="C2204" s="383" t="s">
        <v>4</v>
      </c>
      <c r="D2204" s="384">
        <v>197.72</v>
      </c>
    </row>
    <row r="2205" spans="1:4" s="380" customFormat="1" ht="13.5" x14ac:dyDescent="0.25">
      <c r="A2205" s="383">
        <v>101971</v>
      </c>
      <c r="B2205" s="383" t="s">
        <v>12503</v>
      </c>
      <c r="C2205" s="383" t="s">
        <v>4</v>
      </c>
      <c r="D2205" s="384">
        <v>149.91</v>
      </c>
    </row>
    <row r="2206" spans="1:4" s="380" customFormat="1" ht="13.5" x14ac:dyDescent="0.25">
      <c r="A2206" s="383">
        <v>101973</v>
      </c>
      <c r="B2206" s="383" t="s">
        <v>12504</v>
      </c>
      <c r="C2206" s="383" t="s">
        <v>4</v>
      </c>
      <c r="D2206" s="384">
        <v>220.19</v>
      </c>
    </row>
    <row r="2207" spans="1:4" s="380" customFormat="1" ht="13.5" x14ac:dyDescent="0.25">
      <c r="A2207" s="383">
        <v>101974</v>
      </c>
      <c r="B2207" s="383" t="s">
        <v>12505</v>
      </c>
      <c r="C2207" s="383" t="s">
        <v>4</v>
      </c>
      <c r="D2207" s="384">
        <v>471.68</v>
      </c>
    </row>
    <row r="2208" spans="1:4" s="380" customFormat="1" ht="13.5" x14ac:dyDescent="0.25">
      <c r="A2208" s="383">
        <v>101975</v>
      </c>
      <c r="B2208" s="383" t="s">
        <v>12506</v>
      </c>
      <c r="C2208" s="383" t="s">
        <v>4</v>
      </c>
      <c r="D2208" s="384">
        <v>403.57</v>
      </c>
    </row>
    <row r="2209" spans="1:4" s="380" customFormat="1" ht="13.5" x14ac:dyDescent="0.25">
      <c r="A2209" s="383">
        <v>101977</v>
      </c>
      <c r="B2209" s="383" t="s">
        <v>12507</v>
      </c>
      <c r="C2209" s="383" t="s">
        <v>4</v>
      </c>
      <c r="D2209" s="384">
        <v>269.14</v>
      </c>
    </row>
    <row r="2210" spans="1:4" s="380" customFormat="1" ht="13.5" x14ac:dyDescent="0.25">
      <c r="A2210" s="383">
        <v>101980</v>
      </c>
      <c r="B2210" s="383" t="s">
        <v>12508</v>
      </c>
      <c r="C2210" s="383" t="s">
        <v>4</v>
      </c>
      <c r="D2210" s="384">
        <v>242.62</v>
      </c>
    </row>
    <row r="2211" spans="1:4" s="380" customFormat="1" ht="13.5" x14ac:dyDescent="0.25">
      <c r="A2211" s="383">
        <v>101981</v>
      </c>
      <c r="B2211" s="383" t="s">
        <v>12509</v>
      </c>
      <c r="C2211" s="383" t="s">
        <v>4</v>
      </c>
      <c r="D2211" s="384">
        <v>208.89</v>
      </c>
    </row>
    <row r="2212" spans="1:4" s="380" customFormat="1" ht="13.5" x14ac:dyDescent="0.25">
      <c r="A2212" s="383">
        <v>101982</v>
      </c>
      <c r="B2212" s="383" t="s">
        <v>12510</v>
      </c>
      <c r="C2212" s="383" t="s">
        <v>4</v>
      </c>
      <c r="D2212" s="384">
        <v>182.4</v>
      </c>
    </row>
    <row r="2213" spans="1:4" s="380" customFormat="1" ht="13.5" x14ac:dyDescent="0.25">
      <c r="A2213" s="383">
        <v>101983</v>
      </c>
      <c r="B2213" s="383" t="s">
        <v>12511</v>
      </c>
      <c r="C2213" s="383" t="s">
        <v>4</v>
      </c>
      <c r="D2213" s="384">
        <v>165.71</v>
      </c>
    </row>
    <row r="2214" spans="1:4" s="380" customFormat="1" ht="13.5" x14ac:dyDescent="0.25">
      <c r="A2214" s="383">
        <v>101985</v>
      </c>
      <c r="B2214" s="383" t="s">
        <v>12512</v>
      </c>
      <c r="C2214" s="383" t="s">
        <v>4</v>
      </c>
      <c r="D2214" s="384">
        <v>207.9</v>
      </c>
    </row>
    <row r="2215" spans="1:4" s="380" customFormat="1" ht="13.5" x14ac:dyDescent="0.25">
      <c r="A2215" s="383">
        <v>101986</v>
      </c>
      <c r="B2215" s="383" t="s">
        <v>12513</v>
      </c>
      <c r="C2215" s="383" t="s">
        <v>4</v>
      </c>
      <c r="D2215" s="384">
        <v>147.11000000000001</v>
      </c>
    </row>
    <row r="2216" spans="1:4" s="380" customFormat="1" ht="13.5" x14ac:dyDescent="0.25">
      <c r="A2216" s="383">
        <v>101987</v>
      </c>
      <c r="B2216" s="383" t="s">
        <v>12514</v>
      </c>
      <c r="C2216" s="383" t="s">
        <v>4</v>
      </c>
      <c r="D2216" s="384">
        <v>260.31</v>
      </c>
    </row>
    <row r="2217" spans="1:4" s="380" customFormat="1" ht="13.5" x14ac:dyDescent="0.25">
      <c r="A2217" s="383">
        <v>101988</v>
      </c>
      <c r="B2217" s="383" t="s">
        <v>12515</v>
      </c>
      <c r="C2217" s="383" t="s">
        <v>4</v>
      </c>
      <c r="D2217" s="384">
        <v>204.26</v>
      </c>
    </row>
    <row r="2218" spans="1:4" s="380" customFormat="1" ht="13.5" x14ac:dyDescent="0.25">
      <c r="A2218" s="383">
        <v>101989</v>
      </c>
      <c r="B2218" s="383" t="s">
        <v>12516</v>
      </c>
      <c r="C2218" s="383" t="s">
        <v>4</v>
      </c>
      <c r="D2218" s="384">
        <v>157.04</v>
      </c>
    </row>
    <row r="2219" spans="1:4" s="380" customFormat="1" ht="13.5" x14ac:dyDescent="0.25">
      <c r="A2219" s="383">
        <v>101990</v>
      </c>
      <c r="B2219" s="383" t="s">
        <v>12517</v>
      </c>
      <c r="C2219" s="383" t="s">
        <v>4</v>
      </c>
      <c r="D2219" s="384">
        <v>236.89</v>
      </c>
    </row>
    <row r="2220" spans="1:4" s="380" customFormat="1" ht="13.5" x14ac:dyDescent="0.25">
      <c r="A2220" s="383">
        <v>101991</v>
      </c>
      <c r="B2220" s="383" t="s">
        <v>12518</v>
      </c>
      <c r="C2220" s="383" t="s">
        <v>4</v>
      </c>
      <c r="D2220" s="384">
        <v>206.95</v>
      </c>
    </row>
    <row r="2221" spans="1:4" s="380" customFormat="1" ht="13.5" x14ac:dyDescent="0.25">
      <c r="A2221" s="383">
        <v>101992</v>
      </c>
      <c r="B2221" s="383" t="s">
        <v>12519</v>
      </c>
      <c r="C2221" s="383" t="s">
        <v>4</v>
      </c>
      <c r="D2221" s="384">
        <v>148.84</v>
      </c>
    </row>
    <row r="2222" spans="1:4" s="380" customFormat="1" ht="13.5" x14ac:dyDescent="0.25">
      <c r="A2222" s="383">
        <v>101993</v>
      </c>
      <c r="B2222" s="383" t="s">
        <v>12520</v>
      </c>
      <c r="C2222" s="383" t="s">
        <v>4</v>
      </c>
      <c r="D2222" s="384">
        <v>306.32</v>
      </c>
    </row>
    <row r="2223" spans="1:4" s="380" customFormat="1" ht="13.5" x14ac:dyDescent="0.25">
      <c r="A2223" s="383">
        <v>101994</v>
      </c>
      <c r="B2223" s="383" t="s">
        <v>12521</v>
      </c>
      <c r="C2223" s="383" t="s">
        <v>4</v>
      </c>
      <c r="D2223" s="384">
        <v>217.92</v>
      </c>
    </row>
    <row r="2224" spans="1:4" s="380" customFormat="1" ht="13.5" x14ac:dyDescent="0.25">
      <c r="A2224" s="383">
        <v>101995</v>
      </c>
      <c r="B2224" s="383" t="s">
        <v>12522</v>
      </c>
      <c r="C2224" s="383" t="s">
        <v>4</v>
      </c>
      <c r="D2224" s="384">
        <v>164.92</v>
      </c>
    </row>
    <row r="2225" spans="1:4" s="380" customFormat="1" ht="13.5" x14ac:dyDescent="0.25">
      <c r="A2225" s="383">
        <v>101996</v>
      </c>
      <c r="B2225" s="383" t="s">
        <v>12523</v>
      </c>
      <c r="C2225" s="383" t="s">
        <v>4</v>
      </c>
      <c r="D2225" s="384">
        <v>255.24</v>
      </c>
    </row>
    <row r="2226" spans="1:4" s="380" customFormat="1" ht="13.5" x14ac:dyDescent="0.25">
      <c r="A2226" s="383">
        <v>101997</v>
      </c>
      <c r="B2226" s="383" t="s">
        <v>12524</v>
      </c>
      <c r="C2226" s="383" t="s">
        <v>4</v>
      </c>
      <c r="D2226" s="384">
        <v>206.97</v>
      </c>
    </row>
    <row r="2227" spans="1:4" s="380" customFormat="1" ht="13.5" x14ac:dyDescent="0.25">
      <c r="A2227" s="383">
        <v>101998</v>
      </c>
      <c r="B2227" s="383" t="s">
        <v>12525</v>
      </c>
      <c r="C2227" s="383" t="s">
        <v>4</v>
      </c>
      <c r="D2227" s="384">
        <v>147.54</v>
      </c>
    </row>
    <row r="2228" spans="1:4" s="380" customFormat="1" ht="13.5" x14ac:dyDescent="0.25">
      <c r="A2228" s="383">
        <v>101999</v>
      </c>
      <c r="B2228" s="383" t="s">
        <v>12526</v>
      </c>
      <c r="C2228" s="383" t="s">
        <v>4</v>
      </c>
      <c r="D2228" s="384">
        <v>328.63</v>
      </c>
    </row>
    <row r="2229" spans="1:4" s="380" customFormat="1" ht="13.5" x14ac:dyDescent="0.25">
      <c r="A2229" s="383">
        <v>102000</v>
      </c>
      <c r="B2229" s="383" t="s">
        <v>12527</v>
      </c>
      <c r="C2229" s="383" t="s">
        <v>4</v>
      </c>
      <c r="D2229" s="384">
        <v>485.59</v>
      </c>
    </row>
    <row r="2230" spans="1:4" s="380" customFormat="1" ht="13.5" x14ac:dyDescent="0.25">
      <c r="A2230" s="383">
        <v>102001</v>
      </c>
      <c r="B2230" s="383" t="s">
        <v>12528</v>
      </c>
      <c r="C2230" s="383" t="s">
        <v>4</v>
      </c>
      <c r="D2230" s="384">
        <v>421.17</v>
      </c>
    </row>
    <row r="2231" spans="1:4" s="380" customFormat="1" ht="13.5" x14ac:dyDescent="0.25">
      <c r="A2231" s="383">
        <v>102002</v>
      </c>
      <c r="B2231" s="383" t="s">
        <v>12529</v>
      </c>
      <c r="C2231" s="383" t="s">
        <v>4</v>
      </c>
      <c r="D2231" s="384">
        <v>267.13</v>
      </c>
    </row>
    <row r="2232" spans="1:4" s="380" customFormat="1" ht="13.5" x14ac:dyDescent="0.25">
      <c r="A2232" s="383">
        <v>102003</v>
      </c>
      <c r="B2232" s="383" t="s">
        <v>12530</v>
      </c>
      <c r="C2232" s="383" t="s">
        <v>4</v>
      </c>
      <c r="D2232" s="384">
        <v>242.41</v>
      </c>
    </row>
    <row r="2233" spans="1:4" s="380" customFormat="1" ht="13.5" x14ac:dyDescent="0.25">
      <c r="A2233" s="383">
        <v>102004</v>
      </c>
      <c r="B2233" s="383" t="s">
        <v>12531</v>
      </c>
      <c r="C2233" s="383" t="s">
        <v>4</v>
      </c>
      <c r="D2233" s="384">
        <v>215.17</v>
      </c>
    </row>
    <row r="2234" spans="1:4" s="380" customFormat="1" ht="13.5" x14ac:dyDescent="0.25">
      <c r="A2234" s="383">
        <v>102005</v>
      </c>
      <c r="B2234" s="383" t="s">
        <v>12532</v>
      </c>
      <c r="C2234" s="383" t="s">
        <v>4</v>
      </c>
      <c r="D2234" s="384">
        <v>187.56</v>
      </c>
    </row>
    <row r="2235" spans="1:4" s="380" customFormat="1" ht="13.5" x14ac:dyDescent="0.25">
      <c r="A2235" s="383">
        <v>102006</v>
      </c>
      <c r="B2235" s="383" t="s">
        <v>12533</v>
      </c>
      <c r="C2235" s="383" t="s">
        <v>4</v>
      </c>
      <c r="D2235" s="384">
        <v>170.16</v>
      </c>
    </row>
    <row r="2236" spans="1:4" s="380" customFormat="1" ht="13.5" x14ac:dyDescent="0.25">
      <c r="A2236" s="383">
        <v>102007</v>
      </c>
      <c r="B2236" s="383" t="s">
        <v>12534</v>
      </c>
      <c r="C2236" s="383" t="s">
        <v>4</v>
      </c>
      <c r="D2236" s="384">
        <v>467.9</v>
      </c>
    </row>
    <row r="2237" spans="1:4" s="380" customFormat="1" ht="13.5" x14ac:dyDescent="0.25">
      <c r="A2237" s="383">
        <v>102008</v>
      </c>
      <c r="B2237" s="383" t="s">
        <v>12535</v>
      </c>
      <c r="C2237" s="383" t="s">
        <v>4</v>
      </c>
      <c r="D2237" s="384">
        <v>392.95</v>
      </c>
    </row>
    <row r="2238" spans="1:4" s="380" customFormat="1" ht="13.5" x14ac:dyDescent="0.25">
      <c r="A2238" s="383">
        <v>102009</v>
      </c>
      <c r="B2238" s="383" t="s">
        <v>12536</v>
      </c>
      <c r="C2238" s="383" t="s">
        <v>4</v>
      </c>
      <c r="D2238" s="384">
        <v>271.94</v>
      </c>
    </row>
    <row r="2239" spans="1:4" s="380" customFormat="1" ht="13.5" x14ac:dyDescent="0.25">
      <c r="A2239" s="383">
        <v>102010</v>
      </c>
      <c r="B2239" s="383" t="s">
        <v>12537</v>
      </c>
      <c r="C2239" s="383" t="s">
        <v>4</v>
      </c>
      <c r="D2239" s="384">
        <v>243.43</v>
      </c>
    </row>
    <row r="2240" spans="1:4" s="380" customFormat="1" ht="13.5" x14ac:dyDescent="0.25">
      <c r="A2240" s="383">
        <v>102011</v>
      </c>
      <c r="B2240" s="383" t="s">
        <v>12538</v>
      </c>
      <c r="C2240" s="383" t="s">
        <v>4</v>
      </c>
      <c r="D2240" s="384">
        <v>207.57</v>
      </c>
    </row>
    <row r="2241" spans="1:4" s="380" customFormat="1" ht="13.5" x14ac:dyDescent="0.25">
      <c r="A2241" s="383">
        <v>102012</v>
      </c>
      <c r="B2241" s="383" t="s">
        <v>12539</v>
      </c>
      <c r="C2241" s="383" t="s">
        <v>4</v>
      </c>
      <c r="D2241" s="384">
        <v>180.36</v>
      </c>
    </row>
    <row r="2242" spans="1:4" s="380" customFormat="1" ht="13.5" x14ac:dyDescent="0.25">
      <c r="A2242" s="383">
        <v>102013</v>
      </c>
      <c r="B2242" s="383" t="s">
        <v>12540</v>
      </c>
      <c r="C2242" s="383" t="s">
        <v>4</v>
      </c>
      <c r="D2242" s="384">
        <v>165.25</v>
      </c>
    </row>
    <row r="2243" spans="1:4" s="380" customFormat="1" ht="13.5" x14ac:dyDescent="0.25">
      <c r="A2243" s="383">
        <v>102014</v>
      </c>
      <c r="B2243" s="383" t="s">
        <v>12541</v>
      </c>
      <c r="C2243" s="383" t="s">
        <v>4</v>
      </c>
      <c r="D2243" s="384">
        <v>531.70000000000005</v>
      </c>
    </row>
    <row r="2244" spans="1:4" s="380" customFormat="1" ht="13.5" x14ac:dyDescent="0.25">
      <c r="A2244" s="383">
        <v>102015</v>
      </c>
      <c r="B2244" s="383" t="s">
        <v>12542</v>
      </c>
      <c r="C2244" s="383" t="s">
        <v>4</v>
      </c>
      <c r="D2244" s="384">
        <v>447.4</v>
      </c>
    </row>
    <row r="2245" spans="1:4" s="380" customFormat="1" ht="13.5" x14ac:dyDescent="0.25">
      <c r="A2245" s="383">
        <v>102016</v>
      </c>
      <c r="B2245" s="383" t="s">
        <v>12543</v>
      </c>
      <c r="C2245" s="383" t="s">
        <v>4</v>
      </c>
      <c r="D2245" s="384">
        <v>265.58999999999997</v>
      </c>
    </row>
    <row r="2246" spans="1:4" s="380" customFormat="1" ht="13.5" x14ac:dyDescent="0.25">
      <c r="A2246" s="383">
        <v>102017</v>
      </c>
      <c r="B2246" s="383" t="s">
        <v>12544</v>
      </c>
      <c r="C2246" s="383" t="s">
        <v>4</v>
      </c>
      <c r="D2246" s="384">
        <v>239.2</v>
      </c>
    </row>
    <row r="2247" spans="1:4" s="380" customFormat="1" ht="13.5" x14ac:dyDescent="0.25">
      <c r="A2247" s="383">
        <v>102036</v>
      </c>
      <c r="B2247" s="383" t="s">
        <v>12545</v>
      </c>
      <c r="C2247" s="383" t="s">
        <v>4</v>
      </c>
      <c r="D2247" s="384">
        <v>210.11</v>
      </c>
    </row>
    <row r="2248" spans="1:4" s="380" customFormat="1" ht="13.5" x14ac:dyDescent="0.25">
      <c r="A2248" s="383">
        <v>102037</v>
      </c>
      <c r="B2248" s="383" t="s">
        <v>12546</v>
      </c>
      <c r="C2248" s="383" t="s">
        <v>4</v>
      </c>
      <c r="D2248" s="384">
        <v>182.6</v>
      </c>
    </row>
    <row r="2249" spans="1:4" s="380" customFormat="1" ht="13.5" x14ac:dyDescent="0.25">
      <c r="A2249" s="383">
        <v>102038</v>
      </c>
      <c r="B2249" s="383" t="s">
        <v>12547</v>
      </c>
      <c r="C2249" s="383" t="s">
        <v>4</v>
      </c>
      <c r="D2249" s="384">
        <v>167.34</v>
      </c>
    </row>
    <row r="2250" spans="1:4" s="380" customFormat="1" ht="13.5" x14ac:dyDescent="0.25">
      <c r="A2250" s="383">
        <v>102039</v>
      </c>
      <c r="B2250" s="383" t="s">
        <v>12548</v>
      </c>
      <c r="C2250" s="383" t="s">
        <v>4</v>
      </c>
      <c r="D2250" s="384">
        <v>490.26</v>
      </c>
    </row>
    <row r="2251" spans="1:4" s="380" customFormat="1" ht="13.5" x14ac:dyDescent="0.25">
      <c r="A2251" s="383">
        <v>102040</v>
      </c>
      <c r="B2251" s="383" t="s">
        <v>12549</v>
      </c>
      <c r="C2251" s="383" t="s">
        <v>4</v>
      </c>
      <c r="D2251" s="384">
        <v>410.25</v>
      </c>
    </row>
    <row r="2252" spans="1:4" s="380" customFormat="1" ht="13.5" x14ac:dyDescent="0.25">
      <c r="A2252" s="383">
        <v>102041</v>
      </c>
      <c r="B2252" s="383" t="s">
        <v>12550</v>
      </c>
      <c r="C2252" s="383" t="s">
        <v>4</v>
      </c>
      <c r="D2252" s="384">
        <v>275.13</v>
      </c>
    </row>
    <row r="2253" spans="1:4" s="380" customFormat="1" ht="13.5" x14ac:dyDescent="0.25">
      <c r="A2253" s="383">
        <v>102042</v>
      </c>
      <c r="B2253" s="383" t="s">
        <v>12551</v>
      </c>
      <c r="C2253" s="383" t="s">
        <v>4</v>
      </c>
      <c r="D2253" s="384">
        <v>244.46</v>
      </c>
    </row>
    <row r="2254" spans="1:4" s="380" customFormat="1" ht="13.5" x14ac:dyDescent="0.25">
      <c r="A2254" s="383">
        <v>102043</v>
      </c>
      <c r="B2254" s="383" t="s">
        <v>12552</v>
      </c>
      <c r="C2254" s="383" t="s">
        <v>4</v>
      </c>
      <c r="D2254" s="384">
        <v>209.7</v>
      </c>
    </row>
    <row r="2255" spans="1:4" s="380" customFormat="1" ht="13.5" x14ac:dyDescent="0.25">
      <c r="A2255" s="383">
        <v>102044</v>
      </c>
      <c r="B2255" s="383" t="s">
        <v>12553</v>
      </c>
      <c r="C2255" s="383" t="s">
        <v>4</v>
      </c>
      <c r="D2255" s="384">
        <v>183.17</v>
      </c>
    </row>
    <row r="2256" spans="1:4" s="380" customFormat="1" ht="13.5" x14ac:dyDescent="0.25">
      <c r="A2256" s="383">
        <v>102045</v>
      </c>
      <c r="B2256" s="383" t="s">
        <v>12554</v>
      </c>
      <c r="C2256" s="383" t="s">
        <v>4</v>
      </c>
      <c r="D2256" s="384">
        <v>167.25</v>
      </c>
    </row>
    <row r="2257" spans="1:4" s="380" customFormat="1" ht="13.5" x14ac:dyDescent="0.25">
      <c r="A2257" s="383">
        <v>102046</v>
      </c>
      <c r="B2257" s="383" t="s">
        <v>12555</v>
      </c>
      <c r="C2257" s="383" t="s">
        <v>4</v>
      </c>
      <c r="D2257" s="384">
        <v>543.45000000000005</v>
      </c>
    </row>
    <row r="2258" spans="1:4" s="380" customFormat="1" ht="13.5" x14ac:dyDescent="0.25">
      <c r="A2258" s="383">
        <v>102047</v>
      </c>
      <c r="B2258" s="383" t="s">
        <v>12556</v>
      </c>
      <c r="C2258" s="383" t="s">
        <v>4</v>
      </c>
      <c r="D2258" s="384">
        <v>466.16</v>
      </c>
    </row>
    <row r="2259" spans="1:4" s="380" customFormat="1" ht="13.5" x14ac:dyDescent="0.25">
      <c r="A2259" s="383">
        <v>102048</v>
      </c>
      <c r="B2259" s="383" t="s">
        <v>12557</v>
      </c>
      <c r="C2259" s="383" t="s">
        <v>4</v>
      </c>
      <c r="D2259" s="384">
        <v>261.64999999999998</v>
      </c>
    </row>
    <row r="2260" spans="1:4" s="380" customFormat="1" ht="13.5" x14ac:dyDescent="0.25">
      <c r="A2260" s="383">
        <v>102049</v>
      </c>
      <c r="B2260" s="383" t="s">
        <v>12558</v>
      </c>
      <c r="C2260" s="383" t="s">
        <v>4</v>
      </c>
      <c r="D2260" s="384">
        <v>233.12</v>
      </c>
    </row>
    <row r="2261" spans="1:4" s="380" customFormat="1" ht="13.5" x14ac:dyDescent="0.25">
      <c r="A2261" s="383">
        <v>102050</v>
      </c>
      <c r="B2261" s="383" t="s">
        <v>12559</v>
      </c>
      <c r="C2261" s="383" t="s">
        <v>4</v>
      </c>
      <c r="D2261" s="384">
        <v>206.1</v>
      </c>
    </row>
    <row r="2262" spans="1:4" s="380" customFormat="1" ht="13.5" x14ac:dyDescent="0.25">
      <c r="A2262" s="383">
        <v>102051</v>
      </c>
      <c r="B2262" s="383" t="s">
        <v>12560</v>
      </c>
      <c r="C2262" s="383" t="s">
        <v>4</v>
      </c>
      <c r="D2262" s="384">
        <v>178.59</v>
      </c>
    </row>
    <row r="2263" spans="1:4" s="380" customFormat="1" ht="13.5" x14ac:dyDescent="0.25">
      <c r="A2263" s="383">
        <v>102052</v>
      </c>
      <c r="B2263" s="383" t="s">
        <v>12561</v>
      </c>
      <c r="C2263" s="383" t="s">
        <v>4</v>
      </c>
      <c r="D2263" s="384">
        <v>163.32</v>
      </c>
    </row>
    <row r="2264" spans="1:4" s="380" customFormat="1" ht="13.5" x14ac:dyDescent="0.25">
      <c r="A2264" s="383">
        <v>102059</v>
      </c>
      <c r="B2264" s="383" t="s">
        <v>12562</v>
      </c>
      <c r="C2264" s="383" t="s">
        <v>4</v>
      </c>
      <c r="D2264" s="384">
        <v>458.88</v>
      </c>
    </row>
    <row r="2265" spans="1:4" s="380" customFormat="1" ht="13.5" x14ac:dyDescent="0.25">
      <c r="A2265" s="383">
        <v>102060</v>
      </c>
      <c r="B2265" s="383" t="s">
        <v>12563</v>
      </c>
      <c r="C2265" s="383" t="s">
        <v>4</v>
      </c>
      <c r="D2265" s="384">
        <v>387.51</v>
      </c>
    </row>
    <row r="2266" spans="1:4" s="380" customFormat="1" ht="13.5" x14ac:dyDescent="0.25">
      <c r="A2266" s="383">
        <v>102061</v>
      </c>
      <c r="B2266" s="383" t="s">
        <v>12564</v>
      </c>
      <c r="C2266" s="383" t="s">
        <v>4</v>
      </c>
      <c r="D2266" s="384">
        <v>253.76</v>
      </c>
    </row>
    <row r="2267" spans="1:4" s="380" customFormat="1" ht="13.5" x14ac:dyDescent="0.25">
      <c r="A2267" s="383">
        <v>102062</v>
      </c>
      <c r="B2267" s="383" t="s">
        <v>12565</v>
      </c>
      <c r="C2267" s="383" t="s">
        <v>4</v>
      </c>
      <c r="D2267" s="384">
        <v>229.84</v>
      </c>
    </row>
    <row r="2268" spans="1:4" s="380" customFormat="1" ht="13.5" x14ac:dyDescent="0.25">
      <c r="A2268" s="383">
        <v>102063</v>
      </c>
      <c r="B2268" s="383" t="s">
        <v>12566</v>
      </c>
      <c r="C2268" s="383" t="s">
        <v>4</v>
      </c>
      <c r="D2268" s="384">
        <v>196.15</v>
      </c>
    </row>
    <row r="2269" spans="1:4" s="380" customFormat="1" ht="13.5" x14ac:dyDescent="0.25">
      <c r="A2269" s="383">
        <v>102064</v>
      </c>
      <c r="B2269" s="383" t="s">
        <v>12567</v>
      </c>
      <c r="C2269" s="383" t="s">
        <v>4</v>
      </c>
      <c r="D2269" s="384">
        <v>169.23</v>
      </c>
    </row>
    <row r="2270" spans="1:4" s="380" customFormat="1" ht="13.5" x14ac:dyDescent="0.25">
      <c r="A2270" s="383">
        <v>102065</v>
      </c>
      <c r="B2270" s="383" t="s">
        <v>12568</v>
      </c>
      <c r="C2270" s="383" t="s">
        <v>4</v>
      </c>
      <c r="D2270" s="384">
        <v>154.33000000000001</v>
      </c>
    </row>
    <row r="2271" spans="1:4" s="380" customFormat="1" ht="13.5" x14ac:dyDescent="0.25">
      <c r="A2271" s="383">
        <v>102066</v>
      </c>
      <c r="B2271" s="383" t="s">
        <v>12569</v>
      </c>
      <c r="C2271" s="383" t="s">
        <v>4</v>
      </c>
      <c r="D2271" s="384">
        <v>481.83</v>
      </c>
    </row>
    <row r="2272" spans="1:4" s="380" customFormat="1" ht="13.5" x14ac:dyDescent="0.25">
      <c r="A2272" s="383">
        <v>102067</v>
      </c>
      <c r="B2272" s="383" t="s">
        <v>12570</v>
      </c>
      <c r="C2272" s="383" t="s">
        <v>4</v>
      </c>
      <c r="D2272" s="384">
        <v>415.22</v>
      </c>
    </row>
    <row r="2273" spans="1:4" s="380" customFormat="1" ht="13.5" x14ac:dyDescent="0.25">
      <c r="A2273" s="383">
        <v>102068</v>
      </c>
      <c r="B2273" s="383" t="s">
        <v>12571</v>
      </c>
      <c r="C2273" s="383" t="s">
        <v>4</v>
      </c>
      <c r="D2273" s="384">
        <v>238.06</v>
      </c>
    </row>
    <row r="2274" spans="1:4" s="380" customFormat="1" ht="13.5" x14ac:dyDescent="0.25">
      <c r="A2274" s="383">
        <v>102069</v>
      </c>
      <c r="B2274" s="383" t="s">
        <v>12572</v>
      </c>
      <c r="C2274" s="383" t="s">
        <v>4</v>
      </c>
      <c r="D2274" s="384">
        <v>216.31</v>
      </c>
    </row>
    <row r="2275" spans="1:4" s="380" customFormat="1" ht="13.5" x14ac:dyDescent="0.25">
      <c r="A2275" s="383">
        <v>102070</v>
      </c>
      <c r="B2275" s="383" t="s">
        <v>12573</v>
      </c>
      <c r="C2275" s="383" t="s">
        <v>4</v>
      </c>
      <c r="D2275" s="384">
        <v>190.64</v>
      </c>
    </row>
    <row r="2276" spans="1:4" s="380" customFormat="1" ht="13.5" x14ac:dyDescent="0.25">
      <c r="A2276" s="383">
        <v>102071</v>
      </c>
      <c r="B2276" s="383" t="s">
        <v>12574</v>
      </c>
      <c r="C2276" s="383" t="s">
        <v>4</v>
      </c>
      <c r="D2276" s="384">
        <v>165.02</v>
      </c>
    </row>
    <row r="2277" spans="1:4" s="380" customFormat="1" ht="13.5" x14ac:dyDescent="0.25">
      <c r="A2277" s="383">
        <v>102072</v>
      </c>
      <c r="B2277" s="383" t="s">
        <v>12575</v>
      </c>
      <c r="C2277" s="383" t="s">
        <v>4</v>
      </c>
      <c r="D2277" s="384">
        <v>155.22999999999999</v>
      </c>
    </row>
    <row r="2278" spans="1:4" s="380" customFormat="1" ht="13.5" x14ac:dyDescent="0.25">
      <c r="A2278" s="383">
        <v>102073</v>
      </c>
      <c r="B2278" s="383" t="s">
        <v>12576</v>
      </c>
      <c r="C2278" s="383" t="s">
        <v>24</v>
      </c>
      <c r="D2278" s="385">
        <v>3357.68</v>
      </c>
    </row>
    <row r="2279" spans="1:4" s="380" customFormat="1" ht="13.5" x14ac:dyDescent="0.25">
      <c r="A2279" s="383">
        <v>102074</v>
      </c>
      <c r="B2279" s="383" t="s">
        <v>12577</v>
      </c>
      <c r="C2279" s="383" t="s">
        <v>24</v>
      </c>
      <c r="D2279" s="385">
        <v>4216.76</v>
      </c>
    </row>
    <row r="2280" spans="1:4" s="380" customFormat="1" ht="13.5" x14ac:dyDescent="0.25">
      <c r="A2280" s="383">
        <v>102075</v>
      </c>
      <c r="B2280" s="383" t="s">
        <v>12578</v>
      </c>
      <c r="C2280" s="383" t="s">
        <v>24</v>
      </c>
      <c r="D2280" s="385">
        <v>4487.16</v>
      </c>
    </row>
    <row r="2281" spans="1:4" s="380" customFormat="1" ht="13.5" x14ac:dyDescent="0.25">
      <c r="A2281" s="383">
        <v>102076</v>
      </c>
      <c r="B2281" s="383" t="s">
        <v>12579</v>
      </c>
      <c r="C2281" s="383" t="s">
        <v>24</v>
      </c>
      <c r="D2281" s="385">
        <v>4598.04</v>
      </c>
    </row>
    <row r="2282" spans="1:4" s="380" customFormat="1" ht="13.5" x14ac:dyDescent="0.25">
      <c r="A2282" s="383">
        <v>102077</v>
      </c>
      <c r="B2282" s="383" t="s">
        <v>12580</v>
      </c>
      <c r="C2282" s="383" t="s">
        <v>24</v>
      </c>
      <c r="D2282" s="385">
        <v>5025.91</v>
      </c>
    </row>
    <row r="2283" spans="1:4" s="380" customFormat="1" ht="13.5" x14ac:dyDescent="0.25">
      <c r="A2283" s="383">
        <v>102078</v>
      </c>
      <c r="B2283" s="383" t="s">
        <v>12581</v>
      </c>
      <c r="C2283" s="383" t="s">
        <v>24</v>
      </c>
      <c r="D2283" s="385">
        <v>5043.93</v>
      </c>
    </row>
    <row r="2284" spans="1:4" s="380" customFormat="1" ht="13.5" x14ac:dyDescent="0.25">
      <c r="A2284" s="383">
        <v>102079</v>
      </c>
      <c r="B2284" s="383" t="s">
        <v>12582</v>
      </c>
      <c r="C2284" s="383" t="s">
        <v>24</v>
      </c>
      <c r="D2284" s="385">
        <v>4915.8900000000003</v>
      </c>
    </row>
    <row r="2285" spans="1:4" s="380" customFormat="1" ht="13.5" x14ac:dyDescent="0.25">
      <c r="A2285" s="383">
        <v>102080</v>
      </c>
      <c r="B2285" s="383" t="s">
        <v>12583</v>
      </c>
      <c r="C2285" s="383" t="s">
        <v>24</v>
      </c>
      <c r="D2285" s="385">
        <v>4367.05</v>
      </c>
    </row>
    <row r="2286" spans="1:4" s="380" customFormat="1" ht="13.5" x14ac:dyDescent="0.25">
      <c r="A2286" s="383">
        <v>102086</v>
      </c>
      <c r="B2286" s="383" t="s">
        <v>12584</v>
      </c>
      <c r="C2286" s="383" t="s">
        <v>4</v>
      </c>
      <c r="D2286" s="384">
        <v>208.55</v>
      </c>
    </row>
    <row r="2287" spans="1:4" s="380" customFormat="1" ht="13.5" x14ac:dyDescent="0.25">
      <c r="A2287" s="383">
        <v>102087</v>
      </c>
      <c r="B2287" s="383" t="s">
        <v>12585</v>
      </c>
      <c r="C2287" s="383" t="s">
        <v>4</v>
      </c>
      <c r="D2287" s="384">
        <v>158.97999999999999</v>
      </c>
    </row>
    <row r="2288" spans="1:4" s="380" customFormat="1" ht="13.5" x14ac:dyDescent="0.25">
      <c r="A2288" s="383">
        <v>102088</v>
      </c>
      <c r="B2288" s="383" t="s">
        <v>12586</v>
      </c>
      <c r="C2288" s="383" t="s">
        <v>4</v>
      </c>
      <c r="D2288" s="384">
        <v>237.12</v>
      </c>
    </row>
    <row r="2289" spans="1:4" s="380" customFormat="1" ht="13.5" x14ac:dyDescent="0.25">
      <c r="A2289" s="383">
        <v>102089</v>
      </c>
      <c r="B2289" s="383" t="s">
        <v>12587</v>
      </c>
      <c r="C2289" s="383" t="s">
        <v>4</v>
      </c>
      <c r="D2289" s="384">
        <v>196.71</v>
      </c>
    </row>
    <row r="2290" spans="1:4" s="380" customFormat="1" ht="13.5" x14ac:dyDescent="0.25">
      <c r="A2290" s="383">
        <v>102090</v>
      </c>
      <c r="B2290" s="383" t="s">
        <v>12588</v>
      </c>
      <c r="C2290" s="383" t="s">
        <v>4</v>
      </c>
      <c r="D2290" s="384">
        <v>140.47999999999999</v>
      </c>
    </row>
    <row r="2291" spans="1:4" s="380" customFormat="1" ht="13.5" x14ac:dyDescent="0.25">
      <c r="A2291" s="383">
        <v>102091</v>
      </c>
      <c r="B2291" s="383" t="s">
        <v>12589</v>
      </c>
      <c r="C2291" s="383" t="s">
        <v>4</v>
      </c>
      <c r="D2291" s="384">
        <v>277.02</v>
      </c>
    </row>
    <row r="2292" spans="1:4" s="380" customFormat="1" ht="13.5" x14ac:dyDescent="0.25">
      <c r="A2292" s="383">
        <v>89996</v>
      </c>
      <c r="B2292" s="383" t="s">
        <v>14806</v>
      </c>
      <c r="C2292" s="383" t="s">
        <v>55</v>
      </c>
      <c r="D2292" s="384">
        <v>14.1</v>
      </c>
    </row>
    <row r="2293" spans="1:4" s="380" customFormat="1" ht="13.5" x14ac:dyDescent="0.25">
      <c r="A2293" s="383">
        <v>89997</v>
      </c>
      <c r="B2293" s="383" t="s">
        <v>14807</v>
      </c>
      <c r="C2293" s="383" t="s">
        <v>55</v>
      </c>
      <c r="D2293" s="384">
        <v>11.71</v>
      </c>
    </row>
    <row r="2294" spans="1:4" s="380" customFormat="1" ht="13.5" x14ac:dyDescent="0.25">
      <c r="A2294" s="383">
        <v>89998</v>
      </c>
      <c r="B2294" s="383" t="s">
        <v>14808</v>
      </c>
      <c r="C2294" s="383" t="s">
        <v>55</v>
      </c>
      <c r="D2294" s="384">
        <v>13.64</v>
      </c>
    </row>
    <row r="2295" spans="1:4" s="380" customFormat="1" ht="13.5" x14ac:dyDescent="0.25">
      <c r="A2295" s="383">
        <v>89999</v>
      </c>
      <c r="B2295" s="383" t="s">
        <v>14809</v>
      </c>
      <c r="C2295" s="383" t="s">
        <v>55</v>
      </c>
      <c r="D2295" s="384">
        <v>19.079999999999998</v>
      </c>
    </row>
    <row r="2296" spans="1:4" s="380" customFormat="1" ht="13.5" x14ac:dyDescent="0.25">
      <c r="A2296" s="383">
        <v>90000</v>
      </c>
      <c r="B2296" s="383" t="s">
        <v>14810</v>
      </c>
      <c r="C2296" s="383" t="s">
        <v>55</v>
      </c>
      <c r="D2296" s="384">
        <v>16.02</v>
      </c>
    </row>
    <row r="2297" spans="1:4" s="380" customFormat="1" ht="13.5" x14ac:dyDescent="0.25">
      <c r="A2297" s="383">
        <v>91593</v>
      </c>
      <c r="B2297" s="383" t="s">
        <v>2478</v>
      </c>
      <c r="C2297" s="383" t="s">
        <v>55</v>
      </c>
      <c r="D2297" s="384">
        <v>17.05</v>
      </c>
    </row>
    <row r="2298" spans="1:4" s="380" customFormat="1" ht="13.5" x14ac:dyDescent="0.25">
      <c r="A2298" s="383">
        <v>91594</v>
      </c>
      <c r="B2298" s="383" t="s">
        <v>2479</v>
      </c>
      <c r="C2298" s="383" t="s">
        <v>55</v>
      </c>
      <c r="D2298" s="384">
        <v>17.43</v>
      </c>
    </row>
    <row r="2299" spans="1:4" s="380" customFormat="1" ht="13.5" x14ac:dyDescent="0.25">
      <c r="A2299" s="383">
        <v>91595</v>
      </c>
      <c r="B2299" s="383" t="s">
        <v>2480</v>
      </c>
      <c r="C2299" s="383" t="s">
        <v>55</v>
      </c>
      <c r="D2299" s="384">
        <v>17.96</v>
      </c>
    </row>
    <row r="2300" spans="1:4" s="380" customFormat="1" ht="13.5" x14ac:dyDescent="0.25">
      <c r="A2300" s="383">
        <v>91596</v>
      </c>
      <c r="B2300" s="383" t="s">
        <v>2481</v>
      </c>
      <c r="C2300" s="383" t="s">
        <v>55</v>
      </c>
      <c r="D2300" s="384">
        <v>17.329999999999998</v>
      </c>
    </row>
    <row r="2301" spans="1:4" s="380" customFormat="1" ht="13.5" x14ac:dyDescent="0.25">
      <c r="A2301" s="383">
        <v>91597</v>
      </c>
      <c r="B2301" s="383" t="s">
        <v>2482</v>
      </c>
      <c r="C2301" s="383" t="s">
        <v>55</v>
      </c>
      <c r="D2301" s="384">
        <v>12.06</v>
      </c>
    </row>
    <row r="2302" spans="1:4" s="380" customFormat="1" ht="13.5" x14ac:dyDescent="0.25">
      <c r="A2302" s="383">
        <v>91598</v>
      </c>
      <c r="B2302" s="383" t="s">
        <v>2483</v>
      </c>
      <c r="C2302" s="383" t="s">
        <v>55</v>
      </c>
      <c r="D2302" s="384">
        <v>16.82</v>
      </c>
    </row>
    <row r="2303" spans="1:4" s="380" customFormat="1" ht="13.5" x14ac:dyDescent="0.25">
      <c r="A2303" s="383">
        <v>91599</v>
      </c>
      <c r="B2303" s="383" t="s">
        <v>2484</v>
      </c>
      <c r="C2303" s="383" t="s">
        <v>55</v>
      </c>
      <c r="D2303" s="384">
        <v>12.46</v>
      </c>
    </row>
    <row r="2304" spans="1:4" s="380" customFormat="1" ht="13.5" x14ac:dyDescent="0.25">
      <c r="A2304" s="383">
        <v>91600</v>
      </c>
      <c r="B2304" s="383" t="s">
        <v>2485</v>
      </c>
      <c r="C2304" s="383" t="s">
        <v>55</v>
      </c>
      <c r="D2304" s="384">
        <v>19.62</v>
      </c>
    </row>
    <row r="2305" spans="1:4" s="380" customFormat="1" ht="13.5" x14ac:dyDescent="0.25">
      <c r="A2305" s="383">
        <v>91601</v>
      </c>
      <c r="B2305" s="383" t="s">
        <v>2486</v>
      </c>
      <c r="C2305" s="383" t="s">
        <v>55</v>
      </c>
      <c r="D2305" s="384">
        <v>16.45</v>
      </c>
    </row>
    <row r="2306" spans="1:4" s="380" customFormat="1" ht="13.5" x14ac:dyDescent="0.25">
      <c r="A2306" s="383">
        <v>91602</v>
      </c>
      <c r="B2306" s="383" t="s">
        <v>2487</v>
      </c>
      <c r="C2306" s="383" t="s">
        <v>55</v>
      </c>
      <c r="D2306" s="384">
        <v>15.62</v>
      </c>
    </row>
    <row r="2307" spans="1:4" s="380" customFormat="1" ht="13.5" x14ac:dyDescent="0.25">
      <c r="A2307" s="383">
        <v>91603</v>
      </c>
      <c r="B2307" s="383" t="s">
        <v>2488</v>
      </c>
      <c r="C2307" s="383" t="s">
        <v>55</v>
      </c>
      <c r="D2307" s="384">
        <v>14.74</v>
      </c>
    </row>
    <row r="2308" spans="1:4" s="380" customFormat="1" ht="13.5" x14ac:dyDescent="0.25">
      <c r="A2308" s="383">
        <v>92759</v>
      </c>
      <c r="B2308" s="383" t="s">
        <v>2489</v>
      </c>
      <c r="C2308" s="383" t="s">
        <v>55</v>
      </c>
      <c r="D2308" s="384">
        <v>18.18</v>
      </c>
    </row>
    <row r="2309" spans="1:4" s="380" customFormat="1" ht="13.5" x14ac:dyDescent="0.25">
      <c r="A2309" s="383">
        <v>92760</v>
      </c>
      <c r="B2309" s="383" t="s">
        <v>2490</v>
      </c>
      <c r="C2309" s="383" t="s">
        <v>55</v>
      </c>
      <c r="D2309" s="384">
        <v>17.809999999999999</v>
      </c>
    </row>
    <row r="2310" spans="1:4" s="380" customFormat="1" ht="13.5" x14ac:dyDescent="0.25">
      <c r="A2310" s="383">
        <v>92761</v>
      </c>
      <c r="B2310" s="383" t="s">
        <v>2491</v>
      </c>
      <c r="C2310" s="383" t="s">
        <v>55</v>
      </c>
      <c r="D2310" s="384">
        <v>17.2</v>
      </c>
    </row>
    <row r="2311" spans="1:4" s="380" customFormat="1" ht="13.5" x14ac:dyDescent="0.25">
      <c r="A2311" s="383">
        <v>92762</v>
      </c>
      <c r="B2311" s="383" t="s">
        <v>2492</v>
      </c>
      <c r="C2311" s="383" t="s">
        <v>55</v>
      </c>
      <c r="D2311" s="384">
        <v>15.6</v>
      </c>
    </row>
    <row r="2312" spans="1:4" s="380" customFormat="1" ht="13.5" x14ac:dyDescent="0.25">
      <c r="A2312" s="383">
        <v>92763</v>
      </c>
      <c r="B2312" s="383" t="s">
        <v>2493</v>
      </c>
      <c r="C2312" s="383" t="s">
        <v>55</v>
      </c>
      <c r="D2312" s="384">
        <v>13.27</v>
      </c>
    </row>
    <row r="2313" spans="1:4" s="380" customFormat="1" ht="13.5" x14ac:dyDescent="0.25">
      <c r="A2313" s="383">
        <v>92764</v>
      </c>
      <c r="B2313" s="383" t="s">
        <v>2494</v>
      </c>
      <c r="C2313" s="383" t="s">
        <v>55</v>
      </c>
      <c r="D2313" s="384">
        <v>12.82</v>
      </c>
    </row>
    <row r="2314" spans="1:4" s="380" customFormat="1" ht="13.5" x14ac:dyDescent="0.25">
      <c r="A2314" s="383">
        <v>92765</v>
      </c>
      <c r="B2314" s="383" t="s">
        <v>2495</v>
      </c>
      <c r="C2314" s="383" t="s">
        <v>55</v>
      </c>
      <c r="D2314" s="384">
        <v>14.63</v>
      </c>
    </row>
    <row r="2315" spans="1:4" s="380" customFormat="1" ht="13.5" x14ac:dyDescent="0.25">
      <c r="A2315" s="383">
        <v>92766</v>
      </c>
      <c r="B2315" s="383" t="s">
        <v>2496</v>
      </c>
      <c r="C2315" s="383" t="s">
        <v>55</v>
      </c>
      <c r="D2315" s="384">
        <v>14.4</v>
      </c>
    </row>
    <row r="2316" spans="1:4" s="380" customFormat="1" ht="13.5" x14ac:dyDescent="0.25">
      <c r="A2316" s="383">
        <v>92767</v>
      </c>
      <c r="B2316" s="383" t="s">
        <v>2497</v>
      </c>
      <c r="C2316" s="383" t="s">
        <v>55</v>
      </c>
      <c r="D2316" s="384">
        <v>18.45</v>
      </c>
    </row>
    <row r="2317" spans="1:4" s="380" customFormat="1" ht="13.5" x14ac:dyDescent="0.25">
      <c r="A2317" s="383">
        <v>92768</v>
      </c>
      <c r="B2317" s="383" t="s">
        <v>2498</v>
      </c>
      <c r="C2317" s="383" t="s">
        <v>55</v>
      </c>
      <c r="D2317" s="384">
        <v>16.86</v>
      </c>
    </row>
    <row r="2318" spans="1:4" s="380" customFormat="1" ht="13.5" x14ac:dyDescent="0.25">
      <c r="A2318" s="383">
        <v>92769</v>
      </c>
      <c r="B2318" s="383" t="s">
        <v>2499</v>
      </c>
      <c r="C2318" s="383" t="s">
        <v>55</v>
      </c>
      <c r="D2318" s="384">
        <v>16.79</v>
      </c>
    </row>
    <row r="2319" spans="1:4" s="380" customFormat="1" ht="13.5" x14ac:dyDescent="0.25">
      <c r="A2319" s="383">
        <v>92770</v>
      </c>
      <c r="B2319" s="383" t="s">
        <v>2500</v>
      </c>
      <c r="C2319" s="383" t="s">
        <v>55</v>
      </c>
      <c r="D2319" s="384">
        <v>16.41</v>
      </c>
    </row>
    <row r="2320" spans="1:4" s="380" customFormat="1" ht="13.5" x14ac:dyDescent="0.25">
      <c r="A2320" s="383">
        <v>92771</v>
      </c>
      <c r="B2320" s="383" t="s">
        <v>2501</v>
      </c>
      <c r="C2320" s="383" t="s">
        <v>55</v>
      </c>
      <c r="D2320" s="384">
        <v>14.98</v>
      </c>
    </row>
    <row r="2321" spans="1:4" s="380" customFormat="1" ht="13.5" x14ac:dyDescent="0.25">
      <c r="A2321" s="383">
        <v>92772</v>
      </c>
      <c r="B2321" s="383" t="s">
        <v>2502</v>
      </c>
      <c r="C2321" s="383" t="s">
        <v>55</v>
      </c>
      <c r="D2321" s="384">
        <v>12.81</v>
      </c>
    </row>
    <row r="2322" spans="1:4" s="380" customFormat="1" ht="13.5" x14ac:dyDescent="0.25">
      <c r="A2322" s="383">
        <v>92773</v>
      </c>
      <c r="B2322" s="383" t="s">
        <v>2503</v>
      </c>
      <c r="C2322" s="383" t="s">
        <v>55</v>
      </c>
      <c r="D2322" s="384">
        <v>12.47</v>
      </c>
    </row>
    <row r="2323" spans="1:4" s="380" customFormat="1" ht="13.5" x14ac:dyDescent="0.25">
      <c r="A2323" s="383">
        <v>92774</v>
      </c>
      <c r="B2323" s="383" t="s">
        <v>2504</v>
      </c>
      <c r="C2323" s="383" t="s">
        <v>55</v>
      </c>
      <c r="D2323" s="384">
        <v>14.39</v>
      </c>
    </row>
    <row r="2324" spans="1:4" s="380" customFormat="1" ht="13.5" x14ac:dyDescent="0.25">
      <c r="A2324" s="383">
        <v>92775</v>
      </c>
      <c r="B2324" s="383" t="s">
        <v>2505</v>
      </c>
      <c r="C2324" s="383" t="s">
        <v>55</v>
      </c>
      <c r="D2324" s="384">
        <v>20.86</v>
      </c>
    </row>
    <row r="2325" spans="1:4" s="380" customFormat="1" ht="13.5" x14ac:dyDescent="0.25">
      <c r="A2325" s="383">
        <v>92776</v>
      </c>
      <c r="B2325" s="383" t="s">
        <v>2506</v>
      </c>
      <c r="C2325" s="383" t="s">
        <v>55</v>
      </c>
      <c r="D2325" s="384">
        <v>19.86</v>
      </c>
    </row>
    <row r="2326" spans="1:4" s="380" customFormat="1" ht="13.5" x14ac:dyDescent="0.25">
      <c r="A2326" s="383">
        <v>92777</v>
      </c>
      <c r="B2326" s="383" t="s">
        <v>2507</v>
      </c>
      <c r="C2326" s="383" t="s">
        <v>55</v>
      </c>
      <c r="D2326" s="384">
        <v>18.72</v>
      </c>
    </row>
    <row r="2327" spans="1:4" s="380" customFormat="1" ht="13.5" x14ac:dyDescent="0.25">
      <c r="A2327" s="383">
        <v>92778</v>
      </c>
      <c r="B2327" s="383" t="s">
        <v>2508</v>
      </c>
      <c r="C2327" s="383" t="s">
        <v>55</v>
      </c>
      <c r="D2327" s="384">
        <v>16.75</v>
      </c>
    </row>
    <row r="2328" spans="1:4" s="380" customFormat="1" ht="13.5" x14ac:dyDescent="0.25">
      <c r="A2328" s="383">
        <v>92779</v>
      </c>
      <c r="B2328" s="383" t="s">
        <v>2509</v>
      </c>
      <c r="C2328" s="383" t="s">
        <v>55</v>
      </c>
      <c r="D2328" s="384">
        <v>14.11</v>
      </c>
    </row>
    <row r="2329" spans="1:4" s="380" customFormat="1" ht="13.5" x14ac:dyDescent="0.25">
      <c r="A2329" s="383">
        <v>92780</v>
      </c>
      <c r="B2329" s="383" t="s">
        <v>2510</v>
      </c>
      <c r="C2329" s="383" t="s">
        <v>55</v>
      </c>
      <c r="D2329" s="384">
        <v>13.39</v>
      </c>
    </row>
    <row r="2330" spans="1:4" s="380" customFormat="1" ht="13.5" x14ac:dyDescent="0.25">
      <c r="A2330" s="383">
        <v>92781</v>
      </c>
      <c r="B2330" s="383" t="s">
        <v>2511</v>
      </c>
      <c r="C2330" s="383" t="s">
        <v>55</v>
      </c>
      <c r="D2330" s="384">
        <v>15.01</v>
      </c>
    </row>
    <row r="2331" spans="1:4" s="380" customFormat="1" ht="13.5" x14ac:dyDescent="0.25">
      <c r="A2331" s="383">
        <v>92782</v>
      </c>
      <c r="B2331" s="383" t="s">
        <v>2512</v>
      </c>
      <c r="C2331" s="383" t="s">
        <v>55</v>
      </c>
      <c r="D2331" s="384">
        <v>14.62</v>
      </c>
    </row>
    <row r="2332" spans="1:4" s="380" customFormat="1" ht="13.5" x14ac:dyDescent="0.25">
      <c r="A2332" s="383">
        <v>92783</v>
      </c>
      <c r="B2332" s="383" t="s">
        <v>2513</v>
      </c>
      <c r="C2332" s="383" t="s">
        <v>55</v>
      </c>
      <c r="D2332" s="384">
        <v>20.72</v>
      </c>
    </row>
    <row r="2333" spans="1:4" s="380" customFormat="1" ht="13.5" x14ac:dyDescent="0.25">
      <c r="A2333" s="383">
        <v>92784</v>
      </c>
      <c r="B2333" s="383" t="s">
        <v>2514</v>
      </c>
      <c r="C2333" s="383" t="s">
        <v>55</v>
      </c>
      <c r="D2333" s="384">
        <v>18.71</v>
      </c>
    </row>
    <row r="2334" spans="1:4" s="380" customFormat="1" ht="13.5" x14ac:dyDescent="0.25">
      <c r="A2334" s="383">
        <v>92785</v>
      </c>
      <c r="B2334" s="383" t="s">
        <v>2515</v>
      </c>
      <c r="C2334" s="383" t="s">
        <v>55</v>
      </c>
      <c r="D2334" s="384">
        <v>18.190000000000001</v>
      </c>
    </row>
    <row r="2335" spans="1:4" s="380" customFormat="1" ht="13.5" x14ac:dyDescent="0.25">
      <c r="A2335" s="383">
        <v>92786</v>
      </c>
      <c r="B2335" s="383" t="s">
        <v>2516</v>
      </c>
      <c r="C2335" s="383" t="s">
        <v>55</v>
      </c>
      <c r="D2335" s="384">
        <v>17.440000000000001</v>
      </c>
    </row>
    <row r="2336" spans="1:4" s="380" customFormat="1" ht="13.5" x14ac:dyDescent="0.25">
      <c r="A2336" s="383">
        <v>92787</v>
      </c>
      <c r="B2336" s="383" t="s">
        <v>2517</v>
      </c>
      <c r="C2336" s="383" t="s">
        <v>55</v>
      </c>
      <c r="D2336" s="384">
        <v>15.73</v>
      </c>
    </row>
    <row r="2337" spans="1:4" s="380" customFormat="1" ht="13.5" x14ac:dyDescent="0.25">
      <c r="A2337" s="383">
        <v>92788</v>
      </c>
      <c r="B2337" s="383" t="s">
        <v>2518</v>
      </c>
      <c r="C2337" s="383" t="s">
        <v>55</v>
      </c>
      <c r="D2337" s="384">
        <v>13.35</v>
      </c>
    </row>
    <row r="2338" spans="1:4" s="380" customFormat="1" ht="13.5" x14ac:dyDescent="0.25">
      <c r="A2338" s="383">
        <v>92789</v>
      </c>
      <c r="B2338" s="383" t="s">
        <v>2519</v>
      </c>
      <c r="C2338" s="383" t="s">
        <v>55</v>
      </c>
      <c r="D2338" s="384">
        <v>12.81</v>
      </c>
    </row>
    <row r="2339" spans="1:4" s="380" customFormat="1" ht="13.5" x14ac:dyDescent="0.25">
      <c r="A2339" s="383">
        <v>92790</v>
      </c>
      <c r="B2339" s="383" t="s">
        <v>2520</v>
      </c>
      <c r="C2339" s="383" t="s">
        <v>55</v>
      </c>
      <c r="D2339" s="384">
        <v>14.6</v>
      </c>
    </row>
    <row r="2340" spans="1:4" s="380" customFormat="1" ht="13.5" x14ac:dyDescent="0.25">
      <c r="A2340" s="383">
        <v>92791</v>
      </c>
      <c r="B2340" s="383" t="s">
        <v>54</v>
      </c>
      <c r="C2340" s="383" t="s">
        <v>55</v>
      </c>
      <c r="D2340" s="384">
        <v>14.04</v>
      </c>
    </row>
    <row r="2341" spans="1:4" s="380" customFormat="1" ht="13.5" x14ac:dyDescent="0.25">
      <c r="A2341" s="383">
        <v>92792</v>
      </c>
      <c r="B2341" s="383" t="s">
        <v>63</v>
      </c>
      <c r="C2341" s="383" t="s">
        <v>55</v>
      </c>
      <c r="D2341" s="384">
        <v>14.5</v>
      </c>
    </row>
    <row r="2342" spans="1:4" s="380" customFormat="1" ht="13.5" x14ac:dyDescent="0.25">
      <c r="A2342" s="383">
        <v>92793</v>
      </c>
      <c r="B2342" s="383" t="s">
        <v>65</v>
      </c>
      <c r="C2342" s="383" t="s">
        <v>55</v>
      </c>
      <c r="D2342" s="384">
        <v>14.58</v>
      </c>
    </row>
    <row r="2343" spans="1:4" s="380" customFormat="1" ht="13.5" x14ac:dyDescent="0.25">
      <c r="A2343" s="383">
        <v>92794</v>
      </c>
      <c r="B2343" s="383" t="s">
        <v>66</v>
      </c>
      <c r="C2343" s="383" t="s">
        <v>55</v>
      </c>
      <c r="D2343" s="384">
        <v>13.51</v>
      </c>
    </row>
    <row r="2344" spans="1:4" s="380" customFormat="1" ht="13.5" x14ac:dyDescent="0.25">
      <c r="A2344" s="383">
        <v>92795</v>
      </c>
      <c r="B2344" s="383" t="s">
        <v>57</v>
      </c>
      <c r="C2344" s="383" t="s">
        <v>55</v>
      </c>
      <c r="D2344" s="384">
        <v>11.6</v>
      </c>
    </row>
    <row r="2345" spans="1:4" s="380" customFormat="1" ht="13.5" x14ac:dyDescent="0.25">
      <c r="A2345" s="383">
        <v>92796</v>
      </c>
      <c r="B2345" s="383" t="s">
        <v>77</v>
      </c>
      <c r="C2345" s="383" t="s">
        <v>55</v>
      </c>
      <c r="D2345" s="384">
        <v>11.51</v>
      </c>
    </row>
    <row r="2346" spans="1:4" s="380" customFormat="1" ht="13.5" x14ac:dyDescent="0.25">
      <c r="A2346" s="383">
        <v>92797</v>
      </c>
      <c r="B2346" s="383" t="s">
        <v>2521</v>
      </c>
      <c r="C2346" s="383" t="s">
        <v>55</v>
      </c>
      <c r="D2346" s="384">
        <v>13.58</v>
      </c>
    </row>
    <row r="2347" spans="1:4" s="380" customFormat="1" ht="13.5" x14ac:dyDescent="0.25">
      <c r="A2347" s="383">
        <v>92798</v>
      </c>
      <c r="B2347" s="383" t="s">
        <v>2522</v>
      </c>
      <c r="C2347" s="383" t="s">
        <v>55</v>
      </c>
      <c r="D2347" s="384">
        <v>13.56</v>
      </c>
    </row>
    <row r="2348" spans="1:4" s="380" customFormat="1" ht="13.5" x14ac:dyDescent="0.25">
      <c r="A2348" s="383">
        <v>92799</v>
      </c>
      <c r="B2348" s="383" t="s">
        <v>2523</v>
      </c>
      <c r="C2348" s="383" t="s">
        <v>55</v>
      </c>
      <c r="D2348" s="384">
        <v>14.48</v>
      </c>
    </row>
    <row r="2349" spans="1:4" s="380" customFormat="1" ht="13.5" x14ac:dyDescent="0.25">
      <c r="A2349" s="383">
        <v>92800</v>
      </c>
      <c r="B2349" s="383" t="s">
        <v>2524</v>
      </c>
      <c r="C2349" s="383" t="s">
        <v>55</v>
      </c>
      <c r="D2349" s="384">
        <v>13.56</v>
      </c>
    </row>
    <row r="2350" spans="1:4" s="380" customFormat="1" ht="13.5" x14ac:dyDescent="0.25">
      <c r="A2350" s="383">
        <v>92801</v>
      </c>
      <c r="B2350" s="383" t="s">
        <v>2525</v>
      </c>
      <c r="C2350" s="383" t="s">
        <v>55</v>
      </c>
      <c r="D2350" s="384">
        <v>14.22</v>
      </c>
    </row>
    <row r="2351" spans="1:4" s="380" customFormat="1" ht="13.5" x14ac:dyDescent="0.25">
      <c r="A2351" s="383">
        <v>92802</v>
      </c>
      <c r="B2351" s="383" t="s">
        <v>2526</v>
      </c>
      <c r="C2351" s="383" t="s">
        <v>55</v>
      </c>
      <c r="D2351" s="384">
        <v>14.42</v>
      </c>
    </row>
    <row r="2352" spans="1:4" s="380" customFormat="1" ht="13.5" x14ac:dyDescent="0.25">
      <c r="A2352" s="383">
        <v>92803</v>
      </c>
      <c r="B2352" s="383" t="s">
        <v>2527</v>
      </c>
      <c r="C2352" s="383" t="s">
        <v>55</v>
      </c>
      <c r="D2352" s="384">
        <v>13.41</v>
      </c>
    </row>
    <row r="2353" spans="1:4" s="380" customFormat="1" ht="13.5" x14ac:dyDescent="0.25">
      <c r="A2353" s="383">
        <v>92804</v>
      </c>
      <c r="B2353" s="383" t="s">
        <v>2528</v>
      </c>
      <c r="C2353" s="383" t="s">
        <v>55</v>
      </c>
      <c r="D2353" s="384">
        <v>11.55</v>
      </c>
    </row>
    <row r="2354" spans="1:4" s="380" customFormat="1" ht="13.5" x14ac:dyDescent="0.25">
      <c r="A2354" s="383">
        <v>92805</v>
      </c>
      <c r="B2354" s="383" t="s">
        <v>2529</v>
      </c>
      <c r="C2354" s="383" t="s">
        <v>55</v>
      </c>
      <c r="D2354" s="384">
        <v>11.48</v>
      </c>
    </row>
    <row r="2355" spans="1:4" s="380" customFormat="1" ht="13.5" x14ac:dyDescent="0.25">
      <c r="A2355" s="383">
        <v>92806</v>
      </c>
      <c r="B2355" s="383" t="s">
        <v>2530</v>
      </c>
      <c r="C2355" s="383" t="s">
        <v>55</v>
      </c>
      <c r="D2355" s="384">
        <v>13.57</v>
      </c>
    </row>
    <row r="2356" spans="1:4" s="380" customFormat="1" ht="13.5" x14ac:dyDescent="0.25">
      <c r="A2356" s="383">
        <v>92875</v>
      </c>
      <c r="B2356" s="383" t="s">
        <v>2531</v>
      </c>
      <c r="C2356" s="383" t="s">
        <v>55</v>
      </c>
      <c r="D2356" s="384">
        <v>13.29</v>
      </c>
    </row>
    <row r="2357" spans="1:4" s="380" customFormat="1" ht="13.5" x14ac:dyDescent="0.25">
      <c r="A2357" s="383">
        <v>92876</v>
      </c>
      <c r="B2357" s="383" t="s">
        <v>2532</v>
      </c>
      <c r="C2357" s="383" t="s">
        <v>55</v>
      </c>
      <c r="D2357" s="384">
        <v>13.24</v>
      </c>
    </row>
    <row r="2358" spans="1:4" s="380" customFormat="1" ht="13.5" x14ac:dyDescent="0.25">
      <c r="A2358" s="383">
        <v>92877</v>
      </c>
      <c r="B2358" s="383" t="s">
        <v>627</v>
      </c>
      <c r="C2358" s="383" t="s">
        <v>55</v>
      </c>
      <c r="D2358" s="384">
        <v>14.5</v>
      </c>
    </row>
    <row r="2359" spans="1:4" s="380" customFormat="1" ht="13.5" x14ac:dyDescent="0.25">
      <c r="A2359" s="383">
        <v>92878</v>
      </c>
      <c r="B2359" s="383" t="s">
        <v>2533</v>
      </c>
      <c r="C2359" s="383" t="s">
        <v>55</v>
      </c>
      <c r="D2359" s="384">
        <v>14.35</v>
      </c>
    </row>
    <row r="2360" spans="1:4" s="380" customFormat="1" ht="13.5" x14ac:dyDescent="0.25">
      <c r="A2360" s="383">
        <v>92879</v>
      </c>
      <c r="B2360" s="383" t="s">
        <v>2534</v>
      </c>
      <c r="C2360" s="383" t="s">
        <v>55</v>
      </c>
      <c r="D2360" s="384">
        <v>14.26</v>
      </c>
    </row>
    <row r="2361" spans="1:4" s="380" customFormat="1" ht="13.5" x14ac:dyDescent="0.25">
      <c r="A2361" s="383">
        <v>92880</v>
      </c>
      <c r="B2361" s="383" t="s">
        <v>2535</v>
      </c>
      <c r="C2361" s="383" t="s">
        <v>55</v>
      </c>
      <c r="D2361" s="384">
        <v>14.6</v>
      </c>
    </row>
    <row r="2362" spans="1:4" s="380" customFormat="1" ht="13.5" x14ac:dyDescent="0.25">
      <c r="A2362" s="383">
        <v>92881</v>
      </c>
      <c r="B2362" s="383" t="s">
        <v>2536</v>
      </c>
      <c r="C2362" s="383" t="s">
        <v>55</v>
      </c>
      <c r="D2362" s="384">
        <v>14.58</v>
      </c>
    </row>
    <row r="2363" spans="1:4" s="380" customFormat="1" ht="13.5" x14ac:dyDescent="0.25">
      <c r="A2363" s="383">
        <v>92882</v>
      </c>
      <c r="B2363" s="383" t="s">
        <v>2537</v>
      </c>
      <c r="C2363" s="383" t="s">
        <v>55</v>
      </c>
      <c r="D2363" s="384">
        <v>16.600000000000001</v>
      </c>
    </row>
    <row r="2364" spans="1:4" s="380" customFormat="1" ht="13.5" x14ac:dyDescent="0.25">
      <c r="A2364" s="383">
        <v>92883</v>
      </c>
      <c r="B2364" s="383" t="s">
        <v>2538</v>
      </c>
      <c r="C2364" s="383" t="s">
        <v>55</v>
      </c>
      <c r="D2364" s="384">
        <v>15.86</v>
      </c>
    </row>
    <row r="2365" spans="1:4" s="380" customFormat="1" ht="13.5" x14ac:dyDescent="0.25">
      <c r="A2365" s="383">
        <v>92884</v>
      </c>
      <c r="B2365" s="383" t="s">
        <v>2539</v>
      </c>
      <c r="C2365" s="383" t="s">
        <v>55</v>
      </c>
      <c r="D2365" s="384">
        <v>16.59</v>
      </c>
    </row>
    <row r="2366" spans="1:4" s="380" customFormat="1" ht="13.5" x14ac:dyDescent="0.25">
      <c r="A2366" s="383">
        <v>92885</v>
      </c>
      <c r="B2366" s="383" t="s">
        <v>2540</v>
      </c>
      <c r="C2366" s="383" t="s">
        <v>55</v>
      </c>
      <c r="D2366" s="384">
        <v>16.02</v>
      </c>
    </row>
    <row r="2367" spans="1:4" s="380" customFormat="1" ht="13.5" x14ac:dyDescent="0.25">
      <c r="A2367" s="383">
        <v>92886</v>
      </c>
      <c r="B2367" s="383" t="s">
        <v>2541</v>
      </c>
      <c r="C2367" s="383" t="s">
        <v>55</v>
      </c>
      <c r="D2367" s="384">
        <v>15.57</v>
      </c>
    </row>
    <row r="2368" spans="1:4" s="380" customFormat="1" ht="13.5" x14ac:dyDescent="0.25">
      <c r="A2368" s="383">
        <v>92887</v>
      </c>
      <c r="B2368" s="383" t="s">
        <v>2542</v>
      </c>
      <c r="C2368" s="383" t="s">
        <v>55</v>
      </c>
      <c r="D2368" s="384">
        <v>15.65</v>
      </c>
    </row>
    <row r="2369" spans="1:4" s="380" customFormat="1" ht="13.5" x14ac:dyDescent="0.25">
      <c r="A2369" s="383">
        <v>92888</v>
      </c>
      <c r="B2369" s="383" t="s">
        <v>2543</v>
      </c>
      <c r="C2369" s="383" t="s">
        <v>55</v>
      </c>
      <c r="D2369" s="384">
        <v>15.42</v>
      </c>
    </row>
    <row r="2370" spans="1:4" s="380" customFormat="1" ht="13.5" x14ac:dyDescent="0.25">
      <c r="A2370" s="383">
        <v>92915</v>
      </c>
      <c r="B2370" s="383" t="s">
        <v>2544</v>
      </c>
      <c r="C2370" s="383" t="s">
        <v>55</v>
      </c>
      <c r="D2370" s="384">
        <v>19.52</v>
      </c>
    </row>
    <row r="2371" spans="1:4" s="380" customFormat="1" ht="13.5" x14ac:dyDescent="0.25">
      <c r="A2371" s="383">
        <v>92916</v>
      </c>
      <c r="B2371" s="383" t="s">
        <v>2545</v>
      </c>
      <c r="C2371" s="383" t="s">
        <v>55</v>
      </c>
      <c r="D2371" s="384">
        <v>18.84</v>
      </c>
    </row>
    <row r="2372" spans="1:4" s="380" customFormat="1" ht="13.5" x14ac:dyDescent="0.25">
      <c r="A2372" s="383">
        <v>92917</v>
      </c>
      <c r="B2372" s="383" t="s">
        <v>2546</v>
      </c>
      <c r="C2372" s="383" t="s">
        <v>55</v>
      </c>
      <c r="D2372" s="384">
        <v>17.96</v>
      </c>
    </row>
    <row r="2373" spans="1:4" s="380" customFormat="1" ht="13.5" x14ac:dyDescent="0.25">
      <c r="A2373" s="383">
        <v>92919</v>
      </c>
      <c r="B2373" s="383" t="s">
        <v>2547</v>
      </c>
      <c r="C2373" s="383" t="s">
        <v>55</v>
      </c>
      <c r="D2373" s="384">
        <v>16.18</v>
      </c>
    </row>
    <row r="2374" spans="1:4" s="380" customFormat="1" ht="13.5" x14ac:dyDescent="0.25">
      <c r="A2374" s="383">
        <v>92921</v>
      </c>
      <c r="B2374" s="383" t="s">
        <v>2548</v>
      </c>
      <c r="C2374" s="383" t="s">
        <v>55</v>
      </c>
      <c r="D2374" s="384">
        <v>13.69</v>
      </c>
    </row>
    <row r="2375" spans="1:4" s="380" customFormat="1" ht="13.5" x14ac:dyDescent="0.25">
      <c r="A2375" s="383">
        <v>92922</v>
      </c>
      <c r="B2375" s="383" t="s">
        <v>2549</v>
      </c>
      <c r="C2375" s="383" t="s">
        <v>55</v>
      </c>
      <c r="D2375" s="384">
        <v>13.11</v>
      </c>
    </row>
    <row r="2376" spans="1:4" s="380" customFormat="1" ht="13.5" x14ac:dyDescent="0.25">
      <c r="A2376" s="383">
        <v>92923</v>
      </c>
      <c r="B2376" s="383" t="s">
        <v>2550</v>
      </c>
      <c r="C2376" s="383" t="s">
        <v>55</v>
      </c>
      <c r="D2376" s="384">
        <v>14.82</v>
      </c>
    </row>
    <row r="2377" spans="1:4" s="380" customFormat="1" ht="13.5" x14ac:dyDescent="0.25">
      <c r="A2377" s="383">
        <v>92924</v>
      </c>
      <c r="B2377" s="383" t="s">
        <v>2551</v>
      </c>
      <c r="C2377" s="383" t="s">
        <v>55</v>
      </c>
      <c r="D2377" s="384">
        <v>14.51</v>
      </c>
    </row>
    <row r="2378" spans="1:4" s="380" customFormat="1" ht="13.5" x14ac:dyDescent="0.25">
      <c r="A2378" s="383">
        <v>95445</v>
      </c>
      <c r="B2378" s="383" t="s">
        <v>14811</v>
      </c>
      <c r="C2378" s="383" t="s">
        <v>55</v>
      </c>
      <c r="D2378" s="384">
        <v>12.63</v>
      </c>
    </row>
    <row r="2379" spans="1:4" s="380" customFormat="1" ht="13.5" x14ac:dyDescent="0.25">
      <c r="A2379" s="383">
        <v>95446</v>
      </c>
      <c r="B2379" s="383" t="s">
        <v>14812</v>
      </c>
      <c r="C2379" s="383" t="s">
        <v>55</v>
      </c>
      <c r="D2379" s="384">
        <v>13.73</v>
      </c>
    </row>
    <row r="2380" spans="1:4" s="380" customFormat="1" ht="13.5" x14ac:dyDescent="0.25">
      <c r="A2380" s="383">
        <v>95448</v>
      </c>
      <c r="B2380" s="383" t="s">
        <v>2552</v>
      </c>
      <c r="C2380" s="383" t="s">
        <v>55</v>
      </c>
      <c r="D2380" s="384">
        <v>14.89</v>
      </c>
    </row>
    <row r="2381" spans="1:4" s="380" customFormat="1" ht="13.5" x14ac:dyDescent="0.25">
      <c r="A2381" s="383">
        <v>95576</v>
      </c>
      <c r="B2381" s="383" t="s">
        <v>14813</v>
      </c>
      <c r="C2381" s="383" t="s">
        <v>55</v>
      </c>
      <c r="D2381" s="384">
        <v>16.8</v>
      </c>
    </row>
    <row r="2382" spans="1:4" s="380" customFormat="1" ht="13.5" x14ac:dyDescent="0.25">
      <c r="A2382" s="383">
        <v>95577</v>
      </c>
      <c r="B2382" s="383" t="s">
        <v>14814</v>
      </c>
      <c r="C2382" s="383" t="s">
        <v>55</v>
      </c>
      <c r="D2382" s="384">
        <v>14.8</v>
      </c>
    </row>
    <row r="2383" spans="1:4" s="380" customFormat="1" ht="13.5" x14ac:dyDescent="0.25">
      <c r="A2383" s="383">
        <v>95578</v>
      </c>
      <c r="B2383" s="383" t="s">
        <v>14815</v>
      </c>
      <c r="C2383" s="383" t="s">
        <v>55</v>
      </c>
      <c r="D2383" s="384">
        <v>12.51</v>
      </c>
    </row>
    <row r="2384" spans="1:4" s="380" customFormat="1" ht="13.5" x14ac:dyDescent="0.25">
      <c r="A2384" s="383">
        <v>95579</v>
      </c>
      <c r="B2384" s="383" t="s">
        <v>14816</v>
      </c>
      <c r="C2384" s="383" t="s">
        <v>55</v>
      </c>
      <c r="D2384" s="384">
        <v>12.25</v>
      </c>
    </row>
    <row r="2385" spans="1:4" s="380" customFormat="1" ht="13.5" x14ac:dyDescent="0.25">
      <c r="A2385" s="383">
        <v>95580</v>
      </c>
      <c r="B2385" s="383" t="s">
        <v>14817</v>
      </c>
      <c r="C2385" s="383" t="s">
        <v>55</v>
      </c>
      <c r="D2385" s="384">
        <v>14.27</v>
      </c>
    </row>
    <row r="2386" spans="1:4" s="380" customFormat="1" ht="13.5" x14ac:dyDescent="0.25">
      <c r="A2386" s="383">
        <v>95581</v>
      </c>
      <c r="B2386" s="383" t="s">
        <v>14818</v>
      </c>
      <c r="C2386" s="383" t="s">
        <v>55</v>
      </c>
      <c r="D2386" s="384">
        <v>14.22</v>
      </c>
    </row>
    <row r="2387" spans="1:4" s="380" customFormat="1" ht="13.5" x14ac:dyDescent="0.25">
      <c r="A2387" s="383">
        <v>95582</v>
      </c>
      <c r="B2387" s="383" t="s">
        <v>14819</v>
      </c>
      <c r="C2387" s="383" t="s">
        <v>55</v>
      </c>
      <c r="D2387" s="384">
        <v>15.54</v>
      </c>
    </row>
    <row r="2388" spans="1:4" s="380" customFormat="1" ht="13.5" x14ac:dyDescent="0.25">
      <c r="A2388" s="383">
        <v>95583</v>
      </c>
      <c r="B2388" s="383" t="s">
        <v>14820</v>
      </c>
      <c r="C2388" s="383" t="s">
        <v>55</v>
      </c>
      <c r="D2388" s="384">
        <v>17.61</v>
      </c>
    </row>
    <row r="2389" spans="1:4" s="380" customFormat="1" ht="13.5" x14ac:dyDescent="0.25">
      <c r="A2389" s="383">
        <v>95584</v>
      </c>
      <c r="B2389" s="383" t="s">
        <v>14821</v>
      </c>
      <c r="C2389" s="383" t="s">
        <v>55</v>
      </c>
      <c r="D2389" s="384">
        <v>17.04</v>
      </c>
    </row>
    <row r="2390" spans="1:4" s="380" customFormat="1" ht="13.5" x14ac:dyDescent="0.25">
      <c r="A2390" s="383">
        <v>95592</v>
      </c>
      <c r="B2390" s="383" t="s">
        <v>14822</v>
      </c>
      <c r="C2390" s="383" t="s">
        <v>55</v>
      </c>
      <c r="D2390" s="384">
        <v>19.02</v>
      </c>
    </row>
    <row r="2391" spans="1:4" s="380" customFormat="1" ht="13.5" x14ac:dyDescent="0.25">
      <c r="A2391" s="383">
        <v>95593</v>
      </c>
      <c r="B2391" s="383" t="s">
        <v>14823</v>
      </c>
      <c r="C2391" s="383" t="s">
        <v>55</v>
      </c>
      <c r="D2391" s="384">
        <v>17.809999999999999</v>
      </c>
    </row>
    <row r="2392" spans="1:4" s="380" customFormat="1" ht="13.5" x14ac:dyDescent="0.25">
      <c r="A2392" s="383">
        <v>95943</v>
      </c>
      <c r="B2392" s="383" t="s">
        <v>12590</v>
      </c>
      <c r="C2392" s="383" t="s">
        <v>55</v>
      </c>
      <c r="D2392" s="384">
        <v>24.11</v>
      </c>
    </row>
    <row r="2393" spans="1:4" s="380" customFormat="1" ht="13.5" x14ac:dyDescent="0.25">
      <c r="A2393" s="383">
        <v>95944</v>
      </c>
      <c r="B2393" s="383" t="s">
        <v>12591</v>
      </c>
      <c r="C2393" s="383" t="s">
        <v>55</v>
      </c>
      <c r="D2393" s="384">
        <v>22.89</v>
      </c>
    </row>
    <row r="2394" spans="1:4" s="380" customFormat="1" ht="13.5" x14ac:dyDescent="0.25">
      <c r="A2394" s="383">
        <v>95945</v>
      </c>
      <c r="B2394" s="383" t="s">
        <v>12592</v>
      </c>
      <c r="C2394" s="383" t="s">
        <v>55</v>
      </c>
      <c r="D2394" s="384">
        <v>19.79</v>
      </c>
    </row>
    <row r="2395" spans="1:4" s="380" customFormat="1" ht="13.5" x14ac:dyDescent="0.25">
      <c r="A2395" s="383">
        <v>95946</v>
      </c>
      <c r="B2395" s="383" t="s">
        <v>12593</v>
      </c>
      <c r="C2395" s="383" t="s">
        <v>55</v>
      </c>
      <c r="D2395" s="384">
        <v>16.579999999999998</v>
      </c>
    </row>
    <row r="2396" spans="1:4" s="380" customFormat="1" ht="13.5" x14ac:dyDescent="0.25">
      <c r="A2396" s="383">
        <v>95947</v>
      </c>
      <c r="B2396" s="383" t="s">
        <v>12594</v>
      </c>
      <c r="C2396" s="383" t="s">
        <v>55</v>
      </c>
      <c r="D2396" s="384">
        <v>13.29</v>
      </c>
    </row>
    <row r="2397" spans="1:4" s="380" customFormat="1" ht="13.5" x14ac:dyDescent="0.25">
      <c r="A2397" s="383">
        <v>95948</v>
      </c>
      <c r="B2397" s="383" t="s">
        <v>12595</v>
      </c>
      <c r="C2397" s="383" t="s">
        <v>55</v>
      </c>
      <c r="D2397" s="384">
        <v>12.26</v>
      </c>
    </row>
    <row r="2398" spans="1:4" s="380" customFormat="1" ht="13.5" x14ac:dyDescent="0.25">
      <c r="A2398" s="383">
        <v>96544</v>
      </c>
      <c r="B2398" s="383" t="s">
        <v>2557</v>
      </c>
      <c r="C2398" s="383" t="s">
        <v>55</v>
      </c>
      <c r="D2398" s="384">
        <v>19.809999999999999</v>
      </c>
    </row>
    <row r="2399" spans="1:4" s="380" customFormat="1" ht="13.5" x14ac:dyDescent="0.25">
      <c r="A2399" s="383">
        <v>96545</v>
      </c>
      <c r="B2399" s="383" t="s">
        <v>2558</v>
      </c>
      <c r="C2399" s="383" t="s">
        <v>55</v>
      </c>
      <c r="D2399" s="384">
        <v>18.739999999999998</v>
      </c>
    </row>
    <row r="2400" spans="1:4" s="380" customFormat="1" ht="13.5" x14ac:dyDescent="0.25">
      <c r="A2400" s="383">
        <v>96546</v>
      </c>
      <c r="B2400" s="383" t="s">
        <v>2559</v>
      </c>
      <c r="C2400" s="383" t="s">
        <v>55</v>
      </c>
      <c r="D2400" s="384">
        <v>16.82</v>
      </c>
    </row>
    <row r="2401" spans="1:4" s="380" customFormat="1" ht="13.5" x14ac:dyDescent="0.25">
      <c r="A2401" s="383">
        <v>96547</v>
      </c>
      <c r="B2401" s="383" t="s">
        <v>2560</v>
      </c>
      <c r="C2401" s="383" t="s">
        <v>55</v>
      </c>
      <c r="D2401" s="384">
        <v>14.25</v>
      </c>
    </row>
    <row r="2402" spans="1:4" s="380" customFormat="1" ht="13.5" x14ac:dyDescent="0.25">
      <c r="A2402" s="383">
        <v>96548</v>
      </c>
      <c r="B2402" s="383" t="s">
        <v>2561</v>
      </c>
      <c r="C2402" s="383" t="s">
        <v>55</v>
      </c>
      <c r="D2402" s="384">
        <v>13.59</v>
      </c>
    </row>
    <row r="2403" spans="1:4" s="380" customFormat="1" ht="13.5" x14ac:dyDescent="0.25">
      <c r="A2403" s="383">
        <v>96549</v>
      </c>
      <c r="B2403" s="383" t="s">
        <v>2562</v>
      </c>
      <c r="C2403" s="383" t="s">
        <v>55</v>
      </c>
      <c r="D2403" s="384">
        <v>15.26</v>
      </c>
    </row>
    <row r="2404" spans="1:4" s="380" customFormat="1" ht="13.5" x14ac:dyDescent="0.25">
      <c r="A2404" s="383">
        <v>96550</v>
      </c>
      <c r="B2404" s="383" t="s">
        <v>2563</v>
      </c>
      <c r="C2404" s="383" t="s">
        <v>55</v>
      </c>
      <c r="D2404" s="384">
        <v>14.92</v>
      </c>
    </row>
    <row r="2405" spans="1:4" s="380" customFormat="1" ht="13.5" x14ac:dyDescent="0.25">
      <c r="A2405" s="383">
        <v>100064</v>
      </c>
      <c r="B2405" s="383" t="s">
        <v>12596</v>
      </c>
      <c r="C2405" s="383" t="s">
        <v>55</v>
      </c>
      <c r="D2405" s="384">
        <v>17.309999999999999</v>
      </c>
    </row>
    <row r="2406" spans="1:4" s="380" customFormat="1" ht="13.5" x14ac:dyDescent="0.25">
      <c r="A2406" s="383">
        <v>100066</v>
      </c>
      <c r="B2406" s="383" t="s">
        <v>2564</v>
      </c>
      <c r="C2406" s="383" t="s">
        <v>55</v>
      </c>
      <c r="D2406" s="384">
        <v>17.329999999999998</v>
      </c>
    </row>
    <row r="2407" spans="1:4" s="380" customFormat="1" ht="13.5" x14ac:dyDescent="0.25">
      <c r="A2407" s="383">
        <v>100067</v>
      </c>
      <c r="B2407" s="383" t="s">
        <v>2565</v>
      </c>
      <c r="C2407" s="383" t="s">
        <v>55</v>
      </c>
      <c r="D2407" s="384">
        <v>15.6</v>
      </c>
    </row>
    <row r="2408" spans="1:4" s="380" customFormat="1" ht="13.5" x14ac:dyDescent="0.25">
      <c r="A2408" s="383">
        <v>100068</v>
      </c>
      <c r="B2408" s="383" t="s">
        <v>2566</v>
      </c>
      <c r="C2408" s="383" t="s">
        <v>55</v>
      </c>
      <c r="D2408" s="384">
        <v>12.69</v>
      </c>
    </row>
    <row r="2409" spans="1:4" s="380" customFormat="1" ht="13.5" x14ac:dyDescent="0.25">
      <c r="A2409" s="383">
        <v>102920</v>
      </c>
      <c r="B2409" s="383" t="s">
        <v>14824</v>
      </c>
      <c r="C2409" s="383" t="s">
        <v>55</v>
      </c>
      <c r="D2409" s="384">
        <v>11.42</v>
      </c>
    </row>
    <row r="2410" spans="1:4" s="380" customFormat="1" ht="13.5" x14ac:dyDescent="0.25">
      <c r="A2410" s="383">
        <v>102921</v>
      </c>
      <c r="B2410" s="383" t="s">
        <v>14825</v>
      </c>
      <c r="C2410" s="383" t="s">
        <v>55</v>
      </c>
      <c r="D2410" s="384">
        <v>11.16</v>
      </c>
    </row>
    <row r="2411" spans="1:4" s="380" customFormat="1" ht="13.5" x14ac:dyDescent="0.25">
      <c r="A2411" s="383">
        <v>102922</v>
      </c>
      <c r="B2411" s="383" t="s">
        <v>14826</v>
      </c>
      <c r="C2411" s="383" t="s">
        <v>55</v>
      </c>
      <c r="D2411" s="384">
        <v>11.91</v>
      </c>
    </row>
    <row r="2412" spans="1:4" s="380" customFormat="1" ht="13.5" x14ac:dyDescent="0.25">
      <c r="A2412" s="383">
        <v>102923</v>
      </c>
      <c r="B2412" s="383" t="s">
        <v>14827</v>
      </c>
      <c r="C2412" s="383" t="s">
        <v>55</v>
      </c>
      <c r="D2412" s="384">
        <v>10.98</v>
      </c>
    </row>
    <row r="2413" spans="1:4" s="380" customFormat="1" ht="13.5" x14ac:dyDescent="0.25">
      <c r="A2413" s="383">
        <v>103088</v>
      </c>
      <c r="B2413" s="383" t="s">
        <v>14828</v>
      </c>
      <c r="C2413" s="383" t="s">
        <v>55</v>
      </c>
      <c r="D2413" s="384">
        <v>12.94</v>
      </c>
    </row>
    <row r="2414" spans="1:4" s="380" customFormat="1" ht="13.5" x14ac:dyDescent="0.25">
      <c r="A2414" s="383">
        <v>89993</v>
      </c>
      <c r="B2414" s="383" t="s">
        <v>14829</v>
      </c>
      <c r="C2414" s="383" t="s">
        <v>24</v>
      </c>
      <c r="D2414" s="384">
        <v>906.31</v>
      </c>
    </row>
    <row r="2415" spans="1:4" s="380" customFormat="1" ht="13.5" x14ac:dyDescent="0.25">
      <c r="A2415" s="383">
        <v>89994</v>
      </c>
      <c r="B2415" s="383" t="s">
        <v>14830</v>
      </c>
      <c r="C2415" s="383" t="s">
        <v>24</v>
      </c>
      <c r="D2415" s="384">
        <v>783.35</v>
      </c>
    </row>
    <row r="2416" spans="1:4" s="380" customFormat="1" ht="13.5" x14ac:dyDescent="0.25">
      <c r="A2416" s="383">
        <v>89995</v>
      </c>
      <c r="B2416" s="383" t="s">
        <v>14831</v>
      </c>
      <c r="C2416" s="383" t="s">
        <v>24</v>
      </c>
      <c r="D2416" s="384">
        <v>874.86</v>
      </c>
    </row>
    <row r="2417" spans="1:4" s="380" customFormat="1" ht="13.5" x14ac:dyDescent="0.25">
      <c r="A2417" s="383">
        <v>90278</v>
      </c>
      <c r="B2417" s="383" t="s">
        <v>14832</v>
      </c>
      <c r="C2417" s="383" t="s">
        <v>24</v>
      </c>
      <c r="D2417" s="384">
        <v>468.03</v>
      </c>
    </row>
    <row r="2418" spans="1:4" s="380" customFormat="1" ht="13.5" x14ac:dyDescent="0.25">
      <c r="A2418" s="383">
        <v>90279</v>
      </c>
      <c r="B2418" s="383" t="s">
        <v>14833</v>
      </c>
      <c r="C2418" s="383" t="s">
        <v>24</v>
      </c>
      <c r="D2418" s="384">
        <v>507.58</v>
      </c>
    </row>
    <row r="2419" spans="1:4" s="380" customFormat="1" ht="13.5" x14ac:dyDescent="0.25">
      <c r="A2419" s="383">
        <v>90280</v>
      </c>
      <c r="B2419" s="383" t="s">
        <v>14834</v>
      </c>
      <c r="C2419" s="383" t="s">
        <v>24</v>
      </c>
      <c r="D2419" s="384">
        <v>551.6</v>
      </c>
    </row>
    <row r="2420" spans="1:4" s="380" customFormat="1" ht="13.5" x14ac:dyDescent="0.25">
      <c r="A2420" s="383">
        <v>90281</v>
      </c>
      <c r="B2420" s="383" t="s">
        <v>14835</v>
      </c>
      <c r="C2420" s="383" t="s">
        <v>24</v>
      </c>
      <c r="D2420" s="384">
        <v>625.84</v>
      </c>
    </row>
    <row r="2421" spans="1:4" s="380" customFormat="1" ht="13.5" x14ac:dyDescent="0.25">
      <c r="A2421" s="383">
        <v>90282</v>
      </c>
      <c r="B2421" s="383" t="s">
        <v>14836</v>
      </c>
      <c r="C2421" s="383" t="s">
        <v>24</v>
      </c>
      <c r="D2421" s="384">
        <v>459.2</v>
      </c>
    </row>
    <row r="2422" spans="1:4" s="380" customFormat="1" ht="13.5" x14ac:dyDescent="0.25">
      <c r="A2422" s="383">
        <v>90283</v>
      </c>
      <c r="B2422" s="383" t="s">
        <v>14837</v>
      </c>
      <c r="C2422" s="383" t="s">
        <v>24</v>
      </c>
      <c r="D2422" s="384">
        <v>499.08</v>
      </c>
    </row>
    <row r="2423" spans="1:4" s="380" customFormat="1" ht="13.5" x14ac:dyDescent="0.25">
      <c r="A2423" s="383">
        <v>90284</v>
      </c>
      <c r="B2423" s="383" t="s">
        <v>14838</v>
      </c>
      <c r="C2423" s="383" t="s">
        <v>24</v>
      </c>
      <c r="D2423" s="384">
        <v>546.99</v>
      </c>
    </row>
    <row r="2424" spans="1:4" s="380" customFormat="1" ht="13.5" x14ac:dyDescent="0.25">
      <c r="A2424" s="383">
        <v>90285</v>
      </c>
      <c r="B2424" s="383" t="s">
        <v>14839</v>
      </c>
      <c r="C2424" s="383" t="s">
        <v>24</v>
      </c>
      <c r="D2424" s="384">
        <v>627.32000000000005</v>
      </c>
    </row>
    <row r="2425" spans="1:4" s="380" customFormat="1" ht="13.5" x14ac:dyDescent="0.25">
      <c r="A2425" s="383">
        <v>92718</v>
      </c>
      <c r="B2425" s="383" t="s">
        <v>2567</v>
      </c>
      <c r="C2425" s="383" t="s">
        <v>24</v>
      </c>
      <c r="D2425" s="384">
        <v>538.37</v>
      </c>
    </row>
    <row r="2426" spans="1:4" s="380" customFormat="1" ht="13.5" x14ac:dyDescent="0.25">
      <c r="A2426" s="383">
        <v>92719</v>
      </c>
      <c r="B2426" s="383" t="s">
        <v>2568</v>
      </c>
      <c r="C2426" s="383" t="s">
        <v>24</v>
      </c>
      <c r="D2426" s="384">
        <v>387.26</v>
      </c>
    </row>
    <row r="2427" spans="1:4" s="380" customFormat="1" ht="13.5" x14ac:dyDescent="0.25">
      <c r="A2427" s="383">
        <v>92720</v>
      </c>
      <c r="B2427" s="383" t="s">
        <v>2569</v>
      </c>
      <c r="C2427" s="383" t="s">
        <v>24</v>
      </c>
      <c r="D2427" s="384">
        <v>411.45</v>
      </c>
    </row>
    <row r="2428" spans="1:4" s="380" customFormat="1" ht="13.5" x14ac:dyDescent="0.25">
      <c r="A2428" s="383">
        <v>92721</v>
      </c>
      <c r="B2428" s="383" t="s">
        <v>2570</v>
      </c>
      <c r="C2428" s="383" t="s">
        <v>24</v>
      </c>
      <c r="D2428" s="384">
        <v>378.03</v>
      </c>
    </row>
    <row r="2429" spans="1:4" s="380" customFormat="1" ht="13.5" x14ac:dyDescent="0.25">
      <c r="A2429" s="383">
        <v>92722</v>
      </c>
      <c r="B2429" s="383" t="s">
        <v>2571</v>
      </c>
      <c r="C2429" s="383" t="s">
        <v>24</v>
      </c>
      <c r="D2429" s="384">
        <v>407.65</v>
      </c>
    </row>
    <row r="2430" spans="1:4" s="380" customFormat="1" ht="13.5" x14ac:dyDescent="0.25">
      <c r="A2430" s="383">
        <v>92723</v>
      </c>
      <c r="B2430" s="383" t="s">
        <v>2572</v>
      </c>
      <c r="C2430" s="383" t="s">
        <v>24</v>
      </c>
      <c r="D2430" s="384">
        <v>401.07</v>
      </c>
    </row>
    <row r="2431" spans="1:4" s="380" customFormat="1" ht="13.5" x14ac:dyDescent="0.25">
      <c r="A2431" s="383">
        <v>92724</v>
      </c>
      <c r="B2431" s="383" t="s">
        <v>2573</v>
      </c>
      <c r="C2431" s="383" t="s">
        <v>24</v>
      </c>
      <c r="D2431" s="384">
        <v>397.64</v>
      </c>
    </row>
    <row r="2432" spans="1:4" s="380" customFormat="1" ht="13.5" x14ac:dyDescent="0.25">
      <c r="A2432" s="383">
        <v>92725</v>
      </c>
      <c r="B2432" s="383" t="s">
        <v>2574</v>
      </c>
      <c r="C2432" s="383" t="s">
        <v>24</v>
      </c>
      <c r="D2432" s="384">
        <v>396.21</v>
      </c>
    </row>
    <row r="2433" spans="1:4" s="380" customFormat="1" ht="13.5" x14ac:dyDescent="0.25">
      <c r="A2433" s="383">
        <v>92726</v>
      </c>
      <c r="B2433" s="383" t="s">
        <v>2575</v>
      </c>
      <c r="C2433" s="383" t="s">
        <v>24</v>
      </c>
      <c r="D2433" s="384">
        <v>393.79</v>
      </c>
    </row>
    <row r="2434" spans="1:4" s="380" customFormat="1" ht="13.5" x14ac:dyDescent="0.25">
      <c r="A2434" s="383">
        <v>92727</v>
      </c>
      <c r="B2434" s="383" t="s">
        <v>2576</v>
      </c>
      <c r="C2434" s="383" t="s">
        <v>24</v>
      </c>
      <c r="D2434" s="384">
        <v>472.26</v>
      </c>
    </row>
    <row r="2435" spans="1:4" s="380" customFormat="1" ht="13.5" x14ac:dyDescent="0.25">
      <c r="A2435" s="383">
        <v>92728</v>
      </c>
      <c r="B2435" s="383" t="s">
        <v>2577</v>
      </c>
      <c r="C2435" s="383" t="s">
        <v>24</v>
      </c>
      <c r="D2435" s="384">
        <v>448.32</v>
      </c>
    </row>
    <row r="2436" spans="1:4" s="380" customFormat="1" ht="13.5" x14ac:dyDescent="0.25">
      <c r="A2436" s="383">
        <v>92729</v>
      </c>
      <c r="B2436" s="383" t="s">
        <v>2578</v>
      </c>
      <c r="C2436" s="383" t="s">
        <v>24</v>
      </c>
      <c r="D2436" s="384">
        <v>438.19</v>
      </c>
    </row>
    <row r="2437" spans="1:4" s="380" customFormat="1" ht="13.5" x14ac:dyDescent="0.25">
      <c r="A2437" s="383">
        <v>92730</v>
      </c>
      <c r="B2437" s="383" t="s">
        <v>2579</v>
      </c>
      <c r="C2437" s="383" t="s">
        <v>24</v>
      </c>
      <c r="D2437" s="384">
        <v>421.28</v>
      </c>
    </row>
    <row r="2438" spans="1:4" s="380" customFormat="1" ht="13.5" x14ac:dyDescent="0.25">
      <c r="A2438" s="383">
        <v>92731</v>
      </c>
      <c r="B2438" s="383" t="s">
        <v>2580</v>
      </c>
      <c r="C2438" s="383" t="s">
        <v>24</v>
      </c>
      <c r="D2438" s="384">
        <v>440.66</v>
      </c>
    </row>
    <row r="2439" spans="1:4" s="380" customFormat="1" ht="13.5" x14ac:dyDescent="0.25">
      <c r="A2439" s="383">
        <v>92732</v>
      </c>
      <c r="B2439" s="383" t="s">
        <v>2581</v>
      </c>
      <c r="C2439" s="383" t="s">
        <v>24</v>
      </c>
      <c r="D2439" s="384">
        <v>424.29</v>
      </c>
    </row>
    <row r="2440" spans="1:4" s="380" customFormat="1" ht="13.5" x14ac:dyDescent="0.25">
      <c r="A2440" s="383">
        <v>92733</v>
      </c>
      <c r="B2440" s="383" t="s">
        <v>2582</v>
      </c>
      <c r="C2440" s="383" t="s">
        <v>24</v>
      </c>
      <c r="D2440" s="384">
        <v>417.31</v>
      </c>
    </row>
    <row r="2441" spans="1:4" s="380" customFormat="1" ht="13.5" x14ac:dyDescent="0.25">
      <c r="A2441" s="383">
        <v>92734</v>
      </c>
      <c r="B2441" s="383" t="s">
        <v>2583</v>
      </c>
      <c r="C2441" s="383" t="s">
        <v>24</v>
      </c>
      <c r="D2441" s="384">
        <v>405.76</v>
      </c>
    </row>
    <row r="2442" spans="1:4" s="380" customFormat="1" ht="13.5" x14ac:dyDescent="0.25">
      <c r="A2442" s="383">
        <v>92735</v>
      </c>
      <c r="B2442" s="383" t="s">
        <v>2584</v>
      </c>
      <c r="C2442" s="383" t="s">
        <v>24</v>
      </c>
      <c r="D2442" s="384">
        <v>414.19</v>
      </c>
    </row>
    <row r="2443" spans="1:4" s="380" customFormat="1" ht="13.5" x14ac:dyDescent="0.25">
      <c r="A2443" s="383">
        <v>92736</v>
      </c>
      <c r="B2443" s="383" t="s">
        <v>2585</v>
      </c>
      <c r="C2443" s="383" t="s">
        <v>24</v>
      </c>
      <c r="D2443" s="384">
        <v>401.39</v>
      </c>
    </row>
    <row r="2444" spans="1:4" s="380" customFormat="1" ht="13.5" x14ac:dyDescent="0.25">
      <c r="A2444" s="383">
        <v>92739</v>
      </c>
      <c r="B2444" s="383" t="s">
        <v>2586</v>
      </c>
      <c r="C2444" s="383" t="s">
        <v>24</v>
      </c>
      <c r="D2444" s="384">
        <v>382.81</v>
      </c>
    </row>
    <row r="2445" spans="1:4" s="380" customFormat="1" ht="13.5" x14ac:dyDescent="0.25">
      <c r="A2445" s="383">
        <v>92740</v>
      </c>
      <c r="B2445" s="383" t="s">
        <v>2587</v>
      </c>
      <c r="C2445" s="383" t="s">
        <v>24</v>
      </c>
      <c r="D2445" s="384">
        <v>376.45</v>
      </c>
    </row>
    <row r="2446" spans="1:4" s="380" customFormat="1" ht="13.5" x14ac:dyDescent="0.25">
      <c r="A2446" s="383">
        <v>92741</v>
      </c>
      <c r="B2446" s="383" t="s">
        <v>2588</v>
      </c>
      <c r="C2446" s="383" t="s">
        <v>24</v>
      </c>
      <c r="D2446" s="384">
        <v>604.65</v>
      </c>
    </row>
    <row r="2447" spans="1:4" s="380" customFormat="1" ht="13.5" x14ac:dyDescent="0.25">
      <c r="A2447" s="383">
        <v>92742</v>
      </c>
      <c r="B2447" s="383" t="s">
        <v>2589</v>
      </c>
      <c r="C2447" s="383" t="s">
        <v>24</v>
      </c>
      <c r="D2447" s="384">
        <v>845.25</v>
      </c>
    </row>
    <row r="2448" spans="1:4" s="380" customFormat="1" ht="13.5" x14ac:dyDescent="0.25">
      <c r="A2448" s="383">
        <v>92873</v>
      </c>
      <c r="B2448" s="383" t="s">
        <v>2590</v>
      </c>
      <c r="C2448" s="383" t="s">
        <v>24</v>
      </c>
      <c r="D2448" s="384">
        <v>186.82</v>
      </c>
    </row>
    <row r="2449" spans="1:4" s="380" customFormat="1" ht="13.5" x14ac:dyDescent="0.25">
      <c r="A2449" s="383">
        <v>92874</v>
      </c>
      <c r="B2449" s="383" t="s">
        <v>163</v>
      </c>
      <c r="C2449" s="383" t="s">
        <v>24</v>
      </c>
      <c r="D2449" s="384">
        <v>30.59</v>
      </c>
    </row>
    <row r="2450" spans="1:4" s="380" customFormat="1" ht="13.5" x14ac:dyDescent="0.25">
      <c r="A2450" s="383">
        <v>94962</v>
      </c>
      <c r="B2450" s="383" t="s">
        <v>12597</v>
      </c>
      <c r="C2450" s="383" t="s">
        <v>24</v>
      </c>
      <c r="D2450" s="384">
        <v>359.33</v>
      </c>
    </row>
    <row r="2451" spans="1:4" s="380" customFormat="1" ht="13.5" x14ac:dyDescent="0.25">
      <c r="A2451" s="383">
        <v>94963</v>
      </c>
      <c r="B2451" s="383" t="s">
        <v>12598</v>
      </c>
      <c r="C2451" s="383" t="s">
        <v>24</v>
      </c>
      <c r="D2451" s="384">
        <v>392.63</v>
      </c>
    </row>
    <row r="2452" spans="1:4" s="380" customFormat="1" ht="13.5" x14ac:dyDescent="0.25">
      <c r="A2452" s="383">
        <v>94964</v>
      </c>
      <c r="B2452" s="383" t="s">
        <v>12599</v>
      </c>
      <c r="C2452" s="383" t="s">
        <v>24</v>
      </c>
      <c r="D2452" s="384">
        <v>424.21</v>
      </c>
    </row>
    <row r="2453" spans="1:4" s="380" customFormat="1" ht="13.5" x14ac:dyDescent="0.25">
      <c r="A2453" s="383">
        <v>94965</v>
      </c>
      <c r="B2453" s="383" t="s">
        <v>12600</v>
      </c>
      <c r="C2453" s="383" t="s">
        <v>24</v>
      </c>
      <c r="D2453" s="384">
        <v>438.45</v>
      </c>
    </row>
    <row r="2454" spans="1:4" s="380" customFormat="1" ht="13.5" x14ac:dyDescent="0.25">
      <c r="A2454" s="383">
        <v>94966</v>
      </c>
      <c r="B2454" s="383" t="s">
        <v>12601</v>
      </c>
      <c r="C2454" s="383" t="s">
        <v>24</v>
      </c>
      <c r="D2454" s="384">
        <v>451.22</v>
      </c>
    </row>
    <row r="2455" spans="1:4" s="380" customFormat="1" ht="13.5" x14ac:dyDescent="0.25">
      <c r="A2455" s="383">
        <v>94967</v>
      </c>
      <c r="B2455" s="383" t="s">
        <v>12602</v>
      </c>
      <c r="C2455" s="383" t="s">
        <v>24</v>
      </c>
      <c r="D2455" s="384">
        <v>505.97</v>
      </c>
    </row>
    <row r="2456" spans="1:4" s="380" customFormat="1" ht="13.5" x14ac:dyDescent="0.25">
      <c r="A2456" s="383">
        <v>94968</v>
      </c>
      <c r="B2456" s="383" t="s">
        <v>12603</v>
      </c>
      <c r="C2456" s="383" t="s">
        <v>24</v>
      </c>
      <c r="D2456" s="384">
        <v>357.06</v>
      </c>
    </row>
    <row r="2457" spans="1:4" s="380" customFormat="1" ht="13.5" x14ac:dyDescent="0.25">
      <c r="A2457" s="383">
        <v>94969</v>
      </c>
      <c r="B2457" s="383" t="s">
        <v>12604</v>
      </c>
      <c r="C2457" s="383" t="s">
        <v>24</v>
      </c>
      <c r="D2457" s="384">
        <v>387.67</v>
      </c>
    </row>
    <row r="2458" spans="1:4" s="380" customFormat="1" ht="13.5" x14ac:dyDescent="0.25">
      <c r="A2458" s="383">
        <v>94970</v>
      </c>
      <c r="B2458" s="383" t="s">
        <v>12605</v>
      </c>
      <c r="C2458" s="383" t="s">
        <v>24</v>
      </c>
      <c r="D2458" s="384">
        <v>414.15</v>
      </c>
    </row>
    <row r="2459" spans="1:4" s="380" customFormat="1" ht="13.5" x14ac:dyDescent="0.25">
      <c r="A2459" s="383">
        <v>94971</v>
      </c>
      <c r="B2459" s="383" t="s">
        <v>12606</v>
      </c>
      <c r="C2459" s="383" t="s">
        <v>24</v>
      </c>
      <c r="D2459" s="384">
        <v>433.52</v>
      </c>
    </row>
    <row r="2460" spans="1:4" s="380" customFormat="1" ht="13.5" x14ac:dyDescent="0.25">
      <c r="A2460" s="383">
        <v>94972</v>
      </c>
      <c r="B2460" s="383" t="s">
        <v>12607</v>
      </c>
      <c r="C2460" s="383" t="s">
        <v>24</v>
      </c>
      <c r="D2460" s="384">
        <v>446.25</v>
      </c>
    </row>
    <row r="2461" spans="1:4" s="380" customFormat="1" ht="13.5" x14ac:dyDescent="0.25">
      <c r="A2461" s="383">
        <v>94973</v>
      </c>
      <c r="B2461" s="383" t="s">
        <v>12608</v>
      </c>
      <c r="C2461" s="383" t="s">
        <v>24</v>
      </c>
      <c r="D2461" s="384">
        <v>499.54</v>
      </c>
    </row>
    <row r="2462" spans="1:4" s="380" customFormat="1" ht="13.5" x14ac:dyDescent="0.25">
      <c r="A2462" s="383">
        <v>94974</v>
      </c>
      <c r="B2462" s="383" t="s">
        <v>12609</v>
      </c>
      <c r="C2462" s="383" t="s">
        <v>24</v>
      </c>
      <c r="D2462" s="384">
        <v>410.35</v>
      </c>
    </row>
    <row r="2463" spans="1:4" s="380" customFormat="1" ht="13.5" x14ac:dyDescent="0.25">
      <c r="A2463" s="383">
        <v>94975</v>
      </c>
      <c r="B2463" s="383" t="s">
        <v>12610</v>
      </c>
      <c r="C2463" s="383" t="s">
        <v>24</v>
      </c>
      <c r="D2463" s="384">
        <v>438.99</v>
      </c>
    </row>
    <row r="2464" spans="1:4" s="380" customFormat="1" ht="13.5" x14ac:dyDescent="0.25">
      <c r="A2464" s="383">
        <v>96555</v>
      </c>
      <c r="B2464" s="383" t="s">
        <v>2591</v>
      </c>
      <c r="C2464" s="383" t="s">
        <v>24</v>
      </c>
      <c r="D2464" s="384">
        <v>614.15</v>
      </c>
    </row>
    <row r="2465" spans="1:4" s="380" customFormat="1" ht="13.5" x14ac:dyDescent="0.25">
      <c r="A2465" s="383">
        <v>96556</v>
      </c>
      <c r="B2465" s="383" t="s">
        <v>2592</v>
      </c>
      <c r="C2465" s="383" t="s">
        <v>24</v>
      </c>
      <c r="D2465" s="384">
        <v>689.57</v>
      </c>
    </row>
    <row r="2466" spans="1:4" s="380" customFormat="1" ht="13.5" x14ac:dyDescent="0.25">
      <c r="A2466" s="383">
        <v>96557</v>
      </c>
      <c r="B2466" s="383" t="s">
        <v>2593</v>
      </c>
      <c r="C2466" s="383" t="s">
        <v>24</v>
      </c>
      <c r="D2466" s="384">
        <v>427.7</v>
      </c>
    </row>
    <row r="2467" spans="1:4" s="380" customFormat="1" ht="13.5" x14ac:dyDescent="0.25">
      <c r="A2467" s="383">
        <v>96558</v>
      </c>
      <c r="B2467" s="383" t="s">
        <v>2594</v>
      </c>
      <c r="C2467" s="383" t="s">
        <v>24</v>
      </c>
      <c r="D2467" s="384">
        <v>434.33</v>
      </c>
    </row>
    <row r="2468" spans="1:4" s="380" customFormat="1" ht="13.5" x14ac:dyDescent="0.25">
      <c r="A2468" s="383">
        <v>99235</v>
      </c>
      <c r="B2468" s="383" t="s">
        <v>2595</v>
      </c>
      <c r="C2468" s="383" t="s">
        <v>24</v>
      </c>
      <c r="D2468" s="384">
        <v>418.24</v>
      </c>
    </row>
    <row r="2469" spans="1:4" s="380" customFormat="1" ht="13.5" x14ac:dyDescent="0.25">
      <c r="A2469" s="383">
        <v>99431</v>
      </c>
      <c r="B2469" s="383" t="s">
        <v>2596</v>
      </c>
      <c r="C2469" s="383" t="s">
        <v>24</v>
      </c>
      <c r="D2469" s="384">
        <v>438.6</v>
      </c>
    </row>
    <row r="2470" spans="1:4" s="380" customFormat="1" ht="13.5" x14ac:dyDescent="0.25">
      <c r="A2470" s="383">
        <v>99432</v>
      </c>
      <c r="B2470" s="383" t="s">
        <v>2597</v>
      </c>
      <c r="C2470" s="383" t="s">
        <v>24</v>
      </c>
      <c r="D2470" s="384">
        <v>424.98</v>
      </c>
    </row>
    <row r="2471" spans="1:4" s="380" customFormat="1" ht="13.5" x14ac:dyDescent="0.25">
      <c r="A2471" s="383">
        <v>99433</v>
      </c>
      <c r="B2471" s="383" t="s">
        <v>2598</v>
      </c>
      <c r="C2471" s="383" t="s">
        <v>24</v>
      </c>
      <c r="D2471" s="384">
        <v>466.95</v>
      </c>
    </row>
    <row r="2472" spans="1:4" s="380" customFormat="1" ht="13.5" x14ac:dyDescent="0.25">
      <c r="A2472" s="383">
        <v>99434</v>
      </c>
      <c r="B2472" s="383" t="s">
        <v>2599</v>
      </c>
      <c r="C2472" s="383" t="s">
        <v>24</v>
      </c>
      <c r="D2472" s="384">
        <v>442.78</v>
      </c>
    </row>
    <row r="2473" spans="1:4" s="380" customFormat="1" ht="13.5" x14ac:dyDescent="0.25">
      <c r="A2473" s="383">
        <v>99435</v>
      </c>
      <c r="B2473" s="383" t="s">
        <v>2600</v>
      </c>
      <c r="C2473" s="383" t="s">
        <v>24</v>
      </c>
      <c r="D2473" s="384">
        <v>427.75</v>
      </c>
    </row>
    <row r="2474" spans="1:4" s="380" customFormat="1" ht="13.5" x14ac:dyDescent="0.25">
      <c r="A2474" s="383">
        <v>99436</v>
      </c>
      <c r="B2474" s="383" t="s">
        <v>2601</v>
      </c>
      <c r="C2474" s="383" t="s">
        <v>24</v>
      </c>
      <c r="D2474" s="384">
        <v>486.1</v>
      </c>
    </row>
    <row r="2475" spans="1:4" s="380" customFormat="1" ht="13.5" x14ac:dyDescent="0.25">
      <c r="A2475" s="383">
        <v>99437</v>
      </c>
      <c r="B2475" s="383" t="s">
        <v>2602</v>
      </c>
      <c r="C2475" s="383" t="s">
        <v>24</v>
      </c>
      <c r="D2475" s="384">
        <v>445.4</v>
      </c>
    </row>
    <row r="2476" spans="1:4" s="380" customFormat="1" ht="13.5" x14ac:dyDescent="0.25">
      <c r="A2476" s="383">
        <v>99438</v>
      </c>
      <c r="B2476" s="383" t="s">
        <v>2603</v>
      </c>
      <c r="C2476" s="383" t="s">
        <v>24</v>
      </c>
      <c r="D2476" s="384">
        <v>451.18</v>
      </c>
    </row>
    <row r="2477" spans="1:4" s="380" customFormat="1" ht="13.5" x14ac:dyDescent="0.25">
      <c r="A2477" s="383">
        <v>99439</v>
      </c>
      <c r="B2477" s="383" t="s">
        <v>2604</v>
      </c>
      <c r="C2477" s="383" t="s">
        <v>24</v>
      </c>
      <c r="D2477" s="384">
        <v>431.84</v>
      </c>
    </row>
    <row r="2478" spans="1:4" s="380" customFormat="1" ht="13.5" x14ac:dyDescent="0.25">
      <c r="A2478" s="383">
        <v>102473</v>
      </c>
      <c r="B2478" s="383" t="s">
        <v>12611</v>
      </c>
      <c r="C2478" s="383" t="s">
        <v>24</v>
      </c>
      <c r="D2478" s="384">
        <v>390.41</v>
      </c>
    </row>
    <row r="2479" spans="1:4" s="380" customFormat="1" ht="13.5" x14ac:dyDescent="0.25">
      <c r="A2479" s="383">
        <v>102474</v>
      </c>
      <c r="B2479" s="383" t="s">
        <v>12612</v>
      </c>
      <c r="C2479" s="383" t="s">
        <v>24</v>
      </c>
      <c r="D2479" s="384">
        <v>422.44</v>
      </c>
    </row>
    <row r="2480" spans="1:4" s="380" customFormat="1" ht="13.5" x14ac:dyDescent="0.25">
      <c r="A2480" s="383">
        <v>102475</v>
      </c>
      <c r="B2480" s="383" t="s">
        <v>12613</v>
      </c>
      <c r="C2480" s="383" t="s">
        <v>24</v>
      </c>
      <c r="D2480" s="384">
        <v>456.16</v>
      </c>
    </row>
    <row r="2481" spans="1:4" s="380" customFormat="1" ht="13.5" x14ac:dyDescent="0.25">
      <c r="A2481" s="383">
        <v>102476</v>
      </c>
      <c r="B2481" s="383" t="s">
        <v>12614</v>
      </c>
      <c r="C2481" s="383" t="s">
        <v>24</v>
      </c>
      <c r="D2481" s="384">
        <v>470.53</v>
      </c>
    </row>
    <row r="2482" spans="1:4" s="380" customFormat="1" ht="13.5" x14ac:dyDescent="0.25">
      <c r="A2482" s="383">
        <v>102477</v>
      </c>
      <c r="B2482" s="383" t="s">
        <v>12615</v>
      </c>
      <c r="C2482" s="383" t="s">
        <v>24</v>
      </c>
      <c r="D2482" s="384">
        <v>497.55</v>
      </c>
    </row>
    <row r="2483" spans="1:4" s="380" customFormat="1" ht="13.5" x14ac:dyDescent="0.25">
      <c r="A2483" s="383">
        <v>102478</v>
      </c>
      <c r="B2483" s="383" t="s">
        <v>12616</v>
      </c>
      <c r="C2483" s="383" t="s">
        <v>24</v>
      </c>
      <c r="D2483" s="384">
        <v>539.03</v>
      </c>
    </row>
    <row r="2484" spans="1:4" s="380" customFormat="1" ht="13.5" x14ac:dyDescent="0.25">
      <c r="A2484" s="383">
        <v>102479</v>
      </c>
      <c r="B2484" s="383" t="s">
        <v>12617</v>
      </c>
      <c r="C2484" s="383" t="s">
        <v>24</v>
      </c>
      <c r="D2484" s="384">
        <v>388.05</v>
      </c>
    </row>
    <row r="2485" spans="1:4" s="380" customFormat="1" ht="13.5" x14ac:dyDescent="0.25">
      <c r="A2485" s="383">
        <v>102480</v>
      </c>
      <c r="B2485" s="383" t="s">
        <v>12618</v>
      </c>
      <c r="C2485" s="383" t="s">
        <v>24</v>
      </c>
      <c r="D2485" s="384">
        <v>417.57</v>
      </c>
    </row>
    <row r="2486" spans="1:4" s="380" customFormat="1" ht="13.5" x14ac:dyDescent="0.25">
      <c r="A2486" s="383">
        <v>102481</v>
      </c>
      <c r="B2486" s="383" t="s">
        <v>12619</v>
      </c>
      <c r="C2486" s="383" t="s">
        <v>24</v>
      </c>
      <c r="D2486" s="384">
        <v>445.9</v>
      </c>
    </row>
    <row r="2487" spans="1:4" s="380" customFormat="1" ht="13.5" x14ac:dyDescent="0.25">
      <c r="A2487" s="383">
        <v>102482</v>
      </c>
      <c r="B2487" s="383" t="s">
        <v>12620</v>
      </c>
      <c r="C2487" s="383" t="s">
        <v>24</v>
      </c>
      <c r="D2487" s="384">
        <v>468.34</v>
      </c>
    </row>
    <row r="2488" spans="1:4" s="380" customFormat="1" ht="13.5" x14ac:dyDescent="0.25">
      <c r="A2488" s="383">
        <v>102483</v>
      </c>
      <c r="B2488" s="383" t="s">
        <v>12621</v>
      </c>
      <c r="C2488" s="383" t="s">
        <v>24</v>
      </c>
      <c r="D2488" s="384">
        <v>491.74</v>
      </c>
    </row>
    <row r="2489" spans="1:4" s="380" customFormat="1" ht="13.5" x14ac:dyDescent="0.25">
      <c r="A2489" s="383">
        <v>102484</v>
      </c>
      <c r="B2489" s="383" t="s">
        <v>12622</v>
      </c>
      <c r="C2489" s="383" t="s">
        <v>24</v>
      </c>
      <c r="D2489" s="384">
        <v>538.42999999999995</v>
      </c>
    </row>
    <row r="2490" spans="1:4" s="380" customFormat="1" ht="13.5" x14ac:dyDescent="0.25">
      <c r="A2490" s="383">
        <v>102485</v>
      </c>
      <c r="B2490" s="383" t="s">
        <v>12623</v>
      </c>
      <c r="C2490" s="383" t="s">
        <v>24</v>
      </c>
      <c r="D2490" s="384">
        <v>441.14</v>
      </c>
    </row>
    <row r="2491" spans="1:4" s="380" customFormat="1" ht="13.5" x14ac:dyDescent="0.25">
      <c r="A2491" s="383">
        <v>102486</v>
      </c>
      <c r="B2491" s="383" t="s">
        <v>12624</v>
      </c>
      <c r="C2491" s="383" t="s">
        <v>24</v>
      </c>
      <c r="D2491" s="384">
        <v>468.22</v>
      </c>
    </row>
    <row r="2492" spans="1:4" s="380" customFormat="1" ht="13.5" x14ac:dyDescent="0.25">
      <c r="A2492" s="383">
        <v>102487</v>
      </c>
      <c r="B2492" s="383" t="s">
        <v>12625</v>
      </c>
      <c r="C2492" s="383" t="s">
        <v>24</v>
      </c>
      <c r="D2492" s="384">
        <v>528.26</v>
      </c>
    </row>
    <row r="2493" spans="1:4" s="380" customFormat="1" ht="13.5" x14ac:dyDescent="0.25">
      <c r="A2493" s="383">
        <v>101963</v>
      </c>
      <c r="B2493" s="383" t="s">
        <v>12626</v>
      </c>
      <c r="C2493" s="383" t="s">
        <v>4</v>
      </c>
      <c r="D2493" s="384">
        <v>174.39</v>
      </c>
    </row>
    <row r="2494" spans="1:4" s="380" customFormat="1" ht="13.5" x14ac:dyDescent="0.25">
      <c r="A2494" s="383">
        <v>101964</v>
      </c>
      <c r="B2494" s="383" t="s">
        <v>12627</v>
      </c>
      <c r="C2494" s="383" t="s">
        <v>4</v>
      </c>
      <c r="D2494" s="384">
        <v>163.77000000000001</v>
      </c>
    </row>
    <row r="2495" spans="1:4" s="380" customFormat="1" ht="13.5" x14ac:dyDescent="0.25">
      <c r="A2495" s="383">
        <v>101165</v>
      </c>
      <c r="B2495" s="383" t="s">
        <v>2605</v>
      </c>
      <c r="C2495" s="383" t="s">
        <v>24</v>
      </c>
      <c r="D2495" s="384">
        <v>833.08</v>
      </c>
    </row>
    <row r="2496" spans="1:4" s="380" customFormat="1" ht="13.5" x14ac:dyDescent="0.25">
      <c r="A2496" s="383">
        <v>101166</v>
      </c>
      <c r="B2496" s="383" t="s">
        <v>2606</v>
      </c>
      <c r="C2496" s="383" t="s">
        <v>24</v>
      </c>
      <c r="D2496" s="384">
        <v>643.15</v>
      </c>
    </row>
    <row r="2497" spans="1:4" s="380" customFormat="1" ht="13.5" x14ac:dyDescent="0.25">
      <c r="A2497" s="383">
        <v>98575</v>
      </c>
      <c r="B2497" s="383" t="s">
        <v>14840</v>
      </c>
      <c r="C2497" s="383" t="s">
        <v>51</v>
      </c>
      <c r="D2497" s="384">
        <v>95.8</v>
      </c>
    </row>
    <row r="2498" spans="1:4" s="380" customFormat="1" ht="13.5" x14ac:dyDescent="0.25">
      <c r="A2498" s="383">
        <v>98576</v>
      </c>
      <c r="B2498" s="383" t="s">
        <v>2607</v>
      </c>
      <c r="C2498" s="383" t="s">
        <v>51</v>
      </c>
      <c r="D2498" s="384">
        <v>17.14</v>
      </c>
    </row>
    <row r="2499" spans="1:4" s="380" customFormat="1" ht="13.5" x14ac:dyDescent="0.25">
      <c r="A2499" s="383">
        <v>98577</v>
      </c>
      <c r="B2499" s="383" t="s">
        <v>14841</v>
      </c>
      <c r="C2499" s="383" t="s">
        <v>51</v>
      </c>
      <c r="D2499" s="384">
        <v>42.82</v>
      </c>
    </row>
    <row r="2500" spans="1:4" s="380" customFormat="1" ht="13.5" x14ac:dyDescent="0.25">
      <c r="A2500" s="383">
        <v>93182</v>
      </c>
      <c r="B2500" s="383" t="s">
        <v>2608</v>
      </c>
      <c r="C2500" s="383" t="s">
        <v>51</v>
      </c>
      <c r="D2500" s="384">
        <v>50.97</v>
      </c>
    </row>
    <row r="2501" spans="1:4" s="380" customFormat="1" ht="13.5" x14ac:dyDescent="0.25">
      <c r="A2501" s="383">
        <v>93183</v>
      </c>
      <c r="B2501" s="383" t="s">
        <v>2609</v>
      </c>
      <c r="C2501" s="383" t="s">
        <v>51</v>
      </c>
      <c r="D2501" s="384">
        <v>65.760000000000005</v>
      </c>
    </row>
    <row r="2502" spans="1:4" s="380" customFormat="1" ht="13.5" x14ac:dyDescent="0.25">
      <c r="A2502" s="383">
        <v>93184</v>
      </c>
      <c r="B2502" s="383" t="s">
        <v>2610</v>
      </c>
      <c r="C2502" s="383" t="s">
        <v>51</v>
      </c>
      <c r="D2502" s="384">
        <v>37.42</v>
      </c>
    </row>
    <row r="2503" spans="1:4" s="380" customFormat="1" ht="13.5" x14ac:dyDescent="0.25">
      <c r="A2503" s="383">
        <v>93185</v>
      </c>
      <c r="B2503" s="383" t="s">
        <v>2611</v>
      </c>
      <c r="C2503" s="383" t="s">
        <v>51</v>
      </c>
      <c r="D2503" s="384">
        <v>64.849999999999994</v>
      </c>
    </row>
    <row r="2504" spans="1:4" s="380" customFormat="1" ht="13.5" x14ac:dyDescent="0.25">
      <c r="A2504" s="383">
        <v>93186</v>
      </c>
      <c r="B2504" s="383" t="s">
        <v>2612</v>
      </c>
      <c r="C2504" s="383" t="s">
        <v>51</v>
      </c>
      <c r="D2504" s="384">
        <v>93.77</v>
      </c>
    </row>
    <row r="2505" spans="1:4" s="380" customFormat="1" ht="13.5" x14ac:dyDescent="0.25">
      <c r="A2505" s="383">
        <v>93187</v>
      </c>
      <c r="B2505" s="383" t="s">
        <v>2613</v>
      </c>
      <c r="C2505" s="383" t="s">
        <v>51</v>
      </c>
      <c r="D2505" s="384">
        <v>107.99</v>
      </c>
    </row>
    <row r="2506" spans="1:4" s="380" customFormat="1" ht="13.5" x14ac:dyDescent="0.25">
      <c r="A2506" s="383">
        <v>93188</v>
      </c>
      <c r="B2506" s="383" t="s">
        <v>2614</v>
      </c>
      <c r="C2506" s="383" t="s">
        <v>51</v>
      </c>
      <c r="D2506" s="384">
        <v>87.12</v>
      </c>
    </row>
    <row r="2507" spans="1:4" s="380" customFormat="1" ht="13.5" x14ac:dyDescent="0.25">
      <c r="A2507" s="383">
        <v>93189</v>
      </c>
      <c r="B2507" s="383" t="s">
        <v>2615</v>
      </c>
      <c r="C2507" s="383" t="s">
        <v>51</v>
      </c>
      <c r="D2507" s="384">
        <v>109</v>
      </c>
    </row>
    <row r="2508" spans="1:4" s="380" customFormat="1" ht="13.5" x14ac:dyDescent="0.25">
      <c r="A2508" s="383">
        <v>93190</v>
      </c>
      <c r="B2508" s="383" t="s">
        <v>2616</v>
      </c>
      <c r="C2508" s="383" t="s">
        <v>51</v>
      </c>
      <c r="D2508" s="384">
        <v>45.94</v>
      </c>
    </row>
    <row r="2509" spans="1:4" s="380" customFormat="1" ht="13.5" x14ac:dyDescent="0.25">
      <c r="A2509" s="383">
        <v>93191</v>
      </c>
      <c r="B2509" s="383" t="s">
        <v>2617</v>
      </c>
      <c r="C2509" s="383" t="s">
        <v>51</v>
      </c>
      <c r="D2509" s="384">
        <v>48.87</v>
      </c>
    </row>
    <row r="2510" spans="1:4" s="380" customFormat="1" ht="13.5" x14ac:dyDescent="0.25">
      <c r="A2510" s="383">
        <v>93192</v>
      </c>
      <c r="B2510" s="383" t="s">
        <v>2618</v>
      </c>
      <c r="C2510" s="383" t="s">
        <v>51</v>
      </c>
      <c r="D2510" s="384">
        <v>50.64</v>
      </c>
    </row>
    <row r="2511" spans="1:4" s="380" customFormat="1" ht="13.5" x14ac:dyDescent="0.25">
      <c r="A2511" s="383">
        <v>93193</v>
      </c>
      <c r="B2511" s="383" t="s">
        <v>2619</v>
      </c>
      <c r="C2511" s="383" t="s">
        <v>51</v>
      </c>
      <c r="D2511" s="384">
        <v>50.03</v>
      </c>
    </row>
    <row r="2512" spans="1:4" s="380" customFormat="1" ht="13.5" x14ac:dyDescent="0.25">
      <c r="A2512" s="383">
        <v>93194</v>
      </c>
      <c r="B2512" s="383" t="s">
        <v>2620</v>
      </c>
      <c r="C2512" s="383" t="s">
        <v>51</v>
      </c>
      <c r="D2512" s="384">
        <v>49.9</v>
      </c>
    </row>
    <row r="2513" spans="1:4" s="380" customFormat="1" ht="13.5" x14ac:dyDescent="0.25">
      <c r="A2513" s="383">
        <v>93195</v>
      </c>
      <c r="B2513" s="383" t="s">
        <v>2621</v>
      </c>
      <c r="C2513" s="383" t="s">
        <v>51</v>
      </c>
      <c r="D2513" s="384">
        <v>60.64</v>
      </c>
    </row>
    <row r="2514" spans="1:4" s="380" customFormat="1" ht="13.5" x14ac:dyDescent="0.25">
      <c r="A2514" s="383">
        <v>93196</v>
      </c>
      <c r="B2514" s="383" t="s">
        <v>2622</v>
      </c>
      <c r="C2514" s="383" t="s">
        <v>51</v>
      </c>
      <c r="D2514" s="384">
        <v>90.84</v>
      </c>
    </row>
    <row r="2515" spans="1:4" s="380" customFormat="1" ht="13.5" x14ac:dyDescent="0.25">
      <c r="A2515" s="383">
        <v>93197</v>
      </c>
      <c r="B2515" s="383" t="s">
        <v>2623</v>
      </c>
      <c r="C2515" s="383" t="s">
        <v>51</v>
      </c>
      <c r="D2515" s="384">
        <v>101.75</v>
      </c>
    </row>
    <row r="2516" spans="1:4" s="380" customFormat="1" ht="13.5" x14ac:dyDescent="0.25">
      <c r="A2516" s="383">
        <v>93198</v>
      </c>
      <c r="B2516" s="383" t="s">
        <v>2624</v>
      </c>
      <c r="C2516" s="383" t="s">
        <v>51</v>
      </c>
      <c r="D2516" s="384">
        <v>39.33</v>
      </c>
    </row>
    <row r="2517" spans="1:4" s="380" customFormat="1" ht="13.5" x14ac:dyDescent="0.25">
      <c r="A2517" s="383">
        <v>93199</v>
      </c>
      <c r="B2517" s="383" t="s">
        <v>2625</v>
      </c>
      <c r="C2517" s="383" t="s">
        <v>51</v>
      </c>
      <c r="D2517" s="384">
        <v>38.81</v>
      </c>
    </row>
    <row r="2518" spans="1:4" s="380" customFormat="1" ht="13.5" x14ac:dyDescent="0.25">
      <c r="A2518" s="383">
        <v>93200</v>
      </c>
      <c r="B2518" s="383" t="s">
        <v>2626</v>
      </c>
      <c r="C2518" s="383" t="s">
        <v>51</v>
      </c>
      <c r="D2518" s="384">
        <v>2.8</v>
      </c>
    </row>
    <row r="2519" spans="1:4" s="380" customFormat="1" ht="13.5" x14ac:dyDescent="0.25">
      <c r="A2519" s="383">
        <v>93201</v>
      </c>
      <c r="B2519" s="383" t="s">
        <v>2627</v>
      </c>
      <c r="C2519" s="383" t="s">
        <v>51</v>
      </c>
      <c r="D2519" s="384">
        <v>5.73</v>
      </c>
    </row>
    <row r="2520" spans="1:4" s="380" customFormat="1" ht="13.5" x14ac:dyDescent="0.25">
      <c r="A2520" s="383">
        <v>93202</v>
      </c>
      <c r="B2520" s="383" t="s">
        <v>2628</v>
      </c>
      <c r="C2520" s="383" t="s">
        <v>51</v>
      </c>
      <c r="D2520" s="384">
        <v>25.54</v>
      </c>
    </row>
    <row r="2521" spans="1:4" s="380" customFormat="1" ht="13.5" x14ac:dyDescent="0.25">
      <c r="A2521" s="383">
        <v>93203</v>
      </c>
      <c r="B2521" s="383" t="s">
        <v>2629</v>
      </c>
      <c r="C2521" s="383" t="s">
        <v>51</v>
      </c>
      <c r="D2521" s="384">
        <v>13.22</v>
      </c>
    </row>
    <row r="2522" spans="1:4" s="380" customFormat="1" ht="13.5" x14ac:dyDescent="0.25">
      <c r="A2522" s="383">
        <v>93204</v>
      </c>
      <c r="B2522" s="383" t="s">
        <v>2630</v>
      </c>
      <c r="C2522" s="383" t="s">
        <v>51</v>
      </c>
      <c r="D2522" s="384">
        <v>66.75</v>
      </c>
    </row>
    <row r="2523" spans="1:4" s="380" customFormat="1" ht="13.5" x14ac:dyDescent="0.25">
      <c r="A2523" s="383">
        <v>93205</v>
      </c>
      <c r="B2523" s="383" t="s">
        <v>2631</v>
      </c>
      <c r="C2523" s="383" t="s">
        <v>51</v>
      </c>
      <c r="D2523" s="384">
        <v>39.11</v>
      </c>
    </row>
    <row r="2524" spans="1:4" s="380" customFormat="1" ht="13.5" x14ac:dyDescent="0.25">
      <c r="A2524" s="383">
        <v>95952</v>
      </c>
      <c r="B2524" s="383" t="s">
        <v>2632</v>
      </c>
      <c r="C2524" s="383" t="s">
        <v>24</v>
      </c>
      <c r="D2524" s="385">
        <v>2215.6799999999998</v>
      </c>
    </row>
    <row r="2525" spans="1:4" s="380" customFormat="1" ht="13.5" x14ac:dyDescent="0.25">
      <c r="A2525" s="383">
        <v>95953</v>
      </c>
      <c r="B2525" s="383" t="s">
        <v>2633</v>
      </c>
      <c r="C2525" s="383" t="s">
        <v>24</v>
      </c>
      <c r="D2525" s="385">
        <v>3662.22</v>
      </c>
    </row>
    <row r="2526" spans="1:4" s="380" customFormat="1" ht="13.5" x14ac:dyDescent="0.25">
      <c r="A2526" s="383">
        <v>95954</v>
      </c>
      <c r="B2526" s="383" t="s">
        <v>2634</v>
      </c>
      <c r="C2526" s="383" t="s">
        <v>24</v>
      </c>
      <c r="D2526" s="385">
        <v>2587.81</v>
      </c>
    </row>
    <row r="2527" spans="1:4" s="380" customFormat="1" ht="13.5" x14ac:dyDescent="0.25">
      <c r="A2527" s="383">
        <v>95955</v>
      </c>
      <c r="B2527" s="383" t="s">
        <v>2635</v>
      </c>
      <c r="C2527" s="383" t="s">
        <v>24</v>
      </c>
      <c r="D2527" s="385">
        <v>3249.22</v>
      </c>
    </row>
    <row r="2528" spans="1:4" s="380" customFormat="1" ht="13.5" x14ac:dyDescent="0.25">
      <c r="A2528" s="383">
        <v>95956</v>
      </c>
      <c r="B2528" s="383" t="s">
        <v>2636</v>
      </c>
      <c r="C2528" s="383" t="s">
        <v>24</v>
      </c>
      <c r="D2528" s="385">
        <v>2533.2199999999998</v>
      </c>
    </row>
    <row r="2529" spans="1:4" s="380" customFormat="1" ht="13.5" x14ac:dyDescent="0.25">
      <c r="A2529" s="383">
        <v>95957</v>
      </c>
      <c r="B2529" s="383" t="s">
        <v>2637</v>
      </c>
      <c r="C2529" s="383" t="s">
        <v>24</v>
      </c>
      <c r="D2529" s="385">
        <v>3359.71</v>
      </c>
    </row>
    <row r="2530" spans="1:4" s="380" customFormat="1" ht="13.5" x14ac:dyDescent="0.25">
      <c r="A2530" s="383">
        <v>95969</v>
      </c>
      <c r="B2530" s="383" t="s">
        <v>2638</v>
      </c>
      <c r="C2530" s="383" t="s">
        <v>24</v>
      </c>
      <c r="D2530" s="385">
        <v>3063.81</v>
      </c>
    </row>
    <row r="2531" spans="1:4" s="380" customFormat="1" ht="13.5" x14ac:dyDescent="0.25">
      <c r="A2531" s="383">
        <v>97733</v>
      </c>
      <c r="B2531" s="383" t="s">
        <v>2639</v>
      </c>
      <c r="C2531" s="383" t="s">
        <v>24</v>
      </c>
      <c r="D2531" s="385">
        <v>3221.18</v>
      </c>
    </row>
    <row r="2532" spans="1:4" s="380" customFormat="1" ht="13.5" x14ac:dyDescent="0.25">
      <c r="A2532" s="383">
        <v>97734</v>
      </c>
      <c r="B2532" s="383" t="s">
        <v>2640</v>
      </c>
      <c r="C2532" s="383" t="s">
        <v>24</v>
      </c>
      <c r="D2532" s="385">
        <v>2745.5</v>
      </c>
    </row>
    <row r="2533" spans="1:4" s="380" customFormat="1" ht="13.5" x14ac:dyDescent="0.25">
      <c r="A2533" s="383">
        <v>97735</v>
      </c>
      <c r="B2533" s="383" t="s">
        <v>2641</v>
      </c>
      <c r="C2533" s="383" t="s">
        <v>24</v>
      </c>
      <c r="D2533" s="385">
        <v>2304.19</v>
      </c>
    </row>
    <row r="2534" spans="1:4" s="380" customFormat="1" ht="13.5" x14ac:dyDescent="0.25">
      <c r="A2534" s="383">
        <v>97736</v>
      </c>
      <c r="B2534" s="383" t="s">
        <v>2642</v>
      </c>
      <c r="C2534" s="383" t="s">
        <v>24</v>
      </c>
      <c r="D2534" s="385">
        <v>1538.56</v>
      </c>
    </row>
    <row r="2535" spans="1:4" s="380" customFormat="1" ht="13.5" x14ac:dyDescent="0.25">
      <c r="A2535" s="383">
        <v>97737</v>
      </c>
      <c r="B2535" s="383" t="s">
        <v>2643</v>
      </c>
      <c r="C2535" s="383" t="s">
        <v>24</v>
      </c>
      <c r="D2535" s="385">
        <v>3355.93</v>
      </c>
    </row>
    <row r="2536" spans="1:4" s="380" customFormat="1" ht="13.5" x14ac:dyDescent="0.25">
      <c r="A2536" s="383">
        <v>97738</v>
      </c>
      <c r="B2536" s="383" t="s">
        <v>2644</v>
      </c>
      <c r="C2536" s="383" t="s">
        <v>24</v>
      </c>
      <c r="D2536" s="385">
        <v>4711.6499999999996</v>
      </c>
    </row>
    <row r="2537" spans="1:4" s="380" customFormat="1" ht="13.5" x14ac:dyDescent="0.25">
      <c r="A2537" s="383">
        <v>97739</v>
      </c>
      <c r="B2537" s="383" t="s">
        <v>2645</v>
      </c>
      <c r="C2537" s="383" t="s">
        <v>24</v>
      </c>
      <c r="D2537" s="385">
        <v>2731.45</v>
      </c>
    </row>
    <row r="2538" spans="1:4" s="380" customFormat="1" ht="13.5" x14ac:dyDescent="0.25">
      <c r="A2538" s="383">
        <v>97740</v>
      </c>
      <c r="B2538" s="383" t="s">
        <v>2646</v>
      </c>
      <c r="C2538" s="383" t="s">
        <v>24</v>
      </c>
      <c r="D2538" s="385">
        <v>2107.73</v>
      </c>
    </row>
    <row r="2539" spans="1:4" s="380" customFormat="1" ht="13.5" x14ac:dyDescent="0.25">
      <c r="A2539" s="383">
        <v>98615</v>
      </c>
      <c r="B2539" s="383" t="s">
        <v>2647</v>
      </c>
      <c r="C2539" s="383" t="s">
        <v>4</v>
      </c>
      <c r="D2539" s="384">
        <v>100.72</v>
      </c>
    </row>
    <row r="2540" spans="1:4" s="380" customFormat="1" ht="13.5" x14ac:dyDescent="0.25">
      <c r="A2540" s="383">
        <v>98616</v>
      </c>
      <c r="B2540" s="383" t="s">
        <v>2648</v>
      </c>
      <c r="C2540" s="383" t="s">
        <v>4</v>
      </c>
      <c r="D2540" s="384">
        <v>77.34</v>
      </c>
    </row>
    <row r="2541" spans="1:4" s="380" customFormat="1" ht="13.5" x14ac:dyDescent="0.25">
      <c r="A2541" s="383">
        <v>98617</v>
      </c>
      <c r="B2541" s="383" t="s">
        <v>2649</v>
      </c>
      <c r="C2541" s="383" t="s">
        <v>4</v>
      </c>
      <c r="D2541" s="384">
        <v>70.94</v>
      </c>
    </row>
    <row r="2542" spans="1:4" s="380" customFormat="1" ht="13.5" x14ac:dyDescent="0.25">
      <c r="A2542" s="383">
        <v>98618</v>
      </c>
      <c r="B2542" s="383" t="s">
        <v>2650</v>
      </c>
      <c r="C2542" s="383" t="s">
        <v>4</v>
      </c>
      <c r="D2542" s="384">
        <v>97.66</v>
      </c>
    </row>
    <row r="2543" spans="1:4" s="380" customFormat="1" ht="13.5" x14ac:dyDescent="0.25">
      <c r="A2543" s="383">
        <v>98619</v>
      </c>
      <c r="B2543" s="383" t="s">
        <v>2651</v>
      </c>
      <c r="C2543" s="383" t="s">
        <v>4</v>
      </c>
      <c r="D2543" s="384">
        <v>87.97</v>
      </c>
    </row>
    <row r="2544" spans="1:4" s="380" customFormat="1" ht="13.5" x14ac:dyDescent="0.25">
      <c r="A2544" s="383">
        <v>98620</v>
      </c>
      <c r="B2544" s="383" t="s">
        <v>2652</v>
      </c>
      <c r="C2544" s="383" t="s">
        <v>4</v>
      </c>
      <c r="D2544" s="384">
        <v>83.1</v>
      </c>
    </row>
    <row r="2545" spans="1:4" s="380" customFormat="1" ht="13.5" x14ac:dyDescent="0.25">
      <c r="A2545" s="383">
        <v>98621</v>
      </c>
      <c r="B2545" s="383" t="s">
        <v>2653</v>
      </c>
      <c r="C2545" s="383" t="s">
        <v>4</v>
      </c>
      <c r="D2545" s="384">
        <v>109.56</v>
      </c>
    </row>
    <row r="2546" spans="1:4" s="380" customFormat="1" ht="13.5" x14ac:dyDescent="0.25">
      <c r="A2546" s="383">
        <v>98622</v>
      </c>
      <c r="B2546" s="383" t="s">
        <v>2654</v>
      </c>
      <c r="C2546" s="383" t="s">
        <v>4</v>
      </c>
      <c r="D2546" s="384">
        <v>101.79</v>
      </c>
    </row>
    <row r="2547" spans="1:4" s="380" customFormat="1" ht="13.5" x14ac:dyDescent="0.25">
      <c r="A2547" s="383">
        <v>98623</v>
      </c>
      <c r="B2547" s="383" t="s">
        <v>2655</v>
      </c>
      <c r="C2547" s="383" t="s">
        <v>4</v>
      </c>
      <c r="D2547" s="384">
        <v>97.82</v>
      </c>
    </row>
    <row r="2548" spans="1:4" s="380" customFormat="1" ht="13.5" x14ac:dyDescent="0.25">
      <c r="A2548" s="383">
        <v>98624</v>
      </c>
      <c r="B2548" s="383" t="s">
        <v>2656</v>
      </c>
      <c r="C2548" s="383" t="s">
        <v>4</v>
      </c>
      <c r="D2548" s="384">
        <v>122.75</v>
      </c>
    </row>
    <row r="2549" spans="1:4" s="380" customFormat="1" ht="13.5" x14ac:dyDescent="0.25">
      <c r="A2549" s="383">
        <v>98625</v>
      </c>
      <c r="B2549" s="383" t="s">
        <v>2657</v>
      </c>
      <c r="C2549" s="383" t="s">
        <v>4</v>
      </c>
      <c r="D2549" s="384">
        <v>116.19</v>
      </c>
    </row>
    <row r="2550" spans="1:4" s="380" customFormat="1" ht="13.5" x14ac:dyDescent="0.25">
      <c r="A2550" s="383">
        <v>98626</v>
      </c>
      <c r="B2550" s="383" t="s">
        <v>2658</v>
      </c>
      <c r="C2550" s="383" t="s">
        <v>4</v>
      </c>
      <c r="D2550" s="384">
        <v>112.81</v>
      </c>
    </row>
    <row r="2551" spans="1:4" s="380" customFormat="1" ht="13.5" x14ac:dyDescent="0.25">
      <c r="A2551" s="383">
        <v>98655</v>
      </c>
      <c r="B2551" s="383" t="s">
        <v>2659</v>
      </c>
      <c r="C2551" s="383" t="s">
        <v>51</v>
      </c>
      <c r="D2551" s="384">
        <v>670.68</v>
      </c>
    </row>
    <row r="2552" spans="1:4" s="380" customFormat="1" ht="13.5" x14ac:dyDescent="0.25">
      <c r="A2552" s="383">
        <v>98656</v>
      </c>
      <c r="B2552" s="383" t="s">
        <v>2660</v>
      </c>
      <c r="C2552" s="383" t="s">
        <v>51</v>
      </c>
      <c r="D2552" s="384">
        <v>679.73</v>
      </c>
    </row>
    <row r="2553" spans="1:4" s="380" customFormat="1" ht="13.5" x14ac:dyDescent="0.25">
      <c r="A2553" s="383">
        <v>98657</v>
      </c>
      <c r="B2553" s="383" t="s">
        <v>2661</v>
      </c>
      <c r="C2553" s="383" t="s">
        <v>51</v>
      </c>
      <c r="D2553" s="384">
        <v>688.79</v>
      </c>
    </row>
    <row r="2554" spans="1:4" s="380" customFormat="1" ht="13.5" x14ac:dyDescent="0.25">
      <c r="A2554" s="383">
        <v>98658</v>
      </c>
      <c r="B2554" s="383" t="s">
        <v>2662</v>
      </c>
      <c r="C2554" s="383" t="s">
        <v>51</v>
      </c>
      <c r="D2554" s="384">
        <v>697.84</v>
      </c>
    </row>
    <row r="2555" spans="1:4" s="380" customFormat="1" ht="13.5" x14ac:dyDescent="0.25">
      <c r="A2555" s="383">
        <v>98659</v>
      </c>
      <c r="B2555" s="383" t="s">
        <v>2663</v>
      </c>
      <c r="C2555" s="383" t="s">
        <v>51</v>
      </c>
      <c r="D2555" s="384">
        <v>715.93</v>
      </c>
    </row>
    <row r="2556" spans="1:4" s="380" customFormat="1" ht="13.5" x14ac:dyDescent="0.25">
      <c r="A2556" s="383">
        <v>98746</v>
      </c>
      <c r="B2556" s="383" t="s">
        <v>2664</v>
      </c>
      <c r="C2556" s="383" t="s">
        <v>51</v>
      </c>
      <c r="D2556" s="384">
        <v>52.64</v>
      </c>
    </row>
    <row r="2557" spans="1:4" s="380" customFormat="1" ht="13.5" x14ac:dyDescent="0.25">
      <c r="A2557" s="383">
        <v>98749</v>
      </c>
      <c r="B2557" s="383" t="s">
        <v>2665</v>
      </c>
      <c r="C2557" s="383" t="s">
        <v>51</v>
      </c>
      <c r="D2557" s="384">
        <v>61.5</v>
      </c>
    </row>
    <row r="2558" spans="1:4" s="380" customFormat="1" ht="13.5" x14ac:dyDescent="0.25">
      <c r="A2558" s="383">
        <v>98750</v>
      </c>
      <c r="B2558" s="383" t="s">
        <v>2666</v>
      </c>
      <c r="C2558" s="383" t="s">
        <v>51</v>
      </c>
      <c r="D2558" s="384">
        <v>72.069999999999993</v>
      </c>
    </row>
    <row r="2559" spans="1:4" s="380" customFormat="1" ht="13.5" x14ac:dyDescent="0.25">
      <c r="A2559" s="383">
        <v>98751</v>
      </c>
      <c r="B2559" s="383" t="s">
        <v>2667</v>
      </c>
      <c r="C2559" s="383" t="s">
        <v>51</v>
      </c>
      <c r="D2559" s="384">
        <v>99.62</v>
      </c>
    </row>
    <row r="2560" spans="1:4" s="380" customFormat="1" ht="13.5" x14ac:dyDescent="0.25">
      <c r="A2560" s="383">
        <v>98752</v>
      </c>
      <c r="B2560" s="383" t="s">
        <v>2668</v>
      </c>
      <c r="C2560" s="383" t="s">
        <v>51</v>
      </c>
      <c r="D2560" s="384">
        <v>132.6</v>
      </c>
    </row>
    <row r="2561" spans="1:4" s="380" customFormat="1" ht="13.5" x14ac:dyDescent="0.25">
      <c r="A2561" s="383">
        <v>98753</v>
      </c>
      <c r="B2561" s="383" t="s">
        <v>2669</v>
      </c>
      <c r="C2561" s="383" t="s">
        <v>51</v>
      </c>
      <c r="D2561" s="384">
        <v>173.45</v>
      </c>
    </row>
    <row r="2562" spans="1:4" s="380" customFormat="1" ht="13.5" x14ac:dyDescent="0.25">
      <c r="A2562" s="383">
        <v>100763</v>
      </c>
      <c r="B2562" s="383" t="s">
        <v>2670</v>
      </c>
      <c r="C2562" s="383" t="s">
        <v>55</v>
      </c>
      <c r="D2562" s="384">
        <v>17.399999999999999</v>
      </c>
    </row>
    <row r="2563" spans="1:4" s="380" customFormat="1" ht="13.5" x14ac:dyDescent="0.25">
      <c r="A2563" s="383">
        <v>100764</v>
      </c>
      <c r="B2563" s="383" t="s">
        <v>2671</v>
      </c>
      <c r="C2563" s="383" t="s">
        <v>55</v>
      </c>
      <c r="D2563" s="384">
        <v>17.32</v>
      </c>
    </row>
    <row r="2564" spans="1:4" s="380" customFormat="1" ht="13.5" x14ac:dyDescent="0.25">
      <c r="A2564" s="383">
        <v>100765</v>
      </c>
      <c r="B2564" s="383" t="s">
        <v>2672</v>
      </c>
      <c r="C2564" s="383" t="s">
        <v>55</v>
      </c>
      <c r="D2564" s="384">
        <v>17.13</v>
      </c>
    </row>
    <row r="2565" spans="1:4" s="380" customFormat="1" ht="13.5" x14ac:dyDescent="0.25">
      <c r="A2565" s="383">
        <v>100766</v>
      </c>
      <c r="B2565" s="383" t="s">
        <v>12628</v>
      </c>
      <c r="C2565" s="383" t="s">
        <v>55</v>
      </c>
      <c r="D2565" s="384">
        <v>17.39</v>
      </c>
    </row>
    <row r="2566" spans="1:4" s="380" customFormat="1" ht="13.5" x14ac:dyDescent="0.25">
      <c r="A2566" s="383">
        <v>100767</v>
      </c>
      <c r="B2566" s="383" t="s">
        <v>2673</v>
      </c>
      <c r="C2566" s="383" t="s">
        <v>55</v>
      </c>
      <c r="D2566" s="384">
        <v>17.03</v>
      </c>
    </row>
    <row r="2567" spans="1:4" s="380" customFormat="1" ht="13.5" x14ac:dyDescent="0.25">
      <c r="A2567" s="383">
        <v>100768</v>
      </c>
      <c r="B2567" s="383" t="s">
        <v>12629</v>
      </c>
      <c r="C2567" s="383" t="s">
        <v>55</v>
      </c>
      <c r="D2567" s="384">
        <v>20.46</v>
      </c>
    </row>
    <row r="2568" spans="1:4" s="380" customFormat="1" ht="13.5" x14ac:dyDescent="0.25">
      <c r="A2568" s="383">
        <v>100769</v>
      </c>
      <c r="B2568" s="383" t="s">
        <v>2674</v>
      </c>
      <c r="C2568" s="383" t="s">
        <v>55</v>
      </c>
      <c r="D2568" s="384">
        <v>23.57</v>
      </c>
    </row>
    <row r="2569" spans="1:4" s="380" customFormat="1" ht="13.5" x14ac:dyDescent="0.25">
      <c r="A2569" s="383">
        <v>100770</v>
      </c>
      <c r="B2569" s="383" t="s">
        <v>12630</v>
      </c>
      <c r="C2569" s="383" t="s">
        <v>55</v>
      </c>
      <c r="D2569" s="384">
        <v>23.07</v>
      </c>
    </row>
    <row r="2570" spans="1:4" s="380" customFormat="1" ht="13.5" x14ac:dyDescent="0.25">
      <c r="A2570" s="383">
        <v>100771</v>
      </c>
      <c r="B2570" s="383" t="s">
        <v>2675</v>
      </c>
      <c r="C2570" s="383" t="s">
        <v>55</v>
      </c>
      <c r="D2570" s="384">
        <v>27.1</v>
      </c>
    </row>
    <row r="2571" spans="1:4" s="380" customFormat="1" ht="13.5" x14ac:dyDescent="0.25">
      <c r="A2571" s="383">
        <v>100772</v>
      </c>
      <c r="B2571" s="383" t="s">
        <v>12631</v>
      </c>
      <c r="C2571" s="383" t="s">
        <v>55</v>
      </c>
      <c r="D2571" s="384">
        <v>17.28</v>
      </c>
    </row>
    <row r="2572" spans="1:4" s="380" customFormat="1" ht="13.5" x14ac:dyDescent="0.25">
      <c r="A2572" s="383">
        <v>100773</v>
      </c>
      <c r="B2572" s="383" t="s">
        <v>2676</v>
      </c>
      <c r="C2572" s="383" t="s">
        <v>55</v>
      </c>
      <c r="D2572" s="384">
        <v>20.47</v>
      </c>
    </row>
    <row r="2573" spans="1:4" s="380" customFormat="1" ht="13.5" x14ac:dyDescent="0.25">
      <c r="A2573" s="383">
        <v>100774</v>
      </c>
      <c r="B2573" s="383" t="s">
        <v>2677</v>
      </c>
      <c r="C2573" s="383" t="s">
        <v>55</v>
      </c>
      <c r="D2573" s="384">
        <v>12.91</v>
      </c>
    </row>
    <row r="2574" spans="1:4" s="380" customFormat="1" ht="13.5" x14ac:dyDescent="0.25">
      <c r="A2574" s="383">
        <v>100775</v>
      </c>
      <c r="B2574" s="383" t="s">
        <v>2678</v>
      </c>
      <c r="C2574" s="383" t="s">
        <v>55</v>
      </c>
      <c r="D2574" s="384">
        <v>14.7</v>
      </c>
    </row>
    <row r="2575" spans="1:4" s="380" customFormat="1" ht="13.5" x14ac:dyDescent="0.25">
      <c r="A2575" s="383">
        <v>100776</v>
      </c>
      <c r="B2575" s="383" t="s">
        <v>2679</v>
      </c>
      <c r="C2575" s="383" t="s">
        <v>55</v>
      </c>
      <c r="D2575" s="384">
        <v>20.5</v>
      </c>
    </row>
    <row r="2576" spans="1:4" s="380" customFormat="1" ht="13.5" x14ac:dyDescent="0.25">
      <c r="A2576" s="383">
        <v>100777</v>
      </c>
      <c r="B2576" s="383" t="s">
        <v>2680</v>
      </c>
      <c r="C2576" s="383" t="s">
        <v>55</v>
      </c>
      <c r="D2576" s="384">
        <v>15.55</v>
      </c>
    </row>
    <row r="2577" spans="1:4" s="380" customFormat="1" ht="13.5" x14ac:dyDescent="0.25">
      <c r="A2577" s="383">
        <v>100778</v>
      </c>
      <c r="B2577" s="383" t="s">
        <v>2681</v>
      </c>
      <c r="C2577" s="383" t="s">
        <v>55</v>
      </c>
      <c r="D2577" s="384">
        <v>11.46</v>
      </c>
    </row>
    <row r="2578" spans="1:4" s="380" customFormat="1" ht="13.5" x14ac:dyDescent="0.25">
      <c r="A2578" s="383">
        <v>98560</v>
      </c>
      <c r="B2578" s="383" t="s">
        <v>2682</v>
      </c>
      <c r="C2578" s="383" t="s">
        <v>4</v>
      </c>
      <c r="D2578" s="384">
        <v>42.64</v>
      </c>
    </row>
    <row r="2579" spans="1:4" s="380" customFormat="1" ht="13.5" x14ac:dyDescent="0.25">
      <c r="A2579" s="383">
        <v>98561</v>
      </c>
      <c r="B2579" s="383" t="s">
        <v>2683</v>
      </c>
      <c r="C2579" s="383" t="s">
        <v>4</v>
      </c>
      <c r="D2579" s="384">
        <v>38.799999999999997</v>
      </c>
    </row>
    <row r="2580" spans="1:4" s="380" customFormat="1" ht="13.5" x14ac:dyDescent="0.25">
      <c r="A2580" s="383">
        <v>98562</v>
      </c>
      <c r="B2580" s="383" t="s">
        <v>2684</v>
      </c>
      <c r="C2580" s="383" t="s">
        <v>4</v>
      </c>
      <c r="D2580" s="384">
        <v>37.97</v>
      </c>
    </row>
    <row r="2581" spans="1:4" s="380" customFormat="1" ht="13.5" x14ac:dyDescent="0.25">
      <c r="A2581" s="383">
        <v>98555</v>
      </c>
      <c r="B2581" s="383" t="s">
        <v>196</v>
      </c>
      <c r="C2581" s="383" t="s">
        <v>4</v>
      </c>
      <c r="D2581" s="384">
        <v>25.72</v>
      </c>
    </row>
    <row r="2582" spans="1:4" s="380" customFormat="1" ht="13.5" x14ac:dyDescent="0.25">
      <c r="A2582" s="383">
        <v>98556</v>
      </c>
      <c r="B2582" s="383" t="s">
        <v>2685</v>
      </c>
      <c r="C2582" s="383" t="s">
        <v>4</v>
      </c>
      <c r="D2582" s="384">
        <v>46.23</v>
      </c>
    </row>
    <row r="2583" spans="1:4" s="380" customFormat="1" ht="13.5" x14ac:dyDescent="0.25">
      <c r="A2583" s="383">
        <v>98558</v>
      </c>
      <c r="B2583" s="383" t="s">
        <v>2686</v>
      </c>
      <c r="C2583" s="383" t="s">
        <v>8</v>
      </c>
      <c r="D2583" s="384">
        <v>7.04</v>
      </c>
    </row>
    <row r="2584" spans="1:4" s="380" customFormat="1" ht="13.5" x14ac:dyDescent="0.25">
      <c r="A2584" s="383">
        <v>98559</v>
      </c>
      <c r="B2584" s="383" t="s">
        <v>2687</v>
      </c>
      <c r="C2584" s="383" t="s">
        <v>51</v>
      </c>
      <c r="D2584" s="384">
        <v>3.81</v>
      </c>
    </row>
    <row r="2585" spans="1:4" s="380" customFormat="1" ht="13.5" x14ac:dyDescent="0.25">
      <c r="A2585" s="383">
        <v>98546</v>
      </c>
      <c r="B2585" s="383" t="s">
        <v>2688</v>
      </c>
      <c r="C2585" s="383" t="s">
        <v>4</v>
      </c>
      <c r="D2585" s="384">
        <v>84.57</v>
      </c>
    </row>
    <row r="2586" spans="1:4" s="380" customFormat="1" ht="13.5" x14ac:dyDescent="0.25">
      <c r="A2586" s="383">
        <v>98547</v>
      </c>
      <c r="B2586" s="383" t="s">
        <v>2689</v>
      </c>
      <c r="C2586" s="383" t="s">
        <v>4</v>
      </c>
      <c r="D2586" s="384">
        <v>155.83000000000001</v>
      </c>
    </row>
    <row r="2587" spans="1:4" s="380" customFormat="1" ht="13.5" x14ac:dyDescent="0.25">
      <c r="A2587" s="383">
        <v>98553</v>
      </c>
      <c r="B2587" s="383" t="s">
        <v>2690</v>
      </c>
      <c r="C2587" s="383" t="s">
        <v>4</v>
      </c>
      <c r="D2587" s="384">
        <v>135.47999999999999</v>
      </c>
    </row>
    <row r="2588" spans="1:4" s="380" customFormat="1" ht="13.5" x14ac:dyDescent="0.25">
      <c r="A2588" s="383">
        <v>98554</v>
      </c>
      <c r="B2588" s="383" t="s">
        <v>2691</v>
      </c>
      <c r="C2588" s="383" t="s">
        <v>4</v>
      </c>
      <c r="D2588" s="384">
        <v>44.62</v>
      </c>
    </row>
    <row r="2589" spans="1:4" s="380" customFormat="1" ht="13.5" x14ac:dyDescent="0.25">
      <c r="A2589" s="383">
        <v>98557</v>
      </c>
      <c r="B2589" s="383" t="s">
        <v>68</v>
      </c>
      <c r="C2589" s="383" t="s">
        <v>4</v>
      </c>
      <c r="D2589" s="384">
        <v>36.020000000000003</v>
      </c>
    </row>
    <row r="2590" spans="1:4" s="380" customFormat="1" ht="13.5" x14ac:dyDescent="0.25">
      <c r="A2590" s="383">
        <v>98563</v>
      </c>
      <c r="B2590" s="383" t="s">
        <v>2692</v>
      </c>
      <c r="C2590" s="383" t="s">
        <v>4</v>
      </c>
      <c r="D2590" s="384">
        <v>29.89</v>
      </c>
    </row>
    <row r="2591" spans="1:4" s="380" customFormat="1" ht="13.5" x14ac:dyDescent="0.25">
      <c r="A2591" s="383">
        <v>98564</v>
      </c>
      <c r="B2591" s="383" t="s">
        <v>2693</v>
      </c>
      <c r="C2591" s="383" t="s">
        <v>4</v>
      </c>
      <c r="D2591" s="384">
        <v>42.83</v>
      </c>
    </row>
    <row r="2592" spans="1:4" s="380" customFormat="1" ht="13.5" x14ac:dyDescent="0.25">
      <c r="A2592" s="383">
        <v>98565</v>
      </c>
      <c r="B2592" s="383" t="s">
        <v>2694</v>
      </c>
      <c r="C2592" s="383" t="s">
        <v>4</v>
      </c>
      <c r="D2592" s="384">
        <v>43.17</v>
      </c>
    </row>
    <row r="2593" spans="1:4" s="380" customFormat="1" ht="13.5" x14ac:dyDescent="0.25">
      <c r="A2593" s="383">
        <v>98566</v>
      </c>
      <c r="B2593" s="383" t="s">
        <v>2695</v>
      </c>
      <c r="C2593" s="383" t="s">
        <v>4</v>
      </c>
      <c r="D2593" s="384">
        <v>56.09</v>
      </c>
    </row>
    <row r="2594" spans="1:4" s="380" customFormat="1" ht="13.5" x14ac:dyDescent="0.25">
      <c r="A2594" s="383">
        <v>98567</v>
      </c>
      <c r="B2594" s="383" t="s">
        <v>2696</v>
      </c>
      <c r="C2594" s="383" t="s">
        <v>4</v>
      </c>
      <c r="D2594" s="384">
        <v>55.78</v>
      </c>
    </row>
    <row r="2595" spans="1:4" s="380" customFormat="1" ht="13.5" x14ac:dyDescent="0.25">
      <c r="A2595" s="383">
        <v>98568</v>
      </c>
      <c r="B2595" s="383" t="s">
        <v>2697</v>
      </c>
      <c r="C2595" s="383" t="s">
        <v>4</v>
      </c>
      <c r="D2595" s="384">
        <v>68.69</v>
      </c>
    </row>
    <row r="2596" spans="1:4" s="380" customFormat="1" ht="13.5" x14ac:dyDescent="0.25">
      <c r="A2596" s="383">
        <v>98569</v>
      </c>
      <c r="B2596" s="383" t="s">
        <v>2698</v>
      </c>
      <c r="C2596" s="383" t="s">
        <v>4</v>
      </c>
      <c r="D2596" s="384">
        <v>69.03</v>
      </c>
    </row>
    <row r="2597" spans="1:4" s="380" customFormat="1" ht="13.5" x14ac:dyDescent="0.25">
      <c r="A2597" s="383">
        <v>98570</v>
      </c>
      <c r="B2597" s="383" t="s">
        <v>2699</v>
      </c>
      <c r="C2597" s="383" t="s">
        <v>4</v>
      </c>
      <c r="D2597" s="384">
        <v>81.98</v>
      </c>
    </row>
    <row r="2598" spans="1:4" s="380" customFormat="1" ht="13.5" x14ac:dyDescent="0.25">
      <c r="A2598" s="383">
        <v>98571</v>
      </c>
      <c r="B2598" s="383" t="s">
        <v>2700</v>
      </c>
      <c r="C2598" s="383" t="s">
        <v>4</v>
      </c>
      <c r="D2598" s="384">
        <v>32.24</v>
      </c>
    </row>
    <row r="2599" spans="1:4" s="380" customFormat="1" ht="13.5" x14ac:dyDescent="0.25">
      <c r="A2599" s="383">
        <v>98572</v>
      </c>
      <c r="B2599" s="383" t="s">
        <v>2701</v>
      </c>
      <c r="C2599" s="383" t="s">
        <v>4</v>
      </c>
      <c r="D2599" s="384">
        <v>39.83</v>
      </c>
    </row>
    <row r="2600" spans="1:4" s="380" customFormat="1" ht="13.5" x14ac:dyDescent="0.25">
      <c r="A2600" s="383">
        <v>98573</v>
      </c>
      <c r="B2600" s="383" t="s">
        <v>2702</v>
      </c>
      <c r="C2600" s="383" t="s">
        <v>4</v>
      </c>
      <c r="D2600" s="384">
        <v>52.4</v>
      </c>
    </row>
    <row r="2601" spans="1:4" s="380" customFormat="1" ht="13.5" x14ac:dyDescent="0.25">
      <c r="A2601" s="383">
        <v>91831</v>
      </c>
      <c r="B2601" s="383" t="s">
        <v>2703</v>
      </c>
      <c r="C2601" s="383" t="s">
        <v>51</v>
      </c>
      <c r="D2601" s="384">
        <v>7.68</v>
      </c>
    </row>
    <row r="2602" spans="1:4" s="380" customFormat="1" ht="13.5" x14ac:dyDescent="0.25">
      <c r="A2602" s="383">
        <v>91833</v>
      </c>
      <c r="B2602" s="383" t="s">
        <v>2704</v>
      </c>
      <c r="C2602" s="383" t="s">
        <v>51</v>
      </c>
      <c r="D2602" s="384">
        <v>8.25</v>
      </c>
    </row>
    <row r="2603" spans="1:4" s="380" customFormat="1" ht="13.5" x14ac:dyDescent="0.25">
      <c r="A2603" s="383">
        <v>91834</v>
      </c>
      <c r="B2603" s="383" t="s">
        <v>551</v>
      </c>
      <c r="C2603" s="383" t="s">
        <v>51</v>
      </c>
      <c r="D2603" s="384">
        <v>8.5399999999999991</v>
      </c>
    </row>
    <row r="2604" spans="1:4" s="380" customFormat="1" ht="13.5" x14ac:dyDescent="0.25">
      <c r="A2604" s="383">
        <v>91835</v>
      </c>
      <c r="B2604" s="383" t="s">
        <v>2705</v>
      </c>
      <c r="C2604" s="383" t="s">
        <v>51</v>
      </c>
      <c r="D2604" s="384">
        <v>10.02</v>
      </c>
    </row>
    <row r="2605" spans="1:4" s="380" customFormat="1" ht="13.5" x14ac:dyDescent="0.25">
      <c r="A2605" s="383">
        <v>91836</v>
      </c>
      <c r="B2605" s="383" t="s">
        <v>553</v>
      </c>
      <c r="C2605" s="383" t="s">
        <v>51</v>
      </c>
      <c r="D2605" s="384">
        <v>11.39</v>
      </c>
    </row>
    <row r="2606" spans="1:4" s="380" customFormat="1" ht="13.5" x14ac:dyDescent="0.25">
      <c r="A2606" s="383">
        <v>91837</v>
      </c>
      <c r="B2606" s="383" t="s">
        <v>2706</v>
      </c>
      <c r="C2606" s="383" t="s">
        <v>51</v>
      </c>
      <c r="D2606" s="384">
        <v>14.84</v>
      </c>
    </row>
    <row r="2607" spans="1:4" s="380" customFormat="1" ht="13.5" x14ac:dyDescent="0.25">
      <c r="A2607" s="383">
        <v>91839</v>
      </c>
      <c r="B2607" s="383" t="s">
        <v>2707</v>
      </c>
      <c r="C2607" s="383" t="s">
        <v>51</v>
      </c>
      <c r="D2607" s="384">
        <v>9.57</v>
      </c>
    </row>
    <row r="2608" spans="1:4" s="380" customFormat="1" ht="13.5" x14ac:dyDescent="0.25">
      <c r="A2608" s="383">
        <v>91840</v>
      </c>
      <c r="B2608" s="383" t="s">
        <v>2708</v>
      </c>
      <c r="C2608" s="383" t="s">
        <v>51</v>
      </c>
      <c r="D2608" s="384">
        <v>12.09</v>
      </c>
    </row>
    <row r="2609" spans="1:4" s="380" customFormat="1" ht="13.5" x14ac:dyDescent="0.25">
      <c r="A2609" s="383">
        <v>91841</v>
      </c>
      <c r="B2609" s="383" t="s">
        <v>2709</v>
      </c>
      <c r="C2609" s="383" t="s">
        <v>51</v>
      </c>
      <c r="D2609" s="384">
        <v>11.4</v>
      </c>
    </row>
    <row r="2610" spans="1:4" s="380" customFormat="1" ht="13.5" x14ac:dyDescent="0.25">
      <c r="A2610" s="383">
        <v>91842</v>
      </c>
      <c r="B2610" s="383" t="s">
        <v>2710</v>
      </c>
      <c r="C2610" s="383" t="s">
        <v>51</v>
      </c>
      <c r="D2610" s="384">
        <v>5.69</v>
      </c>
    </row>
    <row r="2611" spans="1:4" s="380" customFormat="1" ht="13.5" x14ac:dyDescent="0.25">
      <c r="A2611" s="383">
        <v>91843</v>
      </c>
      <c r="B2611" s="383" t="s">
        <v>2711</v>
      </c>
      <c r="C2611" s="383" t="s">
        <v>51</v>
      </c>
      <c r="D2611" s="384">
        <v>6.26</v>
      </c>
    </row>
    <row r="2612" spans="1:4" s="380" customFormat="1" ht="13.5" x14ac:dyDescent="0.25">
      <c r="A2612" s="383">
        <v>91844</v>
      </c>
      <c r="B2612" s="383" t="s">
        <v>2712</v>
      </c>
      <c r="C2612" s="383" t="s">
        <v>51</v>
      </c>
      <c r="D2612" s="384">
        <v>6.57</v>
      </c>
    </row>
    <row r="2613" spans="1:4" s="380" customFormat="1" ht="13.5" x14ac:dyDescent="0.25">
      <c r="A2613" s="383">
        <v>91845</v>
      </c>
      <c r="B2613" s="383" t="s">
        <v>2713</v>
      </c>
      <c r="C2613" s="383" t="s">
        <v>51</v>
      </c>
      <c r="D2613" s="384">
        <v>8.0500000000000007</v>
      </c>
    </row>
    <row r="2614" spans="1:4" s="380" customFormat="1" ht="13.5" x14ac:dyDescent="0.25">
      <c r="A2614" s="383">
        <v>91846</v>
      </c>
      <c r="B2614" s="383" t="s">
        <v>2714</v>
      </c>
      <c r="C2614" s="383" t="s">
        <v>51</v>
      </c>
      <c r="D2614" s="384">
        <v>9.42</v>
      </c>
    </row>
    <row r="2615" spans="1:4" s="380" customFormat="1" ht="13.5" x14ac:dyDescent="0.25">
      <c r="A2615" s="383">
        <v>91847</v>
      </c>
      <c r="B2615" s="383" t="s">
        <v>2715</v>
      </c>
      <c r="C2615" s="383" t="s">
        <v>51</v>
      </c>
      <c r="D2615" s="384">
        <v>12.87</v>
      </c>
    </row>
    <row r="2616" spans="1:4" s="380" customFormat="1" ht="13.5" x14ac:dyDescent="0.25">
      <c r="A2616" s="383">
        <v>91849</v>
      </c>
      <c r="B2616" s="383" t="s">
        <v>2716</v>
      </c>
      <c r="C2616" s="383" t="s">
        <v>51</v>
      </c>
      <c r="D2616" s="384">
        <v>7.6</v>
      </c>
    </row>
    <row r="2617" spans="1:4" s="380" customFormat="1" ht="13.5" x14ac:dyDescent="0.25">
      <c r="A2617" s="383">
        <v>91850</v>
      </c>
      <c r="B2617" s="383" t="s">
        <v>2717</v>
      </c>
      <c r="C2617" s="383" t="s">
        <v>51</v>
      </c>
      <c r="D2617" s="384">
        <v>10.17</v>
      </c>
    </row>
    <row r="2618" spans="1:4" s="380" customFormat="1" ht="13.5" x14ac:dyDescent="0.25">
      <c r="A2618" s="383">
        <v>91851</v>
      </c>
      <c r="B2618" s="383" t="s">
        <v>2718</v>
      </c>
      <c r="C2618" s="383" t="s">
        <v>51</v>
      </c>
      <c r="D2618" s="384">
        <v>9.48</v>
      </c>
    </row>
    <row r="2619" spans="1:4" s="380" customFormat="1" ht="13.5" x14ac:dyDescent="0.25">
      <c r="A2619" s="383">
        <v>91852</v>
      </c>
      <c r="B2619" s="383" t="s">
        <v>2719</v>
      </c>
      <c r="C2619" s="383" t="s">
        <v>51</v>
      </c>
      <c r="D2619" s="384">
        <v>7.91</v>
      </c>
    </row>
    <row r="2620" spans="1:4" s="380" customFormat="1" ht="13.5" x14ac:dyDescent="0.25">
      <c r="A2620" s="383">
        <v>91853</v>
      </c>
      <c r="B2620" s="383" t="s">
        <v>2720</v>
      </c>
      <c r="C2620" s="383" t="s">
        <v>51</v>
      </c>
      <c r="D2620" s="384">
        <v>8.43</v>
      </c>
    </row>
    <row r="2621" spans="1:4" s="380" customFormat="1" ht="13.5" x14ac:dyDescent="0.25">
      <c r="A2621" s="383">
        <v>91854</v>
      </c>
      <c r="B2621" s="383" t="s">
        <v>2721</v>
      </c>
      <c r="C2621" s="383" t="s">
        <v>51</v>
      </c>
      <c r="D2621" s="384">
        <v>8.76</v>
      </c>
    </row>
    <row r="2622" spans="1:4" s="380" customFormat="1" ht="13.5" x14ac:dyDescent="0.25">
      <c r="A2622" s="383">
        <v>91855</v>
      </c>
      <c r="B2622" s="383" t="s">
        <v>2722</v>
      </c>
      <c r="C2622" s="383" t="s">
        <v>51</v>
      </c>
      <c r="D2622" s="384">
        <v>10.119999999999999</v>
      </c>
    </row>
    <row r="2623" spans="1:4" s="380" customFormat="1" ht="13.5" x14ac:dyDescent="0.25">
      <c r="A2623" s="383">
        <v>91856</v>
      </c>
      <c r="B2623" s="383" t="s">
        <v>2723</v>
      </c>
      <c r="C2623" s="383" t="s">
        <v>51</v>
      </c>
      <c r="D2623" s="384">
        <v>11.47</v>
      </c>
    </row>
    <row r="2624" spans="1:4" s="380" customFormat="1" ht="13.5" x14ac:dyDescent="0.25">
      <c r="A2624" s="383">
        <v>91857</v>
      </c>
      <c r="B2624" s="383" t="s">
        <v>2724</v>
      </c>
      <c r="C2624" s="383" t="s">
        <v>51</v>
      </c>
      <c r="D2624" s="384">
        <v>14.65</v>
      </c>
    </row>
    <row r="2625" spans="1:4" s="380" customFormat="1" ht="13.5" x14ac:dyDescent="0.25">
      <c r="A2625" s="383">
        <v>91859</v>
      </c>
      <c r="B2625" s="383" t="s">
        <v>2725</v>
      </c>
      <c r="C2625" s="383" t="s">
        <v>51</v>
      </c>
      <c r="D2625" s="384">
        <v>9.7799999999999994</v>
      </c>
    </row>
    <row r="2626" spans="1:4" s="380" customFormat="1" ht="13.5" x14ac:dyDescent="0.25">
      <c r="A2626" s="383">
        <v>91860</v>
      </c>
      <c r="B2626" s="383" t="s">
        <v>555</v>
      </c>
      <c r="C2626" s="383" t="s">
        <v>51</v>
      </c>
      <c r="D2626" s="384">
        <v>12.22</v>
      </c>
    </row>
    <row r="2627" spans="1:4" s="380" customFormat="1" ht="13.5" x14ac:dyDescent="0.25">
      <c r="A2627" s="383">
        <v>91861</v>
      </c>
      <c r="B2627" s="383" t="s">
        <v>2726</v>
      </c>
      <c r="C2627" s="383" t="s">
        <v>51</v>
      </c>
      <c r="D2627" s="384">
        <v>11.59</v>
      </c>
    </row>
    <row r="2628" spans="1:4" s="380" customFormat="1" ht="13.5" x14ac:dyDescent="0.25">
      <c r="A2628" s="383">
        <v>91862</v>
      </c>
      <c r="B2628" s="383" t="s">
        <v>559</v>
      </c>
      <c r="C2628" s="383" t="s">
        <v>51</v>
      </c>
      <c r="D2628" s="384">
        <v>9.48</v>
      </c>
    </row>
    <row r="2629" spans="1:4" s="380" customFormat="1" ht="13.5" x14ac:dyDescent="0.25">
      <c r="A2629" s="383">
        <v>91863</v>
      </c>
      <c r="B2629" s="383" t="s">
        <v>2727</v>
      </c>
      <c r="C2629" s="383" t="s">
        <v>51</v>
      </c>
      <c r="D2629" s="384">
        <v>11.19</v>
      </c>
    </row>
    <row r="2630" spans="1:4" s="380" customFormat="1" ht="13.5" x14ac:dyDescent="0.25">
      <c r="A2630" s="383">
        <v>91864</v>
      </c>
      <c r="B2630" s="383" t="s">
        <v>2728</v>
      </c>
      <c r="C2630" s="383" t="s">
        <v>51</v>
      </c>
      <c r="D2630" s="384">
        <v>15</v>
      </c>
    </row>
    <row r="2631" spans="1:4" s="380" customFormat="1" ht="13.5" x14ac:dyDescent="0.25">
      <c r="A2631" s="383">
        <v>91865</v>
      </c>
      <c r="B2631" s="383" t="s">
        <v>2729</v>
      </c>
      <c r="C2631" s="383" t="s">
        <v>51</v>
      </c>
      <c r="D2631" s="384">
        <v>18.77</v>
      </c>
    </row>
    <row r="2632" spans="1:4" s="380" customFormat="1" ht="13.5" x14ac:dyDescent="0.25">
      <c r="A2632" s="383">
        <v>91866</v>
      </c>
      <c r="B2632" s="383" t="s">
        <v>2730</v>
      </c>
      <c r="C2632" s="383" t="s">
        <v>51</v>
      </c>
      <c r="D2632" s="384">
        <v>7.63</v>
      </c>
    </row>
    <row r="2633" spans="1:4" s="380" customFormat="1" ht="13.5" x14ac:dyDescent="0.25">
      <c r="A2633" s="383">
        <v>91867</v>
      </c>
      <c r="B2633" s="383" t="s">
        <v>2731</v>
      </c>
      <c r="C2633" s="383" t="s">
        <v>51</v>
      </c>
      <c r="D2633" s="384">
        <v>9.35</v>
      </c>
    </row>
    <row r="2634" spans="1:4" s="380" customFormat="1" ht="13.5" x14ac:dyDescent="0.25">
      <c r="A2634" s="383">
        <v>91868</v>
      </c>
      <c r="B2634" s="383" t="s">
        <v>2732</v>
      </c>
      <c r="C2634" s="383" t="s">
        <v>51</v>
      </c>
      <c r="D2634" s="384">
        <v>13.16</v>
      </c>
    </row>
    <row r="2635" spans="1:4" s="380" customFormat="1" ht="13.5" x14ac:dyDescent="0.25">
      <c r="A2635" s="383">
        <v>91869</v>
      </c>
      <c r="B2635" s="383" t="s">
        <v>2733</v>
      </c>
      <c r="C2635" s="383" t="s">
        <v>51</v>
      </c>
      <c r="D2635" s="384">
        <v>16.940000000000001</v>
      </c>
    </row>
    <row r="2636" spans="1:4" s="380" customFormat="1" ht="13.5" x14ac:dyDescent="0.25">
      <c r="A2636" s="383">
        <v>91870</v>
      </c>
      <c r="B2636" s="383" t="s">
        <v>2734</v>
      </c>
      <c r="C2636" s="383" t="s">
        <v>51</v>
      </c>
      <c r="D2636" s="384">
        <v>10.47</v>
      </c>
    </row>
    <row r="2637" spans="1:4" s="380" customFormat="1" ht="13.5" x14ac:dyDescent="0.25">
      <c r="A2637" s="383">
        <v>91871</v>
      </c>
      <c r="B2637" s="383" t="s">
        <v>2735</v>
      </c>
      <c r="C2637" s="383" t="s">
        <v>51</v>
      </c>
      <c r="D2637" s="384">
        <v>12.22</v>
      </c>
    </row>
    <row r="2638" spans="1:4" s="380" customFormat="1" ht="13.5" x14ac:dyDescent="0.25">
      <c r="A2638" s="383">
        <v>91872</v>
      </c>
      <c r="B2638" s="383" t="s">
        <v>2736</v>
      </c>
      <c r="C2638" s="383" t="s">
        <v>51</v>
      </c>
      <c r="D2638" s="384">
        <v>16.03</v>
      </c>
    </row>
    <row r="2639" spans="1:4" s="380" customFormat="1" ht="13.5" x14ac:dyDescent="0.25">
      <c r="A2639" s="383">
        <v>91873</v>
      </c>
      <c r="B2639" s="383" t="s">
        <v>2737</v>
      </c>
      <c r="C2639" s="383" t="s">
        <v>51</v>
      </c>
      <c r="D2639" s="384">
        <v>19.760000000000002</v>
      </c>
    </row>
    <row r="2640" spans="1:4" s="380" customFormat="1" ht="13.5" x14ac:dyDescent="0.25">
      <c r="A2640" s="383">
        <v>93008</v>
      </c>
      <c r="B2640" s="383" t="s">
        <v>2738</v>
      </c>
      <c r="C2640" s="383" t="s">
        <v>51</v>
      </c>
      <c r="D2640" s="384">
        <v>17.02</v>
      </c>
    </row>
    <row r="2641" spans="1:4" s="380" customFormat="1" ht="13.5" x14ac:dyDescent="0.25">
      <c r="A2641" s="383">
        <v>93009</v>
      </c>
      <c r="B2641" s="383" t="s">
        <v>2739</v>
      </c>
      <c r="C2641" s="383" t="s">
        <v>51</v>
      </c>
      <c r="D2641" s="384">
        <v>25.51</v>
      </c>
    </row>
    <row r="2642" spans="1:4" s="380" customFormat="1" ht="13.5" x14ac:dyDescent="0.25">
      <c r="A2642" s="383">
        <v>93010</v>
      </c>
      <c r="B2642" s="383" t="s">
        <v>2740</v>
      </c>
      <c r="C2642" s="383" t="s">
        <v>51</v>
      </c>
      <c r="D2642" s="384">
        <v>35.78</v>
      </c>
    </row>
    <row r="2643" spans="1:4" s="380" customFormat="1" ht="13.5" x14ac:dyDescent="0.25">
      <c r="A2643" s="383">
        <v>93011</v>
      </c>
      <c r="B2643" s="383" t="s">
        <v>2741</v>
      </c>
      <c r="C2643" s="383" t="s">
        <v>51</v>
      </c>
      <c r="D2643" s="384">
        <v>43.93</v>
      </c>
    </row>
    <row r="2644" spans="1:4" s="380" customFormat="1" ht="13.5" x14ac:dyDescent="0.25">
      <c r="A2644" s="383">
        <v>93012</v>
      </c>
      <c r="B2644" s="383" t="s">
        <v>2742</v>
      </c>
      <c r="C2644" s="383" t="s">
        <v>51</v>
      </c>
      <c r="D2644" s="384">
        <v>66.81</v>
      </c>
    </row>
    <row r="2645" spans="1:4" s="380" customFormat="1" ht="13.5" x14ac:dyDescent="0.25">
      <c r="A2645" s="383">
        <v>95726</v>
      </c>
      <c r="B2645" s="383" t="s">
        <v>2743</v>
      </c>
      <c r="C2645" s="383" t="s">
        <v>51</v>
      </c>
      <c r="D2645" s="384">
        <v>6.42</v>
      </c>
    </row>
    <row r="2646" spans="1:4" s="380" customFormat="1" ht="13.5" x14ac:dyDescent="0.25">
      <c r="A2646" s="383">
        <v>95727</v>
      </c>
      <c r="B2646" s="383" t="s">
        <v>2744</v>
      </c>
      <c r="C2646" s="383" t="s">
        <v>51</v>
      </c>
      <c r="D2646" s="384">
        <v>7.38</v>
      </c>
    </row>
    <row r="2647" spans="1:4" s="380" customFormat="1" ht="13.5" x14ac:dyDescent="0.25">
      <c r="A2647" s="383">
        <v>95728</v>
      </c>
      <c r="B2647" s="383" t="s">
        <v>2745</v>
      </c>
      <c r="C2647" s="383" t="s">
        <v>51</v>
      </c>
      <c r="D2647" s="384">
        <v>9.49</v>
      </c>
    </row>
    <row r="2648" spans="1:4" s="380" customFormat="1" ht="13.5" x14ac:dyDescent="0.25">
      <c r="A2648" s="383">
        <v>95729</v>
      </c>
      <c r="B2648" s="383" t="s">
        <v>2746</v>
      </c>
      <c r="C2648" s="383" t="s">
        <v>51</v>
      </c>
      <c r="D2648" s="384">
        <v>8.24</v>
      </c>
    </row>
    <row r="2649" spans="1:4" s="380" customFormat="1" ht="13.5" x14ac:dyDescent="0.25">
      <c r="A2649" s="383">
        <v>95730</v>
      </c>
      <c r="B2649" s="383" t="s">
        <v>2747</v>
      </c>
      <c r="C2649" s="383" t="s">
        <v>51</v>
      </c>
      <c r="D2649" s="384">
        <v>9.19</v>
      </c>
    </row>
    <row r="2650" spans="1:4" s="380" customFormat="1" ht="13.5" x14ac:dyDescent="0.25">
      <c r="A2650" s="383">
        <v>95731</v>
      </c>
      <c r="B2650" s="383" t="s">
        <v>2748</v>
      </c>
      <c r="C2650" s="383" t="s">
        <v>51</v>
      </c>
      <c r="D2650" s="384">
        <v>11.32</v>
      </c>
    </row>
    <row r="2651" spans="1:4" s="380" customFormat="1" ht="13.5" x14ac:dyDescent="0.25">
      <c r="A2651" s="383">
        <v>95732</v>
      </c>
      <c r="B2651" s="383" t="s">
        <v>2749</v>
      </c>
      <c r="C2651" s="383" t="s">
        <v>8</v>
      </c>
      <c r="D2651" s="384">
        <v>4.03</v>
      </c>
    </row>
    <row r="2652" spans="1:4" s="380" customFormat="1" ht="13.5" x14ac:dyDescent="0.25">
      <c r="A2652" s="383">
        <v>95745</v>
      </c>
      <c r="B2652" s="383" t="s">
        <v>2750</v>
      </c>
      <c r="C2652" s="383" t="s">
        <v>51</v>
      </c>
      <c r="D2652" s="384">
        <v>19.350000000000001</v>
      </c>
    </row>
    <row r="2653" spans="1:4" s="380" customFormat="1" ht="13.5" x14ac:dyDescent="0.25">
      <c r="A2653" s="383">
        <v>95746</v>
      </c>
      <c r="B2653" s="383" t="s">
        <v>2751</v>
      </c>
      <c r="C2653" s="383" t="s">
        <v>51</v>
      </c>
      <c r="D2653" s="384">
        <v>24.02</v>
      </c>
    </row>
    <row r="2654" spans="1:4" s="380" customFormat="1" ht="13.5" x14ac:dyDescent="0.25">
      <c r="A2654" s="383">
        <v>95747</v>
      </c>
      <c r="B2654" s="383" t="s">
        <v>2752</v>
      </c>
      <c r="C2654" s="383" t="s">
        <v>51</v>
      </c>
      <c r="D2654" s="384">
        <v>39.57</v>
      </c>
    </row>
    <row r="2655" spans="1:4" s="380" customFormat="1" ht="13.5" x14ac:dyDescent="0.25">
      <c r="A2655" s="383">
        <v>95748</v>
      </c>
      <c r="B2655" s="383" t="s">
        <v>2753</v>
      </c>
      <c r="C2655" s="383" t="s">
        <v>51</v>
      </c>
      <c r="D2655" s="384">
        <v>42.77</v>
      </c>
    </row>
    <row r="2656" spans="1:4" s="380" customFormat="1" ht="13.5" x14ac:dyDescent="0.25">
      <c r="A2656" s="383">
        <v>95749</v>
      </c>
      <c r="B2656" s="383" t="s">
        <v>2754</v>
      </c>
      <c r="C2656" s="383" t="s">
        <v>51</v>
      </c>
      <c r="D2656" s="384">
        <v>25.27</v>
      </c>
    </row>
    <row r="2657" spans="1:4" s="380" customFormat="1" ht="13.5" x14ac:dyDescent="0.25">
      <c r="A2657" s="383">
        <v>95750</v>
      </c>
      <c r="B2657" s="383" t="s">
        <v>2755</v>
      </c>
      <c r="C2657" s="383" t="s">
        <v>51</v>
      </c>
      <c r="D2657" s="384">
        <v>29.8</v>
      </c>
    </row>
    <row r="2658" spans="1:4" s="380" customFormat="1" ht="13.5" x14ac:dyDescent="0.25">
      <c r="A2658" s="383">
        <v>95751</v>
      </c>
      <c r="B2658" s="383" t="s">
        <v>2756</v>
      </c>
      <c r="C2658" s="383" t="s">
        <v>51</v>
      </c>
      <c r="D2658" s="384">
        <v>45.18</v>
      </c>
    </row>
    <row r="2659" spans="1:4" s="380" customFormat="1" ht="13.5" x14ac:dyDescent="0.25">
      <c r="A2659" s="383">
        <v>95752</v>
      </c>
      <c r="B2659" s="383" t="s">
        <v>2757</v>
      </c>
      <c r="C2659" s="383" t="s">
        <v>51</v>
      </c>
      <c r="D2659" s="384">
        <v>48.16</v>
      </c>
    </row>
    <row r="2660" spans="1:4" s="380" customFormat="1" ht="13.5" x14ac:dyDescent="0.25">
      <c r="A2660" s="383">
        <v>97667</v>
      </c>
      <c r="B2660" s="383" t="s">
        <v>2758</v>
      </c>
      <c r="C2660" s="383" t="s">
        <v>51</v>
      </c>
      <c r="D2660" s="384">
        <v>7.84</v>
      </c>
    </row>
    <row r="2661" spans="1:4" s="380" customFormat="1" ht="13.5" x14ac:dyDescent="0.25">
      <c r="A2661" s="383">
        <v>97668</v>
      </c>
      <c r="B2661" s="383" t="s">
        <v>557</v>
      </c>
      <c r="C2661" s="383" t="s">
        <v>51</v>
      </c>
      <c r="D2661" s="384">
        <v>11.94</v>
      </c>
    </row>
    <row r="2662" spans="1:4" s="380" customFormat="1" ht="13.5" x14ac:dyDescent="0.25">
      <c r="A2662" s="383">
        <v>97669</v>
      </c>
      <c r="B2662" s="383" t="s">
        <v>2759</v>
      </c>
      <c r="C2662" s="383" t="s">
        <v>51</v>
      </c>
      <c r="D2662" s="384">
        <v>18.84</v>
      </c>
    </row>
    <row r="2663" spans="1:4" s="380" customFormat="1" ht="13.5" x14ac:dyDescent="0.25">
      <c r="A2663" s="383">
        <v>97670</v>
      </c>
      <c r="B2663" s="383" t="s">
        <v>2760</v>
      </c>
      <c r="C2663" s="383" t="s">
        <v>51</v>
      </c>
      <c r="D2663" s="384">
        <v>24.41</v>
      </c>
    </row>
    <row r="2664" spans="1:4" s="380" customFormat="1" ht="13.5" x14ac:dyDescent="0.25">
      <c r="A2664" s="383">
        <v>91874</v>
      </c>
      <c r="B2664" s="383" t="s">
        <v>596</v>
      </c>
      <c r="C2664" s="383" t="s">
        <v>8</v>
      </c>
      <c r="D2664" s="384">
        <v>4.37</v>
      </c>
    </row>
    <row r="2665" spans="1:4" s="380" customFormat="1" ht="13.5" x14ac:dyDescent="0.25">
      <c r="A2665" s="383">
        <v>91875</v>
      </c>
      <c r="B2665" s="383" t="s">
        <v>2761</v>
      </c>
      <c r="C2665" s="383" t="s">
        <v>8</v>
      </c>
      <c r="D2665" s="384">
        <v>5.78</v>
      </c>
    </row>
    <row r="2666" spans="1:4" s="380" customFormat="1" ht="13.5" x14ac:dyDescent="0.25">
      <c r="A2666" s="383">
        <v>91876</v>
      </c>
      <c r="B2666" s="383" t="s">
        <v>597</v>
      </c>
      <c r="C2666" s="383" t="s">
        <v>8</v>
      </c>
      <c r="D2666" s="384">
        <v>7.62</v>
      </c>
    </row>
    <row r="2667" spans="1:4" s="380" customFormat="1" ht="13.5" x14ac:dyDescent="0.25">
      <c r="A2667" s="383">
        <v>91877</v>
      </c>
      <c r="B2667" s="383" t="s">
        <v>2762</v>
      </c>
      <c r="C2667" s="383" t="s">
        <v>8</v>
      </c>
      <c r="D2667" s="384">
        <v>10.15</v>
      </c>
    </row>
    <row r="2668" spans="1:4" s="380" customFormat="1" ht="13.5" x14ac:dyDescent="0.25">
      <c r="A2668" s="383">
        <v>91878</v>
      </c>
      <c r="B2668" s="383" t="s">
        <v>2763</v>
      </c>
      <c r="C2668" s="383" t="s">
        <v>8</v>
      </c>
      <c r="D2668" s="384">
        <v>5.6</v>
      </c>
    </row>
    <row r="2669" spans="1:4" s="380" customFormat="1" ht="13.5" x14ac:dyDescent="0.25">
      <c r="A2669" s="383">
        <v>91879</v>
      </c>
      <c r="B2669" s="383" t="s">
        <v>2764</v>
      </c>
      <c r="C2669" s="383" t="s">
        <v>8</v>
      </c>
      <c r="D2669" s="384">
        <v>6.98</v>
      </c>
    </row>
    <row r="2670" spans="1:4" s="380" customFormat="1" ht="13.5" x14ac:dyDescent="0.25">
      <c r="A2670" s="383">
        <v>91880</v>
      </c>
      <c r="B2670" s="383" t="s">
        <v>2765</v>
      </c>
      <c r="C2670" s="383" t="s">
        <v>8</v>
      </c>
      <c r="D2670" s="384">
        <v>8.86</v>
      </c>
    </row>
    <row r="2671" spans="1:4" s="380" customFormat="1" ht="13.5" x14ac:dyDescent="0.25">
      <c r="A2671" s="383">
        <v>91881</v>
      </c>
      <c r="B2671" s="383" t="s">
        <v>2766</v>
      </c>
      <c r="C2671" s="383" t="s">
        <v>8</v>
      </c>
      <c r="D2671" s="384">
        <v>11.4</v>
      </c>
    </row>
    <row r="2672" spans="1:4" s="380" customFormat="1" ht="13.5" x14ac:dyDescent="0.25">
      <c r="A2672" s="383">
        <v>91882</v>
      </c>
      <c r="B2672" s="383" t="s">
        <v>2767</v>
      </c>
      <c r="C2672" s="383" t="s">
        <v>8</v>
      </c>
      <c r="D2672" s="384">
        <v>6.93</v>
      </c>
    </row>
    <row r="2673" spans="1:4" s="380" customFormat="1" ht="13.5" x14ac:dyDescent="0.25">
      <c r="A2673" s="383">
        <v>91884</v>
      </c>
      <c r="B2673" s="383" t="s">
        <v>2768</v>
      </c>
      <c r="C2673" s="383" t="s">
        <v>8</v>
      </c>
      <c r="D2673" s="384">
        <v>8.01</v>
      </c>
    </row>
    <row r="2674" spans="1:4" s="380" customFormat="1" ht="13.5" x14ac:dyDescent="0.25">
      <c r="A2674" s="383">
        <v>91885</v>
      </c>
      <c r="B2674" s="383" t="s">
        <v>2769</v>
      </c>
      <c r="C2674" s="383" t="s">
        <v>8</v>
      </c>
      <c r="D2674" s="384">
        <v>9.4700000000000006</v>
      </c>
    </row>
    <row r="2675" spans="1:4" s="380" customFormat="1" ht="13.5" x14ac:dyDescent="0.25">
      <c r="A2675" s="383">
        <v>91886</v>
      </c>
      <c r="B2675" s="383" t="s">
        <v>2770</v>
      </c>
      <c r="C2675" s="383" t="s">
        <v>8</v>
      </c>
      <c r="D2675" s="384">
        <v>11.52</v>
      </c>
    </row>
    <row r="2676" spans="1:4" s="380" customFormat="1" ht="13.5" x14ac:dyDescent="0.25">
      <c r="A2676" s="383">
        <v>91887</v>
      </c>
      <c r="B2676" s="383" t="s">
        <v>594</v>
      </c>
      <c r="C2676" s="383" t="s">
        <v>8</v>
      </c>
      <c r="D2676" s="384">
        <v>8.1</v>
      </c>
    </row>
    <row r="2677" spans="1:4" s="380" customFormat="1" ht="13.5" x14ac:dyDescent="0.25">
      <c r="A2677" s="383">
        <v>91889</v>
      </c>
      <c r="B2677" s="383" t="s">
        <v>2771</v>
      </c>
      <c r="C2677" s="383" t="s">
        <v>8</v>
      </c>
      <c r="D2677" s="384">
        <v>7.8</v>
      </c>
    </row>
    <row r="2678" spans="1:4" s="380" customFormat="1" ht="13.5" x14ac:dyDescent="0.25">
      <c r="A2678" s="383">
        <v>91890</v>
      </c>
      <c r="B2678" s="383" t="s">
        <v>2772</v>
      </c>
      <c r="C2678" s="383" t="s">
        <v>8</v>
      </c>
      <c r="D2678" s="384">
        <v>9.6199999999999992</v>
      </c>
    </row>
    <row r="2679" spans="1:4" s="380" customFormat="1" ht="13.5" x14ac:dyDescent="0.25">
      <c r="A2679" s="383">
        <v>91892</v>
      </c>
      <c r="B2679" s="383" t="s">
        <v>2773</v>
      </c>
      <c r="C2679" s="383" t="s">
        <v>8</v>
      </c>
      <c r="D2679" s="384">
        <v>11.62</v>
      </c>
    </row>
    <row r="2680" spans="1:4" s="380" customFormat="1" ht="13.5" x14ac:dyDescent="0.25">
      <c r="A2680" s="383">
        <v>91893</v>
      </c>
      <c r="B2680" s="383" t="s">
        <v>2774</v>
      </c>
      <c r="C2680" s="383" t="s">
        <v>8</v>
      </c>
      <c r="D2680" s="384">
        <v>13.16</v>
      </c>
    </row>
    <row r="2681" spans="1:4" s="380" customFormat="1" ht="13.5" x14ac:dyDescent="0.25">
      <c r="A2681" s="383">
        <v>91895</v>
      </c>
      <c r="B2681" s="383" t="s">
        <v>2775</v>
      </c>
      <c r="C2681" s="383" t="s">
        <v>8</v>
      </c>
      <c r="D2681" s="384">
        <v>15.18</v>
      </c>
    </row>
    <row r="2682" spans="1:4" s="380" customFormat="1" ht="13.5" x14ac:dyDescent="0.25">
      <c r="A2682" s="383">
        <v>91896</v>
      </c>
      <c r="B2682" s="383" t="s">
        <v>2776</v>
      </c>
      <c r="C2682" s="383" t="s">
        <v>8</v>
      </c>
      <c r="D2682" s="384">
        <v>16.059999999999999</v>
      </c>
    </row>
    <row r="2683" spans="1:4" s="380" customFormat="1" ht="13.5" x14ac:dyDescent="0.25">
      <c r="A2683" s="383">
        <v>91898</v>
      </c>
      <c r="B2683" s="383" t="s">
        <v>2777</v>
      </c>
      <c r="C2683" s="383" t="s">
        <v>8</v>
      </c>
      <c r="D2683" s="384">
        <v>18.23</v>
      </c>
    </row>
    <row r="2684" spans="1:4" s="380" customFormat="1" ht="13.5" x14ac:dyDescent="0.25">
      <c r="A2684" s="383">
        <v>91899</v>
      </c>
      <c r="B2684" s="383" t="s">
        <v>2778</v>
      </c>
      <c r="C2684" s="383" t="s">
        <v>8</v>
      </c>
      <c r="D2684" s="384">
        <v>9.89</v>
      </c>
    </row>
    <row r="2685" spans="1:4" s="380" customFormat="1" ht="13.5" x14ac:dyDescent="0.25">
      <c r="A2685" s="383">
        <v>91901</v>
      </c>
      <c r="B2685" s="383" t="s">
        <v>2779</v>
      </c>
      <c r="C2685" s="383" t="s">
        <v>8</v>
      </c>
      <c r="D2685" s="384">
        <v>9.59</v>
      </c>
    </row>
    <row r="2686" spans="1:4" s="380" customFormat="1" ht="13.5" x14ac:dyDescent="0.25">
      <c r="A2686" s="383">
        <v>91902</v>
      </c>
      <c r="B2686" s="383" t="s">
        <v>2780</v>
      </c>
      <c r="C2686" s="383" t="s">
        <v>8</v>
      </c>
      <c r="D2686" s="384">
        <v>11.42</v>
      </c>
    </row>
    <row r="2687" spans="1:4" s="380" customFormat="1" ht="13.5" x14ac:dyDescent="0.25">
      <c r="A2687" s="383">
        <v>91904</v>
      </c>
      <c r="B2687" s="383" t="s">
        <v>2781</v>
      </c>
      <c r="C2687" s="383" t="s">
        <v>8</v>
      </c>
      <c r="D2687" s="384">
        <v>13.42</v>
      </c>
    </row>
    <row r="2688" spans="1:4" s="380" customFormat="1" ht="13.5" x14ac:dyDescent="0.25">
      <c r="A2688" s="383">
        <v>91905</v>
      </c>
      <c r="B2688" s="383" t="s">
        <v>2782</v>
      </c>
      <c r="C2688" s="383" t="s">
        <v>8</v>
      </c>
      <c r="D2688" s="384">
        <v>14.96</v>
      </c>
    </row>
    <row r="2689" spans="1:4" s="380" customFormat="1" ht="13.5" x14ac:dyDescent="0.25">
      <c r="A2689" s="383">
        <v>91907</v>
      </c>
      <c r="B2689" s="383" t="s">
        <v>2783</v>
      </c>
      <c r="C2689" s="383" t="s">
        <v>8</v>
      </c>
      <c r="D2689" s="384">
        <v>16.98</v>
      </c>
    </row>
    <row r="2690" spans="1:4" s="380" customFormat="1" ht="13.5" x14ac:dyDescent="0.25">
      <c r="A2690" s="383">
        <v>91908</v>
      </c>
      <c r="B2690" s="383" t="s">
        <v>2784</v>
      </c>
      <c r="C2690" s="383" t="s">
        <v>8</v>
      </c>
      <c r="D2690" s="384">
        <v>17.899999999999999</v>
      </c>
    </row>
    <row r="2691" spans="1:4" s="380" customFormat="1" ht="13.5" x14ac:dyDescent="0.25">
      <c r="A2691" s="383">
        <v>91910</v>
      </c>
      <c r="B2691" s="383" t="s">
        <v>2785</v>
      </c>
      <c r="C2691" s="383" t="s">
        <v>8</v>
      </c>
      <c r="D2691" s="384">
        <v>20.07</v>
      </c>
    </row>
    <row r="2692" spans="1:4" s="380" customFormat="1" ht="13.5" x14ac:dyDescent="0.25">
      <c r="A2692" s="383">
        <v>91911</v>
      </c>
      <c r="B2692" s="383" t="s">
        <v>2786</v>
      </c>
      <c r="C2692" s="383" t="s">
        <v>8</v>
      </c>
      <c r="D2692" s="384">
        <v>11.95</v>
      </c>
    </row>
    <row r="2693" spans="1:4" s="380" customFormat="1" ht="13.5" x14ac:dyDescent="0.25">
      <c r="A2693" s="383">
        <v>91913</v>
      </c>
      <c r="B2693" s="383" t="s">
        <v>2787</v>
      </c>
      <c r="C2693" s="383" t="s">
        <v>8</v>
      </c>
      <c r="D2693" s="384">
        <v>11.65</v>
      </c>
    </row>
    <row r="2694" spans="1:4" s="380" customFormat="1" ht="13.5" x14ac:dyDescent="0.25">
      <c r="A2694" s="383">
        <v>91914</v>
      </c>
      <c r="B2694" s="383" t="s">
        <v>2788</v>
      </c>
      <c r="C2694" s="383" t="s">
        <v>8</v>
      </c>
      <c r="D2694" s="384">
        <v>13</v>
      </c>
    </row>
    <row r="2695" spans="1:4" s="380" customFormat="1" ht="13.5" x14ac:dyDescent="0.25">
      <c r="A2695" s="383">
        <v>91916</v>
      </c>
      <c r="B2695" s="383" t="s">
        <v>2789</v>
      </c>
      <c r="C2695" s="383" t="s">
        <v>8</v>
      </c>
      <c r="D2695" s="384">
        <v>15</v>
      </c>
    </row>
    <row r="2696" spans="1:4" s="380" customFormat="1" ht="13.5" x14ac:dyDescent="0.25">
      <c r="A2696" s="383">
        <v>91917</v>
      </c>
      <c r="B2696" s="383" t="s">
        <v>2790</v>
      </c>
      <c r="C2696" s="383" t="s">
        <v>8</v>
      </c>
      <c r="D2696" s="384">
        <v>15.9</v>
      </c>
    </row>
    <row r="2697" spans="1:4" s="380" customFormat="1" ht="13.5" x14ac:dyDescent="0.25">
      <c r="A2697" s="383">
        <v>91919</v>
      </c>
      <c r="B2697" s="383" t="s">
        <v>2791</v>
      </c>
      <c r="C2697" s="383" t="s">
        <v>8</v>
      </c>
      <c r="D2697" s="384">
        <v>17.920000000000002</v>
      </c>
    </row>
    <row r="2698" spans="1:4" s="380" customFormat="1" ht="13.5" x14ac:dyDescent="0.25">
      <c r="A2698" s="383">
        <v>91920</v>
      </c>
      <c r="B2698" s="383" t="s">
        <v>2792</v>
      </c>
      <c r="C2698" s="383" t="s">
        <v>8</v>
      </c>
      <c r="D2698" s="384">
        <v>18.11</v>
      </c>
    </row>
    <row r="2699" spans="1:4" s="380" customFormat="1" ht="13.5" x14ac:dyDescent="0.25">
      <c r="A2699" s="383">
        <v>91922</v>
      </c>
      <c r="B2699" s="383" t="s">
        <v>2793</v>
      </c>
      <c r="C2699" s="383" t="s">
        <v>8</v>
      </c>
      <c r="D2699" s="384">
        <v>20.28</v>
      </c>
    </row>
    <row r="2700" spans="1:4" s="380" customFormat="1" ht="13.5" x14ac:dyDescent="0.25">
      <c r="A2700" s="383">
        <v>93013</v>
      </c>
      <c r="B2700" s="383" t="s">
        <v>2794</v>
      </c>
      <c r="C2700" s="383" t="s">
        <v>8</v>
      </c>
      <c r="D2700" s="384">
        <v>13.18</v>
      </c>
    </row>
    <row r="2701" spans="1:4" s="380" customFormat="1" ht="13.5" x14ac:dyDescent="0.25">
      <c r="A2701" s="383">
        <v>93014</v>
      </c>
      <c r="B2701" s="383" t="s">
        <v>2795</v>
      </c>
      <c r="C2701" s="383" t="s">
        <v>8</v>
      </c>
      <c r="D2701" s="384">
        <v>16.25</v>
      </c>
    </row>
    <row r="2702" spans="1:4" s="380" customFormat="1" ht="13.5" x14ac:dyDescent="0.25">
      <c r="A2702" s="383">
        <v>93015</v>
      </c>
      <c r="B2702" s="383" t="s">
        <v>2796</v>
      </c>
      <c r="C2702" s="383" t="s">
        <v>8</v>
      </c>
      <c r="D2702" s="384">
        <v>24.77</v>
      </c>
    </row>
    <row r="2703" spans="1:4" s="380" customFormat="1" ht="13.5" x14ac:dyDescent="0.25">
      <c r="A2703" s="383">
        <v>93016</v>
      </c>
      <c r="B2703" s="383" t="s">
        <v>2797</v>
      </c>
      <c r="C2703" s="383" t="s">
        <v>8</v>
      </c>
      <c r="D2703" s="384">
        <v>30.19</v>
      </c>
    </row>
    <row r="2704" spans="1:4" s="380" customFormat="1" ht="13.5" x14ac:dyDescent="0.25">
      <c r="A2704" s="383">
        <v>93017</v>
      </c>
      <c r="B2704" s="383" t="s">
        <v>2798</v>
      </c>
      <c r="C2704" s="383" t="s">
        <v>8</v>
      </c>
      <c r="D2704" s="384">
        <v>45.58</v>
      </c>
    </row>
    <row r="2705" spans="1:4" s="380" customFormat="1" ht="13.5" x14ac:dyDescent="0.25">
      <c r="A2705" s="383">
        <v>93018</v>
      </c>
      <c r="B2705" s="383" t="s">
        <v>2799</v>
      </c>
      <c r="C2705" s="383" t="s">
        <v>8</v>
      </c>
      <c r="D2705" s="384">
        <v>20.149999999999999</v>
      </c>
    </row>
    <row r="2706" spans="1:4" s="380" customFormat="1" ht="13.5" x14ac:dyDescent="0.25">
      <c r="A2706" s="383">
        <v>93020</v>
      </c>
      <c r="B2706" s="383" t="s">
        <v>2800</v>
      </c>
      <c r="C2706" s="383" t="s">
        <v>8</v>
      </c>
      <c r="D2706" s="384">
        <v>25.94</v>
      </c>
    </row>
    <row r="2707" spans="1:4" s="380" customFormat="1" ht="13.5" x14ac:dyDescent="0.25">
      <c r="A2707" s="383">
        <v>93022</v>
      </c>
      <c r="B2707" s="383" t="s">
        <v>2801</v>
      </c>
      <c r="C2707" s="383" t="s">
        <v>8</v>
      </c>
      <c r="D2707" s="384">
        <v>43.73</v>
      </c>
    </row>
    <row r="2708" spans="1:4" s="380" customFormat="1" ht="13.5" x14ac:dyDescent="0.25">
      <c r="A2708" s="383">
        <v>93024</v>
      </c>
      <c r="B2708" s="383" t="s">
        <v>2802</v>
      </c>
      <c r="C2708" s="383" t="s">
        <v>8</v>
      </c>
      <c r="D2708" s="384">
        <v>45.91</v>
      </c>
    </row>
    <row r="2709" spans="1:4" s="380" customFormat="1" ht="13.5" x14ac:dyDescent="0.25">
      <c r="A2709" s="383">
        <v>93026</v>
      </c>
      <c r="B2709" s="383" t="s">
        <v>2803</v>
      </c>
      <c r="C2709" s="383" t="s">
        <v>8</v>
      </c>
      <c r="D2709" s="384">
        <v>75.459999999999994</v>
      </c>
    </row>
    <row r="2710" spans="1:4" s="380" customFormat="1" ht="13.5" x14ac:dyDescent="0.25">
      <c r="A2710" s="383">
        <v>95733</v>
      </c>
      <c r="B2710" s="383" t="s">
        <v>2804</v>
      </c>
      <c r="C2710" s="383" t="s">
        <v>8</v>
      </c>
      <c r="D2710" s="384">
        <v>5.27</v>
      </c>
    </row>
    <row r="2711" spans="1:4" s="380" customFormat="1" ht="13.5" x14ac:dyDescent="0.25">
      <c r="A2711" s="383">
        <v>95734</v>
      </c>
      <c r="B2711" s="383" t="s">
        <v>2805</v>
      </c>
      <c r="C2711" s="383" t="s">
        <v>8</v>
      </c>
      <c r="D2711" s="384">
        <v>7.02</v>
      </c>
    </row>
    <row r="2712" spans="1:4" s="380" customFormat="1" ht="13.5" x14ac:dyDescent="0.25">
      <c r="A2712" s="383">
        <v>95735</v>
      </c>
      <c r="B2712" s="383" t="s">
        <v>2806</v>
      </c>
      <c r="C2712" s="383" t="s">
        <v>8</v>
      </c>
      <c r="D2712" s="384">
        <v>5.93</v>
      </c>
    </row>
    <row r="2713" spans="1:4" s="380" customFormat="1" ht="13.5" x14ac:dyDescent="0.25">
      <c r="A2713" s="383">
        <v>95736</v>
      </c>
      <c r="B2713" s="383" t="s">
        <v>2807</v>
      </c>
      <c r="C2713" s="383" t="s">
        <v>8</v>
      </c>
      <c r="D2713" s="384">
        <v>6.95</v>
      </c>
    </row>
    <row r="2714" spans="1:4" s="380" customFormat="1" ht="13.5" x14ac:dyDescent="0.25">
      <c r="A2714" s="383">
        <v>95738</v>
      </c>
      <c r="B2714" s="383" t="s">
        <v>2808</v>
      </c>
      <c r="C2714" s="383" t="s">
        <v>8</v>
      </c>
      <c r="D2714" s="384">
        <v>8.3800000000000008</v>
      </c>
    </row>
    <row r="2715" spans="1:4" s="380" customFormat="1" ht="13.5" x14ac:dyDescent="0.25">
      <c r="A2715" s="383">
        <v>95753</v>
      </c>
      <c r="B2715" s="383" t="s">
        <v>2809</v>
      </c>
      <c r="C2715" s="383" t="s">
        <v>8</v>
      </c>
      <c r="D2715" s="384">
        <v>6.44</v>
      </c>
    </row>
    <row r="2716" spans="1:4" s="380" customFormat="1" ht="13.5" x14ac:dyDescent="0.25">
      <c r="A2716" s="383">
        <v>95754</v>
      </c>
      <c r="B2716" s="383" t="s">
        <v>598</v>
      </c>
      <c r="C2716" s="383" t="s">
        <v>8</v>
      </c>
      <c r="D2716" s="384">
        <v>8.02</v>
      </c>
    </row>
    <row r="2717" spans="1:4" s="380" customFormat="1" ht="13.5" x14ac:dyDescent="0.25">
      <c r="A2717" s="383">
        <v>95755</v>
      </c>
      <c r="B2717" s="383" t="s">
        <v>2810</v>
      </c>
      <c r="C2717" s="383" t="s">
        <v>8</v>
      </c>
      <c r="D2717" s="384">
        <v>11.53</v>
      </c>
    </row>
    <row r="2718" spans="1:4" s="380" customFormat="1" ht="13.5" x14ac:dyDescent="0.25">
      <c r="A2718" s="383">
        <v>95756</v>
      </c>
      <c r="B2718" s="383" t="s">
        <v>599</v>
      </c>
      <c r="C2718" s="383" t="s">
        <v>8</v>
      </c>
      <c r="D2718" s="384">
        <v>15.34</v>
      </c>
    </row>
    <row r="2719" spans="1:4" s="380" customFormat="1" ht="13.5" x14ac:dyDescent="0.25">
      <c r="A2719" s="383">
        <v>95757</v>
      </c>
      <c r="B2719" s="383" t="s">
        <v>2811</v>
      </c>
      <c r="C2719" s="383" t="s">
        <v>8</v>
      </c>
      <c r="D2719" s="384">
        <v>9.74</v>
      </c>
    </row>
    <row r="2720" spans="1:4" s="380" customFormat="1" ht="13.5" x14ac:dyDescent="0.25">
      <c r="A2720" s="383">
        <v>95758</v>
      </c>
      <c r="B2720" s="383" t="s">
        <v>2812</v>
      </c>
      <c r="C2720" s="383" t="s">
        <v>8</v>
      </c>
      <c r="D2720" s="384">
        <v>10.92</v>
      </c>
    </row>
    <row r="2721" spans="1:4" s="380" customFormat="1" ht="13.5" x14ac:dyDescent="0.25">
      <c r="A2721" s="383">
        <v>95759</v>
      </c>
      <c r="B2721" s="383" t="s">
        <v>2813</v>
      </c>
      <c r="C2721" s="383" t="s">
        <v>8</v>
      </c>
      <c r="D2721" s="384">
        <v>13.9</v>
      </c>
    </row>
    <row r="2722" spans="1:4" s="380" customFormat="1" ht="13.5" x14ac:dyDescent="0.25">
      <c r="A2722" s="383">
        <v>95760</v>
      </c>
      <c r="B2722" s="383" t="s">
        <v>2814</v>
      </c>
      <c r="C2722" s="383" t="s">
        <v>8</v>
      </c>
      <c r="D2722" s="384">
        <v>17.07</v>
      </c>
    </row>
    <row r="2723" spans="1:4" s="380" customFormat="1" ht="13.5" x14ac:dyDescent="0.25">
      <c r="A2723" s="383">
        <v>97559</v>
      </c>
      <c r="B2723" s="383" t="s">
        <v>2815</v>
      </c>
      <c r="C2723" s="383" t="s">
        <v>8</v>
      </c>
      <c r="D2723" s="384">
        <v>9.4</v>
      </c>
    </row>
    <row r="2724" spans="1:4" s="380" customFormat="1" ht="13.5" x14ac:dyDescent="0.25">
      <c r="A2724" s="383">
        <v>97562</v>
      </c>
      <c r="B2724" s="383" t="s">
        <v>2816</v>
      </c>
      <c r="C2724" s="383" t="s">
        <v>8</v>
      </c>
      <c r="D2724" s="384">
        <v>11.2</v>
      </c>
    </row>
    <row r="2725" spans="1:4" s="380" customFormat="1" ht="13.5" x14ac:dyDescent="0.25">
      <c r="A2725" s="383">
        <v>97564</v>
      </c>
      <c r="B2725" s="383" t="s">
        <v>2817</v>
      </c>
      <c r="C2725" s="383" t="s">
        <v>8</v>
      </c>
      <c r="D2725" s="384">
        <v>12.78</v>
      </c>
    </row>
    <row r="2726" spans="1:4" s="380" customFormat="1" ht="13.5" x14ac:dyDescent="0.25">
      <c r="A2726" s="383">
        <v>91924</v>
      </c>
      <c r="B2726" s="383" t="s">
        <v>2818</v>
      </c>
      <c r="C2726" s="383" t="s">
        <v>51</v>
      </c>
      <c r="D2726" s="384">
        <v>2.88</v>
      </c>
    </row>
    <row r="2727" spans="1:4" s="380" customFormat="1" ht="13.5" x14ac:dyDescent="0.25">
      <c r="A2727" s="383">
        <v>91925</v>
      </c>
      <c r="B2727" s="383" t="s">
        <v>2819</v>
      </c>
      <c r="C2727" s="383" t="s">
        <v>51</v>
      </c>
      <c r="D2727" s="384">
        <v>4.1900000000000004</v>
      </c>
    </row>
    <row r="2728" spans="1:4" s="380" customFormat="1" ht="13.5" x14ac:dyDescent="0.25">
      <c r="A2728" s="383">
        <v>91926</v>
      </c>
      <c r="B2728" s="383" t="s">
        <v>567</v>
      </c>
      <c r="C2728" s="383" t="s">
        <v>51</v>
      </c>
      <c r="D2728" s="384">
        <v>4.26</v>
      </c>
    </row>
    <row r="2729" spans="1:4" s="380" customFormat="1" ht="13.5" x14ac:dyDescent="0.25">
      <c r="A2729" s="383">
        <v>91927</v>
      </c>
      <c r="B2729" s="383" t="s">
        <v>2820</v>
      </c>
      <c r="C2729" s="383" t="s">
        <v>51</v>
      </c>
      <c r="D2729" s="384">
        <v>5.68</v>
      </c>
    </row>
    <row r="2730" spans="1:4" s="380" customFormat="1" ht="13.5" x14ac:dyDescent="0.25">
      <c r="A2730" s="383">
        <v>91928</v>
      </c>
      <c r="B2730" s="383" t="s">
        <v>568</v>
      </c>
      <c r="C2730" s="383" t="s">
        <v>51</v>
      </c>
      <c r="D2730" s="384">
        <v>7</v>
      </c>
    </row>
    <row r="2731" spans="1:4" s="380" customFormat="1" ht="13.5" x14ac:dyDescent="0.25">
      <c r="A2731" s="383">
        <v>91929</v>
      </c>
      <c r="B2731" s="383" t="s">
        <v>2821</v>
      </c>
      <c r="C2731" s="383" t="s">
        <v>51</v>
      </c>
      <c r="D2731" s="384">
        <v>8.01</v>
      </c>
    </row>
    <row r="2732" spans="1:4" s="380" customFormat="1" ht="13.5" x14ac:dyDescent="0.25">
      <c r="A2732" s="383">
        <v>91930</v>
      </c>
      <c r="B2732" s="383" t="s">
        <v>569</v>
      </c>
      <c r="C2732" s="383" t="s">
        <v>51</v>
      </c>
      <c r="D2732" s="384">
        <v>9.6199999999999992</v>
      </c>
    </row>
    <row r="2733" spans="1:4" s="380" customFormat="1" ht="13.5" x14ac:dyDescent="0.25">
      <c r="A2733" s="383">
        <v>91931</v>
      </c>
      <c r="B2733" s="383" t="s">
        <v>572</v>
      </c>
      <c r="C2733" s="383" t="s">
        <v>51</v>
      </c>
      <c r="D2733" s="384">
        <v>10.82</v>
      </c>
    </row>
    <row r="2734" spans="1:4" s="380" customFormat="1" ht="13.5" x14ac:dyDescent="0.25">
      <c r="A2734" s="383">
        <v>91932</v>
      </c>
      <c r="B2734" s="383" t="s">
        <v>570</v>
      </c>
      <c r="C2734" s="383" t="s">
        <v>51</v>
      </c>
      <c r="D2734" s="384">
        <v>15.92</v>
      </c>
    </row>
    <row r="2735" spans="1:4" s="380" customFormat="1" ht="13.5" x14ac:dyDescent="0.25">
      <c r="A2735" s="383">
        <v>91933</v>
      </c>
      <c r="B2735" s="383" t="s">
        <v>2822</v>
      </c>
      <c r="C2735" s="383" t="s">
        <v>51</v>
      </c>
      <c r="D2735" s="384">
        <v>17.059999999999999</v>
      </c>
    </row>
    <row r="2736" spans="1:4" s="380" customFormat="1" ht="13.5" x14ac:dyDescent="0.25">
      <c r="A2736" s="383">
        <v>91934</v>
      </c>
      <c r="B2736" s="383" t="s">
        <v>571</v>
      </c>
      <c r="C2736" s="383" t="s">
        <v>51</v>
      </c>
      <c r="D2736" s="384">
        <v>24.37</v>
      </c>
    </row>
    <row r="2737" spans="1:4" s="380" customFormat="1" ht="13.5" x14ac:dyDescent="0.25">
      <c r="A2737" s="383">
        <v>91935</v>
      </c>
      <c r="B2737" s="383" t="s">
        <v>2823</v>
      </c>
      <c r="C2737" s="383" t="s">
        <v>51</v>
      </c>
      <c r="D2737" s="384">
        <v>26.02</v>
      </c>
    </row>
    <row r="2738" spans="1:4" s="380" customFormat="1" ht="13.5" x14ac:dyDescent="0.25">
      <c r="A2738" s="383">
        <v>92979</v>
      </c>
      <c r="B2738" s="383" t="s">
        <v>2824</v>
      </c>
      <c r="C2738" s="383" t="s">
        <v>51</v>
      </c>
      <c r="D2738" s="384">
        <v>11.27</v>
      </c>
    </row>
    <row r="2739" spans="1:4" s="380" customFormat="1" ht="13.5" x14ac:dyDescent="0.25">
      <c r="A2739" s="383">
        <v>92980</v>
      </c>
      <c r="B2739" s="383" t="s">
        <v>2825</v>
      </c>
      <c r="C2739" s="383" t="s">
        <v>51</v>
      </c>
      <c r="D2739" s="384">
        <v>12.26</v>
      </c>
    </row>
    <row r="2740" spans="1:4" s="380" customFormat="1" ht="13.5" x14ac:dyDescent="0.25">
      <c r="A2740" s="383">
        <v>92981</v>
      </c>
      <c r="B2740" s="383" t="s">
        <v>2826</v>
      </c>
      <c r="C2740" s="383" t="s">
        <v>51</v>
      </c>
      <c r="D2740" s="384">
        <v>17.34</v>
      </c>
    </row>
    <row r="2741" spans="1:4" s="380" customFormat="1" ht="13.5" x14ac:dyDescent="0.25">
      <c r="A2741" s="383">
        <v>92982</v>
      </c>
      <c r="B2741" s="383" t="s">
        <v>2827</v>
      </c>
      <c r="C2741" s="383" t="s">
        <v>51</v>
      </c>
      <c r="D2741" s="384">
        <v>18.760000000000002</v>
      </c>
    </row>
    <row r="2742" spans="1:4" s="380" customFormat="1" ht="13.5" x14ac:dyDescent="0.25">
      <c r="A2742" s="383">
        <v>92983</v>
      </c>
      <c r="B2742" s="383" t="s">
        <v>2828</v>
      </c>
      <c r="C2742" s="383" t="s">
        <v>51</v>
      </c>
      <c r="D2742" s="384">
        <v>29.33</v>
      </c>
    </row>
    <row r="2743" spans="1:4" s="380" customFormat="1" ht="13.5" x14ac:dyDescent="0.25">
      <c r="A2743" s="383">
        <v>92984</v>
      </c>
      <c r="B2743" s="383" t="s">
        <v>573</v>
      </c>
      <c r="C2743" s="383" t="s">
        <v>51</v>
      </c>
      <c r="D2743" s="384">
        <v>30.12</v>
      </c>
    </row>
    <row r="2744" spans="1:4" s="380" customFormat="1" ht="13.5" x14ac:dyDescent="0.25">
      <c r="A2744" s="383">
        <v>92985</v>
      </c>
      <c r="B2744" s="383" t="s">
        <v>2829</v>
      </c>
      <c r="C2744" s="383" t="s">
        <v>51</v>
      </c>
      <c r="D2744" s="384">
        <v>39.68</v>
      </c>
    </row>
    <row r="2745" spans="1:4" s="380" customFormat="1" ht="13.5" x14ac:dyDescent="0.25">
      <c r="A2745" s="383">
        <v>92986</v>
      </c>
      <c r="B2745" s="383" t="s">
        <v>574</v>
      </c>
      <c r="C2745" s="383" t="s">
        <v>51</v>
      </c>
      <c r="D2745" s="384">
        <v>40.86</v>
      </c>
    </row>
    <row r="2746" spans="1:4" s="380" customFormat="1" ht="13.5" x14ac:dyDescent="0.25">
      <c r="A2746" s="383">
        <v>92987</v>
      </c>
      <c r="B2746" s="383" t="s">
        <v>2830</v>
      </c>
      <c r="C2746" s="383" t="s">
        <v>51</v>
      </c>
      <c r="D2746" s="384">
        <v>57.38</v>
      </c>
    </row>
    <row r="2747" spans="1:4" s="380" customFormat="1" ht="13.5" x14ac:dyDescent="0.25">
      <c r="A2747" s="383">
        <v>92988</v>
      </c>
      <c r="B2747" s="383" t="s">
        <v>575</v>
      </c>
      <c r="C2747" s="383" t="s">
        <v>51</v>
      </c>
      <c r="D2747" s="384">
        <v>57.52</v>
      </c>
    </row>
    <row r="2748" spans="1:4" s="380" customFormat="1" ht="13.5" x14ac:dyDescent="0.25">
      <c r="A2748" s="383">
        <v>92989</v>
      </c>
      <c r="B2748" s="383" t="s">
        <v>2831</v>
      </c>
      <c r="C2748" s="383" t="s">
        <v>51</v>
      </c>
      <c r="D2748" s="384">
        <v>79.94</v>
      </c>
    </row>
    <row r="2749" spans="1:4" s="380" customFormat="1" ht="13.5" x14ac:dyDescent="0.25">
      <c r="A2749" s="383">
        <v>92990</v>
      </c>
      <c r="B2749" s="383" t="s">
        <v>576</v>
      </c>
      <c r="C2749" s="383" t="s">
        <v>51</v>
      </c>
      <c r="D2749" s="384">
        <v>79.010000000000005</v>
      </c>
    </row>
    <row r="2750" spans="1:4" s="380" customFormat="1" ht="13.5" x14ac:dyDescent="0.25">
      <c r="A2750" s="383">
        <v>92991</v>
      </c>
      <c r="B2750" s="383" t="s">
        <v>2832</v>
      </c>
      <c r="C2750" s="383" t="s">
        <v>51</v>
      </c>
      <c r="D2750" s="384">
        <v>104.38</v>
      </c>
    </row>
    <row r="2751" spans="1:4" s="380" customFormat="1" ht="13.5" x14ac:dyDescent="0.25">
      <c r="A2751" s="383">
        <v>92992</v>
      </c>
      <c r="B2751" s="383" t="s">
        <v>2833</v>
      </c>
      <c r="C2751" s="383" t="s">
        <v>51</v>
      </c>
      <c r="D2751" s="384">
        <v>104.45</v>
      </c>
    </row>
    <row r="2752" spans="1:4" s="380" customFormat="1" ht="13.5" x14ac:dyDescent="0.25">
      <c r="A2752" s="383">
        <v>92993</v>
      </c>
      <c r="B2752" s="383" t="s">
        <v>2834</v>
      </c>
      <c r="C2752" s="383" t="s">
        <v>51</v>
      </c>
      <c r="D2752" s="384">
        <v>133.97999999999999</v>
      </c>
    </row>
    <row r="2753" spans="1:4" s="380" customFormat="1" ht="13.5" x14ac:dyDescent="0.25">
      <c r="A2753" s="383">
        <v>92994</v>
      </c>
      <c r="B2753" s="383" t="s">
        <v>577</v>
      </c>
      <c r="C2753" s="383" t="s">
        <v>51</v>
      </c>
      <c r="D2753" s="384">
        <v>135.33000000000001</v>
      </c>
    </row>
    <row r="2754" spans="1:4" s="380" customFormat="1" ht="13.5" x14ac:dyDescent="0.25">
      <c r="A2754" s="383">
        <v>92995</v>
      </c>
      <c r="B2754" s="383" t="s">
        <v>2835</v>
      </c>
      <c r="C2754" s="383" t="s">
        <v>51</v>
      </c>
      <c r="D2754" s="384">
        <v>166.82</v>
      </c>
    </row>
    <row r="2755" spans="1:4" s="380" customFormat="1" ht="13.5" x14ac:dyDescent="0.25">
      <c r="A2755" s="383">
        <v>92996</v>
      </c>
      <c r="B2755" s="383" t="s">
        <v>2836</v>
      </c>
      <c r="C2755" s="383" t="s">
        <v>51</v>
      </c>
      <c r="D2755" s="384">
        <v>167.28</v>
      </c>
    </row>
    <row r="2756" spans="1:4" s="380" customFormat="1" ht="13.5" x14ac:dyDescent="0.25">
      <c r="A2756" s="383">
        <v>92997</v>
      </c>
      <c r="B2756" s="383" t="s">
        <v>2837</v>
      </c>
      <c r="C2756" s="383" t="s">
        <v>51</v>
      </c>
      <c r="D2756" s="384">
        <v>202.76</v>
      </c>
    </row>
    <row r="2757" spans="1:4" s="380" customFormat="1" ht="13.5" x14ac:dyDescent="0.25">
      <c r="A2757" s="383">
        <v>92998</v>
      </c>
      <c r="B2757" s="383" t="s">
        <v>2838</v>
      </c>
      <c r="C2757" s="383" t="s">
        <v>51</v>
      </c>
      <c r="D2757" s="384">
        <v>204.74</v>
      </c>
    </row>
    <row r="2758" spans="1:4" s="380" customFormat="1" ht="13.5" x14ac:dyDescent="0.25">
      <c r="A2758" s="383">
        <v>92999</v>
      </c>
      <c r="B2758" s="383" t="s">
        <v>2839</v>
      </c>
      <c r="C2758" s="383" t="s">
        <v>51</v>
      </c>
      <c r="D2758" s="384">
        <v>267.24</v>
      </c>
    </row>
    <row r="2759" spans="1:4" s="380" customFormat="1" ht="13.5" x14ac:dyDescent="0.25">
      <c r="A2759" s="383">
        <v>93000</v>
      </c>
      <c r="B2759" s="383" t="s">
        <v>2840</v>
      </c>
      <c r="C2759" s="383" t="s">
        <v>51</v>
      </c>
      <c r="D2759" s="384">
        <v>268.89</v>
      </c>
    </row>
    <row r="2760" spans="1:4" s="380" customFormat="1" ht="13.5" x14ac:dyDescent="0.25">
      <c r="A2760" s="383">
        <v>93001</v>
      </c>
      <c r="B2760" s="383" t="s">
        <v>2841</v>
      </c>
      <c r="C2760" s="383" t="s">
        <v>51</v>
      </c>
      <c r="D2760" s="384">
        <v>326.52</v>
      </c>
    </row>
    <row r="2761" spans="1:4" s="380" customFormat="1" ht="13.5" x14ac:dyDescent="0.25">
      <c r="A2761" s="383">
        <v>93002</v>
      </c>
      <c r="B2761" s="383" t="s">
        <v>2842</v>
      </c>
      <c r="C2761" s="383" t="s">
        <v>51</v>
      </c>
      <c r="D2761" s="384">
        <v>335.73</v>
      </c>
    </row>
    <row r="2762" spans="1:4" s="380" customFormat="1" ht="13.5" x14ac:dyDescent="0.25">
      <c r="A2762" s="383">
        <v>101884</v>
      </c>
      <c r="B2762" s="383" t="s">
        <v>2843</v>
      </c>
      <c r="C2762" s="383" t="s">
        <v>51</v>
      </c>
      <c r="D2762" s="384">
        <v>11.06</v>
      </c>
    </row>
    <row r="2763" spans="1:4" s="380" customFormat="1" ht="13.5" x14ac:dyDescent="0.25">
      <c r="A2763" s="383">
        <v>101885</v>
      </c>
      <c r="B2763" s="383" t="s">
        <v>2844</v>
      </c>
      <c r="C2763" s="383" t="s">
        <v>51</v>
      </c>
      <c r="D2763" s="384">
        <v>12.05</v>
      </c>
    </row>
    <row r="2764" spans="1:4" s="380" customFormat="1" ht="13.5" x14ac:dyDescent="0.25">
      <c r="A2764" s="383">
        <v>101886</v>
      </c>
      <c r="B2764" s="383" t="s">
        <v>2845</v>
      </c>
      <c r="C2764" s="383" t="s">
        <v>51</v>
      </c>
      <c r="D2764" s="384">
        <v>17.09</v>
      </c>
    </row>
    <row r="2765" spans="1:4" s="380" customFormat="1" ht="13.5" x14ac:dyDescent="0.25">
      <c r="A2765" s="383">
        <v>101887</v>
      </c>
      <c r="B2765" s="383" t="s">
        <v>2846</v>
      </c>
      <c r="C2765" s="383" t="s">
        <v>51</v>
      </c>
      <c r="D2765" s="384">
        <v>18.510000000000002</v>
      </c>
    </row>
    <row r="2766" spans="1:4" s="380" customFormat="1" ht="13.5" x14ac:dyDescent="0.25">
      <c r="A2766" s="383">
        <v>101888</v>
      </c>
      <c r="B2766" s="383" t="s">
        <v>2847</v>
      </c>
      <c r="C2766" s="383" t="s">
        <v>51</v>
      </c>
      <c r="D2766" s="384">
        <v>27.41</v>
      </c>
    </row>
    <row r="2767" spans="1:4" s="380" customFormat="1" ht="13.5" x14ac:dyDescent="0.25">
      <c r="A2767" s="383">
        <v>101889</v>
      </c>
      <c r="B2767" s="383" t="s">
        <v>2848</v>
      </c>
      <c r="C2767" s="383" t="s">
        <v>51</v>
      </c>
      <c r="D2767" s="384">
        <v>28.21</v>
      </c>
    </row>
    <row r="2768" spans="1:4" s="380" customFormat="1" ht="13.5" x14ac:dyDescent="0.25">
      <c r="A2768" s="383">
        <v>91936</v>
      </c>
      <c r="B2768" s="383" t="s">
        <v>2849</v>
      </c>
      <c r="C2768" s="383" t="s">
        <v>8</v>
      </c>
      <c r="D2768" s="384">
        <v>12.32</v>
      </c>
    </row>
    <row r="2769" spans="1:4" s="380" customFormat="1" ht="13.5" x14ac:dyDescent="0.25">
      <c r="A2769" s="383">
        <v>91937</v>
      </c>
      <c r="B2769" s="383" t="s">
        <v>2850</v>
      </c>
      <c r="C2769" s="383" t="s">
        <v>8</v>
      </c>
      <c r="D2769" s="384">
        <v>10.41</v>
      </c>
    </row>
    <row r="2770" spans="1:4" s="380" customFormat="1" ht="13.5" x14ac:dyDescent="0.25">
      <c r="A2770" s="383">
        <v>91939</v>
      </c>
      <c r="B2770" s="383" t="s">
        <v>2851</v>
      </c>
      <c r="C2770" s="383" t="s">
        <v>8</v>
      </c>
      <c r="D2770" s="384">
        <v>25.11</v>
      </c>
    </row>
    <row r="2771" spans="1:4" s="380" customFormat="1" ht="13.5" x14ac:dyDescent="0.25">
      <c r="A2771" s="383">
        <v>91940</v>
      </c>
      <c r="B2771" s="383" t="s">
        <v>578</v>
      </c>
      <c r="C2771" s="383" t="s">
        <v>8</v>
      </c>
      <c r="D2771" s="384">
        <v>13.46</v>
      </c>
    </row>
    <row r="2772" spans="1:4" s="380" customFormat="1" ht="13.5" x14ac:dyDescent="0.25">
      <c r="A2772" s="383">
        <v>91941</v>
      </c>
      <c r="B2772" s="383" t="s">
        <v>2852</v>
      </c>
      <c r="C2772" s="383" t="s">
        <v>8</v>
      </c>
      <c r="D2772" s="384">
        <v>9.09</v>
      </c>
    </row>
    <row r="2773" spans="1:4" s="380" customFormat="1" ht="13.5" x14ac:dyDescent="0.25">
      <c r="A2773" s="383">
        <v>91942</v>
      </c>
      <c r="B2773" s="383" t="s">
        <v>2853</v>
      </c>
      <c r="C2773" s="383" t="s">
        <v>8</v>
      </c>
      <c r="D2773" s="384">
        <v>30.95</v>
      </c>
    </row>
    <row r="2774" spans="1:4" s="380" customFormat="1" ht="13.5" x14ac:dyDescent="0.25">
      <c r="A2774" s="383">
        <v>91943</v>
      </c>
      <c r="B2774" s="383" t="s">
        <v>642</v>
      </c>
      <c r="C2774" s="383" t="s">
        <v>8</v>
      </c>
      <c r="D2774" s="384">
        <v>17.55</v>
      </c>
    </row>
    <row r="2775" spans="1:4" s="380" customFormat="1" ht="13.5" x14ac:dyDescent="0.25">
      <c r="A2775" s="383">
        <v>91944</v>
      </c>
      <c r="B2775" s="383" t="s">
        <v>2854</v>
      </c>
      <c r="C2775" s="383" t="s">
        <v>8</v>
      </c>
      <c r="D2775" s="384">
        <v>12.54</v>
      </c>
    </row>
    <row r="2776" spans="1:4" s="380" customFormat="1" ht="13.5" x14ac:dyDescent="0.25">
      <c r="A2776" s="383">
        <v>92865</v>
      </c>
      <c r="B2776" s="383" t="s">
        <v>2855</v>
      </c>
      <c r="C2776" s="383" t="s">
        <v>8</v>
      </c>
      <c r="D2776" s="384">
        <v>12.09</v>
      </c>
    </row>
    <row r="2777" spans="1:4" s="380" customFormat="1" ht="13.5" x14ac:dyDescent="0.25">
      <c r="A2777" s="383">
        <v>92866</v>
      </c>
      <c r="B2777" s="383" t="s">
        <v>2856</v>
      </c>
      <c r="C2777" s="383" t="s">
        <v>8</v>
      </c>
      <c r="D2777" s="384">
        <v>8.85</v>
      </c>
    </row>
    <row r="2778" spans="1:4" s="380" customFormat="1" ht="13.5" x14ac:dyDescent="0.25">
      <c r="A2778" s="383">
        <v>92867</v>
      </c>
      <c r="B2778" s="383" t="s">
        <v>2857</v>
      </c>
      <c r="C2778" s="383" t="s">
        <v>8</v>
      </c>
      <c r="D2778" s="384">
        <v>25.54</v>
      </c>
    </row>
    <row r="2779" spans="1:4" s="380" customFormat="1" ht="13.5" x14ac:dyDescent="0.25">
      <c r="A2779" s="383">
        <v>92868</v>
      </c>
      <c r="B2779" s="383" t="s">
        <v>2858</v>
      </c>
      <c r="C2779" s="383" t="s">
        <v>8</v>
      </c>
      <c r="D2779" s="384">
        <v>13.89</v>
      </c>
    </row>
    <row r="2780" spans="1:4" s="380" customFormat="1" ht="13.5" x14ac:dyDescent="0.25">
      <c r="A2780" s="383">
        <v>92869</v>
      </c>
      <c r="B2780" s="383" t="s">
        <v>2859</v>
      </c>
      <c r="C2780" s="383" t="s">
        <v>8</v>
      </c>
      <c r="D2780" s="384">
        <v>9.52</v>
      </c>
    </row>
    <row r="2781" spans="1:4" s="380" customFormat="1" ht="13.5" x14ac:dyDescent="0.25">
      <c r="A2781" s="383">
        <v>92870</v>
      </c>
      <c r="B2781" s="383" t="s">
        <v>2860</v>
      </c>
      <c r="C2781" s="383" t="s">
        <v>8</v>
      </c>
      <c r="D2781" s="384">
        <v>32.15</v>
      </c>
    </row>
    <row r="2782" spans="1:4" s="380" customFormat="1" ht="13.5" x14ac:dyDescent="0.25">
      <c r="A2782" s="383">
        <v>92871</v>
      </c>
      <c r="B2782" s="383" t="s">
        <v>2861</v>
      </c>
      <c r="C2782" s="383" t="s">
        <v>8</v>
      </c>
      <c r="D2782" s="384">
        <v>18.75</v>
      </c>
    </row>
    <row r="2783" spans="1:4" s="380" customFormat="1" ht="13.5" x14ac:dyDescent="0.25">
      <c r="A2783" s="383">
        <v>92872</v>
      </c>
      <c r="B2783" s="383" t="s">
        <v>2862</v>
      </c>
      <c r="C2783" s="383" t="s">
        <v>8</v>
      </c>
      <c r="D2783" s="384">
        <v>13.74</v>
      </c>
    </row>
    <row r="2784" spans="1:4" s="380" customFormat="1" ht="13.5" x14ac:dyDescent="0.25">
      <c r="A2784" s="383">
        <v>95777</v>
      </c>
      <c r="B2784" s="383" t="s">
        <v>2863</v>
      </c>
      <c r="C2784" s="383" t="s">
        <v>8</v>
      </c>
      <c r="D2784" s="384">
        <v>22.15</v>
      </c>
    </row>
    <row r="2785" spans="1:4" s="380" customFormat="1" ht="13.5" x14ac:dyDescent="0.25">
      <c r="A2785" s="383">
        <v>95778</v>
      </c>
      <c r="B2785" s="383" t="s">
        <v>2864</v>
      </c>
      <c r="C2785" s="383" t="s">
        <v>8</v>
      </c>
      <c r="D2785" s="384">
        <v>22.56</v>
      </c>
    </row>
    <row r="2786" spans="1:4" s="380" customFormat="1" ht="13.5" x14ac:dyDescent="0.25">
      <c r="A2786" s="383">
        <v>95779</v>
      </c>
      <c r="B2786" s="383" t="s">
        <v>2865</v>
      </c>
      <c r="C2786" s="383" t="s">
        <v>8</v>
      </c>
      <c r="D2786" s="384">
        <v>21.19</v>
      </c>
    </row>
    <row r="2787" spans="1:4" s="380" customFormat="1" ht="13.5" x14ac:dyDescent="0.25">
      <c r="A2787" s="383">
        <v>95780</v>
      </c>
      <c r="B2787" s="383" t="s">
        <v>2866</v>
      </c>
      <c r="C2787" s="383" t="s">
        <v>8</v>
      </c>
      <c r="D2787" s="384">
        <v>24.65</v>
      </c>
    </row>
    <row r="2788" spans="1:4" s="380" customFormat="1" ht="13.5" x14ac:dyDescent="0.25">
      <c r="A2788" s="383">
        <v>95781</v>
      </c>
      <c r="B2788" s="383" t="s">
        <v>2867</v>
      </c>
      <c r="C2788" s="383" t="s">
        <v>8</v>
      </c>
      <c r="D2788" s="384">
        <v>24.95</v>
      </c>
    </row>
    <row r="2789" spans="1:4" s="380" customFormat="1" ht="13.5" x14ac:dyDescent="0.25">
      <c r="A2789" s="383">
        <v>95782</v>
      </c>
      <c r="B2789" s="383" t="s">
        <v>2868</v>
      </c>
      <c r="C2789" s="383" t="s">
        <v>8</v>
      </c>
      <c r="D2789" s="384">
        <v>25.74</v>
      </c>
    </row>
    <row r="2790" spans="1:4" s="380" customFormat="1" ht="13.5" x14ac:dyDescent="0.25">
      <c r="A2790" s="383">
        <v>95785</v>
      </c>
      <c r="B2790" s="383" t="s">
        <v>2869</v>
      </c>
      <c r="C2790" s="383" t="s">
        <v>8</v>
      </c>
      <c r="D2790" s="384">
        <v>28.77</v>
      </c>
    </row>
    <row r="2791" spans="1:4" s="380" customFormat="1" ht="13.5" x14ac:dyDescent="0.25">
      <c r="A2791" s="383">
        <v>95787</v>
      </c>
      <c r="B2791" s="383" t="s">
        <v>580</v>
      </c>
      <c r="C2791" s="383" t="s">
        <v>8</v>
      </c>
      <c r="D2791" s="384">
        <v>22.82</v>
      </c>
    </row>
    <row r="2792" spans="1:4" s="380" customFormat="1" ht="13.5" x14ac:dyDescent="0.25">
      <c r="A2792" s="383">
        <v>95789</v>
      </c>
      <c r="B2792" s="383" t="s">
        <v>582</v>
      </c>
      <c r="C2792" s="383" t="s">
        <v>8</v>
      </c>
      <c r="D2792" s="384">
        <v>27.16</v>
      </c>
    </row>
    <row r="2793" spans="1:4" s="380" customFormat="1" ht="13.5" x14ac:dyDescent="0.25">
      <c r="A2793" s="383">
        <v>95791</v>
      </c>
      <c r="B2793" s="383" t="s">
        <v>2870</v>
      </c>
      <c r="C2793" s="383" t="s">
        <v>8</v>
      </c>
      <c r="D2793" s="384">
        <v>33.61</v>
      </c>
    </row>
    <row r="2794" spans="1:4" s="380" customFormat="1" ht="13.5" x14ac:dyDescent="0.25">
      <c r="A2794" s="383">
        <v>95795</v>
      </c>
      <c r="B2794" s="383" t="s">
        <v>584</v>
      </c>
      <c r="C2794" s="383" t="s">
        <v>8</v>
      </c>
      <c r="D2794" s="384">
        <v>26.31</v>
      </c>
    </row>
    <row r="2795" spans="1:4" s="380" customFormat="1" ht="13.5" x14ac:dyDescent="0.25">
      <c r="A2795" s="383">
        <v>95796</v>
      </c>
      <c r="B2795" s="383" t="s">
        <v>586</v>
      </c>
      <c r="C2795" s="383" t="s">
        <v>8</v>
      </c>
      <c r="D2795" s="384">
        <v>31.9</v>
      </c>
    </row>
    <row r="2796" spans="1:4" s="380" customFormat="1" ht="13.5" x14ac:dyDescent="0.25">
      <c r="A2796" s="383">
        <v>95797</v>
      </c>
      <c r="B2796" s="383" t="s">
        <v>2871</v>
      </c>
      <c r="C2796" s="383" t="s">
        <v>8</v>
      </c>
      <c r="D2796" s="384">
        <v>39.21</v>
      </c>
    </row>
    <row r="2797" spans="1:4" s="380" customFormat="1" ht="13.5" x14ac:dyDescent="0.25">
      <c r="A2797" s="383">
        <v>95801</v>
      </c>
      <c r="B2797" s="383" t="s">
        <v>588</v>
      </c>
      <c r="C2797" s="383" t="s">
        <v>8</v>
      </c>
      <c r="D2797" s="384">
        <v>31.1</v>
      </c>
    </row>
    <row r="2798" spans="1:4" s="380" customFormat="1" ht="13.5" x14ac:dyDescent="0.25">
      <c r="A2798" s="383">
        <v>95802</v>
      </c>
      <c r="B2798" s="383" t="s">
        <v>2872</v>
      </c>
      <c r="C2798" s="383" t="s">
        <v>8</v>
      </c>
      <c r="D2798" s="384">
        <v>34.43</v>
      </c>
    </row>
    <row r="2799" spans="1:4" s="380" customFormat="1" ht="13.5" x14ac:dyDescent="0.25">
      <c r="A2799" s="383">
        <v>95803</v>
      </c>
      <c r="B2799" s="383" t="s">
        <v>2873</v>
      </c>
      <c r="C2799" s="383" t="s">
        <v>8</v>
      </c>
      <c r="D2799" s="384">
        <v>43.81</v>
      </c>
    </row>
    <row r="2800" spans="1:4" s="380" customFormat="1" ht="13.5" x14ac:dyDescent="0.25">
      <c r="A2800" s="383">
        <v>95804</v>
      </c>
      <c r="B2800" s="383" t="s">
        <v>2874</v>
      </c>
      <c r="C2800" s="383" t="s">
        <v>8</v>
      </c>
      <c r="D2800" s="384">
        <v>22.92</v>
      </c>
    </row>
    <row r="2801" spans="1:4" s="380" customFormat="1" ht="13.5" x14ac:dyDescent="0.25">
      <c r="A2801" s="383">
        <v>95805</v>
      </c>
      <c r="B2801" s="383" t="s">
        <v>2875</v>
      </c>
      <c r="C2801" s="383" t="s">
        <v>8</v>
      </c>
      <c r="D2801" s="384">
        <v>23.13</v>
      </c>
    </row>
    <row r="2802" spans="1:4" s="380" customFormat="1" ht="13.5" x14ac:dyDescent="0.25">
      <c r="A2802" s="383">
        <v>95806</v>
      </c>
      <c r="B2802" s="383" t="s">
        <v>2876</v>
      </c>
      <c r="C2802" s="383" t="s">
        <v>8</v>
      </c>
      <c r="D2802" s="384">
        <v>23.87</v>
      </c>
    </row>
    <row r="2803" spans="1:4" s="380" customFormat="1" ht="13.5" x14ac:dyDescent="0.25">
      <c r="A2803" s="383">
        <v>95807</v>
      </c>
      <c r="B2803" s="383" t="s">
        <v>2877</v>
      </c>
      <c r="C2803" s="383" t="s">
        <v>8</v>
      </c>
      <c r="D2803" s="384">
        <v>26.27</v>
      </c>
    </row>
    <row r="2804" spans="1:4" s="380" customFormat="1" ht="13.5" x14ac:dyDescent="0.25">
      <c r="A2804" s="383">
        <v>95808</v>
      </c>
      <c r="B2804" s="383" t="s">
        <v>2878</v>
      </c>
      <c r="C2804" s="383" t="s">
        <v>8</v>
      </c>
      <c r="D2804" s="384">
        <v>26.88</v>
      </c>
    </row>
    <row r="2805" spans="1:4" s="380" customFormat="1" ht="13.5" x14ac:dyDescent="0.25">
      <c r="A2805" s="383">
        <v>95809</v>
      </c>
      <c r="B2805" s="383" t="s">
        <v>2879</v>
      </c>
      <c r="C2805" s="383" t="s">
        <v>8</v>
      </c>
      <c r="D2805" s="384">
        <v>29.56</v>
      </c>
    </row>
    <row r="2806" spans="1:4" s="380" customFormat="1" ht="13.5" x14ac:dyDescent="0.25">
      <c r="A2806" s="383">
        <v>95810</v>
      </c>
      <c r="B2806" s="383" t="s">
        <v>2880</v>
      </c>
      <c r="C2806" s="383" t="s">
        <v>8</v>
      </c>
      <c r="D2806" s="384">
        <v>14.59</v>
      </c>
    </row>
    <row r="2807" spans="1:4" s="380" customFormat="1" ht="13.5" x14ac:dyDescent="0.25">
      <c r="A2807" s="383">
        <v>95811</v>
      </c>
      <c r="B2807" s="383" t="s">
        <v>2881</v>
      </c>
      <c r="C2807" s="383" t="s">
        <v>8</v>
      </c>
      <c r="D2807" s="384">
        <v>15.2</v>
      </c>
    </row>
    <row r="2808" spans="1:4" s="380" customFormat="1" ht="13.5" x14ac:dyDescent="0.25">
      <c r="A2808" s="383">
        <v>95812</v>
      </c>
      <c r="B2808" s="383" t="s">
        <v>2882</v>
      </c>
      <c r="C2808" s="383" t="s">
        <v>8</v>
      </c>
      <c r="D2808" s="384">
        <v>17.88</v>
      </c>
    </row>
    <row r="2809" spans="1:4" s="380" customFormat="1" ht="13.5" x14ac:dyDescent="0.25">
      <c r="A2809" s="383">
        <v>95813</v>
      </c>
      <c r="B2809" s="383" t="s">
        <v>2883</v>
      </c>
      <c r="C2809" s="383" t="s">
        <v>8</v>
      </c>
      <c r="D2809" s="384">
        <v>17.48</v>
      </c>
    </row>
    <row r="2810" spans="1:4" s="380" customFormat="1" ht="13.5" x14ac:dyDescent="0.25">
      <c r="A2810" s="383">
        <v>95814</v>
      </c>
      <c r="B2810" s="383" t="s">
        <v>2884</v>
      </c>
      <c r="C2810" s="383" t="s">
        <v>8</v>
      </c>
      <c r="D2810" s="384">
        <v>18.39</v>
      </c>
    </row>
    <row r="2811" spans="1:4" s="380" customFormat="1" ht="13.5" x14ac:dyDescent="0.25">
      <c r="A2811" s="383">
        <v>95815</v>
      </c>
      <c r="B2811" s="383" t="s">
        <v>2885</v>
      </c>
      <c r="C2811" s="383" t="s">
        <v>8</v>
      </c>
      <c r="D2811" s="384">
        <v>23.57</v>
      </c>
    </row>
    <row r="2812" spans="1:4" s="380" customFormat="1" ht="13.5" x14ac:dyDescent="0.25">
      <c r="A2812" s="383">
        <v>95816</v>
      </c>
      <c r="B2812" s="383" t="s">
        <v>2886</v>
      </c>
      <c r="C2812" s="383" t="s">
        <v>8</v>
      </c>
      <c r="D2812" s="384">
        <v>32.28</v>
      </c>
    </row>
    <row r="2813" spans="1:4" s="380" customFormat="1" ht="13.5" x14ac:dyDescent="0.25">
      <c r="A2813" s="383">
        <v>95817</v>
      </c>
      <c r="B2813" s="383" t="s">
        <v>2887</v>
      </c>
      <c r="C2813" s="383" t="s">
        <v>8</v>
      </c>
      <c r="D2813" s="384">
        <v>33.04</v>
      </c>
    </row>
    <row r="2814" spans="1:4" s="380" customFormat="1" ht="13.5" x14ac:dyDescent="0.25">
      <c r="A2814" s="383">
        <v>95818</v>
      </c>
      <c r="B2814" s="383" t="s">
        <v>2888</v>
      </c>
      <c r="C2814" s="383" t="s">
        <v>8</v>
      </c>
      <c r="D2814" s="384">
        <v>40.03</v>
      </c>
    </row>
    <row r="2815" spans="1:4" s="380" customFormat="1" ht="13.5" x14ac:dyDescent="0.25">
      <c r="A2815" s="383">
        <v>97881</v>
      </c>
      <c r="B2815" s="383" t="s">
        <v>12632</v>
      </c>
      <c r="C2815" s="383" t="s">
        <v>8</v>
      </c>
      <c r="D2815" s="384">
        <v>126.98</v>
      </c>
    </row>
    <row r="2816" spans="1:4" s="380" customFormat="1" ht="13.5" x14ac:dyDescent="0.25">
      <c r="A2816" s="383">
        <v>97882</v>
      </c>
      <c r="B2816" s="383" t="s">
        <v>12633</v>
      </c>
      <c r="C2816" s="383" t="s">
        <v>8</v>
      </c>
      <c r="D2816" s="384">
        <v>198.64</v>
      </c>
    </row>
    <row r="2817" spans="1:4" s="380" customFormat="1" ht="13.5" x14ac:dyDescent="0.25">
      <c r="A2817" s="383">
        <v>97883</v>
      </c>
      <c r="B2817" s="383" t="s">
        <v>12634</v>
      </c>
      <c r="C2817" s="383" t="s">
        <v>8</v>
      </c>
      <c r="D2817" s="384">
        <v>379.29</v>
      </c>
    </row>
    <row r="2818" spans="1:4" s="380" customFormat="1" ht="13.5" x14ac:dyDescent="0.25">
      <c r="A2818" s="383">
        <v>97884</v>
      </c>
      <c r="B2818" s="383" t="s">
        <v>12635</v>
      </c>
      <c r="C2818" s="383" t="s">
        <v>8</v>
      </c>
      <c r="D2818" s="384">
        <v>739.39</v>
      </c>
    </row>
    <row r="2819" spans="1:4" s="380" customFormat="1" ht="13.5" x14ac:dyDescent="0.25">
      <c r="A2819" s="383">
        <v>97885</v>
      </c>
      <c r="B2819" s="383" t="s">
        <v>12636</v>
      </c>
      <c r="C2819" s="383" t="s">
        <v>8</v>
      </c>
      <c r="D2819" s="385">
        <v>1144.44</v>
      </c>
    </row>
    <row r="2820" spans="1:4" s="380" customFormat="1" ht="13.5" x14ac:dyDescent="0.25">
      <c r="A2820" s="383">
        <v>97886</v>
      </c>
      <c r="B2820" s="383" t="s">
        <v>12637</v>
      </c>
      <c r="C2820" s="383" t="s">
        <v>8</v>
      </c>
      <c r="D2820" s="384">
        <v>173.12</v>
      </c>
    </row>
    <row r="2821" spans="1:4" s="380" customFormat="1" ht="13.5" x14ac:dyDescent="0.25">
      <c r="A2821" s="383">
        <v>97887</v>
      </c>
      <c r="B2821" s="383" t="s">
        <v>12638</v>
      </c>
      <c r="C2821" s="383" t="s">
        <v>8</v>
      </c>
      <c r="D2821" s="384">
        <v>273.44</v>
      </c>
    </row>
    <row r="2822" spans="1:4" s="380" customFormat="1" ht="13.5" x14ac:dyDescent="0.25">
      <c r="A2822" s="383">
        <v>97888</v>
      </c>
      <c r="B2822" s="383" t="s">
        <v>12639</v>
      </c>
      <c r="C2822" s="383" t="s">
        <v>8</v>
      </c>
      <c r="D2822" s="384">
        <v>530.52</v>
      </c>
    </row>
    <row r="2823" spans="1:4" s="380" customFormat="1" ht="13.5" x14ac:dyDescent="0.25">
      <c r="A2823" s="383">
        <v>97889</v>
      </c>
      <c r="B2823" s="383" t="s">
        <v>12640</v>
      </c>
      <c r="C2823" s="383" t="s">
        <v>8</v>
      </c>
      <c r="D2823" s="384">
        <v>710.55</v>
      </c>
    </row>
    <row r="2824" spans="1:4" s="380" customFormat="1" ht="13.5" x14ac:dyDescent="0.25">
      <c r="A2824" s="383">
        <v>97890</v>
      </c>
      <c r="B2824" s="383" t="s">
        <v>12641</v>
      </c>
      <c r="C2824" s="383" t="s">
        <v>8</v>
      </c>
      <c r="D2824" s="384">
        <v>829.42</v>
      </c>
    </row>
    <row r="2825" spans="1:4" s="380" customFormat="1" ht="13.5" x14ac:dyDescent="0.25">
      <c r="A2825" s="383">
        <v>97891</v>
      </c>
      <c r="B2825" s="383" t="s">
        <v>12642</v>
      </c>
      <c r="C2825" s="383" t="s">
        <v>8</v>
      </c>
      <c r="D2825" s="384">
        <v>193.02</v>
      </c>
    </row>
    <row r="2826" spans="1:4" s="380" customFormat="1" ht="13.5" x14ac:dyDescent="0.25">
      <c r="A2826" s="383">
        <v>97892</v>
      </c>
      <c r="B2826" s="383" t="s">
        <v>12643</v>
      </c>
      <c r="C2826" s="383" t="s">
        <v>8</v>
      </c>
      <c r="D2826" s="384">
        <v>360.47</v>
      </c>
    </row>
    <row r="2827" spans="1:4" s="380" customFormat="1" ht="13.5" x14ac:dyDescent="0.25">
      <c r="A2827" s="383">
        <v>97893</v>
      </c>
      <c r="B2827" s="383" t="s">
        <v>12644</v>
      </c>
      <c r="C2827" s="383" t="s">
        <v>8</v>
      </c>
      <c r="D2827" s="384">
        <v>493.71</v>
      </c>
    </row>
    <row r="2828" spans="1:4" s="380" customFormat="1" ht="13.5" x14ac:dyDescent="0.25">
      <c r="A2828" s="383">
        <v>97894</v>
      </c>
      <c r="B2828" s="383" t="s">
        <v>12645</v>
      </c>
      <c r="C2828" s="383" t="s">
        <v>8</v>
      </c>
      <c r="D2828" s="384">
        <v>566.63</v>
      </c>
    </row>
    <row r="2829" spans="1:4" s="380" customFormat="1" ht="13.5" x14ac:dyDescent="0.25">
      <c r="A2829" s="383">
        <v>93653</v>
      </c>
      <c r="B2829" s="383" t="s">
        <v>2889</v>
      </c>
      <c r="C2829" s="383" t="s">
        <v>8</v>
      </c>
      <c r="D2829" s="384">
        <v>11.9</v>
      </c>
    </row>
    <row r="2830" spans="1:4" s="380" customFormat="1" ht="13.5" x14ac:dyDescent="0.25">
      <c r="A2830" s="383">
        <v>93654</v>
      </c>
      <c r="B2830" s="383" t="s">
        <v>2890</v>
      </c>
      <c r="C2830" s="383" t="s">
        <v>8</v>
      </c>
      <c r="D2830" s="384">
        <v>12.44</v>
      </c>
    </row>
    <row r="2831" spans="1:4" s="380" customFormat="1" ht="13.5" x14ac:dyDescent="0.25">
      <c r="A2831" s="383">
        <v>93655</v>
      </c>
      <c r="B2831" s="383" t="s">
        <v>2891</v>
      </c>
      <c r="C2831" s="383" t="s">
        <v>8</v>
      </c>
      <c r="D2831" s="384">
        <v>13.5</v>
      </c>
    </row>
    <row r="2832" spans="1:4" s="380" customFormat="1" ht="13.5" x14ac:dyDescent="0.25">
      <c r="A2832" s="383">
        <v>93656</v>
      </c>
      <c r="B2832" s="383" t="s">
        <v>2892</v>
      </c>
      <c r="C2832" s="383" t="s">
        <v>8</v>
      </c>
      <c r="D2832" s="384">
        <v>13.5</v>
      </c>
    </row>
    <row r="2833" spans="1:4" s="380" customFormat="1" ht="13.5" x14ac:dyDescent="0.25">
      <c r="A2833" s="383">
        <v>93657</v>
      </c>
      <c r="B2833" s="383" t="s">
        <v>2893</v>
      </c>
      <c r="C2833" s="383" t="s">
        <v>8</v>
      </c>
      <c r="D2833" s="384">
        <v>14.79</v>
      </c>
    </row>
    <row r="2834" spans="1:4" s="380" customFormat="1" ht="13.5" x14ac:dyDescent="0.25">
      <c r="A2834" s="383">
        <v>93658</v>
      </c>
      <c r="B2834" s="383" t="s">
        <v>2894</v>
      </c>
      <c r="C2834" s="383" t="s">
        <v>8</v>
      </c>
      <c r="D2834" s="384">
        <v>21.4</v>
      </c>
    </row>
    <row r="2835" spans="1:4" s="380" customFormat="1" ht="13.5" x14ac:dyDescent="0.25">
      <c r="A2835" s="383">
        <v>93659</v>
      </c>
      <c r="B2835" s="383" t="s">
        <v>2895</v>
      </c>
      <c r="C2835" s="383" t="s">
        <v>8</v>
      </c>
      <c r="D2835" s="384">
        <v>23.98</v>
      </c>
    </row>
    <row r="2836" spans="1:4" s="380" customFormat="1" ht="13.5" x14ac:dyDescent="0.25">
      <c r="A2836" s="383">
        <v>93660</v>
      </c>
      <c r="B2836" s="383" t="s">
        <v>2896</v>
      </c>
      <c r="C2836" s="383" t="s">
        <v>8</v>
      </c>
      <c r="D2836" s="384">
        <v>59.42</v>
      </c>
    </row>
    <row r="2837" spans="1:4" s="380" customFormat="1" ht="13.5" x14ac:dyDescent="0.25">
      <c r="A2837" s="383">
        <v>93661</v>
      </c>
      <c r="B2837" s="383" t="s">
        <v>2897</v>
      </c>
      <c r="C2837" s="383" t="s">
        <v>8</v>
      </c>
      <c r="D2837" s="384">
        <v>60.49</v>
      </c>
    </row>
    <row r="2838" spans="1:4" s="380" customFormat="1" ht="13.5" x14ac:dyDescent="0.25">
      <c r="A2838" s="383">
        <v>93662</v>
      </c>
      <c r="B2838" s="383" t="s">
        <v>2898</v>
      </c>
      <c r="C2838" s="383" t="s">
        <v>8</v>
      </c>
      <c r="D2838" s="384">
        <v>62.61</v>
      </c>
    </row>
    <row r="2839" spans="1:4" s="380" customFormat="1" ht="13.5" x14ac:dyDescent="0.25">
      <c r="A2839" s="383">
        <v>93663</v>
      </c>
      <c r="B2839" s="383" t="s">
        <v>2899</v>
      </c>
      <c r="C2839" s="383" t="s">
        <v>8</v>
      </c>
      <c r="D2839" s="384">
        <v>62.61</v>
      </c>
    </row>
    <row r="2840" spans="1:4" s="380" customFormat="1" ht="13.5" x14ac:dyDescent="0.25">
      <c r="A2840" s="383">
        <v>93664</v>
      </c>
      <c r="B2840" s="383" t="s">
        <v>2900</v>
      </c>
      <c r="C2840" s="383" t="s">
        <v>8</v>
      </c>
      <c r="D2840" s="384">
        <v>65.2</v>
      </c>
    </row>
    <row r="2841" spans="1:4" s="380" customFormat="1" ht="13.5" x14ac:dyDescent="0.25">
      <c r="A2841" s="383">
        <v>93665</v>
      </c>
      <c r="B2841" s="383" t="s">
        <v>2901</v>
      </c>
      <c r="C2841" s="383" t="s">
        <v>8</v>
      </c>
      <c r="D2841" s="384">
        <v>68.349999999999994</v>
      </c>
    </row>
    <row r="2842" spans="1:4" s="380" customFormat="1" ht="13.5" x14ac:dyDescent="0.25">
      <c r="A2842" s="383">
        <v>93666</v>
      </c>
      <c r="B2842" s="383" t="s">
        <v>2902</v>
      </c>
      <c r="C2842" s="383" t="s">
        <v>8</v>
      </c>
      <c r="D2842" s="384">
        <v>73.52</v>
      </c>
    </row>
    <row r="2843" spans="1:4" s="380" customFormat="1" ht="13.5" x14ac:dyDescent="0.25">
      <c r="A2843" s="383">
        <v>93667</v>
      </c>
      <c r="B2843" s="383" t="s">
        <v>2903</v>
      </c>
      <c r="C2843" s="383" t="s">
        <v>8</v>
      </c>
      <c r="D2843" s="384">
        <v>74.12</v>
      </c>
    </row>
    <row r="2844" spans="1:4" s="380" customFormat="1" ht="13.5" x14ac:dyDescent="0.25">
      <c r="A2844" s="383">
        <v>93668</v>
      </c>
      <c r="B2844" s="383" t="s">
        <v>2904</v>
      </c>
      <c r="C2844" s="383" t="s">
        <v>8</v>
      </c>
      <c r="D2844" s="384">
        <v>75.72</v>
      </c>
    </row>
    <row r="2845" spans="1:4" s="380" customFormat="1" ht="13.5" x14ac:dyDescent="0.25">
      <c r="A2845" s="383">
        <v>93669</v>
      </c>
      <c r="B2845" s="383" t="s">
        <v>2905</v>
      </c>
      <c r="C2845" s="383" t="s">
        <v>8</v>
      </c>
      <c r="D2845" s="384">
        <v>78.900000000000006</v>
      </c>
    </row>
    <row r="2846" spans="1:4" s="380" customFormat="1" ht="13.5" x14ac:dyDescent="0.25">
      <c r="A2846" s="383">
        <v>93670</v>
      </c>
      <c r="B2846" s="383" t="s">
        <v>2906</v>
      </c>
      <c r="C2846" s="383" t="s">
        <v>8</v>
      </c>
      <c r="D2846" s="384">
        <v>78.900000000000006</v>
      </c>
    </row>
    <row r="2847" spans="1:4" s="380" customFormat="1" ht="13.5" x14ac:dyDescent="0.25">
      <c r="A2847" s="383">
        <v>93671</v>
      </c>
      <c r="B2847" s="383" t="s">
        <v>2907</v>
      </c>
      <c r="C2847" s="383" t="s">
        <v>8</v>
      </c>
      <c r="D2847" s="384">
        <v>82.78</v>
      </c>
    </row>
    <row r="2848" spans="1:4" s="380" customFormat="1" ht="13.5" x14ac:dyDescent="0.25">
      <c r="A2848" s="383">
        <v>93672</v>
      </c>
      <c r="B2848" s="383" t="s">
        <v>2908</v>
      </c>
      <c r="C2848" s="383" t="s">
        <v>8</v>
      </c>
      <c r="D2848" s="384">
        <v>88.78</v>
      </c>
    </row>
    <row r="2849" spans="1:4" s="380" customFormat="1" ht="13.5" x14ac:dyDescent="0.25">
      <c r="A2849" s="383">
        <v>93673</v>
      </c>
      <c r="B2849" s="383" t="s">
        <v>2909</v>
      </c>
      <c r="C2849" s="383" t="s">
        <v>8</v>
      </c>
      <c r="D2849" s="384">
        <v>96.53</v>
      </c>
    </row>
    <row r="2850" spans="1:4" s="380" customFormat="1" ht="13.5" x14ac:dyDescent="0.25">
      <c r="A2850" s="383">
        <v>97359</v>
      </c>
      <c r="B2850" s="383" t="s">
        <v>2910</v>
      </c>
      <c r="C2850" s="383" t="s">
        <v>8</v>
      </c>
      <c r="D2850" s="385">
        <v>4391.67</v>
      </c>
    </row>
    <row r="2851" spans="1:4" s="380" customFormat="1" ht="13.5" x14ac:dyDescent="0.25">
      <c r="A2851" s="383">
        <v>97360</v>
      </c>
      <c r="B2851" s="383" t="s">
        <v>2911</v>
      </c>
      <c r="C2851" s="383" t="s">
        <v>8</v>
      </c>
      <c r="D2851" s="385">
        <v>8493.19</v>
      </c>
    </row>
    <row r="2852" spans="1:4" s="380" customFormat="1" ht="13.5" x14ac:dyDescent="0.25">
      <c r="A2852" s="383">
        <v>97361</v>
      </c>
      <c r="B2852" s="383" t="s">
        <v>2912</v>
      </c>
      <c r="C2852" s="383" t="s">
        <v>8</v>
      </c>
      <c r="D2852" s="385">
        <v>11324.26</v>
      </c>
    </row>
    <row r="2853" spans="1:4" s="380" customFormat="1" ht="13.5" x14ac:dyDescent="0.25">
      <c r="A2853" s="383">
        <v>97362</v>
      </c>
      <c r="B2853" s="383" t="s">
        <v>2913</v>
      </c>
      <c r="C2853" s="383" t="s">
        <v>8</v>
      </c>
      <c r="D2853" s="385">
        <v>3199.65</v>
      </c>
    </row>
    <row r="2854" spans="1:4" s="380" customFormat="1" ht="13.5" x14ac:dyDescent="0.25">
      <c r="A2854" s="383">
        <v>101875</v>
      </c>
      <c r="B2854" s="383" t="s">
        <v>2914</v>
      </c>
      <c r="C2854" s="383" t="s">
        <v>8</v>
      </c>
      <c r="D2854" s="384">
        <v>668.35</v>
      </c>
    </row>
    <row r="2855" spans="1:4" s="380" customFormat="1" ht="13.5" x14ac:dyDescent="0.25">
      <c r="A2855" s="383">
        <v>101876</v>
      </c>
      <c r="B2855" s="383" t="s">
        <v>2915</v>
      </c>
      <c r="C2855" s="383" t="s">
        <v>8</v>
      </c>
      <c r="D2855" s="384">
        <v>93.14</v>
      </c>
    </row>
    <row r="2856" spans="1:4" s="380" customFormat="1" ht="13.5" x14ac:dyDescent="0.25">
      <c r="A2856" s="383">
        <v>101877</v>
      </c>
      <c r="B2856" s="383" t="s">
        <v>2916</v>
      </c>
      <c r="C2856" s="383" t="s">
        <v>8</v>
      </c>
      <c r="D2856" s="384">
        <v>62.97</v>
      </c>
    </row>
    <row r="2857" spans="1:4" s="380" customFormat="1" ht="13.5" x14ac:dyDescent="0.25">
      <c r="A2857" s="383">
        <v>101878</v>
      </c>
      <c r="B2857" s="383" t="s">
        <v>2917</v>
      </c>
      <c r="C2857" s="383" t="s">
        <v>8</v>
      </c>
      <c r="D2857" s="384">
        <v>896.51</v>
      </c>
    </row>
    <row r="2858" spans="1:4" s="380" customFormat="1" ht="13.5" x14ac:dyDescent="0.25">
      <c r="A2858" s="383">
        <v>101879</v>
      </c>
      <c r="B2858" s="383" t="s">
        <v>2918</v>
      </c>
      <c r="C2858" s="383" t="s">
        <v>8</v>
      </c>
      <c r="D2858" s="384">
        <v>975.18</v>
      </c>
    </row>
    <row r="2859" spans="1:4" s="380" customFormat="1" ht="13.5" x14ac:dyDescent="0.25">
      <c r="A2859" s="383">
        <v>101880</v>
      </c>
      <c r="B2859" s="383" t="s">
        <v>2919</v>
      </c>
      <c r="C2859" s="383" t="s">
        <v>8</v>
      </c>
      <c r="D2859" s="385">
        <v>1120.81</v>
      </c>
    </row>
    <row r="2860" spans="1:4" s="380" customFormat="1" ht="13.5" x14ac:dyDescent="0.25">
      <c r="A2860" s="383">
        <v>101881</v>
      </c>
      <c r="B2860" s="383" t="s">
        <v>2920</v>
      </c>
      <c r="C2860" s="383" t="s">
        <v>8</v>
      </c>
      <c r="D2860" s="385">
        <v>1626.71</v>
      </c>
    </row>
    <row r="2861" spans="1:4" s="380" customFormat="1" ht="13.5" x14ac:dyDescent="0.25">
      <c r="A2861" s="383">
        <v>101882</v>
      </c>
      <c r="B2861" s="383" t="s">
        <v>2921</v>
      </c>
      <c r="C2861" s="383" t="s">
        <v>8</v>
      </c>
      <c r="D2861" s="385">
        <v>2323.9</v>
      </c>
    </row>
    <row r="2862" spans="1:4" s="380" customFormat="1" ht="13.5" x14ac:dyDescent="0.25">
      <c r="A2862" s="383">
        <v>101883</v>
      </c>
      <c r="B2862" s="383" t="s">
        <v>2922</v>
      </c>
      <c r="C2862" s="383" t="s">
        <v>8</v>
      </c>
      <c r="D2862" s="384">
        <v>928.83</v>
      </c>
    </row>
    <row r="2863" spans="1:4" s="380" customFormat="1" ht="13.5" x14ac:dyDescent="0.25">
      <c r="A2863" s="383">
        <v>101890</v>
      </c>
      <c r="B2863" s="383" t="s">
        <v>2923</v>
      </c>
      <c r="C2863" s="383" t="s">
        <v>8</v>
      </c>
      <c r="D2863" s="384">
        <v>16.32</v>
      </c>
    </row>
    <row r="2864" spans="1:4" s="380" customFormat="1" ht="13.5" x14ac:dyDescent="0.25">
      <c r="A2864" s="383">
        <v>101891</v>
      </c>
      <c r="B2864" s="383" t="s">
        <v>2924</v>
      </c>
      <c r="C2864" s="383" t="s">
        <v>8</v>
      </c>
      <c r="D2864" s="384">
        <v>27.98</v>
      </c>
    </row>
    <row r="2865" spans="1:4" s="380" customFormat="1" ht="13.5" x14ac:dyDescent="0.25">
      <c r="A2865" s="383">
        <v>101892</v>
      </c>
      <c r="B2865" s="383" t="s">
        <v>2925</v>
      </c>
      <c r="C2865" s="383" t="s">
        <v>8</v>
      </c>
      <c r="D2865" s="384">
        <v>74.41</v>
      </c>
    </row>
    <row r="2866" spans="1:4" s="380" customFormat="1" ht="13.5" x14ac:dyDescent="0.25">
      <c r="A2866" s="383">
        <v>101893</v>
      </c>
      <c r="B2866" s="383" t="s">
        <v>2926</v>
      </c>
      <c r="C2866" s="383" t="s">
        <v>8</v>
      </c>
      <c r="D2866" s="384">
        <v>94.83</v>
      </c>
    </row>
    <row r="2867" spans="1:4" s="380" customFormat="1" ht="13.5" x14ac:dyDescent="0.25">
      <c r="A2867" s="383">
        <v>101894</v>
      </c>
      <c r="B2867" s="383" t="s">
        <v>2927</v>
      </c>
      <c r="C2867" s="383" t="s">
        <v>8</v>
      </c>
      <c r="D2867" s="384">
        <v>157.63</v>
      </c>
    </row>
    <row r="2868" spans="1:4" s="380" customFormat="1" ht="13.5" x14ac:dyDescent="0.25">
      <c r="A2868" s="383">
        <v>101895</v>
      </c>
      <c r="B2868" s="383" t="s">
        <v>2928</v>
      </c>
      <c r="C2868" s="383" t="s">
        <v>8</v>
      </c>
      <c r="D2868" s="384">
        <v>436.2</v>
      </c>
    </row>
    <row r="2869" spans="1:4" s="380" customFormat="1" ht="13.5" x14ac:dyDescent="0.25">
      <c r="A2869" s="383">
        <v>101896</v>
      </c>
      <c r="B2869" s="383" t="s">
        <v>2929</v>
      </c>
      <c r="C2869" s="383" t="s">
        <v>8</v>
      </c>
      <c r="D2869" s="384">
        <v>660.11</v>
      </c>
    </row>
    <row r="2870" spans="1:4" s="380" customFormat="1" ht="13.5" x14ac:dyDescent="0.25">
      <c r="A2870" s="383">
        <v>101897</v>
      </c>
      <c r="B2870" s="383" t="s">
        <v>2930</v>
      </c>
      <c r="C2870" s="383" t="s">
        <v>8</v>
      </c>
      <c r="D2870" s="385">
        <v>1061.3399999999999</v>
      </c>
    </row>
    <row r="2871" spans="1:4" s="380" customFormat="1" ht="13.5" x14ac:dyDescent="0.25">
      <c r="A2871" s="383">
        <v>101898</v>
      </c>
      <c r="B2871" s="383" t="s">
        <v>2931</v>
      </c>
      <c r="C2871" s="383" t="s">
        <v>8</v>
      </c>
      <c r="D2871" s="385">
        <v>1425.23</v>
      </c>
    </row>
    <row r="2872" spans="1:4" s="380" customFormat="1" ht="13.5" x14ac:dyDescent="0.25">
      <c r="A2872" s="383">
        <v>101899</v>
      </c>
      <c r="B2872" s="383" t="s">
        <v>2932</v>
      </c>
      <c r="C2872" s="383" t="s">
        <v>8</v>
      </c>
      <c r="D2872" s="385">
        <v>2290.7800000000002</v>
      </c>
    </row>
    <row r="2873" spans="1:4" s="380" customFormat="1" ht="13.5" x14ac:dyDescent="0.25">
      <c r="A2873" s="383">
        <v>101900</v>
      </c>
      <c r="B2873" s="383" t="s">
        <v>2933</v>
      </c>
      <c r="C2873" s="383" t="s">
        <v>8</v>
      </c>
      <c r="D2873" s="385">
        <v>4797.8100000000004</v>
      </c>
    </row>
    <row r="2874" spans="1:4" s="380" customFormat="1" ht="13.5" x14ac:dyDescent="0.25">
      <c r="A2874" s="383">
        <v>101901</v>
      </c>
      <c r="B2874" s="383" t="s">
        <v>2934</v>
      </c>
      <c r="C2874" s="383" t="s">
        <v>8</v>
      </c>
      <c r="D2874" s="384">
        <v>113.87</v>
      </c>
    </row>
    <row r="2875" spans="1:4" s="380" customFormat="1" ht="13.5" x14ac:dyDescent="0.25">
      <c r="A2875" s="383">
        <v>101902</v>
      </c>
      <c r="B2875" s="383" t="s">
        <v>2935</v>
      </c>
      <c r="C2875" s="383" t="s">
        <v>8</v>
      </c>
      <c r="D2875" s="384">
        <v>140.83000000000001</v>
      </c>
    </row>
    <row r="2876" spans="1:4" s="380" customFormat="1" ht="13.5" x14ac:dyDescent="0.25">
      <c r="A2876" s="383">
        <v>101903</v>
      </c>
      <c r="B2876" s="383" t="s">
        <v>2936</v>
      </c>
      <c r="C2876" s="383" t="s">
        <v>8</v>
      </c>
      <c r="D2876" s="384">
        <v>293.35000000000002</v>
      </c>
    </row>
    <row r="2877" spans="1:4" s="380" customFormat="1" ht="13.5" x14ac:dyDescent="0.25">
      <c r="A2877" s="383">
        <v>101904</v>
      </c>
      <c r="B2877" s="383" t="s">
        <v>2937</v>
      </c>
      <c r="C2877" s="383" t="s">
        <v>8</v>
      </c>
      <c r="D2877" s="385">
        <v>1073.71</v>
      </c>
    </row>
    <row r="2878" spans="1:4" s="380" customFormat="1" ht="13.5" x14ac:dyDescent="0.25">
      <c r="A2878" s="383">
        <v>101938</v>
      </c>
      <c r="B2878" s="383" t="s">
        <v>12646</v>
      </c>
      <c r="C2878" s="383" t="s">
        <v>8</v>
      </c>
      <c r="D2878" s="384">
        <v>125.15</v>
      </c>
    </row>
    <row r="2879" spans="1:4" s="380" customFormat="1" ht="13.5" x14ac:dyDescent="0.25">
      <c r="A2879" s="383">
        <v>101946</v>
      </c>
      <c r="B2879" s="383" t="s">
        <v>12647</v>
      </c>
      <c r="C2879" s="383" t="s">
        <v>8</v>
      </c>
      <c r="D2879" s="384">
        <v>169.79</v>
      </c>
    </row>
    <row r="2880" spans="1:4" s="380" customFormat="1" ht="13.5" x14ac:dyDescent="0.25">
      <c r="A2880" s="383">
        <v>91945</v>
      </c>
      <c r="B2880" s="383" t="s">
        <v>2938</v>
      </c>
      <c r="C2880" s="383" t="s">
        <v>8</v>
      </c>
      <c r="D2880" s="384">
        <v>8.66</v>
      </c>
    </row>
    <row r="2881" spans="1:4" s="380" customFormat="1" ht="13.5" x14ac:dyDescent="0.25">
      <c r="A2881" s="383">
        <v>91946</v>
      </c>
      <c r="B2881" s="383" t="s">
        <v>2939</v>
      </c>
      <c r="C2881" s="383" t="s">
        <v>8</v>
      </c>
      <c r="D2881" s="384">
        <v>7.26</v>
      </c>
    </row>
    <row r="2882" spans="1:4" s="380" customFormat="1" ht="13.5" x14ac:dyDescent="0.25">
      <c r="A2882" s="383">
        <v>91947</v>
      </c>
      <c r="B2882" s="383" t="s">
        <v>2940</v>
      </c>
      <c r="C2882" s="383" t="s">
        <v>8</v>
      </c>
      <c r="D2882" s="384">
        <v>6.4</v>
      </c>
    </row>
    <row r="2883" spans="1:4" s="380" customFormat="1" ht="13.5" x14ac:dyDescent="0.25">
      <c r="A2883" s="383">
        <v>91949</v>
      </c>
      <c r="B2883" s="383" t="s">
        <v>2941</v>
      </c>
      <c r="C2883" s="383" t="s">
        <v>8</v>
      </c>
      <c r="D2883" s="384">
        <v>13.32</v>
      </c>
    </row>
    <row r="2884" spans="1:4" s="380" customFormat="1" ht="13.5" x14ac:dyDescent="0.25">
      <c r="A2884" s="383">
        <v>91950</v>
      </c>
      <c r="B2884" s="383" t="s">
        <v>2942</v>
      </c>
      <c r="C2884" s="383" t="s">
        <v>8</v>
      </c>
      <c r="D2884" s="384">
        <v>11.63</v>
      </c>
    </row>
    <row r="2885" spans="1:4" s="380" customFormat="1" ht="13.5" x14ac:dyDescent="0.25">
      <c r="A2885" s="383">
        <v>91951</v>
      </c>
      <c r="B2885" s="383" t="s">
        <v>2943</v>
      </c>
      <c r="C2885" s="383" t="s">
        <v>8</v>
      </c>
      <c r="D2885" s="384">
        <v>10.62</v>
      </c>
    </row>
    <row r="2886" spans="1:4" s="380" customFormat="1" ht="13.5" x14ac:dyDescent="0.25">
      <c r="A2886" s="383">
        <v>91952</v>
      </c>
      <c r="B2886" s="383" t="s">
        <v>2944</v>
      </c>
      <c r="C2886" s="383" t="s">
        <v>8</v>
      </c>
      <c r="D2886" s="384">
        <v>16.28</v>
      </c>
    </row>
    <row r="2887" spans="1:4" s="380" customFormat="1" ht="13.5" x14ac:dyDescent="0.25">
      <c r="A2887" s="383">
        <v>91953</v>
      </c>
      <c r="B2887" s="383" t="s">
        <v>612</v>
      </c>
      <c r="C2887" s="383" t="s">
        <v>8</v>
      </c>
      <c r="D2887" s="384">
        <v>23.54</v>
      </c>
    </row>
    <row r="2888" spans="1:4" s="380" customFormat="1" ht="13.5" x14ac:dyDescent="0.25">
      <c r="A2888" s="383">
        <v>91954</v>
      </c>
      <c r="B2888" s="383" t="s">
        <v>2945</v>
      </c>
      <c r="C2888" s="383" t="s">
        <v>8</v>
      </c>
      <c r="D2888" s="384">
        <v>21.86</v>
      </c>
    </row>
    <row r="2889" spans="1:4" s="380" customFormat="1" ht="13.5" x14ac:dyDescent="0.25">
      <c r="A2889" s="383">
        <v>91955</v>
      </c>
      <c r="B2889" s="383" t="s">
        <v>613</v>
      </c>
      <c r="C2889" s="383" t="s">
        <v>8</v>
      </c>
      <c r="D2889" s="384">
        <v>29.12</v>
      </c>
    </row>
    <row r="2890" spans="1:4" s="380" customFormat="1" ht="13.5" x14ac:dyDescent="0.25">
      <c r="A2890" s="383">
        <v>91956</v>
      </c>
      <c r="B2890" s="383" t="s">
        <v>2946</v>
      </c>
      <c r="C2890" s="383" t="s">
        <v>8</v>
      </c>
      <c r="D2890" s="384">
        <v>35.53</v>
      </c>
    </row>
    <row r="2891" spans="1:4" s="380" customFormat="1" ht="13.5" x14ac:dyDescent="0.25">
      <c r="A2891" s="383">
        <v>91957</v>
      </c>
      <c r="B2891" s="383" t="s">
        <v>2947</v>
      </c>
      <c r="C2891" s="383" t="s">
        <v>8</v>
      </c>
      <c r="D2891" s="384">
        <v>42.79</v>
      </c>
    </row>
    <row r="2892" spans="1:4" s="380" customFormat="1" ht="13.5" x14ac:dyDescent="0.25">
      <c r="A2892" s="383">
        <v>91958</v>
      </c>
      <c r="B2892" s="383" t="s">
        <v>2948</v>
      </c>
      <c r="C2892" s="383" t="s">
        <v>8</v>
      </c>
      <c r="D2892" s="384">
        <v>29.99</v>
      </c>
    </row>
    <row r="2893" spans="1:4" s="380" customFormat="1" ht="13.5" x14ac:dyDescent="0.25">
      <c r="A2893" s="383">
        <v>91959</v>
      </c>
      <c r="B2893" s="383" t="s">
        <v>2949</v>
      </c>
      <c r="C2893" s="383" t="s">
        <v>8</v>
      </c>
      <c r="D2893" s="384">
        <v>37.25</v>
      </c>
    </row>
    <row r="2894" spans="1:4" s="380" customFormat="1" ht="13.5" x14ac:dyDescent="0.25">
      <c r="A2894" s="383">
        <v>91960</v>
      </c>
      <c r="B2894" s="383" t="s">
        <v>2950</v>
      </c>
      <c r="C2894" s="383" t="s">
        <v>8</v>
      </c>
      <c r="D2894" s="384">
        <v>41.11</v>
      </c>
    </row>
    <row r="2895" spans="1:4" s="380" customFormat="1" ht="13.5" x14ac:dyDescent="0.25">
      <c r="A2895" s="383">
        <v>91961</v>
      </c>
      <c r="B2895" s="383" t="s">
        <v>2951</v>
      </c>
      <c r="C2895" s="383" t="s">
        <v>8</v>
      </c>
      <c r="D2895" s="384">
        <v>48.37</v>
      </c>
    </row>
    <row r="2896" spans="1:4" s="380" customFormat="1" ht="13.5" x14ac:dyDescent="0.25">
      <c r="A2896" s="383">
        <v>91962</v>
      </c>
      <c r="B2896" s="383" t="s">
        <v>2952</v>
      </c>
      <c r="C2896" s="383" t="s">
        <v>8</v>
      </c>
      <c r="D2896" s="384">
        <v>54.83</v>
      </c>
    </row>
    <row r="2897" spans="1:4" s="380" customFormat="1" ht="13.5" x14ac:dyDescent="0.25">
      <c r="A2897" s="383">
        <v>91963</v>
      </c>
      <c r="B2897" s="383" t="s">
        <v>2953</v>
      </c>
      <c r="C2897" s="383" t="s">
        <v>8</v>
      </c>
      <c r="D2897" s="384">
        <v>62.09</v>
      </c>
    </row>
    <row r="2898" spans="1:4" s="380" customFormat="1" ht="13.5" x14ac:dyDescent="0.25">
      <c r="A2898" s="383">
        <v>91964</v>
      </c>
      <c r="B2898" s="383" t="s">
        <v>2954</v>
      </c>
      <c r="C2898" s="383" t="s">
        <v>8</v>
      </c>
      <c r="D2898" s="384">
        <v>49.25</v>
      </c>
    </row>
    <row r="2899" spans="1:4" s="380" customFormat="1" ht="13.5" x14ac:dyDescent="0.25">
      <c r="A2899" s="383">
        <v>91965</v>
      </c>
      <c r="B2899" s="383" t="s">
        <v>2955</v>
      </c>
      <c r="C2899" s="383" t="s">
        <v>8</v>
      </c>
      <c r="D2899" s="384">
        <v>56.51</v>
      </c>
    </row>
    <row r="2900" spans="1:4" s="380" customFormat="1" ht="13.5" x14ac:dyDescent="0.25">
      <c r="A2900" s="383">
        <v>91966</v>
      </c>
      <c r="B2900" s="383" t="s">
        <v>2956</v>
      </c>
      <c r="C2900" s="383" t="s">
        <v>8</v>
      </c>
      <c r="D2900" s="384">
        <v>43.72</v>
      </c>
    </row>
    <row r="2901" spans="1:4" s="380" customFormat="1" ht="13.5" x14ac:dyDescent="0.25">
      <c r="A2901" s="383">
        <v>91967</v>
      </c>
      <c r="B2901" s="383" t="s">
        <v>2957</v>
      </c>
      <c r="C2901" s="383" t="s">
        <v>8</v>
      </c>
      <c r="D2901" s="384">
        <v>50.98</v>
      </c>
    </row>
    <row r="2902" spans="1:4" s="380" customFormat="1" ht="13.5" x14ac:dyDescent="0.25">
      <c r="A2902" s="383">
        <v>91968</v>
      </c>
      <c r="B2902" s="383" t="s">
        <v>2958</v>
      </c>
      <c r="C2902" s="383" t="s">
        <v>8</v>
      </c>
      <c r="D2902" s="384">
        <v>60.35</v>
      </c>
    </row>
    <row r="2903" spans="1:4" s="380" customFormat="1" ht="13.5" x14ac:dyDescent="0.25">
      <c r="A2903" s="383">
        <v>91969</v>
      </c>
      <c r="B2903" s="383" t="s">
        <v>2959</v>
      </c>
      <c r="C2903" s="383" t="s">
        <v>8</v>
      </c>
      <c r="D2903" s="384">
        <v>67.61</v>
      </c>
    </row>
    <row r="2904" spans="1:4" s="380" customFormat="1" ht="13.5" x14ac:dyDescent="0.25">
      <c r="A2904" s="383">
        <v>91970</v>
      </c>
      <c r="B2904" s="383" t="s">
        <v>2960</v>
      </c>
      <c r="C2904" s="383" t="s">
        <v>8</v>
      </c>
      <c r="D2904" s="384">
        <v>63.27</v>
      </c>
    </row>
    <row r="2905" spans="1:4" s="380" customFormat="1" ht="13.5" x14ac:dyDescent="0.25">
      <c r="A2905" s="383">
        <v>91971</v>
      </c>
      <c r="B2905" s="383" t="s">
        <v>2961</v>
      </c>
      <c r="C2905" s="383" t="s">
        <v>8</v>
      </c>
      <c r="D2905" s="384">
        <v>74.900000000000006</v>
      </c>
    </row>
    <row r="2906" spans="1:4" s="380" customFormat="1" ht="13.5" x14ac:dyDescent="0.25">
      <c r="A2906" s="383">
        <v>91972</v>
      </c>
      <c r="B2906" s="383" t="s">
        <v>2962</v>
      </c>
      <c r="C2906" s="383" t="s">
        <v>8</v>
      </c>
      <c r="D2906" s="384">
        <v>68.84</v>
      </c>
    </row>
    <row r="2907" spans="1:4" s="380" customFormat="1" ht="13.5" x14ac:dyDescent="0.25">
      <c r="A2907" s="383">
        <v>91973</v>
      </c>
      <c r="B2907" s="383" t="s">
        <v>2963</v>
      </c>
      <c r="C2907" s="383" t="s">
        <v>8</v>
      </c>
      <c r="D2907" s="384">
        <v>80.47</v>
      </c>
    </row>
    <row r="2908" spans="1:4" s="380" customFormat="1" ht="13.5" x14ac:dyDescent="0.25">
      <c r="A2908" s="383">
        <v>91974</v>
      </c>
      <c r="B2908" s="383" t="s">
        <v>2964</v>
      </c>
      <c r="C2908" s="383" t="s">
        <v>8</v>
      </c>
      <c r="D2908" s="384">
        <v>57.69</v>
      </c>
    </row>
    <row r="2909" spans="1:4" s="380" customFormat="1" ht="13.5" x14ac:dyDescent="0.25">
      <c r="A2909" s="383">
        <v>91975</v>
      </c>
      <c r="B2909" s="383" t="s">
        <v>2965</v>
      </c>
      <c r="C2909" s="383" t="s">
        <v>8</v>
      </c>
      <c r="D2909" s="384">
        <v>69.319999999999993</v>
      </c>
    </row>
    <row r="2910" spans="1:4" s="380" customFormat="1" ht="13.5" x14ac:dyDescent="0.25">
      <c r="A2910" s="383">
        <v>91976</v>
      </c>
      <c r="B2910" s="383" t="s">
        <v>2966</v>
      </c>
      <c r="C2910" s="383" t="s">
        <v>8</v>
      </c>
      <c r="D2910" s="384">
        <v>85.21</v>
      </c>
    </row>
    <row r="2911" spans="1:4" s="380" customFormat="1" ht="13.5" x14ac:dyDescent="0.25">
      <c r="A2911" s="383">
        <v>91977</v>
      </c>
      <c r="B2911" s="383" t="s">
        <v>2967</v>
      </c>
      <c r="C2911" s="383" t="s">
        <v>8</v>
      </c>
      <c r="D2911" s="384">
        <v>96.84</v>
      </c>
    </row>
    <row r="2912" spans="1:4" s="380" customFormat="1" ht="13.5" x14ac:dyDescent="0.25">
      <c r="A2912" s="383">
        <v>91978</v>
      </c>
      <c r="B2912" s="383" t="s">
        <v>2968</v>
      </c>
      <c r="C2912" s="383" t="s">
        <v>8</v>
      </c>
      <c r="D2912" s="384">
        <v>35.1</v>
      </c>
    </row>
    <row r="2913" spans="1:4" s="380" customFormat="1" ht="13.5" x14ac:dyDescent="0.25">
      <c r="A2913" s="383">
        <v>91979</v>
      </c>
      <c r="B2913" s="383" t="s">
        <v>2969</v>
      </c>
      <c r="C2913" s="383" t="s">
        <v>8</v>
      </c>
      <c r="D2913" s="384">
        <v>42.36</v>
      </c>
    </row>
    <row r="2914" spans="1:4" s="380" customFormat="1" ht="13.5" x14ac:dyDescent="0.25">
      <c r="A2914" s="383">
        <v>91980</v>
      </c>
      <c r="B2914" s="383" t="s">
        <v>2970</v>
      </c>
      <c r="C2914" s="383" t="s">
        <v>8</v>
      </c>
      <c r="D2914" s="384">
        <v>33.93</v>
      </c>
    </row>
    <row r="2915" spans="1:4" s="380" customFormat="1" ht="13.5" x14ac:dyDescent="0.25">
      <c r="A2915" s="383">
        <v>91981</v>
      </c>
      <c r="B2915" s="383" t="s">
        <v>2971</v>
      </c>
      <c r="C2915" s="383" t="s">
        <v>8</v>
      </c>
      <c r="D2915" s="384">
        <v>41.19</v>
      </c>
    </row>
    <row r="2916" spans="1:4" s="380" customFormat="1" ht="13.5" x14ac:dyDescent="0.25">
      <c r="A2916" s="383">
        <v>91982</v>
      </c>
      <c r="B2916" s="383" t="s">
        <v>2972</v>
      </c>
      <c r="C2916" s="383" t="s">
        <v>8</v>
      </c>
      <c r="D2916" s="384">
        <v>83.71</v>
      </c>
    </row>
    <row r="2917" spans="1:4" s="380" customFormat="1" ht="13.5" x14ac:dyDescent="0.25">
      <c r="A2917" s="383">
        <v>91983</v>
      </c>
      <c r="B2917" s="383" t="s">
        <v>2973</v>
      </c>
      <c r="C2917" s="383" t="s">
        <v>8</v>
      </c>
      <c r="D2917" s="384">
        <v>90.97</v>
      </c>
    </row>
    <row r="2918" spans="1:4" s="380" customFormat="1" ht="13.5" x14ac:dyDescent="0.25">
      <c r="A2918" s="383">
        <v>91984</v>
      </c>
      <c r="B2918" s="383" t="s">
        <v>2974</v>
      </c>
      <c r="C2918" s="383" t="s">
        <v>8</v>
      </c>
      <c r="D2918" s="384">
        <v>15.2</v>
      </c>
    </row>
    <row r="2919" spans="1:4" s="380" customFormat="1" ht="13.5" x14ac:dyDescent="0.25">
      <c r="A2919" s="383">
        <v>91985</v>
      </c>
      <c r="B2919" s="383" t="s">
        <v>2975</v>
      </c>
      <c r="C2919" s="383" t="s">
        <v>8</v>
      </c>
      <c r="D2919" s="384">
        <v>22.46</v>
      </c>
    </row>
    <row r="2920" spans="1:4" s="380" customFormat="1" ht="13.5" x14ac:dyDescent="0.25">
      <c r="A2920" s="383">
        <v>91986</v>
      </c>
      <c r="B2920" s="383" t="s">
        <v>2976</v>
      </c>
      <c r="C2920" s="383" t="s">
        <v>8</v>
      </c>
      <c r="D2920" s="384">
        <v>32.85</v>
      </c>
    </row>
    <row r="2921" spans="1:4" s="380" customFormat="1" ht="13.5" x14ac:dyDescent="0.25">
      <c r="A2921" s="383">
        <v>91987</v>
      </c>
      <c r="B2921" s="383" t="s">
        <v>2977</v>
      </c>
      <c r="C2921" s="383" t="s">
        <v>8</v>
      </c>
      <c r="D2921" s="384">
        <v>40.11</v>
      </c>
    </row>
    <row r="2922" spans="1:4" s="380" customFormat="1" ht="13.5" x14ac:dyDescent="0.25">
      <c r="A2922" s="383">
        <v>91988</v>
      </c>
      <c r="B2922" s="383" t="s">
        <v>2978</v>
      </c>
      <c r="C2922" s="383" t="s">
        <v>8</v>
      </c>
      <c r="D2922" s="384">
        <v>19.12</v>
      </c>
    </row>
    <row r="2923" spans="1:4" s="380" customFormat="1" ht="13.5" x14ac:dyDescent="0.25">
      <c r="A2923" s="383">
        <v>91989</v>
      </c>
      <c r="B2923" s="383" t="s">
        <v>2979</v>
      </c>
      <c r="C2923" s="383" t="s">
        <v>8</v>
      </c>
      <c r="D2923" s="384">
        <v>26.38</v>
      </c>
    </row>
    <row r="2924" spans="1:4" s="380" customFormat="1" ht="13.5" x14ac:dyDescent="0.25">
      <c r="A2924" s="383">
        <v>91990</v>
      </c>
      <c r="B2924" s="383" t="s">
        <v>2980</v>
      </c>
      <c r="C2924" s="383" t="s">
        <v>8</v>
      </c>
      <c r="D2924" s="384">
        <v>28.81</v>
      </c>
    </row>
    <row r="2925" spans="1:4" s="380" customFormat="1" ht="13.5" x14ac:dyDescent="0.25">
      <c r="A2925" s="383">
        <v>91991</v>
      </c>
      <c r="B2925" s="383" t="s">
        <v>2981</v>
      </c>
      <c r="C2925" s="383" t="s">
        <v>8</v>
      </c>
      <c r="D2925" s="384">
        <v>30.93</v>
      </c>
    </row>
    <row r="2926" spans="1:4" s="380" customFormat="1" ht="13.5" x14ac:dyDescent="0.25">
      <c r="A2926" s="383">
        <v>91992</v>
      </c>
      <c r="B2926" s="383" t="s">
        <v>2982</v>
      </c>
      <c r="C2926" s="383" t="s">
        <v>8</v>
      </c>
      <c r="D2926" s="384">
        <v>36.07</v>
      </c>
    </row>
    <row r="2927" spans="1:4" s="380" customFormat="1" ht="13.5" x14ac:dyDescent="0.25">
      <c r="A2927" s="383">
        <v>91993</v>
      </c>
      <c r="B2927" s="383" t="s">
        <v>618</v>
      </c>
      <c r="C2927" s="383" t="s">
        <v>8</v>
      </c>
      <c r="D2927" s="384">
        <v>38.19</v>
      </c>
    </row>
    <row r="2928" spans="1:4" s="380" customFormat="1" ht="13.5" x14ac:dyDescent="0.25">
      <c r="A2928" s="383">
        <v>91994</v>
      </c>
      <c r="B2928" s="383" t="s">
        <v>2983</v>
      </c>
      <c r="C2928" s="383" t="s">
        <v>8</v>
      </c>
      <c r="D2928" s="384">
        <v>20.76</v>
      </c>
    </row>
    <row r="2929" spans="1:4" s="380" customFormat="1" ht="13.5" x14ac:dyDescent="0.25">
      <c r="A2929" s="383">
        <v>91995</v>
      </c>
      <c r="B2929" s="383" t="s">
        <v>2984</v>
      </c>
      <c r="C2929" s="383" t="s">
        <v>8</v>
      </c>
      <c r="D2929" s="384">
        <v>22.88</v>
      </c>
    </row>
    <row r="2930" spans="1:4" s="380" customFormat="1" ht="13.5" x14ac:dyDescent="0.25">
      <c r="A2930" s="383">
        <v>91996</v>
      </c>
      <c r="B2930" s="383" t="s">
        <v>616</v>
      </c>
      <c r="C2930" s="383" t="s">
        <v>8</v>
      </c>
      <c r="D2930" s="384">
        <v>28.02</v>
      </c>
    </row>
    <row r="2931" spans="1:4" s="380" customFormat="1" ht="13.5" x14ac:dyDescent="0.25">
      <c r="A2931" s="383">
        <v>91997</v>
      </c>
      <c r="B2931" s="383" t="s">
        <v>2985</v>
      </c>
      <c r="C2931" s="383" t="s">
        <v>8</v>
      </c>
      <c r="D2931" s="384">
        <v>30.14</v>
      </c>
    </row>
    <row r="2932" spans="1:4" s="380" customFormat="1" ht="13.5" x14ac:dyDescent="0.25">
      <c r="A2932" s="383">
        <v>91998</v>
      </c>
      <c r="B2932" s="383" t="s">
        <v>2986</v>
      </c>
      <c r="C2932" s="383" t="s">
        <v>8</v>
      </c>
      <c r="D2932" s="384">
        <v>17.63</v>
      </c>
    </row>
    <row r="2933" spans="1:4" s="380" customFormat="1" ht="13.5" x14ac:dyDescent="0.25">
      <c r="A2933" s="383">
        <v>91999</v>
      </c>
      <c r="B2933" s="383" t="s">
        <v>2987</v>
      </c>
      <c r="C2933" s="383" t="s">
        <v>8</v>
      </c>
      <c r="D2933" s="384">
        <v>19.75</v>
      </c>
    </row>
    <row r="2934" spans="1:4" s="380" customFormat="1" ht="13.5" x14ac:dyDescent="0.25">
      <c r="A2934" s="383">
        <v>92000</v>
      </c>
      <c r="B2934" s="383" t="s">
        <v>2988</v>
      </c>
      <c r="C2934" s="383" t="s">
        <v>8</v>
      </c>
      <c r="D2934" s="384">
        <v>24.89</v>
      </c>
    </row>
    <row r="2935" spans="1:4" s="380" customFormat="1" ht="13.5" x14ac:dyDescent="0.25">
      <c r="A2935" s="383">
        <v>92001</v>
      </c>
      <c r="B2935" s="383" t="s">
        <v>2989</v>
      </c>
      <c r="C2935" s="383" t="s">
        <v>8</v>
      </c>
      <c r="D2935" s="384">
        <v>27.01</v>
      </c>
    </row>
    <row r="2936" spans="1:4" s="380" customFormat="1" ht="13.5" x14ac:dyDescent="0.25">
      <c r="A2936" s="383">
        <v>92002</v>
      </c>
      <c r="B2936" s="383" t="s">
        <v>2990</v>
      </c>
      <c r="C2936" s="383" t="s">
        <v>8</v>
      </c>
      <c r="D2936" s="384">
        <v>38.909999999999997</v>
      </c>
    </row>
    <row r="2937" spans="1:4" s="380" customFormat="1" ht="13.5" x14ac:dyDescent="0.25">
      <c r="A2937" s="383">
        <v>92003</v>
      </c>
      <c r="B2937" s="383" t="s">
        <v>2991</v>
      </c>
      <c r="C2937" s="383" t="s">
        <v>8</v>
      </c>
      <c r="D2937" s="384">
        <v>43.15</v>
      </c>
    </row>
    <row r="2938" spans="1:4" s="380" customFormat="1" ht="13.5" x14ac:dyDescent="0.25">
      <c r="A2938" s="383">
        <v>92004</v>
      </c>
      <c r="B2938" s="383" t="s">
        <v>617</v>
      </c>
      <c r="C2938" s="383" t="s">
        <v>8</v>
      </c>
      <c r="D2938" s="384">
        <v>46.17</v>
      </c>
    </row>
    <row r="2939" spans="1:4" s="380" customFormat="1" ht="13.5" x14ac:dyDescent="0.25">
      <c r="A2939" s="383">
        <v>92005</v>
      </c>
      <c r="B2939" s="383" t="s">
        <v>2992</v>
      </c>
      <c r="C2939" s="383" t="s">
        <v>8</v>
      </c>
      <c r="D2939" s="384">
        <v>50.41</v>
      </c>
    </row>
    <row r="2940" spans="1:4" s="380" customFormat="1" ht="13.5" x14ac:dyDescent="0.25">
      <c r="A2940" s="383">
        <v>92006</v>
      </c>
      <c r="B2940" s="383" t="s">
        <v>2993</v>
      </c>
      <c r="C2940" s="383" t="s">
        <v>8</v>
      </c>
      <c r="D2940" s="384">
        <v>32.65</v>
      </c>
    </row>
    <row r="2941" spans="1:4" s="380" customFormat="1" ht="13.5" x14ac:dyDescent="0.25">
      <c r="A2941" s="383">
        <v>92007</v>
      </c>
      <c r="B2941" s="383" t="s">
        <v>2994</v>
      </c>
      <c r="C2941" s="383" t="s">
        <v>8</v>
      </c>
      <c r="D2941" s="384">
        <v>36.89</v>
      </c>
    </row>
    <row r="2942" spans="1:4" s="380" customFormat="1" ht="13.5" x14ac:dyDescent="0.25">
      <c r="A2942" s="383">
        <v>92008</v>
      </c>
      <c r="B2942" s="383" t="s">
        <v>2995</v>
      </c>
      <c r="C2942" s="383" t="s">
        <v>8</v>
      </c>
      <c r="D2942" s="384">
        <v>39.909999999999997</v>
      </c>
    </row>
    <row r="2943" spans="1:4" s="380" customFormat="1" ht="13.5" x14ac:dyDescent="0.25">
      <c r="A2943" s="383">
        <v>92009</v>
      </c>
      <c r="B2943" s="383" t="s">
        <v>2996</v>
      </c>
      <c r="C2943" s="383" t="s">
        <v>8</v>
      </c>
      <c r="D2943" s="384">
        <v>44.15</v>
      </c>
    </row>
    <row r="2944" spans="1:4" s="380" customFormat="1" ht="13.5" x14ac:dyDescent="0.25">
      <c r="A2944" s="383">
        <v>92010</v>
      </c>
      <c r="B2944" s="383" t="s">
        <v>2997</v>
      </c>
      <c r="C2944" s="383" t="s">
        <v>8</v>
      </c>
      <c r="D2944" s="384">
        <v>57.05</v>
      </c>
    </row>
    <row r="2945" spans="1:4" s="380" customFormat="1" ht="13.5" x14ac:dyDescent="0.25">
      <c r="A2945" s="383">
        <v>92011</v>
      </c>
      <c r="B2945" s="383" t="s">
        <v>2998</v>
      </c>
      <c r="C2945" s="383" t="s">
        <v>8</v>
      </c>
      <c r="D2945" s="384">
        <v>63.41</v>
      </c>
    </row>
    <row r="2946" spans="1:4" s="380" customFormat="1" ht="13.5" x14ac:dyDescent="0.25">
      <c r="A2946" s="383">
        <v>92012</v>
      </c>
      <c r="B2946" s="383" t="s">
        <v>2999</v>
      </c>
      <c r="C2946" s="383" t="s">
        <v>8</v>
      </c>
      <c r="D2946" s="384">
        <v>64.31</v>
      </c>
    </row>
    <row r="2947" spans="1:4" s="380" customFormat="1" ht="13.5" x14ac:dyDescent="0.25">
      <c r="A2947" s="383">
        <v>92013</v>
      </c>
      <c r="B2947" s="383" t="s">
        <v>3000</v>
      </c>
      <c r="C2947" s="383" t="s">
        <v>8</v>
      </c>
      <c r="D2947" s="384">
        <v>70.67</v>
      </c>
    </row>
    <row r="2948" spans="1:4" s="380" customFormat="1" ht="13.5" x14ac:dyDescent="0.25">
      <c r="A2948" s="383">
        <v>92014</v>
      </c>
      <c r="B2948" s="383" t="s">
        <v>3001</v>
      </c>
      <c r="C2948" s="383" t="s">
        <v>8</v>
      </c>
      <c r="D2948" s="384">
        <v>47.68</v>
      </c>
    </row>
    <row r="2949" spans="1:4" s="380" customFormat="1" ht="13.5" x14ac:dyDescent="0.25">
      <c r="A2949" s="383">
        <v>92015</v>
      </c>
      <c r="B2949" s="383" t="s">
        <v>3002</v>
      </c>
      <c r="C2949" s="383" t="s">
        <v>8</v>
      </c>
      <c r="D2949" s="384">
        <v>54.04</v>
      </c>
    </row>
    <row r="2950" spans="1:4" s="380" customFormat="1" ht="13.5" x14ac:dyDescent="0.25">
      <c r="A2950" s="383">
        <v>92016</v>
      </c>
      <c r="B2950" s="383" t="s">
        <v>3003</v>
      </c>
      <c r="C2950" s="383" t="s">
        <v>8</v>
      </c>
      <c r="D2950" s="384">
        <v>54.94</v>
      </c>
    </row>
    <row r="2951" spans="1:4" s="380" customFormat="1" ht="13.5" x14ac:dyDescent="0.25">
      <c r="A2951" s="383">
        <v>92017</v>
      </c>
      <c r="B2951" s="383" t="s">
        <v>3004</v>
      </c>
      <c r="C2951" s="383" t="s">
        <v>8</v>
      </c>
      <c r="D2951" s="384">
        <v>61.3</v>
      </c>
    </row>
    <row r="2952" spans="1:4" s="380" customFormat="1" ht="13.5" x14ac:dyDescent="0.25">
      <c r="A2952" s="383">
        <v>92018</v>
      </c>
      <c r="B2952" s="383" t="s">
        <v>3005</v>
      </c>
      <c r="C2952" s="383" t="s">
        <v>8</v>
      </c>
      <c r="D2952" s="384">
        <v>63.13</v>
      </c>
    </row>
    <row r="2953" spans="1:4" s="380" customFormat="1" ht="13.5" x14ac:dyDescent="0.25">
      <c r="A2953" s="383">
        <v>92019</v>
      </c>
      <c r="B2953" s="383" t="s">
        <v>3006</v>
      </c>
      <c r="C2953" s="383" t="s">
        <v>8</v>
      </c>
      <c r="D2953" s="384">
        <v>74.760000000000005</v>
      </c>
    </row>
    <row r="2954" spans="1:4" s="380" customFormat="1" ht="13.5" x14ac:dyDescent="0.25">
      <c r="A2954" s="383">
        <v>92020</v>
      </c>
      <c r="B2954" s="383" t="s">
        <v>3007</v>
      </c>
      <c r="C2954" s="383" t="s">
        <v>8</v>
      </c>
      <c r="D2954" s="384">
        <v>93.39</v>
      </c>
    </row>
    <row r="2955" spans="1:4" s="380" customFormat="1" ht="13.5" x14ac:dyDescent="0.25">
      <c r="A2955" s="383">
        <v>92021</v>
      </c>
      <c r="B2955" s="383" t="s">
        <v>3008</v>
      </c>
      <c r="C2955" s="383" t="s">
        <v>8</v>
      </c>
      <c r="D2955" s="384">
        <v>105.02</v>
      </c>
    </row>
    <row r="2956" spans="1:4" s="380" customFormat="1" ht="13.5" x14ac:dyDescent="0.25">
      <c r="A2956" s="383">
        <v>92022</v>
      </c>
      <c r="B2956" s="383" t="s">
        <v>3009</v>
      </c>
      <c r="C2956" s="383" t="s">
        <v>8</v>
      </c>
      <c r="D2956" s="384">
        <v>34.43</v>
      </c>
    </row>
    <row r="2957" spans="1:4" s="380" customFormat="1" ht="13.5" x14ac:dyDescent="0.25">
      <c r="A2957" s="383">
        <v>92023</v>
      </c>
      <c r="B2957" s="383" t="s">
        <v>614</v>
      </c>
      <c r="C2957" s="383" t="s">
        <v>8</v>
      </c>
      <c r="D2957" s="384">
        <v>41.69</v>
      </c>
    </row>
    <row r="2958" spans="1:4" s="380" customFormat="1" ht="13.5" x14ac:dyDescent="0.25">
      <c r="A2958" s="383">
        <v>92024</v>
      </c>
      <c r="B2958" s="383" t="s">
        <v>3010</v>
      </c>
      <c r="C2958" s="383" t="s">
        <v>8</v>
      </c>
      <c r="D2958" s="384">
        <v>52.63</v>
      </c>
    </row>
    <row r="2959" spans="1:4" s="380" customFormat="1" ht="13.5" x14ac:dyDescent="0.25">
      <c r="A2959" s="383">
        <v>92025</v>
      </c>
      <c r="B2959" s="383" t="s">
        <v>3011</v>
      </c>
      <c r="C2959" s="383" t="s">
        <v>8</v>
      </c>
      <c r="D2959" s="384">
        <v>59.89</v>
      </c>
    </row>
    <row r="2960" spans="1:4" s="380" customFormat="1" ht="13.5" x14ac:dyDescent="0.25">
      <c r="A2960" s="383">
        <v>92026</v>
      </c>
      <c r="B2960" s="383" t="s">
        <v>3012</v>
      </c>
      <c r="C2960" s="383" t="s">
        <v>8</v>
      </c>
      <c r="D2960" s="384">
        <v>48.15</v>
      </c>
    </row>
    <row r="2961" spans="1:4" s="380" customFormat="1" ht="13.5" x14ac:dyDescent="0.25">
      <c r="A2961" s="383">
        <v>92027</v>
      </c>
      <c r="B2961" s="383" t="s">
        <v>3013</v>
      </c>
      <c r="C2961" s="383" t="s">
        <v>8</v>
      </c>
      <c r="D2961" s="384">
        <v>55.41</v>
      </c>
    </row>
    <row r="2962" spans="1:4" s="380" customFormat="1" ht="13.5" x14ac:dyDescent="0.25">
      <c r="A2962" s="383">
        <v>92028</v>
      </c>
      <c r="B2962" s="383" t="s">
        <v>3014</v>
      </c>
      <c r="C2962" s="383" t="s">
        <v>8</v>
      </c>
      <c r="D2962" s="384">
        <v>40.01</v>
      </c>
    </row>
    <row r="2963" spans="1:4" s="380" customFormat="1" ht="13.5" x14ac:dyDescent="0.25">
      <c r="A2963" s="383">
        <v>92029</v>
      </c>
      <c r="B2963" s="383" t="s">
        <v>615</v>
      </c>
      <c r="C2963" s="383" t="s">
        <v>8</v>
      </c>
      <c r="D2963" s="384">
        <v>47.27</v>
      </c>
    </row>
    <row r="2964" spans="1:4" s="380" customFormat="1" ht="13.5" x14ac:dyDescent="0.25">
      <c r="A2964" s="383">
        <v>92030</v>
      </c>
      <c r="B2964" s="383" t="s">
        <v>3015</v>
      </c>
      <c r="C2964" s="383" t="s">
        <v>8</v>
      </c>
      <c r="D2964" s="384">
        <v>58.15</v>
      </c>
    </row>
    <row r="2965" spans="1:4" s="380" customFormat="1" ht="13.5" x14ac:dyDescent="0.25">
      <c r="A2965" s="383">
        <v>92031</v>
      </c>
      <c r="B2965" s="383" t="s">
        <v>3016</v>
      </c>
      <c r="C2965" s="383" t="s">
        <v>8</v>
      </c>
      <c r="D2965" s="384">
        <v>65.41</v>
      </c>
    </row>
    <row r="2966" spans="1:4" s="380" customFormat="1" ht="13.5" x14ac:dyDescent="0.25">
      <c r="A2966" s="383">
        <v>92032</v>
      </c>
      <c r="B2966" s="383" t="s">
        <v>3017</v>
      </c>
      <c r="C2966" s="383" t="s">
        <v>8</v>
      </c>
      <c r="D2966" s="384">
        <v>59.25</v>
      </c>
    </row>
    <row r="2967" spans="1:4" s="380" customFormat="1" ht="13.5" x14ac:dyDescent="0.25">
      <c r="A2967" s="383">
        <v>92033</v>
      </c>
      <c r="B2967" s="383" t="s">
        <v>3018</v>
      </c>
      <c r="C2967" s="383" t="s">
        <v>8</v>
      </c>
      <c r="D2967" s="384">
        <v>66.510000000000005</v>
      </c>
    </row>
    <row r="2968" spans="1:4" s="380" customFormat="1" ht="13.5" x14ac:dyDescent="0.25">
      <c r="A2968" s="383">
        <v>92034</v>
      </c>
      <c r="B2968" s="383" t="s">
        <v>3019</v>
      </c>
      <c r="C2968" s="383" t="s">
        <v>8</v>
      </c>
      <c r="D2968" s="384">
        <v>53.73</v>
      </c>
    </row>
    <row r="2969" spans="1:4" s="380" customFormat="1" ht="13.5" x14ac:dyDescent="0.25">
      <c r="A2969" s="383">
        <v>92035</v>
      </c>
      <c r="B2969" s="383" t="s">
        <v>3020</v>
      </c>
      <c r="C2969" s="383" t="s">
        <v>8</v>
      </c>
      <c r="D2969" s="384">
        <v>60.99</v>
      </c>
    </row>
    <row r="2970" spans="1:4" s="380" customFormat="1" ht="13.5" x14ac:dyDescent="0.25">
      <c r="A2970" s="383">
        <v>97583</v>
      </c>
      <c r="B2970" s="383" t="s">
        <v>3021</v>
      </c>
      <c r="C2970" s="383" t="s">
        <v>8</v>
      </c>
      <c r="D2970" s="384">
        <v>55.55</v>
      </c>
    </row>
    <row r="2971" spans="1:4" s="380" customFormat="1" ht="13.5" x14ac:dyDescent="0.25">
      <c r="A2971" s="383">
        <v>97584</v>
      </c>
      <c r="B2971" s="383" t="s">
        <v>3022</v>
      </c>
      <c r="C2971" s="383" t="s">
        <v>8</v>
      </c>
      <c r="D2971" s="384">
        <v>76.44</v>
      </c>
    </row>
    <row r="2972" spans="1:4" s="380" customFormat="1" ht="13.5" x14ac:dyDescent="0.25">
      <c r="A2972" s="383">
        <v>97585</v>
      </c>
      <c r="B2972" s="383" t="s">
        <v>3023</v>
      </c>
      <c r="C2972" s="383" t="s">
        <v>8</v>
      </c>
      <c r="D2972" s="384">
        <v>74.09</v>
      </c>
    </row>
    <row r="2973" spans="1:4" s="380" customFormat="1" ht="13.5" x14ac:dyDescent="0.25">
      <c r="A2973" s="383">
        <v>97586</v>
      </c>
      <c r="B2973" s="383" t="s">
        <v>3024</v>
      </c>
      <c r="C2973" s="383" t="s">
        <v>8</v>
      </c>
      <c r="D2973" s="384">
        <v>99.32</v>
      </c>
    </row>
    <row r="2974" spans="1:4" s="380" customFormat="1" ht="13.5" x14ac:dyDescent="0.25">
      <c r="A2974" s="383">
        <v>97587</v>
      </c>
      <c r="B2974" s="383" t="s">
        <v>3025</v>
      </c>
      <c r="C2974" s="383" t="s">
        <v>8</v>
      </c>
      <c r="D2974" s="384">
        <v>177.71</v>
      </c>
    </row>
    <row r="2975" spans="1:4" s="380" customFormat="1" ht="13.5" x14ac:dyDescent="0.25">
      <c r="A2975" s="383">
        <v>97589</v>
      </c>
      <c r="B2975" s="383" t="s">
        <v>3026</v>
      </c>
      <c r="C2975" s="383" t="s">
        <v>8</v>
      </c>
      <c r="D2975" s="384">
        <v>37.28</v>
      </c>
    </row>
    <row r="2976" spans="1:4" s="380" customFormat="1" ht="13.5" x14ac:dyDescent="0.25">
      <c r="A2976" s="383">
        <v>97590</v>
      </c>
      <c r="B2976" s="383" t="s">
        <v>3027</v>
      </c>
      <c r="C2976" s="383" t="s">
        <v>8</v>
      </c>
      <c r="D2976" s="384">
        <v>72.13</v>
      </c>
    </row>
    <row r="2977" spans="1:4" s="380" customFormat="1" ht="13.5" x14ac:dyDescent="0.25">
      <c r="A2977" s="383">
        <v>97591</v>
      </c>
      <c r="B2977" s="383" t="s">
        <v>3028</v>
      </c>
      <c r="C2977" s="383" t="s">
        <v>8</v>
      </c>
      <c r="D2977" s="384">
        <v>99.35</v>
      </c>
    </row>
    <row r="2978" spans="1:4" s="380" customFormat="1" ht="13.5" x14ac:dyDescent="0.25">
      <c r="A2978" s="383">
        <v>97592</v>
      </c>
      <c r="B2978" s="383" t="s">
        <v>3029</v>
      </c>
      <c r="C2978" s="383" t="s">
        <v>8</v>
      </c>
      <c r="D2978" s="384">
        <v>38.119999999999997</v>
      </c>
    </row>
    <row r="2979" spans="1:4" s="380" customFormat="1" ht="13.5" x14ac:dyDescent="0.25">
      <c r="A2979" s="383">
        <v>97593</v>
      </c>
      <c r="B2979" s="383" t="s">
        <v>3030</v>
      </c>
      <c r="C2979" s="383" t="s">
        <v>8</v>
      </c>
      <c r="D2979" s="384">
        <v>98.08</v>
      </c>
    </row>
    <row r="2980" spans="1:4" s="380" customFormat="1" ht="13.5" x14ac:dyDescent="0.25">
      <c r="A2980" s="383">
        <v>97594</v>
      </c>
      <c r="B2980" s="383" t="s">
        <v>3031</v>
      </c>
      <c r="C2980" s="383" t="s">
        <v>8</v>
      </c>
      <c r="D2980" s="384">
        <v>98.75</v>
      </c>
    </row>
    <row r="2981" spans="1:4" s="380" customFormat="1" ht="13.5" x14ac:dyDescent="0.25">
      <c r="A2981" s="383">
        <v>97595</v>
      </c>
      <c r="B2981" s="383" t="s">
        <v>3032</v>
      </c>
      <c r="C2981" s="383" t="s">
        <v>8</v>
      </c>
      <c r="D2981" s="384">
        <v>67.34</v>
      </c>
    </row>
    <row r="2982" spans="1:4" s="380" customFormat="1" ht="13.5" x14ac:dyDescent="0.25">
      <c r="A2982" s="383">
        <v>97596</v>
      </c>
      <c r="B2982" s="383" t="s">
        <v>3033</v>
      </c>
      <c r="C2982" s="383" t="s">
        <v>8</v>
      </c>
      <c r="D2982" s="384">
        <v>48.51</v>
      </c>
    </row>
    <row r="2983" spans="1:4" s="380" customFormat="1" ht="13.5" x14ac:dyDescent="0.25">
      <c r="A2983" s="383">
        <v>97597</v>
      </c>
      <c r="B2983" s="383" t="s">
        <v>3034</v>
      </c>
      <c r="C2983" s="383" t="s">
        <v>8</v>
      </c>
      <c r="D2983" s="384">
        <v>46.32</v>
      </c>
    </row>
    <row r="2984" spans="1:4" s="380" customFormat="1" ht="13.5" x14ac:dyDescent="0.25">
      <c r="A2984" s="383">
        <v>97598</v>
      </c>
      <c r="B2984" s="383" t="s">
        <v>3035</v>
      </c>
      <c r="C2984" s="383" t="s">
        <v>8</v>
      </c>
      <c r="D2984" s="384">
        <v>43.92</v>
      </c>
    </row>
    <row r="2985" spans="1:4" s="380" customFormat="1" ht="13.5" x14ac:dyDescent="0.25">
      <c r="A2985" s="383">
        <v>97599</v>
      </c>
      <c r="B2985" s="383" t="s">
        <v>3036</v>
      </c>
      <c r="C2985" s="383" t="s">
        <v>8</v>
      </c>
      <c r="D2985" s="384">
        <v>28.73</v>
      </c>
    </row>
    <row r="2986" spans="1:4" s="380" customFormat="1" ht="13.5" x14ac:dyDescent="0.25">
      <c r="A2986" s="383">
        <v>97609</v>
      </c>
      <c r="B2986" s="383" t="s">
        <v>3037</v>
      </c>
      <c r="C2986" s="383" t="s">
        <v>8</v>
      </c>
      <c r="D2986" s="384">
        <v>15.92</v>
      </c>
    </row>
    <row r="2987" spans="1:4" s="380" customFormat="1" ht="13.5" x14ac:dyDescent="0.25">
      <c r="A2987" s="383">
        <v>97610</v>
      </c>
      <c r="B2987" s="383" t="s">
        <v>3038</v>
      </c>
      <c r="C2987" s="383" t="s">
        <v>8</v>
      </c>
      <c r="D2987" s="384">
        <v>17.12</v>
      </c>
    </row>
    <row r="2988" spans="1:4" s="380" customFormat="1" ht="13.5" x14ac:dyDescent="0.25">
      <c r="A2988" s="383">
        <v>97611</v>
      </c>
      <c r="B2988" s="383" t="s">
        <v>3039</v>
      </c>
      <c r="C2988" s="383" t="s">
        <v>8</v>
      </c>
      <c r="D2988" s="384">
        <v>24.03</v>
      </c>
    </row>
    <row r="2989" spans="1:4" s="380" customFormat="1" ht="13.5" x14ac:dyDescent="0.25">
      <c r="A2989" s="383">
        <v>97612</v>
      </c>
      <c r="B2989" s="383" t="s">
        <v>3040</v>
      </c>
      <c r="C2989" s="383" t="s">
        <v>8</v>
      </c>
      <c r="D2989" s="384">
        <v>26.29</v>
      </c>
    </row>
    <row r="2990" spans="1:4" s="380" customFormat="1" ht="13.5" x14ac:dyDescent="0.25">
      <c r="A2990" s="383">
        <v>97613</v>
      </c>
      <c r="B2990" s="383" t="s">
        <v>3041</v>
      </c>
      <c r="C2990" s="383" t="s">
        <v>8</v>
      </c>
      <c r="D2990" s="384">
        <v>33.82</v>
      </c>
    </row>
    <row r="2991" spans="1:4" s="380" customFormat="1" ht="13.5" x14ac:dyDescent="0.25">
      <c r="A2991" s="383">
        <v>97614</v>
      </c>
      <c r="B2991" s="383" t="s">
        <v>3042</v>
      </c>
      <c r="C2991" s="383" t="s">
        <v>8</v>
      </c>
      <c r="D2991" s="384">
        <v>60.98</v>
      </c>
    </row>
    <row r="2992" spans="1:4" s="380" customFormat="1" ht="13.5" x14ac:dyDescent="0.25">
      <c r="A2992" s="383">
        <v>97615</v>
      </c>
      <c r="B2992" s="383" t="s">
        <v>3043</v>
      </c>
      <c r="C2992" s="383" t="s">
        <v>8</v>
      </c>
      <c r="D2992" s="384">
        <v>40.93</v>
      </c>
    </row>
    <row r="2993" spans="1:4" s="380" customFormat="1" ht="13.5" x14ac:dyDescent="0.25">
      <c r="A2993" s="383">
        <v>97616</v>
      </c>
      <c r="B2993" s="383" t="s">
        <v>3044</v>
      </c>
      <c r="C2993" s="383" t="s">
        <v>8</v>
      </c>
      <c r="D2993" s="384">
        <v>46</v>
      </c>
    </row>
    <row r="2994" spans="1:4" s="380" customFormat="1" ht="13.5" x14ac:dyDescent="0.25">
      <c r="A2994" s="383">
        <v>97617</v>
      </c>
      <c r="B2994" s="383" t="s">
        <v>3045</v>
      </c>
      <c r="C2994" s="383" t="s">
        <v>8</v>
      </c>
      <c r="D2994" s="384">
        <v>45.65</v>
      </c>
    </row>
    <row r="2995" spans="1:4" s="380" customFormat="1" ht="13.5" x14ac:dyDescent="0.25">
      <c r="A2995" s="383">
        <v>97618</v>
      </c>
      <c r="B2995" s="383" t="s">
        <v>3046</v>
      </c>
      <c r="C2995" s="383" t="s">
        <v>8</v>
      </c>
      <c r="D2995" s="384">
        <v>44.11</v>
      </c>
    </row>
    <row r="2996" spans="1:4" s="380" customFormat="1" ht="13.5" x14ac:dyDescent="0.25">
      <c r="A2996" s="383">
        <v>100902</v>
      </c>
      <c r="B2996" s="383" t="s">
        <v>3047</v>
      </c>
      <c r="C2996" s="383" t="s">
        <v>8</v>
      </c>
      <c r="D2996" s="384">
        <v>25.52</v>
      </c>
    </row>
    <row r="2997" spans="1:4" s="380" customFormat="1" ht="13.5" x14ac:dyDescent="0.25">
      <c r="A2997" s="383">
        <v>100903</v>
      </c>
      <c r="B2997" s="383" t="s">
        <v>3048</v>
      </c>
      <c r="C2997" s="383" t="s">
        <v>8</v>
      </c>
      <c r="D2997" s="384">
        <v>30.84</v>
      </c>
    </row>
    <row r="2998" spans="1:4" s="380" customFormat="1" ht="13.5" x14ac:dyDescent="0.25">
      <c r="A2998" s="383">
        <v>100904</v>
      </c>
      <c r="B2998" s="383" t="s">
        <v>3049</v>
      </c>
      <c r="C2998" s="383" t="s">
        <v>8</v>
      </c>
      <c r="D2998" s="384">
        <v>55.55</v>
      </c>
    </row>
    <row r="2999" spans="1:4" s="380" customFormat="1" ht="13.5" x14ac:dyDescent="0.25">
      <c r="A2999" s="383">
        <v>100905</v>
      </c>
      <c r="B2999" s="383" t="s">
        <v>3050</v>
      </c>
      <c r="C2999" s="383" t="s">
        <v>8</v>
      </c>
      <c r="D2999" s="384">
        <v>148.19999999999999</v>
      </c>
    </row>
    <row r="3000" spans="1:4" s="380" customFormat="1" ht="13.5" x14ac:dyDescent="0.25">
      <c r="A3000" s="383">
        <v>100906</v>
      </c>
      <c r="B3000" s="383" t="s">
        <v>3051</v>
      </c>
      <c r="C3000" s="383" t="s">
        <v>8</v>
      </c>
      <c r="D3000" s="384">
        <v>198.66</v>
      </c>
    </row>
    <row r="3001" spans="1:4" s="380" customFormat="1" ht="13.5" x14ac:dyDescent="0.25">
      <c r="A3001" s="383">
        <v>100919</v>
      </c>
      <c r="B3001" s="383" t="s">
        <v>3052</v>
      </c>
      <c r="C3001" s="383" t="s">
        <v>8</v>
      </c>
      <c r="D3001" s="384">
        <v>69.86</v>
      </c>
    </row>
    <row r="3002" spans="1:4" s="380" customFormat="1" ht="13.5" x14ac:dyDescent="0.25">
      <c r="A3002" s="383">
        <v>100920</v>
      </c>
      <c r="B3002" s="383" t="s">
        <v>3053</v>
      </c>
      <c r="C3002" s="383" t="s">
        <v>8</v>
      </c>
      <c r="D3002" s="384">
        <v>119.96</v>
      </c>
    </row>
    <row r="3003" spans="1:4" s="380" customFormat="1" ht="13.5" x14ac:dyDescent="0.25">
      <c r="A3003" s="383">
        <v>100921</v>
      </c>
      <c r="B3003" s="383" t="s">
        <v>3054</v>
      </c>
      <c r="C3003" s="383" t="s">
        <v>8</v>
      </c>
      <c r="D3003" s="384">
        <v>46.51</v>
      </c>
    </row>
    <row r="3004" spans="1:4" s="380" customFormat="1" ht="13.5" x14ac:dyDescent="0.25">
      <c r="A3004" s="383">
        <v>100922</v>
      </c>
      <c r="B3004" s="383" t="s">
        <v>3055</v>
      </c>
      <c r="C3004" s="383" t="s">
        <v>8</v>
      </c>
      <c r="D3004" s="384">
        <v>33.200000000000003</v>
      </c>
    </row>
    <row r="3005" spans="1:4" s="380" customFormat="1" ht="13.5" x14ac:dyDescent="0.25">
      <c r="A3005" s="383">
        <v>100923</v>
      </c>
      <c r="B3005" s="383" t="s">
        <v>3056</v>
      </c>
      <c r="C3005" s="383" t="s">
        <v>8</v>
      </c>
      <c r="D3005" s="384">
        <v>37.700000000000003</v>
      </c>
    </row>
    <row r="3006" spans="1:4" s="380" customFormat="1" ht="13.5" x14ac:dyDescent="0.25">
      <c r="A3006" s="383">
        <v>101489</v>
      </c>
      <c r="B3006" s="383" t="s">
        <v>3057</v>
      </c>
      <c r="C3006" s="383" t="s">
        <v>8</v>
      </c>
      <c r="D3006" s="385">
        <v>1254.6099999999999</v>
      </c>
    </row>
    <row r="3007" spans="1:4" s="380" customFormat="1" ht="13.5" x14ac:dyDescent="0.25">
      <c r="A3007" s="383">
        <v>101490</v>
      </c>
      <c r="B3007" s="383" t="s">
        <v>3058</v>
      </c>
      <c r="C3007" s="383" t="s">
        <v>8</v>
      </c>
      <c r="D3007" s="385">
        <v>1353.17</v>
      </c>
    </row>
    <row r="3008" spans="1:4" s="380" customFormat="1" ht="13.5" x14ac:dyDescent="0.25">
      <c r="A3008" s="383">
        <v>101491</v>
      </c>
      <c r="B3008" s="383" t="s">
        <v>3059</v>
      </c>
      <c r="C3008" s="383" t="s">
        <v>8</v>
      </c>
      <c r="D3008" s="385">
        <v>1398.27</v>
      </c>
    </row>
    <row r="3009" spans="1:4" s="380" customFormat="1" ht="13.5" x14ac:dyDescent="0.25">
      <c r="A3009" s="383">
        <v>101492</v>
      </c>
      <c r="B3009" s="383" t="s">
        <v>3060</v>
      </c>
      <c r="C3009" s="383" t="s">
        <v>8</v>
      </c>
      <c r="D3009" s="385">
        <v>1545.59</v>
      </c>
    </row>
    <row r="3010" spans="1:4" s="380" customFormat="1" ht="13.5" x14ac:dyDescent="0.25">
      <c r="A3010" s="383">
        <v>101493</v>
      </c>
      <c r="B3010" s="383" t="s">
        <v>3061</v>
      </c>
      <c r="C3010" s="383" t="s">
        <v>8</v>
      </c>
      <c r="D3010" s="385">
        <v>1240.6500000000001</v>
      </c>
    </row>
    <row r="3011" spans="1:4" s="380" customFormat="1" ht="13.5" x14ac:dyDescent="0.25">
      <c r="A3011" s="383">
        <v>101494</v>
      </c>
      <c r="B3011" s="383" t="s">
        <v>3062</v>
      </c>
      <c r="C3011" s="383" t="s">
        <v>8</v>
      </c>
      <c r="D3011" s="385">
        <v>1339.21</v>
      </c>
    </row>
    <row r="3012" spans="1:4" s="380" customFormat="1" ht="13.5" x14ac:dyDescent="0.25">
      <c r="A3012" s="383">
        <v>101495</v>
      </c>
      <c r="B3012" s="383" t="s">
        <v>3063</v>
      </c>
      <c r="C3012" s="383" t="s">
        <v>8</v>
      </c>
      <c r="D3012" s="385">
        <v>1384.31</v>
      </c>
    </row>
    <row r="3013" spans="1:4" s="380" customFormat="1" ht="13.5" x14ac:dyDescent="0.25">
      <c r="A3013" s="383">
        <v>101496</v>
      </c>
      <c r="B3013" s="383" t="s">
        <v>3064</v>
      </c>
      <c r="C3013" s="383" t="s">
        <v>8</v>
      </c>
      <c r="D3013" s="385">
        <v>1531.63</v>
      </c>
    </row>
    <row r="3014" spans="1:4" s="380" customFormat="1" ht="13.5" x14ac:dyDescent="0.25">
      <c r="A3014" s="383">
        <v>101497</v>
      </c>
      <c r="B3014" s="383" t="s">
        <v>3065</v>
      </c>
      <c r="C3014" s="383" t="s">
        <v>8</v>
      </c>
      <c r="D3014" s="385">
        <v>1542.13</v>
      </c>
    </row>
    <row r="3015" spans="1:4" s="380" customFormat="1" ht="13.5" x14ac:dyDescent="0.25">
      <c r="A3015" s="383">
        <v>101498</v>
      </c>
      <c r="B3015" s="383" t="s">
        <v>3066</v>
      </c>
      <c r="C3015" s="383" t="s">
        <v>8</v>
      </c>
      <c r="D3015" s="385">
        <v>1691.32</v>
      </c>
    </row>
    <row r="3016" spans="1:4" s="380" customFormat="1" ht="13.5" x14ac:dyDescent="0.25">
      <c r="A3016" s="383">
        <v>101499</v>
      </c>
      <c r="B3016" s="383" t="s">
        <v>3067</v>
      </c>
      <c r="C3016" s="383" t="s">
        <v>8</v>
      </c>
      <c r="D3016" s="385">
        <v>1759.58</v>
      </c>
    </row>
    <row r="3017" spans="1:4" s="380" customFormat="1" ht="13.5" x14ac:dyDescent="0.25">
      <c r="A3017" s="383">
        <v>101500</v>
      </c>
      <c r="B3017" s="383" t="s">
        <v>3068</v>
      </c>
      <c r="C3017" s="383" t="s">
        <v>8</v>
      </c>
      <c r="D3017" s="385">
        <v>1967.58</v>
      </c>
    </row>
    <row r="3018" spans="1:4" s="380" customFormat="1" ht="13.5" x14ac:dyDescent="0.25">
      <c r="A3018" s="383">
        <v>101501</v>
      </c>
      <c r="B3018" s="383" t="s">
        <v>3069</v>
      </c>
      <c r="C3018" s="383" t="s">
        <v>8</v>
      </c>
      <c r="D3018" s="385">
        <v>1534.88</v>
      </c>
    </row>
    <row r="3019" spans="1:4" s="380" customFormat="1" ht="13.5" x14ac:dyDescent="0.25">
      <c r="A3019" s="383">
        <v>101502</v>
      </c>
      <c r="B3019" s="383" t="s">
        <v>3070</v>
      </c>
      <c r="C3019" s="383" t="s">
        <v>8</v>
      </c>
      <c r="D3019" s="385">
        <v>1684.07</v>
      </c>
    </row>
    <row r="3020" spans="1:4" s="380" customFormat="1" ht="13.5" x14ac:dyDescent="0.25">
      <c r="A3020" s="383">
        <v>101503</v>
      </c>
      <c r="B3020" s="383" t="s">
        <v>3071</v>
      </c>
      <c r="C3020" s="383" t="s">
        <v>8</v>
      </c>
      <c r="D3020" s="385">
        <v>1752.33</v>
      </c>
    </row>
    <row r="3021" spans="1:4" s="380" customFormat="1" ht="13.5" x14ac:dyDescent="0.25">
      <c r="A3021" s="383">
        <v>101504</v>
      </c>
      <c r="B3021" s="383" t="s">
        <v>3072</v>
      </c>
      <c r="C3021" s="383" t="s">
        <v>8</v>
      </c>
      <c r="D3021" s="385">
        <v>1960.33</v>
      </c>
    </row>
    <row r="3022" spans="1:4" s="380" customFormat="1" ht="13.5" x14ac:dyDescent="0.25">
      <c r="A3022" s="383">
        <v>101505</v>
      </c>
      <c r="B3022" s="383" t="s">
        <v>3073</v>
      </c>
      <c r="C3022" s="383" t="s">
        <v>8</v>
      </c>
      <c r="D3022" s="385">
        <v>1659.83</v>
      </c>
    </row>
    <row r="3023" spans="1:4" s="380" customFormat="1" ht="13.5" x14ac:dyDescent="0.25">
      <c r="A3023" s="383">
        <v>101506</v>
      </c>
      <c r="B3023" s="383" t="s">
        <v>3074</v>
      </c>
      <c r="C3023" s="383" t="s">
        <v>8</v>
      </c>
      <c r="D3023" s="385">
        <v>1858.74</v>
      </c>
    </row>
    <row r="3024" spans="1:4" s="380" customFormat="1" ht="13.5" x14ac:dyDescent="0.25">
      <c r="A3024" s="383">
        <v>101507</v>
      </c>
      <c r="B3024" s="383" t="s">
        <v>3075</v>
      </c>
      <c r="C3024" s="383" t="s">
        <v>8</v>
      </c>
      <c r="D3024" s="385">
        <v>1949.76</v>
      </c>
    </row>
    <row r="3025" spans="1:4" s="380" customFormat="1" ht="13.5" x14ac:dyDescent="0.25">
      <c r="A3025" s="383">
        <v>101508</v>
      </c>
      <c r="B3025" s="383" t="s">
        <v>3076</v>
      </c>
      <c r="C3025" s="383" t="s">
        <v>8</v>
      </c>
      <c r="D3025" s="385">
        <v>2217.37</v>
      </c>
    </row>
    <row r="3026" spans="1:4" s="380" customFormat="1" ht="13.5" x14ac:dyDescent="0.25">
      <c r="A3026" s="383">
        <v>101509</v>
      </c>
      <c r="B3026" s="383" t="s">
        <v>3077</v>
      </c>
      <c r="C3026" s="383" t="s">
        <v>8</v>
      </c>
      <c r="D3026" s="385">
        <v>1888.98</v>
      </c>
    </row>
    <row r="3027" spans="1:4" s="380" customFormat="1" ht="13.5" x14ac:dyDescent="0.25">
      <c r="A3027" s="383">
        <v>101510</v>
      </c>
      <c r="B3027" s="383" t="s">
        <v>3078</v>
      </c>
      <c r="C3027" s="383" t="s">
        <v>8</v>
      </c>
      <c r="D3027" s="385">
        <v>2087.89</v>
      </c>
    </row>
    <row r="3028" spans="1:4" s="380" customFormat="1" ht="13.5" x14ac:dyDescent="0.25">
      <c r="A3028" s="383">
        <v>101511</v>
      </c>
      <c r="B3028" s="383" t="s">
        <v>3079</v>
      </c>
      <c r="C3028" s="383" t="s">
        <v>8</v>
      </c>
      <c r="D3028" s="385">
        <v>2178.91</v>
      </c>
    </row>
    <row r="3029" spans="1:4" s="380" customFormat="1" ht="13.5" x14ac:dyDescent="0.25">
      <c r="A3029" s="383">
        <v>101512</v>
      </c>
      <c r="B3029" s="383" t="s">
        <v>3080</v>
      </c>
      <c r="C3029" s="383" t="s">
        <v>8</v>
      </c>
      <c r="D3029" s="385">
        <v>2446.52</v>
      </c>
    </row>
    <row r="3030" spans="1:4" s="380" customFormat="1" ht="13.5" x14ac:dyDescent="0.25">
      <c r="A3030" s="383">
        <v>101513</v>
      </c>
      <c r="B3030" s="383" t="s">
        <v>3081</v>
      </c>
      <c r="C3030" s="383" t="s">
        <v>8</v>
      </c>
      <c r="D3030" s="384">
        <v>774.04</v>
      </c>
    </row>
    <row r="3031" spans="1:4" s="380" customFormat="1" ht="13.5" x14ac:dyDescent="0.25">
      <c r="A3031" s="383">
        <v>101514</v>
      </c>
      <c r="B3031" s="383" t="s">
        <v>3082</v>
      </c>
      <c r="C3031" s="383" t="s">
        <v>8</v>
      </c>
      <c r="D3031" s="384">
        <v>892.31</v>
      </c>
    </row>
    <row r="3032" spans="1:4" s="380" customFormat="1" ht="13.5" x14ac:dyDescent="0.25">
      <c r="A3032" s="383">
        <v>101515</v>
      </c>
      <c r="B3032" s="383" t="s">
        <v>3083</v>
      </c>
      <c r="C3032" s="383" t="s">
        <v>8</v>
      </c>
      <c r="D3032" s="384">
        <v>946.43</v>
      </c>
    </row>
    <row r="3033" spans="1:4" s="380" customFormat="1" ht="13.5" x14ac:dyDescent="0.25">
      <c r="A3033" s="383">
        <v>101516</v>
      </c>
      <c r="B3033" s="383" t="s">
        <v>3084</v>
      </c>
      <c r="C3033" s="383" t="s">
        <v>8</v>
      </c>
      <c r="D3033" s="385">
        <v>1088.2</v>
      </c>
    </row>
    <row r="3034" spans="1:4" s="380" customFormat="1" ht="13.5" x14ac:dyDescent="0.25">
      <c r="A3034" s="383">
        <v>101517</v>
      </c>
      <c r="B3034" s="383" t="s">
        <v>3085</v>
      </c>
      <c r="C3034" s="383" t="s">
        <v>8</v>
      </c>
      <c r="D3034" s="384">
        <v>760.09</v>
      </c>
    </row>
    <row r="3035" spans="1:4" s="380" customFormat="1" ht="13.5" x14ac:dyDescent="0.25">
      <c r="A3035" s="383">
        <v>101518</v>
      </c>
      <c r="B3035" s="383" t="s">
        <v>3086</v>
      </c>
      <c r="C3035" s="383" t="s">
        <v>8</v>
      </c>
      <c r="D3035" s="384">
        <v>878.36</v>
      </c>
    </row>
    <row r="3036" spans="1:4" s="380" customFormat="1" ht="13.5" x14ac:dyDescent="0.25">
      <c r="A3036" s="383">
        <v>101519</v>
      </c>
      <c r="B3036" s="383" t="s">
        <v>3087</v>
      </c>
      <c r="C3036" s="383" t="s">
        <v>8</v>
      </c>
      <c r="D3036" s="384">
        <v>932.48</v>
      </c>
    </row>
    <row r="3037" spans="1:4" s="380" customFormat="1" ht="13.5" x14ac:dyDescent="0.25">
      <c r="A3037" s="383">
        <v>101520</v>
      </c>
      <c r="B3037" s="383" t="s">
        <v>3088</v>
      </c>
      <c r="C3037" s="383" t="s">
        <v>8</v>
      </c>
      <c r="D3037" s="385">
        <v>1074.25</v>
      </c>
    </row>
    <row r="3038" spans="1:4" s="380" customFormat="1" ht="13.5" x14ac:dyDescent="0.25">
      <c r="A3038" s="383">
        <v>101521</v>
      </c>
      <c r="B3038" s="383" t="s">
        <v>3089</v>
      </c>
      <c r="C3038" s="383" t="s">
        <v>8</v>
      </c>
      <c r="D3038" s="385">
        <v>1077.77</v>
      </c>
    </row>
    <row r="3039" spans="1:4" s="380" customFormat="1" ht="13.5" x14ac:dyDescent="0.25">
      <c r="A3039" s="383">
        <v>101522</v>
      </c>
      <c r="B3039" s="383" t="s">
        <v>3090</v>
      </c>
      <c r="C3039" s="383" t="s">
        <v>8</v>
      </c>
      <c r="D3039" s="385">
        <v>1255.18</v>
      </c>
    </row>
    <row r="3040" spans="1:4" s="380" customFormat="1" ht="13.5" x14ac:dyDescent="0.25">
      <c r="A3040" s="383">
        <v>101523</v>
      </c>
      <c r="B3040" s="383" t="s">
        <v>3091</v>
      </c>
      <c r="C3040" s="383" t="s">
        <v>8</v>
      </c>
      <c r="D3040" s="385">
        <v>1336.36</v>
      </c>
    </row>
    <row r="3041" spans="1:4" s="380" customFormat="1" ht="13.5" x14ac:dyDescent="0.25">
      <c r="A3041" s="383">
        <v>101524</v>
      </c>
      <c r="B3041" s="383" t="s">
        <v>3092</v>
      </c>
      <c r="C3041" s="383" t="s">
        <v>8</v>
      </c>
      <c r="D3041" s="385">
        <v>1549.01</v>
      </c>
    </row>
    <row r="3042" spans="1:4" s="380" customFormat="1" ht="13.5" x14ac:dyDescent="0.25">
      <c r="A3042" s="383">
        <v>101525</v>
      </c>
      <c r="B3042" s="383" t="s">
        <v>3093</v>
      </c>
      <c r="C3042" s="383" t="s">
        <v>8</v>
      </c>
      <c r="D3042" s="385">
        <v>1070.53</v>
      </c>
    </row>
    <row r="3043" spans="1:4" s="380" customFormat="1" ht="13.5" x14ac:dyDescent="0.25">
      <c r="A3043" s="383">
        <v>101526</v>
      </c>
      <c r="B3043" s="383" t="s">
        <v>3094</v>
      </c>
      <c r="C3043" s="383" t="s">
        <v>8</v>
      </c>
      <c r="D3043" s="385">
        <v>1247.94</v>
      </c>
    </row>
    <row r="3044" spans="1:4" s="380" customFormat="1" ht="13.5" x14ac:dyDescent="0.25">
      <c r="A3044" s="383">
        <v>101527</v>
      </c>
      <c r="B3044" s="383" t="s">
        <v>3095</v>
      </c>
      <c r="C3044" s="383" t="s">
        <v>8</v>
      </c>
      <c r="D3044" s="385">
        <v>1329.12</v>
      </c>
    </row>
    <row r="3045" spans="1:4" s="380" customFormat="1" ht="13.5" x14ac:dyDescent="0.25">
      <c r="A3045" s="383">
        <v>101528</v>
      </c>
      <c r="B3045" s="383" t="s">
        <v>3096</v>
      </c>
      <c r="C3045" s="383" t="s">
        <v>8</v>
      </c>
      <c r="D3045" s="385">
        <v>1541.77</v>
      </c>
    </row>
    <row r="3046" spans="1:4" s="380" customFormat="1" ht="13.5" x14ac:dyDescent="0.25">
      <c r="A3046" s="383">
        <v>101529</v>
      </c>
      <c r="B3046" s="383" t="s">
        <v>3097</v>
      </c>
      <c r="C3046" s="383" t="s">
        <v>8</v>
      </c>
      <c r="D3046" s="385">
        <v>1213.3800000000001</v>
      </c>
    </row>
    <row r="3047" spans="1:4" s="380" customFormat="1" ht="13.5" x14ac:dyDescent="0.25">
      <c r="A3047" s="383">
        <v>101530</v>
      </c>
      <c r="B3047" s="383" t="s">
        <v>3098</v>
      </c>
      <c r="C3047" s="383" t="s">
        <v>8</v>
      </c>
      <c r="D3047" s="385">
        <v>1449.92</v>
      </c>
    </row>
    <row r="3048" spans="1:4" s="380" customFormat="1" ht="13.5" x14ac:dyDescent="0.25">
      <c r="A3048" s="383">
        <v>101531</v>
      </c>
      <c r="B3048" s="383" t="s">
        <v>3099</v>
      </c>
      <c r="C3048" s="383" t="s">
        <v>8</v>
      </c>
      <c r="D3048" s="385">
        <v>1558.16</v>
      </c>
    </row>
    <row r="3049" spans="1:4" s="380" customFormat="1" ht="13.5" x14ac:dyDescent="0.25">
      <c r="A3049" s="383">
        <v>101532</v>
      </c>
      <c r="B3049" s="383" t="s">
        <v>3100</v>
      </c>
      <c r="C3049" s="383" t="s">
        <v>8</v>
      </c>
      <c r="D3049" s="385">
        <v>1841.7</v>
      </c>
    </row>
    <row r="3050" spans="1:4" s="380" customFormat="1" ht="13.5" x14ac:dyDescent="0.25">
      <c r="A3050" s="383">
        <v>101533</v>
      </c>
      <c r="B3050" s="383" t="s">
        <v>3101</v>
      </c>
      <c r="C3050" s="383" t="s">
        <v>8</v>
      </c>
      <c r="D3050" s="385">
        <v>1442.54</v>
      </c>
    </row>
    <row r="3051" spans="1:4" s="380" customFormat="1" ht="13.5" x14ac:dyDescent="0.25">
      <c r="A3051" s="383">
        <v>101534</v>
      </c>
      <c r="B3051" s="383" t="s">
        <v>3102</v>
      </c>
      <c r="C3051" s="383" t="s">
        <v>8</v>
      </c>
      <c r="D3051" s="385">
        <v>1679.08</v>
      </c>
    </row>
    <row r="3052" spans="1:4" s="380" customFormat="1" ht="13.5" x14ac:dyDescent="0.25">
      <c r="A3052" s="383">
        <v>101535</v>
      </c>
      <c r="B3052" s="383" t="s">
        <v>3103</v>
      </c>
      <c r="C3052" s="383" t="s">
        <v>8</v>
      </c>
      <c r="D3052" s="385">
        <v>1787.32</v>
      </c>
    </row>
    <row r="3053" spans="1:4" s="380" customFormat="1" ht="13.5" x14ac:dyDescent="0.25">
      <c r="A3053" s="383">
        <v>101536</v>
      </c>
      <c r="B3053" s="383" t="s">
        <v>3104</v>
      </c>
      <c r="C3053" s="383" t="s">
        <v>8</v>
      </c>
      <c r="D3053" s="385">
        <v>2070.86</v>
      </c>
    </row>
    <row r="3054" spans="1:4" s="380" customFormat="1" ht="13.5" x14ac:dyDescent="0.25">
      <c r="A3054" s="383">
        <v>101537</v>
      </c>
      <c r="B3054" s="383" t="s">
        <v>3105</v>
      </c>
      <c r="C3054" s="383" t="s">
        <v>8</v>
      </c>
      <c r="D3054" s="384">
        <v>136.13</v>
      </c>
    </row>
    <row r="3055" spans="1:4" s="380" customFormat="1" ht="13.5" x14ac:dyDescent="0.25">
      <c r="A3055" s="383">
        <v>101538</v>
      </c>
      <c r="B3055" s="383" t="s">
        <v>3106</v>
      </c>
      <c r="C3055" s="383" t="s">
        <v>8</v>
      </c>
      <c r="D3055" s="384">
        <v>46.3</v>
      </c>
    </row>
    <row r="3056" spans="1:4" s="380" customFormat="1" ht="13.5" x14ac:dyDescent="0.25">
      <c r="A3056" s="383">
        <v>101539</v>
      </c>
      <c r="B3056" s="383" t="s">
        <v>3107</v>
      </c>
      <c r="C3056" s="383" t="s">
        <v>8</v>
      </c>
      <c r="D3056" s="384">
        <v>75.319999999999993</v>
      </c>
    </row>
    <row r="3057" spans="1:4" s="380" customFormat="1" ht="13.5" x14ac:dyDescent="0.25">
      <c r="A3057" s="383">
        <v>101540</v>
      </c>
      <c r="B3057" s="383" t="s">
        <v>3108</v>
      </c>
      <c r="C3057" s="383" t="s">
        <v>8</v>
      </c>
      <c r="D3057" s="384">
        <v>128.38</v>
      </c>
    </row>
    <row r="3058" spans="1:4" s="380" customFormat="1" ht="13.5" x14ac:dyDescent="0.25">
      <c r="A3058" s="383">
        <v>101541</v>
      </c>
      <c r="B3058" s="383" t="s">
        <v>3109</v>
      </c>
      <c r="C3058" s="383" t="s">
        <v>8</v>
      </c>
      <c r="D3058" s="384">
        <v>167.11</v>
      </c>
    </row>
    <row r="3059" spans="1:4" s="380" customFormat="1" ht="13.5" x14ac:dyDescent="0.25">
      <c r="A3059" s="383">
        <v>101542</v>
      </c>
      <c r="B3059" s="383" t="s">
        <v>3110</v>
      </c>
      <c r="C3059" s="383" t="s">
        <v>8</v>
      </c>
      <c r="D3059" s="384">
        <v>34.549999999999997</v>
      </c>
    </row>
    <row r="3060" spans="1:4" s="380" customFormat="1" ht="13.5" x14ac:dyDescent="0.25">
      <c r="A3060" s="383">
        <v>101543</v>
      </c>
      <c r="B3060" s="383" t="s">
        <v>3111</v>
      </c>
      <c r="C3060" s="383" t="s">
        <v>8</v>
      </c>
      <c r="D3060" s="384">
        <v>60.74</v>
      </c>
    </row>
    <row r="3061" spans="1:4" s="380" customFormat="1" ht="13.5" x14ac:dyDescent="0.25">
      <c r="A3061" s="383">
        <v>101544</v>
      </c>
      <c r="B3061" s="383" t="s">
        <v>3112</v>
      </c>
      <c r="C3061" s="383" t="s">
        <v>8</v>
      </c>
      <c r="D3061" s="384">
        <v>97.8</v>
      </c>
    </row>
    <row r="3062" spans="1:4" s="380" customFormat="1" ht="13.5" x14ac:dyDescent="0.25">
      <c r="A3062" s="383">
        <v>101545</v>
      </c>
      <c r="B3062" s="383" t="s">
        <v>3113</v>
      </c>
      <c r="C3062" s="383" t="s">
        <v>8</v>
      </c>
      <c r="D3062" s="384">
        <v>143.01</v>
      </c>
    </row>
    <row r="3063" spans="1:4" s="380" customFormat="1" ht="13.5" x14ac:dyDescent="0.25">
      <c r="A3063" s="383">
        <v>101546</v>
      </c>
      <c r="B3063" s="383" t="s">
        <v>3114</v>
      </c>
      <c r="C3063" s="383" t="s">
        <v>8</v>
      </c>
      <c r="D3063" s="384">
        <v>28.3</v>
      </c>
    </row>
    <row r="3064" spans="1:4" s="380" customFormat="1" ht="13.5" x14ac:dyDescent="0.25">
      <c r="A3064" s="383">
        <v>101547</v>
      </c>
      <c r="B3064" s="383" t="s">
        <v>3115</v>
      </c>
      <c r="C3064" s="383" t="s">
        <v>8</v>
      </c>
      <c r="D3064" s="384">
        <v>88.8</v>
      </c>
    </row>
    <row r="3065" spans="1:4" s="380" customFormat="1" ht="13.5" x14ac:dyDescent="0.25">
      <c r="A3065" s="383">
        <v>101548</v>
      </c>
      <c r="B3065" s="383" t="s">
        <v>3116</v>
      </c>
      <c r="C3065" s="383" t="s">
        <v>8</v>
      </c>
      <c r="D3065" s="384">
        <v>6.96</v>
      </c>
    </row>
    <row r="3066" spans="1:4" s="380" customFormat="1" ht="13.5" x14ac:dyDescent="0.25">
      <c r="A3066" s="383">
        <v>101549</v>
      </c>
      <c r="B3066" s="383" t="s">
        <v>3117</v>
      </c>
      <c r="C3066" s="383" t="s">
        <v>8</v>
      </c>
      <c r="D3066" s="384">
        <v>18.649999999999999</v>
      </c>
    </row>
    <row r="3067" spans="1:4" s="380" customFormat="1" ht="13.5" x14ac:dyDescent="0.25">
      <c r="A3067" s="383">
        <v>101553</v>
      </c>
      <c r="B3067" s="383" t="s">
        <v>3118</v>
      </c>
      <c r="C3067" s="383" t="s">
        <v>8</v>
      </c>
      <c r="D3067" s="384">
        <v>16.48</v>
      </c>
    </row>
    <row r="3068" spans="1:4" s="380" customFormat="1" ht="13.5" x14ac:dyDescent="0.25">
      <c r="A3068" s="383">
        <v>101554</v>
      </c>
      <c r="B3068" s="383" t="s">
        <v>3119</v>
      </c>
      <c r="C3068" s="383" t="s">
        <v>8</v>
      </c>
      <c r="D3068" s="384">
        <v>11.57</v>
      </c>
    </row>
    <row r="3069" spans="1:4" s="380" customFormat="1" ht="13.5" x14ac:dyDescent="0.25">
      <c r="A3069" s="383">
        <v>101555</v>
      </c>
      <c r="B3069" s="383" t="s">
        <v>3120</v>
      </c>
      <c r="C3069" s="383" t="s">
        <v>8</v>
      </c>
      <c r="D3069" s="384">
        <v>7.1</v>
      </c>
    </row>
    <row r="3070" spans="1:4" s="380" customFormat="1" ht="13.5" x14ac:dyDescent="0.25">
      <c r="A3070" s="383">
        <v>101556</v>
      </c>
      <c r="B3070" s="383" t="s">
        <v>3121</v>
      </c>
      <c r="C3070" s="383" t="s">
        <v>8</v>
      </c>
      <c r="D3070" s="384">
        <v>6.38</v>
      </c>
    </row>
    <row r="3071" spans="1:4" s="380" customFormat="1" ht="13.5" x14ac:dyDescent="0.25">
      <c r="A3071" s="383">
        <v>101560</v>
      </c>
      <c r="B3071" s="383" t="s">
        <v>3122</v>
      </c>
      <c r="C3071" s="383" t="s">
        <v>51</v>
      </c>
      <c r="D3071" s="384">
        <v>12.07</v>
      </c>
    </row>
    <row r="3072" spans="1:4" s="380" customFormat="1" ht="13.5" x14ac:dyDescent="0.25">
      <c r="A3072" s="383">
        <v>101561</v>
      </c>
      <c r="B3072" s="383" t="s">
        <v>3123</v>
      </c>
      <c r="C3072" s="383" t="s">
        <v>51</v>
      </c>
      <c r="D3072" s="384">
        <v>18.48</v>
      </c>
    </row>
    <row r="3073" spans="1:4" s="380" customFormat="1" ht="13.5" x14ac:dyDescent="0.25">
      <c r="A3073" s="383">
        <v>101562</v>
      </c>
      <c r="B3073" s="383" t="s">
        <v>3124</v>
      </c>
      <c r="C3073" s="383" t="s">
        <v>51</v>
      </c>
      <c r="D3073" s="384">
        <v>28.1</v>
      </c>
    </row>
    <row r="3074" spans="1:4" s="380" customFormat="1" ht="13.5" x14ac:dyDescent="0.25">
      <c r="A3074" s="383">
        <v>101563</v>
      </c>
      <c r="B3074" s="383" t="s">
        <v>3125</v>
      </c>
      <c r="C3074" s="383" t="s">
        <v>51</v>
      </c>
      <c r="D3074" s="384">
        <v>38.729999999999997</v>
      </c>
    </row>
    <row r="3075" spans="1:4" s="380" customFormat="1" ht="13.5" x14ac:dyDescent="0.25">
      <c r="A3075" s="383">
        <v>101564</v>
      </c>
      <c r="B3075" s="383" t="s">
        <v>3126</v>
      </c>
      <c r="C3075" s="383" t="s">
        <v>51</v>
      </c>
      <c r="D3075" s="384">
        <v>55.17</v>
      </c>
    </row>
    <row r="3076" spans="1:4" s="380" customFormat="1" ht="13.5" x14ac:dyDescent="0.25">
      <c r="A3076" s="383">
        <v>101565</v>
      </c>
      <c r="B3076" s="383" t="s">
        <v>3127</v>
      </c>
      <c r="C3076" s="383" t="s">
        <v>51</v>
      </c>
      <c r="D3076" s="384">
        <v>76.400000000000006</v>
      </c>
    </row>
    <row r="3077" spans="1:4" s="380" customFormat="1" ht="13.5" x14ac:dyDescent="0.25">
      <c r="A3077" s="383">
        <v>101567</v>
      </c>
      <c r="B3077" s="383" t="s">
        <v>3128</v>
      </c>
      <c r="C3077" s="383" t="s">
        <v>51</v>
      </c>
      <c r="D3077" s="384">
        <v>101.46</v>
      </c>
    </row>
    <row r="3078" spans="1:4" s="380" customFormat="1" ht="13.5" x14ac:dyDescent="0.25">
      <c r="A3078" s="383">
        <v>101568</v>
      </c>
      <c r="B3078" s="383" t="s">
        <v>3129</v>
      </c>
      <c r="C3078" s="383" t="s">
        <v>51</v>
      </c>
      <c r="D3078" s="384">
        <v>132.05000000000001</v>
      </c>
    </row>
    <row r="3079" spans="1:4" s="380" customFormat="1" ht="13.5" x14ac:dyDescent="0.25">
      <c r="A3079" s="383">
        <v>101626</v>
      </c>
      <c r="B3079" s="383" t="s">
        <v>3130</v>
      </c>
      <c r="C3079" s="383" t="s">
        <v>8</v>
      </c>
      <c r="D3079" s="384">
        <v>105.51</v>
      </c>
    </row>
    <row r="3080" spans="1:4" s="380" customFormat="1" ht="13.5" x14ac:dyDescent="0.25">
      <c r="A3080" s="383">
        <v>101627</v>
      </c>
      <c r="B3080" s="383" t="s">
        <v>3131</v>
      </c>
      <c r="C3080" s="383" t="s">
        <v>8</v>
      </c>
      <c r="D3080" s="384">
        <v>162.62</v>
      </c>
    </row>
    <row r="3081" spans="1:4" s="380" customFormat="1" ht="13.5" x14ac:dyDescent="0.25">
      <c r="A3081" s="383">
        <v>101628</v>
      </c>
      <c r="B3081" s="383" t="s">
        <v>3132</v>
      </c>
      <c r="C3081" s="383" t="s">
        <v>8</v>
      </c>
      <c r="D3081" s="384">
        <v>79.09</v>
      </c>
    </row>
    <row r="3082" spans="1:4" s="380" customFormat="1" ht="13.5" x14ac:dyDescent="0.25">
      <c r="A3082" s="383">
        <v>101629</v>
      </c>
      <c r="B3082" s="383" t="s">
        <v>3133</v>
      </c>
      <c r="C3082" s="383" t="s">
        <v>8</v>
      </c>
      <c r="D3082" s="384">
        <v>92.7</v>
      </c>
    </row>
    <row r="3083" spans="1:4" s="380" customFormat="1" ht="13.5" x14ac:dyDescent="0.25">
      <c r="A3083" s="383">
        <v>101630</v>
      </c>
      <c r="B3083" s="383" t="s">
        <v>3134</v>
      </c>
      <c r="C3083" s="383" t="s">
        <v>8</v>
      </c>
      <c r="D3083" s="384">
        <v>57.24</v>
      </c>
    </row>
    <row r="3084" spans="1:4" s="380" customFormat="1" ht="13.5" x14ac:dyDescent="0.25">
      <c r="A3084" s="383">
        <v>101631</v>
      </c>
      <c r="B3084" s="383" t="s">
        <v>3135</v>
      </c>
      <c r="C3084" s="383" t="s">
        <v>8</v>
      </c>
      <c r="D3084" s="384">
        <v>21.14</v>
      </c>
    </row>
    <row r="3085" spans="1:4" s="380" customFormat="1" ht="13.5" x14ac:dyDescent="0.25">
      <c r="A3085" s="383">
        <v>101632</v>
      </c>
      <c r="B3085" s="383" t="s">
        <v>3136</v>
      </c>
      <c r="C3085" s="383" t="s">
        <v>8</v>
      </c>
      <c r="D3085" s="384">
        <v>23.12</v>
      </c>
    </row>
    <row r="3086" spans="1:4" s="380" customFormat="1" ht="13.5" x14ac:dyDescent="0.25">
      <c r="A3086" s="383">
        <v>101633</v>
      </c>
      <c r="B3086" s="383" t="s">
        <v>3137</v>
      </c>
      <c r="C3086" s="383" t="s">
        <v>8</v>
      </c>
      <c r="D3086" s="384">
        <v>69.180000000000007</v>
      </c>
    </row>
    <row r="3087" spans="1:4" s="380" customFormat="1" ht="13.5" x14ac:dyDescent="0.25">
      <c r="A3087" s="383">
        <v>101636</v>
      </c>
      <c r="B3087" s="383" t="s">
        <v>3138</v>
      </c>
      <c r="C3087" s="383" t="s">
        <v>8</v>
      </c>
      <c r="D3087" s="384">
        <v>117.13</v>
      </c>
    </row>
    <row r="3088" spans="1:4" s="380" customFormat="1" ht="13.5" x14ac:dyDescent="0.25">
      <c r="A3088" s="383">
        <v>101637</v>
      </c>
      <c r="B3088" s="383" t="s">
        <v>3139</v>
      </c>
      <c r="C3088" s="383" t="s">
        <v>8</v>
      </c>
      <c r="D3088" s="384">
        <v>109.77</v>
      </c>
    </row>
    <row r="3089" spans="1:4" s="380" customFormat="1" ht="13.5" x14ac:dyDescent="0.25">
      <c r="A3089" s="383">
        <v>101640</v>
      </c>
      <c r="B3089" s="383" t="s">
        <v>3140</v>
      </c>
      <c r="C3089" s="383" t="s">
        <v>8</v>
      </c>
      <c r="D3089" s="384">
        <v>104.93</v>
      </c>
    </row>
    <row r="3090" spans="1:4" s="380" customFormat="1" ht="13.5" x14ac:dyDescent="0.25">
      <c r="A3090" s="383">
        <v>101641</v>
      </c>
      <c r="B3090" s="383" t="s">
        <v>3141</v>
      </c>
      <c r="C3090" s="383" t="s">
        <v>8</v>
      </c>
      <c r="D3090" s="384">
        <v>54.19</v>
      </c>
    </row>
    <row r="3091" spans="1:4" s="380" customFormat="1" ht="13.5" x14ac:dyDescent="0.25">
      <c r="A3091" s="383">
        <v>101642</v>
      </c>
      <c r="B3091" s="383" t="s">
        <v>3142</v>
      </c>
      <c r="C3091" s="383" t="s">
        <v>8</v>
      </c>
      <c r="D3091" s="384">
        <v>27.03</v>
      </c>
    </row>
    <row r="3092" spans="1:4" s="380" customFormat="1" ht="13.5" x14ac:dyDescent="0.25">
      <c r="A3092" s="383">
        <v>101643</v>
      </c>
      <c r="B3092" s="383" t="s">
        <v>3143</v>
      </c>
      <c r="C3092" s="383" t="s">
        <v>8</v>
      </c>
      <c r="D3092" s="384">
        <v>47.26</v>
      </c>
    </row>
    <row r="3093" spans="1:4" s="380" customFormat="1" ht="13.5" x14ac:dyDescent="0.25">
      <c r="A3093" s="383">
        <v>101644</v>
      </c>
      <c r="B3093" s="383" t="s">
        <v>3144</v>
      </c>
      <c r="C3093" s="383" t="s">
        <v>8</v>
      </c>
      <c r="D3093" s="384">
        <v>64.069999999999993</v>
      </c>
    </row>
    <row r="3094" spans="1:4" s="380" customFormat="1" ht="13.5" x14ac:dyDescent="0.25">
      <c r="A3094" s="383">
        <v>101645</v>
      </c>
      <c r="B3094" s="383" t="s">
        <v>3145</v>
      </c>
      <c r="C3094" s="383" t="s">
        <v>8</v>
      </c>
      <c r="D3094" s="384">
        <v>30.16</v>
      </c>
    </row>
    <row r="3095" spans="1:4" s="380" customFormat="1" ht="13.5" x14ac:dyDescent="0.25">
      <c r="A3095" s="383">
        <v>101646</v>
      </c>
      <c r="B3095" s="383" t="s">
        <v>3146</v>
      </c>
      <c r="C3095" s="383" t="s">
        <v>8</v>
      </c>
      <c r="D3095" s="384">
        <v>40.159999999999997</v>
      </c>
    </row>
    <row r="3096" spans="1:4" s="380" customFormat="1" ht="13.5" x14ac:dyDescent="0.25">
      <c r="A3096" s="383">
        <v>101647</v>
      </c>
      <c r="B3096" s="383" t="s">
        <v>3147</v>
      </c>
      <c r="C3096" s="383" t="s">
        <v>8</v>
      </c>
      <c r="D3096" s="384">
        <v>74.02</v>
      </c>
    </row>
    <row r="3097" spans="1:4" s="380" customFormat="1" ht="13.5" x14ac:dyDescent="0.25">
      <c r="A3097" s="383">
        <v>101648</v>
      </c>
      <c r="B3097" s="383" t="s">
        <v>3148</v>
      </c>
      <c r="C3097" s="383" t="s">
        <v>8</v>
      </c>
      <c r="D3097" s="384">
        <v>57.18</v>
      </c>
    </row>
    <row r="3098" spans="1:4" s="380" customFormat="1" ht="13.5" x14ac:dyDescent="0.25">
      <c r="A3098" s="383">
        <v>101649</v>
      </c>
      <c r="B3098" s="383" t="s">
        <v>3149</v>
      </c>
      <c r="C3098" s="383" t="s">
        <v>8</v>
      </c>
      <c r="D3098" s="384">
        <v>65.94</v>
      </c>
    </row>
    <row r="3099" spans="1:4" s="380" customFormat="1" ht="13.5" x14ac:dyDescent="0.25">
      <c r="A3099" s="383">
        <v>101650</v>
      </c>
      <c r="B3099" s="383" t="s">
        <v>3150</v>
      </c>
      <c r="C3099" s="383" t="s">
        <v>8</v>
      </c>
      <c r="D3099" s="384">
        <v>76.69</v>
      </c>
    </row>
    <row r="3100" spans="1:4" s="380" customFormat="1" ht="13.5" x14ac:dyDescent="0.25">
      <c r="A3100" s="383">
        <v>101651</v>
      </c>
      <c r="B3100" s="383" t="s">
        <v>3151</v>
      </c>
      <c r="C3100" s="383" t="s">
        <v>8</v>
      </c>
      <c r="D3100" s="384">
        <v>47.84</v>
      </c>
    </row>
    <row r="3101" spans="1:4" s="380" customFormat="1" ht="13.5" x14ac:dyDescent="0.25">
      <c r="A3101" s="383">
        <v>101652</v>
      </c>
      <c r="B3101" s="383" t="s">
        <v>3152</v>
      </c>
      <c r="C3101" s="383" t="s">
        <v>8</v>
      </c>
      <c r="D3101" s="384">
        <v>325.79000000000002</v>
      </c>
    </row>
    <row r="3102" spans="1:4" s="380" customFormat="1" ht="13.5" x14ac:dyDescent="0.25">
      <c r="A3102" s="383">
        <v>101653</v>
      </c>
      <c r="B3102" s="383" t="s">
        <v>3153</v>
      </c>
      <c r="C3102" s="383" t="s">
        <v>8</v>
      </c>
      <c r="D3102" s="384">
        <v>204.55</v>
      </c>
    </row>
    <row r="3103" spans="1:4" s="380" customFormat="1" ht="13.5" x14ac:dyDescent="0.25">
      <c r="A3103" s="383">
        <v>101654</v>
      </c>
      <c r="B3103" s="383" t="s">
        <v>3154</v>
      </c>
      <c r="C3103" s="383" t="s">
        <v>8</v>
      </c>
      <c r="D3103" s="384">
        <v>291.64</v>
      </c>
    </row>
    <row r="3104" spans="1:4" s="380" customFormat="1" ht="13.5" x14ac:dyDescent="0.25">
      <c r="A3104" s="383">
        <v>101655</v>
      </c>
      <c r="B3104" s="383" t="s">
        <v>3155</v>
      </c>
      <c r="C3104" s="383" t="s">
        <v>8</v>
      </c>
      <c r="D3104" s="384">
        <v>491.17</v>
      </c>
    </row>
    <row r="3105" spans="1:4" s="380" customFormat="1" ht="13.5" x14ac:dyDescent="0.25">
      <c r="A3105" s="383">
        <v>101656</v>
      </c>
      <c r="B3105" s="383" t="s">
        <v>3156</v>
      </c>
      <c r="C3105" s="383" t="s">
        <v>8</v>
      </c>
      <c r="D3105" s="384">
        <v>537.76</v>
      </c>
    </row>
    <row r="3106" spans="1:4" s="380" customFormat="1" ht="13.5" x14ac:dyDescent="0.25">
      <c r="A3106" s="383">
        <v>101657</v>
      </c>
      <c r="B3106" s="383" t="s">
        <v>3157</v>
      </c>
      <c r="C3106" s="383" t="s">
        <v>8</v>
      </c>
      <c r="D3106" s="384">
        <v>636.99</v>
      </c>
    </row>
    <row r="3107" spans="1:4" s="380" customFormat="1" ht="13.5" x14ac:dyDescent="0.25">
      <c r="A3107" s="383">
        <v>101658</v>
      </c>
      <c r="B3107" s="383" t="s">
        <v>3158</v>
      </c>
      <c r="C3107" s="383" t="s">
        <v>8</v>
      </c>
      <c r="D3107" s="384">
        <v>841.05</v>
      </c>
    </row>
    <row r="3108" spans="1:4" s="380" customFormat="1" ht="13.5" x14ac:dyDescent="0.25">
      <c r="A3108" s="383">
        <v>101659</v>
      </c>
      <c r="B3108" s="383" t="s">
        <v>3159</v>
      </c>
      <c r="C3108" s="383" t="s">
        <v>8</v>
      </c>
      <c r="D3108" s="384">
        <v>967.96</v>
      </c>
    </row>
    <row r="3109" spans="1:4" s="380" customFormat="1" ht="13.5" x14ac:dyDescent="0.25">
      <c r="A3109" s="383">
        <v>101660</v>
      </c>
      <c r="B3109" s="383" t="s">
        <v>3160</v>
      </c>
      <c r="C3109" s="383" t="s">
        <v>8</v>
      </c>
      <c r="D3109" s="385">
        <v>1567.06</v>
      </c>
    </row>
    <row r="3110" spans="1:4" s="380" customFormat="1" ht="13.5" x14ac:dyDescent="0.25">
      <c r="A3110" s="383">
        <v>101661</v>
      </c>
      <c r="B3110" s="383" t="s">
        <v>3161</v>
      </c>
      <c r="C3110" s="383" t="s">
        <v>8</v>
      </c>
      <c r="D3110" s="384">
        <v>90.27</v>
      </c>
    </row>
    <row r="3111" spans="1:4" s="380" customFormat="1" ht="13.5" x14ac:dyDescent="0.25">
      <c r="A3111" s="383">
        <v>101662</v>
      </c>
      <c r="B3111" s="383" t="s">
        <v>3162</v>
      </c>
      <c r="C3111" s="383" t="s">
        <v>8</v>
      </c>
      <c r="D3111" s="384">
        <v>465.76</v>
      </c>
    </row>
    <row r="3112" spans="1:4" s="380" customFormat="1" ht="13.5" x14ac:dyDescent="0.25">
      <c r="A3112" s="383">
        <v>101663</v>
      </c>
      <c r="B3112" s="383" t="s">
        <v>3163</v>
      </c>
      <c r="C3112" s="383" t="s">
        <v>8</v>
      </c>
      <c r="D3112" s="384">
        <v>21.28</v>
      </c>
    </row>
    <row r="3113" spans="1:4" s="380" customFormat="1" ht="13.5" x14ac:dyDescent="0.25">
      <c r="A3113" s="383">
        <v>101664</v>
      </c>
      <c r="B3113" s="383" t="s">
        <v>3164</v>
      </c>
      <c r="C3113" s="383" t="s">
        <v>8</v>
      </c>
      <c r="D3113" s="384">
        <v>22.09</v>
      </c>
    </row>
    <row r="3114" spans="1:4" s="380" customFormat="1" ht="13.5" x14ac:dyDescent="0.25">
      <c r="A3114" s="383">
        <v>101665</v>
      </c>
      <c r="B3114" s="383" t="s">
        <v>3165</v>
      </c>
      <c r="C3114" s="383" t="s">
        <v>8</v>
      </c>
      <c r="D3114" s="384">
        <v>25.56</v>
      </c>
    </row>
    <row r="3115" spans="1:4" s="380" customFormat="1" ht="13.5" x14ac:dyDescent="0.25">
      <c r="A3115" s="383">
        <v>101666</v>
      </c>
      <c r="B3115" s="383" t="s">
        <v>3166</v>
      </c>
      <c r="C3115" s="383" t="s">
        <v>8</v>
      </c>
      <c r="D3115" s="384">
        <v>294.25</v>
      </c>
    </row>
    <row r="3116" spans="1:4" s="380" customFormat="1" ht="13.5" x14ac:dyDescent="0.25">
      <c r="A3116" s="383">
        <v>102085</v>
      </c>
      <c r="B3116" s="383" t="s">
        <v>12648</v>
      </c>
      <c r="C3116" s="383" t="s">
        <v>8</v>
      </c>
      <c r="D3116" s="384">
        <v>128.69999999999999</v>
      </c>
    </row>
    <row r="3117" spans="1:4" s="380" customFormat="1" ht="13.5" x14ac:dyDescent="0.25">
      <c r="A3117" s="383">
        <v>100578</v>
      </c>
      <c r="B3117" s="383" t="s">
        <v>3167</v>
      </c>
      <c r="C3117" s="383" t="s">
        <v>8</v>
      </c>
      <c r="D3117" s="384">
        <v>375.87</v>
      </c>
    </row>
    <row r="3118" spans="1:4" s="380" customFormat="1" ht="13.5" x14ac:dyDescent="0.25">
      <c r="A3118" s="383">
        <v>100579</v>
      </c>
      <c r="B3118" s="383" t="s">
        <v>3168</v>
      </c>
      <c r="C3118" s="383" t="s">
        <v>8</v>
      </c>
      <c r="D3118" s="384">
        <v>411.98</v>
      </c>
    </row>
    <row r="3119" spans="1:4" s="380" customFormat="1" ht="13.5" x14ac:dyDescent="0.25">
      <c r="A3119" s="383">
        <v>100580</v>
      </c>
      <c r="B3119" s="383" t="s">
        <v>3169</v>
      </c>
      <c r="C3119" s="383" t="s">
        <v>8</v>
      </c>
      <c r="D3119" s="384">
        <v>453.28</v>
      </c>
    </row>
    <row r="3120" spans="1:4" s="380" customFormat="1" ht="13.5" x14ac:dyDescent="0.25">
      <c r="A3120" s="383">
        <v>100581</v>
      </c>
      <c r="B3120" s="383" t="s">
        <v>3170</v>
      </c>
      <c r="C3120" s="383" t="s">
        <v>8</v>
      </c>
      <c r="D3120" s="384">
        <v>429.89</v>
      </c>
    </row>
    <row r="3121" spans="1:4" s="380" customFormat="1" ht="13.5" x14ac:dyDescent="0.25">
      <c r="A3121" s="383">
        <v>100582</v>
      </c>
      <c r="B3121" s="383" t="s">
        <v>3171</v>
      </c>
      <c r="C3121" s="383" t="s">
        <v>8</v>
      </c>
      <c r="D3121" s="384">
        <v>504.37</v>
      </c>
    </row>
    <row r="3122" spans="1:4" s="380" customFormat="1" ht="13.5" x14ac:dyDescent="0.25">
      <c r="A3122" s="383">
        <v>100583</v>
      </c>
      <c r="B3122" s="383" t="s">
        <v>3172</v>
      </c>
      <c r="C3122" s="383" t="s">
        <v>8</v>
      </c>
      <c r="D3122" s="384">
        <v>449.11</v>
      </c>
    </row>
    <row r="3123" spans="1:4" s="380" customFormat="1" ht="13.5" x14ac:dyDescent="0.25">
      <c r="A3123" s="383">
        <v>100584</v>
      </c>
      <c r="B3123" s="383" t="s">
        <v>3173</v>
      </c>
      <c r="C3123" s="383" t="s">
        <v>8</v>
      </c>
      <c r="D3123" s="384">
        <v>493.87</v>
      </c>
    </row>
    <row r="3124" spans="1:4" s="380" customFormat="1" ht="13.5" x14ac:dyDescent="0.25">
      <c r="A3124" s="383">
        <v>100585</v>
      </c>
      <c r="B3124" s="383" t="s">
        <v>3174</v>
      </c>
      <c r="C3124" s="383" t="s">
        <v>8</v>
      </c>
      <c r="D3124" s="384">
        <v>486.44</v>
      </c>
    </row>
    <row r="3125" spans="1:4" s="380" customFormat="1" ht="13.5" x14ac:dyDescent="0.25">
      <c r="A3125" s="383">
        <v>100586</v>
      </c>
      <c r="B3125" s="383" t="s">
        <v>3175</v>
      </c>
      <c r="C3125" s="383" t="s">
        <v>8</v>
      </c>
      <c r="D3125" s="384">
        <v>557.73</v>
      </c>
    </row>
    <row r="3126" spans="1:4" s="380" customFormat="1" ht="13.5" x14ac:dyDescent="0.25">
      <c r="A3126" s="383">
        <v>100587</v>
      </c>
      <c r="B3126" s="383" t="s">
        <v>3176</v>
      </c>
      <c r="C3126" s="383" t="s">
        <v>8</v>
      </c>
      <c r="D3126" s="384">
        <v>525.19000000000005</v>
      </c>
    </row>
    <row r="3127" spans="1:4" s="380" customFormat="1" ht="13.5" x14ac:dyDescent="0.25">
      <c r="A3127" s="383">
        <v>100588</v>
      </c>
      <c r="B3127" s="383" t="s">
        <v>3177</v>
      </c>
      <c r="C3127" s="383" t="s">
        <v>8</v>
      </c>
      <c r="D3127" s="384">
        <v>580.59</v>
      </c>
    </row>
    <row r="3128" spans="1:4" s="380" customFormat="1" ht="13.5" x14ac:dyDescent="0.25">
      <c r="A3128" s="383">
        <v>100589</v>
      </c>
      <c r="B3128" s="383" t="s">
        <v>3178</v>
      </c>
      <c r="C3128" s="383" t="s">
        <v>8</v>
      </c>
      <c r="D3128" s="384">
        <v>583.09</v>
      </c>
    </row>
    <row r="3129" spans="1:4" s="380" customFormat="1" ht="13.5" x14ac:dyDescent="0.25">
      <c r="A3129" s="383">
        <v>100590</v>
      </c>
      <c r="B3129" s="383" t="s">
        <v>3179</v>
      </c>
      <c r="C3129" s="383" t="s">
        <v>8</v>
      </c>
      <c r="D3129" s="384">
        <v>637.95000000000005</v>
      </c>
    </row>
    <row r="3130" spans="1:4" s="380" customFormat="1" ht="13.5" x14ac:dyDescent="0.25">
      <c r="A3130" s="383">
        <v>100591</v>
      </c>
      <c r="B3130" s="383" t="s">
        <v>3180</v>
      </c>
      <c r="C3130" s="383" t="s">
        <v>8</v>
      </c>
      <c r="D3130" s="384">
        <v>578.41</v>
      </c>
    </row>
    <row r="3131" spans="1:4" s="380" customFormat="1" ht="13.5" x14ac:dyDescent="0.25">
      <c r="A3131" s="383">
        <v>100592</v>
      </c>
      <c r="B3131" s="383" t="s">
        <v>3181</v>
      </c>
      <c r="C3131" s="383" t="s">
        <v>8</v>
      </c>
      <c r="D3131" s="384">
        <v>623.85</v>
      </c>
    </row>
    <row r="3132" spans="1:4" s="380" customFormat="1" ht="13.5" x14ac:dyDescent="0.25">
      <c r="A3132" s="383">
        <v>100593</v>
      </c>
      <c r="B3132" s="383" t="s">
        <v>3182</v>
      </c>
      <c r="C3132" s="383" t="s">
        <v>8</v>
      </c>
      <c r="D3132" s="384">
        <v>619.63</v>
      </c>
    </row>
    <row r="3133" spans="1:4" s="380" customFormat="1" ht="13.5" x14ac:dyDescent="0.25">
      <c r="A3133" s="383">
        <v>100594</v>
      </c>
      <c r="B3133" s="383" t="s">
        <v>3183</v>
      </c>
      <c r="C3133" s="383" t="s">
        <v>8</v>
      </c>
      <c r="D3133" s="384">
        <v>696.59</v>
      </c>
    </row>
    <row r="3134" spans="1:4" s="380" customFormat="1" ht="13.5" x14ac:dyDescent="0.25">
      <c r="A3134" s="383">
        <v>100595</v>
      </c>
      <c r="B3134" s="383" t="s">
        <v>3184</v>
      </c>
      <c r="C3134" s="383" t="s">
        <v>8</v>
      </c>
      <c r="D3134" s="384">
        <v>743.35</v>
      </c>
    </row>
    <row r="3135" spans="1:4" s="380" customFormat="1" ht="13.5" x14ac:dyDescent="0.25">
      <c r="A3135" s="383">
        <v>100596</v>
      </c>
      <c r="B3135" s="383" t="s">
        <v>3185</v>
      </c>
      <c r="C3135" s="383" t="s">
        <v>8</v>
      </c>
      <c r="D3135" s="384">
        <v>847.1</v>
      </c>
    </row>
    <row r="3136" spans="1:4" s="380" customFormat="1" ht="13.5" x14ac:dyDescent="0.25">
      <c r="A3136" s="383">
        <v>100597</v>
      </c>
      <c r="B3136" s="383" t="s">
        <v>3186</v>
      </c>
      <c r="C3136" s="383" t="s">
        <v>8</v>
      </c>
      <c r="D3136" s="384">
        <v>861.14</v>
      </c>
    </row>
    <row r="3137" spans="1:4" s="380" customFormat="1" ht="13.5" x14ac:dyDescent="0.25">
      <c r="A3137" s="383">
        <v>100598</v>
      </c>
      <c r="B3137" s="383" t="s">
        <v>3187</v>
      </c>
      <c r="C3137" s="383" t="s">
        <v>8</v>
      </c>
      <c r="D3137" s="384">
        <v>946.66</v>
      </c>
    </row>
    <row r="3138" spans="1:4" s="380" customFormat="1" ht="13.5" x14ac:dyDescent="0.25">
      <c r="A3138" s="383">
        <v>100599</v>
      </c>
      <c r="B3138" s="383" t="s">
        <v>3188</v>
      </c>
      <c r="C3138" s="383" t="s">
        <v>8</v>
      </c>
      <c r="D3138" s="384">
        <v>397.56</v>
      </c>
    </row>
    <row r="3139" spans="1:4" s="380" customFormat="1" ht="13.5" x14ac:dyDescent="0.25">
      <c r="A3139" s="383">
        <v>100600</v>
      </c>
      <c r="B3139" s="383" t="s">
        <v>3189</v>
      </c>
      <c r="C3139" s="383" t="s">
        <v>8</v>
      </c>
      <c r="D3139" s="384">
        <v>480.93</v>
      </c>
    </row>
    <row r="3140" spans="1:4" s="380" customFormat="1" ht="13.5" x14ac:dyDescent="0.25">
      <c r="A3140" s="383">
        <v>100601</v>
      </c>
      <c r="B3140" s="383" t="s">
        <v>3190</v>
      </c>
      <c r="C3140" s="383" t="s">
        <v>8</v>
      </c>
      <c r="D3140" s="384">
        <v>624.21</v>
      </c>
    </row>
    <row r="3141" spans="1:4" s="380" customFormat="1" ht="13.5" x14ac:dyDescent="0.25">
      <c r="A3141" s="383">
        <v>100602</v>
      </c>
      <c r="B3141" s="383" t="s">
        <v>3191</v>
      </c>
      <c r="C3141" s="383" t="s">
        <v>8</v>
      </c>
      <c r="D3141" s="384">
        <v>802.89</v>
      </c>
    </row>
    <row r="3142" spans="1:4" s="380" customFormat="1" ht="13.5" x14ac:dyDescent="0.25">
      <c r="A3142" s="383">
        <v>100603</v>
      </c>
      <c r="B3142" s="383" t="s">
        <v>3192</v>
      </c>
      <c r="C3142" s="383" t="s">
        <v>8</v>
      </c>
      <c r="D3142" s="385">
        <v>1261.6500000000001</v>
      </c>
    </row>
    <row r="3143" spans="1:4" s="380" customFormat="1" ht="13.5" x14ac:dyDescent="0.25">
      <c r="A3143" s="383">
        <v>100604</v>
      </c>
      <c r="B3143" s="383" t="s">
        <v>3193</v>
      </c>
      <c r="C3143" s="383" t="s">
        <v>8</v>
      </c>
      <c r="D3143" s="384">
        <v>508.4</v>
      </c>
    </row>
    <row r="3144" spans="1:4" s="380" customFormat="1" ht="13.5" x14ac:dyDescent="0.25">
      <c r="A3144" s="383">
        <v>100605</v>
      </c>
      <c r="B3144" s="383" t="s">
        <v>3194</v>
      </c>
      <c r="C3144" s="383" t="s">
        <v>8</v>
      </c>
      <c r="D3144" s="384">
        <v>837.89</v>
      </c>
    </row>
    <row r="3145" spans="1:4" s="380" customFormat="1" ht="13.5" x14ac:dyDescent="0.25">
      <c r="A3145" s="383">
        <v>100606</v>
      </c>
      <c r="B3145" s="383" t="s">
        <v>3195</v>
      </c>
      <c r="C3145" s="383" t="s">
        <v>8</v>
      </c>
      <c r="D3145" s="385">
        <v>1306.3599999999999</v>
      </c>
    </row>
    <row r="3146" spans="1:4" s="380" customFormat="1" ht="13.5" x14ac:dyDescent="0.25">
      <c r="A3146" s="383">
        <v>100607</v>
      </c>
      <c r="B3146" s="383" t="s">
        <v>3196</v>
      </c>
      <c r="C3146" s="383" t="s">
        <v>8</v>
      </c>
      <c r="D3146" s="384">
        <v>521.35</v>
      </c>
    </row>
    <row r="3147" spans="1:4" s="380" customFormat="1" ht="13.5" x14ac:dyDescent="0.25">
      <c r="A3147" s="383">
        <v>100608</v>
      </c>
      <c r="B3147" s="383" t="s">
        <v>3197</v>
      </c>
      <c r="C3147" s="383" t="s">
        <v>8</v>
      </c>
      <c r="D3147" s="384">
        <v>855.15</v>
      </c>
    </row>
    <row r="3148" spans="1:4" s="380" customFormat="1" ht="13.5" x14ac:dyDescent="0.25">
      <c r="A3148" s="383">
        <v>100609</v>
      </c>
      <c r="B3148" s="383" t="s">
        <v>3198</v>
      </c>
      <c r="C3148" s="383" t="s">
        <v>8</v>
      </c>
      <c r="D3148" s="385">
        <v>1330.32</v>
      </c>
    </row>
    <row r="3149" spans="1:4" s="380" customFormat="1" ht="13.5" x14ac:dyDescent="0.25">
      <c r="A3149" s="383">
        <v>100610</v>
      </c>
      <c r="B3149" s="383" t="s">
        <v>3199</v>
      </c>
      <c r="C3149" s="383" t="s">
        <v>8</v>
      </c>
      <c r="D3149" s="384">
        <v>534.23</v>
      </c>
    </row>
    <row r="3150" spans="1:4" s="380" customFormat="1" ht="13.5" x14ac:dyDescent="0.25">
      <c r="A3150" s="383">
        <v>100611</v>
      </c>
      <c r="B3150" s="383" t="s">
        <v>3200</v>
      </c>
      <c r="C3150" s="383" t="s">
        <v>8</v>
      </c>
      <c r="D3150" s="384">
        <v>684.14</v>
      </c>
    </row>
    <row r="3151" spans="1:4" s="380" customFormat="1" ht="13.5" x14ac:dyDescent="0.25">
      <c r="A3151" s="383">
        <v>100612</v>
      </c>
      <c r="B3151" s="383" t="s">
        <v>3201</v>
      </c>
      <c r="C3151" s="383" t="s">
        <v>8</v>
      </c>
      <c r="D3151" s="384">
        <v>871.99</v>
      </c>
    </row>
    <row r="3152" spans="1:4" s="380" customFormat="1" ht="13.5" x14ac:dyDescent="0.25">
      <c r="A3152" s="383">
        <v>100613</v>
      </c>
      <c r="B3152" s="383" t="s">
        <v>3202</v>
      </c>
      <c r="C3152" s="383" t="s">
        <v>8</v>
      </c>
      <c r="D3152" s="385">
        <v>1353.69</v>
      </c>
    </row>
    <row r="3153" spans="1:4" s="380" customFormat="1" ht="13.5" x14ac:dyDescent="0.25">
      <c r="A3153" s="383">
        <v>100614</v>
      </c>
      <c r="B3153" s="383" t="s">
        <v>3203</v>
      </c>
      <c r="C3153" s="383" t="s">
        <v>8</v>
      </c>
      <c r="D3153" s="384">
        <v>713.46</v>
      </c>
    </row>
    <row r="3154" spans="1:4" s="380" customFormat="1" ht="13.5" x14ac:dyDescent="0.25">
      <c r="A3154" s="383">
        <v>100615</v>
      </c>
      <c r="B3154" s="383" t="s">
        <v>3204</v>
      </c>
      <c r="C3154" s="383" t="s">
        <v>8</v>
      </c>
      <c r="D3154" s="384">
        <v>905.33</v>
      </c>
    </row>
    <row r="3155" spans="1:4" s="380" customFormat="1" ht="13.5" x14ac:dyDescent="0.25">
      <c r="A3155" s="383">
        <v>100616</v>
      </c>
      <c r="B3155" s="383" t="s">
        <v>3205</v>
      </c>
      <c r="C3155" s="383" t="s">
        <v>8</v>
      </c>
      <c r="D3155" s="385">
        <v>1402.82</v>
      </c>
    </row>
    <row r="3156" spans="1:4" s="380" customFormat="1" ht="13.5" x14ac:dyDescent="0.25">
      <c r="A3156" s="383">
        <v>100617</v>
      </c>
      <c r="B3156" s="383" t="s">
        <v>3206</v>
      </c>
      <c r="C3156" s="383" t="s">
        <v>8</v>
      </c>
      <c r="D3156" s="384">
        <v>938.47</v>
      </c>
    </row>
    <row r="3157" spans="1:4" s="380" customFormat="1" ht="13.5" x14ac:dyDescent="0.25">
      <c r="A3157" s="383">
        <v>100618</v>
      </c>
      <c r="B3157" s="383" t="s">
        <v>3207</v>
      </c>
      <c r="C3157" s="383" t="s">
        <v>8</v>
      </c>
      <c r="D3157" s="385">
        <v>1457.69</v>
      </c>
    </row>
    <row r="3158" spans="1:4" s="380" customFormat="1" ht="13.5" x14ac:dyDescent="0.25">
      <c r="A3158" s="383">
        <v>100619</v>
      </c>
      <c r="B3158" s="383" t="s">
        <v>3208</v>
      </c>
      <c r="C3158" s="383" t="s">
        <v>8</v>
      </c>
      <c r="D3158" s="384">
        <v>555.05999999999995</v>
      </c>
    </row>
    <row r="3159" spans="1:4" s="380" customFormat="1" ht="13.5" x14ac:dyDescent="0.25">
      <c r="A3159" s="383">
        <v>100620</v>
      </c>
      <c r="B3159" s="383" t="s">
        <v>3209</v>
      </c>
      <c r="C3159" s="383" t="s">
        <v>8</v>
      </c>
      <c r="D3159" s="385">
        <v>3313.01</v>
      </c>
    </row>
    <row r="3160" spans="1:4" s="380" customFormat="1" ht="13.5" x14ac:dyDescent="0.25">
      <c r="A3160" s="383">
        <v>100621</v>
      </c>
      <c r="B3160" s="383" t="s">
        <v>3210</v>
      </c>
      <c r="C3160" s="383" t="s">
        <v>8</v>
      </c>
      <c r="D3160" s="385">
        <v>3779.51</v>
      </c>
    </row>
    <row r="3161" spans="1:4" s="380" customFormat="1" ht="13.5" x14ac:dyDescent="0.25">
      <c r="A3161" s="383">
        <v>100622</v>
      </c>
      <c r="B3161" s="383" t="s">
        <v>619</v>
      </c>
      <c r="C3161" s="383" t="s">
        <v>8</v>
      </c>
      <c r="D3161" s="385">
        <v>2600.6799999999998</v>
      </c>
    </row>
    <row r="3162" spans="1:4" s="380" customFormat="1" ht="13.5" x14ac:dyDescent="0.25">
      <c r="A3162" s="383">
        <v>100623</v>
      </c>
      <c r="B3162" s="383" t="s">
        <v>3211</v>
      </c>
      <c r="C3162" s="383" t="s">
        <v>8</v>
      </c>
      <c r="D3162" s="385">
        <v>2756.52</v>
      </c>
    </row>
    <row r="3163" spans="1:4" s="380" customFormat="1" ht="13.5" x14ac:dyDescent="0.25">
      <c r="A3163" s="383">
        <v>97600</v>
      </c>
      <c r="B3163" s="383" t="s">
        <v>3212</v>
      </c>
      <c r="C3163" s="383" t="s">
        <v>8</v>
      </c>
      <c r="D3163" s="384">
        <v>323.55</v>
      </c>
    </row>
    <row r="3164" spans="1:4" s="380" customFormat="1" ht="13.5" x14ac:dyDescent="0.25">
      <c r="A3164" s="383">
        <v>97601</v>
      </c>
      <c r="B3164" s="383" t="s">
        <v>3213</v>
      </c>
      <c r="C3164" s="383" t="s">
        <v>8</v>
      </c>
      <c r="D3164" s="384">
        <v>343.78</v>
      </c>
    </row>
    <row r="3165" spans="1:4" s="380" customFormat="1" ht="13.5" x14ac:dyDescent="0.25">
      <c r="A3165" s="383">
        <v>97605</v>
      </c>
      <c r="B3165" s="383" t="s">
        <v>3214</v>
      </c>
      <c r="C3165" s="383" t="s">
        <v>8</v>
      </c>
      <c r="D3165" s="384">
        <v>64.16</v>
      </c>
    </row>
    <row r="3166" spans="1:4" s="380" customFormat="1" ht="13.5" x14ac:dyDescent="0.25">
      <c r="A3166" s="383">
        <v>97606</v>
      </c>
      <c r="B3166" s="383" t="s">
        <v>3215</v>
      </c>
      <c r="C3166" s="383" t="s">
        <v>8</v>
      </c>
      <c r="D3166" s="384">
        <v>72.27</v>
      </c>
    </row>
    <row r="3167" spans="1:4" s="380" customFormat="1" ht="13.5" x14ac:dyDescent="0.25">
      <c r="A3167" s="383">
        <v>97607</v>
      </c>
      <c r="B3167" s="383" t="s">
        <v>3216</v>
      </c>
      <c r="C3167" s="383" t="s">
        <v>8</v>
      </c>
      <c r="D3167" s="384">
        <v>76.44</v>
      </c>
    </row>
    <row r="3168" spans="1:4" s="380" customFormat="1" ht="13.5" x14ac:dyDescent="0.25">
      <c r="A3168" s="383">
        <v>97608</v>
      </c>
      <c r="B3168" s="383" t="s">
        <v>3217</v>
      </c>
      <c r="C3168" s="383" t="s">
        <v>8</v>
      </c>
      <c r="D3168" s="384">
        <v>84.55</v>
      </c>
    </row>
    <row r="3169" spans="1:4" s="380" customFormat="1" ht="13.5" x14ac:dyDescent="0.25">
      <c r="A3169" s="383">
        <v>102102</v>
      </c>
      <c r="B3169" s="383" t="s">
        <v>12649</v>
      </c>
      <c r="C3169" s="383" t="s">
        <v>8</v>
      </c>
      <c r="D3169" s="385">
        <v>8104.7</v>
      </c>
    </row>
    <row r="3170" spans="1:4" s="380" customFormat="1" ht="13.5" x14ac:dyDescent="0.25">
      <c r="A3170" s="383">
        <v>102103</v>
      </c>
      <c r="B3170" s="383" t="s">
        <v>12650</v>
      </c>
      <c r="C3170" s="383" t="s">
        <v>8</v>
      </c>
      <c r="D3170" s="385">
        <v>9015.7099999999991</v>
      </c>
    </row>
    <row r="3171" spans="1:4" s="380" customFormat="1" ht="13.5" x14ac:dyDescent="0.25">
      <c r="A3171" s="383">
        <v>102104</v>
      </c>
      <c r="B3171" s="383" t="s">
        <v>12651</v>
      </c>
      <c r="C3171" s="383" t="s">
        <v>8</v>
      </c>
      <c r="D3171" s="385">
        <v>11555.45</v>
      </c>
    </row>
    <row r="3172" spans="1:4" s="380" customFormat="1" ht="13.5" x14ac:dyDescent="0.25">
      <c r="A3172" s="383">
        <v>102105</v>
      </c>
      <c r="B3172" s="383" t="s">
        <v>12652</v>
      </c>
      <c r="C3172" s="383" t="s">
        <v>8</v>
      </c>
      <c r="D3172" s="385">
        <v>14194.29</v>
      </c>
    </row>
    <row r="3173" spans="1:4" s="380" customFormat="1" ht="13.5" x14ac:dyDescent="0.25">
      <c r="A3173" s="383">
        <v>102106</v>
      </c>
      <c r="B3173" s="383" t="s">
        <v>12653</v>
      </c>
      <c r="C3173" s="383" t="s">
        <v>8</v>
      </c>
      <c r="D3173" s="385">
        <v>17795.57</v>
      </c>
    </row>
    <row r="3174" spans="1:4" s="380" customFormat="1" ht="13.5" x14ac:dyDescent="0.25">
      <c r="A3174" s="383">
        <v>102107</v>
      </c>
      <c r="B3174" s="383" t="s">
        <v>12654</v>
      </c>
      <c r="C3174" s="383" t="s">
        <v>8</v>
      </c>
      <c r="D3174" s="385">
        <v>24817.89</v>
      </c>
    </row>
    <row r="3175" spans="1:4" s="380" customFormat="1" ht="13.5" x14ac:dyDescent="0.25">
      <c r="A3175" s="383">
        <v>102108</v>
      </c>
      <c r="B3175" s="383" t="s">
        <v>12655</v>
      </c>
      <c r="C3175" s="383" t="s">
        <v>8</v>
      </c>
      <c r="D3175" s="385">
        <v>28894.84</v>
      </c>
    </row>
    <row r="3176" spans="1:4" s="380" customFormat="1" ht="13.5" x14ac:dyDescent="0.25">
      <c r="A3176" s="383">
        <v>102109</v>
      </c>
      <c r="B3176" s="383" t="s">
        <v>12656</v>
      </c>
      <c r="C3176" s="383" t="s">
        <v>8</v>
      </c>
      <c r="D3176" s="384">
        <v>60.89</v>
      </c>
    </row>
    <row r="3177" spans="1:4" s="380" customFormat="1" ht="13.5" x14ac:dyDescent="0.25">
      <c r="A3177" s="383">
        <v>102110</v>
      </c>
      <c r="B3177" s="383" t="s">
        <v>12657</v>
      </c>
      <c r="C3177" s="383" t="s">
        <v>8</v>
      </c>
      <c r="D3177" s="384">
        <v>201.66</v>
      </c>
    </row>
    <row r="3178" spans="1:4" s="380" customFormat="1" ht="13.5" x14ac:dyDescent="0.25">
      <c r="A3178" s="383">
        <v>93128</v>
      </c>
      <c r="B3178" s="383" t="s">
        <v>3218</v>
      </c>
      <c r="C3178" s="383" t="s">
        <v>8</v>
      </c>
      <c r="D3178" s="384">
        <v>136.4</v>
      </c>
    </row>
    <row r="3179" spans="1:4" s="380" customFormat="1" ht="13.5" x14ac:dyDescent="0.25">
      <c r="A3179" s="383">
        <v>93137</v>
      </c>
      <c r="B3179" s="383" t="s">
        <v>3219</v>
      </c>
      <c r="C3179" s="383" t="s">
        <v>8</v>
      </c>
      <c r="D3179" s="384">
        <v>162.19999999999999</v>
      </c>
    </row>
    <row r="3180" spans="1:4" s="380" customFormat="1" ht="13.5" x14ac:dyDescent="0.25">
      <c r="A3180" s="383">
        <v>93138</v>
      </c>
      <c r="B3180" s="383" t="s">
        <v>3220</v>
      </c>
      <c r="C3180" s="383" t="s">
        <v>8</v>
      </c>
      <c r="D3180" s="384">
        <v>154.07</v>
      </c>
    </row>
    <row r="3181" spans="1:4" s="380" customFormat="1" ht="13.5" x14ac:dyDescent="0.25">
      <c r="A3181" s="383">
        <v>93139</v>
      </c>
      <c r="B3181" s="383" t="s">
        <v>3221</v>
      </c>
      <c r="C3181" s="383" t="s">
        <v>8</v>
      </c>
      <c r="D3181" s="384">
        <v>197.52</v>
      </c>
    </row>
    <row r="3182" spans="1:4" s="380" customFormat="1" ht="13.5" x14ac:dyDescent="0.25">
      <c r="A3182" s="383">
        <v>93140</v>
      </c>
      <c r="B3182" s="383" t="s">
        <v>3222</v>
      </c>
      <c r="C3182" s="383" t="s">
        <v>8</v>
      </c>
      <c r="D3182" s="384">
        <v>185.89</v>
      </c>
    </row>
    <row r="3183" spans="1:4" s="380" customFormat="1" ht="13.5" x14ac:dyDescent="0.25">
      <c r="A3183" s="383">
        <v>93141</v>
      </c>
      <c r="B3183" s="383" t="s">
        <v>3223</v>
      </c>
      <c r="C3183" s="383" t="s">
        <v>8</v>
      </c>
      <c r="D3183" s="384">
        <v>170.36</v>
      </c>
    </row>
    <row r="3184" spans="1:4" s="380" customFormat="1" ht="13.5" x14ac:dyDescent="0.25">
      <c r="A3184" s="383">
        <v>93142</v>
      </c>
      <c r="B3184" s="383" t="s">
        <v>3224</v>
      </c>
      <c r="C3184" s="383" t="s">
        <v>8</v>
      </c>
      <c r="D3184" s="384">
        <v>188.51</v>
      </c>
    </row>
    <row r="3185" spans="1:4" s="380" customFormat="1" ht="13.5" x14ac:dyDescent="0.25">
      <c r="A3185" s="383">
        <v>93143</v>
      </c>
      <c r="B3185" s="383" t="s">
        <v>3225</v>
      </c>
      <c r="C3185" s="383" t="s">
        <v>8</v>
      </c>
      <c r="D3185" s="384">
        <v>172.48</v>
      </c>
    </row>
    <row r="3186" spans="1:4" s="380" customFormat="1" ht="13.5" x14ac:dyDescent="0.25">
      <c r="A3186" s="383">
        <v>93144</v>
      </c>
      <c r="B3186" s="383" t="s">
        <v>3226</v>
      </c>
      <c r="C3186" s="383" t="s">
        <v>8</v>
      </c>
      <c r="D3186" s="384">
        <v>234.71</v>
      </c>
    </row>
    <row r="3187" spans="1:4" s="380" customFormat="1" ht="13.5" x14ac:dyDescent="0.25">
      <c r="A3187" s="383">
        <v>93145</v>
      </c>
      <c r="B3187" s="383" t="s">
        <v>3227</v>
      </c>
      <c r="C3187" s="383" t="s">
        <v>8</v>
      </c>
      <c r="D3187" s="384">
        <v>208.22</v>
      </c>
    </row>
    <row r="3188" spans="1:4" s="380" customFormat="1" ht="13.5" x14ac:dyDescent="0.25">
      <c r="A3188" s="383">
        <v>93146</v>
      </c>
      <c r="B3188" s="383" t="s">
        <v>3228</v>
      </c>
      <c r="C3188" s="383" t="s">
        <v>8</v>
      </c>
      <c r="D3188" s="384">
        <v>225.89</v>
      </c>
    </row>
    <row r="3189" spans="1:4" s="380" customFormat="1" ht="13.5" x14ac:dyDescent="0.25">
      <c r="A3189" s="383">
        <v>93147</v>
      </c>
      <c r="B3189" s="383" t="s">
        <v>3229</v>
      </c>
      <c r="C3189" s="383" t="s">
        <v>8</v>
      </c>
      <c r="D3189" s="384">
        <v>257.76</v>
      </c>
    </row>
    <row r="3190" spans="1:4" s="380" customFormat="1" ht="13.5" x14ac:dyDescent="0.25">
      <c r="A3190" s="383">
        <v>96971</v>
      </c>
      <c r="B3190" s="383" t="s">
        <v>3230</v>
      </c>
      <c r="C3190" s="383" t="s">
        <v>51</v>
      </c>
      <c r="D3190" s="384">
        <v>27.23</v>
      </c>
    </row>
    <row r="3191" spans="1:4" s="380" customFormat="1" ht="13.5" x14ac:dyDescent="0.25">
      <c r="A3191" s="383">
        <v>96972</v>
      </c>
      <c r="B3191" s="383" t="s">
        <v>3231</v>
      </c>
      <c r="C3191" s="383" t="s">
        <v>51</v>
      </c>
      <c r="D3191" s="384">
        <v>38.28</v>
      </c>
    </row>
    <row r="3192" spans="1:4" s="380" customFormat="1" ht="13.5" x14ac:dyDescent="0.25">
      <c r="A3192" s="383">
        <v>96973</v>
      </c>
      <c r="B3192" s="383" t="s">
        <v>625</v>
      </c>
      <c r="C3192" s="383" t="s">
        <v>51</v>
      </c>
      <c r="D3192" s="384">
        <v>48.96</v>
      </c>
    </row>
    <row r="3193" spans="1:4" s="380" customFormat="1" ht="13.5" x14ac:dyDescent="0.25">
      <c r="A3193" s="383">
        <v>96974</v>
      </c>
      <c r="B3193" s="383" t="s">
        <v>3232</v>
      </c>
      <c r="C3193" s="383" t="s">
        <v>51</v>
      </c>
      <c r="D3193" s="384">
        <v>63.1</v>
      </c>
    </row>
    <row r="3194" spans="1:4" s="380" customFormat="1" ht="13.5" x14ac:dyDescent="0.25">
      <c r="A3194" s="383">
        <v>96975</v>
      </c>
      <c r="B3194" s="383" t="s">
        <v>3233</v>
      </c>
      <c r="C3194" s="383" t="s">
        <v>51</v>
      </c>
      <c r="D3194" s="384">
        <v>82.05</v>
      </c>
    </row>
    <row r="3195" spans="1:4" s="380" customFormat="1" ht="13.5" x14ac:dyDescent="0.25">
      <c r="A3195" s="383">
        <v>96976</v>
      </c>
      <c r="B3195" s="383" t="s">
        <v>3234</v>
      </c>
      <c r="C3195" s="383" t="s">
        <v>51</v>
      </c>
      <c r="D3195" s="384">
        <v>107.27</v>
      </c>
    </row>
    <row r="3196" spans="1:4" s="380" customFormat="1" ht="13.5" x14ac:dyDescent="0.25">
      <c r="A3196" s="383">
        <v>96977</v>
      </c>
      <c r="B3196" s="383" t="s">
        <v>626</v>
      </c>
      <c r="C3196" s="383" t="s">
        <v>51</v>
      </c>
      <c r="D3196" s="384">
        <v>42.55</v>
      </c>
    </row>
    <row r="3197" spans="1:4" s="380" customFormat="1" ht="13.5" x14ac:dyDescent="0.25">
      <c r="A3197" s="383">
        <v>96978</v>
      </c>
      <c r="B3197" s="383" t="s">
        <v>3235</v>
      </c>
      <c r="C3197" s="383" t="s">
        <v>51</v>
      </c>
      <c r="D3197" s="384">
        <v>59.66</v>
      </c>
    </row>
    <row r="3198" spans="1:4" s="380" customFormat="1" ht="13.5" x14ac:dyDescent="0.25">
      <c r="A3198" s="383">
        <v>96979</v>
      </c>
      <c r="B3198" s="383" t="s">
        <v>3236</v>
      </c>
      <c r="C3198" s="383" t="s">
        <v>51</v>
      </c>
      <c r="D3198" s="384">
        <v>83.6</v>
      </c>
    </row>
    <row r="3199" spans="1:4" s="380" customFormat="1" ht="13.5" x14ac:dyDescent="0.25">
      <c r="A3199" s="383">
        <v>96984</v>
      </c>
      <c r="B3199" s="383" t="s">
        <v>3237</v>
      </c>
      <c r="C3199" s="383" t="s">
        <v>8</v>
      </c>
      <c r="D3199" s="384">
        <v>55.16</v>
      </c>
    </row>
    <row r="3200" spans="1:4" s="380" customFormat="1" ht="13.5" x14ac:dyDescent="0.25">
      <c r="A3200" s="383">
        <v>96985</v>
      </c>
      <c r="B3200" s="383" t="s">
        <v>624</v>
      </c>
      <c r="C3200" s="383" t="s">
        <v>8</v>
      </c>
      <c r="D3200" s="384">
        <v>79.77</v>
      </c>
    </row>
    <row r="3201" spans="1:4" s="380" customFormat="1" ht="13.5" x14ac:dyDescent="0.25">
      <c r="A3201" s="383">
        <v>96986</v>
      </c>
      <c r="B3201" s="383" t="s">
        <v>3238</v>
      </c>
      <c r="C3201" s="383" t="s">
        <v>8</v>
      </c>
      <c r="D3201" s="384">
        <v>118.95</v>
      </c>
    </row>
    <row r="3202" spans="1:4" s="380" customFormat="1" ht="13.5" x14ac:dyDescent="0.25">
      <c r="A3202" s="383">
        <v>96987</v>
      </c>
      <c r="B3202" s="383" t="s">
        <v>3239</v>
      </c>
      <c r="C3202" s="383" t="s">
        <v>8</v>
      </c>
      <c r="D3202" s="384">
        <v>90.01</v>
      </c>
    </row>
    <row r="3203" spans="1:4" s="380" customFormat="1" ht="13.5" x14ac:dyDescent="0.25">
      <c r="A3203" s="383">
        <v>96988</v>
      </c>
      <c r="B3203" s="383" t="s">
        <v>621</v>
      </c>
      <c r="C3203" s="383" t="s">
        <v>8</v>
      </c>
      <c r="D3203" s="384">
        <v>129.35</v>
      </c>
    </row>
    <row r="3204" spans="1:4" s="380" customFormat="1" ht="13.5" x14ac:dyDescent="0.25">
      <c r="A3204" s="383">
        <v>96989</v>
      </c>
      <c r="B3204" s="383" t="s">
        <v>620</v>
      </c>
      <c r="C3204" s="383" t="s">
        <v>8</v>
      </c>
      <c r="D3204" s="384">
        <v>108.22</v>
      </c>
    </row>
    <row r="3205" spans="1:4" s="380" customFormat="1" ht="13.5" x14ac:dyDescent="0.25">
      <c r="A3205" s="383">
        <v>98463</v>
      </c>
      <c r="B3205" s="383" t="s">
        <v>3240</v>
      </c>
      <c r="C3205" s="383" t="s">
        <v>8</v>
      </c>
      <c r="D3205" s="384">
        <v>19.89</v>
      </c>
    </row>
    <row r="3206" spans="1:4" s="380" customFormat="1" ht="13.5" x14ac:dyDescent="0.25">
      <c r="A3206" s="383">
        <v>96765</v>
      </c>
      <c r="B3206" s="383" t="s">
        <v>3241</v>
      </c>
      <c r="C3206" s="383" t="s">
        <v>8</v>
      </c>
      <c r="D3206" s="385">
        <v>1192.29</v>
      </c>
    </row>
    <row r="3207" spans="1:4" s="380" customFormat="1" ht="13.5" x14ac:dyDescent="0.25">
      <c r="A3207" s="383">
        <v>101905</v>
      </c>
      <c r="B3207" s="383" t="s">
        <v>3242</v>
      </c>
      <c r="C3207" s="383" t="s">
        <v>8</v>
      </c>
      <c r="D3207" s="384">
        <v>186.18</v>
      </c>
    </row>
    <row r="3208" spans="1:4" s="380" customFormat="1" ht="13.5" x14ac:dyDescent="0.25">
      <c r="A3208" s="383">
        <v>101906</v>
      </c>
      <c r="B3208" s="383" t="s">
        <v>3243</v>
      </c>
      <c r="C3208" s="383" t="s">
        <v>8</v>
      </c>
      <c r="D3208" s="384">
        <v>546.08000000000004</v>
      </c>
    </row>
    <row r="3209" spans="1:4" s="380" customFormat="1" ht="13.5" x14ac:dyDescent="0.25">
      <c r="A3209" s="383">
        <v>101907</v>
      </c>
      <c r="B3209" s="383" t="s">
        <v>3244</v>
      </c>
      <c r="C3209" s="383" t="s">
        <v>8</v>
      </c>
      <c r="D3209" s="384">
        <v>589.92999999999995</v>
      </c>
    </row>
    <row r="3210" spans="1:4" s="380" customFormat="1" ht="13.5" x14ac:dyDescent="0.25">
      <c r="A3210" s="383">
        <v>101908</v>
      </c>
      <c r="B3210" s="383" t="s">
        <v>3245</v>
      </c>
      <c r="C3210" s="383" t="s">
        <v>8</v>
      </c>
      <c r="D3210" s="384">
        <v>180.69</v>
      </c>
    </row>
    <row r="3211" spans="1:4" s="380" customFormat="1" ht="13.5" x14ac:dyDescent="0.25">
      <c r="A3211" s="383">
        <v>101909</v>
      </c>
      <c r="B3211" s="383" t="s">
        <v>3246</v>
      </c>
      <c r="C3211" s="383" t="s">
        <v>8</v>
      </c>
      <c r="D3211" s="384">
        <v>209.93</v>
      </c>
    </row>
    <row r="3212" spans="1:4" s="380" customFormat="1" ht="13.5" x14ac:dyDescent="0.25">
      <c r="A3212" s="383">
        <v>101910</v>
      </c>
      <c r="B3212" s="383" t="s">
        <v>3247</v>
      </c>
      <c r="C3212" s="383" t="s">
        <v>8</v>
      </c>
      <c r="D3212" s="384">
        <v>246.46</v>
      </c>
    </row>
    <row r="3213" spans="1:4" s="380" customFormat="1" ht="13.5" x14ac:dyDescent="0.25">
      <c r="A3213" s="383">
        <v>101911</v>
      </c>
      <c r="B3213" s="383" t="s">
        <v>3248</v>
      </c>
      <c r="C3213" s="383" t="s">
        <v>8</v>
      </c>
      <c r="D3213" s="384">
        <v>283</v>
      </c>
    </row>
    <row r="3214" spans="1:4" s="380" customFormat="1" ht="13.5" x14ac:dyDescent="0.25">
      <c r="A3214" s="383">
        <v>101912</v>
      </c>
      <c r="B3214" s="383" t="s">
        <v>3249</v>
      </c>
      <c r="C3214" s="383" t="s">
        <v>8</v>
      </c>
      <c r="D3214" s="385">
        <v>1189.68</v>
      </c>
    </row>
    <row r="3215" spans="1:4" s="380" customFormat="1" ht="13.5" x14ac:dyDescent="0.25">
      <c r="A3215" s="383">
        <v>101913</v>
      </c>
      <c r="B3215" s="383" t="s">
        <v>3250</v>
      </c>
      <c r="C3215" s="383" t="s">
        <v>8</v>
      </c>
      <c r="D3215" s="384">
        <v>445.58</v>
      </c>
    </row>
    <row r="3216" spans="1:4" s="380" customFormat="1" ht="13.5" x14ac:dyDescent="0.25">
      <c r="A3216" s="383">
        <v>101914</v>
      </c>
      <c r="B3216" s="383" t="s">
        <v>3251</v>
      </c>
      <c r="C3216" s="383" t="s">
        <v>8</v>
      </c>
      <c r="D3216" s="384">
        <v>369.98</v>
      </c>
    </row>
    <row r="3217" spans="1:4" s="380" customFormat="1" ht="13.5" x14ac:dyDescent="0.25">
      <c r="A3217" s="383">
        <v>101915</v>
      </c>
      <c r="B3217" s="383" t="s">
        <v>3252</v>
      </c>
      <c r="C3217" s="383" t="s">
        <v>8</v>
      </c>
      <c r="D3217" s="384">
        <v>265.89</v>
      </c>
    </row>
    <row r="3218" spans="1:4" s="380" customFormat="1" ht="13.5" x14ac:dyDescent="0.25">
      <c r="A3218" s="383">
        <v>101916</v>
      </c>
      <c r="B3218" s="383" t="s">
        <v>3253</v>
      </c>
      <c r="C3218" s="383" t="s">
        <v>8</v>
      </c>
      <c r="D3218" s="385">
        <v>2792.91</v>
      </c>
    </row>
    <row r="3219" spans="1:4" s="380" customFormat="1" ht="13.5" x14ac:dyDescent="0.25">
      <c r="A3219" s="383">
        <v>101917</v>
      </c>
      <c r="B3219" s="383" t="s">
        <v>3254</v>
      </c>
      <c r="C3219" s="383" t="s">
        <v>8</v>
      </c>
      <c r="D3219" s="384">
        <v>123.39</v>
      </c>
    </row>
    <row r="3220" spans="1:4" s="380" customFormat="1" ht="13.5" x14ac:dyDescent="0.25">
      <c r="A3220" s="383">
        <v>98261</v>
      </c>
      <c r="B3220" s="383" t="s">
        <v>3255</v>
      </c>
      <c r="C3220" s="383" t="s">
        <v>51</v>
      </c>
      <c r="D3220" s="384">
        <v>3.34</v>
      </c>
    </row>
    <row r="3221" spans="1:4" s="380" customFormat="1" ht="13.5" x14ac:dyDescent="0.25">
      <c r="A3221" s="383">
        <v>98262</v>
      </c>
      <c r="B3221" s="383" t="s">
        <v>636</v>
      </c>
      <c r="C3221" s="383" t="s">
        <v>51</v>
      </c>
      <c r="D3221" s="384">
        <v>4.0199999999999996</v>
      </c>
    </row>
    <row r="3222" spans="1:4" s="380" customFormat="1" ht="13.5" x14ac:dyDescent="0.25">
      <c r="A3222" s="383">
        <v>98263</v>
      </c>
      <c r="B3222" s="383" t="s">
        <v>3256</v>
      </c>
      <c r="C3222" s="383" t="s">
        <v>51</v>
      </c>
      <c r="D3222" s="384">
        <v>4.8099999999999996</v>
      </c>
    </row>
    <row r="3223" spans="1:4" s="380" customFormat="1" ht="13.5" x14ac:dyDescent="0.25">
      <c r="A3223" s="383">
        <v>98264</v>
      </c>
      <c r="B3223" s="383" t="s">
        <v>3257</v>
      </c>
      <c r="C3223" s="383" t="s">
        <v>51</v>
      </c>
      <c r="D3223" s="384">
        <v>5.45</v>
      </c>
    </row>
    <row r="3224" spans="1:4" s="380" customFormat="1" ht="13.5" x14ac:dyDescent="0.25">
      <c r="A3224" s="383">
        <v>98265</v>
      </c>
      <c r="B3224" s="383" t="s">
        <v>3258</v>
      </c>
      <c r="C3224" s="383" t="s">
        <v>51</v>
      </c>
      <c r="D3224" s="384">
        <v>6.39</v>
      </c>
    </row>
    <row r="3225" spans="1:4" s="380" customFormat="1" ht="13.5" x14ac:dyDescent="0.25">
      <c r="A3225" s="383">
        <v>98266</v>
      </c>
      <c r="B3225" s="383" t="s">
        <v>3259</v>
      </c>
      <c r="C3225" s="383" t="s">
        <v>51</v>
      </c>
      <c r="D3225" s="384">
        <v>6.93</v>
      </c>
    </row>
    <row r="3226" spans="1:4" s="380" customFormat="1" ht="13.5" x14ac:dyDescent="0.25">
      <c r="A3226" s="383">
        <v>98267</v>
      </c>
      <c r="B3226" s="383" t="s">
        <v>3260</v>
      </c>
      <c r="C3226" s="383" t="s">
        <v>51</v>
      </c>
      <c r="D3226" s="384">
        <v>11.58</v>
      </c>
    </row>
    <row r="3227" spans="1:4" s="380" customFormat="1" ht="13.5" x14ac:dyDescent="0.25">
      <c r="A3227" s="383">
        <v>98268</v>
      </c>
      <c r="B3227" s="383" t="s">
        <v>3261</v>
      </c>
      <c r="C3227" s="383" t="s">
        <v>51</v>
      </c>
      <c r="D3227" s="384">
        <v>19.27</v>
      </c>
    </row>
    <row r="3228" spans="1:4" s="380" customFormat="1" ht="13.5" x14ac:dyDescent="0.25">
      <c r="A3228" s="383">
        <v>98269</v>
      </c>
      <c r="B3228" s="383" t="s">
        <v>3262</v>
      </c>
      <c r="C3228" s="383" t="s">
        <v>51</v>
      </c>
      <c r="D3228" s="384">
        <v>25.08</v>
      </c>
    </row>
    <row r="3229" spans="1:4" s="380" customFormat="1" ht="13.5" x14ac:dyDescent="0.25">
      <c r="A3229" s="383">
        <v>98270</v>
      </c>
      <c r="B3229" s="383" t="s">
        <v>3263</v>
      </c>
      <c r="C3229" s="383" t="s">
        <v>51</v>
      </c>
      <c r="D3229" s="384">
        <v>41.26</v>
      </c>
    </row>
    <row r="3230" spans="1:4" s="380" customFormat="1" ht="13.5" x14ac:dyDescent="0.25">
      <c r="A3230" s="383">
        <v>98271</v>
      </c>
      <c r="B3230" s="383" t="s">
        <v>3264</v>
      </c>
      <c r="C3230" s="383" t="s">
        <v>51</v>
      </c>
      <c r="D3230" s="384">
        <v>64.48</v>
      </c>
    </row>
    <row r="3231" spans="1:4" s="380" customFormat="1" ht="13.5" x14ac:dyDescent="0.25">
      <c r="A3231" s="383">
        <v>98272</v>
      </c>
      <c r="B3231" s="383" t="s">
        <v>3265</v>
      </c>
      <c r="C3231" s="383" t="s">
        <v>51</v>
      </c>
      <c r="D3231" s="384">
        <v>152.35</v>
      </c>
    </row>
    <row r="3232" spans="1:4" s="380" customFormat="1" ht="13.5" x14ac:dyDescent="0.25">
      <c r="A3232" s="383">
        <v>98273</v>
      </c>
      <c r="B3232" s="383" t="s">
        <v>3266</v>
      </c>
      <c r="C3232" s="383" t="s">
        <v>51</v>
      </c>
      <c r="D3232" s="384">
        <v>2.87</v>
      </c>
    </row>
    <row r="3233" spans="1:4" s="380" customFormat="1" ht="13.5" x14ac:dyDescent="0.25">
      <c r="A3233" s="383">
        <v>98274</v>
      </c>
      <c r="B3233" s="383" t="s">
        <v>3267</v>
      </c>
      <c r="C3233" s="383" t="s">
        <v>51</v>
      </c>
      <c r="D3233" s="384">
        <v>3.81</v>
      </c>
    </row>
    <row r="3234" spans="1:4" s="380" customFormat="1" ht="13.5" x14ac:dyDescent="0.25">
      <c r="A3234" s="383">
        <v>98275</v>
      </c>
      <c r="B3234" s="383" t="s">
        <v>3268</v>
      </c>
      <c r="C3234" s="383" t="s">
        <v>51</v>
      </c>
      <c r="D3234" s="384">
        <v>4.3499999999999996</v>
      </c>
    </row>
    <row r="3235" spans="1:4" s="380" customFormat="1" ht="13.5" x14ac:dyDescent="0.25">
      <c r="A3235" s="383">
        <v>98276</v>
      </c>
      <c r="B3235" s="383" t="s">
        <v>3269</v>
      </c>
      <c r="C3235" s="383" t="s">
        <v>51</v>
      </c>
      <c r="D3235" s="384">
        <v>9</v>
      </c>
    </row>
    <row r="3236" spans="1:4" s="380" customFormat="1" ht="13.5" x14ac:dyDescent="0.25">
      <c r="A3236" s="383">
        <v>98277</v>
      </c>
      <c r="B3236" s="383" t="s">
        <v>3270</v>
      </c>
      <c r="C3236" s="383" t="s">
        <v>51</v>
      </c>
      <c r="D3236" s="384">
        <v>16.690000000000001</v>
      </c>
    </row>
    <row r="3237" spans="1:4" s="380" customFormat="1" ht="13.5" x14ac:dyDescent="0.25">
      <c r="A3237" s="383">
        <v>98278</v>
      </c>
      <c r="B3237" s="383" t="s">
        <v>3271</v>
      </c>
      <c r="C3237" s="383" t="s">
        <v>51</v>
      </c>
      <c r="D3237" s="384">
        <v>22.5</v>
      </c>
    </row>
    <row r="3238" spans="1:4" s="380" customFormat="1" ht="13.5" x14ac:dyDescent="0.25">
      <c r="A3238" s="383">
        <v>98279</v>
      </c>
      <c r="B3238" s="383" t="s">
        <v>3272</v>
      </c>
      <c r="C3238" s="383" t="s">
        <v>51</v>
      </c>
      <c r="D3238" s="384">
        <v>38.67</v>
      </c>
    </row>
    <row r="3239" spans="1:4" s="380" customFormat="1" ht="13.5" x14ac:dyDescent="0.25">
      <c r="A3239" s="383">
        <v>98280</v>
      </c>
      <c r="B3239" s="383" t="s">
        <v>3273</v>
      </c>
      <c r="C3239" s="383" t="s">
        <v>51</v>
      </c>
      <c r="D3239" s="384">
        <v>6.67</v>
      </c>
    </row>
    <row r="3240" spans="1:4" s="380" customFormat="1" ht="13.5" x14ac:dyDescent="0.25">
      <c r="A3240" s="383">
        <v>98281</v>
      </c>
      <c r="B3240" s="383" t="s">
        <v>634</v>
      </c>
      <c r="C3240" s="383" t="s">
        <v>51</v>
      </c>
      <c r="D3240" s="384">
        <v>7.34</v>
      </c>
    </row>
    <row r="3241" spans="1:4" s="380" customFormat="1" ht="13.5" x14ac:dyDescent="0.25">
      <c r="A3241" s="383">
        <v>98282</v>
      </c>
      <c r="B3241" s="383" t="s">
        <v>3274</v>
      </c>
      <c r="C3241" s="383" t="s">
        <v>51</v>
      </c>
      <c r="D3241" s="384">
        <v>8.14</v>
      </c>
    </row>
    <row r="3242" spans="1:4" s="380" customFormat="1" ht="13.5" x14ac:dyDescent="0.25">
      <c r="A3242" s="383">
        <v>98283</v>
      </c>
      <c r="B3242" s="383" t="s">
        <v>3275</v>
      </c>
      <c r="C3242" s="383" t="s">
        <v>51</v>
      </c>
      <c r="D3242" s="384">
        <v>8.77</v>
      </c>
    </row>
    <row r="3243" spans="1:4" s="380" customFormat="1" ht="13.5" x14ac:dyDescent="0.25">
      <c r="A3243" s="383">
        <v>98284</v>
      </c>
      <c r="B3243" s="383" t="s">
        <v>3276</v>
      </c>
      <c r="C3243" s="383" t="s">
        <v>51</v>
      </c>
      <c r="D3243" s="384">
        <v>9.6999999999999993</v>
      </c>
    </row>
    <row r="3244" spans="1:4" s="380" customFormat="1" ht="13.5" x14ac:dyDescent="0.25">
      <c r="A3244" s="383">
        <v>98285</v>
      </c>
      <c r="B3244" s="383" t="s">
        <v>3277</v>
      </c>
      <c r="C3244" s="383" t="s">
        <v>51</v>
      </c>
      <c r="D3244" s="384">
        <v>10.25</v>
      </c>
    </row>
    <row r="3245" spans="1:4" s="380" customFormat="1" ht="13.5" x14ac:dyDescent="0.25">
      <c r="A3245" s="383">
        <v>98286</v>
      </c>
      <c r="B3245" s="383" t="s">
        <v>3278</v>
      </c>
      <c r="C3245" s="383" t="s">
        <v>51</v>
      </c>
      <c r="D3245" s="384">
        <v>14.9</v>
      </c>
    </row>
    <row r="3246" spans="1:4" s="380" customFormat="1" ht="13.5" x14ac:dyDescent="0.25">
      <c r="A3246" s="383">
        <v>98287</v>
      </c>
      <c r="B3246" s="383" t="s">
        <v>3279</v>
      </c>
      <c r="C3246" s="383" t="s">
        <v>51</v>
      </c>
      <c r="D3246" s="384">
        <v>1.35</v>
      </c>
    </row>
    <row r="3247" spans="1:4" s="380" customFormat="1" ht="13.5" x14ac:dyDescent="0.25">
      <c r="A3247" s="383">
        <v>98288</v>
      </c>
      <c r="B3247" s="383" t="s">
        <v>3280</v>
      </c>
      <c r="C3247" s="383" t="s">
        <v>51</v>
      </c>
      <c r="D3247" s="384">
        <v>2.02</v>
      </c>
    </row>
    <row r="3248" spans="1:4" s="380" customFormat="1" ht="13.5" x14ac:dyDescent="0.25">
      <c r="A3248" s="383">
        <v>98289</v>
      </c>
      <c r="B3248" s="383" t="s">
        <v>3281</v>
      </c>
      <c r="C3248" s="383" t="s">
        <v>51</v>
      </c>
      <c r="D3248" s="384">
        <v>2.82</v>
      </c>
    </row>
    <row r="3249" spans="1:4" s="380" customFormat="1" ht="13.5" x14ac:dyDescent="0.25">
      <c r="A3249" s="383">
        <v>98290</v>
      </c>
      <c r="B3249" s="383" t="s">
        <v>3282</v>
      </c>
      <c r="C3249" s="383" t="s">
        <v>51</v>
      </c>
      <c r="D3249" s="384">
        <v>3.46</v>
      </c>
    </row>
    <row r="3250" spans="1:4" s="380" customFormat="1" ht="13.5" x14ac:dyDescent="0.25">
      <c r="A3250" s="383">
        <v>98291</v>
      </c>
      <c r="B3250" s="383" t="s">
        <v>3283</v>
      </c>
      <c r="C3250" s="383" t="s">
        <v>51</v>
      </c>
      <c r="D3250" s="384">
        <v>4.4000000000000004</v>
      </c>
    </row>
    <row r="3251" spans="1:4" s="380" customFormat="1" ht="13.5" x14ac:dyDescent="0.25">
      <c r="A3251" s="383">
        <v>98292</v>
      </c>
      <c r="B3251" s="383" t="s">
        <v>3284</v>
      </c>
      <c r="C3251" s="383" t="s">
        <v>51</v>
      </c>
      <c r="D3251" s="384">
        <v>4.9400000000000004</v>
      </c>
    </row>
    <row r="3252" spans="1:4" s="380" customFormat="1" ht="13.5" x14ac:dyDescent="0.25">
      <c r="A3252" s="383">
        <v>98293</v>
      </c>
      <c r="B3252" s="383" t="s">
        <v>3285</v>
      </c>
      <c r="C3252" s="383" t="s">
        <v>51</v>
      </c>
      <c r="D3252" s="384">
        <v>9.59</v>
      </c>
    </row>
    <row r="3253" spans="1:4" s="380" customFormat="1" ht="13.5" x14ac:dyDescent="0.25">
      <c r="A3253" s="383">
        <v>98400</v>
      </c>
      <c r="B3253" s="383" t="s">
        <v>635</v>
      </c>
      <c r="C3253" s="383" t="s">
        <v>51</v>
      </c>
      <c r="D3253" s="384">
        <v>13.86</v>
      </c>
    </row>
    <row r="3254" spans="1:4" s="380" customFormat="1" ht="13.5" x14ac:dyDescent="0.25">
      <c r="A3254" s="383">
        <v>98401</v>
      </c>
      <c r="B3254" s="383" t="s">
        <v>3286</v>
      </c>
      <c r="C3254" s="383" t="s">
        <v>51</v>
      </c>
      <c r="D3254" s="384">
        <v>21.74</v>
      </c>
    </row>
    <row r="3255" spans="1:4" s="380" customFormat="1" ht="13.5" x14ac:dyDescent="0.25">
      <c r="A3255" s="383">
        <v>98402</v>
      </c>
      <c r="B3255" s="383" t="s">
        <v>3287</v>
      </c>
      <c r="C3255" s="383" t="s">
        <v>51</v>
      </c>
      <c r="D3255" s="384">
        <v>28.34</v>
      </c>
    </row>
    <row r="3256" spans="1:4" s="380" customFormat="1" ht="13.5" x14ac:dyDescent="0.25">
      <c r="A3256" s="383">
        <v>100556</v>
      </c>
      <c r="B3256" s="383" t="s">
        <v>3288</v>
      </c>
      <c r="C3256" s="383" t="s">
        <v>8</v>
      </c>
      <c r="D3256" s="384">
        <v>55.11</v>
      </c>
    </row>
    <row r="3257" spans="1:4" s="380" customFormat="1" ht="13.5" x14ac:dyDescent="0.25">
      <c r="A3257" s="383">
        <v>100557</v>
      </c>
      <c r="B3257" s="383" t="s">
        <v>3289</v>
      </c>
      <c r="C3257" s="383" t="s">
        <v>8</v>
      </c>
      <c r="D3257" s="384">
        <v>797.29</v>
      </c>
    </row>
    <row r="3258" spans="1:4" s="380" customFormat="1" ht="13.5" x14ac:dyDescent="0.25">
      <c r="A3258" s="383">
        <v>100560</v>
      </c>
      <c r="B3258" s="383" t="s">
        <v>3290</v>
      </c>
      <c r="C3258" s="383" t="s">
        <v>8</v>
      </c>
      <c r="D3258" s="384">
        <v>149.75</v>
      </c>
    </row>
    <row r="3259" spans="1:4" s="380" customFormat="1" ht="13.5" x14ac:dyDescent="0.25">
      <c r="A3259" s="383">
        <v>100561</v>
      </c>
      <c r="B3259" s="383" t="s">
        <v>641</v>
      </c>
      <c r="C3259" s="383" t="s">
        <v>8</v>
      </c>
      <c r="D3259" s="384">
        <v>292.19</v>
      </c>
    </row>
    <row r="3260" spans="1:4" s="380" customFormat="1" ht="13.5" x14ac:dyDescent="0.25">
      <c r="A3260" s="383">
        <v>100562</v>
      </c>
      <c r="B3260" s="383" t="s">
        <v>3291</v>
      </c>
      <c r="C3260" s="383" t="s">
        <v>8</v>
      </c>
      <c r="D3260" s="384">
        <v>463.83</v>
      </c>
    </row>
    <row r="3261" spans="1:4" s="380" customFormat="1" ht="13.5" x14ac:dyDescent="0.25">
      <c r="A3261" s="383">
        <v>100563</v>
      </c>
      <c r="B3261" s="383" t="s">
        <v>3292</v>
      </c>
      <c r="C3261" s="383" t="s">
        <v>8</v>
      </c>
      <c r="D3261" s="384">
        <v>677.95</v>
      </c>
    </row>
    <row r="3262" spans="1:4" s="380" customFormat="1" ht="13.5" x14ac:dyDescent="0.25">
      <c r="A3262" s="383">
        <v>101795</v>
      </c>
      <c r="B3262" s="383" t="s">
        <v>12658</v>
      </c>
      <c r="C3262" s="383" t="s">
        <v>8</v>
      </c>
      <c r="D3262" s="384">
        <v>511.12</v>
      </c>
    </row>
    <row r="3263" spans="1:4" s="380" customFormat="1" ht="13.5" x14ac:dyDescent="0.25">
      <c r="A3263" s="383">
        <v>101798</v>
      </c>
      <c r="B3263" s="383" t="s">
        <v>12659</v>
      </c>
      <c r="C3263" s="383" t="s">
        <v>8</v>
      </c>
      <c r="D3263" s="384">
        <v>377.75</v>
      </c>
    </row>
    <row r="3264" spans="1:4" s="380" customFormat="1" ht="13.5" x14ac:dyDescent="0.25">
      <c r="A3264" s="383">
        <v>101799</v>
      </c>
      <c r="B3264" s="383" t="s">
        <v>12660</v>
      </c>
      <c r="C3264" s="383" t="s">
        <v>8</v>
      </c>
      <c r="D3264" s="384">
        <v>922.86</v>
      </c>
    </row>
    <row r="3265" spans="1:4" s="380" customFormat="1" ht="13.5" x14ac:dyDescent="0.25">
      <c r="A3265" s="383">
        <v>98397</v>
      </c>
      <c r="B3265" s="383" t="s">
        <v>3293</v>
      </c>
      <c r="C3265" s="383" t="s">
        <v>4</v>
      </c>
      <c r="D3265" s="384">
        <v>10.91</v>
      </c>
    </row>
    <row r="3266" spans="1:4" s="380" customFormat="1" ht="13.5" x14ac:dyDescent="0.25">
      <c r="A3266" s="383">
        <v>101936</v>
      </c>
      <c r="B3266" s="383" t="s">
        <v>3294</v>
      </c>
      <c r="C3266" s="383" t="s">
        <v>8</v>
      </c>
      <c r="D3266" s="385">
        <v>7340.22</v>
      </c>
    </row>
    <row r="3267" spans="1:4" s="380" customFormat="1" ht="13.5" x14ac:dyDescent="0.25">
      <c r="A3267" s="383">
        <v>101937</v>
      </c>
      <c r="B3267" s="383" t="s">
        <v>3295</v>
      </c>
      <c r="C3267" s="383" t="s">
        <v>8</v>
      </c>
      <c r="D3267" s="385">
        <v>13152.37</v>
      </c>
    </row>
    <row r="3268" spans="1:4" s="380" customFormat="1" ht="13.5" x14ac:dyDescent="0.25">
      <c r="A3268" s="383">
        <v>98294</v>
      </c>
      <c r="B3268" s="383" t="s">
        <v>3296</v>
      </c>
      <c r="C3268" s="383" t="s">
        <v>51</v>
      </c>
      <c r="D3268" s="384">
        <v>2.65</v>
      </c>
    </row>
    <row r="3269" spans="1:4" s="380" customFormat="1" ht="13.5" x14ac:dyDescent="0.25">
      <c r="A3269" s="383">
        <v>98295</v>
      </c>
      <c r="B3269" s="383" t="s">
        <v>3297</v>
      </c>
      <c r="C3269" s="383" t="s">
        <v>51</v>
      </c>
      <c r="D3269" s="384">
        <v>2.0499999999999998</v>
      </c>
    </row>
    <row r="3270" spans="1:4" s="380" customFormat="1" ht="13.5" x14ac:dyDescent="0.25">
      <c r="A3270" s="383">
        <v>98296</v>
      </c>
      <c r="B3270" s="383" t="s">
        <v>3298</v>
      </c>
      <c r="C3270" s="383" t="s">
        <v>51</v>
      </c>
      <c r="D3270" s="384">
        <v>4.0599999999999996</v>
      </c>
    </row>
    <row r="3271" spans="1:4" s="380" customFormat="1" ht="13.5" x14ac:dyDescent="0.25">
      <c r="A3271" s="383">
        <v>98297</v>
      </c>
      <c r="B3271" s="383" t="s">
        <v>633</v>
      </c>
      <c r="C3271" s="383" t="s">
        <v>51</v>
      </c>
      <c r="D3271" s="384">
        <v>3.1</v>
      </c>
    </row>
    <row r="3272" spans="1:4" s="380" customFormat="1" ht="13.5" x14ac:dyDescent="0.25">
      <c r="A3272" s="383">
        <v>98301</v>
      </c>
      <c r="B3272" s="383" t="s">
        <v>3299</v>
      </c>
      <c r="C3272" s="383" t="s">
        <v>8</v>
      </c>
      <c r="D3272" s="384">
        <v>564.49</v>
      </c>
    </row>
    <row r="3273" spans="1:4" s="380" customFormat="1" ht="13.5" x14ac:dyDescent="0.25">
      <c r="A3273" s="383">
        <v>98302</v>
      </c>
      <c r="B3273" s="383" t="s">
        <v>629</v>
      </c>
      <c r="C3273" s="383" t="s">
        <v>8</v>
      </c>
      <c r="D3273" s="384">
        <v>786.53</v>
      </c>
    </row>
    <row r="3274" spans="1:4" s="380" customFormat="1" ht="13.5" x14ac:dyDescent="0.25">
      <c r="A3274" s="383">
        <v>98304</v>
      </c>
      <c r="B3274" s="383" t="s">
        <v>3300</v>
      </c>
      <c r="C3274" s="383" t="s">
        <v>8</v>
      </c>
      <c r="D3274" s="385">
        <v>1230.3900000000001</v>
      </c>
    </row>
    <row r="3275" spans="1:4" s="380" customFormat="1" ht="13.5" x14ac:dyDescent="0.25">
      <c r="A3275" s="383">
        <v>98307</v>
      </c>
      <c r="B3275" s="383" t="s">
        <v>3301</v>
      </c>
      <c r="C3275" s="383" t="s">
        <v>8</v>
      </c>
      <c r="D3275" s="384">
        <v>43.44</v>
      </c>
    </row>
    <row r="3276" spans="1:4" s="380" customFormat="1" ht="13.5" x14ac:dyDescent="0.25">
      <c r="A3276" s="383">
        <v>98308</v>
      </c>
      <c r="B3276" s="383" t="s">
        <v>639</v>
      </c>
      <c r="C3276" s="383" t="s">
        <v>8</v>
      </c>
      <c r="D3276" s="384">
        <v>28.44</v>
      </c>
    </row>
    <row r="3277" spans="1:4" s="380" customFormat="1" ht="13.5" x14ac:dyDescent="0.25">
      <c r="A3277" s="383">
        <v>98593</v>
      </c>
      <c r="B3277" s="383" t="s">
        <v>3302</v>
      </c>
      <c r="C3277" s="383" t="s">
        <v>8</v>
      </c>
      <c r="D3277" s="384">
        <v>965.18</v>
      </c>
    </row>
    <row r="3278" spans="1:4" s="380" customFormat="1" ht="13.5" x14ac:dyDescent="0.25">
      <c r="A3278" s="383">
        <v>89355</v>
      </c>
      <c r="B3278" s="383" t="s">
        <v>3303</v>
      </c>
      <c r="C3278" s="383" t="s">
        <v>51</v>
      </c>
      <c r="D3278" s="384">
        <v>16.82</v>
      </c>
    </row>
    <row r="3279" spans="1:4" s="380" customFormat="1" ht="13.5" x14ac:dyDescent="0.25">
      <c r="A3279" s="383">
        <v>89356</v>
      </c>
      <c r="B3279" s="383" t="s">
        <v>362</v>
      </c>
      <c r="C3279" s="383" t="s">
        <v>51</v>
      </c>
      <c r="D3279" s="384">
        <v>19.87</v>
      </c>
    </row>
    <row r="3280" spans="1:4" s="380" customFormat="1" ht="13.5" x14ac:dyDescent="0.25">
      <c r="A3280" s="383">
        <v>89357</v>
      </c>
      <c r="B3280" s="383" t="s">
        <v>364</v>
      </c>
      <c r="C3280" s="383" t="s">
        <v>51</v>
      </c>
      <c r="D3280" s="384">
        <v>28.18</v>
      </c>
    </row>
    <row r="3281" spans="1:4" s="380" customFormat="1" ht="13.5" x14ac:dyDescent="0.25">
      <c r="A3281" s="383">
        <v>89401</v>
      </c>
      <c r="B3281" s="383" t="s">
        <v>3304</v>
      </c>
      <c r="C3281" s="383" t="s">
        <v>51</v>
      </c>
      <c r="D3281" s="384">
        <v>7.41</v>
      </c>
    </row>
    <row r="3282" spans="1:4" s="380" customFormat="1" ht="13.5" x14ac:dyDescent="0.25">
      <c r="A3282" s="383">
        <v>89402</v>
      </c>
      <c r="B3282" s="383" t="s">
        <v>3305</v>
      </c>
      <c r="C3282" s="383" t="s">
        <v>51</v>
      </c>
      <c r="D3282" s="384">
        <v>9.01</v>
      </c>
    </row>
    <row r="3283" spans="1:4" s="380" customFormat="1" ht="13.5" x14ac:dyDescent="0.25">
      <c r="A3283" s="383">
        <v>89403</v>
      </c>
      <c r="B3283" s="383" t="s">
        <v>3306</v>
      </c>
      <c r="C3283" s="383" t="s">
        <v>51</v>
      </c>
      <c r="D3283" s="384">
        <v>15.19</v>
      </c>
    </row>
    <row r="3284" spans="1:4" s="380" customFormat="1" ht="13.5" x14ac:dyDescent="0.25">
      <c r="A3284" s="383">
        <v>89446</v>
      </c>
      <c r="B3284" s="383" t="s">
        <v>3307</v>
      </c>
      <c r="C3284" s="383" t="s">
        <v>51</v>
      </c>
      <c r="D3284" s="384">
        <v>4.9000000000000004</v>
      </c>
    </row>
    <row r="3285" spans="1:4" s="380" customFormat="1" ht="13.5" x14ac:dyDescent="0.25">
      <c r="A3285" s="383">
        <v>89447</v>
      </c>
      <c r="B3285" s="383" t="s">
        <v>3308</v>
      </c>
      <c r="C3285" s="383" t="s">
        <v>51</v>
      </c>
      <c r="D3285" s="384">
        <v>10.34</v>
      </c>
    </row>
    <row r="3286" spans="1:4" s="380" customFormat="1" ht="13.5" x14ac:dyDescent="0.25">
      <c r="A3286" s="383">
        <v>89448</v>
      </c>
      <c r="B3286" s="383" t="s">
        <v>438</v>
      </c>
      <c r="C3286" s="383" t="s">
        <v>51</v>
      </c>
      <c r="D3286" s="384">
        <v>14.86</v>
      </c>
    </row>
    <row r="3287" spans="1:4" s="380" customFormat="1" ht="13.5" x14ac:dyDescent="0.25">
      <c r="A3287" s="383">
        <v>89449</v>
      </c>
      <c r="B3287" s="383" t="s">
        <v>366</v>
      </c>
      <c r="C3287" s="383" t="s">
        <v>51</v>
      </c>
      <c r="D3287" s="384">
        <v>17.100000000000001</v>
      </c>
    </row>
    <row r="3288" spans="1:4" s="380" customFormat="1" ht="13.5" x14ac:dyDescent="0.25">
      <c r="A3288" s="383">
        <v>89450</v>
      </c>
      <c r="B3288" s="383" t="s">
        <v>393</v>
      </c>
      <c r="C3288" s="383" t="s">
        <v>51</v>
      </c>
      <c r="D3288" s="384">
        <v>28.23</v>
      </c>
    </row>
    <row r="3289" spans="1:4" s="380" customFormat="1" ht="13.5" x14ac:dyDescent="0.25">
      <c r="A3289" s="383">
        <v>89451</v>
      </c>
      <c r="B3289" s="383" t="s">
        <v>395</v>
      </c>
      <c r="C3289" s="383" t="s">
        <v>51</v>
      </c>
      <c r="D3289" s="384">
        <v>46.68</v>
      </c>
    </row>
    <row r="3290" spans="1:4" s="380" customFormat="1" ht="13.5" x14ac:dyDescent="0.25">
      <c r="A3290" s="383">
        <v>89452</v>
      </c>
      <c r="B3290" s="383" t="s">
        <v>397</v>
      </c>
      <c r="C3290" s="383" t="s">
        <v>51</v>
      </c>
      <c r="D3290" s="384">
        <v>58.09</v>
      </c>
    </row>
    <row r="3291" spans="1:4" s="380" customFormat="1" ht="13.5" x14ac:dyDescent="0.25">
      <c r="A3291" s="383">
        <v>89508</v>
      </c>
      <c r="B3291" s="383" t="s">
        <v>3309</v>
      </c>
      <c r="C3291" s="383" t="s">
        <v>51</v>
      </c>
      <c r="D3291" s="384">
        <v>19.32</v>
      </c>
    </row>
    <row r="3292" spans="1:4" s="380" customFormat="1" ht="13.5" x14ac:dyDescent="0.25">
      <c r="A3292" s="383">
        <v>89509</v>
      </c>
      <c r="B3292" s="383" t="s">
        <v>3310</v>
      </c>
      <c r="C3292" s="383" t="s">
        <v>51</v>
      </c>
      <c r="D3292" s="384">
        <v>26.56</v>
      </c>
    </row>
    <row r="3293" spans="1:4" s="380" customFormat="1" ht="13.5" x14ac:dyDescent="0.25">
      <c r="A3293" s="383">
        <v>89511</v>
      </c>
      <c r="B3293" s="383" t="s">
        <v>3311</v>
      </c>
      <c r="C3293" s="383" t="s">
        <v>51</v>
      </c>
      <c r="D3293" s="384">
        <v>39.42</v>
      </c>
    </row>
    <row r="3294" spans="1:4" s="380" customFormat="1" ht="13.5" x14ac:dyDescent="0.25">
      <c r="A3294" s="383">
        <v>89512</v>
      </c>
      <c r="B3294" s="383" t="s">
        <v>3312</v>
      </c>
      <c r="C3294" s="383" t="s">
        <v>51</v>
      </c>
      <c r="D3294" s="384">
        <v>62.51</v>
      </c>
    </row>
    <row r="3295" spans="1:4" s="380" customFormat="1" ht="13.5" x14ac:dyDescent="0.25">
      <c r="A3295" s="383">
        <v>89576</v>
      </c>
      <c r="B3295" s="383" t="s">
        <v>3313</v>
      </c>
      <c r="C3295" s="383" t="s">
        <v>51</v>
      </c>
      <c r="D3295" s="384">
        <v>23.79</v>
      </c>
    </row>
    <row r="3296" spans="1:4" s="380" customFormat="1" ht="13.5" x14ac:dyDescent="0.25">
      <c r="A3296" s="383">
        <v>89578</v>
      </c>
      <c r="B3296" s="383" t="s">
        <v>494</v>
      </c>
      <c r="C3296" s="383" t="s">
        <v>51</v>
      </c>
      <c r="D3296" s="384">
        <v>41.04</v>
      </c>
    </row>
    <row r="3297" spans="1:4" s="380" customFormat="1" ht="13.5" x14ac:dyDescent="0.25">
      <c r="A3297" s="383">
        <v>89580</v>
      </c>
      <c r="B3297" s="383" t="s">
        <v>495</v>
      </c>
      <c r="C3297" s="383" t="s">
        <v>51</v>
      </c>
      <c r="D3297" s="384">
        <v>80.84</v>
      </c>
    </row>
    <row r="3298" spans="1:4" s="380" customFormat="1" ht="13.5" x14ac:dyDescent="0.25">
      <c r="A3298" s="383">
        <v>89633</v>
      </c>
      <c r="B3298" s="383" t="s">
        <v>3314</v>
      </c>
      <c r="C3298" s="383" t="s">
        <v>51</v>
      </c>
      <c r="D3298" s="384">
        <v>22.19</v>
      </c>
    </row>
    <row r="3299" spans="1:4" s="380" customFormat="1" ht="13.5" x14ac:dyDescent="0.25">
      <c r="A3299" s="383">
        <v>89634</v>
      </c>
      <c r="B3299" s="383" t="s">
        <v>3315</v>
      </c>
      <c r="C3299" s="383" t="s">
        <v>51</v>
      </c>
      <c r="D3299" s="384">
        <v>33.68</v>
      </c>
    </row>
    <row r="3300" spans="1:4" s="380" customFormat="1" ht="13.5" x14ac:dyDescent="0.25">
      <c r="A3300" s="383">
        <v>89635</v>
      </c>
      <c r="B3300" s="383" t="s">
        <v>3316</v>
      </c>
      <c r="C3300" s="383" t="s">
        <v>51</v>
      </c>
      <c r="D3300" s="384">
        <v>48.07</v>
      </c>
    </row>
    <row r="3301" spans="1:4" s="380" customFormat="1" ht="13.5" x14ac:dyDescent="0.25">
      <c r="A3301" s="383">
        <v>89636</v>
      </c>
      <c r="B3301" s="383" t="s">
        <v>3317</v>
      </c>
      <c r="C3301" s="383" t="s">
        <v>51</v>
      </c>
      <c r="D3301" s="384">
        <v>58.51</v>
      </c>
    </row>
    <row r="3302" spans="1:4" s="380" customFormat="1" ht="13.5" x14ac:dyDescent="0.25">
      <c r="A3302" s="383">
        <v>89711</v>
      </c>
      <c r="B3302" s="383" t="s">
        <v>503</v>
      </c>
      <c r="C3302" s="383" t="s">
        <v>51</v>
      </c>
      <c r="D3302" s="384">
        <v>17.93</v>
      </c>
    </row>
    <row r="3303" spans="1:4" s="380" customFormat="1" ht="13.5" x14ac:dyDescent="0.25">
      <c r="A3303" s="383">
        <v>89712</v>
      </c>
      <c r="B3303" s="383" t="s">
        <v>504</v>
      </c>
      <c r="C3303" s="383" t="s">
        <v>51</v>
      </c>
      <c r="D3303" s="384">
        <v>26.95</v>
      </c>
    </row>
    <row r="3304" spans="1:4" s="380" customFormat="1" ht="13.5" x14ac:dyDescent="0.25">
      <c r="A3304" s="383">
        <v>89713</v>
      </c>
      <c r="B3304" s="383" t="s">
        <v>505</v>
      </c>
      <c r="C3304" s="383" t="s">
        <v>51</v>
      </c>
      <c r="D3304" s="384">
        <v>41.15</v>
      </c>
    </row>
    <row r="3305" spans="1:4" s="380" customFormat="1" ht="13.5" x14ac:dyDescent="0.25">
      <c r="A3305" s="383">
        <v>89714</v>
      </c>
      <c r="B3305" s="383" t="s">
        <v>506</v>
      </c>
      <c r="C3305" s="383" t="s">
        <v>51</v>
      </c>
      <c r="D3305" s="384">
        <v>52.8</v>
      </c>
    </row>
    <row r="3306" spans="1:4" s="380" customFormat="1" ht="13.5" x14ac:dyDescent="0.25">
      <c r="A3306" s="383">
        <v>89716</v>
      </c>
      <c r="B3306" s="383" t="s">
        <v>3318</v>
      </c>
      <c r="C3306" s="383" t="s">
        <v>51</v>
      </c>
      <c r="D3306" s="384">
        <v>23.86</v>
      </c>
    </row>
    <row r="3307" spans="1:4" s="380" customFormat="1" ht="13.5" x14ac:dyDescent="0.25">
      <c r="A3307" s="383">
        <v>89717</v>
      </c>
      <c r="B3307" s="383" t="s">
        <v>3319</v>
      </c>
      <c r="C3307" s="383" t="s">
        <v>51</v>
      </c>
      <c r="D3307" s="384">
        <v>36.49</v>
      </c>
    </row>
    <row r="3308" spans="1:4" s="380" customFormat="1" ht="13.5" x14ac:dyDescent="0.25">
      <c r="A3308" s="383">
        <v>89770</v>
      </c>
      <c r="B3308" s="383" t="s">
        <v>3320</v>
      </c>
      <c r="C3308" s="383" t="s">
        <v>51</v>
      </c>
      <c r="D3308" s="384">
        <v>39.78</v>
      </c>
    </row>
    <row r="3309" spans="1:4" s="380" customFormat="1" ht="13.5" x14ac:dyDescent="0.25">
      <c r="A3309" s="383">
        <v>89771</v>
      </c>
      <c r="B3309" s="383" t="s">
        <v>3321</v>
      </c>
      <c r="C3309" s="383" t="s">
        <v>51</v>
      </c>
      <c r="D3309" s="384">
        <v>54.36</v>
      </c>
    </row>
    <row r="3310" spans="1:4" s="380" customFormat="1" ht="13.5" x14ac:dyDescent="0.25">
      <c r="A3310" s="383">
        <v>89773</v>
      </c>
      <c r="B3310" s="383" t="s">
        <v>3322</v>
      </c>
      <c r="C3310" s="383" t="s">
        <v>51</v>
      </c>
      <c r="D3310" s="384">
        <v>126.58</v>
      </c>
    </row>
    <row r="3311" spans="1:4" s="380" customFormat="1" ht="13.5" x14ac:dyDescent="0.25">
      <c r="A3311" s="383">
        <v>89775</v>
      </c>
      <c r="B3311" s="383" t="s">
        <v>3323</v>
      </c>
      <c r="C3311" s="383" t="s">
        <v>51</v>
      </c>
      <c r="D3311" s="384">
        <v>199.92</v>
      </c>
    </row>
    <row r="3312" spans="1:4" s="380" customFormat="1" ht="13.5" x14ac:dyDescent="0.25">
      <c r="A3312" s="383">
        <v>89798</v>
      </c>
      <c r="B3312" s="383" t="s">
        <v>3324</v>
      </c>
      <c r="C3312" s="383" t="s">
        <v>51</v>
      </c>
      <c r="D3312" s="384">
        <v>11.6</v>
      </c>
    </row>
    <row r="3313" spans="1:4" s="380" customFormat="1" ht="13.5" x14ac:dyDescent="0.25">
      <c r="A3313" s="383">
        <v>89799</v>
      </c>
      <c r="B3313" s="383" t="s">
        <v>3325</v>
      </c>
      <c r="C3313" s="383" t="s">
        <v>51</v>
      </c>
      <c r="D3313" s="384">
        <v>18.98</v>
      </c>
    </row>
    <row r="3314" spans="1:4" s="380" customFormat="1" ht="13.5" x14ac:dyDescent="0.25">
      <c r="A3314" s="383">
        <v>89800</v>
      </c>
      <c r="B3314" s="383" t="s">
        <v>3326</v>
      </c>
      <c r="C3314" s="383" t="s">
        <v>51</v>
      </c>
      <c r="D3314" s="384">
        <v>23.5</v>
      </c>
    </row>
    <row r="3315" spans="1:4" s="380" customFormat="1" ht="13.5" x14ac:dyDescent="0.25">
      <c r="A3315" s="383">
        <v>89848</v>
      </c>
      <c r="B3315" s="383" t="s">
        <v>3327</v>
      </c>
      <c r="C3315" s="383" t="s">
        <v>51</v>
      </c>
      <c r="D3315" s="384">
        <v>28.58</v>
      </c>
    </row>
    <row r="3316" spans="1:4" s="380" customFormat="1" ht="13.5" x14ac:dyDescent="0.25">
      <c r="A3316" s="383">
        <v>89849</v>
      </c>
      <c r="B3316" s="383" t="s">
        <v>3328</v>
      </c>
      <c r="C3316" s="383" t="s">
        <v>51</v>
      </c>
      <c r="D3316" s="384">
        <v>56.07</v>
      </c>
    </row>
    <row r="3317" spans="1:4" s="380" customFormat="1" ht="13.5" x14ac:dyDescent="0.25">
      <c r="A3317" s="383">
        <v>89865</v>
      </c>
      <c r="B3317" s="383" t="s">
        <v>3329</v>
      </c>
      <c r="C3317" s="383" t="s">
        <v>51</v>
      </c>
      <c r="D3317" s="384">
        <v>12.24</v>
      </c>
    </row>
    <row r="3318" spans="1:4" s="380" customFormat="1" ht="13.5" x14ac:dyDescent="0.25">
      <c r="A3318" s="383">
        <v>91784</v>
      </c>
      <c r="B3318" s="383" t="s">
        <v>3330</v>
      </c>
      <c r="C3318" s="383" t="s">
        <v>51</v>
      </c>
      <c r="D3318" s="384">
        <v>40.229999999999997</v>
      </c>
    </row>
    <row r="3319" spans="1:4" s="380" customFormat="1" ht="13.5" x14ac:dyDescent="0.25">
      <c r="A3319" s="383">
        <v>91785</v>
      </c>
      <c r="B3319" s="383" t="s">
        <v>3331</v>
      </c>
      <c r="C3319" s="383" t="s">
        <v>51</v>
      </c>
      <c r="D3319" s="384">
        <v>39.840000000000003</v>
      </c>
    </row>
    <row r="3320" spans="1:4" s="380" customFormat="1" ht="13.5" x14ac:dyDescent="0.25">
      <c r="A3320" s="383">
        <v>91786</v>
      </c>
      <c r="B3320" s="383" t="s">
        <v>3332</v>
      </c>
      <c r="C3320" s="383" t="s">
        <v>51</v>
      </c>
      <c r="D3320" s="384">
        <v>27.89</v>
      </c>
    </row>
    <row r="3321" spans="1:4" s="380" customFormat="1" ht="13.5" x14ac:dyDescent="0.25">
      <c r="A3321" s="383">
        <v>91787</v>
      </c>
      <c r="B3321" s="383" t="s">
        <v>3333</v>
      </c>
      <c r="C3321" s="383" t="s">
        <v>51</v>
      </c>
      <c r="D3321" s="384">
        <v>31.65</v>
      </c>
    </row>
    <row r="3322" spans="1:4" s="380" customFormat="1" ht="13.5" x14ac:dyDescent="0.25">
      <c r="A3322" s="383">
        <v>91788</v>
      </c>
      <c r="B3322" s="383" t="s">
        <v>3334</v>
      </c>
      <c r="C3322" s="383" t="s">
        <v>51</v>
      </c>
      <c r="D3322" s="384">
        <v>40.25</v>
      </c>
    </row>
    <row r="3323" spans="1:4" s="380" customFormat="1" ht="13.5" x14ac:dyDescent="0.25">
      <c r="A3323" s="383">
        <v>91789</v>
      </c>
      <c r="B3323" s="383" t="s">
        <v>3335</v>
      </c>
      <c r="C3323" s="383" t="s">
        <v>51</v>
      </c>
      <c r="D3323" s="384">
        <v>42.78</v>
      </c>
    </row>
    <row r="3324" spans="1:4" s="380" customFormat="1" ht="13.5" x14ac:dyDescent="0.25">
      <c r="A3324" s="383">
        <v>91790</v>
      </c>
      <c r="B3324" s="383" t="s">
        <v>3336</v>
      </c>
      <c r="C3324" s="383" t="s">
        <v>51</v>
      </c>
      <c r="D3324" s="384">
        <v>64.849999999999994</v>
      </c>
    </row>
    <row r="3325" spans="1:4" s="380" customFormat="1" ht="13.5" x14ac:dyDescent="0.25">
      <c r="A3325" s="383">
        <v>91791</v>
      </c>
      <c r="B3325" s="383" t="s">
        <v>3337</v>
      </c>
      <c r="C3325" s="383" t="s">
        <v>51</v>
      </c>
      <c r="D3325" s="384">
        <v>86.08</v>
      </c>
    </row>
    <row r="3326" spans="1:4" s="380" customFormat="1" ht="13.5" x14ac:dyDescent="0.25">
      <c r="A3326" s="383">
        <v>91792</v>
      </c>
      <c r="B3326" s="383" t="s">
        <v>3338</v>
      </c>
      <c r="C3326" s="383" t="s">
        <v>51</v>
      </c>
      <c r="D3326" s="384">
        <v>53</v>
      </c>
    </row>
    <row r="3327" spans="1:4" s="380" customFormat="1" ht="13.5" x14ac:dyDescent="0.25">
      <c r="A3327" s="383">
        <v>91793</v>
      </c>
      <c r="B3327" s="383" t="s">
        <v>3339</v>
      </c>
      <c r="C3327" s="383" t="s">
        <v>51</v>
      </c>
      <c r="D3327" s="384">
        <v>80.67</v>
      </c>
    </row>
    <row r="3328" spans="1:4" s="380" customFormat="1" ht="13.5" x14ac:dyDescent="0.25">
      <c r="A3328" s="383">
        <v>91794</v>
      </c>
      <c r="B3328" s="383" t="s">
        <v>3340</v>
      </c>
      <c r="C3328" s="383" t="s">
        <v>51</v>
      </c>
      <c r="D3328" s="384">
        <v>38.15</v>
      </c>
    </row>
    <row r="3329" spans="1:4" s="380" customFormat="1" ht="13.5" x14ac:dyDescent="0.25">
      <c r="A3329" s="383">
        <v>91795</v>
      </c>
      <c r="B3329" s="383" t="s">
        <v>3341</v>
      </c>
      <c r="C3329" s="383" t="s">
        <v>51</v>
      </c>
      <c r="D3329" s="384">
        <v>64.069999999999993</v>
      </c>
    </row>
    <row r="3330" spans="1:4" s="380" customFormat="1" ht="13.5" x14ac:dyDescent="0.25">
      <c r="A3330" s="383">
        <v>91796</v>
      </c>
      <c r="B3330" s="383" t="s">
        <v>3342</v>
      </c>
      <c r="C3330" s="383" t="s">
        <v>51</v>
      </c>
      <c r="D3330" s="384">
        <v>69.63</v>
      </c>
    </row>
    <row r="3331" spans="1:4" s="380" customFormat="1" ht="13.5" x14ac:dyDescent="0.25">
      <c r="A3331" s="383">
        <v>92275</v>
      </c>
      <c r="B3331" s="383" t="s">
        <v>3343</v>
      </c>
      <c r="C3331" s="383" t="s">
        <v>51</v>
      </c>
      <c r="D3331" s="384">
        <v>60.6</v>
      </c>
    </row>
    <row r="3332" spans="1:4" s="380" customFormat="1" ht="13.5" x14ac:dyDescent="0.25">
      <c r="A3332" s="383">
        <v>92276</v>
      </c>
      <c r="B3332" s="383" t="s">
        <v>3344</v>
      </c>
      <c r="C3332" s="383" t="s">
        <v>51</v>
      </c>
      <c r="D3332" s="384">
        <v>76.760000000000005</v>
      </c>
    </row>
    <row r="3333" spans="1:4" s="380" customFormat="1" ht="13.5" x14ac:dyDescent="0.25">
      <c r="A3333" s="383">
        <v>92277</v>
      </c>
      <c r="B3333" s="383" t="s">
        <v>3345</v>
      </c>
      <c r="C3333" s="383" t="s">
        <v>51</v>
      </c>
      <c r="D3333" s="384">
        <v>110.83</v>
      </c>
    </row>
    <row r="3334" spans="1:4" s="380" customFormat="1" ht="13.5" x14ac:dyDescent="0.25">
      <c r="A3334" s="383">
        <v>92278</v>
      </c>
      <c r="B3334" s="383" t="s">
        <v>3346</v>
      </c>
      <c r="C3334" s="383" t="s">
        <v>51</v>
      </c>
      <c r="D3334" s="384">
        <v>149.11000000000001</v>
      </c>
    </row>
    <row r="3335" spans="1:4" s="380" customFormat="1" ht="13.5" x14ac:dyDescent="0.25">
      <c r="A3335" s="383">
        <v>92279</v>
      </c>
      <c r="B3335" s="383" t="s">
        <v>3347</v>
      </c>
      <c r="C3335" s="383" t="s">
        <v>51</v>
      </c>
      <c r="D3335" s="384">
        <v>215.59</v>
      </c>
    </row>
    <row r="3336" spans="1:4" s="380" customFormat="1" ht="13.5" x14ac:dyDescent="0.25">
      <c r="A3336" s="383">
        <v>92280</v>
      </c>
      <c r="B3336" s="383" t="s">
        <v>3348</v>
      </c>
      <c r="C3336" s="383" t="s">
        <v>51</v>
      </c>
      <c r="D3336" s="384">
        <v>302.83999999999997</v>
      </c>
    </row>
    <row r="3337" spans="1:4" s="380" customFormat="1" ht="13.5" x14ac:dyDescent="0.25">
      <c r="A3337" s="383">
        <v>92281</v>
      </c>
      <c r="B3337" s="383" t="s">
        <v>3349</v>
      </c>
      <c r="C3337" s="383" t="s">
        <v>51</v>
      </c>
      <c r="D3337" s="384">
        <v>146.63</v>
      </c>
    </row>
    <row r="3338" spans="1:4" s="380" customFormat="1" ht="13.5" x14ac:dyDescent="0.25">
      <c r="A3338" s="383">
        <v>92282</v>
      </c>
      <c r="B3338" s="383" t="s">
        <v>3350</v>
      </c>
      <c r="C3338" s="383" t="s">
        <v>51</v>
      </c>
      <c r="D3338" s="384">
        <v>166.28</v>
      </c>
    </row>
    <row r="3339" spans="1:4" s="380" customFormat="1" ht="13.5" x14ac:dyDescent="0.25">
      <c r="A3339" s="383">
        <v>92283</v>
      </c>
      <c r="B3339" s="383" t="s">
        <v>3351</v>
      </c>
      <c r="C3339" s="383" t="s">
        <v>51</v>
      </c>
      <c r="D3339" s="384">
        <v>224.03</v>
      </c>
    </row>
    <row r="3340" spans="1:4" s="380" customFormat="1" ht="13.5" x14ac:dyDescent="0.25">
      <c r="A3340" s="383">
        <v>92284</v>
      </c>
      <c r="B3340" s="383" t="s">
        <v>3352</v>
      </c>
      <c r="C3340" s="383" t="s">
        <v>51</v>
      </c>
      <c r="D3340" s="384">
        <v>278.22000000000003</v>
      </c>
    </row>
    <row r="3341" spans="1:4" s="380" customFormat="1" ht="13.5" x14ac:dyDescent="0.25">
      <c r="A3341" s="383">
        <v>92285</v>
      </c>
      <c r="B3341" s="383" t="s">
        <v>3353</v>
      </c>
      <c r="C3341" s="383" t="s">
        <v>51</v>
      </c>
      <c r="D3341" s="384">
        <v>369.87</v>
      </c>
    </row>
    <row r="3342" spans="1:4" s="380" customFormat="1" ht="13.5" x14ac:dyDescent="0.25">
      <c r="A3342" s="383">
        <v>92286</v>
      </c>
      <c r="B3342" s="383" t="s">
        <v>3354</v>
      </c>
      <c r="C3342" s="383" t="s">
        <v>51</v>
      </c>
      <c r="D3342" s="384">
        <v>459.3</v>
      </c>
    </row>
    <row r="3343" spans="1:4" s="380" customFormat="1" ht="13.5" x14ac:dyDescent="0.25">
      <c r="A3343" s="383">
        <v>92305</v>
      </c>
      <c r="B3343" s="383" t="s">
        <v>3355</v>
      </c>
      <c r="C3343" s="383" t="s">
        <v>51</v>
      </c>
      <c r="D3343" s="384">
        <v>39.28</v>
      </c>
    </row>
    <row r="3344" spans="1:4" s="380" customFormat="1" ht="13.5" x14ac:dyDescent="0.25">
      <c r="A3344" s="383">
        <v>92306</v>
      </c>
      <c r="B3344" s="383" t="s">
        <v>3356</v>
      </c>
      <c r="C3344" s="383" t="s">
        <v>51</v>
      </c>
      <c r="D3344" s="384">
        <v>64.64</v>
      </c>
    </row>
    <row r="3345" spans="1:4" s="380" customFormat="1" ht="13.5" x14ac:dyDescent="0.25">
      <c r="A3345" s="383">
        <v>92307</v>
      </c>
      <c r="B3345" s="383" t="s">
        <v>3357</v>
      </c>
      <c r="C3345" s="383" t="s">
        <v>51</v>
      </c>
      <c r="D3345" s="384">
        <v>81.08</v>
      </c>
    </row>
    <row r="3346" spans="1:4" s="380" customFormat="1" ht="13.5" x14ac:dyDescent="0.25">
      <c r="A3346" s="383">
        <v>92308</v>
      </c>
      <c r="B3346" s="383" t="s">
        <v>3358</v>
      </c>
      <c r="C3346" s="383" t="s">
        <v>51</v>
      </c>
      <c r="D3346" s="384">
        <v>59.44</v>
      </c>
    </row>
    <row r="3347" spans="1:4" s="380" customFormat="1" ht="13.5" x14ac:dyDescent="0.25">
      <c r="A3347" s="383">
        <v>92309</v>
      </c>
      <c r="B3347" s="383" t="s">
        <v>3359</v>
      </c>
      <c r="C3347" s="383" t="s">
        <v>51</v>
      </c>
      <c r="D3347" s="384">
        <v>152.71</v>
      </c>
    </row>
    <row r="3348" spans="1:4" s="380" customFormat="1" ht="13.5" x14ac:dyDescent="0.25">
      <c r="A3348" s="383">
        <v>92310</v>
      </c>
      <c r="B3348" s="383" t="s">
        <v>3360</v>
      </c>
      <c r="C3348" s="383" t="s">
        <v>51</v>
      </c>
      <c r="D3348" s="384">
        <v>172.69</v>
      </c>
    </row>
    <row r="3349" spans="1:4" s="380" customFormat="1" ht="13.5" x14ac:dyDescent="0.25">
      <c r="A3349" s="383">
        <v>92320</v>
      </c>
      <c r="B3349" s="383" t="s">
        <v>3361</v>
      </c>
      <c r="C3349" s="383" t="s">
        <v>51</v>
      </c>
      <c r="D3349" s="384">
        <v>48.16</v>
      </c>
    </row>
    <row r="3350" spans="1:4" s="380" customFormat="1" ht="13.5" x14ac:dyDescent="0.25">
      <c r="A3350" s="383">
        <v>92321</v>
      </c>
      <c r="B3350" s="383" t="s">
        <v>3362</v>
      </c>
      <c r="C3350" s="383" t="s">
        <v>51</v>
      </c>
      <c r="D3350" s="384">
        <v>79.87</v>
      </c>
    </row>
    <row r="3351" spans="1:4" s="380" customFormat="1" ht="13.5" x14ac:dyDescent="0.25">
      <c r="A3351" s="383">
        <v>92322</v>
      </c>
      <c r="B3351" s="383" t="s">
        <v>3363</v>
      </c>
      <c r="C3351" s="383" t="s">
        <v>51</v>
      </c>
      <c r="D3351" s="384">
        <v>101.86</v>
      </c>
    </row>
    <row r="3352" spans="1:4" s="380" customFormat="1" ht="13.5" x14ac:dyDescent="0.25">
      <c r="A3352" s="383">
        <v>92323</v>
      </c>
      <c r="B3352" s="383" t="s">
        <v>3364</v>
      </c>
      <c r="C3352" s="383" t="s">
        <v>51</v>
      </c>
      <c r="D3352" s="384">
        <v>66.180000000000007</v>
      </c>
    </row>
    <row r="3353" spans="1:4" s="380" customFormat="1" ht="13.5" x14ac:dyDescent="0.25">
      <c r="A3353" s="383">
        <v>92324</v>
      </c>
      <c r="B3353" s="383" t="s">
        <v>3365</v>
      </c>
      <c r="C3353" s="383" t="s">
        <v>51</v>
      </c>
      <c r="D3353" s="384">
        <v>165.83</v>
      </c>
    </row>
    <row r="3354" spans="1:4" s="380" customFormat="1" ht="13.5" x14ac:dyDescent="0.25">
      <c r="A3354" s="383">
        <v>92325</v>
      </c>
      <c r="B3354" s="383" t="s">
        <v>3366</v>
      </c>
      <c r="C3354" s="383" t="s">
        <v>51</v>
      </c>
      <c r="D3354" s="384">
        <v>191.3</v>
      </c>
    </row>
    <row r="3355" spans="1:4" s="380" customFormat="1" ht="13.5" x14ac:dyDescent="0.25">
      <c r="A3355" s="383">
        <v>92335</v>
      </c>
      <c r="B3355" s="383" t="s">
        <v>3367</v>
      </c>
      <c r="C3355" s="383" t="s">
        <v>51</v>
      </c>
      <c r="D3355" s="384">
        <v>116.92</v>
      </c>
    </row>
    <row r="3356" spans="1:4" s="380" customFormat="1" ht="13.5" x14ac:dyDescent="0.25">
      <c r="A3356" s="383">
        <v>92336</v>
      </c>
      <c r="B3356" s="383" t="s">
        <v>3368</v>
      </c>
      <c r="C3356" s="383" t="s">
        <v>51</v>
      </c>
      <c r="D3356" s="384">
        <v>144.12</v>
      </c>
    </row>
    <row r="3357" spans="1:4" s="380" customFormat="1" ht="13.5" x14ac:dyDescent="0.25">
      <c r="A3357" s="383">
        <v>92337</v>
      </c>
      <c r="B3357" s="383" t="s">
        <v>3369</v>
      </c>
      <c r="C3357" s="383" t="s">
        <v>51</v>
      </c>
      <c r="D3357" s="384">
        <v>191.19</v>
      </c>
    </row>
    <row r="3358" spans="1:4" s="380" customFormat="1" ht="13.5" x14ac:dyDescent="0.25">
      <c r="A3358" s="383">
        <v>92338</v>
      </c>
      <c r="B3358" s="383" t="s">
        <v>3370</v>
      </c>
      <c r="C3358" s="383" t="s">
        <v>51</v>
      </c>
      <c r="D3358" s="384">
        <v>122.67</v>
      </c>
    </row>
    <row r="3359" spans="1:4" s="380" customFormat="1" ht="13.5" x14ac:dyDescent="0.25">
      <c r="A3359" s="383">
        <v>92339</v>
      </c>
      <c r="B3359" s="383" t="s">
        <v>3371</v>
      </c>
      <c r="C3359" s="383" t="s">
        <v>51</v>
      </c>
      <c r="D3359" s="384">
        <v>185.99</v>
      </c>
    </row>
    <row r="3360" spans="1:4" s="380" customFormat="1" ht="13.5" x14ac:dyDescent="0.25">
      <c r="A3360" s="383">
        <v>92341</v>
      </c>
      <c r="B3360" s="383" t="s">
        <v>3372</v>
      </c>
      <c r="C3360" s="383" t="s">
        <v>51</v>
      </c>
      <c r="D3360" s="384">
        <v>125.76</v>
      </c>
    </row>
    <row r="3361" spans="1:4" s="380" customFormat="1" ht="13.5" x14ac:dyDescent="0.25">
      <c r="A3361" s="383">
        <v>92342</v>
      </c>
      <c r="B3361" s="383" t="s">
        <v>3373</v>
      </c>
      <c r="C3361" s="383" t="s">
        <v>51</v>
      </c>
      <c r="D3361" s="384">
        <v>153.03</v>
      </c>
    </row>
    <row r="3362" spans="1:4" s="380" customFormat="1" ht="13.5" x14ac:dyDescent="0.25">
      <c r="A3362" s="383">
        <v>92343</v>
      </c>
      <c r="B3362" s="383" t="s">
        <v>3374</v>
      </c>
      <c r="C3362" s="383" t="s">
        <v>51</v>
      </c>
      <c r="D3362" s="384">
        <v>200.19</v>
      </c>
    </row>
    <row r="3363" spans="1:4" s="380" customFormat="1" ht="13.5" x14ac:dyDescent="0.25">
      <c r="A3363" s="383">
        <v>92359</v>
      </c>
      <c r="B3363" s="383" t="s">
        <v>3375</v>
      </c>
      <c r="C3363" s="383" t="s">
        <v>51</v>
      </c>
      <c r="D3363" s="384">
        <v>57.82</v>
      </c>
    </row>
    <row r="3364" spans="1:4" s="380" customFormat="1" ht="13.5" x14ac:dyDescent="0.25">
      <c r="A3364" s="383">
        <v>92360</v>
      </c>
      <c r="B3364" s="383" t="s">
        <v>3376</v>
      </c>
      <c r="C3364" s="383" t="s">
        <v>51</v>
      </c>
      <c r="D3364" s="384">
        <v>77.28</v>
      </c>
    </row>
    <row r="3365" spans="1:4" s="380" customFormat="1" ht="13.5" x14ac:dyDescent="0.25">
      <c r="A3365" s="383">
        <v>92361</v>
      </c>
      <c r="B3365" s="383" t="s">
        <v>3377</v>
      </c>
      <c r="C3365" s="383" t="s">
        <v>51</v>
      </c>
      <c r="D3365" s="384">
        <v>104.31</v>
      </c>
    </row>
    <row r="3366" spans="1:4" s="380" customFormat="1" ht="13.5" x14ac:dyDescent="0.25">
      <c r="A3366" s="383">
        <v>92362</v>
      </c>
      <c r="B3366" s="383" t="s">
        <v>3378</v>
      </c>
      <c r="C3366" s="383" t="s">
        <v>51</v>
      </c>
      <c r="D3366" s="384">
        <v>166.89</v>
      </c>
    </row>
    <row r="3367" spans="1:4" s="380" customFormat="1" ht="13.5" x14ac:dyDescent="0.25">
      <c r="A3367" s="383">
        <v>92364</v>
      </c>
      <c r="B3367" s="383" t="s">
        <v>3379</v>
      </c>
      <c r="C3367" s="383" t="s">
        <v>51</v>
      </c>
      <c r="D3367" s="384">
        <v>70.599999999999994</v>
      </c>
    </row>
    <row r="3368" spans="1:4" s="380" customFormat="1" ht="13.5" x14ac:dyDescent="0.25">
      <c r="A3368" s="383">
        <v>92365</v>
      </c>
      <c r="B3368" s="383" t="s">
        <v>3380</v>
      </c>
      <c r="C3368" s="383" t="s">
        <v>51</v>
      </c>
      <c r="D3368" s="384">
        <v>81.48</v>
      </c>
    </row>
    <row r="3369" spans="1:4" s="380" customFormat="1" ht="13.5" x14ac:dyDescent="0.25">
      <c r="A3369" s="383">
        <v>92366</v>
      </c>
      <c r="B3369" s="383" t="s">
        <v>3381</v>
      </c>
      <c r="C3369" s="383" t="s">
        <v>51</v>
      </c>
      <c r="D3369" s="384">
        <v>114.81</v>
      </c>
    </row>
    <row r="3370" spans="1:4" s="380" customFormat="1" ht="13.5" x14ac:dyDescent="0.25">
      <c r="A3370" s="383">
        <v>92367</v>
      </c>
      <c r="B3370" s="383" t="s">
        <v>3382</v>
      </c>
      <c r="C3370" s="383" t="s">
        <v>51</v>
      </c>
      <c r="D3370" s="384">
        <v>141.58000000000001</v>
      </c>
    </row>
    <row r="3371" spans="1:4" s="380" customFormat="1" ht="13.5" x14ac:dyDescent="0.25">
      <c r="A3371" s="383">
        <v>92368</v>
      </c>
      <c r="B3371" s="383" t="s">
        <v>3383</v>
      </c>
      <c r="C3371" s="383" t="s">
        <v>51</v>
      </c>
      <c r="D3371" s="384">
        <v>188.29</v>
      </c>
    </row>
    <row r="3372" spans="1:4" s="380" customFormat="1" ht="13.5" x14ac:dyDescent="0.25">
      <c r="A3372" s="383">
        <v>92645</v>
      </c>
      <c r="B3372" s="383" t="s">
        <v>3384</v>
      </c>
      <c r="C3372" s="383" t="s">
        <v>51</v>
      </c>
      <c r="D3372" s="384">
        <v>61.12</v>
      </c>
    </row>
    <row r="3373" spans="1:4" s="380" customFormat="1" ht="13.5" x14ac:dyDescent="0.25">
      <c r="A3373" s="383">
        <v>92646</v>
      </c>
      <c r="B3373" s="383" t="s">
        <v>3385</v>
      </c>
      <c r="C3373" s="383" t="s">
        <v>51</v>
      </c>
      <c r="D3373" s="384">
        <v>80.58</v>
      </c>
    </row>
    <row r="3374" spans="1:4" s="380" customFormat="1" ht="13.5" x14ac:dyDescent="0.25">
      <c r="A3374" s="383">
        <v>92648</v>
      </c>
      <c r="B3374" s="383" t="s">
        <v>3386</v>
      </c>
      <c r="C3374" s="383" t="s">
        <v>51</v>
      </c>
      <c r="D3374" s="384">
        <v>88.19</v>
      </c>
    </row>
    <row r="3375" spans="1:4" s="380" customFormat="1" ht="13.5" x14ac:dyDescent="0.25">
      <c r="A3375" s="383">
        <v>92649</v>
      </c>
      <c r="B3375" s="383" t="s">
        <v>3387</v>
      </c>
      <c r="C3375" s="383" t="s">
        <v>51</v>
      </c>
      <c r="D3375" s="384">
        <v>107.61</v>
      </c>
    </row>
    <row r="3376" spans="1:4" s="380" customFormat="1" ht="13.5" x14ac:dyDescent="0.25">
      <c r="A3376" s="383">
        <v>92650</v>
      </c>
      <c r="B3376" s="383" t="s">
        <v>3388</v>
      </c>
      <c r="C3376" s="383" t="s">
        <v>51</v>
      </c>
      <c r="D3376" s="384">
        <v>170.2</v>
      </c>
    </row>
    <row r="3377" spans="1:4" s="380" customFormat="1" ht="13.5" x14ac:dyDescent="0.25">
      <c r="A3377" s="383">
        <v>92652</v>
      </c>
      <c r="B3377" s="383" t="s">
        <v>3389</v>
      </c>
      <c r="C3377" s="383" t="s">
        <v>51</v>
      </c>
      <c r="D3377" s="384">
        <v>74.64</v>
      </c>
    </row>
    <row r="3378" spans="1:4" s="380" customFormat="1" ht="13.5" x14ac:dyDescent="0.25">
      <c r="A3378" s="383">
        <v>92653</v>
      </c>
      <c r="B3378" s="383" t="s">
        <v>3390</v>
      </c>
      <c r="C3378" s="383" t="s">
        <v>51</v>
      </c>
      <c r="D3378" s="384">
        <v>85.56</v>
      </c>
    </row>
    <row r="3379" spans="1:4" s="380" customFormat="1" ht="13.5" x14ac:dyDescent="0.25">
      <c r="A3379" s="383">
        <v>92654</v>
      </c>
      <c r="B3379" s="383" t="s">
        <v>3391</v>
      </c>
      <c r="C3379" s="383" t="s">
        <v>51</v>
      </c>
      <c r="D3379" s="384">
        <v>118.89</v>
      </c>
    </row>
    <row r="3380" spans="1:4" s="380" customFormat="1" ht="13.5" x14ac:dyDescent="0.25">
      <c r="A3380" s="383">
        <v>92655</v>
      </c>
      <c r="B3380" s="383" t="s">
        <v>3392</v>
      </c>
      <c r="C3380" s="383" t="s">
        <v>51</v>
      </c>
      <c r="D3380" s="384">
        <v>145.74</v>
      </c>
    </row>
    <row r="3381" spans="1:4" s="380" customFormat="1" ht="13.5" x14ac:dyDescent="0.25">
      <c r="A3381" s="383">
        <v>92656</v>
      </c>
      <c r="B3381" s="383" t="s">
        <v>3393</v>
      </c>
      <c r="C3381" s="383" t="s">
        <v>51</v>
      </c>
      <c r="D3381" s="384">
        <v>192.45</v>
      </c>
    </row>
    <row r="3382" spans="1:4" s="380" customFormat="1" ht="13.5" x14ac:dyDescent="0.25">
      <c r="A3382" s="383">
        <v>92687</v>
      </c>
      <c r="B3382" s="383" t="s">
        <v>3394</v>
      </c>
      <c r="C3382" s="383" t="s">
        <v>51</v>
      </c>
      <c r="D3382" s="384">
        <v>33.89</v>
      </c>
    </row>
    <row r="3383" spans="1:4" s="380" customFormat="1" ht="13.5" x14ac:dyDescent="0.25">
      <c r="A3383" s="383">
        <v>92688</v>
      </c>
      <c r="B3383" s="383" t="s">
        <v>3395</v>
      </c>
      <c r="C3383" s="383" t="s">
        <v>51</v>
      </c>
      <c r="D3383" s="384">
        <v>46.13</v>
      </c>
    </row>
    <row r="3384" spans="1:4" s="380" customFormat="1" ht="13.5" x14ac:dyDescent="0.25">
      <c r="A3384" s="383">
        <v>92689</v>
      </c>
      <c r="B3384" s="383" t="s">
        <v>3396</v>
      </c>
      <c r="C3384" s="383" t="s">
        <v>51</v>
      </c>
      <c r="D3384" s="384">
        <v>43.02</v>
      </c>
    </row>
    <row r="3385" spans="1:4" s="380" customFormat="1" ht="13.5" x14ac:dyDescent="0.25">
      <c r="A3385" s="383">
        <v>92690</v>
      </c>
      <c r="B3385" s="383" t="s">
        <v>3397</v>
      </c>
      <c r="C3385" s="383" t="s">
        <v>51</v>
      </c>
      <c r="D3385" s="384">
        <v>61.38</v>
      </c>
    </row>
    <row r="3386" spans="1:4" s="380" customFormat="1" ht="13.5" x14ac:dyDescent="0.25">
      <c r="A3386" s="383">
        <v>92691</v>
      </c>
      <c r="B3386" s="383" t="s">
        <v>12661</v>
      </c>
      <c r="C3386" s="383" t="s">
        <v>51</v>
      </c>
      <c r="D3386" s="384">
        <v>79.75</v>
      </c>
    </row>
    <row r="3387" spans="1:4" s="380" customFormat="1" ht="13.5" x14ac:dyDescent="0.25">
      <c r="A3387" s="383">
        <v>94462</v>
      </c>
      <c r="B3387" s="383" t="s">
        <v>3398</v>
      </c>
      <c r="C3387" s="383" t="s">
        <v>51</v>
      </c>
      <c r="D3387" s="384">
        <v>121.76</v>
      </c>
    </row>
    <row r="3388" spans="1:4" s="380" customFormat="1" ht="13.5" x14ac:dyDescent="0.25">
      <c r="A3388" s="383">
        <v>94463</v>
      </c>
      <c r="B3388" s="383" t="s">
        <v>3399</v>
      </c>
      <c r="C3388" s="383" t="s">
        <v>51</v>
      </c>
      <c r="D3388" s="384">
        <v>145.28</v>
      </c>
    </row>
    <row r="3389" spans="1:4" s="380" customFormat="1" ht="13.5" x14ac:dyDescent="0.25">
      <c r="A3389" s="383">
        <v>94464</v>
      </c>
      <c r="B3389" s="383" t="s">
        <v>3400</v>
      </c>
      <c r="C3389" s="383" t="s">
        <v>51</v>
      </c>
      <c r="D3389" s="384">
        <v>206.98</v>
      </c>
    </row>
    <row r="3390" spans="1:4" s="380" customFormat="1" ht="13.5" x14ac:dyDescent="0.25">
      <c r="A3390" s="383">
        <v>94602</v>
      </c>
      <c r="B3390" s="383" t="s">
        <v>3401</v>
      </c>
      <c r="C3390" s="383" t="s">
        <v>51</v>
      </c>
      <c r="D3390" s="384">
        <v>225.74</v>
      </c>
    </row>
    <row r="3391" spans="1:4" s="380" customFormat="1" ht="13.5" x14ac:dyDescent="0.25">
      <c r="A3391" s="383">
        <v>94603</v>
      </c>
      <c r="B3391" s="383" t="s">
        <v>3402</v>
      </c>
      <c r="C3391" s="383" t="s">
        <v>51</v>
      </c>
      <c r="D3391" s="384">
        <v>306.44</v>
      </c>
    </row>
    <row r="3392" spans="1:4" s="380" customFormat="1" ht="13.5" x14ac:dyDescent="0.25">
      <c r="A3392" s="383">
        <v>94604</v>
      </c>
      <c r="B3392" s="383" t="s">
        <v>3403</v>
      </c>
      <c r="C3392" s="383" t="s">
        <v>51</v>
      </c>
      <c r="D3392" s="384">
        <v>421.16</v>
      </c>
    </row>
    <row r="3393" spans="1:4" s="380" customFormat="1" ht="13.5" x14ac:dyDescent="0.25">
      <c r="A3393" s="383">
        <v>94605</v>
      </c>
      <c r="B3393" s="383" t="s">
        <v>3404</v>
      </c>
      <c r="C3393" s="383" t="s">
        <v>51</v>
      </c>
      <c r="D3393" s="384">
        <v>606.35</v>
      </c>
    </row>
    <row r="3394" spans="1:4" s="380" customFormat="1" ht="13.5" x14ac:dyDescent="0.25">
      <c r="A3394" s="383">
        <v>94648</v>
      </c>
      <c r="B3394" s="383" t="s">
        <v>3405</v>
      </c>
      <c r="C3394" s="383" t="s">
        <v>51</v>
      </c>
      <c r="D3394" s="384">
        <v>9.6999999999999993</v>
      </c>
    </row>
    <row r="3395" spans="1:4" s="380" customFormat="1" ht="13.5" x14ac:dyDescent="0.25">
      <c r="A3395" s="383">
        <v>94649</v>
      </c>
      <c r="B3395" s="383" t="s">
        <v>3406</v>
      </c>
      <c r="C3395" s="383" t="s">
        <v>51</v>
      </c>
      <c r="D3395" s="384">
        <v>14.89</v>
      </c>
    </row>
    <row r="3396" spans="1:4" s="380" customFormat="1" ht="13.5" x14ac:dyDescent="0.25">
      <c r="A3396" s="383">
        <v>94650</v>
      </c>
      <c r="B3396" s="383" t="s">
        <v>3407</v>
      </c>
      <c r="C3396" s="383" t="s">
        <v>51</v>
      </c>
      <c r="D3396" s="384">
        <v>21.3</v>
      </c>
    </row>
    <row r="3397" spans="1:4" s="380" customFormat="1" ht="13.5" x14ac:dyDescent="0.25">
      <c r="A3397" s="383">
        <v>94651</v>
      </c>
      <c r="B3397" s="383" t="s">
        <v>3408</v>
      </c>
      <c r="C3397" s="383" t="s">
        <v>51</v>
      </c>
      <c r="D3397" s="384">
        <v>23.26</v>
      </c>
    </row>
    <row r="3398" spans="1:4" s="380" customFormat="1" ht="13.5" x14ac:dyDescent="0.25">
      <c r="A3398" s="383">
        <v>94652</v>
      </c>
      <c r="B3398" s="383" t="s">
        <v>3409</v>
      </c>
      <c r="C3398" s="383" t="s">
        <v>51</v>
      </c>
      <c r="D3398" s="384">
        <v>37.840000000000003</v>
      </c>
    </row>
    <row r="3399" spans="1:4" s="380" customFormat="1" ht="13.5" x14ac:dyDescent="0.25">
      <c r="A3399" s="383">
        <v>94653</v>
      </c>
      <c r="B3399" s="383" t="s">
        <v>3410</v>
      </c>
      <c r="C3399" s="383" t="s">
        <v>51</v>
      </c>
      <c r="D3399" s="384">
        <v>54.74</v>
      </c>
    </row>
    <row r="3400" spans="1:4" s="380" customFormat="1" ht="13.5" x14ac:dyDescent="0.25">
      <c r="A3400" s="383">
        <v>94654</v>
      </c>
      <c r="B3400" s="383" t="s">
        <v>3411</v>
      </c>
      <c r="C3400" s="383" t="s">
        <v>51</v>
      </c>
      <c r="D3400" s="384">
        <v>72.28</v>
      </c>
    </row>
    <row r="3401" spans="1:4" s="380" customFormat="1" ht="13.5" x14ac:dyDescent="0.25">
      <c r="A3401" s="383">
        <v>94655</v>
      </c>
      <c r="B3401" s="383" t="s">
        <v>3412</v>
      </c>
      <c r="C3401" s="383" t="s">
        <v>51</v>
      </c>
      <c r="D3401" s="384">
        <v>102.39</v>
      </c>
    </row>
    <row r="3402" spans="1:4" s="380" customFormat="1" ht="13.5" x14ac:dyDescent="0.25">
      <c r="A3402" s="383">
        <v>94716</v>
      </c>
      <c r="B3402" s="383" t="s">
        <v>3413</v>
      </c>
      <c r="C3402" s="383" t="s">
        <v>51</v>
      </c>
      <c r="D3402" s="384">
        <v>24.11</v>
      </c>
    </row>
    <row r="3403" spans="1:4" s="380" customFormat="1" ht="13.5" x14ac:dyDescent="0.25">
      <c r="A3403" s="383">
        <v>94717</v>
      </c>
      <c r="B3403" s="383" t="s">
        <v>3414</v>
      </c>
      <c r="C3403" s="383" t="s">
        <v>51</v>
      </c>
      <c r="D3403" s="384">
        <v>35.57</v>
      </c>
    </row>
    <row r="3404" spans="1:4" s="380" customFormat="1" ht="13.5" x14ac:dyDescent="0.25">
      <c r="A3404" s="383">
        <v>94718</v>
      </c>
      <c r="B3404" s="383" t="s">
        <v>3415</v>
      </c>
      <c r="C3404" s="383" t="s">
        <v>51</v>
      </c>
      <c r="D3404" s="384">
        <v>43.96</v>
      </c>
    </row>
    <row r="3405" spans="1:4" s="380" customFormat="1" ht="13.5" x14ac:dyDescent="0.25">
      <c r="A3405" s="383">
        <v>94719</v>
      </c>
      <c r="B3405" s="383" t="s">
        <v>3416</v>
      </c>
      <c r="C3405" s="383" t="s">
        <v>51</v>
      </c>
      <c r="D3405" s="384">
        <v>57.73</v>
      </c>
    </row>
    <row r="3406" spans="1:4" s="380" customFormat="1" ht="13.5" x14ac:dyDescent="0.25">
      <c r="A3406" s="383">
        <v>94720</v>
      </c>
      <c r="B3406" s="383" t="s">
        <v>3417</v>
      </c>
      <c r="C3406" s="383" t="s">
        <v>51</v>
      </c>
      <c r="D3406" s="384">
        <v>87.06</v>
      </c>
    </row>
    <row r="3407" spans="1:4" s="380" customFormat="1" ht="13.5" x14ac:dyDescent="0.25">
      <c r="A3407" s="383">
        <v>94721</v>
      </c>
      <c r="B3407" s="383" t="s">
        <v>3418</v>
      </c>
      <c r="C3407" s="383" t="s">
        <v>51</v>
      </c>
      <c r="D3407" s="384">
        <v>127.4</v>
      </c>
    </row>
    <row r="3408" spans="1:4" s="380" customFormat="1" ht="13.5" x14ac:dyDescent="0.25">
      <c r="A3408" s="383">
        <v>94722</v>
      </c>
      <c r="B3408" s="383" t="s">
        <v>3419</v>
      </c>
      <c r="C3408" s="383" t="s">
        <v>51</v>
      </c>
      <c r="D3408" s="384">
        <v>221.83</v>
      </c>
    </row>
    <row r="3409" spans="1:4" s="380" customFormat="1" ht="13.5" x14ac:dyDescent="0.25">
      <c r="A3409" s="383">
        <v>95697</v>
      </c>
      <c r="B3409" s="383" t="s">
        <v>3420</v>
      </c>
      <c r="C3409" s="383" t="s">
        <v>51</v>
      </c>
      <c r="D3409" s="384">
        <v>84.89</v>
      </c>
    </row>
    <row r="3410" spans="1:4" s="380" customFormat="1" ht="13.5" x14ac:dyDescent="0.25">
      <c r="A3410" s="383">
        <v>96635</v>
      </c>
      <c r="B3410" s="383" t="s">
        <v>3421</v>
      </c>
      <c r="C3410" s="383" t="s">
        <v>51</v>
      </c>
      <c r="D3410" s="384">
        <v>29.13</v>
      </c>
    </row>
    <row r="3411" spans="1:4" s="380" customFormat="1" ht="13.5" x14ac:dyDescent="0.25">
      <c r="A3411" s="383">
        <v>96636</v>
      </c>
      <c r="B3411" s="383" t="s">
        <v>3422</v>
      </c>
      <c r="C3411" s="383" t="s">
        <v>51</v>
      </c>
      <c r="D3411" s="384">
        <v>30.62</v>
      </c>
    </row>
    <row r="3412" spans="1:4" s="380" customFormat="1" ht="13.5" x14ac:dyDescent="0.25">
      <c r="A3412" s="383">
        <v>96644</v>
      </c>
      <c r="B3412" s="383" t="s">
        <v>3423</v>
      </c>
      <c r="C3412" s="383" t="s">
        <v>51</v>
      </c>
      <c r="D3412" s="384">
        <v>19.93</v>
      </c>
    </row>
    <row r="3413" spans="1:4" s="380" customFormat="1" ht="13.5" x14ac:dyDescent="0.25">
      <c r="A3413" s="383">
        <v>96645</v>
      </c>
      <c r="B3413" s="383" t="s">
        <v>3424</v>
      </c>
      <c r="C3413" s="383" t="s">
        <v>51</v>
      </c>
      <c r="D3413" s="384">
        <v>25.68</v>
      </c>
    </row>
    <row r="3414" spans="1:4" s="380" customFormat="1" ht="13.5" x14ac:dyDescent="0.25">
      <c r="A3414" s="383">
        <v>96646</v>
      </c>
      <c r="B3414" s="383" t="s">
        <v>3425</v>
      </c>
      <c r="C3414" s="383" t="s">
        <v>51</v>
      </c>
      <c r="D3414" s="384">
        <v>39.76</v>
      </c>
    </row>
    <row r="3415" spans="1:4" s="380" customFormat="1" ht="13.5" x14ac:dyDescent="0.25">
      <c r="A3415" s="383">
        <v>96647</v>
      </c>
      <c r="B3415" s="383" t="s">
        <v>3426</v>
      </c>
      <c r="C3415" s="383" t="s">
        <v>51</v>
      </c>
      <c r="D3415" s="384">
        <v>18.260000000000002</v>
      </c>
    </row>
    <row r="3416" spans="1:4" s="380" customFormat="1" ht="13.5" x14ac:dyDescent="0.25">
      <c r="A3416" s="383">
        <v>96648</v>
      </c>
      <c r="B3416" s="383" t="s">
        <v>3427</v>
      </c>
      <c r="C3416" s="383" t="s">
        <v>51</v>
      </c>
      <c r="D3416" s="384">
        <v>32.85</v>
      </c>
    </row>
    <row r="3417" spans="1:4" s="380" customFormat="1" ht="13.5" x14ac:dyDescent="0.25">
      <c r="A3417" s="383">
        <v>96649</v>
      </c>
      <c r="B3417" s="383" t="s">
        <v>3428</v>
      </c>
      <c r="C3417" s="383" t="s">
        <v>51</v>
      </c>
      <c r="D3417" s="384">
        <v>48.01</v>
      </c>
    </row>
    <row r="3418" spans="1:4" s="380" customFormat="1" ht="13.5" x14ac:dyDescent="0.25">
      <c r="A3418" s="383">
        <v>96668</v>
      </c>
      <c r="B3418" s="383" t="s">
        <v>3429</v>
      </c>
      <c r="C3418" s="383" t="s">
        <v>51</v>
      </c>
      <c r="D3418" s="384">
        <v>13.51</v>
      </c>
    </row>
    <row r="3419" spans="1:4" s="380" customFormat="1" ht="13.5" x14ac:dyDescent="0.25">
      <c r="A3419" s="383">
        <v>96669</v>
      </c>
      <c r="B3419" s="383" t="s">
        <v>3430</v>
      </c>
      <c r="C3419" s="383" t="s">
        <v>51</v>
      </c>
      <c r="D3419" s="384">
        <v>16.82</v>
      </c>
    </row>
    <row r="3420" spans="1:4" s="380" customFormat="1" ht="13.5" x14ac:dyDescent="0.25">
      <c r="A3420" s="383">
        <v>96670</v>
      </c>
      <c r="B3420" s="383" t="s">
        <v>3431</v>
      </c>
      <c r="C3420" s="383" t="s">
        <v>51</v>
      </c>
      <c r="D3420" s="384">
        <v>25.56</v>
      </c>
    </row>
    <row r="3421" spans="1:4" s="380" customFormat="1" ht="13.5" x14ac:dyDescent="0.25">
      <c r="A3421" s="383">
        <v>96671</v>
      </c>
      <c r="B3421" s="383" t="s">
        <v>3432</v>
      </c>
      <c r="C3421" s="383" t="s">
        <v>51</v>
      </c>
      <c r="D3421" s="384">
        <v>34.14</v>
      </c>
    </row>
    <row r="3422" spans="1:4" s="380" customFormat="1" ht="13.5" x14ac:dyDescent="0.25">
      <c r="A3422" s="383">
        <v>96672</v>
      </c>
      <c r="B3422" s="383" t="s">
        <v>3433</v>
      </c>
      <c r="C3422" s="383" t="s">
        <v>51</v>
      </c>
      <c r="D3422" s="384">
        <v>50.05</v>
      </c>
    </row>
    <row r="3423" spans="1:4" s="380" customFormat="1" ht="13.5" x14ac:dyDescent="0.25">
      <c r="A3423" s="383">
        <v>96673</v>
      </c>
      <c r="B3423" s="383" t="s">
        <v>3434</v>
      </c>
      <c r="C3423" s="383" t="s">
        <v>51</v>
      </c>
      <c r="D3423" s="384">
        <v>82.05</v>
      </c>
    </row>
    <row r="3424" spans="1:4" s="380" customFormat="1" ht="13.5" x14ac:dyDescent="0.25">
      <c r="A3424" s="383">
        <v>96674</v>
      </c>
      <c r="B3424" s="383" t="s">
        <v>3435</v>
      </c>
      <c r="C3424" s="383" t="s">
        <v>51</v>
      </c>
      <c r="D3424" s="384">
        <v>115.23</v>
      </c>
    </row>
    <row r="3425" spans="1:4" s="380" customFormat="1" ht="13.5" x14ac:dyDescent="0.25">
      <c r="A3425" s="383">
        <v>96675</v>
      </c>
      <c r="B3425" s="383" t="s">
        <v>3436</v>
      </c>
      <c r="C3425" s="383" t="s">
        <v>51</v>
      </c>
      <c r="D3425" s="384">
        <v>200.86</v>
      </c>
    </row>
    <row r="3426" spans="1:4" s="380" customFormat="1" ht="13.5" x14ac:dyDescent="0.25">
      <c r="A3426" s="383">
        <v>96676</v>
      </c>
      <c r="B3426" s="383" t="s">
        <v>3437</v>
      </c>
      <c r="C3426" s="383" t="s">
        <v>51</v>
      </c>
      <c r="D3426" s="384">
        <v>13.47</v>
      </c>
    </row>
    <row r="3427" spans="1:4" s="380" customFormat="1" ht="13.5" x14ac:dyDescent="0.25">
      <c r="A3427" s="383">
        <v>96677</v>
      </c>
      <c r="B3427" s="383" t="s">
        <v>3438</v>
      </c>
      <c r="C3427" s="383" t="s">
        <v>51</v>
      </c>
      <c r="D3427" s="384">
        <v>22.28</v>
      </c>
    </row>
    <row r="3428" spans="1:4" s="380" customFormat="1" ht="13.5" x14ac:dyDescent="0.25">
      <c r="A3428" s="383">
        <v>96678</v>
      </c>
      <c r="B3428" s="383" t="s">
        <v>3439</v>
      </c>
      <c r="C3428" s="383" t="s">
        <v>51</v>
      </c>
      <c r="D3428" s="384">
        <v>30.93</v>
      </c>
    </row>
    <row r="3429" spans="1:4" s="380" customFormat="1" ht="13.5" x14ac:dyDescent="0.25">
      <c r="A3429" s="383">
        <v>96679</v>
      </c>
      <c r="B3429" s="383" t="s">
        <v>3440</v>
      </c>
      <c r="C3429" s="383" t="s">
        <v>51</v>
      </c>
      <c r="D3429" s="384">
        <v>45.13</v>
      </c>
    </row>
    <row r="3430" spans="1:4" s="380" customFormat="1" ht="13.5" x14ac:dyDescent="0.25">
      <c r="A3430" s="383">
        <v>96680</v>
      </c>
      <c r="B3430" s="383" t="s">
        <v>3441</v>
      </c>
      <c r="C3430" s="383" t="s">
        <v>51</v>
      </c>
      <c r="D3430" s="384">
        <v>60.64</v>
      </c>
    </row>
    <row r="3431" spans="1:4" s="380" customFormat="1" ht="13.5" x14ac:dyDescent="0.25">
      <c r="A3431" s="383">
        <v>96681</v>
      </c>
      <c r="B3431" s="383" t="s">
        <v>3442</v>
      </c>
      <c r="C3431" s="383" t="s">
        <v>51</v>
      </c>
      <c r="D3431" s="384">
        <v>113.77</v>
      </c>
    </row>
    <row r="3432" spans="1:4" s="380" customFormat="1" ht="13.5" x14ac:dyDescent="0.25">
      <c r="A3432" s="383">
        <v>96682</v>
      </c>
      <c r="B3432" s="383" t="s">
        <v>3443</v>
      </c>
      <c r="C3432" s="383" t="s">
        <v>51</v>
      </c>
      <c r="D3432" s="384">
        <v>167.9</v>
      </c>
    </row>
    <row r="3433" spans="1:4" s="380" customFormat="1" ht="13.5" x14ac:dyDescent="0.25">
      <c r="A3433" s="383">
        <v>96683</v>
      </c>
      <c r="B3433" s="383" t="s">
        <v>3444</v>
      </c>
      <c r="C3433" s="383" t="s">
        <v>51</v>
      </c>
      <c r="D3433" s="384">
        <v>229.54</v>
      </c>
    </row>
    <row r="3434" spans="1:4" s="380" customFormat="1" ht="13.5" x14ac:dyDescent="0.25">
      <c r="A3434" s="383">
        <v>96718</v>
      </c>
      <c r="B3434" s="383" t="s">
        <v>3445</v>
      </c>
      <c r="C3434" s="383" t="s">
        <v>51</v>
      </c>
      <c r="D3434" s="384">
        <v>8.98</v>
      </c>
    </row>
    <row r="3435" spans="1:4" s="380" customFormat="1" ht="13.5" x14ac:dyDescent="0.25">
      <c r="A3435" s="383">
        <v>96719</v>
      </c>
      <c r="B3435" s="383" t="s">
        <v>3446</v>
      </c>
      <c r="C3435" s="383" t="s">
        <v>51</v>
      </c>
      <c r="D3435" s="384">
        <v>17.25</v>
      </c>
    </row>
    <row r="3436" spans="1:4" s="380" customFormat="1" ht="13.5" x14ac:dyDescent="0.25">
      <c r="A3436" s="383">
        <v>96720</v>
      </c>
      <c r="B3436" s="383" t="s">
        <v>3447</v>
      </c>
      <c r="C3436" s="383" t="s">
        <v>51</v>
      </c>
      <c r="D3436" s="384">
        <v>21.01</v>
      </c>
    </row>
    <row r="3437" spans="1:4" s="380" customFormat="1" ht="13.5" x14ac:dyDescent="0.25">
      <c r="A3437" s="383">
        <v>96721</v>
      </c>
      <c r="B3437" s="383" t="s">
        <v>3448</v>
      </c>
      <c r="C3437" s="383" t="s">
        <v>51</v>
      </c>
      <c r="D3437" s="384">
        <v>28.69</v>
      </c>
    </row>
    <row r="3438" spans="1:4" s="380" customFormat="1" ht="13.5" x14ac:dyDescent="0.25">
      <c r="A3438" s="383">
        <v>96722</v>
      </c>
      <c r="B3438" s="383" t="s">
        <v>3449</v>
      </c>
      <c r="C3438" s="383" t="s">
        <v>51</v>
      </c>
      <c r="D3438" s="384">
        <v>38.97</v>
      </c>
    </row>
    <row r="3439" spans="1:4" s="380" customFormat="1" ht="13.5" x14ac:dyDescent="0.25">
      <c r="A3439" s="383">
        <v>96723</v>
      </c>
      <c r="B3439" s="383" t="s">
        <v>3450</v>
      </c>
      <c r="C3439" s="383" t="s">
        <v>51</v>
      </c>
      <c r="D3439" s="384">
        <v>52.39</v>
      </c>
    </row>
    <row r="3440" spans="1:4" s="380" customFormat="1" ht="13.5" x14ac:dyDescent="0.25">
      <c r="A3440" s="383">
        <v>96724</v>
      </c>
      <c r="B3440" s="383" t="s">
        <v>3451</v>
      </c>
      <c r="C3440" s="383" t="s">
        <v>51</v>
      </c>
      <c r="D3440" s="384">
        <v>85.52</v>
      </c>
    </row>
    <row r="3441" spans="1:4" s="380" customFormat="1" ht="13.5" x14ac:dyDescent="0.25">
      <c r="A3441" s="383">
        <v>96725</v>
      </c>
      <c r="B3441" s="383" t="s">
        <v>3452</v>
      </c>
      <c r="C3441" s="383" t="s">
        <v>51</v>
      </c>
      <c r="D3441" s="384">
        <v>113.5</v>
      </c>
    </row>
    <row r="3442" spans="1:4" s="380" customFormat="1" ht="13.5" x14ac:dyDescent="0.25">
      <c r="A3442" s="383">
        <v>96726</v>
      </c>
      <c r="B3442" s="383" t="s">
        <v>3453</v>
      </c>
      <c r="C3442" s="383" t="s">
        <v>51</v>
      </c>
      <c r="D3442" s="384">
        <v>185.26</v>
      </c>
    </row>
    <row r="3443" spans="1:4" s="380" customFormat="1" ht="13.5" x14ac:dyDescent="0.25">
      <c r="A3443" s="383">
        <v>96727</v>
      </c>
      <c r="B3443" s="383" t="s">
        <v>3454</v>
      </c>
      <c r="C3443" s="383" t="s">
        <v>51</v>
      </c>
      <c r="D3443" s="384">
        <v>14.64</v>
      </c>
    </row>
    <row r="3444" spans="1:4" s="380" customFormat="1" ht="13.5" x14ac:dyDescent="0.25">
      <c r="A3444" s="383">
        <v>96728</v>
      </c>
      <c r="B3444" s="383" t="s">
        <v>3455</v>
      </c>
      <c r="C3444" s="383" t="s">
        <v>51</v>
      </c>
      <c r="D3444" s="384">
        <v>17.75</v>
      </c>
    </row>
    <row r="3445" spans="1:4" s="380" customFormat="1" ht="13.5" x14ac:dyDescent="0.25">
      <c r="A3445" s="383">
        <v>96729</v>
      </c>
      <c r="B3445" s="383" t="s">
        <v>3456</v>
      </c>
      <c r="C3445" s="383" t="s">
        <v>51</v>
      </c>
      <c r="D3445" s="384">
        <v>27.16</v>
      </c>
    </row>
    <row r="3446" spans="1:4" s="380" customFormat="1" ht="13.5" x14ac:dyDescent="0.25">
      <c r="A3446" s="383">
        <v>96730</v>
      </c>
      <c r="B3446" s="383" t="s">
        <v>3457</v>
      </c>
      <c r="C3446" s="383" t="s">
        <v>51</v>
      </c>
      <c r="D3446" s="384">
        <v>34.68</v>
      </c>
    </row>
    <row r="3447" spans="1:4" s="380" customFormat="1" ht="13.5" x14ac:dyDescent="0.25">
      <c r="A3447" s="383">
        <v>96731</v>
      </c>
      <c r="B3447" s="383" t="s">
        <v>3458</v>
      </c>
      <c r="C3447" s="383" t="s">
        <v>51</v>
      </c>
      <c r="D3447" s="384">
        <v>50.66</v>
      </c>
    </row>
    <row r="3448" spans="1:4" s="380" customFormat="1" ht="13.5" x14ac:dyDescent="0.25">
      <c r="A3448" s="383">
        <v>96732</v>
      </c>
      <c r="B3448" s="383" t="s">
        <v>3459</v>
      </c>
      <c r="C3448" s="383" t="s">
        <v>51</v>
      </c>
      <c r="D3448" s="384">
        <v>63.39</v>
      </c>
    </row>
    <row r="3449" spans="1:4" s="380" customFormat="1" ht="13.5" x14ac:dyDescent="0.25">
      <c r="A3449" s="383">
        <v>96733</v>
      </c>
      <c r="B3449" s="383" t="s">
        <v>3460</v>
      </c>
      <c r="C3449" s="383" t="s">
        <v>51</v>
      </c>
      <c r="D3449" s="384">
        <v>116.78</v>
      </c>
    </row>
    <row r="3450" spans="1:4" s="380" customFormat="1" ht="13.5" x14ac:dyDescent="0.25">
      <c r="A3450" s="383">
        <v>96734</v>
      </c>
      <c r="B3450" s="383" t="s">
        <v>3461</v>
      </c>
      <c r="C3450" s="383" t="s">
        <v>51</v>
      </c>
      <c r="D3450" s="384">
        <v>163.65</v>
      </c>
    </row>
    <row r="3451" spans="1:4" s="380" customFormat="1" ht="13.5" x14ac:dyDescent="0.25">
      <c r="A3451" s="383">
        <v>96735</v>
      </c>
      <c r="B3451" s="383" t="s">
        <v>3462</v>
      </c>
      <c r="C3451" s="383" t="s">
        <v>51</v>
      </c>
      <c r="D3451" s="384">
        <v>212.42</v>
      </c>
    </row>
    <row r="3452" spans="1:4" s="380" customFormat="1" ht="13.5" x14ac:dyDescent="0.25">
      <c r="A3452" s="383">
        <v>96794</v>
      </c>
      <c r="B3452" s="383" t="s">
        <v>3463</v>
      </c>
      <c r="C3452" s="383" t="s">
        <v>51</v>
      </c>
      <c r="D3452" s="384">
        <v>8.02</v>
      </c>
    </row>
    <row r="3453" spans="1:4" s="380" customFormat="1" ht="13.5" x14ac:dyDescent="0.25">
      <c r="A3453" s="383">
        <v>96795</v>
      </c>
      <c r="B3453" s="383" t="s">
        <v>3464</v>
      </c>
      <c r="C3453" s="383" t="s">
        <v>51</v>
      </c>
      <c r="D3453" s="384">
        <v>10.199999999999999</v>
      </c>
    </row>
    <row r="3454" spans="1:4" s="380" customFormat="1" ht="13.5" x14ac:dyDescent="0.25">
      <c r="A3454" s="383">
        <v>96796</v>
      </c>
      <c r="B3454" s="383" t="s">
        <v>3465</v>
      </c>
      <c r="C3454" s="383" t="s">
        <v>51</v>
      </c>
      <c r="D3454" s="384">
        <v>14.25</v>
      </c>
    </row>
    <row r="3455" spans="1:4" s="380" customFormat="1" ht="13.5" x14ac:dyDescent="0.25">
      <c r="A3455" s="383">
        <v>96797</v>
      </c>
      <c r="B3455" s="383" t="s">
        <v>3466</v>
      </c>
      <c r="C3455" s="383" t="s">
        <v>51</v>
      </c>
      <c r="D3455" s="384">
        <v>21.48</v>
      </c>
    </row>
    <row r="3456" spans="1:4" s="380" customFormat="1" ht="13.5" x14ac:dyDescent="0.25">
      <c r="A3456" s="383">
        <v>96798</v>
      </c>
      <c r="B3456" s="383" t="s">
        <v>3467</v>
      </c>
      <c r="C3456" s="383" t="s">
        <v>51</v>
      </c>
      <c r="D3456" s="384">
        <v>8.15</v>
      </c>
    </row>
    <row r="3457" spans="1:4" s="380" customFormat="1" ht="13.5" x14ac:dyDescent="0.25">
      <c r="A3457" s="383">
        <v>96799</v>
      </c>
      <c r="B3457" s="383" t="s">
        <v>3468</v>
      </c>
      <c r="C3457" s="383" t="s">
        <v>51</v>
      </c>
      <c r="D3457" s="384">
        <v>10.93</v>
      </c>
    </row>
    <row r="3458" spans="1:4" s="380" customFormat="1" ht="13.5" x14ac:dyDescent="0.25">
      <c r="A3458" s="383">
        <v>96800</v>
      </c>
      <c r="B3458" s="383" t="s">
        <v>3469</v>
      </c>
      <c r="C3458" s="383" t="s">
        <v>51</v>
      </c>
      <c r="D3458" s="384">
        <v>15.76</v>
      </c>
    </row>
    <row r="3459" spans="1:4" s="380" customFormat="1" ht="13.5" x14ac:dyDescent="0.25">
      <c r="A3459" s="383">
        <v>96801</v>
      </c>
      <c r="B3459" s="383" t="s">
        <v>3470</v>
      </c>
      <c r="C3459" s="383" t="s">
        <v>51</v>
      </c>
      <c r="D3459" s="384">
        <v>24.07</v>
      </c>
    </row>
    <row r="3460" spans="1:4" s="380" customFormat="1" ht="13.5" x14ac:dyDescent="0.25">
      <c r="A3460" s="383">
        <v>97327</v>
      </c>
      <c r="B3460" s="383" t="s">
        <v>3471</v>
      </c>
      <c r="C3460" s="383" t="s">
        <v>51</v>
      </c>
      <c r="D3460" s="384">
        <v>29.89</v>
      </c>
    </row>
    <row r="3461" spans="1:4" s="380" customFormat="1" ht="13.5" x14ac:dyDescent="0.25">
      <c r="A3461" s="383">
        <v>97328</v>
      </c>
      <c r="B3461" s="383" t="s">
        <v>3472</v>
      </c>
      <c r="C3461" s="383" t="s">
        <v>51</v>
      </c>
      <c r="D3461" s="384">
        <v>51.15</v>
      </c>
    </row>
    <row r="3462" spans="1:4" s="380" customFormat="1" ht="13.5" x14ac:dyDescent="0.25">
      <c r="A3462" s="383">
        <v>97329</v>
      </c>
      <c r="B3462" s="383" t="s">
        <v>3473</v>
      </c>
      <c r="C3462" s="383" t="s">
        <v>51</v>
      </c>
      <c r="D3462" s="384">
        <v>64.680000000000007</v>
      </c>
    </row>
    <row r="3463" spans="1:4" s="380" customFormat="1" ht="13.5" x14ac:dyDescent="0.25">
      <c r="A3463" s="383">
        <v>97330</v>
      </c>
      <c r="B3463" s="383" t="s">
        <v>3474</v>
      </c>
      <c r="C3463" s="383" t="s">
        <v>51</v>
      </c>
      <c r="D3463" s="384">
        <v>79.12</v>
      </c>
    </row>
    <row r="3464" spans="1:4" s="380" customFormat="1" ht="13.5" x14ac:dyDescent="0.25">
      <c r="A3464" s="383">
        <v>97331</v>
      </c>
      <c r="B3464" s="383" t="s">
        <v>3475</v>
      </c>
      <c r="C3464" s="383" t="s">
        <v>51</v>
      </c>
      <c r="D3464" s="384">
        <v>30.19</v>
      </c>
    </row>
    <row r="3465" spans="1:4" s="380" customFormat="1" ht="13.5" x14ac:dyDescent="0.25">
      <c r="A3465" s="383">
        <v>97332</v>
      </c>
      <c r="B3465" s="383" t="s">
        <v>3476</v>
      </c>
      <c r="C3465" s="383" t="s">
        <v>51</v>
      </c>
      <c r="D3465" s="384">
        <v>51.49</v>
      </c>
    </row>
    <row r="3466" spans="1:4" s="380" customFormat="1" ht="13.5" x14ac:dyDescent="0.25">
      <c r="A3466" s="383">
        <v>97333</v>
      </c>
      <c r="B3466" s="383" t="s">
        <v>3477</v>
      </c>
      <c r="C3466" s="383" t="s">
        <v>51</v>
      </c>
      <c r="D3466" s="384">
        <v>65.099999999999994</v>
      </c>
    </row>
    <row r="3467" spans="1:4" s="380" customFormat="1" ht="13.5" x14ac:dyDescent="0.25">
      <c r="A3467" s="383">
        <v>97334</v>
      </c>
      <c r="B3467" s="383" t="s">
        <v>3478</v>
      </c>
      <c r="C3467" s="383" t="s">
        <v>51</v>
      </c>
      <c r="D3467" s="384">
        <v>79.58</v>
      </c>
    </row>
    <row r="3468" spans="1:4" s="380" customFormat="1" ht="13.5" x14ac:dyDescent="0.25">
      <c r="A3468" s="383">
        <v>97335</v>
      </c>
      <c r="B3468" s="383" t="s">
        <v>3479</v>
      </c>
      <c r="C3468" s="383" t="s">
        <v>51</v>
      </c>
      <c r="D3468" s="384">
        <v>87.36</v>
      </c>
    </row>
    <row r="3469" spans="1:4" s="380" customFormat="1" ht="13.5" x14ac:dyDescent="0.25">
      <c r="A3469" s="383">
        <v>97336</v>
      </c>
      <c r="B3469" s="383" t="s">
        <v>3480</v>
      </c>
      <c r="C3469" s="383" t="s">
        <v>51</v>
      </c>
      <c r="D3469" s="384">
        <v>110.98</v>
      </c>
    </row>
    <row r="3470" spans="1:4" s="380" customFormat="1" ht="13.5" x14ac:dyDescent="0.25">
      <c r="A3470" s="383">
        <v>97337</v>
      </c>
      <c r="B3470" s="383" t="s">
        <v>3481</v>
      </c>
      <c r="C3470" s="383" t="s">
        <v>51</v>
      </c>
      <c r="D3470" s="384">
        <v>166.85</v>
      </c>
    </row>
    <row r="3471" spans="1:4" s="380" customFormat="1" ht="13.5" x14ac:dyDescent="0.25">
      <c r="A3471" s="383">
        <v>97338</v>
      </c>
      <c r="B3471" s="383" t="s">
        <v>3482</v>
      </c>
      <c r="C3471" s="383" t="s">
        <v>51</v>
      </c>
      <c r="D3471" s="384">
        <v>200.58</v>
      </c>
    </row>
    <row r="3472" spans="1:4" s="380" customFormat="1" ht="13.5" x14ac:dyDescent="0.25">
      <c r="A3472" s="383">
        <v>97339</v>
      </c>
      <c r="B3472" s="383" t="s">
        <v>3483</v>
      </c>
      <c r="C3472" s="383" t="s">
        <v>51</v>
      </c>
      <c r="D3472" s="384">
        <v>215.59</v>
      </c>
    </row>
    <row r="3473" spans="1:4" s="380" customFormat="1" ht="13.5" x14ac:dyDescent="0.25">
      <c r="A3473" s="383">
        <v>97340</v>
      </c>
      <c r="B3473" s="383" t="s">
        <v>3484</v>
      </c>
      <c r="C3473" s="383" t="s">
        <v>51</v>
      </c>
      <c r="D3473" s="384">
        <v>216.29</v>
      </c>
    </row>
    <row r="3474" spans="1:4" s="380" customFormat="1" ht="13.5" x14ac:dyDescent="0.25">
      <c r="A3474" s="383">
        <v>97341</v>
      </c>
      <c r="B3474" s="383" t="s">
        <v>3485</v>
      </c>
      <c r="C3474" s="383" t="s">
        <v>51</v>
      </c>
      <c r="D3474" s="384">
        <v>57.98</v>
      </c>
    </row>
    <row r="3475" spans="1:4" s="380" customFormat="1" ht="13.5" x14ac:dyDescent="0.25">
      <c r="A3475" s="383">
        <v>97342</v>
      </c>
      <c r="B3475" s="383" t="s">
        <v>3486</v>
      </c>
      <c r="C3475" s="383" t="s">
        <v>51</v>
      </c>
      <c r="D3475" s="384">
        <v>91.4</v>
      </c>
    </row>
    <row r="3476" spans="1:4" s="380" customFormat="1" ht="13.5" x14ac:dyDescent="0.25">
      <c r="A3476" s="383">
        <v>97343</v>
      </c>
      <c r="B3476" s="383" t="s">
        <v>3487</v>
      </c>
      <c r="C3476" s="383" t="s">
        <v>51</v>
      </c>
      <c r="D3476" s="384">
        <v>115.3</v>
      </c>
    </row>
    <row r="3477" spans="1:4" s="380" customFormat="1" ht="13.5" x14ac:dyDescent="0.25">
      <c r="A3477" s="383">
        <v>97344</v>
      </c>
      <c r="B3477" s="383" t="s">
        <v>3488</v>
      </c>
      <c r="C3477" s="383" t="s">
        <v>51</v>
      </c>
      <c r="D3477" s="384">
        <v>66.86</v>
      </c>
    </row>
    <row r="3478" spans="1:4" s="380" customFormat="1" ht="13.5" x14ac:dyDescent="0.25">
      <c r="A3478" s="383">
        <v>97345</v>
      </c>
      <c r="B3478" s="383" t="s">
        <v>3489</v>
      </c>
      <c r="C3478" s="383" t="s">
        <v>51</v>
      </c>
      <c r="D3478" s="384">
        <v>106.63</v>
      </c>
    </row>
    <row r="3479" spans="1:4" s="380" customFormat="1" ht="13.5" x14ac:dyDescent="0.25">
      <c r="A3479" s="383">
        <v>97346</v>
      </c>
      <c r="B3479" s="383" t="s">
        <v>3490</v>
      </c>
      <c r="C3479" s="383" t="s">
        <v>51</v>
      </c>
      <c r="D3479" s="384">
        <v>136.08000000000001</v>
      </c>
    </row>
    <row r="3480" spans="1:4" s="380" customFormat="1" ht="13.5" x14ac:dyDescent="0.25">
      <c r="A3480" s="383">
        <v>97347</v>
      </c>
      <c r="B3480" s="383" t="s">
        <v>3491</v>
      </c>
      <c r="C3480" s="383" t="s">
        <v>51</v>
      </c>
      <c r="D3480" s="384">
        <v>105.3</v>
      </c>
    </row>
    <row r="3481" spans="1:4" s="380" customFormat="1" ht="13.5" x14ac:dyDescent="0.25">
      <c r="A3481" s="383">
        <v>97348</v>
      </c>
      <c r="B3481" s="383" t="s">
        <v>3492</v>
      </c>
      <c r="C3481" s="383" t="s">
        <v>51</v>
      </c>
      <c r="D3481" s="384">
        <v>145.51</v>
      </c>
    </row>
    <row r="3482" spans="1:4" s="380" customFormat="1" ht="13.5" x14ac:dyDescent="0.25">
      <c r="A3482" s="383">
        <v>97349</v>
      </c>
      <c r="B3482" s="383" t="s">
        <v>3493</v>
      </c>
      <c r="C3482" s="383" t="s">
        <v>51</v>
      </c>
      <c r="D3482" s="384">
        <v>209.84</v>
      </c>
    </row>
    <row r="3483" spans="1:4" s="380" customFormat="1" ht="13.5" x14ac:dyDescent="0.25">
      <c r="A3483" s="383">
        <v>97350</v>
      </c>
      <c r="B3483" s="383" t="s">
        <v>3494</v>
      </c>
      <c r="C3483" s="383" t="s">
        <v>51</v>
      </c>
      <c r="D3483" s="384">
        <v>254.82</v>
      </c>
    </row>
    <row r="3484" spans="1:4" s="380" customFormat="1" ht="13.5" x14ac:dyDescent="0.25">
      <c r="A3484" s="383">
        <v>97351</v>
      </c>
      <c r="B3484" s="383" t="s">
        <v>3495</v>
      </c>
      <c r="C3484" s="383" t="s">
        <v>51</v>
      </c>
      <c r="D3484" s="384">
        <v>352.42</v>
      </c>
    </row>
    <row r="3485" spans="1:4" s="380" customFormat="1" ht="13.5" x14ac:dyDescent="0.25">
      <c r="A3485" s="383">
        <v>97352</v>
      </c>
      <c r="B3485" s="383" t="s">
        <v>3496</v>
      </c>
      <c r="C3485" s="383" t="s">
        <v>51</v>
      </c>
      <c r="D3485" s="384">
        <v>456.79</v>
      </c>
    </row>
    <row r="3486" spans="1:4" s="380" customFormat="1" ht="13.5" x14ac:dyDescent="0.25">
      <c r="A3486" s="383">
        <v>97353</v>
      </c>
      <c r="B3486" s="383" t="s">
        <v>3497</v>
      </c>
      <c r="C3486" s="383" t="s">
        <v>51</v>
      </c>
      <c r="D3486" s="384">
        <v>68.599999999999994</v>
      </c>
    </row>
    <row r="3487" spans="1:4" s="380" customFormat="1" ht="13.5" x14ac:dyDescent="0.25">
      <c r="A3487" s="383">
        <v>97354</v>
      </c>
      <c r="B3487" s="383" t="s">
        <v>3498</v>
      </c>
      <c r="C3487" s="383" t="s">
        <v>51</v>
      </c>
      <c r="D3487" s="384">
        <v>109.34</v>
      </c>
    </row>
    <row r="3488" spans="1:4" s="380" customFormat="1" ht="13.5" x14ac:dyDescent="0.25">
      <c r="A3488" s="383">
        <v>97355</v>
      </c>
      <c r="B3488" s="383" t="s">
        <v>3499</v>
      </c>
      <c r="C3488" s="383" t="s">
        <v>51</v>
      </c>
      <c r="D3488" s="384">
        <v>149.83000000000001</v>
      </c>
    </row>
    <row r="3489" spans="1:4" s="380" customFormat="1" ht="13.5" x14ac:dyDescent="0.25">
      <c r="A3489" s="383">
        <v>97356</v>
      </c>
      <c r="B3489" s="383" t="s">
        <v>3500</v>
      </c>
      <c r="C3489" s="383" t="s">
        <v>51</v>
      </c>
      <c r="D3489" s="384">
        <v>77.48</v>
      </c>
    </row>
    <row r="3490" spans="1:4" s="380" customFormat="1" ht="13.5" x14ac:dyDescent="0.25">
      <c r="A3490" s="383">
        <v>97357</v>
      </c>
      <c r="B3490" s="383" t="s">
        <v>3501</v>
      </c>
      <c r="C3490" s="383" t="s">
        <v>51</v>
      </c>
      <c r="D3490" s="384">
        <v>124.57</v>
      </c>
    </row>
    <row r="3491" spans="1:4" s="380" customFormat="1" ht="13.5" x14ac:dyDescent="0.25">
      <c r="A3491" s="383">
        <v>97358</v>
      </c>
      <c r="B3491" s="383" t="s">
        <v>3502</v>
      </c>
      <c r="C3491" s="383" t="s">
        <v>51</v>
      </c>
      <c r="D3491" s="384">
        <v>170.61</v>
      </c>
    </row>
    <row r="3492" spans="1:4" s="380" customFormat="1" ht="13.5" x14ac:dyDescent="0.25">
      <c r="A3492" s="383">
        <v>97498</v>
      </c>
      <c r="B3492" s="383" t="s">
        <v>3503</v>
      </c>
      <c r="C3492" s="383" t="s">
        <v>51</v>
      </c>
      <c r="D3492" s="384">
        <v>56.89</v>
      </c>
    </row>
    <row r="3493" spans="1:4" s="380" customFormat="1" ht="13.5" x14ac:dyDescent="0.25">
      <c r="A3493" s="383">
        <v>97535</v>
      </c>
      <c r="B3493" s="383" t="s">
        <v>3504</v>
      </c>
      <c r="C3493" s="383" t="s">
        <v>51</v>
      </c>
      <c r="D3493" s="384">
        <v>60.92</v>
      </c>
    </row>
    <row r="3494" spans="1:4" s="380" customFormat="1" ht="13.5" x14ac:dyDescent="0.25">
      <c r="A3494" s="383">
        <v>97536</v>
      </c>
      <c r="B3494" s="383" t="s">
        <v>3505</v>
      </c>
      <c r="C3494" s="383" t="s">
        <v>51</v>
      </c>
      <c r="D3494" s="384">
        <v>70.209999999999994</v>
      </c>
    </row>
    <row r="3495" spans="1:4" s="380" customFormat="1" ht="13.5" x14ac:dyDescent="0.25">
      <c r="A3495" s="383">
        <v>100788</v>
      </c>
      <c r="B3495" s="383" t="s">
        <v>3506</v>
      </c>
      <c r="C3495" s="383" t="s">
        <v>8</v>
      </c>
      <c r="D3495" s="384">
        <v>630.54999999999995</v>
      </c>
    </row>
    <row r="3496" spans="1:4" s="380" customFormat="1" ht="13.5" x14ac:dyDescent="0.25">
      <c r="A3496" s="383">
        <v>100791</v>
      </c>
      <c r="B3496" s="383" t="s">
        <v>3507</v>
      </c>
      <c r="C3496" s="383" t="s">
        <v>51</v>
      </c>
      <c r="D3496" s="384">
        <v>16.77</v>
      </c>
    </row>
    <row r="3497" spans="1:4" s="380" customFormat="1" ht="13.5" x14ac:dyDescent="0.25">
      <c r="A3497" s="383">
        <v>100792</v>
      </c>
      <c r="B3497" s="383" t="s">
        <v>3508</v>
      </c>
      <c r="C3497" s="383" t="s">
        <v>51</v>
      </c>
      <c r="D3497" s="384">
        <v>24.53</v>
      </c>
    </row>
    <row r="3498" spans="1:4" s="380" customFormat="1" ht="13.5" x14ac:dyDescent="0.25">
      <c r="A3498" s="383">
        <v>100793</v>
      </c>
      <c r="B3498" s="383" t="s">
        <v>3509</v>
      </c>
      <c r="C3498" s="383" t="s">
        <v>51</v>
      </c>
      <c r="D3498" s="384">
        <v>32.49</v>
      </c>
    </row>
    <row r="3499" spans="1:4" s="380" customFormat="1" ht="13.5" x14ac:dyDescent="0.25">
      <c r="A3499" s="383">
        <v>100794</v>
      </c>
      <c r="B3499" s="383" t="s">
        <v>3510</v>
      </c>
      <c r="C3499" s="383" t="s">
        <v>51</v>
      </c>
      <c r="D3499" s="384">
        <v>43.77</v>
      </c>
    </row>
    <row r="3500" spans="1:4" s="380" customFormat="1" ht="13.5" x14ac:dyDescent="0.25">
      <c r="A3500" s="383">
        <v>100799</v>
      </c>
      <c r="B3500" s="383" t="s">
        <v>12662</v>
      </c>
      <c r="C3500" s="383" t="s">
        <v>51</v>
      </c>
      <c r="D3500" s="384">
        <v>17.190000000000001</v>
      </c>
    </row>
    <row r="3501" spans="1:4" s="380" customFormat="1" ht="13.5" x14ac:dyDescent="0.25">
      <c r="A3501" s="383">
        <v>100800</v>
      </c>
      <c r="B3501" s="383" t="s">
        <v>12663</v>
      </c>
      <c r="C3501" s="383" t="s">
        <v>51</v>
      </c>
      <c r="D3501" s="384">
        <v>24.94</v>
      </c>
    </row>
    <row r="3502" spans="1:4" s="380" customFormat="1" ht="13.5" x14ac:dyDescent="0.25">
      <c r="A3502" s="383">
        <v>100801</v>
      </c>
      <c r="B3502" s="383" t="s">
        <v>12664</v>
      </c>
      <c r="C3502" s="383" t="s">
        <v>51</v>
      </c>
      <c r="D3502" s="384">
        <v>32.9</v>
      </c>
    </row>
    <row r="3503" spans="1:4" s="380" customFormat="1" ht="13.5" x14ac:dyDescent="0.25">
      <c r="A3503" s="383">
        <v>100802</v>
      </c>
      <c r="B3503" s="383" t="s">
        <v>12665</v>
      </c>
      <c r="C3503" s="383" t="s">
        <v>51</v>
      </c>
      <c r="D3503" s="384">
        <v>44.19</v>
      </c>
    </row>
    <row r="3504" spans="1:4" s="380" customFormat="1" ht="13.5" x14ac:dyDescent="0.25">
      <c r="A3504" s="383">
        <v>100803</v>
      </c>
      <c r="B3504" s="383" t="s">
        <v>3511</v>
      </c>
      <c r="C3504" s="383" t="s">
        <v>51</v>
      </c>
      <c r="D3504" s="384">
        <v>15.92</v>
      </c>
    </row>
    <row r="3505" spans="1:4" s="380" customFormat="1" ht="13.5" x14ac:dyDescent="0.25">
      <c r="A3505" s="383">
        <v>100804</v>
      </c>
      <c r="B3505" s="383" t="s">
        <v>3512</v>
      </c>
      <c r="C3505" s="383" t="s">
        <v>51</v>
      </c>
      <c r="D3505" s="384">
        <v>23.5</v>
      </c>
    </row>
    <row r="3506" spans="1:4" s="380" customFormat="1" ht="13.5" x14ac:dyDescent="0.25">
      <c r="A3506" s="383">
        <v>100805</v>
      </c>
      <c r="B3506" s="383" t="s">
        <v>3513</v>
      </c>
      <c r="C3506" s="383" t="s">
        <v>51</v>
      </c>
      <c r="D3506" s="384">
        <v>31.27</v>
      </c>
    </row>
    <row r="3507" spans="1:4" s="380" customFormat="1" ht="13.5" x14ac:dyDescent="0.25">
      <c r="A3507" s="383">
        <v>100806</v>
      </c>
      <c r="B3507" s="383" t="s">
        <v>3514</v>
      </c>
      <c r="C3507" s="383" t="s">
        <v>51</v>
      </c>
      <c r="D3507" s="384">
        <v>42.27</v>
      </c>
    </row>
    <row r="3508" spans="1:4" s="380" customFormat="1" ht="13.5" x14ac:dyDescent="0.25">
      <c r="A3508" s="383">
        <v>100807</v>
      </c>
      <c r="B3508" s="383" t="s">
        <v>12666</v>
      </c>
      <c r="C3508" s="383" t="s">
        <v>51</v>
      </c>
      <c r="D3508" s="384">
        <v>22.06</v>
      </c>
    </row>
    <row r="3509" spans="1:4" s="380" customFormat="1" ht="13.5" x14ac:dyDescent="0.25">
      <c r="A3509" s="383">
        <v>100808</v>
      </c>
      <c r="B3509" s="383" t="s">
        <v>12667</v>
      </c>
      <c r="C3509" s="383" t="s">
        <v>51</v>
      </c>
      <c r="D3509" s="384">
        <v>30.72</v>
      </c>
    </row>
    <row r="3510" spans="1:4" s="380" customFormat="1" ht="13.5" x14ac:dyDescent="0.25">
      <c r="A3510" s="383">
        <v>100809</v>
      </c>
      <c r="B3510" s="383" t="s">
        <v>12668</v>
      </c>
      <c r="C3510" s="383" t="s">
        <v>51</v>
      </c>
      <c r="D3510" s="384">
        <v>39.82</v>
      </c>
    </row>
    <row r="3511" spans="1:4" s="380" customFormat="1" ht="13.5" x14ac:dyDescent="0.25">
      <c r="A3511" s="383">
        <v>100810</v>
      </c>
      <c r="B3511" s="383" t="s">
        <v>12669</v>
      </c>
      <c r="C3511" s="383" t="s">
        <v>51</v>
      </c>
      <c r="D3511" s="384">
        <v>52.69</v>
      </c>
    </row>
    <row r="3512" spans="1:4" s="380" customFormat="1" ht="13.5" x14ac:dyDescent="0.25">
      <c r="A3512" s="383">
        <v>101918</v>
      </c>
      <c r="B3512" s="383" t="s">
        <v>3515</v>
      </c>
      <c r="C3512" s="383" t="s">
        <v>51</v>
      </c>
      <c r="D3512" s="384">
        <v>269.38</v>
      </c>
    </row>
    <row r="3513" spans="1:4" s="380" customFormat="1" ht="13.5" x14ac:dyDescent="0.25">
      <c r="A3513" s="383">
        <v>101919</v>
      </c>
      <c r="B3513" s="383" t="s">
        <v>3516</v>
      </c>
      <c r="C3513" s="383" t="s">
        <v>8</v>
      </c>
      <c r="D3513" s="384">
        <v>390.04</v>
      </c>
    </row>
    <row r="3514" spans="1:4" s="380" customFormat="1" ht="13.5" x14ac:dyDescent="0.25">
      <c r="A3514" s="383">
        <v>101920</v>
      </c>
      <c r="B3514" s="383" t="s">
        <v>3517</v>
      </c>
      <c r="C3514" s="383" t="s">
        <v>8</v>
      </c>
      <c r="D3514" s="384">
        <v>183.16</v>
      </c>
    </row>
    <row r="3515" spans="1:4" s="380" customFormat="1" ht="13.5" x14ac:dyDescent="0.25">
      <c r="A3515" s="383">
        <v>101921</v>
      </c>
      <c r="B3515" s="383" t="s">
        <v>3518</v>
      </c>
      <c r="C3515" s="383" t="s">
        <v>8</v>
      </c>
      <c r="D3515" s="384">
        <v>209.8</v>
      </c>
    </row>
    <row r="3516" spans="1:4" s="380" customFormat="1" ht="13.5" x14ac:dyDescent="0.25">
      <c r="A3516" s="383">
        <v>101922</v>
      </c>
      <c r="B3516" s="383" t="s">
        <v>3519</v>
      </c>
      <c r="C3516" s="383" t="s">
        <v>8</v>
      </c>
      <c r="D3516" s="384">
        <v>209.8</v>
      </c>
    </row>
    <row r="3517" spans="1:4" s="380" customFormat="1" ht="13.5" x14ac:dyDescent="0.25">
      <c r="A3517" s="383">
        <v>101923</v>
      </c>
      <c r="B3517" s="383" t="s">
        <v>3520</v>
      </c>
      <c r="C3517" s="383" t="s">
        <v>8</v>
      </c>
      <c r="D3517" s="384">
        <v>209.8</v>
      </c>
    </row>
    <row r="3518" spans="1:4" s="380" customFormat="1" ht="13.5" x14ac:dyDescent="0.25">
      <c r="A3518" s="383">
        <v>101924</v>
      </c>
      <c r="B3518" s="383" t="s">
        <v>3521</v>
      </c>
      <c r="C3518" s="383" t="s">
        <v>8</v>
      </c>
      <c r="D3518" s="384">
        <v>172.01</v>
      </c>
    </row>
    <row r="3519" spans="1:4" s="380" customFormat="1" ht="13.5" x14ac:dyDescent="0.25">
      <c r="A3519" s="383">
        <v>101925</v>
      </c>
      <c r="B3519" s="383" t="s">
        <v>3522</v>
      </c>
      <c r="C3519" s="383" t="s">
        <v>8</v>
      </c>
      <c r="D3519" s="384">
        <v>288.7</v>
      </c>
    </row>
    <row r="3520" spans="1:4" s="380" customFormat="1" ht="13.5" x14ac:dyDescent="0.25">
      <c r="A3520" s="383">
        <v>101926</v>
      </c>
      <c r="B3520" s="383" t="s">
        <v>3523</v>
      </c>
      <c r="C3520" s="383" t="s">
        <v>8</v>
      </c>
      <c r="D3520" s="384">
        <v>371.83</v>
      </c>
    </row>
    <row r="3521" spans="1:4" s="380" customFormat="1" ht="13.5" x14ac:dyDescent="0.25">
      <c r="A3521" s="383">
        <v>101927</v>
      </c>
      <c r="B3521" s="383" t="s">
        <v>3524</v>
      </c>
      <c r="C3521" s="383" t="s">
        <v>51</v>
      </c>
      <c r="D3521" s="384">
        <v>256.79000000000002</v>
      </c>
    </row>
    <row r="3522" spans="1:4" s="380" customFormat="1" ht="13.5" x14ac:dyDescent="0.25">
      <c r="A3522" s="383">
        <v>101928</v>
      </c>
      <c r="B3522" s="383" t="s">
        <v>3525</v>
      </c>
      <c r="C3522" s="383" t="s">
        <v>8</v>
      </c>
      <c r="D3522" s="384">
        <v>394.87</v>
      </c>
    </row>
    <row r="3523" spans="1:4" s="380" customFormat="1" ht="13.5" x14ac:dyDescent="0.25">
      <c r="A3523" s="383">
        <v>101929</v>
      </c>
      <c r="B3523" s="383" t="s">
        <v>3526</v>
      </c>
      <c r="C3523" s="383" t="s">
        <v>8</v>
      </c>
      <c r="D3523" s="384">
        <v>187.99</v>
      </c>
    </row>
    <row r="3524" spans="1:4" s="380" customFormat="1" ht="13.5" x14ac:dyDescent="0.25">
      <c r="A3524" s="383">
        <v>101930</v>
      </c>
      <c r="B3524" s="383" t="s">
        <v>3527</v>
      </c>
      <c r="C3524" s="383" t="s">
        <v>8</v>
      </c>
      <c r="D3524" s="384">
        <v>214.63</v>
      </c>
    </row>
    <row r="3525" spans="1:4" s="380" customFormat="1" ht="13.5" x14ac:dyDescent="0.25">
      <c r="A3525" s="383">
        <v>101931</v>
      </c>
      <c r="B3525" s="383" t="s">
        <v>3528</v>
      </c>
      <c r="C3525" s="383" t="s">
        <v>8</v>
      </c>
      <c r="D3525" s="384">
        <v>214.63</v>
      </c>
    </row>
    <row r="3526" spans="1:4" s="380" customFormat="1" ht="13.5" x14ac:dyDescent="0.25">
      <c r="A3526" s="383">
        <v>101932</v>
      </c>
      <c r="B3526" s="383" t="s">
        <v>3529</v>
      </c>
      <c r="C3526" s="383" t="s">
        <v>8</v>
      </c>
      <c r="D3526" s="384">
        <v>214.63</v>
      </c>
    </row>
    <row r="3527" spans="1:4" s="380" customFormat="1" ht="13.5" x14ac:dyDescent="0.25">
      <c r="A3527" s="383">
        <v>101933</v>
      </c>
      <c r="B3527" s="383" t="s">
        <v>3530</v>
      </c>
      <c r="C3527" s="383" t="s">
        <v>8</v>
      </c>
      <c r="D3527" s="384">
        <v>176.84</v>
      </c>
    </row>
    <row r="3528" spans="1:4" s="380" customFormat="1" ht="13.5" x14ac:dyDescent="0.25">
      <c r="A3528" s="383">
        <v>101934</v>
      </c>
      <c r="B3528" s="383" t="s">
        <v>3531</v>
      </c>
      <c r="C3528" s="383" t="s">
        <v>8</v>
      </c>
      <c r="D3528" s="384">
        <v>295.94</v>
      </c>
    </row>
    <row r="3529" spans="1:4" s="380" customFormat="1" ht="13.5" x14ac:dyDescent="0.25">
      <c r="A3529" s="383">
        <v>101935</v>
      </c>
      <c r="B3529" s="383" t="s">
        <v>3532</v>
      </c>
      <c r="C3529" s="383" t="s">
        <v>8</v>
      </c>
      <c r="D3529" s="384">
        <v>381.48</v>
      </c>
    </row>
    <row r="3530" spans="1:4" s="380" customFormat="1" ht="13.5" x14ac:dyDescent="0.25">
      <c r="A3530" s="383">
        <v>89358</v>
      </c>
      <c r="B3530" s="383" t="s">
        <v>3533</v>
      </c>
      <c r="C3530" s="383" t="s">
        <v>8</v>
      </c>
      <c r="D3530" s="384">
        <v>6.88</v>
      </c>
    </row>
    <row r="3531" spans="1:4" s="380" customFormat="1" ht="13.5" x14ac:dyDescent="0.25">
      <c r="A3531" s="383">
        <v>89359</v>
      </c>
      <c r="B3531" s="383" t="s">
        <v>3534</v>
      </c>
      <c r="C3531" s="383" t="s">
        <v>8</v>
      </c>
      <c r="D3531" s="384">
        <v>7.26</v>
      </c>
    </row>
    <row r="3532" spans="1:4" s="380" customFormat="1" ht="13.5" x14ac:dyDescent="0.25">
      <c r="A3532" s="383">
        <v>89360</v>
      </c>
      <c r="B3532" s="383" t="s">
        <v>3535</v>
      </c>
      <c r="C3532" s="383" t="s">
        <v>8</v>
      </c>
      <c r="D3532" s="384">
        <v>8.8699999999999992</v>
      </c>
    </row>
    <row r="3533" spans="1:4" s="380" customFormat="1" ht="13.5" x14ac:dyDescent="0.25">
      <c r="A3533" s="383">
        <v>89361</v>
      </c>
      <c r="B3533" s="383" t="s">
        <v>3536</v>
      </c>
      <c r="C3533" s="383" t="s">
        <v>8</v>
      </c>
      <c r="D3533" s="384">
        <v>8.24</v>
      </c>
    </row>
    <row r="3534" spans="1:4" s="380" customFormat="1" ht="13.5" x14ac:dyDescent="0.25">
      <c r="A3534" s="383">
        <v>89362</v>
      </c>
      <c r="B3534" s="383" t="s">
        <v>370</v>
      </c>
      <c r="C3534" s="383" t="s">
        <v>8</v>
      </c>
      <c r="D3534" s="384">
        <v>8.1999999999999993</v>
      </c>
    </row>
    <row r="3535" spans="1:4" s="380" customFormat="1" ht="13.5" x14ac:dyDescent="0.25">
      <c r="A3535" s="383">
        <v>89363</v>
      </c>
      <c r="B3535" s="383" t="s">
        <v>376</v>
      </c>
      <c r="C3535" s="383" t="s">
        <v>8</v>
      </c>
      <c r="D3535" s="384">
        <v>9.02</v>
      </c>
    </row>
    <row r="3536" spans="1:4" s="380" customFormat="1" ht="13.5" x14ac:dyDescent="0.25">
      <c r="A3536" s="383">
        <v>89364</v>
      </c>
      <c r="B3536" s="383" t="s">
        <v>3537</v>
      </c>
      <c r="C3536" s="383" t="s">
        <v>8</v>
      </c>
      <c r="D3536" s="384">
        <v>10.72</v>
      </c>
    </row>
    <row r="3537" spans="1:4" s="380" customFormat="1" ht="13.5" x14ac:dyDescent="0.25">
      <c r="A3537" s="383">
        <v>89365</v>
      </c>
      <c r="B3537" s="383" t="s">
        <v>3538</v>
      </c>
      <c r="C3537" s="383" t="s">
        <v>8</v>
      </c>
      <c r="D3537" s="384">
        <v>9.9600000000000009</v>
      </c>
    </row>
    <row r="3538" spans="1:4" s="380" customFormat="1" ht="13.5" x14ac:dyDescent="0.25">
      <c r="A3538" s="383">
        <v>89366</v>
      </c>
      <c r="B3538" s="383" t="s">
        <v>3539</v>
      </c>
      <c r="C3538" s="383" t="s">
        <v>8</v>
      </c>
      <c r="D3538" s="384">
        <v>15.22</v>
      </c>
    </row>
    <row r="3539" spans="1:4" s="380" customFormat="1" ht="13.5" x14ac:dyDescent="0.25">
      <c r="A3539" s="383">
        <v>89367</v>
      </c>
      <c r="B3539" s="383" t="s">
        <v>372</v>
      </c>
      <c r="C3539" s="383" t="s">
        <v>8</v>
      </c>
      <c r="D3539" s="384">
        <v>11.37</v>
      </c>
    </row>
    <row r="3540" spans="1:4" s="380" customFormat="1" ht="13.5" x14ac:dyDescent="0.25">
      <c r="A3540" s="383">
        <v>89368</v>
      </c>
      <c r="B3540" s="383" t="s">
        <v>378</v>
      </c>
      <c r="C3540" s="383" t="s">
        <v>8</v>
      </c>
      <c r="D3540" s="384">
        <v>13.68</v>
      </c>
    </row>
    <row r="3541" spans="1:4" s="380" customFormat="1" ht="13.5" x14ac:dyDescent="0.25">
      <c r="A3541" s="383">
        <v>89369</v>
      </c>
      <c r="B3541" s="383" t="s">
        <v>3540</v>
      </c>
      <c r="C3541" s="383" t="s">
        <v>8</v>
      </c>
      <c r="D3541" s="384">
        <v>16.55</v>
      </c>
    </row>
    <row r="3542" spans="1:4" s="380" customFormat="1" ht="13.5" x14ac:dyDescent="0.25">
      <c r="A3542" s="383">
        <v>89370</v>
      </c>
      <c r="B3542" s="383" t="s">
        <v>3541</v>
      </c>
      <c r="C3542" s="383" t="s">
        <v>8</v>
      </c>
      <c r="D3542" s="384">
        <v>13.2</v>
      </c>
    </row>
    <row r="3543" spans="1:4" s="380" customFormat="1" ht="13.5" x14ac:dyDescent="0.25">
      <c r="A3543" s="383">
        <v>89371</v>
      </c>
      <c r="B3543" s="383" t="s">
        <v>3542</v>
      </c>
      <c r="C3543" s="383" t="s">
        <v>8</v>
      </c>
      <c r="D3543" s="384">
        <v>5.21</v>
      </c>
    </row>
    <row r="3544" spans="1:4" s="380" customFormat="1" ht="13.5" x14ac:dyDescent="0.25">
      <c r="A3544" s="383">
        <v>89372</v>
      </c>
      <c r="B3544" s="383" t="s">
        <v>3543</v>
      </c>
      <c r="C3544" s="383" t="s">
        <v>8</v>
      </c>
      <c r="D3544" s="384">
        <v>12.83</v>
      </c>
    </row>
    <row r="3545" spans="1:4" s="380" customFormat="1" ht="13.5" x14ac:dyDescent="0.25">
      <c r="A3545" s="383">
        <v>89373</v>
      </c>
      <c r="B3545" s="383" t="s">
        <v>3544</v>
      </c>
      <c r="C3545" s="383" t="s">
        <v>8</v>
      </c>
      <c r="D3545" s="384">
        <v>5.9</v>
      </c>
    </row>
    <row r="3546" spans="1:4" s="380" customFormat="1" ht="13.5" x14ac:dyDescent="0.25">
      <c r="A3546" s="383">
        <v>89374</v>
      </c>
      <c r="B3546" s="383" t="s">
        <v>3545</v>
      </c>
      <c r="C3546" s="383" t="s">
        <v>8</v>
      </c>
      <c r="D3546" s="384">
        <v>10.029999999999999</v>
      </c>
    </row>
    <row r="3547" spans="1:4" s="380" customFormat="1" ht="13.5" x14ac:dyDescent="0.25">
      <c r="A3547" s="383">
        <v>89375</v>
      </c>
      <c r="B3547" s="383" t="s">
        <v>3546</v>
      </c>
      <c r="C3547" s="383" t="s">
        <v>8</v>
      </c>
      <c r="D3547" s="384">
        <v>12.53</v>
      </c>
    </row>
    <row r="3548" spans="1:4" s="380" customFormat="1" ht="13.5" x14ac:dyDescent="0.25">
      <c r="A3548" s="383">
        <v>89376</v>
      </c>
      <c r="B3548" s="383" t="s">
        <v>3547</v>
      </c>
      <c r="C3548" s="383" t="s">
        <v>8</v>
      </c>
      <c r="D3548" s="384">
        <v>5.29</v>
      </c>
    </row>
    <row r="3549" spans="1:4" s="380" customFormat="1" ht="13.5" x14ac:dyDescent="0.25">
      <c r="A3549" s="383">
        <v>89377</v>
      </c>
      <c r="B3549" s="383" t="s">
        <v>3548</v>
      </c>
      <c r="C3549" s="383" t="s">
        <v>8</v>
      </c>
      <c r="D3549" s="384">
        <v>8.9700000000000006</v>
      </c>
    </row>
    <row r="3550" spans="1:4" s="380" customFormat="1" ht="13.5" x14ac:dyDescent="0.25">
      <c r="A3550" s="383">
        <v>89378</v>
      </c>
      <c r="B3550" s="383" t="s">
        <v>3549</v>
      </c>
      <c r="C3550" s="383" t="s">
        <v>8</v>
      </c>
      <c r="D3550" s="384">
        <v>6.17</v>
      </c>
    </row>
    <row r="3551" spans="1:4" s="380" customFormat="1" ht="13.5" x14ac:dyDescent="0.25">
      <c r="A3551" s="383">
        <v>89379</v>
      </c>
      <c r="B3551" s="383" t="s">
        <v>3550</v>
      </c>
      <c r="C3551" s="383" t="s">
        <v>8</v>
      </c>
      <c r="D3551" s="384">
        <v>16.329999999999998</v>
      </c>
    </row>
    <row r="3552" spans="1:4" s="380" customFormat="1" ht="13.5" x14ac:dyDescent="0.25">
      <c r="A3552" s="383">
        <v>89380</v>
      </c>
      <c r="B3552" s="383" t="s">
        <v>381</v>
      </c>
      <c r="C3552" s="383" t="s">
        <v>8</v>
      </c>
      <c r="D3552" s="384">
        <v>9.2899999999999991</v>
      </c>
    </row>
    <row r="3553" spans="1:4" s="380" customFormat="1" ht="13.5" x14ac:dyDescent="0.25">
      <c r="A3553" s="383">
        <v>89381</v>
      </c>
      <c r="B3553" s="383" t="s">
        <v>3551</v>
      </c>
      <c r="C3553" s="383" t="s">
        <v>8</v>
      </c>
      <c r="D3553" s="384">
        <v>12.6</v>
      </c>
    </row>
    <row r="3554" spans="1:4" s="380" customFormat="1" ht="13.5" x14ac:dyDescent="0.25">
      <c r="A3554" s="383">
        <v>89382</v>
      </c>
      <c r="B3554" s="383" t="s">
        <v>3552</v>
      </c>
      <c r="C3554" s="383" t="s">
        <v>8</v>
      </c>
      <c r="D3554" s="384">
        <v>14.92</v>
      </c>
    </row>
    <row r="3555" spans="1:4" s="380" customFormat="1" ht="13.5" x14ac:dyDescent="0.25">
      <c r="A3555" s="383">
        <v>89383</v>
      </c>
      <c r="B3555" s="383" t="s">
        <v>3553</v>
      </c>
      <c r="C3555" s="383" t="s">
        <v>8</v>
      </c>
      <c r="D3555" s="384">
        <v>6.28</v>
      </c>
    </row>
    <row r="3556" spans="1:4" s="380" customFormat="1" ht="13.5" x14ac:dyDescent="0.25">
      <c r="A3556" s="383">
        <v>89384</v>
      </c>
      <c r="B3556" s="383" t="s">
        <v>3554</v>
      </c>
      <c r="C3556" s="383" t="s">
        <v>8</v>
      </c>
      <c r="D3556" s="384">
        <v>12.76</v>
      </c>
    </row>
    <row r="3557" spans="1:4" s="380" customFormat="1" ht="13.5" x14ac:dyDescent="0.25">
      <c r="A3557" s="383">
        <v>89385</v>
      </c>
      <c r="B3557" s="383" t="s">
        <v>3555</v>
      </c>
      <c r="C3557" s="383" t="s">
        <v>8</v>
      </c>
      <c r="D3557" s="384">
        <v>7.08</v>
      </c>
    </row>
    <row r="3558" spans="1:4" s="380" customFormat="1" ht="13.5" x14ac:dyDescent="0.25">
      <c r="A3558" s="383">
        <v>89386</v>
      </c>
      <c r="B3558" s="383" t="s">
        <v>3556</v>
      </c>
      <c r="C3558" s="383" t="s">
        <v>8</v>
      </c>
      <c r="D3558" s="384">
        <v>8.58</v>
      </c>
    </row>
    <row r="3559" spans="1:4" s="380" customFormat="1" ht="13.5" x14ac:dyDescent="0.25">
      <c r="A3559" s="383">
        <v>89387</v>
      </c>
      <c r="B3559" s="383" t="s">
        <v>3557</v>
      </c>
      <c r="C3559" s="383" t="s">
        <v>8</v>
      </c>
      <c r="D3559" s="384">
        <v>32.82</v>
      </c>
    </row>
    <row r="3560" spans="1:4" s="380" customFormat="1" ht="13.5" x14ac:dyDescent="0.25">
      <c r="A3560" s="383">
        <v>89388</v>
      </c>
      <c r="B3560" s="383" t="s">
        <v>3558</v>
      </c>
      <c r="C3560" s="383" t="s">
        <v>8</v>
      </c>
      <c r="D3560" s="384">
        <v>11.32</v>
      </c>
    </row>
    <row r="3561" spans="1:4" s="380" customFormat="1" ht="13.5" x14ac:dyDescent="0.25">
      <c r="A3561" s="383">
        <v>89389</v>
      </c>
      <c r="B3561" s="383" t="s">
        <v>3559</v>
      </c>
      <c r="C3561" s="383" t="s">
        <v>8</v>
      </c>
      <c r="D3561" s="384">
        <v>12.26</v>
      </c>
    </row>
    <row r="3562" spans="1:4" s="380" customFormat="1" ht="13.5" x14ac:dyDescent="0.25">
      <c r="A3562" s="383">
        <v>89390</v>
      </c>
      <c r="B3562" s="383" t="s">
        <v>3560</v>
      </c>
      <c r="C3562" s="383" t="s">
        <v>8</v>
      </c>
      <c r="D3562" s="384">
        <v>22.25</v>
      </c>
    </row>
    <row r="3563" spans="1:4" s="380" customFormat="1" ht="13.5" x14ac:dyDescent="0.25">
      <c r="A3563" s="383">
        <v>89391</v>
      </c>
      <c r="B3563" s="383" t="s">
        <v>3561</v>
      </c>
      <c r="C3563" s="383" t="s">
        <v>8</v>
      </c>
      <c r="D3563" s="384">
        <v>8.4700000000000006</v>
      </c>
    </row>
    <row r="3564" spans="1:4" s="380" customFormat="1" ht="13.5" x14ac:dyDescent="0.25">
      <c r="A3564" s="383">
        <v>89392</v>
      </c>
      <c r="B3564" s="383" t="s">
        <v>3562</v>
      </c>
      <c r="C3564" s="383" t="s">
        <v>8</v>
      </c>
      <c r="D3564" s="384">
        <v>26.42</v>
      </c>
    </row>
    <row r="3565" spans="1:4" s="380" customFormat="1" ht="13.5" x14ac:dyDescent="0.25">
      <c r="A3565" s="383">
        <v>89393</v>
      </c>
      <c r="B3565" s="383" t="s">
        <v>3563</v>
      </c>
      <c r="C3565" s="383" t="s">
        <v>8</v>
      </c>
      <c r="D3565" s="384">
        <v>9.6</v>
      </c>
    </row>
    <row r="3566" spans="1:4" s="380" customFormat="1" ht="13.5" x14ac:dyDescent="0.25">
      <c r="A3566" s="383">
        <v>89394</v>
      </c>
      <c r="B3566" s="383" t="s">
        <v>3564</v>
      </c>
      <c r="C3566" s="383" t="s">
        <v>8</v>
      </c>
      <c r="D3566" s="384">
        <v>19.11</v>
      </c>
    </row>
    <row r="3567" spans="1:4" s="380" customFormat="1" ht="13.5" x14ac:dyDescent="0.25">
      <c r="A3567" s="383">
        <v>89395</v>
      </c>
      <c r="B3567" s="383" t="s">
        <v>382</v>
      </c>
      <c r="C3567" s="383" t="s">
        <v>8</v>
      </c>
      <c r="D3567" s="384">
        <v>11.47</v>
      </c>
    </row>
    <row r="3568" spans="1:4" s="380" customFormat="1" ht="13.5" x14ac:dyDescent="0.25">
      <c r="A3568" s="383">
        <v>89396</v>
      </c>
      <c r="B3568" s="383" t="s">
        <v>3565</v>
      </c>
      <c r="C3568" s="383" t="s">
        <v>8</v>
      </c>
      <c r="D3568" s="384">
        <v>19.61</v>
      </c>
    </row>
    <row r="3569" spans="1:4" s="380" customFormat="1" ht="13.5" x14ac:dyDescent="0.25">
      <c r="A3569" s="383">
        <v>89397</v>
      </c>
      <c r="B3569" s="383" t="s">
        <v>3566</v>
      </c>
      <c r="C3569" s="383" t="s">
        <v>8</v>
      </c>
      <c r="D3569" s="384">
        <v>13.64</v>
      </c>
    </row>
    <row r="3570" spans="1:4" s="380" customFormat="1" ht="13.5" x14ac:dyDescent="0.25">
      <c r="A3570" s="383">
        <v>89398</v>
      </c>
      <c r="B3570" s="383" t="s">
        <v>384</v>
      </c>
      <c r="C3570" s="383" t="s">
        <v>8</v>
      </c>
      <c r="D3570" s="384">
        <v>16.760000000000002</v>
      </c>
    </row>
    <row r="3571" spans="1:4" s="380" customFormat="1" ht="13.5" x14ac:dyDescent="0.25">
      <c r="A3571" s="383">
        <v>89399</v>
      </c>
      <c r="B3571" s="383" t="s">
        <v>3567</v>
      </c>
      <c r="C3571" s="383" t="s">
        <v>8</v>
      </c>
      <c r="D3571" s="384">
        <v>30.57</v>
      </c>
    </row>
    <row r="3572" spans="1:4" s="380" customFormat="1" ht="13.5" x14ac:dyDescent="0.25">
      <c r="A3572" s="383">
        <v>89400</v>
      </c>
      <c r="B3572" s="383" t="s">
        <v>388</v>
      </c>
      <c r="C3572" s="383" t="s">
        <v>8</v>
      </c>
      <c r="D3572" s="384">
        <v>18.91</v>
      </c>
    </row>
    <row r="3573" spans="1:4" s="380" customFormat="1" ht="13.5" x14ac:dyDescent="0.25">
      <c r="A3573" s="383">
        <v>89404</v>
      </c>
      <c r="B3573" s="383" t="s">
        <v>3568</v>
      </c>
      <c r="C3573" s="383" t="s">
        <v>8</v>
      </c>
      <c r="D3573" s="384">
        <v>4.68</v>
      </c>
    </row>
    <row r="3574" spans="1:4" s="380" customFormat="1" ht="13.5" x14ac:dyDescent="0.25">
      <c r="A3574" s="383">
        <v>89405</v>
      </c>
      <c r="B3574" s="383" t="s">
        <v>3569</v>
      </c>
      <c r="C3574" s="383" t="s">
        <v>8</v>
      </c>
      <c r="D3574" s="384">
        <v>5.0599999999999996</v>
      </c>
    </row>
    <row r="3575" spans="1:4" s="380" customFormat="1" ht="13.5" x14ac:dyDescent="0.25">
      <c r="A3575" s="383">
        <v>89406</v>
      </c>
      <c r="B3575" s="383" t="s">
        <v>3570</v>
      </c>
      <c r="C3575" s="383" t="s">
        <v>8</v>
      </c>
      <c r="D3575" s="384">
        <v>6.67</v>
      </c>
    </row>
    <row r="3576" spans="1:4" s="380" customFormat="1" ht="13.5" x14ac:dyDescent="0.25">
      <c r="A3576" s="383">
        <v>89407</v>
      </c>
      <c r="B3576" s="383" t="s">
        <v>3571</v>
      </c>
      <c r="C3576" s="383" t="s">
        <v>8</v>
      </c>
      <c r="D3576" s="384">
        <v>6.04</v>
      </c>
    </row>
    <row r="3577" spans="1:4" s="380" customFormat="1" ht="13.5" x14ac:dyDescent="0.25">
      <c r="A3577" s="383">
        <v>89408</v>
      </c>
      <c r="B3577" s="383" t="s">
        <v>3572</v>
      </c>
      <c r="C3577" s="383" t="s">
        <v>8</v>
      </c>
      <c r="D3577" s="384">
        <v>5.66</v>
      </c>
    </row>
    <row r="3578" spans="1:4" s="380" customFormat="1" ht="13.5" x14ac:dyDescent="0.25">
      <c r="A3578" s="383">
        <v>89409</v>
      </c>
      <c r="B3578" s="383" t="s">
        <v>3573</v>
      </c>
      <c r="C3578" s="383" t="s">
        <v>8</v>
      </c>
      <c r="D3578" s="384">
        <v>6.48</v>
      </c>
    </row>
    <row r="3579" spans="1:4" s="380" customFormat="1" ht="13.5" x14ac:dyDescent="0.25">
      <c r="A3579" s="383">
        <v>89410</v>
      </c>
      <c r="B3579" s="383" t="s">
        <v>3574</v>
      </c>
      <c r="C3579" s="383" t="s">
        <v>8</v>
      </c>
      <c r="D3579" s="384">
        <v>8.18</v>
      </c>
    </row>
    <row r="3580" spans="1:4" s="380" customFormat="1" ht="13.5" x14ac:dyDescent="0.25">
      <c r="A3580" s="383">
        <v>89411</v>
      </c>
      <c r="B3580" s="383" t="s">
        <v>3575</v>
      </c>
      <c r="C3580" s="383" t="s">
        <v>8</v>
      </c>
      <c r="D3580" s="384">
        <v>7.42</v>
      </c>
    </row>
    <row r="3581" spans="1:4" s="380" customFormat="1" ht="13.5" x14ac:dyDescent="0.25">
      <c r="A3581" s="383">
        <v>89412</v>
      </c>
      <c r="B3581" s="383" t="s">
        <v>3576</v>
      </c>
      <c r="C3581" s="383" t="s">
        <v>8</v>
      </c>
      <c r="D3581" s="384">
        <v>8.4600000000000009</v>
      </c>
    </row>
    <row r="3582" spans="1:4" s="380" customFormat="1" ht="13.5" x14ac:dyDescent="0.25">
      <c r="A3582" s="383">
        <v>89413</v>
      </c>
      <c r="B3582" s="383" t="s">
        <v>3577</v>
      </c>
      <c r="C3582" s="383" t="s">
        <v>8</v>
      </c>
      <c r="D3582" s="384">
        <v>8.31</v>
      </c>
    </row>
    <row r="3583" spans="1:4" s="380" customFormat="1" ht="13.5" x14ac:dyDescent="0.25">
      <c r="A3583" s="383">
        <v>89414</v>
      </c>
      <c r="B3583" s="383" t="s">
        <v>3578</v>
      </c>
      <c r="C3583" s="383" t="s">
        <v>8</v>
      </c>
      <c r="D3583" s="384">
        <v>10.62</v>
      </c>
    </row>
    <row r="3584" spans="1:4" s="380" customFormat="1" ht="13.5" x14ac:dyDescent="0.25">
      <c r="A3584" s="383">
        <v>89415</v>
      </c>
      <c r="B3584" s="383" t="s">
        <v>3579</v>
      </c>
      <c r="C3584" s="383" t="s">
        <v>8</v>
      </c>
      <c r="D3584" s="384">
        <v>13.49</v>
      </c>
    </row>
    <row r="3585" spans="1:4" s="380" customFormat="1" ht="13.5" x14ac:dyDescent="0.25">
      <c r="A3585" s="383">
        <v>89416</v>
      </c>
      <c r="B3585" s="383" t="s">
        <v>3580</v>
      </c>
      <c r="C3585" s="383" t="s">
        <v>8</v>
      </c>
      <c r="D3585" s="384">
        <v>10.14</v>
      </c>
    </row>
    <row r="3586" spans="1:4" s="380" customFormat="1" ht="13.5" x14ac:dyDescent="0.25">
      <c r="A3586" s="383">
        <v>89417</v>
      </c>
      <c r="B3586" s="383" t="s">
        <v>3581</v>
      </c>
      <c r="C3586" s="383" t="s">
        <v>8</v>
      </c>
      <c r="D3586" s="384">
        <v>3.75</v>
      </c>
    </row>
    <row r="3587" spans="1:4" s="380" customFormat="1" ht="13.5" x14ac:dyDescent="0.25">
      <c r="A3587" s="383">
        <v>89418</v>
      </c>
      <c r="B3587" s="383" t="s">
        <v>3582</v>
      </c>
      <c r="C3587" s="383" t="s">
        <v>8</v>
      </c>
      <c r="D3587" s="384">
        <v>11.37</v>
      </c>
    </row>
    <row r="3588" spans="1:4" s="380" customFormat="1" ht="13.5" x14ac:dyDescent="0.25">
      <c r="A3588" s="383">
        <v>89419</v>
      </c>
      <c r="B3588" s="383" t="s">
        <v>3583</v>
      </c>
      <c r="C3588" s="383" t="s">
        <v>8</v>
      </c>
      <c r="D3588" s="384">
        <v>4.4400000000000004</v>
      </c>
    </row>
    <row r="3589" spans="1:4" s="380" customFormat="1" ht="13.5" x14ac:dyDescent="0.25">
      <c r="A3589" s="383">
        <v>89420</v>
      </c>
      <c r="B3589" s="383" t="s">
        <v>3584</v>
      </c>
      <c r="C3589" s="383" t="s">
        <v>8</v>
      </c>
      <c r="D3589" s="384">
        <v>8.57</v>
      </c>
    </row>
    <row r="3590" spans="1:4" s="380" customFormat="1" ht="13.5" x14ac:dyDescent="0.25">
      <c r="A3590" s="383">
        <v>89421</v>
      </c>
      <c r="B3590" s="383" t="s">
        <v>3585</v>
      </c>
      <c r="C3590" s="383" t="s">
        <v>8</v>
      </c>
      <c r="D3590" s="384">
        <v>11.07</v>
      </c>
    </row>
    <row r="3591" spans="1:4" s="380" customFormat="1" ht="13.5" x14ac:dyDescent="0.25">
      <c r="A3591" s="383">
        <v>89422</v>
      </c>
      <c r="B3591" s="383" t="s">
        <v>3586</v>
      </c>
      <c r="C3591" s="383" t="s">
        <v>8</v>
      </c>
      <c r="D3591" s="384">
        <v>3.83</v>
      </c>
    </row>
    <row r="3592" spans="1:4" s="380" customFormat="1" ht="13.5" x14ac:dyDescent="0.25">
      <c r="A3592" s="383">
        <v>89423</v>
      </c>
      <c r="B3592" s="383" t="s">
        <v>3587</v>
      </c>
      <c r="C3592" s="383" t="s">
        <v>8</v>
      </c>
      <c r="D3592" s="384">
        <v>8.0500000000000007</v>
      </c>
    </row>
    <row r="3593" spans="1:4" s="380" customFormat="1" ht="13.5" x14ac:dyDescent="0.25">
      <c r="A3593" s="383">
        <v>89424</v>
      </c>
      <c r="B3593" s="383" t="s">
        <v>3588</v>
      </c>
      <c r="C3593" s="383" t="s">
        <v>8</v>
      </c>
      <c r="D3593" s="384">
        <v>4.46</v>
      </c>
    </row>
    <row r="3594" spans="1:4" s="380" customFormat="1" ht="13.5" x14ac:dyDescent="0.25">
      <c r="A3594" s="383">
        <v>89425</v>
      </c>
      <c r="B3594" s="383" t="s">
        <v>3589</v>
      </c>
      <c r="C3594" s="383" t="s">
        <v>8</v>
      </c>
      <c r="D3594" s="384">
        <v>14.62</v>
      </c>
    </row>
    <row r="3595" spans="1:4" s="380" customFormat="1" ht="13.5" x14ac:dyDescent="0.25">
      <c r="A3595" s="383">
        <v>89426</v>
      </c>
      <c r="B3595" s="383" t="s">
        <v>3590</v>
      </c>
      <c r="C3595" s="383" t="s">
        <v>8</v>
      </c>
      <c r="D3595" s="384">
        <v>7.58</v>
      </c>
    </row>
    <row r="3596" spans="1:4" s="380" customFormat="1" ht="13.5" x14ac:dyDescent="0.25">
      <c r="A3596" s="383">
        <v>89427</v>
      </c>
      <c r="B3596" s="383" t="s">
        <v>3591</v>
      </c>
      <c r="C3596" s="383" t="s">
        <v>8</v>
      </c>
      <c r="D3596" s="384">
        <v>10.89</v>
      </c>
    </row>
    <row r="3597" spans="1:4" s="380" customFormat="1" ht="13.5" x14ac:dyDescent="0.25">
      <c r="A3597" s="383">
        <v>89428</v>
      </c>
      <c r="B3597" s="383" t="s">
        <v>3592</v>
      </c>
      <c r="C3597" s="383" t="s">
        <v>8</v>
      </c>
      <c r="D3597" s="384">
        <v>13.21</v>
      </c>
    </row>
    <row r="3598" spans="1:4" s="380" customFormat="1" ht="13.5" x14ac:dyDescent="0.25">
      <c r="A3598" s="383">
        <v>89429</v>
      </c>
      <c r="B3598" s="383" t="s">
        <v>3593</v>
      </c>
      <c r="C3598" s="383" t="s">
        <v>8</v>
      </c>
      <c r="D3598" s="384">
        <v>4.57</v>
      </c>
    </row>
    <row r="3599" spans="1:4" s="380" customFormat="1" ht="13.5" x14ac:dyDescent="0.25">
      <c r="A3599" s="383">
        <v>89430</v>
      </c>
      <c r="B3599" s="383" t="s">
        <v>3594</v>
      </c>
      <c r="C3599" s="383" t="s">
        <v>8</v>
      </c>
      <c r="D3599" s="384">
        <v>11.05</v>
      </c>
    </row>
    <row r="3600" spans="1:4" s="380" customFormat="1" ht="13.5" x14ac:dyDescent="0.25">
      <c r="A3600" s="383">
        <v>89431</v>
      </c>
      <c r="B3600" s="383" t="s">
        <v>3595</v>
      </c>
      <c r="C3600" s="383" t="s">
        <v>8</v>
      </c>
      <c r="D3600" s="384">
        <v>6.53</v>
      </c>
    </row>
    <row r="3601" spans="1:4" s="380" customFormat="1" ht="13.5" x14ac:dyDescent="0.25">
      <c r="A3601" s="383">
        <v>89432</v>
      </c>
      <c r="B3601" s="383" t="s">
        <v>3596</v>
      </c>
      <c r="C3601" s="383" t="s">
        <v>8</v>
      </c>
      <c r="D3601" s="384">
        <v>30.77</v>
      </c>
    </row>
    <row r="3602" spans="1:4" s="380" customFormat="1" ht="13.5" x14ac:dyDescent="0.25">
      <c r="A3602" s="383">
        <v>89433</v>
      </c>
      <c r="B3602" s="383" t="s">
        <v>3597</v>
      </c>
      <c r="C3602" s="383" t="s">
        <v>8</v>
      </c>
      <c r="D3602" s="384">
        <v>9.27</v>
      </c>
    </row>
    <row r="3603" spans="1:4" s="380" customFormat="1" ht="13.5" x14ac:dyDescent="0.25">
      <c r="A3603" s="383">
        <v>89434</v>
      </c>
      <c r="B3603" s="383" t="s">
        <v>3598</v>
      </c>
      <c r="C3603" s="383" t="s">
        <v>8</v>
      </c>
      <c r="D3603" s="384">
        <v>10.210000000000001</v>
      </c>
    </row>
    <row r="3604" spans="1:4" s="380" customFormat="1" ht="13.5" x14ac:dyDescent="0.25">
      <c r="A3604" s="383">
        <v>89435</v>
      </c>
      <c r="B3604" s="383" t="s">
        <v>3599</v>
      </c>
      <c r="C3604" s="383" t="s">
        <v>8</v>
      </c>
      <c r="D3604" s="384">
        <v>20.2</v>
      </c>
    </row>
    <row r="3605" spans="1:4" s="380" customFormat="1" ht="13.5" x14ac:dyDescent="0.25">
      <c r="A3605" s="383">
        <v>89436</v>
      </c>
      <c r="B3605" s="383" t="s">
        <v>3600</v>
      </c>
      <c r="C3605" s="383" t="s">
        <v>8</v>
      </c>
      <c r="D3605" s="384">
        <v>6.42</v>
      </c>
    </row>
    <row r="3606" spans="1:4" s="380" customFormat="1" ht="13.5" x14ac:dyDescent="0.25">
      <c r="A3606" s="383">
        <v>89437</v>
      </c>
      <c r="B3606" s="383" t="s">
        <v>3601</v>
      </c>
      <c r="C3606" s="383" t="s">
        <v>8</v>
      </c>
      <c r="D3606" s="384">
        <v>24.37</v>
      </c>
    </row>
    <row r="3607" spans="1:4" s="380" customFormat="1" ht="13.5" x14ac:dyDescent="0.25">
      <c r="A3607" s="383">
        <v>89438</v>
      </c>
      <c r="B3607" s="383" t="s">
        <v>3602</v>
      </c>
      <c r="C3607" s="383" t="s">
        <v>8</v>
      </c>
      <c r="D3607" s="384">
        <v>6.67</v>
      </c>
    </row>
    <row r="3608" spans="1:4" s="380" customFormat="1" ht="13.5" x14ac:dyDescent="0.25">
      <c r="A3608" s="383">
        <v>89439</v>
      </c>
      <c r="B3608" s="383" t="s">
        <v>3603</v>
      </c>
      <c r="C3608" s="383" t="s">
        <v>8</v>
      </c>
      <c r="D3608" s="384">
        <v>8.85</v>
      </c>
    </row>
    <row r="3609" spans="1:4" s="380" customFormat="1" ht="13.5" x14ac:dyDescent="0.25">
      <c r="A3609" s="383">
        <v>89440</v>
      </c>
      <c r="B3609" s="383" t="s">
        <v>3604</v>
      </c>
      <c r="C3609" s="383" t="s">
        <v>8</v>
      </c>
      <c r="D3609" s="384">
        <v>8.06</v>
      </c>
    </row>
    <row r="3610" spans="1:4" s="380" customFormat="1" ht="13.5" x14ac:dyDescent="0.25">
      <c r="A3610" s="383">
        <v>89441</v>
      </c>
      <c r="B3610" s="383" t="s">
        <v>3605</v>
      </c>
      <c r="C3610" s="383" t="s">
        <v>8</v>
      </c>
      <c r="D3610" s="384">
        <v>16.2</v>
      </c>
    </row>
    <row r="3611" spans="1:4" s="380" customFormat="1" ht="13.5" x14ac:dyDescent="0.25">
      <c r="A3611" s="383">
        <v>89442</v>
      </c>
      <c r="B3611" s="383" t="s">
        <v>3606</v>
      </c>
      <c r="C3611" s="383" t="s">
        <v>8</v>
      </c>
      <c r="D3611" s="384">
        <v>10.23</v>
      </c>
    </row>
    <row r="3612" spans="1:4" s="380" customFormat="1" ht="13.5" x14ac:dyDescent="0.25">
      <c r="A3612" s="383">
        <v>89443</v>
      </c>
      <c r="B3612" s="383" t="s">
        <v>3607</v>
      </c>
      <c r="C3612" s="383" t="s">
        <v>8</v>
      </c>
      <c r="D3612" s="384">
        <v>12.72</v>
      </c>
    </row>
    <row r="3613" spans="1:4" s="380" customFormat="1" ht="13.5" x14ac:dyDescent="0.25">
      <c r="A3613" s="383">
        <v>89444</v>
      </c>
      <c r="B3613" s="383" t="s">
        <v>3608</v>
      </c>
      <c r="C3613" s="383" t="s">
        <v>8</v>
      </c>
      <c r="D3613" s="384">
        <v>26.53</v>
      </c>
    </row>
    <row r="3614" spans="1:4" s="380" customFormat="1" ht="13.5" x14ac:dyDescent="0.25">
      <c r="A3614" s="383">
        <v>89445</v>
      </c>
      <c r="B3614" s="383" t="s">
        <v>3609</v>
      </c>
      <c r="C3614" s="383" t="s">
        <v>8</v>
      </c>
      <c r="D3614" s="384">
        <v>14.87</v>
      </c>
    </row>
    <row r="3615" spans="1:4" s="380" customFormat="1" ht="13.5" x14ac:dyDescent="0.25">
      <c r="A3615" s="383">
        <v>89481</v>
      </c>
      <c r="B3615" s="383" t="s">
        <v>3610</v>
      </c>
      <c r="C3615" s="383" t="s">
        <v>8</v>
      </c>
      <c r="D3615" s="384">
        <v>4.37</v>
      </c>
    </row>
    <row r="3616" spans="1:4" s="380" customFormat="1" ht="13.5" x14ac:dyDescent="0.25">
      <c r="A3616" s="383">
        <v>89485</v>
      </c>
      <c r="B3616" s="383" t="s">
        <v>3611</v>
      </c>
      <c r="C3616" s="383" t="s">
        <v>8</v>
      </c>
      <c r="D3616" s="384">
        <v>5.19</v>
      </c>
    </row>
    <row r="3617" spans="1:4" s="380" customFormat="1" ht="13.5" x14ac:dyDescent="0.25">
      <c r="A3617" s="383">
        <v>89489</v>
      </c>
      <c r="B3617" s="383" t="s">
        <v>3612</v>
      </c>
      <c r="C3617" s="383" t="s">
        <v>8</v>
      </c>
      <c r="D3617" s="384">
        <v>6.89</v>
      </c>
    </row>
    <row r="3618" spans="1:4" s="380" customFormat="1" ht="13.5" x14ac:dyDescent="0.25">
      <c r="A3618" s="383">
        <v>89490</v>
      </c>
      <c r="B3618" s="383" t="s">
        <v>3613</v>
      </c>
      <c r="C3618" s="383" t="s">
        <v>8</v>
      </c>
      <c r="D3618" s="384">
        <v>6.13</v>
      </c>
    </row>
    <row r="3619" spans="1:4" s="380" customFormat="1" ht="13.5" x14ac:dyDescent="0.25">
      <c r="A3619" s="383">
        <v>89492</v>
      </c>
      <c r="B3619" s="383" t="s">
        <v>3614</v>
      </c>
      <c r="C3619" s="383" t="s">
        <v>8</v>
      </c>
      <c r="D3619" s="384">
        <v>6.84</v>
      </c>
    </row>
    <row r="3620" spans="1:4" s="380" customFormat="1" ht="13.5" x14ac:dyDescent="0.25">
      <c r="A3620" s="383">
        <v>89493</v>
      </c>
      <c r="B3620" s="383" t="s">
        <v>3615</v>
      </c>
      <c r="C3620" s="383" t="s">
        <v>8</v>
      </c>
      <c r="D3620" s="384">
        <v>9.15</v>
      </c>
    </row>
    <row r="3621" spans="1:4" s="380" customFormat="1" ht="13.5" x14ac:dyDescent="0.25">
      <c r="A3621" s="383">
        <v>89494</v>
      </c>
      <c r="B3621" s="383" t="s">
        <v>3616</v>
      </c>
      <c r="C3621" s="383" t="s">
        <v>8</v>
      </c>
      <c r="D3621" s="384">
        <v>12.02</v>
      </c>
    </row>
    <row r="3622" spans="1:4" s="380" customFormat="1" ht="13.5" x14ac:dyDescent="0.25">
      <c r="A3622" s="383">
        <v>89496</v>
      </c>
      <c r="B3622" s="383" t="s">
        <v>3617</v>
      </c>
      <c r="C3622" s="383" t="s">
        <v>8</v>
      </c>
      <c r="D3622" s="384">
        <v>8.67</v>
      </c>
    </row>
    <row r="3623" spans="1:4" s="380" customFormat="1" ht="13.5" x14ac:dyDescent="0.25">
      <c r="A3623" s="383">
        <v>89497</v>
      </c>
      <c r="B3623" s="383" t="s">
        <v>449</v>
      </c>
      <c r="C3623" s="383" t="s">
        <v>8</v>
      </c>
      <c r="D3623" s="384">
        <v>11.18</v>
      </c>
    </row>
    <row r="3624" spans="1:4" s="380" customFormat="1" ht="13.5" x14ac:dyDescent="0.25">
      <c r="A3624" s="383">
        <v>89498</v>
      </c>
      <c r="B3624" s="383" t="s">
        <v>3618</v>
      </c>
      <c r="C3624" s="383" t="s">
        <v>8</v>
      </c>
      <c r="D3624" s="384">
        <v>12.24</v>
      </c>
    </row>
    <row r="3625" spans="1:4" s="380" customFormat="1" ht="13.5" x14ac:dyDescent="0.25">
      <c r="A3625" s="383">
        <v>89499</v>
      </c>
      <c r="B3625" s="383" t="s">
        <v>3619</v>
      </c>
      <c r="C3625" s="383" t="s">
        <v>8</v>
      </c>
      <c r="D3625" s="384">
        <v>18.96</v>
      </c>
    </row>
    <row r="3626" spans="1:4" s="380" customFormat="1" ht="13.5" x14ac:dyDescent="0.25">
      <c r="A3626" s="383">
        <v>89500</v>
      </c>
      <c r="B3626" s="383" t="s">
        <v>3620</v>
      </c>
      <c r="C3626" s="383" t="s">
        <v>8</v>
      </c>
      <c r="D3626" s="384">
        <v>12.44</v>
      </c>
    </row>
    <row r="3627" spans="1:4" s="380" customFormat="1" ht="13.5" x14ac:dyDescent="0.25">
      <c r="A3627" s="383">
        <v>89501</v>
      </c>
      <c r="B3627" s="383" t="s">
        <v>374</v>
      </c>
      <c r="C3627" s="383" t="s">
        <v>8</v>
      </c>
      <c r="D3627" s="384">
        <v>13.43</v>
      </c>
    </row>
    <row r="3628" spans="1:4" s="380" customFormat="1" ht="13.5" x14ac:dyDescent="0.25">
      <c r="A3628" s="383">
        <v>89502</v>
      </c>
      <c r="B3628" s="383" t="s">
        <v>426</v>
      </c>
      <c r="C3628" s="383" t="s">
        <v>8</v>
      </c>
      <c r="D3628" s="384">
        <v>15.34</v>
      </c>
    </row>
    <row r="3629" spans="1:4" s="380" customFormat="1" ht="13.5" x14ac:dyDescent="0.25">
      <c r="A3629" s="383">
        <v>89503</v>
      </c>
      <c r="B3629" s="383" t="s">
        <v>3621</v>
      </c>
      <c r="C3629" s="383" t="s">
        <v>8</v>
      </c>
      <c r="D3629" s="384">
        <v>23.68</v>
      </c>
    </row>
    <row r="3630" spans="1:4" s="380" customFormat="1" ht="13.5" x14ac:dyDescent="0.25">
      <c r="A3630" s="383">
        <v>89504</v>
      </c>
      <c r="B3630" s="383" t="s">
        <v>3622</v>
      </c>
      <c r="C3630" s="383" t="s">
        <v>8</v>
      </c>
      <c r="D3630" s="384">
        <v>20.66</v>
      </c>
    </row>
    <row r="3631" spans="1:4" s="380" customFormat="1" ht="13.5" x14ac:dyDescent="0.25">
      <c r="A3631" s="383">
        <v>89505</v>
      </c>
      <c r="B3631" s="383" t="s">
        <v>418</v>
      </c>
      <c r="C3631" s="383" t="s">
        <v>8</v>
      </c>
      <c r="D3631" s="384">
        <v>35.479999999999997</v>
      </c>
    </row>
    <row r="3632" spans="1:4" s="380" customFormat="1" ht="13.5" x14ac:dyDescent="0.25">
      <c r="A3632" s="383">
        <v>89506</v>
      </c>
      <c r="B3632" s="383" t="s">
        <v>3623</v>
      </c>
      <c r="C3632" s="383" t="s">
        <v>8</v>
      </c>
      <c r="D3632" s="384">
        <v>40.04</v>
      </c>
    </row>
    <row r="3633" spans="1:4" s="380" customFormat="1" ht="13.5" x14ac:dyDescent="0.25">
      <c r="A3633" s="383">
        <v>89507</v>
      </c>
      <c r="B3633" s="383" t="s">
        <v>3624</v>
      </c>
      <c r="C3633" s="383" t="s">
        <v>8</v>
      </c>
      <c r="D3633" s="384">
        <v>49.52</v>
      </c>
    </row>
    <row r="3634" spans="1:4" s="380" customFormat="1" ht="13.5" x14ac:dyDescent="0.25">
      <c r="A3634" s="383">
        <v>89510</v>
      </c>
      <c r="B3634" s="383" t="s">
        <v>3625</v>
      </c>
      <c r="C3634" s="383" t="s">
        <v>8</v>
      </c>
      <c r="D3634" s="384">
        <v>32.119999999999997</v>
      </c>
    </row>
    <row r="3635" spans="1:4" s="380" customFormat="1" ht="13.5" x14ac:dyDescent="0.25">
      <c r="A3635" s="383">
        <v>89513</v>
      </c>
      <c r="B3635" s="383" t="s">
        <v>420</v>
      </c>
      <c r="C3635" s="383" t="s">
        <v>8</v>
      </c>
      <c r="D3635" s="384">
        <v>111.7</v>
      </c>
    </row>
    <row r="3636" spans="1:4" s="380" customFormat="1" ht="13.5" x14ac:dyDescent="0.25">
      <c r="A3636" s="383">
        <v>89514</v>
      </c>
      <c r="B3636" s="383" t="s">
        <v>3626</v>
      </c>
      <c r="C3636" s="383" t="s">
        <v>8</v>
      </c>
      <c r="D3636" s="384">
        <v>9.49</v>
      </c>
    </row>
    <row r="3637" spans="1:4" s="380" customFormat="1" ht="13.5" x14ac:dyDescent="0.25">
      <c r="A3637" s="383">
        <v>89515</v>
      </c>
      <c r="B3637" s="383" t="s">
        <v>3627</v>
      </c>
      <c r="C3637" s="383" t="s">
        <v>8</v>
      </c>
      <c r="D3637" s="384">
        <v>83.96</v>
      </c>
    </row>
    <row r="3638" spans="1:4" s="380" customFormat="1" ht="13.5" x14ac:dyDescent="0.25">
      <c r="A3638" s="383">
        <v>89516</v>
      </c>
      <c r="B3638" s="383" t="s">
        <v>3628</v>
      </c>
      <c r="C3638" s="383" t="s">
        <v>8</v>
      </c>
      <c r="D3638" s="384">
        <v>8.25</v>
      </c>
    </row>
    <row r="3639" spans="1:4" s="380" customFormat="1" ht="13.5" x14ac:dyDescent="0.25">
      <c r="A3639" s="383">
        <v>89517</v>
      </c>
      <c r="B3639" s="383" t="s">
        <v>3629</v>
      </c>
      <c r="C3639" s="383" t="s">
        <v>8</v>
      </c>
      <c r="D3639" s="384">
        <v>70.48</v>
      </c>
    </row>
    <row r="3640" spans="1:4" s="380" customFormat="1" ht="13.5" x14ac:dyDescent="0.25">
      <c r="A3640" s="383">
        <v>89518</v>
      </c>
      <c r="B3640" s="383" t="s">
        <v>3630</v>
      </c>
      <c r="C3640" s="383" t="s">
        <v>8</v>
      </c>
      <c r="D3640" s="384">
        <v>13.4</v>
      </c>
    </row>
    <row r="3641" spans="1:4" s="380" customFormat="1" ht="13.5" x14ac:dyDescent="0.25">
      <c r="A3641" s="383">
        <v>89519</v>
      </c>
      <c r="B3641" s="383" t="s">
        <v>3631</v>
      </c>
      <c r="C3641" s="383" t="s">
        <v>8</v>
      </c>
      <c r="D3641" s="384">
        <v>47.19</v>
      </c>
    </row>
    <row r="3642" spans="1:4" s="380" customFormat="1" ht="13.5" x14ac:dyDescent="0.25">
      <c r="A3642" s="383">
        <v>89520</v>
      </c>
      <c r="B3642" s="383" t="s">
        <v>3632</v>
      </c>
      <c r="C3642" s="383" t="s">
        <v>8</v>
      </c>
      <c r="D3642" s="384">
        <v>11.77</v>
      </c>
    </row>
    <row r="3643" spans="1:4" s="380" customFormat="1" ht="13.5" x14ac:dyDescent="0.25">
      <c r="A3643" s="383">
        <v>89521</v>
      </c>
      <c r="B3643" s="383" t="s">
        <v>422</v>
      </c>
      <c r="C3643" s="383" t="s">
        <v>8</v>
      </c>
      <c r="D3643" s="384">
        <v>131.69</v>
      </c>
    </row>
    <row r="3644" spans="1:4" s="380" customFormat="1" ht="13.5" x14ac:dyDescent="0.25">
      <c r="A3644" s="383">
        <v>89522</v>
      </c>
      <c r="B3644" s="383" t="s">
        <v>3633</v>
      </c>
      <c r="C3644" s="383" t="s">
        <v>8</v>
      </c>
      <c r="D3644" s="384">
        <v>27.05</v>
      </c>
    </row>
    <row r="3645" spans="1:4" s="380" customFormat="1" ht="13.5" x14ac:dyDescent="0.25">
      <c r="A3645" s="383">
        <v>89523</v>
      </c>
      <c r="B3645" s="383" t="s">
        <v>428</v>
      </c>
      <c r="C3645" s="383" t="s">
        <v>8</v>
      </c>
      <c r="D3645" s="384">
        <v>99.03</v>
      </c>
    </row>
    <row r="3646" spans="1:4" s="380" customFormat="1" ht="13.5" x14ac:dyDescent="0.25">
      <c r="A3646" s="383">
        <v>89524</v>
      </c>
      <c r="B3646" s="383" t="s">
        <v>3634</v>
      </c>
      <c r="C3646" s="383" t="s">
        <v>8</v>
      </c>
      <c r="D3646" s="384">
        <v>23.92</v>
      </c>
    </row>
    <row r="3647" spans="1:4" s="380" customFormat="1" ht="13.5" x14ac:dyDescent="0.25">
      <c r="A3647" s="383">
        <v>89525</v>
      </c>
      <c r="B3647" s="383" t="s">
        <v>3635</v>
      </c>
      <c r="C3647" s="383" t="s">
        <v>8</v>
      </c>
      <c r="D3647" s="384">
        <v>97.37</v>
      </c>
    </row>
    <row r="3648" spans="1:4" s="380" customFormat="1" ht="13.5" x14ac:dyDescent="0.25">
      <c r="A3648" s="383">
        <v>89526</v>
      </c>
      <c r="B3648" s="383" t="s">
        <v>3636</v>
      </c>
      <c r="C3648" s="383" t="s">
        <v>8</v>
      </c>
      <c r="D3648" s="384">
        <v>35.32</v>
      </c>
    </row>
    <row r="3649" spans="1:4" s="380" customFormat="1" ht="13.5" x14ac:dyDescent="0.25">
      <c r="A3649" s="383">
        <v>89527</v>
      </c>
      <c r="B3649" s="383" t="s">
        <v>3637</v>
      </c>
      <c r="C3649" s="383" t="s">
        <v>8</v>
      </c>
      <c r="D3649" s="384">
        <v>74.459999999999994</v>
      </c>
    </row>
    <row r="3650" spans="1:4" s="380" customFormat="1" ht="13.5" x14ac:dyDescent="0.25">
      <c r="A3650" s="383">
        <v>89528</v>
      </c>
      <c r="B3650" s="383" t="s">
        <v>3638</v>
      </c>
      <c r="C3650" s="383" t="s">
        <v>8</v>
      </c>
      <c r="D3650" s="384">
        <v>3.58</v>
      </c>
    </row>
    <row r="3651" spans="1:4" s="380" customFormat="1" ht="13.5" x14ac:dyDescent="0.25">
      <c r="A3651" s="383">
        <v>89529</v>
      </c>
      <c r="B3651" s="383" t="s">
        <v>499</v>
      </c>
      <c r="C3651" s="383" t="s">
        <v>8</v>
      </c>
      <c r="D3651" s="384">
        <v>40.1</v>
      </c>
    </row>
    <row r="3652" spans="1:4" s="380" customFormat="1" ht="13.5" x14ac:dyDescent="0.25">
      <c r="A3652" s="383">
        <v>89530</v>
      </c>
      <c r="B3652" s="383" t="s">
        <v>3639</v>
      </c>
      <c r="C3652" s="383" t="s">
        <v>8</v>
      </c>
      <c r="D3652" s="384">
        <v>13.74</v>
      </c>
    </row>
    <row r="3653" spans="1:4" s="380" customFormat="1" ht="13.5" x14ac:dyDescent="0.25">
      <c r="A3653" s="383">
        <v>89531</v>
      </c>
      <c r="B3653" s="383" t="s">
        <v>3640</v>
      </c>
      <c r="C3653" s="383" t="s">
        <v>8</v>
      </c>
      <c r="D3653" s="384">
        <v>32.49</v>
      </c>
    </row>
    <row r="3654" spans="1:4" s="380" customFormat="1" ht="13.5" x14ac:dyDescent="0.25">
      <c r="A3654" s="383">
        <v>89532</v>
      </c>
      <c r="B3654" s="383" t="s">
        <v>3641</v>
      </c>
      <c r="C3654" s="383" t="s">
        <v>8</v>
      </c>
      <c r="D3654" s="384">
        <v>6.7</v>
      </c>
    </row>
    <row r="3655" spans="1:4" s="380" customFormat="1" ht="13.5" x14ac:dyDescent="0.25">
      <c r="A3655" s="383">
        <v>89533</v>
      </c>
      <c r="B3655" s="383" t="s">
        <v>3642</v>
      </c>
      <c r="C3655" s="383" t="s">
        <v>8</v>
      </c>
      <c r="D3655" s="384">
        <v>32.49</v>
      </c>
    </row>
    <row r="3656" spans="1:4" s="380" customFormat="1" ht="13.5" x14ac:dyDescent="0.25">
      <c r="A3656" s="383">
        <v>89534</v>
      </c>
      <c r="B3656" s="383" t="s">
        <v>3643</v>
      </c>
      <c r="C3656" s="383" t="s">
        <v>8</v>
      </c>
      <c r="D3656" s="384">
        <v>4.49</v>
      </c>
    </row>
    <row r="3657" spans="1:4" s="380" customFormat="1" ht="13.5" x14ac:dyDescent="0.25">
      <c r="A3657" s="383">
        <v>89535</v>
      </c>
      <c r="B3657" s="383" t="s">
        <v>3644</v>
      </c>
      <c r="C3657" s="383" t="s">
        <v>8</v>
      </c>
      <c r="D3657" s="384">
        <v>52.04</v>
      </c>
    </row>
    <row r="3658" spans="1:4" s="380" customFormat="1" ht="13.5" x14ac:dyDescent="0.25">
      <c r="A3658" s="383">
        <v>89536</v>
      </c>
      <c r="B3658" s="383" t="s">
        <v>3645</v>
      </c>
      <c r="C3658" s="383" t="s">
        <v>8</v>
      </c>
      <c r="D3658" s="384">
        <v>12.33</v>
      </c>
    </row>
    <row r="3659" spans="1:4" s="380" customFormat="1" ht="13.5" x14ac:dyDescent="0.25">
      <c r="A3659" s="383">
        <v>89538</v>
      </c>
      <c r="B3659" s="383" t="s">
        <v>3646</v>
      </c>
      <c r="C3659" s="383" t="s">
        <v>8</v>
      </c>
      <c r="D3659" s="384">
        <v>3.69</v>
      </c>
    </row>
    <row r="3660" spans="1:4" s="380" customFormat="1" ht="13.5" x14ac:dyDescent="0.25">
      <c r="A3660" s="383">
        <v>89539</v>
      </c>
      <c r="B3660" s="383" t="s">
        <v>12670</v>
      </c>
      <c r="C3660" s="383" t="s">
        <v>8</v>
      </c>
      <c r="D3660" s="384">
        <v>34.61</v>
      </c>
    </row>
    <row r="3661" spans="1:4" s="380" customFormat="1" ht="13.5" x14ac:dyDescent="0.25">
      <c r="A3661" s="383">
        <v>89540</v>
      </c>
      <c r="B3661" s="383" t="s">
        <v>3647</v>
      </c>
      <c r="C3661" s="383" t="s">
        <v>8</v>
      </c>
      <c r="D3661" s="384">
        <v>10.17</v>
      </c>
    </row>
    <row r="3662" spans="1:4" s="380" customFormat="1" ht="13.5" x14ac:dyDescent="0.25">
      <c r="A3662" s="383">
        <v>89541</v>
      </c>
      <c r="B3662" s="383" t="s">
        <v>3648</v>
      </c>
      <c r="C3662" s="383" t="s">
        <v>8</v>
      </c>
      <c r="D3662" s="384">
        <v>5.56</v>
      </c>
    </row>
    <row r="3663" spans="1:4" s="380" customFormat="1" ht="13.5" x14ac:dyDescent="0.25">
      <c r="A3663" s="383">
        <v>89542</v>
      </c>
      <c r="B3663" s="383" t="s">
        <v>3649</v>
      </c>
      <c r="C3663" s="383" t="s">
        <v>8</v>
      </c>
      <c r="D3663" s="384">
        <v>29.8</v>
      </c>
    </row>
    <row r="3664" spans="1:4" s="380" customFormat="1" ht="13.5" x14ac:dyDescent="0.25">
      <c r="A3664" s="383">
        <v>89544</v>
      </c>
      <c r="B3664" s="383" t="s">
        <v>3650</v>
      </c>
      <c r="C3664" s="383" t="s">
        <v>8</v>
      </c>
      <c r="D3664" s="384">
        <v>8.3699999999999992</v>
      </c>
    </row>
    <row r="3665" spans="1:4" s="380" customFormat="1" ht="13.5" x14ac:dyDescent="0.25">
      <c r="A3665" s="383">
        <v>89545</v>
      </c>
      <c r="B3665" s="383" t="s">
        <v>3651</v>
      </c>
      <c r="C3665" s="383" t="s">
        <v>8</v>
      </c>
      <c r="D3665" s="384">
        <v>12.22</v>
      </c>
    </row>
    <row r="3666" spans="1:4" s="380" customFormat="1" ht="13.5" x14ac:dyDescent="0.25">
      <c r="A3666" s="383">
        <v>89546</v>
      </c>
      <c r="B3666" s="383" t="s">
        <v>3652</v>
      </c>
      <c r="C3666" s="383" t="s">
        <v>8</v>
      </c>
      <c r="D3666" s="384">
        <v>10.57</v>
      </c>
    </row>
    <row r="3667" spans="1:4" s="380" customFormat="1" ht="13.5" x14ac:dyDescent="0.25">
      <c r="A3667" s="383">
        <v>89547</v>
      </c>
      <c r="B3667" s="383" t="s">
        <v>3653</v>
      </c>
      <c r="C3667" s="383" t="s">
        <v>8</v>
      </c>
      <c r="D3667" s="384">
        <v>18.32</v>
      </c>
    </row>
    <row r="3668" spans="1:4" s="380" customFormat="1" ht="13.5" x14ac:dyDescent="0.25">
      <c r="A3668" s="383">
        <v>89548</v>
      </c>
      <c r="B3668" s="383" t="s">
        <v>3654</v>
      </c>
      <c r="C3668" s="383" t="s">
        <v>8</v>
      </c>
      <c r="D3668" s="384">
        <v>19.88</v>
      </c>
    </row>
    <row r="3669" spans="1:4" s="380" customFormat="1" ht="13.5" x14ac:dyDescent="0.25">
      <c r="A3669" s="383">
        <v>89549</v>
      </c>
      <c r="B3669" s="383" t="s">
        <v>3655</v>
      </c>
      <c r="C3669" s="383" t="s">
        <v>8</v>
      </c>
      <c r="D3669" s="384">
        <v>14.15</v>
      </c>
    </row>
    <row r="3670" spans="1:4" s="380" customFormat="1" ht="13.5" x14ac:dyDescent="0.25">
      <c r="A3670" s="383">
        <v>89550</v>
      </c>
      <c r="B3670" s="383" t="s">
        <v>3656</v>
      </c>
      <c r="C3670" s="383" t="s">
        <v>8</v>
      </c>
      <c r="D3670" s="384">
        <v>35.409999999999997</v>
      </c>
    </row>
    <row r="3671" spans="1:4" s="380" customFormat="1" ht="13.5" x14ac:dyDescent="0.25">
      <c r="A3671" s="383">
        <v>89551</v>
      </c>
      <c r="B3671" s="383" t="s">
        <v>3657</v>
      </c>
      <c r="C3671" s="383" t="s">
        <v>8</v>
      </c>
      <c r="D3671" s="384">
        <v>9.24</v>
      </c>
    </row>
    <row r="3672" spans="1:4" s="380" customFormat="1" ht="13.5" x14ac:dyDescent="0.25">
      <c r="A3672" s="383">
        <v>89552</v>
      </c>
      <c r="B3672" s="383" t="s">
        <v>456</v>
      </c>
      <c r="C3672" s="383" t="s">
        <v>8</v>
      </c>
      <c r="D3672" s="384">
        <v>19.23</v>
      </c>
    </row>
    <row r="3673" spans="1:4" s="380" customFormat="1" ht="13.5" x14ac:dyDescent="0.25">
      <c r="A3673" s="383">
        <v>89553</v>
      </c>
      <c r="B3673" s="383" t="s">
        <v>3658</v>
      </c>
      <c r="C3673" s="383" t="s">
        <v>8</v>
      </c>
      <c r="D3673" s="384">
        <v>5.45</v>
      </c>
    </row>
    <row r="3674" spans="1:4" s="380" customFormat="1" ht="13.5" x14ac:dyDescent="0.25">
      <c r="A3674" s="383">
        <v>89554</v>
      </c>
      <c r="B3674" s="383" t="s">
        <v>3659</v>
      </c>
      <c r="C3674" s="383" t="s">
        <v>8</v>
      </c>
      <c r="D3674" s="384">
        <v>22.54</v>
      </c>
    </row>
    <row r="3675" spans="1:4" s="380" customFormat="1" ht="13.5" x14ac:dyDescent="0.25">
      <c r="A3675" s="383">
        <v>89555</v>
      </c>
      <c r="B3675" s="383" t="s">
        <v>3660</v>
      </c>
      <c r="C3675" s="383" t="s">
        <v>8</v>
      </c>
      <c r="D3675" s="384">
        <v>23.4</v>
      </c>
    </row>
    <row r="3676" spans="1:4" s="380" customFormat="1" ht="13.5" x14ac:dyDescent="0.25">
      <c r="A3676" s="383">
        <v>89556</v>
      </c>
      <c r="B3676" s="383" t="s">
        <v>3661</v>
      </c>
      <c r="C3676" s="383" t="s">
        <v>8</v>
      </c>
      <c r="D3676" s="384">
        <v>33.19</v>
      </c>
    </row>
    <row r="3677" spans="1:4" s="380" customFormat="1" ht="13.5" x14ac:dyDescent="0.25">
      <c r="A3677" s="383">
        <v>89557</v>
      </c>
      <c r="B3677" s="383" t="s">
        <v>3662</v>
      </c>
      <c r="C3677" s="383" t="s">
        <v>8</v>
      </c>
      <c r="D3677" s="384">
        <v>26.19</v>
      </c>
    </row>
    <row r="3678" spans="1:4" s="380" customFormat="1" ht="13.5" x14ac:dyDescent="0.25">
      <c r="A3678" s="383">
        <v>89558</v>
      </c>
      <c r="B3678" s="383" t="s">
        <v>3663</v>
      </c>
      <c r="C3678" s="383" t="s">
        <v>8</v>
      </c>
      <c r="D3678" s="384">
        <v>8.57</v>
      </c>
    </row>
    <row r="3679" spans="1:4" s="380" customFormat="1" ht="13.5" x14ac:dyDescent="0.25">
      <c r="A3679" s="383">
        <v>89559</v>
      </c>
      <c r="B3679" s="383" t="s">
        <v>3664</v>
      </c>
      <c r="C3679" s="383" t="s">
        <v>8</v>
      </c>
      <c r="D3679" s="384">
        <v>58.57</v>
      </c>
    </row>
    <row r="3680" spans="1:4" s="380" customFormat="1" ht="13.5" x14ac:dyDescent="0.25">
      <c r="A3680" s="383">
        <v>89561</v>
      </c>
      <c r="B3680" s="383" t="s">
        <v>3665</v>
      </c>
      <c r="C3680" s="383" t="s">
        <v>8</v>
      </c>
      <c r="D3680" s="384">
        <v>12.26</v>
      </c>
    </row>
    <row r="3681" spans="1:4" s="380" customFormat="1" ht="13.5" x14ac:dyDescent="0.25">
      <c r="A3681" s="383">
        <v>89562</v>
      </c>
      <c r="B3681" s="383" t="s">
        <v>3666</v>
      </c>
      <c r="C3681" s="383" t="s">
        <v>8</v>
      </c>
      <c r="D3681" s="384">
        <v>9.16</v>
      </c>
    </row>
    <row r="3682" spans="1:4" s="380" customFormat="1" ht="13.5" x14ac:dyDescent="0.25">
      <c r="A3682" s="383">
        <v>89563</v>
      </c>
      <c r="B3682" s="383" t="s">
        <v>3667</v>
      </c>
      <c r="C3682" s="383" t="s">
        <v>8</v>
      </c>
      <c r="D3682" s="384">
        <v>20.03</v>
      </c>
    </row>
    <row r="3683" spans="1:4" s="380" customFormat="1" ht="13.5" x14ac:dyDescent="0.25">
      <c r="A3683" s="383">
        <v>89564</v>
      </c>
      <c r="B3683" s="383" t="s">
        <v>3668</v>
      </c>
      <c r="C3683" s="383" t="s">
        <v>8</v>
      </c>
      <c r="D3683" s="384">
        <v>17.079999999999998</v>
      </c>
    </row>
    <row r="3684" spans="1:4" s="380" customFormat="1" ht="13.5" x14ac:dyDescent="0.25">
      <c r="A3684" s="383">
        <v>89565</v>
      </c>
      <c r="B3684" s="383" t="s">
        <v>3669</v>
      </c>
      <c r="C3684" s="383" t="s">
        <v>8</v>
      </c>
      <c r="D3684" s="384">
        <v>49.27</v>
      </c>
    </row>
    <row r="3685" spans="1:4" s="380" customFormat="1" ht="13.5" x14ac:dyDescent="0.25">
      <c r="A3685" s="383">
        <v>89566</v>
      </c>
      <c r="B3685" s="383" t="s">
        <v>3670</v>
      </c>
      <c r="C3685" s="383" t="s">
        <v>8</v>
      </c>
      <c r="D3685" s="384">
        <v>42.52</v>
      </c>
    </row>
    <row r="3686" spans="1:4" s="380" customFormat="1" ht="13.5" x14ac:dyDescent="0.25">
      <c r="A3686" s="383">
        <v>89567</v>
      </c>
      <c r="B3686" s="383" t="s">
        <v>3671</v>
      </c>
      <c r="C3686" s="383" t="s">
        <v>8</v>
      </c>
      <c r="D3686" s="384">
        <v>72.86</v>
      </c>
    </row>
    <row r="3687" spans="1:4" s="380" customFormat="1" ht="13.5" x14ac:dyDescent="0.25">
      <c r="A3687" s="383">
        <v>89568</v>
      </c>
      <c r="B3687" s="383" t="s">
        <v>458</v>
      </c>
      <c r="C3687" s="383" t="s">
        <v>8</v>
      </c>
      <c r="D3687" s="384">
        <v>35.020000000000003</v>
      </c>
    </row>
    <row r="3688" spans="1:4" s="380" customFormat="1" ht="13.5" x14ac:dyDescent="0.25">
      <c r="A3688" s="383">
        <v>89569</v>
      </c>
      <c r="B3688" s="383" t="s">
        <v>3672</v>
      </c>
      <c r="C3688" s="383" t="s">
        <v>8</v>
      </c>
      <c r="D3688" s="384">
        <v>68.89</v>
      </c>
    </row>
    <row r="3689" spans="1:4" s="380" customFormat="1" ht="13.5" x14ac:dyDescent="0.25">
      <c r="A3689" s="383">
        <v>89570</v>
      </c>
      <c r="B3689" s="383" t="s">
        <v>3673</v>
      </c>
      <c r="C3689" s="383" t="s">
        <v>8</v>
      </c>
      <c r="D3689" s="384">
        <v>11.93</v>
      </c>
    </row>
    <row r="3690" spans="1:4" s="380" customFormat="1" ht="13.5" x14ac:dyDescent="0.25">
      <c r="A3690" s="383">
        <v>89571</v>
      </c>
      <c r="B3690" s="383" t="s">
        <v>3674</v>
      </c>
      <c r="C3690" s="383" t="s">
        <v>8</v>
      </c>
      <c r="D3690" s="384">
        <v>66.94</v>
      </c>
    </row>
    <row r="3691" spans="1:4" s="380" customFormat="1" ht="13.5" x14ac:dyDescent="0.25">
      <c r="A3691" s="383">
        <v>89572</v>
      </c>
      <c r="B3691" s="383" t="s">
        <v>3675</v>
      </c>
      <c r="C3691" s="383" t="s">
        <v>8</v>
      </c>
      <c r="D3691" s="384">
        <v>8.09</v>
      </c>
    </row>
    <row r="3692" spans="1:4" s="380" customFormat="1" ht="13.5" x14ac:dyDescent="0.25">
      <c r="A3692" s="383">
        <v>89573</v>
      </c>
      <c r="B3692" s="383" t="s">
        <v>3676</v>
      </c>
      <c r="C3692" s="383" t="s">
        <v>8</v>
      </c>
      <c r="D3692" s="384">
        <v>60.87</v>
      </c>
    </row>
    <row r="3693" spans="1:4" s="380" customFormat="1" ht="13.5" x14ac:dyDescent="0.25">
      <c r="A3693" s="383">
        <v>89574</v>
      </c>
      <c r="B3693" s="383" t="s">
        <v>3677</v>
      </c>
      <c r="C3693" s="383" t="s">
        <v>8</v>
      </c>
      <c r="D3693" s="384">
        <v>119.13</v>
      </c>
    </row>
    <row r="3694" spans="1:4" s="380" customFormat="1" ht="13.5" x14ac:dyDescent="0.25">
      <c r="A3694" s="383">
        <v>89575</v>
      </c>
      <c r="B3694" s="383" t="s">
        <v>3678</v>
      </c>
      <c r="C3694" s="383" t="s">
        <v>8</v>
      </c>
      <c r="D3694" s="384">
        <v>10.85</v>
      </c>
    </row>
    <row r="3695" spans="1:4" s="380" customFormat="1" ht="13.5" x14ac:dyDescent="0.25">
      <c r="A3695" s="383">
        <v>89577</v>
      </c>
      <c r="B3695" s="383" t="s">
        <v>3679</v>
      </c>
      <c r="C3695" s="383" t="s">
        <v>8</v>
      </c>
      <c r="D3695" s="384">
        <v>35.76</v>
      </c>
    </row>
    <row r="3696" spans="1:4" s="380" customFormat="1" ht="13.5" x14ac:dyDescent="0.25">
      <c r="A3696" s="383">
        <v>89579</v>
      </c>
      <c r="B3696" s="383" t="s">
        <v>3680</v>
      </c>
      <c r="C3696" s="383" t="s">
        <v>8</v>
      </c>
      <c r="D3696" s="384">
        <v>11.13</v>
      </c>
    </row>
    <row r="3697" spans="1:4" s="380" customFormat="1" ht="13.5" x14ac:dyDescent="0.25">
      <c r="A3697" s="383">
        <v>89581</v>
      </c>
      <c r="B3697" s="383" t="s">
        <v>3681</v>
      </c>
      <c r="C3697" s="383" t="s">
        <v>8</v>
      </c>
      <c r="D3697" s="384">
        <v>25.38</v>
      </c>
    </row>
    <row r="3698" spans="1:4" s="380" customFormat="1" ht="13.5" x14ac:dyDescent="0.25">
      <c r="A3698" s="383">
        <v>89582</v>
      </c>
      <c r="B3698" s="383" t="s">
        <v>3682</v>
      </c>
      <c r="C3698" s="383" t="s">
        <v>8</v>
      </c>
      <c r="D3698" s="384">
        <v>22.25</v>
      </c>
    </row>
    <row r="3699" spans="1:4" s="380" customFormat="1" ht="13.5" x14ac:dyDescent="0.25">
      <c r="A3699" s="383">
        <v>89583</v>
      </c>
      <c r="B3699" s="383" t="s">
        <v>3683</v>
      </c>
      <c r="C3699" s="383" t="s">
        <v>8</v>
      </c>
      <c r="D3699" s="384">
        <v>33.65</v>
      </c>
    </row>
    <row r="3700" spans="1:4" s="380" customFormat="1" ht="13.5" x14ac:dyDescent="0.25">
      <c r="A3700" s="383">
        <v>89584</v>
      </c>
      <c r="B3700" s="383" t="s">
        <v>3684</v>
      </c>
      <c r="C3700" s="383" t="s">
        <v>8</v>
      </c>
      <c r="D3700" s="384">
        <v>38.44</v>
      </c>
    </row>
    <row r="3701" spans="1:4" s="380" customFormat="1" ht="13.5" x14ac:dyDescent="0.25">
      <c r="A3701" s="383">
        <v>89585</v>
      </c>
      <c r="B3701" s="383" t="s">
        <v>3685</v>
      </c>
      <c r="C3701" s="383" t="s">
        <v>8</v>
      </c>
      <c r="D3701" s="384">
        <v>30.83</v>
      </c>
    </row>
    <row r="3702" spans="1:4" s="380" customFormat="1" ht="13.5" x14ac:dyDescent="0.25">
      <c r="A3702" s="383">
        <v>89586</v>
      </c>
      <c r="B3702" s="383" t="s">
        <v>3686</v>
      </c>
      <c r="C3702" s="383" t="s">
        <v>8</v>
      </c>
      <c r="D3702" s="384">
        <v>30.83</v>
      </c>
    </row>
    <row r="3703" spans="1:4" s="380" customFormat="1" ht="13.5" x14ac:dyDescent="0.25">
      <c r="A3703" s="383">
        <v>89587</v>
      </c>
      <c r="B3703" s="383" t="s">
        <v>3687</v>
      </c>
      <c r="C3703" s="383" t="s">
        <v>8</v>
      </c>
      <c r="D3703" s="384">
        <v>50.38</v>
      </c>
    </row>
    <row r="3704" spans="1:4" s="380" customFormat="1" ht="13.5" x14ac:dyDescent="0.25">
      <c r="A3704" s="383">
        <v>89589</v>
      </c>
      <c r="B3704" s="383" t="s">
        <v>12671</v>
      </c>
      <c r="C3704" s="383" t="s">
        <v>8</v>
      </c>
      <c r="D3704" s="384">
        <v>32.950000000000003</v>
      </c>
    </row>
    <row r="3705" spans="1:4" s="380" customFormat="1" ht="13.5" x14ac:dyDescent="0.25">
      <c r="A3705" s="383">
        <v>89590</v>
      </c>
      <c r="B3705" s="383" t="s">
        <v>3688</v>
      </c>
      <c r="C3705" s="383" t="s">
        <v>8</v>
      </c>
      <c r="D3705" s="384">
        <v>121.82</v>
      </c>
    </row>
    <row r="3706" spans="1:4" s="380" customFormat="1" ht="13.5" x14ac:dyDescent="0.25">
      <c r="A3706" s="383">
        <v>89591</v>
      </c>
      <c r="B3706" s="383" t="s">
        <v>3689</v>
      </c>
      <c r="C3706" s="383" t="s">
        <v>8</v>
      </c>
      <c r="D3706" s="384">
        <v>99.96</v>
      </c>
    </row>
    <row r="3707" spans="1:4" s="380" customFormat="1" ht="13.5" x14ac:dyDescent="0.25">
      <c r="A3707" s="383">
        <v>89592</v>
      </c>
      <c r="B3707" s="383" t="s">
        <v>3690</v>
      </c>
      <c r="C3707" s="383" t="s">
        <v>8</v>
      </c>
      <c r="D3707" s="384">
        <v>163.53</v>
      </c>
    </row>
    <row r="3708" spans="1:4" s="380" customFormat="1" ht="13.5" x14ac:dyDescent="0.25">
      <c r="A3708" s="383">
        <v>89593</v>
      </c>
      <c r="B3708" s="383" t="s">
        <v>3691</v>
      </c>
      <c r="C3708" s="383" t="s">
        <v>8</v>
      </c>
      <c r="D3708" s="384">
        <v>32.32</v>
      </c>
    </row>
    <row r="3709" spans="1:4" s="380" customFormat="1" ht="13.5" x14ac:dyDescent="0.25">
      <c r="A3709" s="383">
        <v>89594</v>
      </c>
      <c r="B3709" s="383" t="s">
        <v>460</v>
      </c>
      <c r="C3709" s="383" t="s">
        <v>8</v>
      </c>
      <c r="D3709" s="384">
        <v>39.1</v>
      </c>
    </row>
    <row r="3710" spans="1:4" s="380" customFormat="1" ht="13.5" x14ac:dyDescent="0.25">
      <c r="A3710" s="383">
        <v>89595</v>
      </c>
      <c r="B3710" s="383" t="s">
        <v>3692</v>
      </c>
      <c r="C3710" s="383" t="s">
        <v>8</v>
      </c>
      <c r="D3710" s="384">
        <v>14.64</v>
      </c>
    </row>
    <row r="3711" spans="1:4" s="380" customFormat="1" ht="13.5" x14ac:dyDescent="0.25">
      <c r="A3711" s="383">
        <v>89596</v>
      </c>
      <c r="B3711" s="383" t="s">
        <v>3693</v>
      </c>
      <c r="C3711" s="383" t="s">
        <v>8</v>
      </c>
      <c r="D3711" s="384">
        <v>10.66</v>
      </c>
    </row>
    <row r="3712" spans="1:4" s="380" customFormat="1" ht="13.5" x14ac:dyDescent="0.25">
      <c r="A3712" s="383">
        <v>89597</v>
      </c>
      <c r="B3712" s="383" t="s">
        <v>3694</v>
      </c>
      <c r="C3712" s="383" t="s">
        <v>8</v>
      </c>
      <c r="D3712" s="384">
        <v>20.350000000000001</v>
      </c>
    </row>
    <row r="3713" spans="1:4" s="380" customFormat="1" ht="13.5" x14ac:dyDescent="0.25">
      <c r="A3713" s="383">
        <v>89598</v>
      </c>
      <c r="B3713" s="383" t="s">
        <v>3695</v>
      </c>
      <c r="C3713" s="383" t="s">
        <v>8</v>
      </c>
      <c r="D3713" s="384">
        <v>54.09</v>
      </c>
    </row>
    <row r="3714" spans="1:4" s="380" customFormat="1" ht="13.5" x14ac:dyDescent="0.25">
      <c r="A3714" s="383">
        <v>89599</v>
      </c>
      <c r="B3714" s="383" t="s">
        <v>3696</v>
      </c>
      <c r="C3714" s="383" t="s">
        <v>8</v>
      </c>
      <c r="D3714" s="384">
        <v>17.07</v>
      </c>
    </row>
    <row r="3715" spans="1:4" s="380" customFormat="1" ht="13.5" x14ac:dyDescent="0.25">
      <c r="A3715" s="383">
        <v>89600</v>
      </c>
      <c r="B3715" s="383" t="s">
        <v>3697</v>
      </c>
      <c r="C3715" s="383" t="s">
        <v>8</v>
      </c>
      <c r="D3715" s="384">
        <v>18.63</v>
      </c>
    </row>
    <row r="3716" spans="1:4" s="380" customFormat="1" ht="13.5" x14ac:dyDescent="0.25">
      <c r="A3716" s="383">
        <v>89605</v>
      </c>
      <c r="B3716" s="383" t="s">
        <v>3698</v>
      </c>
      <c r="C3716" s="383" t="s">
        <v>8</v>
      </c>
      <c r="D3716" s="384">
        <v>19.850000000000001</v>
      </c>
    </row>
    <row r="3717" spans="1:4" s="380" customFormat="1" ht="13.5" x14ac:dyDescent="0.25">
      <c r="A3717" s="383">
        <v>89609</v>
      </c>
      <c r="B3717" s="383" t="s">
        <v>3699</v>
      </c>
      <c r="C3717" s="383" t="s">
        <v>8</v>
      </c>
      <c r="D3717" s="384">
        <v>91.02</v>
      </c>
    </row>
    <row r="3718" spans="1:4" s="380" customFormat="1" ht="13.5" x14ac:dyDescent="0.25">
      <c r="A3718" s="383">
        <v>89610</v>
      </c>
      <c r="B3718" s="383" t="s">
        <v>3700</v>
      </c>
      <c r="C3718" s="383" t="s">
        <v>8</v>
      </c>
      <c r="D3718" s="384">
        <v>20.37</v>
      </c>
    </row>
    <row r="3719" spans="1:4" s="380" customFormat="1" ht="13.5" x14ac:dyDescent="0.25">
      <c r="A3719" s="383">
        <v>89611</v>
      </c>
      <c r="B3719" s="383" t="s">
        <v>3701</v>
      </c>
      <c r="C3719" s="383" t="s">
        <v>8</v>
      </c>
      <c r="D3719" s="384">
        <v>33.450000000000003</v>
      </c>
    </row>
    <row r="3720" spans="1:4" s="380" customFormat="1" ht="13.5" x14ac:dyDescent="0.25">
      <c r="A3720" s="383">
        <v>89612</v>
      </c>
      <c r="B3720" s="383" t="s">
        <v>3702</v>
      </c>
      <c r="C3720" s="383" t="s">
        <v>8</v>
      </c>
      <c r="D3720" s="384">
        <v>179.65</v>
      </c>
    </row>
    <row r="3721" spans="1:4" s="380" customFormat="1" ht="13.5" x14ac:dyDescent="0.25">
      <c r="A3721" s="383">
        <v>89613</v>
      </c>
      <c r="B3721" s="383" t="s">
        <v>3703</v>
      </c>
      <c r="C3721" s="383" t="s">
        <v>8</v>
      </c>
      <c r="D3721" s="384">
        <v>29.8</v>
      </c>
    </row>
    <row r="3722" spans="1:4" s="380" customFormat="1" ht="13.5" x14ac:dyDescent="0.25">
      <c r="A3722" s="383">
        <v>89614</v>
      </c>
      <c r="B3722" s="383" t="s">
        <v>3704</v>
      </c>
      <c r="C3722" s="383" t="s">
        <v>8</v>
      </c>
      <c r="D3722" s="384">
        <v>64</v>
      </c>
    </row>
    <row r="3723" spans="1:4" s="380" customFormat="1" ht="13.5" x14ac:dyDescent="0.25">
      <c r="A3723" s="383">
        <v>89615</v>
      </c>
      <c r="B3723" s="383" t="s">
        <v>3705</v>
      </c>
      <c r="C3723" s="383" t="s">
        <v>8</v>
      </c>
      <c r="D3723" s="384">
        <v>271.94</v>
      </c>
    </row>
    <row r="3724" spans="1:4" s="380" customFormat="1" ht="13.5" x14ac:dyDescent="0.25">
      <c r="A3724" s="383">
        <v>89616</v>
      </c>
      <c r="B3724" s="383" t="s">
        <v>3706</v>
      </c>
      <c r="C3724" s="383" t="s">
        <v>8</v>
      </c>
      <c r="D3724" s="384">
        <v>43.48</v>
      </c>
    </row>
    <row r="3725" spans="1:4" s="380" customFormat="1" ht="13.5" x14ac:dyDescent="0.25">
      <c r="A3725" s="383">
        <v>89617</v>
      </c>
      <c r="B3725" s="383" t="s">
        <v>3707</v>
      </c>
      <c r="C3725" s="383" t="s">
        <v>8</v>
      </c>
      <c r="D3725" s="384">
        <v>6.34</v>
      </c>
    </row>
    <row r="3726" spans="1:4" s="380" customFormat="1" ht="13.5" x14ac:dyDescent="0.25">
      <c r="A3726" s="383">
        <v>89618</v>
      </c>
      <c r="B3726" s="383" t="s">
        <v>3708</v>
      </c>
      <c r="C3726" s="383" t="s">
        <v>8</v>
      </c>
      <c r="D3726" s="384">
        <v>14.48</v>
      </c>
    </row>
    <row r="3727" spans="1:4" s="380" customFormat="1" ht="13.5" x14ac:dyDescent="0.25">
      <c r="A3727" s="383">
        <v>89619</v>
      </c>
      <c r="B3727" s="383" t="s">
        <v>3709</v>
      </c>
      <c r="C3727" s="383" t="s">
        <v>8</v>
      </c>
      <c r="D3727" s="384">
        <v>8.51</v>
      </c>
    </row>
    <row r="3728" spans="1:4" s="380" customFormat="1" ht="13.5" x14ac:dyDescent="0.25">
      <c r="A3728" s="383">
        <v>89620</v>
      </c>
      <c r="B3728" s="383" t="s">
        <v>3710</v>
      </c>
      <c r="C3728" s="383" t="s">
        <v>8</v>
      </c>
      <c r="D3728" s="384">
        <v>10.78</v>
      </c>
    </row>
    <row r="3729" spans="1:4" s="380" customFormat="1" ht="13.5" x14ac:dyDescent="0.25">
      <c r="A3729" s="383">
        <v>89621</v>
      </c>
      <c r="B3729" s="383" t="s">
        <v>3711</v>
      </c>
      <c r="C3729" s="383" t="s">
        <v>8</v>
      </c>
      <c r="D3729" s="384">
        <v>24.59</v>
      </c>
    </row>
    <row r="3730" spans="1:4" s="380" customFormat="1" ht="13.5" x14ac:dyDescent="0.25">
      <c r="A3730" s="383">
        <v>89622</v>
      </c>
      <c r="B3730" s="383" t="s">
        <v>3712</v>
      </c>
      <c r="C3730" s="383" t="s">
        <v>8</v>
      </c>
      <c r="D3730" s="384">
        <v>12.93</v>
      </c>
    </row>
    <row r="3731" spans="1:4" s="380" customFormat="1" ht="13.5" x14ac:dyDescent="0.25">
      <c r="A3731" s="383">
        <v>89623</v>
      </c>
      <c r="B3731" s="383" t="s">
        <v>453</v>
      </c>
      <c r="C3731" s="383" t="s">
        <v>8</v>
      </c>
      <c r="D3731" s="384">
        <v>17.53</v>
      </c>
    </row>
    <row r="3732" spans="1:4" s="380" customFormat="1" ht="13.5" x14ac:dyDescent="0.25">
      <c r="A3732" s="383">
        <v>89624</v>
      </c>
      <c r="B3732" s="383" t="s">
        <v>3713</v>
      </c>
      <c r="C3732" s="383" t="s">
        <v>8</v>
      </c>
      <c r="D3732" s="384">
        <v>18.62</v>
      </c>
    </row>
    <row r="3733" spans="1:4" s="380" customFormat="1" ht="13.5" x14ac:dyDescent="0.25">
      <c r="A3733" s="383">
        <v>89625</v>
      </c>
      <c r="B3733" s="383" t="s">
        <v>386</v>
      </c>
      <c r="C3733" s="383" t="s">
        <v>8</v>
      </c>
      <c r="D3733" s="384">
        <v>21.19</v>
      </c>
    </row>
    <row r="3734" spans="1:4" s="380" customFormat="1" ht="13.5" x14ac:dyDescent="0.25">
      <c r="A3734" s="383">
        <v>89626</v>
      </c>
      <c r="B3734" s="383" t="s">
        <v>3714</v>
      </c>
      <c r="C3734" s="383" t="s">
        <v>8</v>
      </c>
      <c r="D3734" s="384">
        <v>29.57</v>
      </c>
    </row>
    <row r="3735" spans="1:4" s="380" customFormat="1" ht="13.5" x14ac:dyDescent="0.25">
      <c r="A3735" s="383">
        <v>89627</v>
      </c>
      <c r="B3735" s="383" t="s">
        <v>389</v>
      </c>
      <c r="C3735" s="383" t="s">
        <v>8</v>
      </c>
      <c r="D3735" s="384">
        <v>19.940000000000001</v>
      </c>
    </row>
    <row r="3736" spans="1:4" s="380" customFormat="1" ht="13.5" x14ac:dyDescent="0.25">
      <c r="A3736" s="383">
        <v>89628</v>
      </c>
      <c r="B3736" s="383" t="s">
        <v>432</v>
      </c>
      <c r="C3736" s="383" t="s">
        <v>8</v>
      </c>
      <c r="D3736" s="384">
        <v>45.34</v>
      </c>
    </row>
    <row r="3737" spans="1:4" s="380" customFormat="1" ht="13.5" x14ac:dyDescent="0.25">
      <c r="A3737" s="383">
        <v>89629</v>
      </c>
      <c r="B3737" s="383" t="s">
        <v>3715</v>
      </c>
      <c r="C3737" s="383" t="s">
        <v>8</v>
      </c>
      <c r="D3737" s="384">
        <v>83.62</v>
      </c>
    </row>
    <row r="3738" spans="1:4" s="380" customFormat="1" ht="13.5" x14ac:dyDescent="0.25">
      <c r="A3738" s="383">
        <v>89630</v>
      </c>
      <c r="B3738" s="383" t="s">
        <v>435</v>
      </c>
      <c r="C3738" s="383" t="s">
        <v>8</v>
      </c>
      <c r="D3738" s="384">
        <v>72.209999999999994</v>
      </c>
    </row>
    <row r="3739" spans="1:4" s="380" customFormat="1" ht="13.5" x14ac:dyDescent="0.25">
      <c r="A3739" s="383">
        <v>89631</v>
      </c>
      <c r="B3739" s="383" t="s">
        <v>3716</v>
      </c>
      <c r="C3739" s="383" t="s">
        <v>8</v>
      </c>
      <c r="D3739" s="384">
        <v>127.88</v>
      </c>
    </row>
    <row r="3740" spans="1:4" s="380" customFormat="1" ht="13.5" x14ac:dyDescent="0.25">
      <c r="A3740" s="383">
        <v>89632</v>
      </c>
      <c r="B3740" s="383" t="s">
        <v>3717</v>
      </c>
      <c r="C3740" s="383" t="s">
        <v>8</v>
      </c>
      <c r="D3740" s="384">
        <v>104.53</v>
      </c>
    </row>
    <row r="3741" spans="1:4" s="380" customFormat="1" ht="13.5" x14ac:dyDescent="0.25">
      <c r="A3741" s="383">
        <v>89637</v>
      </c>
      <c r="B3741" s="383" t="s">
        <v>3718</v>
      </c>
      <c r="C3741" s="383" t="s">
        <v>8</v>
      </c>
      <c r="D3741" s="384">
        <v>8.02</v>
      </c>
    </row>
    <row r="3742" spans="1:4" s="380" customFormat="1" ht="13.5" x14ac:dyDescent="0.25">
      <c r="A3742" s="383">
        <v>89638</v>
      </c>
      <c r="B3742" s="383" t="s">
        <v>3719</v>
      </c>
      <c r="C3742" s="383" t="s">
        <v>8</v>
      </c>
      <c r="D3742" s="384">
        <v>8.56</v>
      </c>
    </row>
    <row r="3743" spans="1:4" s="380" customFormat="1" ht="13.5" x14ac:dyDescent="0.25">
      <c r="A3743" s="383">
        <v>89639</v>
      </c>
      <c r="B3743" s="383" t="s">
        <v>3720</v>
      </c>
      <c r="C3743" s="383" t="s">
        <v>8</v>
      </c>
      <c r="D3743" s="384">
        <v>8.77</v>
      </c>
    </row>
    <row r="3744" spans="1:4" s="380" customFormat="1" ht="13.5" x14ac:dyDescent="0.25">
      <c r="A3744" s="383">
        <v>89640</v>
      </c>
      <c r="B3744" s="383" t="s">
        <v>3721</v>
      </c>
      <c r="C3744" s="383" t="s">
        <v>8</v>
      </c>
      <c r="D3744" s="384">
        <v>12.01</v>
      </c>
    </row>
    <row r="3745" spans="1:4" s="380" customFormat="1" ht="13.5" x14ac:dyDescent="0.25">
      <c r="A3745" s="383">
        <v>89641</v>
      </c>
      <c r="B3745" s="383" t="s">
        <v>3722</v>
      </c>
      <c r="C3745" s="383" t="s">
        <v>8</v>
      </c>
      <c r="D3745" s="384">
        <v>11.14</v>
      </c>
    </row>
    <row r="3746" spans="1:4" s="380" customFormat="1" ht="13.5" x14ac:dyDescent="0.25">
      <c r="A3746" s="383">
        <v>89642</v>
      </c>
      <c r="B3746" s="383" t="s">
        <v>3723</v>
      </c>
      <c r="C3746" s="383" t="s">
        <v>8</v>
      </c>
      <c r="D3746" s="384">
        <v>12.18</v>
      </c>
    </row>
    <row r="3747" spans="1:4" s="380" customFormat="1" ht="13.5" x14ac:dyDescent="0.25">
      <c r="A3747" s="383">
        <v>89643</v>
      </c>
      <c r="B3747" s="383" t="s">
        <v>3724</v>
      </c>
      <c r="C3747" s="383" t="s">
        <v>8</v>
      </c>
      <c r="D3747" s="384">
        <v>12.53</v>
      </c>
    </row>
    <row r="3748" spans="1:4" s="380" customFormat="1" ht="13.5" x14ac:dyDescent="0.25">
      <c r="A3748" s="383">
        <v>89644</v>
      </c>
      <c r="B3748" s="383" t="s">
        <v>3725</v>
      </c>
      <c r="C3748" s="383" t="s">
        <v>8</v>
      </c>
      <c r="D3748" s="384">
        <v>17.47</v>
      </c>
    </row>
    <row r="3749" spans="1:4" s="380" customFormat="1" ht="13.5" x14ac:dyDescent="0.25">
      <c r="A3749" s="383">
        <v>89645</v>
      </c>
      <c r="B3749" s="383" t="s">
        <v>3726</v>
      </c>
      <c r="C3749" s="383" t="s">
        <v>8</v>
      </c>
      <c r="D3749" s="384">
        <v>17.82</v>
      </c>
    </row>
    <row r="3750" spans="1:4" s="380" customFormat="1" ht="13.5" x14ac:dyDescent="0.25">
      <c r="A3750" s="383">
        <v>89646</v>
      </c>
      <c r="B3750" s="383" t="s">
        <v>3727</v>
      </c>
      <c r="C3750" s="383" t="s">
        <v>8</v>
      </c>
      <c r="D3750" s="384">
        <v>16.02</v>
      </c>
    </row>
    <row r="3751" spans="1:4" s="380" customFormat="1" ht="13.5" x14ac:dyDescent="0.25">
      <c r="A3751" s="383">
        <v>89647</v>
      </c>
      <c r="B3751" s="383" t="s">
        <v>3728</v>
      </c>
      <c r="C3751" s="383" t="s">
        <v>8</v>
      </c>
      <c r="D3751" s="384">
        <v>15.78</v>
      </c>
    </row>
    <row r="3752" spans="1:4" s="380" customFormat="1" ht="13.5" x14ac:dyDescent="0.25">
      <c r="A3752" s="383">
        <v>89648</v>
      </c>
      <c r="B3752" s="383" t="s">
        <v>3729</v>
      </c>
      <c r="C3752" s="383" t="s">
        <v>8</v>
      </c>
      <c r="D3752" s="384">
        <v>16.899999999999999</v>
      </c>
    </row>
    <row r="3753" spans="1:4" s="380" customFormat="1" ht="13.5" x14ac:dyDescent="0.25">
      <c r="A3753" s="383">
        <v>89649</v>
      </c>
      <c r="B3753" s="383" t="s">
        <v>3730</v>
      </c>
      <c r="C3753" s="383" t="s">
        <v>8</v>
      </c>
      <c r="D3753" s="384">
        <v>22.24</v>
      </c>
    </row>
    <row r="3754" spans="1:4" s="380" customFormat="1" ht="13.5" x14ac:dyDescent="0.25">
      <c r="A3754" s="383">
        <v>89650</v>
      </c>
      <c r="B3754" s="383" t="s">
        <v>3731</v>
      </c>
      <c r="C3754" s="383" t="s">
        <v>8</v>
      </c>
      <c r="D3754" s="384">
        <v>22.24</v>
      </c>
    </row>
    <row r="3755" spans="1:4" s="380" customFormat="1" ht="13.5" x14ac:dyDescent="0.25">
      <c r="A3755" s="383">
        <v>89651</v>
      </c>
      <c r="B3755" s="383" t="s">
        <v>3732</v>
      </c>
      <c r="C3755" s="383" t="s">
        <v>8</v>
      </c>
      <c r="D3755" s="384">
        <v>5.83</v>
      </c>
    </row>
    <row r="3756" spans="1:4" s="380" customFormat="1" ht="13.5" x14ac:dyDescent="0.25">
      <c r="A3756" s="383">
        <v>89652</v>
      </c>
      <c r="B3756" s="383" t="s">
        <v>3733</v>
      </c>
      <c r="C3756" s="383" t="s">
        <v>8</v>
      </c>
      <c r="D3756" s="384">
        <v>8.23</v>
      </c>
    </row>
    <row r="3757" spans="1:4" s="380" customFormat="1" ht="13.5" x14ac:dyDescent="0.25">
      <c r="A3757" s="383">
        <v>89653</v>
      </c>
      <c r="B3757" s="383" t="s">
        <v>3734</v>
      </c>
      <c r="C3757" s="383" t="s">
        <v>8</v>
      </c>
      <c r="D3757" s="384">
        <v>11.9</v>
      </c>
    </row>
    <row r="3758" spans="1:4" s="380" customFormat="1" ht="13.5" x14ac:dyDescent="0.25">
      <c r="A3758" s="383">
        <v>89654</v>
      </c>
      <c r="B3758" s="383" t="s">
        <v>3735</v>
      </c>
      <c r="C3758" s="383" t="s">
        <v>8</v>
      </c>
      <c r="D3758" s="384">
        <v>11.66</v>
      </c>
    </row>
    <row r="3759" spans="1:4" s="380" customFormat="1" ht="13.5" x14ac:dyDescent="0.25">
      <c r="A3759" s="383">
        <v>89655</v>
      </c>
      <c r="B3759" s="383" t="s">
        <v>3736</v>
      </c>
      <c r="C3759" s="383" t="s">
        <v>8</v>
      </c>
      <c r="D3759" s="384">
        <v>16.16</v>
      </c>
    </row>
    <row r="3760" spans="1:4" s="380" customFormat="1" ht="13.5" x14ac:dyDescent="0.25">
      <c r="A3760" s="383">
        <v>89656</v>
      </c>
      <c r="B3760" s="383" t="s">
        <v>3737</v>
      </c>
      <c r="C3760" s="383" t="s">
        <v>8</v>
      </c>
      <c r="D3760" s="384">
        <v>8.6</v>
      </c>
    </row>
    <row r="3761" spans="1:4" s="380" customFormat="1" ht="13.5" x14ac:dyDescent="0.25">
      <c r="A3761" s="383">
        <v>89657</v>
      </c>
      <c r="B3761" s="383" t="s">
        <v>3738</v>
      </c>
      <c r="C3761" s="383" t="s">
        <v>8</v>
      </c>
      <c r="D3761" s="384">
        <v>8.7200000000000006</v>
      </c>
    </row>
    <row r="3762" spans="1:4" s="380" customFormat="1" ht="13.5" x14ac:dyDescent="0.25">
      <c r="A3762" s="383">
        <v>89658</v>
      </c>
      <c r="B3762" s="383" t="s">
        <v>3739</v>
      </c>
      <c r="C3762" s="383" t="s">
        <v>8</v>
      </c>
      <c r="D3762" s="384">
        <v>8.0399999999999991</v>
      </c>
    </row>
    <row r="3763" spans="1:4" s="380" customFormat="1" ht="13.5" x14ac:dyDescent="0.25">
      <c r="A3763" s="383">
        <v>89659</v>
      </c>
      <c r="B3763" s="383" t="s">
        <v>3740</v>
      </c>
      <c r="C3763" s="383" t="s">
        <v>8</v>
      </c>
      <c r="D3763" s="384">
        <v>11.7</v>
      </c>
    </row>
    <row r="3764" spans="1:4" s="380" customFormat="1" ht="13.5" x14ac:dyDescent="0.25">
      <c r="A3764" s="383">
        <v>89660</v>
      </c>
      <c r="B3764" s="383" t="s">
        <v>3741</v>
      </c>
      <c r="C3764" s="383" t="s">
        <v>8</v>
      </c>
      <c r="D3764" s="384">
        <v>7.72</v>
      </c>
    </row>
    <row r="3765" spans="1:4" s="380" customFormat="1" ht="13.5" x14ac:dyDescent="0.25">
      <c r="A3765" s="383">
        <v>89661</v>
      </c>
      <c r="B3765" s="383" t="s">
        <v>3742</v>
      </c>
      <c r="C3765" s="383" t="s">
        <v>8</v>
      </c>
      <c r="D3765" s="384">
        <v>14.49</v>
      </c>
    </row>
    <row r="3766" spans="1:4" s="380" customFormat="1" ht="13.5" x14ac:dyDescent="0.25">
      <c r="A3766" s="383">
        <v>89662</v>
      </c>
      <c r="B3766" s="383" t="s">
        <v>3743</v>
      </c>
      <c r="C3766" s="383" t="s">
        <v>8</v>
      </c>
      <c r="D3766" s="384">
        <v>20.45</v>
      </c>
    </row>
    <row r="3767" spans="1:4" s="380" customFormat="1" ht="13.5" x14ac:dyDescent="0.25">
      <c r="A3767" s="383">
        <v>89663</v>
      </c>
      <c r="B3767" s="383" t="s">
        <v>3744</v>
      </c>
      <c r="C3767" s="383" t="s">
        <v>8</v>
      </c>
      <c r="D3767" s="384">
        <v>10.46</v>
      </c>
    </row>
    <row r="3768" spans="1:4" s="380" customFormat="1" ht="13.5" x14ac:dyDescent="0.25">
      <c r="A3768" s="383">
        <v>89664</v>
      </c>
      <c r="B3768" s="383" t="s">
        <v>3745</v>
      </c>
      <c r="C3768" s="383" t="s">
        <v>8</v>
      </c>
      <c r="D3768" s="384">
        <v>11.7</v>
      </c>
    </row>
    <row r="3769" spans="1:4" s="380" customFormat="1" ht="13.5" x14ac:dyDescent="0.25">
      <c r="A3769" s="383">
        <v>89665</v>
      </c>
      <c r="B3769" s="383" t="s">
        <v>3746</v>
      </c>
      <c r="C3769" s="383" t="s">
        <v>8</v>
      </c>
      <c r="D3769" s="384">
        <v>12.9</v>
      </c>
    </row>
    <row r="3770" spans="1:4" s="380" customFormat="1" ht="13.5" x14ac:dyDescent="0.25">
      <c r="A3770" s="383">
        <v>89666</v>
      </c>
      <c r="B3770" s="383" t="s">
        <v>3747</v>
      </c>
      <c r="C3770" s="383" t="s">
        <v>8</v>
      </c>
      <c r="D3770" s="384">
        <v>7.18</v>
      </c>
    </row>
    <row r="3771" spans="1:4" s="380" customFormat="1" ht="13.5" x14ac:dyDescent="0.25">
      <c r="A3771" s="383">
        <v>89667</v>
      </c>
      <c r="B3771" s="383" t="s">
        <v>3748</v>
      </c>
      <c r="C3771" s="383" t="s">
        <v>8</v>
      </c>
      <c r="D3771" s="384">
        <v>34.159999999999997</v>
      </c>
    </row>
    <row r="3772" spans="1:4" s="380" customFormat="1" ht="13.5" x14ac:dyDescent="0.25">
      <c r="A3772" s="383">
        <v>89668</v>
      </c>
      <c r="B3772" s="383" t="s">
        <v>3749</v>
      </c>
      <c r="C3772" s="383" t="s">
        <v>8</v>
      </c>
      <c r="D3772" s="384">
        <v>19.57</v>
      </c>
    </row>
    <row r="3773" spans="1:4" s="380" customFormat="1" ht="13.5" x14ac:dyDescent="0.25">
      <c r="A3773" s="383">
        <v>89669</v>
      </c>
      <c r="B3773" s="383" t="s">
        <v>3750</v>
      </c>
      <c r="C3773" s="383" t="s">
        <v>8</v>
      </c>
      <c r="D3773" s="384">
        <v>21.49</v>
      </c>
    </row>
    <row r="3774" spans="1:4" s="380" customFormat="1" ht="13.5" x14ac:dyDescent="0.25">
      <c r="A3774" s="383">
        <v>89670</v>
      </c>
      <c r="B3774" s="383" t="s">
        <v>3751</v>
      </c>
      <c r="C3774" s="383" t="s">
        <v>8</v>
      </c>
      <c r="D3774" s="384">
        <v>11.16</v>
      </c>
    </row>
    <row r="3775" spans="1:4" s="380" customFormat="1" ht="13.5" x14ac:dyDescent="0.25">
      <c r="A3775" s="383">
        <v>89671</v>
      </c>
      <c r="B3775" s="383" t="s">
        <v>3752</v>
      </c>
      <c r="C3775" s="383" t="s">
        <v>8</v>
      </c>
      <c r="D3775" s="384">
        <v>32.14</v>
      </c>
    </row>
    <row r="3776" spans="1:4" s="380" customFormat="1" ht="13.5" x14ac:dyDescent="0.25">
      <c r="A3776" s="383">
        <v>89672</v>
      </c>
      <c r="B3776" s="383" t="s">
        <v>3753</v>
      </c>
      <c r="C3776" s="383" t="s">
        <v>8</v>
      </c>
      <c r="D3776" s="384">
        <v>15.35</v>
      </c>
    </row>
    <row r="3777" spans="1:4" s="380" customFormat="1" ht="13.5" x14ac:dyDescent="0.25">
      <c r="A3777" s="383">
        <v>89673</v>
      </c>
      <c r="B3777" s="383" t="s">
        <v>3754</v>
      </c>
      <c r="C3777" s="383" t="s">
        <v>8</v>
      </c>
      <c r="D3777" s="384">
        <v>25.14</v>
      </c>
    </row>
    <row r="3778" spans="1:4" s="380" customFormat="1" ht="13.5" x14ac:dyDescent="0.25">
      <c r="A3778" s="383">
        <v>89674</v>
      </c>
      <c r="B3778" s="383" t="s">
        <v>3755</v>
      </c>
      <c r="C3778" s="383" t="s">
        <v>8</v>
      </c>
      <c r="D3778" s="384">
        <v>20.69</v>
      </c>
    </row>
    <row r="3779" spans="1:4" s="380" customFormat="1" ht="13.5" x14ac:dyDescent="0.25">
      <c r="A3779" s="383">
        <v>89675</v>
      </c>
      <c r="B3779" s="383" t="s">
        <v>3756</v>
      </c>
      <c r="C3779" s="383" t="s">
        <v>8</v>
      </c>
      <c r="D3779" s="384">
        <v>57.52</v>
      </c>
    </row>
    <row r="3780" spans="1:4" s="380" customFormat="1" ht="13.5" x14ac:dyDescent="0.25">
      <c r="A3780" s="383">
        <v>89676</v>
      </c>
      <c r="B3780" s="383" t="s">
        <v>3757</v>
      </c>
      <c r="C3780" s="383" t="s">
        <v>8</v>
      </c>
      <c r="D3780" s="384">
        <v>29.41</v>
      </c>
    </row>
    <row r="3781" spans="1:4" s="380" customFormat="1" ht="13.5" x14ac:dyDescent="0.25">
      <c r="A3781" s="383">
        <v>89677</v>
      </c>
      <c r="B3781" s="383" t="s">
        <v>3758</v>
      </c>
      <c r="C3781" s="383" t="s">
        <v>8</v>
      </c>
      <c r="D3781" s="384">
        <v>62.37</v>
      </c>
    </row>
    <row r="3782" spans="1:4" s="380" customFormat="1" ht="13.5" x14ac:dyDescent="0.25">
      <c r="A3782" s="383">
        <v>89678</v>
      </c>
      <c r="B3782" s="383" t="s">
        <v>3759</v>
      </c>
      <c r="C3782" s="383" t="s">
        <v>8</v>
      </c>
      <c r="D3782" s="384">
        <v>9.3000000000000007</v>
      </c>
    </row>
    <row r="3783" spans="1:4" s="380" customFormat="1" ht="13.5" x14ac:dyDescent="0.25">
      <c r="A3783" s="383">
        <v>89679</v>
      </c>
      <c r="B3783" s="383" t="s">
        <v>3760</v>
      </c>
      <c r="C3783" s="383" t="s">
        <v>8</v>
      </c>
      <c r="D3783" s="384">
        <v>100.37</v>
      </c>
    </row>
    <row r="3784" spans="1:4" s="380" customFormat="1" ht="13.5" x14ac:dyDescent="0.25">
      <c r="A3784" s="383">
        <v>89680</v>
      </c>
      <c r="B3784" s="383" t="s">
        <v>3761</v>
      </c>
      <c r="C3784" s="383" t="s">
        <v>8</v>
      </c>
      <c r="D3784" s="384">
        <v>16.010000000000002</v>
      </c>
    </row>
    <row r="3785" spans="1:4" s="380" customFormat="1" ht="13.5" x14ac:dyDescent="0.25">
      <c r="A3785" s="383">
        <v>89681</v>
      </c>
      <c r="B3785" s="383" t="s">
        <v>3762</v>
      </c>
      <c r="C3785" s="383" t="s">
        <v>8</v>
      </c>
      <c r="D3785" s="384">
        <v>69.09</v>
      </c>
    </row>
    <row r="3786" spans="1:4" s="380" customFormat="1" ht="13.5" x14ac:dyDescent="0.25">
      <c r="A3786" s="383">
        <v>89682</v>
      </c>
      <c r="B3786" s="383" t="s">
        <v>3763</v>
      </c>
      <c r="C3786" s="383" t="s">
        <v>8</v>
      </c>
      <c r="D3786" s="384">
        <v>22.28</v>
      </c>
    </row>
    <row r="3787" spans="1:4" s="380" customFormat="1" ht="13.5" x14ac:dyDescent="0.25">
      <c r="A3787" s="383">
        <v>89683</v>
      </c>
      <c r="B3787" s="383" t="s">
        <v>12672</v>
      </c>
      <c r="C3787" s="383" t="s">
        <v>8</v>
      </c>
      <c r="D3787" s="384">
        <v>255.38</v>
      </c>
    </row>
    <row r="3788" spans="1:4" s="380" customFormat="1" ht="13.5" x14ac:dyDescent="0.25">
      <c r="A3788" s="383">
        <v>89684</v>
      </c>
      <c r="B3788" s="383" t="s">
        <v>3764</v>
      </c>
      <c r="C3788" s="383" t="s">
        <v>8</v>
      </c>
      <c r="D3788" s="384">
        <v>29</v>
      </c>
    </row>
    <row r="3789" spans="1:4" s="380" customFormat="1" ht="13.5" x14ac:dyDescent="0.25">
      <c r="A3789" s="383">
        <v>89685</v>
      </c>
      <c r="B3789" s="383" t="s">
        <v>3765</v>
      </c>
      <c r="C3789" s="383" t="s">
        <v>8</v>
      </c>
      <c r="D3789" s="384">
        <v>46.97</v>
      </c>
    </row>
    <row r="3790" spans="1:4" s="380" customFormat="1" ht="13.5" x14ac:dyDescent="0.25">
      <c r="A3790" s="383">
        <v>89686</v>
      </c>
      <c r="B3790" s="383" t="s">
        <v>3766</v>
      </c>
      <c r="C3790" s="383" t="s">
        <v>8</v>
      </c>
      <c r="D3790" s="384">
        <v>95.47</v>
      </c>
    </row>
    <row r="3791" spans="1:4" s="380" customFormat="1" ht="13.5" x14ac:dyDescent="0.25">
      <c r="A3791" s="383">
        <v>89687</v>
      </c>
      <c r="B3791" s="383" t="s">
        <v>3767</v>
      </c>
      <c r="C3791" s="383" t="s">
        <v>8</v>
      </c>
      <c r="D3791" s="384">
        <v>40.22</v>
      </c>
    </row>
    <row r="3792" spans="1:4" s="380" customFormat="1" ht="13.5" x14ac:dyDescent="0.25">
      <c r="A3792" s="383">
        <v>89689</v>
      </c>
      <c r="B3792" s="383" t="s">
        <v>3768</v>
      </c>
      <c r="C3792" s="383" t="s">
        <v>8</v>
      </c>
      <c r="D3792" s="384">
        <v>23.62</v>
      </c>
    </row>
    <row r="3793" spans="1:4" s="380" customFormat="1" ht="13.5" x14ac:dyDescent="0.25">
      <c r="A3793" s="383">
        <v>89690</v>
      </c>
      <c r="B3793" s="383" t="s">
        <v>3769</v>
      </c>
      <c r="C3793" s="383" t="s">
        <v>8</v>
      </c>
      <c r="D3793" s="384">
        <v>70.56</v>
      </c>
    </row>
    <row r="3794" spans="1:4" s="380" customFormat="1" ht="13.5" x14ac:dyDescent="0.25">
      <c r="A3794" s="383">
        <v>89691</v>
      </c>
      <c r="B3794" s="383" t="s">
        <v>3770</v>
      </c>
      <c r="C3794" s="383" t="s">
        <v>8</v>
      </c>
      <c r="D3794" s="384">
        <v>10.67</v>
      </c>
    </row>
    <row r="3795" spans="1:4" s="380" customFormat="1" ht="13.5" x14ac:dyDescent="0.25">
      <c r="A3795" s="383">
        <v>89692</v>
      </c>
      <c r="B3795" s="383" t="s">
        <v>3771</v>
      </c>
      <c r="C3795" s="383" t="s">
        <v>8</v>
      </c>
      <c r="D3795" s="384">
        <v>66.59</v>
      </c>
    </row>
    <row r="3796" spans="1:4" s="380" customFormat="1" ht="13.5" x14ac:dyDescent="0.25">
      <c r="A3796" s="383">
        <v>89693</v>
      </c>
      <c r="B3796" s="383" t="s">
        <v>3772</v>
      </c>
      <c r="C3796" s="383" t="s">
        <v>8</v>
      </c>
      <c r="D3796" s="384">
        <v>64.64</v>
      </c>
    </row>
    <row r="3797" spans="1:4" s="380" customFormat="1" ht="13.5" x14ac:dyDescent="0.25">
      <c r="A3797" s="383">
        <v>89694</v>
      </c>
      <c r="B3797" s="383" t="s">
        <v>3773</v>
      </c>
      <c r="C3797" s="383" t="s">
        <v>8</v>
      </c>
      <c r="D3797" s="384">
        <v>14.77</v>
      </c>
    </row>
    <row r="3798" spans="1:4" s="380" customFormat="1" ht="13.5" x14ac:dyDescent="0.25">
      <c r="A3798" s="383">
        <v>89695</v>
      </c>
      <c r="B3798" s="383" t="s">
        <v>3774</v>
      </c>
      <c r="C3798" s="383" t="s">
        <v>8</v>
      </c>
      <c r="D3798" s="384">
        <v>14</v>
      </c>
    </row>
    <row r="3799" spans="1:4" s="380" customFormat="1" ht="13.5" x14ac:dyDescent="0.25">
      <c r="A3799" s="383">
        <v>89696</v>
      </c>
      <c r="B3799" s="383" t="s">
        <v>3775</v>
      </c>
      <c r="C3799" s="383" t="s">
        <v>8</v>
      </c>
      <c r="D3799" s="384">
        <v>58.57</v>
      </c>
    </row>
    <row r="3800" spans="1:4" s="380" customFormat="1" ht="13.5" x14ac:dyDescent="0.25">
      <c r="A3800" s="383">
        <v>89697</v>
      </c>
      <c r="B3800" s="383" t="s">
        <v>3776</v>
      </c>
      <c r="C3800" s="383" t="s">
        <v>8</v>
      </c>
      <c r="D3800" s="384">
        <v>11.13</v>
      </c>
    </row>
    <row r="3801" spans="1:4" s="380" customFormat="1" ht="13.5" x14ac:dyDescent="0.25">
      <c r="A3801" s="383">
        <v>89698</v>
      </c>
      <c r="B3801" s="383" t="s">
        <v>3777</v>
      </c>
      <c r="C3801" s="383" t="s">
        <v>8</v>
      </c>
      <c r="D3801" s="384">
        <v>209.3</v>
      </c>
    </row>
    <row r="3802" spans="1:4" s="380" customFormat="1" ht="13.5" x14ac:dyDescent="0.25">
      <c r="A3802" s="383">
        <v>89699</v>
      </c>
      <c r="B3802" s="383" t="s">
        <v>3778</v>
      </c>
      <c r="C3802" s="383" t="s">
        <v>8</v>
      </c>
      <c r="D3802" s="384">
        <v>179.03</v>
      </c>
    </row>
    <row r="3803" spans="1:4" s="380" customFormat="1" ht="13.5" x14ac:dyDescent="0.25">
      <c r="A3803" s="383">
        <v>89700</v>
      </c>
      <c r="B3803" s="383" t="s">
        <v>3779</v>
      </c>
      <c r="C3803" s="383" t="s">
        <v>8</v>
      </c>
      <c r="D3803" s="384">
        <v>14.64</v>
      </c>
    </row>
    <row r="3804" spans="1:4" s="380" customFormat="1" ht="13.5" x14ac:dyDescent="0.25">
      <c r="A3804" s="383">
        <v>89701</v>
      </c>
      <c r="B3804" s="383" t="s">
        <v>3780</v>
      </c>
      <c r="C3804" s="383" t="s">
        <v>8</v>
      </c>
      <c r="D3804" s="384">
        <v>162.91999999999999</v>
      </c>
    </row>
    <row r="3805" spans="1:4" s="380" customFormat="1" ht="13.5" x14ac:dyDescent="0.25">
      <c r="A3805" s="383">
        <v>89702</v>
      </c>
      <c r="B3805" s="383" t="s">
        <v>3781</v>
      </c>
      <c r="C3805" s="383" t="s">
        <v>8</v>
      </c>
      <c r="D3805" s="384">
        <v>14.64</v>
      </c>
    </row>
    <row r="3806" spans="1:4" s="380" customFormat="1" ht="13.5" x14ac:dyDescent="0.25">
      <c r="A3806" s="383">
        <v>89703</v>
      </c>
      <c r="B3806" s="383" t="s">
        <v>3782</v>
      </c>
      <c r="C3806" s="383" t="s">
        <v>8</v>
      </c>
      <c r="D3806" s="384">
        <v>28.9</v>
      </c>
    </row>
    <row r="3807" spans="1:4" s="380" customFormat="1" ht="13.5" x14ac:dyDescent="0.25">
      <c r="A3807" s="383">
        <v>89704</v>
      </c>
      <c r="B3807" s="383" t="s">
        <v>3783</v>
      </c>
      <c r="C3807" s="383" t="s">
        <v>8</v>
      </c>
      <c r="D3807" s="384">
        <v>112.53</v>
      </c>
    </row>
    <row r="3808" spans="1:4" s="380" customFormat="1" ht="13.5" x14ac:dyDescent="0.25">
      <c r="A3808" s="383">
        <v>89705</v>
      </c>
      <c r="B3808" s="383" t="s">
        <v>3784</v>
      </c>
      <c r="C3808" s="383" t="s">
        <v>8</v>
      </c>
      <c r="D3808" s="384">
        <v>20.22</v>
      </c>
    </row>
    <row r="3809" spans="1:4" s="380" customFormat="1" ht="13.5" x14ac:dyDescent="0.25">
      <c r="A3809" s="383">
        <v>89706</v>
      </c>
      <c r="B3809" s="383" t="s">
        <v>3785</v>
      </c>
      <c r="C3809" s="383" t="s">
        <v>8</v>
      </c>
      <c r="D3809" s="384">
        <v>37.1</v>
      </c>
    </row>
    <row r="3810" spans="1:4" s="380" customFormat="1" ht="13.5" x14ac:dyDescent="0.25">
      <c r="A3810" s="383">
        <v>89718</v>
      </c>
      <c r="B3810" s="383" t="s">
        <v>3786</v>
      </c>
      <c r="C3810" s="383" t="s">
        <v>51</v>
      </c>
      <c r="D3810" s="384">
        <v>44.9</v>
      </c>
    </row>
    <row r="3811" spans="1:4" s="380" customFormat="1" ht="13.5" x14ac:dyDescent="0.25">
      <c r="A3811" s="383">
        <v>89719</v>
      </c>
      <c r="B3811" s="383" t="s">
        <v>3787</v>
      </c>
      <c r="C3811" s="383" t="s">
        <v>8</v>
      </c>
      <c r="D3811" s="384">
        <v>8.8000000000000007</v>
      </c>
    </row>
    <row r="3812" spans="1:4" s="380" customFormat="1" ht="13.5" x14ac:dyDescent="0.25">
      <c r="A3812" s="383">
        <v>89720</v>
      </c>
      <c r="B3812" s="383" t="s">
        <v>3788</v>
      </c>
      <c r="C3812" s="383" t="s">
        <v>8</v>
      </c>
      <c r="D3812" s="384">
        <v>9.84</v>
      </c>
    </row>
    <row r="3813" spans="1:4" s="380" customFormat="1" ht="13.5" x14ac:dyDescent="0.25">
      <c r="A3813" s="383">
        <v>89721</v>
      </c>
      <c r="B3813" s="383" t="s">
        <v>3789</v>
      </c>
      <c r="C3813" s="383" t="s">
        <v>8</v>
      </c>
      <c r="D3813" s="384">
        <v>10.19</v>
      </c>
    </row>
    <row r="3814" spans="1:4" s="380" customFormat="1" ht="13.5" x14ac:dyDescent="0.25">
      <c r="A3814" s="383">
        <v>89722</v>
      </c>
      <c r="B3814" s="383" t="s">
        <v>3790</v>
      </c>
      <c r="C3814" s="383" t="s">
        <v>8</v>
      </c>
      <c r="D3814" s="384">
        <v>15.13</v>
      </c>
    </row>
    <row r="3815" spans="1:4" s="380" customFormat="1" ht="13.5" x14ac:dyDescent="0.25">
      <c r="A3815" s="383">
        <v>89723</v>
      </c>
      <c r="B3815" s="383" t="s">
        <v>3791</v>
      </c>
      <c r="C3815" s="383" t="s">
        <v>8</v>
      </c>
      <c r="D3815" s="384">
        <v>13.31</v>
      </c>
    </row>
    <row r="3816" spans="1:4" s="380" customFormat="1" ht="13.5" x14ac:dyDescent="0.25">
      <c r="A3816" s="383">
        <v>89724</v>
      </c>
      <c r="B3816" s="383" t="s">
        <v>514</v>
      </c>
      <c r="C3816" s="383" t="s">
        <v>8</v>
      </c>
      <c r="D3816" s="384">
        <v>9.44</v>
      </c>
    </row>
    <row r="3817" spans="1:4" s="380" customFormat="1" ht="13.5" x14ac:dyDescent="0.25">
      <c r="A3817" s="383">
        <v>89725</v>
      </c>
      <c r="B3817" s="383" t="s">
        <v>3792</v>
      </c>
      <c r="C3817" s="383" t="s">
        <v>8</v>
      </c>
      <c r="D3817" s="384">
        <v>13.07</v>
      </c>
    </row>
    <row r="3818" spans="1:4" s="380" customFormat="1" ht="13.5" x14ac:dyDescent="0.25">
      <c r="A3818" s="383">
        <v>89726</v>
      </c>
      <c r="B3818" s="383" t="s">
        <v>517</v>
      </c>
      <c r="C3818" s="383" t="s">
        <v>8</v>
      </c>
      <c r="D3818" s="384">
        <v>6.98</v>
      </c>
    </row>
    <row r="3819" spans="1:4" s="380" customFormat="1" ht="13.5" x14ac:dyDescent="0.25">
      <c r="A3819" s="383">
        <v>89727</v>
      </c>
      <c r="B3819" s="383" t="s">
        <v>3793</v>
      </c>
      <c r="C3819" s="383" t="s">
        <v>8</v>
      </c>
      <c r="D3819" s="384">
        <v>14.19</v>
      </c>
    </row>
    <row r="3820" spans="1:4" s="380" customFormat="1" ht="13.5" x14ac:dyDescent="0.25">
      <c r="A3820" s="383">
        <v>89728</v>
      </c>
      <c r="B3820" s="383" t="s">
        <v>509</v>
      </c>
      <c r="C3820" s="383" t="s">
        <v>8</v>
      </c>
      <c r="D3820" s="384">
        <v>10.050000000000001</v>
      </c>
    </row>
    <row r="3821" spans="1:4" s="380" customFormat="1" ht="13.5" x14ac:dyDescent="0.25">
      <c r="A3821" s="383">
        <v>89729</v>
      </c>
      <c r="B3821" s="383" t="s">
        <v>3794</v>
      </c>
      <c r="C3821" s="383" t="s">
        <v>8</v>
      </c>
      <c r="D3821" s="384">
        <v>19.02</v>
      </c>
    </row>
    <row r="3822" spans="1:4" s="380" customFormat="1" ht="13.5" x14ac:dyDescent="0.25">
      <c r="A3822" s="383">
        <v>89730</v>
      </c>
      <c r="B3822" s="383" t="s">
        <v>3795</v>
      </c>
      <c r="C3822" s="383" t="s">
        <v>8</v>
      </c>
      <c r="D3822" s="384">
        <v>10.86</v>
      </c>
    </row>
    <row r="3823" spans="1:4" s="380" customFormat="1" ht="13.5" x14ac:dyDescent="0.25">
      <c r="A3823" s="383">
        <v>89731</v>
      </c>
      <c r="B3823" s="383" t="s">
        <v>515</v>
      </c>
      <c r="C3823" s="383" t="s">
        <v>8</v>
      </c>
      <c r="D3823" s="384">
        <v>10.36</v>
      </c>
    </row>
    <row r="3824" spans="1:4" s="380" customFormat="1" ht="13.5" x14ac:dyDescent="0.25">
      <c r="A3824" s="383">
        <v>89732</v>
      </c>
      <c r="B3824" s="383" t="s">
        <v>518</v>
      </c>
      <c r="C3824" s="383" t="s">
        <v>8</v>
      </c>
      <c r="D3824" s="384">
        <v>10.94</v>
      </c>
    </row>
    <row r="3825" spans="1:4" s="380" customFormat="1" ht="13.5" x14ac:dyDescent="0.25">
      <c r="A3825" s="383">
        <v>89733</v>
      </c>
      <c r="B3825" s="383" t="s">
        <v>510</v>
      </c>
      <c r="C3825" s="383" t="s">
        <v>8</v>
      </c>
      <c r="D3825" s="384">
        <v>17.22</v>
      </c>
    </row>
    <row r="3826" spans="1:4" s="380" customFormat="1" ht="13.5" x14ac:dyDescent="0.25">
      <c r="A3826" s="383">
        <v>89734</v>
      </c>
      <c r="B3826" s="383" t="s">
        <v>3796</v>
      </c>
      <c r="C3826" s="383" t="s">
        <v>8</v>
      </c>
      <c r="D3826" s="384">
        <v>19.02</v>
      </c>
    </row>
    <row r="3827" spans="1:4" s="380" customFormat="1" ht="13.5" x14ac:dyDescent="0.25">
      <c r="A3827" s="383">
        <v>89735</v>
      </c>
      <c r="B3827" s="383" t="s">
        <v>3797</v>
      </c>
      <c r="C3827" s="383" t="s">
        <v>8</v>
      </c>
      <c r="D3827" s="384">
        <v>18.18</v>
      </c>
    </row>
    <row r="3828" spans="1:4" s="380" customFormat="1" ht="13.5" x14ac:dyDescent="0.25">
      <c r="A3828" s="383">
        <v>89736</v>
      </c>
      <c r="B3828" s="383" t="s">
        <v>3798</v>
      </c>
      <c r="C3828" s="383" t="s">
        <v>8</v>
      </c>
      <c r="D3828" s="384">
        <v>6.5</v>
      </c>
    </row>
    <row r="3829" spans="1:4" s="380" customFormat="1" ht="13.5" x14ac:dyDescent="0.25">
      <c r="A3829" s="383">
        <v>89737</v>
      </c>
      <c r="B3829" s="383" t="s">
        <v>516</v>
      </c>
      <c r="C3829" s="383" t="s">
        <v>8</v>
      </c>
      <c r="D3829" s="384">
        <v>17.77</v>
      </c>
    </row>
    <row r="3830" spans="1:4" s="380" customFormat="1" ht="13.5" x14ac:dyDescent="0.25">
      <c r="A3830" s="383">
        <v>89738</v>
      </c>
      <c r="B3830" s="383" t="s">
        <v>3799</v>
      </c>
      <c r="C3830" s="383" t="s">
        <v>8</v>
      </c>
      <c r="D3830" s="384">
        <v>10.16</v>
      </c>
    </row>
    <row r="3831" spans="1:4" s="380" customFormat="1" ht="13.5" x14ac:dyDescent="0.25">
      <c r="A3831" s="383">
        <v>89739</v>
      </c>
      <c r="B3831" s="383" t="s">
        <v>3800</v>
      </c>
      <c r="C3831" s="383" t="s">
        <v>8</v>
      </c>
      <c r="D3831" s="384">
        <v>18.600000000000001</v>
      </c>
    </row>
    <row r="3832" spans="1:4" s="380" customFormat="1" ht="13.5" x14ac:dyDescent="0.25">
      <c r="A3832" s="383">
        <v>89740</v>
      </c>
      <c r="B3832" s="383" t="s">
        <v>3801</v>
      </c>
      <c r="C3832" s="383" t="s">
        <v>8</v>
      </c>
      <c r="D3832" s="384">
        <v>6.18</v>
      </c>
    </row>
    <row r="3833" spans="1:4" s="380" customFormat="1" ht="13.5" x14ac:dyDescent="0.25">
      <c r="A3833" s="383">
        <v>89741</v>
      </c>
      <c r="B3833" s="383" t="s">
        <v>3802</v>
      </c>
      <c r="C3833" s="383" t="s">
        <v>8</v>
      </c>
      <c r="D3833" s="384">
        <v>12.95</v>
      </c>
    </row>
    <row r="3834" spans="1:4" s="380" customFormat="1" ht="13.5" x14ac:dyDescent="0.25">
      <c r="A3834" s="383">
        <v>89742</v>
      </c>
      <c r="B3834" s="383" t="s">
        <v>3803</v>
      </c>
      <c r="C3834" s="383" t="s">
        <v>8</v>
      </c>
      <c r="D3834" s="384">
        <v>29.67</v>
      </c>
    </row>
    <row r="3835" spans="1:4" s="380" customFormat="1" ht="13.5" x14ac:dyDescent="0.25">
      <c r="A3835" s="383">
        <v>89743</v>
      </c>
      <c r="B3835" s="383" t="s">
        <v>3804</v>
      </c>
      <c r="C3835" s="383" t="s">
        <v>8</v>
      </c>
      <c r="D3835" s="384">
        <v>41.61</v>
      </c>
    </row>
    <row r="3836" spans="1:4" s="380" customFormat="1" ht="13.5" x14ac:dyDescent="0.25">
      <c r="A3836" s="383">
        <v>89744</v>
      </c>
      <c r="B3836" s="383" t="s">
        <v>3805</v>
      </c>
      <c r="C3836" s="383" t="s">
        <v>8</v>
      </c>
      <c r="D3836" s="384">
        <v>23.12</v>
      </c>
    </row>
    <row r="3837" spans="1:4" s="380" customFormat="1" ht="13.5" x14ac:dyDescent="0.25">
      <c r="A3837" s="383">
        <v>89745</v>
      </c>
      <c r="B3837" s="383" t="s">
        <v>3806</v>
      </c>
      <c r="C3837" s="383" t="s">
        <v>8</v>
      </c>
      <c r="D3837" s="384">
        <v>18.91</v>
      </c>
    </row>
    <row r="3838" spans="1:4" s="380" customFormat="1" ht="13.5" x14ac:dyDescent="0.25">
      <c r="A3838" s="383">
        <v>89746</v>
      </c>
      <c r="B3838" s="383" t="s">
        <v>3807</v>
      </c>
      <c r="C3838" s="383" t="s">
        <v>8</v>
      </c>
      <c r="D3838" s="384">
        <v>23.07</v>
      </c>
    </row>
    <row r="3839" spans="1:4" s="380" customFormat="1" ht="13.5" x14ac:dyDescent="0.25">
      <c r="A3839" s="383">
        <v>89747</v>
      </c>
      <c r="B3839" s="383" t="s">
        <v>3808</v>
      </c>
      <c r="C3839" s="383" t="s">
        <v>8</v>
      </c>
      <c r="D3839" s="384">
        <v>8.92</v>
      </c>
    </row>
    <row r="3840" spans="1:4" s="380" customFormat="1" ht="13.5" x14ac:dyDescent="0.25">
      <c r="A3840" s="383">
        <v>89748</v>
      </c>
      <c r="B3840" s="383" t="s">
        <v>511</v>
      </c>
      <c r="C3840" s="383" t="s">
        <v>8</v>
      </c>
      <c r="D3840" s="384">
        <v>36.07</v>
      </c>
    </row>
    <row r="3841" spans="1:4" s="380" customFormat="1" ht="13.5" x14ac:dyDescent="0.25">
      <c r="A3841" s="383">
        <v>89749</v>
      </c>
      <c r="B3841" s="383" t="s">
        <v>3809</v>
      </c>
      <c r="C3841" s="383" t="s">
        <v>8</v>
      </c>
      <c r="D3841" s="384">
        <v>10.16</v>
      </c>
    </row>
    <row r="3842" spans="1:4" s="380" customFormat="1" ht="13.5" x14ac:dyDescent="0.25">
      <c r="A3842" s="383">
        <v>89750</v>
      </c>
      <c r="B3842" s="383" t="s">
        <v>3810</v>
      </c>
      <c r="C3842" s="383" t="s">
        <v>8</v>
      </c>
      <c r="D3842" s="384">
        <v>59.04</v>
      </c>
    </row>
    <row r="3843" spans="1:4" s="380" customFormat="1" ht="13.5" x14ac:dyDescent="0.25">
      <c r="A3843" s="383">
        <v>89751</v>
      </c>
      <c r="B3843" s="383" t="s">
        <v>3811</v>
      </c>
      <c r="C3843" s="383" t="s">
        <v>8</v>
      </c>
      <c r="D3843" s="384">
        <v>5.64</v>
      </c>
    </row>
    <row r="3844" spans="1:4" s="380" customFormat="1" ht="13.5" x14ac:dyDescent="0.25">
      <c r="A3844" s="383">
        <v>89752</v>
      </c>
      <c r="B3844" s="383" t="s">
        <v>3812</v>
      </c>
      <c r="C3844" s="383" t="s">
        <v>8</v>
      </c>
      <c r="D3844" s="384">
        <v>5.95</v>
      </c>
    </row>
    <row r="3845" spans="1:4" s="380" customFormat="1" ht="13.5" x14ac:dyDescent="0.25">
      <c r="A3845" s="383">
        <v>89753</v>
      </c>
      <c r="B3845" s="383" t="s">
        <v>3813</v>
      </c>
      <c r="C3845" s="383" t="s">
        <v>8</v>
      </c>
      <c r="D3845" s="384">
        <v>8.6300000000000008</v>
      </c>
    </row>
    <row r="3846" spans="1:4" s="380" customFormat="1" ht="13.5" x14ac:dyDescent="0.25">
      <c r="A3846" s="383">
        <v>89754</v>
      </c>
      <c r="B3846" s="383" t="s">
        <v>3814</v>
      </c>
      <c r="C3846" s="383" t="s">
        <v>8</v>
      </c>
      <c r="D3846" s="384">
        <v>15.6</v>
      </c>
    </row>
    <row r="3847" spans="1:4" s="380" customFormat="1" ht="13.5" x14ac:dyDescent="0.25">
      <c r="A3847" s="383">
        <v>89755</v>
      </c>
      <c r="B3847" s="383" t="s">
        <v>3815</v>
      </c>
      <c r="C3847" s="383" t="s">
        <v>8</v>
      </c>
      <c r="D3847" s="384">
        <v>9.3800000000000008</v>
      </c>
    </row>
    <row r="3848" spans="1:4" s="380" customFormat="1" ht="13.5" x14ac:dyDescent="0.25">
      <c r="A3848" s="383">
        <v>89756</v>
      </c>
      <c r="B3848" s="383" t="s">
        <v>3816</v>
      </c>
      <c r="C3848" s="383" t="s">
        <v>8</v>
      </c>
      <c r="D3848" s="384">
        <v>13.57</v>
      </c>
    </row>
    <row r="3849" spans="1:4" s="380" customFormat="1" ht="13.5" x14ac:dyDescent="0.25">
      <c r="A3849" s="383">
        <v>89757</v>
      </c>
      <c r="B3849" s="383" t="s">
        <v>3817</v>
      </c>
      <c r="C3849" s="383" t="s">
        <v>8</v>
      </c>
      <c r="D3849" s="384">
        <v>18.91</v>
      </c>
    </row>
    <row r="3850" spans="1:4" s="380" customFormat="1" ht="13.5" x14ac:dyDescent="0.25">
      <c r="A3850" s="383">
        <v>89758</v>
      </c>
      <c r="B3850" s="383" t="s">
        <v>3818</v>
      </c>
      <c r="C3850" s="383" t="s">
        <v>8</v>
      </c>
      <c r="D3850" s="384">
        <v>27.63</v>
      </c>
    </row>
    <row r="3851" spans="1:4" s="380" customFormat="1" ht="13.5" x14ac:dyDescent="0.25">
      <c r="A3851" s="383">
        <v>89759</v>
      </c>
      <c r="B3851" s="383" t="s">
        <v>3819</v>
      </c>
      <c r="C3851" s="383" t="s">
        <v>8</v>
      </c>
      <c r="D3851" s="384">
        <v>7.52</v>
      </c>
    </row>
    <row r="3852" spans="1:4" s="380" customFormat="1" ht="13.5" x14ac:dyDescent="0.25">
      <c r="A3852" s="383">
        <v>89760</v>
      </c>
      <c r="B3852" s="383" t="s">
        <v>3820</v>
      </c>
      <c r="C3852" s="383" t="s">
        <v>8</v>
      </c>
      <c r="D3852" s="384">
        <v>13.88</v>
      </c>
    </row>
    <row r="3853" spans="1:4" s="380" customFormat="1" ht="13.5" x14ac:dyDescent="0.25">
      <c r="A3853" s="383">
        <v>89761</v>
      </c>
      <c r="B3853" s="383" t="s">
        <v>3821</v>
      </c>
      <c r="C3853" s="383" t="s">
        <v>8</v>
      </c>
      <c r="D3853" s="384">
        <v>20.149999999999999</v>
      </c>
    </row>
    <row r="3854" spans="1:4" s="380" customFormat="1" ht="13.5" x14ac:dyDescent="0.25">
      <c r="A3854" s="383">
        <v>89762</v>
      </c>
      <c r="B3854" s="383" t="s">
        <v>3822</v>
      </c>
      <c r="C3854" s="383" t="s">
        <v>8</v>
      </c>
      <c r="D3854" s="384">
        <v>26.87</v>
      </c>
    </row>
    <row r="3855" spans="1:4" s="380" customFormat="1" ht="13.5" x14ac:dyDescent="0.25">
      <c r="A3855" s="383">
        <v>89763</v>
      </c>
      <c r="B3855" s="383" t="s">
        <v>3823</v>
      </c>
      <c r="C3855" s="383" t="s">
        <v>8</v>
      </c>
      <c r="D3855" s="384">
        <v>93.34</v>
      </c>
    </row>
    <row r="3856" spans="1:4" s="380" customFormat="1" ht="13.5" x14ac:dyDescent="0.25">
      <c r="A3856" s="383">
        <v>89764</v>
      </c>
      <c r="B3856" s="383" t="s">
        <v>3824</v>
      </c>
      <c r="C3856" s="383" t="s">
        <v>8</v>
      </c>
      <c r="D3856" s="384">
        <v>21.49</v>
      </c>
    </row>
    <row r="3857" spans="1:4" s="380" customFormat="1" ht="13.5" x14ac:dyDescent="0.25">
      <c r="A3857" s="383">
        <v>89765</v>
      </c>
      <c r="B3857" s="383" t="s">
        <v>3825</v>
      </c>
      <c r="C3857" s="383" t="s">
        <v>8</v>
      </c>
      <c r="D3857" s="384">
        <v>11.79</v>
      </c>
    </row>
    <row r="3858" spans="1:4" s="380" customFormat="1" ht="13.5" x14ac:dyDescent="0.25">
      <c r="A3858" s="383">
        <v>89766</v>
      </c>
      <c r="B3858" s="383" t="s">
        <v>3826</v>
      </c>
      <c r="C3858" s="383" t="s">
        <v>8</v>
      </c>
      <c r="D3858" s="384">
        <v>15.3</v>
      </c>
    </row>
    <row r="3859" spans="1:4" s="380" customFormat="1" ht="13.5" x14ac:dyDescent="0.25">
      <c r="A3859" s="383">
        <v>89767</v>
      </c>
      <c r="B3859" s="383" t="s">
        <v>3827</v>
      </c>
      <c r="C3859" s="383" t="s">
        <v>8</v>
      </c>
      <c r="D3859" s="384">
        <v>15.3</v>
      </c>
    </row>
    <row r="3860" spans="1:4" s="380" customFormat="1" ht="13.5" x14ac:dyDescent="0.25">
      <c r="A3860" s="383">
        <v>89768</v>
      </c>
      <c r="B3860" s="383" t="s">
        <v>3828</v>
      </c>
      <c r="C3860" s="383" t="s">
        <v>8</v>
      </c>
      <c r="D3860" s="384">
        <v>16.600000000000001</v>
      </c>
    </row>
    <row r="3861" spans="1:4" s="380" customFormat="1" ht="13.5" x14ac:dyDescent="0.25">
      <c r="A3861" s="383">
        <v>89769</v>
      </c>
      <c r="B3861" s="383" t="s">
        <v>3829</v>
      </c>
      <c r="C3861" s="383" t="s">
        <v>8</v>
      </c>
      <c r="D3861" s="384">
        <v>32.82</v>
      </c>
    </row>
    <row r="3862" spans="1:4" s="380" customFormat="1" ht="13.5" x14ac:dyDescent="0.25">
      <c r="A3862" s="383">
        <v>89772</v>
      </c>
      <c r="B3862" s="383" t="s">
        <v>3830</v>
      </c>
      <c r="C3862" s="383" t="s">
        <v>51</v>
      </c>
      <c r="D3862" s="384">
        <v>82.58</v>
      </c>
    </row>
    <row r="3863" spans="1:4" s="380" customFormat="1" ht="13.5" x14ac:dyDescent="0.25">
      <c r="A3863" s="383">
        <v>89774</v>
      </c>
      <c r="B3863" s="383" t="s">
        <v>3831</v>
      </c>
      <c r="C3863" s="383" t="s">
        <v>8</v>
      </c>
      <c r="D3863" s="384">
        <v>14.25</v>
      </c>
    </row>
    <row r="3864" spans="1:4" s="380" customFormat="1" ht="13.5" x14ac:dyDescent="0.25">
      <c r="A3864" s="383">
        <v>89776</v>
      </c>
      <c r="B3864" s="383" t="s">
        <v>3832</v>
      </c>
      <c r="C3864" s="383" t="s">
        <v>8</v>
      </c>
      <c r="D3864" s="384">
        <v>19.64</v>
      </c>
    </row>
    <row r="3865" spans="1:4" s="380" customFormat="1" ht="13.5" x14ac:dyDescent="0.25">
      <c r="A3865" s="383">
        <v>89777</v>
      </c>
      <c r="B3865" s="383" t="s">
        <v>3833</v>
      </c>
      <c r="C3865" s="383" t="s">
        <v>8</v>
      </c>
      <c r="D3865" s="384">
        <v>17.57</v>
      </c>
    </row>
    <row r="3866" spans="1:4" s="380" customFormat="1" ht="13.5" x14ac:dyDescent="0.25">
      <c r="A3866" s="383">
        <v>89778</v>
      </c>
      <c r="B3866" s="383" t="s">
        <v>3834</v>
      </c>
      <c r="C3866" s="383" t="s">
        <v>8</v>
      </c>
      <c r="D3866" s="384">
        <v>17.920000000000002</v>
      </c>
    </row>
    <row r="3867" spans="1:4" s="380" customFormat="1" ht="13.5" x14ac:dyDescent="0.25">
      <c r="A3867" s="383">
        <v>89779</v>
      </c>
      <c r="B3867" s="383" t="s">
        <v>3835</v>
      </c>
      <c r="C3867" s="383" t="s">
        <v>8</v>
      </c>
      <c r="D3867" s="384">
        <v>27.9</v>
      </c>
    </row>
    <row r="3868" spans="1:4" s="380" customFormat="1" ht="13.5" x14ac:dyDescent="0.25">
      <c r="A3868" s="383">
        <v>89780</v>
      </c>
      <c r="B3868" s="383" t="s">
        <v>3836</v>
      </c>
      <c r="C3868" s="383" t="s">
        <v>8</v>
      </c>
      <c r="D3868" s="384">
        <v>17.57</v>
      </c>
    </row>
    <row r="3869" spans="1:4" s="380" customFormat="1" ht="13.5" x14ac:dyDescent="0.25">
      <c r="A3869" s="383">
        <v>89781</v>
      </c>
      <c r="B3869" s="383" t="s">
        <v>3837</v>
      </c>
      <c r="C3869" s="383" t="s">
        <v>8</v>
      </c>
      <c r="D3869" s="384">
        <v>24.95</v>
      </c>
    </row>
    <row r="3870" spans="1:4" s="380" customFormat="1" ht="13.5" x14ac:dyDescent="0.25">
      <c r="A3870" s="383">
        <v>89782</v>
      </c>
      <c r="B3870" s="383" t="s">
        <v>3838</v>
      </c>
      <c r="C3870" s="383" t="s">
        <v>8</v>
      </c>
      <c r="D3870" s="384">
        <v>11.25</v>
      </c>
    </row>
    <row r="3871" spans="1:4" s="380" customFormat="1" ht="13.5" x14ac:dyDescent="0.25">
      <c r="A3871" s="383">
        <v>89783</v>
      </c>
      <c r="B3871" s="383" t="s">
        <v>519</v>
      </c>
      <c r="C3871" s="383" t="s">
        <v>8</v>
      </c>
      <c r="D3871" s="384">
        <v>11.51</v>
      </c>
    </row>
    <row r="3872" spans="1:4" s="380" customFormat="1" ht="13.5" x14ac:dyDescent="0.25">
      <c r="A3872" s="383">
        <v>89784</v>
      </c>
      <c r="B3872" s="383" t="s">
        <v>522</v>
      </c>
      <c r="C3872" s="383" t="s">
        <v>8</v>
      </c>
      <c r="D3872" s="384">
        <v>18.920000000000002</v>
      </c>
    </row>
    <row r="3873" spans="1:4" s="380" customFormat="1" ht="13.5" x14ac:dyDescent="0.25">
      <c r="A3873" s="383">
        <v>89785</v>
      </c>
      <c r="B3873" s="383" t="s">
        <v>520</v>
      </c>
      <c r="C3873" s="383" t="s">
        <v>8</v>
      </c>
      <c r="D3873" s="384">
        <v>20.58</v>
      </c>
    </row>
    <row r="3874" spans="1:4" s="380" customFormat="1" ht="13.5" x14ac:dyDescent="0.25">
      <c r="A3874" s="383">
        <v>89786</v>
      </c>
      <c r="B3874" s="383" t="s">
        <v>3839</v>
      </c>
      <c r="C3874" s="383" t="s">
        <v>8</v>
      </c>
      <c r="D3874" s="384">
        <v>31.17</v>
      </c>
    </row>
    <row r="3875" spans="1:4" s="380" customFormat="1" ht="13.5" x14ac:dyDescent="0.25">
      <c r="A3875" s="383">
        <v>89787</v>
      </c>
      <c r="B3875" s="383" t="s">
        <v>3840</v>
      </c>
      <c r="C3875" s="383" t="s">
        <v>8</v>
      </c>
      <c r="D3875" s="384">
        <v>24.95</v>
      </c>
    </row>
    <row r="3876" spans="1:4" s="380" customFormat="1" ht="13.5" x14ac:dyDescent="0.25">
      <c r="A3876" s="383">
        <v>89788</v>
      </c>
      <c r="B3876" s="383" t="s">
        <v>3841</v>
      </c>
      <c r="C3876" s="383" t="s">
        <v>8</v>
      </c>
      <c r="D3876" s="384">
        <v>45.28</v>
      </c>
    </row>
    <row r="3877" spans="1:4" s="380" customFormat="1" ht="13.5" x14ac:dyDescent="0.25">
      <c r="A3877" s="383">
        <v>89789</v>
      </c>
      <c r="B3877" s="383" t="s">
        <v>3842</v>
      </c>
      <c r="C3877" s="383" t="s">
        <v>8</v>
      </c>
      <c r="D3877" s="384">
        <v>45.9</v>
      </c>
    </row>
    <row r="3878" spans="1:4" s="380" customFormat="1" ht="13.5" x14ac:dyDescent="0.25">
      <c r="A3878" s="383">
        <v>89790</v>
      </c>
      <c r="B3878" s="383" t="s">
        <v>3843</v>
      </c>
      <c r="C3878" s="383" t="s">
        <v>8</v>
      </c>
      <c r="D3878" s="384">
        <v>105.55</v>
      </c>
    </row>
    <row r="3879" spans="1:4" s="380" customFormat="1" ht="13.5" x14ac:dyDescent="0.25">
      <c r="A3879" s="383">
        <v>89791</v>
      </c>
      <c r="B3879" s="383" t="s">
        <v>3844</v>
      </c>
      <c r="C3879" s="383" t="s">
        <v>8</v>
      </c>
      <c r="D3879" s="384">
        <v>107.82</v>
      </c>
    </row>
    <row r="3880" spans="1:4" s="380" customFormat="1" ht="13.5" x14ac:dyDescent="0.25">
      <c r="A3880" s="383">
        <v>89792</v>
      </c>
      <c r="B3880" s="383" t="s">
        <v>3845</v>
      </c>
      <c r="C3880" s="383" t="s">
        <v>8</v>
      </c>
      <c r="D3880" s="384">
        <v>125.88</v>
      </c>
    </row>
    <row r="3881" spans="1:4" s="380" customFormat="1" ht="13.5" x14ac:dyDescent="0.25">
      <c r="A3881" s="383">
        <v>89793</v>
      </c>
      <c r="B3881" s="383" t="s">
        <v>3846</v>
      </c>
      <c r="C3881" s="383" t="s">
        <v>8</v>
      </c>
      <c r="D3881" s="384">
        <v>128.94</v>
      </c>
    </row>
    <row r="3882" spans="1:4" s="380" customFormat="1" ht="13.5" x14ac:dyDescent="0.25">
      <c r="A3882" s="383">
        <v>89794</v>
      </c>
      <c r="B3882" s="383" t="s">
        <v>3847</v>
      </c>
      <c r="C3882" s="383" t="s">
        <v>8</v>
      </c>
      <c r="D3882" s="384">
        <v>12.93</v>
      </c>
    </row>
    <row r="3883" spans="1:4" s="380" customFormat="1" ht="13.5" x14ac:dyDescent="0.25">
      <c r="A3883" s="383">
        <v>89795</v>
      </c>
      <c r="B3883" s="383" t="s">
        <v>3848</v>
      </c>
      <c r="C3883" s="383" t="s">
        <v>8</v>
      </c>
      <c r="D3883" s="384">
        <v>33.450000000000003</v>
      </c>
    </row>
    <row r="3884" spans="1:4" s="380" customFormat="1" ht="13.5" x14ac:dyDescent="0.25">
      <c r="A3884" s="383">
        <v>89796</v>
      </c>
      <c r="B3884" s="383" t="s">
        <v>3849</v>
      </c>
      <c r="C3884" s="383" t="s">
        <v>8</v>
      </c>
      <c r="D3884" s="384">
        <v>38.56</v>
      </c>
    </row>
    <row r="3885" spans="1:4" s="380" customFormat="1" ht="13.5" x14ac:dyDescent="0.25">
      <c r="A3885" s="383">
        <v>89797</v>
      </c>
      <c r="B3885" s="383" t="s">
        <v>3850</v>
      </c>
      <c r="C3885" s="383" t="s">
        <v>8</v>
      </c>
      <c r="D3885" s="384">
        <v>43.91</v>
      </c>
    </row>
    <row r="3886" spans="1:4" s="380" customFormat="1" ht="13.5" x14ac:dyDescent="0.25">
      <c r="A3886" s="383">
        <v>89801</v>
      </c>
      <c r="B3886" s="383" t="s">
        <v>3851</v>
      </c>
      <c r="C3886" s="383" t="s">
        <v>8</v>
      </c>
      <c r="D3886" s="384">
        <v>6.61</v>
      </c>
    </row>
    <row r="3887" spans="1:4" s="380" customFormat="1" ht="13.5" x14ac:dyDescent="0.25">
      <c r="A3887" s="383">
        <v>89802</v>
      </c>
      <c r="B3887" s="383" t="s">
        <v>3852</v>
      </c>
      <c r="C3887" s="383" t="s">
        <v>8</v>
      </c>
      <c r="D3887" s="384">
        <v>7.19</v>
      </c>
    </row>
    <row r="3888" spans="1:4" s="380" customFormat="1" ht="13.5" x14ac:dyDescent="0.25">
      <c r="A3888" s="383">
        <v>89803</v>
      </c>
      <c r="B3888" s="383" t="s">
        <v>3853</v>
      </c>
      <c r="C3888" s="383" t="s">
        <v>8</v>
      </c>
      <c r="D3888" s="384">
        <v>13.47</v>
      </c>
    </row>
    <row r="3889" spans="1:4" s="380" customFormat="1" ht="13.5" x14ac:dyDescent="0.25">
      <c r="A3889" s="383">
        <v>89804</v>
      </c>
      <c r="B3889" s="383" t="s">
        <v>3854</v>
      </c>
      <c r="C3889" s="383" t="s">
        <v>8</v>
      </c>
      <c r="D3889" s="384">
        <v>14.43</v>
      </c>
    </row>
    <row r="3890" spans="1:4" s="380" customFormat="1" ht="13.5" x14ac:dyDescent="0.25">
      <c r="A3890" s="383">
        <v>89805</v>
      </c>
      <c r="B3890" s="383" t="s">
        <v>3855</v>
      </c>
      <c r="C3890" s="383" t="s">
        <v>8</v>
      </c>
      <c r="D3890" s="384">
        <v>13.19</v>
      </c>
    </row>
    <row r="3891" spans="1:4" s="380" customFormat="1" ht="13.5" x14ac:dyDescent="0.25">
      <c r="A3891" s="383">
        <v>89806</v>
      </c>
      <c r="B3891" s="383" t="s">
        <v>3856</v>
      </c>
      <c r="C3891" s="383" t="s">
        <v>8</v>
      </c>
      <c r="D3891" s="384">
        <v>14.02</v>
      </c>
    </row>
    <row r="3892" spans="1:4" s="380" customFormat="1" ht="13.5" x14ac:dyDescent="0.25">
      <c r="A3892" s="383">
        <v>89807</v>
      </c>
      <c r="B3892" s="383" t="s">
        <v>3857</v>
      </c>
      <c r="C3892" s="383" t="s">
        <v>8</v>
      </c>
      <c r="D3892" s="384">
        <v>25.09</v>
      </c>
    </row>
    <row r="3893" spans="1:4" s="380" customFormat="1" ht="13.5" x14ac:dyDescent="0.25">
      <c r="A3893" s="383">
        <v>89808</v>
      </c>
      <c r="B3893" s="383" t="s">
        <v>3858</v>
      </c>
      <c r="C3893" s="383" t="s">
        <v>8</v>
      </c>
      <c r="D3893" s="384">
        <v>37.03</v>
      </c>
    </row>
    <row r="3894" spans="1:4" s="380" customFormat="1" ht="13.5" x14ac:dyDescent="0.25">
      <c r="A3894" s="383">
        <v>89809</v>
      </c>
      <c r="B3894" s="383" t="s">
        <v>3859</v>
      </c>
      <c r="C3894" s="383" t="s">
        <v>8</v>
      </c>
      <c r="D3894" s="384">
        <v>17.7</v>
      </c>
    </row>
    <row r="3895" spans="1:4" s="380" customFormat="1" ht="13.5" x14ac:dyDescent="0.25">
      <c r="A3895" s="383">
        <v>89810</v>
      </c>
      <c r="B3895" s="383" t="s">
        <v>3860</v>
      </c>
      <c r="C3895" s="383" t="s">
        <v>8</v>
      </c>
      <c r="D3895" s="384">
        <v>17.649999999999999</v>
      </c>
    </row>
    <row r="3896" spans="1:4" s="380" customFormat="1" ht="13.5" x14ac:dyDescent="0.25">
      <c r="A3896" s="383">
        <v>89811</v>
      </c>
      <c r="B3896" s="383" t="s">
        <v>3861</v>
      </c>
      <c r="C3896" s="383" t="s">
        <v>8</v>
      </c>
      <c r="D3896" s="384">
        <v>30.65</v>
      </c>
    </row>
    <row r="3897" spans="1:4" s="380" customFormat="1" ht="13.5" x14ac:dyDescent="0.25">
      <c r="A3897" s="383">
        <v>89812</v>
      </c>
      <c r="B3897" s="383" t="s">
        <v>3862</v>
      </c>
      <c r="C3897" s="383" t="s">
        <v>8</v>
      </c>
      <c r="D3897" s="384">
        <v>53.62</v>
      </c>
    </row>
    <row r="3898" spans="1:4" s="380" customFormat="1" ht="13.5" x14ac:dyDescent="0.25">
      <c r="A3898" s="383">
        <v>89813</v>
      </c>
      <c r="B3898" s="383" t="s">
        <v>3863</v>
      </c>
      <c r="C3898" s="383" t="s">
        <v>8</v>
      </c>
      <c r="D3898" s="384">
        <v>6.55</v>
      </c>
    </row>
    <row r="3899" spans="1:4" s="380" customFormat="1" ht="13.5" x14ac:dyDescent="0.25">
      <c r="A3899" s="383">
        <v>89814</v>
      </c>
      <c r="B3899" s="383" t="s">
        <v>3864</v>
      </c>
      <c r="C3899" s="383" t="s">
        <v>8</v>
      </c>
      <c r="D3899" s="384">
        <v>13.52</v>
      </c>
    </row>
    <row r="3900" spans="1:4" s="380" customFormat="1" ht="13.5" x14ac:dyDescent="0.25">
      <c r="A3900" s="383">
        <v>89815</v>
      </c>
      <c r="B3900" s="383" t="s">
        <v>3865</v>
      </c>
      <c r="C3900" s="383" t="s">
        <v>8</v>
      </c>
      <c r="D3900" s="384">
        <v>19.2</v>
      </c>
    </row>
    <row r="3901" spans="1:4" s="380" customFormat="1" ht="13.5" x14ac:dyDescent="0.25">
      <c r="A3901" s="383">
        <v>89816</v>
      </c>
      <c r="B3901" s="383" t="s">
        <v>3866</v>
      </c>
      <c r="C3901" s="383" t="s">
        <v>8</v>
      </c>
      <c r="D3901" s="384">
        <v>25.92</v>
      </c>
    </row>
    <row r="3902" spans="1:4" s="380" customFormat="1" ht="13.5" x14ac:dyDescent="0.25">
      <c r="A3902" s="383">
        <v>89817</v>
      </c>
      <c r="B3902" s="383" t="s">
        <v>3867</v>
      </c>
      <c r="C3902" s="383" t="s">
        <v>8</v>
      </c>
      <c r="D3902" s="384">
        <v>11.34</v>
      </c>
    </row>
    <row r="3903" spans="1:4" s="380" customFormat="1" ht="13.5" x14ac:dyDescent="0.25">
      <c r="A3903" s="383">
        <v>89818</v>
      </c>
      <c r="B3903" s="383" t="s">
        <v>3868</v>
      </c>
      <c r="C3903" s="383" t="s">
        <v>8</v>
      </c>
      <c r="D3903" s="384">
        <v>92.39</v>
      </c>
    </row>
    <row r="3904" spans="1:4" s="380" customFormat="1" ht="13.5" x14ac:dyDescent="0.25">
      <c r="A3904" s="383">
        <v>89819</v>
      </c>
      <c r="B3904" s="383" t="s">
        <v>3869</v>
      </c>
      <c r="C3904" s="383" t="s">
        <v>8</v>
      </c>
      <c r="D3904" s="384">
        <v>16.73</v>
      </c>
    </row>
    <row r="3905" spans="1:4" s="380" customFormat="1" ht="13.5" x14ac:dyDescent="0.25">
      <c r="A3905" s="383">
        <v>89820</v>
      </c>
      <c r="B3905" s="383" t="s">
        <v>3870</v>
      </c>
      <c r="C3905" s="383" t="s">
        <v>8</v>
      </c>
      <c r="D3905" s="384">
        <v>20.54</v>
      </c>
    </row>
    <row r="3906" spans="1:4" s="380" customFormat="1" ht="13.5" x14ac:dyDescent="0.25">
      <c r="A3906" s="383">
        <v>89821</v>
      </c>
      <c r="B3906" s="383" t="s">
        <v>3871</v>
      </c>
      <c r="C3906" s="383" t="s">
        <v>8</v>
      </c>
      <c r="D3906" s="384">
        <v>14.18</v>
      </c>
    </row>
    <row r="3907" spans="1:4" s="380" customFormat="1" ht="13.5" x14ac:dyDescent="0.25">
      <c r="A3907" s="383">
        <v>89822</v>
      </c>
      <c r="B3907" s="383" t="s">
        <v>3872</v>
      </c>
      <c r="C3907" s="383" t="s">
        <v>8</v>
      </c>
      <c r="D3907" s="384">
        <v>16.559999999999999</v>
      </c>
    </row>
    <row r="3908" spans="1:4" s="380" customFormat="1" ht="13.5" x14ac:dyDescent="0.25">
      <c r="A3908" s="383">
        <v>89823</v>
      </c>
      <c r="B3908" s="383" t="s">
        <v>3873</v>
      </c>
      <c r="C3908" s="383" t="s">
        <v>8</v>
      </c>
      <c r="D3908" s="384">
        <v>24.16</v>
      </c>
    </row>
    <row r="3909" spans="1:4" s="380" customFormat="1" ht="13.5" x14ac:dyDescent="0.25">
      <c r="A3909" s="383">
        <v>89824</v>
      </c>
      <c r="B3909" s="383" t="s">
        <v>3874</v>
      </c>
      <c r="C3909" s="383" t="s">
        <v>8</v>
      </c>
      <c r="D3909" s="384">
        <v>25.49</v>
      </c>
    </row>
    <row r="3910" spans="1:4" s="380" customFormat="1" ht="13.5" x14ac:dyDescent="0.25">
      <c r="A3910" s="383">
        <v>89825</v>
      </c>
      <c r="B3910" s="383" t="s">
        <v>3875</v>
      </c>
      <c r="C3910" s="383" t="s">
        <v>8</v>
      </c>
      <c r="D3910" s="384">
        <v>14.35</v>
      </c>
    </row>
    <row r="3911" spans="1:4" s="380" customFormat="1" ht="13.5" x14ac:dyDescent="0.25">
      <c r="A3911" s="383">
        <v>89826</v>
      </c>
      <c r="B3911" s="383" t="s">
        <v>3876</v>
      </c>
      <c r="C3911" s="383" t="s">
        <v>8</v>
      </c>
      <c r="D3911" s="384">
        <v>95</v>
      </c>
    </row>
    <row r="3912" spans="1:4" s="380" customFormat="1" ht="13.5" x14ac:dyDescent="0.25">
      <c r="A3912" s="383">
        <v>89827</v>
      </c>
      <c r="B3912" s="383" t="s">
        <v>3877</v>
      </c>
      <c r="C3912" s="383" t="s">
        <v>8</v>
      </c>
      <c r="D3912" s="384">
        <v>16.010000000000002</v>
      </c>
    </row>
    <row r="3913" spans="1:4" s="380" customFormat="1" ht="13.5" x14ac:dyDescent="0.25">
      <c r="A3913" s="383">
        <v>89828</v>
      </c>
      <c r="B3913" s="383" t="s">
        <v>3878</v>
      </c>
      <c r="C3913" s="383" t="s">
        <v>8</v>
      </c>
      <c r="D3913" s="384">
        <v>36.5</v>
      </c>
    </row>
    <row r="3914" spans="1:4" s="380" customFormat="1" ht="13.5" x14ac:dyDescent="0.25">
      <c r="A3914" s="383">
        <v>89829</v>
      </c>
      <c r="B3914" s="383" t="s">
        <v>3879</v>
      </c>
      <c r="C3914" s="383" t="s">
        <v>8</v>
      </c>
      <c r="D3914" s="384">
        <v>25.34</v>
      </c>
    </row>
    <row r="3915" spans="1:4" s="380" customFormat="1" ht="13.5" x14ac:dyDescent="0.25">
      <c r="A3915" s="383">
        <v>89830</v>
      </c>
      <c r="B3915" s="383" t="s">
        <v>3880</v>
      </c>
      <c r="C3915" s="383" t="s">
        <v>8</v>
      </c>
      <c r="D3915" s="384">
        <v>27.62</v>
      </c>
    </row>
    <row r="3916" spans="1:4" s="380" customFormat="1" ht="13.5" x14ac:dyDescent="0.25">
      <c r="A3916" s="383">
        <v>89831</v>
      </c>
      <c r="B3916" s="383" t="s">
        <v>3881</v>
      </c>
      <c r="C3916" s="383" t="s">
        <v>8</v>
      </c>
      <c r="D3916" s="384">
        <v>112.72</v>
      </c>
    </row>
    <row r="3917" spans="1:4" s="380" customFormat="1" ht="13.5" x14ac:dyDescent="0.25">
      <c r="A3917" s="383">
        <v>89832</v>
      </c>
      <c r="B3917" s="383" t="s">
        <v>3882</v>
      </c>
      <c r="C3917" s="383" t="s">
        <v>8</v>
      </c>
      <c r="D3917" s="384">
        <v>26.5</v>
      </c>
    </row>
    <row r="3918" spans="1:4" s="380" customFormat="1" ht="13.5" x14ac:dyDescent="0.25">
      <c r="A3918" s="383">
        <v>89833</v>
      </c>
      <c r="B3918" s="383" t="s">
        <v>3883</v>
      </c>
      <c r="C3918" s="383" t="s">
        <v>8</v>
      </c>
      <c r="D3918" s="384">
        <v>31.48</v>
      </c>
    </row>
    <row r="3919" spans="1:4" s="380" customFormat="1" ht="13.5" x14ac:dyDescent="0.25">
      <c r="A3919" s="383">
        <v>89834</v>
      </c>
      <c r="B3919" s="383" t="s">
        <v>3884</v>
      </c>
      <c r="C3919" s="383" t="s">
        <v>8</v>
      </c>
      <c r="D3919" s="384">
        <v>36.83</v>
      </c>
    </row>
    <row r="3920" spans="1:4" s="380" customFormat="1" ht="13.5" x14ac:dyDescent="0.25">
      <c r="A3920" s="383">
        <v>89835</v>
      </c>
      <c r="B3920" s="383" t="s">
        <v>3885</v>
      </c>
      <c r="C3920" s="383" t="s">
        <v>8</v>
      </c>
      <c r="D3920" s="384">
        <v>27.26</v>
      </c>
    </row>
    <row r="3921" spans="1:4" s="380" customFormat="1" ht="13.5" x14ac:dyDescent="0.25">
      <c r="A3921" s="383">
        <v>89836</v>
      </c>
      <c r="B3921" s="383" t="s">
        <v>3886</v>
      </c>
      <c r="C3921" s="383" t="s">
        <v>8</v>
      </c>
      <c r="D3921" s="384">
        <v>151.86000000000001</v>
      </c>
    </row>
    <row r="3922" spans="1:4" s="380" customFormat="1" ht="13.5" x14ac:dyDescent="0.25">
      <c r="A3922" s="383">
        <v>89837</v>
      </c>
      <c r="B3922" s="383" t="s">
        <v>3887</v>
      </c>
      <c r="C3922" s="383" t="s">
        <v>8</v>
      </c>
      <c r="D3922" s="384">
        <v>78.39</v>
      </c>
    </row>
    <row r="3923" spans="1:4" s="380" customFormat="1" ht="13.5" x14ac:dyDescent="0.25">
      <c r="A3923" s="383">
        <v>89838</v>
      </c>
      <c r="B3923" s="383" t="s">
        <v>3888</v>
      </c>
      <c r="C3923" s="383" t="s">
        <v>8</v>
      </c>
      <c r="D3923" s="384">
        <v>86.38</v>
      </c>
    </row>
    <row r="3924" spans="1:4" s="380" customFormat="1" ht="13.5" x14ac:dyDescent="0.25">
      <c r="A3924" s="383">
        <v>89839</v>
      </c>
      <c r="B3924" s="383" t="s">
        <v>3889</v>
      </c>
      <c r="C3924" s="383" t="s">
        <v>8</v>
      </c>
      <c r="D3924" s="384">
        <v>113.46</v>
      </c>
    </row>
    <row r="3925" spans="1:4" s="380" customFormat="1" ht="13.5" x14ac:dyDescent="0.25">
      <c r="A3925" s="383">
        <v>89840</v>
      </c>
      <c r="B3925" s="383" t="s">
        <v>3890</v>
      </c>
      <c r="C3925" s="383" t="s">
        <v>8</v>
      </c>
      <c r="D3925" s="384">
        <v>102.83</v>
      </c>
    </row>
    <row r="3926" spans="1:4" s="380" customFormat="1" ht="13.5" x14ac:dyDescent="0.25">
      <c r="A3926" s="383">
        <v>89841</v>
      </c>
      <c r="B3926" s="383" t="s">
        <v>3891</v>
      </c>
      <c r="C3926" s="383" t="s">
        <v>8</v>
      </c>
      <c r="D3926" s="384">
        <v>165.99</v>
      </c>
    </row>
    <row r="3927" spans="1:4" s="380" customFormat="1" ht="13.5" x14ac:dyDescent="0.25">
      <c r="A3927" s="383">
        <v>89842</v>
      </c>
      <c r="B3927" s="383" t="s">
        <v>3892</v>
      </c>
      <c r="C3927" s="383" t="s">
        <v>8</v>
      </c>
      <c r="D3927" s="384">
        <v>30.91</v>
      </c>
    </row>
    <row r="3928" spans="1:4" s="380" customFormat="1" ht="13.5" x14ac:dyDescent="0.25">
      <c r="A3928" s="383">
        <v>89844</v>
      </c>
      <c r="B3928" s="383" t="s">
        <v>3893</v>
      </c>
      <c r="C3928" s="383" t="s">
        <v>8</v>
      </c>
      <c r="D3928" s="384">
        <v>38.89</v>
      </c>
    </row>
    <row r="3929" spans="1:4" s="380" customFormat="1" ht="13.5" x14ac:dyDescent="0.25">
      <c r="A3929" s="383">
        <v>89845</v>
      </c>
      <c r="B3929" s="383" t="s">
        <v>3894</v>
      </c>
      <c r="C3929" s="383" t="s">
        <v>8</v>
      </c>
      <c r="D3929" s="384">
        <v>58.23</v>
      </c>
    </row>
    <row r="3930" spans="1:4" s="380" customFormat="1" ht="13.5" x14ac:dyDescent="0.25">
      <c r="A3930" s="383">
        <v>89846</v>
      </c>
      <c r="B3930" s="383" t="s">
        <v>3895</v>
      </c>
      <c r="C3930" s="383" t="s">
        <v>8</v>
      </c>
      <c r="D3930" s="384">
        <v>123.78</v>
      </c>
    </row>
    <row r="3931" spans="1:4" s="380" customFormat="1" ht="13.5" x14ac:dyDescent="0.25">
      <c r="A3931" s="383">
        <v>89847</v>
      </c>
      <c r="B3931" s="383" t="s">
        <v>3896</v>
      </c>
      <c r="C3931" s="383" t="s">
        <v>8</v>
      </c>
      <c r="D3931" s="384">
        <v>154.07</v>
      </c>
    </row>
    <row r="3932" spans="1:4" s="380" customFormat="1" ht="13.5" x14ac:dyDescent="0.25">
      <c r="A3932" s="383">
        <v>89850</v>
      </c>
      <c r="B3932" s="383" t="s">
        <v>3897</v>
      </c>
      <c r="C3932" s="383" t="s">
        <v>8</v>
      </c>
      <c r="D3932" s="384">
        <v>22.7</v>
      </c>
    </row>
    <row r="3933" spans="1:4" s="380" customFormat="1" ht="13.5" x14ac:dyDescent="0.25">
      <c r="A3933" s="383">
        <v>89851</v>
      </c>
      <c r="B3933" s="383" t="s">
        <v>3898</v>
      </c>
      <c r="C3933" s="383" t="s">
        <v>8</v>
      </c>
      <c r="D3933" s="384">
        <v>22.65</v>
      </c>
    </row>
    <row r="3934" spans="1:4" s="380" customFormat="1" ht="13.5" x14ac:dyDescent="0.25">
      <c r="A3934" s="383">
        <v>89852</v>
      </c>
      <c r="B3934" s="383" t="s">
        <v>3899</v>
      </c>
      <c r="C3934" s="383" t="s">
        <v>8</v>
      </c>
      <c r="D3934" s="384">
        <v>35.65</v>
      </c>
    </row>
    <row r="3935" spans="1:4" s="380" customFormat="1" ht="13.5" x14ac:dyDescent="0.25">
      <c r="A3935" s="383">
        <v>89853</v>
      </c>
      <c r="B3935" s="383" t="s">
        <v>3900</v>
      </c>
      <c r="C3935" s="383" t="s">
        <v>8</v>
      </c>
      <c r="D3935" s="384">
        <v>58.62</v>
      </c>
    </row>
    <row r="3936" spans="1:4" s="380" customFormat="1" ht="13.5" x14ac:dyDescent="0.25">
      <c r="A3936" s="383">
        <v>89854</v>
      </c>
      <c r="B3936" s="383" t="s">
        <v>3901</v>
      </c>
      <c r="C3936" s="383" t="s">
        <v>8</v>
      </c>
      <c r="D3936" s="384">
        <v>76.86</v>
      </c>
    </row>
    <row r="3937" spans="1:4" s="380" customFormat="1" ht="13.5" x14ac:dyDescent="0.25">
      <c r="A3937" s="383">
        <v>89855</v>
      </c>
      <c r="B3937" s="383" t="s">
        <v>3902</v>
      </c>
      <c r="C3937" s="383" t="s">
        <v>8</v>
      </c>
      <c r="D3937" s="384">
        <v>81.48</v>
      </c>
    </row>
    <row r="3938" spans="1:4" s="380" customFormat="1" ht="13.5" x14ac:dyDescent="0.25">
      <c r="A3938" s="383">
        <v>89856</v>
      </c>
      <c r="B3938" s="383" t="s">
        <v>3903</v>
      </c>
      <c r="C3938" s="383" t="s">
        <v>8</v>
      </c>
      <c r="D3938" s="384">
        <v>17.510000000000002</v>
      </c>
    </row>
    <row r="3939" spans="1:4" s="380" customFormat="1" ht="13.5" x14ac:dyDescent="0.25">
      <c r="A3939" s="383">
        <v>89857</v>
      </c>
      <c r="B3939" s="383" t="s">
        <v>3904</v>
      </c>
      <c r="C3939" s="383" t="s">
        <v>8</v>
      </c>
      <c r="D3939" s="384">
        <v>27.49</v>
      </c>
    </row>
    <row r="3940" spans="1:4" s="380" customFormat="1" ht="13.5" x14ac:dyDescent="0.25">
      <c r="A3940" s="383">
        <v>89859</v>
      </c>
      <c r="B3940" s="383" t="s">
        <v>3905</v>
      </c>
      <c r="C3940" s="383" t="s">
        <v>8</v>
      </c>
      <c r="D3940" s="384">
        <v>105.66</v>
      </c>
    </row>
    <row r="3941" spans="1:4" s="380" customFormat="1" ht="13.5" x14ac:dyDescent="0.25">
      <c r="A3941" s="383">
        <v>89860</v>
      </c>
      <c r="B3941" s="383" t="s">
        <v>3906</v>
      </c>
      <c r="C3941" s="383" t="s">
        <v>8</v>
      </c>
      <c r="D3941" s="384">
        <v>38.15</v>
      </c>
    </row>
    <row r="3942" spans="1:4" s="380" customFormat="1" ht="13.5" x14ac:dyDescent="0.25">
      <c r="A3942" s="383">
        <v>89861</v>
      </c>
      <c r="B3942" s="383" t="s">
        <v>3907</v>
      </c>
      <c r="C3942" s="383" t="s">
        <v>8</v>
      </c>
      <c r="D3942" s="384">
        <v>43.5</v>
      </c>
    </row>
    <row r="3943" spans="1:4" s="380" customFormat="1" ht="13.5" x14ac:dyDescent="0.25">
      <c r="A3943" s="383">
        <v>89862</v>
      </c>
      <c r="B3943" s="383" t="s">
        <v>3908</v>
      </c>
      <c r="C3943" s="383" t="s">
        <v>8</v>
      </c>
      <c r="D3943" s="384">
        <v>84.53</v>
      </c>
    </row>
    <row r="3944" spans="1:4" s="380" customFormat="1" ht="13.5" x14ac:dyDescent="0.25">
      <c r="A3944" s="383">
        <v>89863</v>
      </c>
      <c r="B3944" s="383" t="s">
        <v>3909</v>
      </c>
      <c r="C3944" s="383" t="s">
        <v>8</v>
      </c>
      <c r="D3944" s="384">
        <v>173.92</v>
      </c>
    </row>
    <row r="3945" spans="1:4" s="380" customFormat="1" ht="13.5" x14ac:dyDescent="0.25">
      <c r="A3945" s="383">
        <v>89866</v>
      </c>
      <c r="B3945" s="383" t="s">
        <v>3910</v>
      </c>
      <c r="C3945" s="383" t="s">
        <v>8</v>
      </c>
      <c r="D3945" s="384">
        <v>4.8</v>
      </c>
    </row>
    <row r="3946" spans="1:4" s="380" customFormat="1" ht="13.5" x14ac:dyDescent="0.25">
      <c r="A3946" s="383">
        <v>89867</v>
      </c>
      <c r="B3946" s="383" t="s">
        <v>3911</v>
      </c>
      <c r="C3946" s="383" t="s">
        <v>8</v>
      </c>
      <c r="D3946" s="384">
        <v>5.62</v>
      </c>
    </row>
    <row r="3947" spans="1:4" s="380" customFormat="1" ht="13.5" x14ac:dyDescent="0.25">
      <c r="A3947" s="383">
        <v>89868</v>
      </c>
      <c r="B3947" s="383" t="s">
        <v>3912</v>
      </c>
      <c r="C3947" s="383" t="s">
        <v>8</v>
      </c>
      <c r="D3947" s="384">
        <v>3.6</v>
      </c>
    </row>
    <row r="3948" spans="1:4" s="380" customFormat="1" ht="13.5" x14ac:dyDescent="0.25">
      <c r="A3948" s="383">
        <v>89869</v>
      </c>
      <c r="B3948" s="383" t="s">
        <v>3913</v>
      </c>
      <c r="C3948" s="383" t="s">
        <v>8</v>
      </c>
      <c r="D3948" s="384">
        <v>7.84</v>
      </c>
    </row>
    <row r="3949" spans="1:4" s="380" customFormat="1" ht="13.5" x14ac:dyDescent="0.25">
      <c r="A3949" s="383">
        <v>89979</v>
      </c>
      <c r="B3949" s="383" t="s">
        <v>3914</v>
      </c>
      <c r="C3949" s="383" t="s">
        <v>8</v>
      </c>
      <c r="D3949" s="384">
        <v>26.29</v>
      </c>
    </row>
    <row r="3950" spans="1:4" s="380" customFormat="1" ht="13.5" x14ac:dyDescent="0.25">
      <c r="A3950" s="383">
        <v>89980</v>
      </c>
      <c r="B3950" s="383" t="s">
        <v>3915</v>
      </c>
      <c r="C3950" s="383" t="s">
        <v>8</v>
      </c>
      <c r="D3950" s="384">
        <v>10.01</v>
      </c>
    </row>
    <row r="3951" spans="1:4" s="380" customFormat="1" ht="13.5" x14ac:dyDescent="0.25">
      <c r="A3951" s="383">
        <v>89981</v>
      </c>
      <c r="B3951" s="383" t="s">
        <v>3916</v>
      </c>
      <c r="C3951" s="383" t="s">
        <v>8</v>
      </c>
      <c r="D3951" s="384">
        <v>23.27</v>
      </c>
    </row>
    <row r="3952" spans="1:4" s="380" customFormat="1" ht="13.5" x14ac:dyDescent="0.25">
      <c r="A3952" s="383">
        <v>90373</v>
      </c>
      <c r="B3952" s="383" t="s">
        <v>3917</v>
      </c>
      <c r="C3952" s="383" t="s">
        <v>8</v>
      </c>
      <c r="D3952" s="384">
        <v>13.99</v>
      </c>
    </row>
    <row r="3953" spans="1:4" s="380" customFormat="1" ht="13.5" x14ac:dyDescent="0.25">
      <c r="A3953" s="383">
        <v>90374</v>
      </c>
      <c r="B3953" s="383" t="s">
        <v>3918</v>
      </c>
      <c r="C3953" s="383" t="s">
        <v>8</v>
      </c>
      <c r="D3953" s="384">
        <v>21.97</v>
      </c>
    </row>
    <row r="3954" spans="1:4" s="380" customFormat="1" ht="13.5" x14ac:dyDescent="0.25">
      <c r="A3954" s="383">
        <v>90375</v>
      </c>
      <c r="B3954" s="383" t="s">
        <v>3919</v>
      </c>
      <c r="C3954" s="383" t="s">
        <v>8</v>
      </c>
      <c r="D3954" s="384">
        <v>8.6199999999999992</v>
      </c>
    </row>
    <row r="3955" spans="1:4" s="380" customFormat="1" ht="13.5" x14ac:dyDescent="0.25">
      <c r="A3955" s="383">
        <v>92287</v>
      </c>
      <c r="B3955" s="383" t="s">
        <v>3920</v>
      </c>
      <c r="C3955" s="383" t="s">
        <v>8</v>
      </c>
      <c r="D3955" s="384">
        <v>18.62</v>
      </c>
    </row>
    <row r="3956" spans="1:4" s="380" customFormat="1" ht="13.5" x14ac:dyDescent="0.25">
      <c r="A3956" s="383">
        <v>92288</v>
      </c>
      <c r="B3956" s="383" t="s">
        <v>3921</v>
      </c>
      <c r="C3956" s="383" t="s">
        <v>8</v>
      </c>
      <c r="D3956" s="384">
        <v>29.08</v>
      </c>
    </row>
    <row r="3957" spans="1:4" s="380" customFormat="1" ht="13.5" x14ac:dyDescent="0.25">
      <c r="A3957" s="383">
        <v>92289</v>
      </c>
      <c r="B3957" s="383" t="s">
        <v>3922</v>
      </c>
      <c r="C3957" s="383" t="s">
        <v>8</v>
      </c>
      <c r="D3957" s="384">
        <v>51.71</v>
      </c>
    </row>
    <row r="3958" spans="1:4" s="380" customFormat="1" ht="13.5" x14ac:dyDescent="0.25">
      <c r="A3958" s="383">
        <v>92290</v>
      </c>
      <c r="B3958" s="383" t="s">
        <v>3923</v>
      </c>
      <c r="C3958" s="383" t="s">
        <v>8</v>
      </c>
      <c r="D3958" s="384">
        <v>79.06</v>
      </c>
    </row>
    <row r="3959" spans="1:4" s="380" customFormat="1" ht="13.5" x14ac:dyDescent="0.25">
      <c r="A3959" s="383">
        <v>92291</v>
      </c>
      <c r="B3959" s="383" t="s">
        <v>3924</v>
      </c>
      <c r="C3959" s="383" t="s">
        <v>8</v>
      </c>
      <c r="D3959" s="384">
        <v>121.59</v>
      </c>
    </row>
    <row r="3960" spans="1:4" s="380" customFormat="1" ht="13.5" x14ac:dyDescent="0.25">
      <c r="A3960" s="383">
        <v>92292</v>
      </c>
      <c r="B3960" s="383" t="s">
        <v>3925</v>
      </c>
      <c r="C3960" s="383" t="s">
        <v>8</v>
      </c>
      <c r="D3960" s="384">
        <v>383.65</v>
      </c>
    </row>
    <row r="3961" spans="1:4" s="380" customFormat="1" ht="13.5" x14ac:dyDescent="0.25">
      <c r="A3961" s="383">
        <v>92293</v>
      </c>
      <c r="B3961" s="383" t="s">
        <v>3926</v>
      </c>
      <c r="C3961" s="383" t="s">
        <v>8</v>
      </c>
      <c r="D3961" s="384">
        <v>10.61</v>
      </c>
    </row>
    <row r="3962" spans="1:4" s="380" customFormat="1" ht="13.5" x14ac:dyDescent="0.25">
      <c r="A3962" s="383">
        <v>92294</v>
      </c>
      <c r="B3962" s="383" t="s">
        <v>3927</v>
      </c>
      <c r="C3962" s="383" t="s">
        <v>8</v>
      </c>
      <c r="D3962" s="384">
        <v>17.79</v>
      </c>
    </row>
    <row r="3963" spans="1:4" s="380" customFormat="1" ht="13.5" x14ac:dyDescent="0.25">
      <c r="A3963" s="383">
        <v>92295</v>
      </c>
      <c r="B3963" s="383" t="s">
        <v>3928</v>
      </c>
      <c r="C3963" s="383" t="s">
        <v>8</v>
      </c>
      <c r="D3963" s="384">
        <v>33.65</v>
      </c>
    </row>
    <row r="3964" spans="1:4" s="380" customFormat="1" ht="13.5" x14ac:dyDescent="0.25">
      <c r="A3964" s="383">
        <v>92296</v>
      </c>
      <c r="B3964" s="383" t="s">
        <v>3929</v>
      </c>
      <c r="C3964" s="383" t="s">
        <v>8</v>
      </c>
      <c r="D3964" s="384">
        <v>44.98</v>
      </c>
    </row>
    <row r="3965" spans="1:4" s="380" customFormat="1" ht="13.5" x14ac:dyDescent="0.25">
      <c r="A3965" s="383">
        <v>92297</v>
      </c>
      <c r="B3965" s="383" t="s">
        <v>3930</v>
      </c>
      <c r="C3965" s="383" t="s">
        <v>8</v>
      </c>
      <c r="D3965" s="384">
        <v>69.849999999999994</v>
      </c>
    </row>
    <row r="3966" spans="1:4" s="380" customFormat="1" ht="13.5" x14ac:dyDescent="0.25">
      <c r="A3966" s="383">
        <v>92298</v>
      </c>
      <c r="B3966" s="383" t="s">
        <v>3931</v>
      </c>
      <c r="C3966" s="383" t="s">
        <v>8</v>
      </c>
      <c r="D3966" s="384">
        <v>198.24</v>
      </c>
    </row>
    <row r="3967" spans="1:4" s="380" customFormat="1" ht="13.5" x14ac:dyDescent="0.25">
      <c r="A3967" s="383">
        <v>92299</v>
      </c>
      <c r="B3967" s="383" t="s">
        <v>3932</v>
      </c>
      <c r="C3967" s="383" t="s">
        <v>8</v>
      </c>
      <c r="D3967" s="384">
        <v>24.53</v>
      </c>
    </row>
    <row r="3968" spans="1:4" s="380" customFormat="1" ht="13.5" x14ac:dyDescent="0.25">
      <c r="A3968" s="383">
        <v>92300</v>
      </c>
      <c r="B3968" s="383" t="s">
        <v>3933</v>
      </c>
      <c r="C3968" s="383" t="s">
        <v>8</v>
      </c>
      <c r="D3968" s="384">
        <v>36.979999999999997</v>
      </c>
    </row>
    <row r="3969" spans="1:4" s="380" customFormat="1" ht="13.5" x14ac:dyDescent="0.25">
      <c r="A3969" s="383">
        <v>92301</v>
      </c>
      <c r="B3969" s="383" t="s">
        <v>3934</v>
      </c>
      <c r="C3969" s="383" t="s">
        <v>8</v>
      </c>
      <c r="D3969" s="384">
        <v>73.69</v>
      </c>
    </row>
    <row r="3970" spans="1:4" s="380" customFormat="1" ht="13.5" x14ac:dyDescent="0.25">
      <c r="A3970" s="383">
        <v>92302</v>
      </c>
      <c r="B3970" s="383" t="s">
        <v>3935</v>
      </c>
      <c r="C3970" s="383" t="s">
        <v>8</v>
      </c>
      <c r="D3970" s="384">
        <v>97.89</v>
      </c>
    </row>
    <row r="3971" spans="1:4" s="380" customFormat="1" ht="13.5" x14ac:dyDescent="0.25">
      <c r="A3971" s="383">
        <v>92303</v>
      </c>
      <c r="B3971" s="383" t="s">
        <v>3936</v>
      </c>
      <c r="C3971" s="383" t="s">
        <v>8</v>
      </c>
      <c r="D3971" s="384">
        <v>180.56</v>
      </c>
    </row>
    <row r="3972" spans="1:4" s="380" customFormat="1" ht="13.5" x14ac:dyDescent="0.25">
      <c r="A3972" s="383">
        <v>92304</v>
      </c>
      <c r="B3972" s="383" t="s">
        <v>3937</v>
      </c>
      <c r="C3972" s="383" t="s">
        <v>8</v>
      </c>
      <c r="D3972" s="384">
        <v>473.23</v>
      </c>
    </row>
    <row r="3973" spans="1:4" s="380" customFormat="1" ht="13.5" x14ac:dyDescent="0.25">
      <c r="A3973" s="383">
        <v>92311</v>
      </c>
      <c r="B3973" s="383" t="s">
        <v>3938</v>
      </c>
      <c r="C3973" s="383" t="s">
        <v>8</v>
      </c>
      <c r="D3973" s="384">
        <v>12.49</v>
      </c>
    </row>
    <row r="3974" spans="1:4" s="380" customFormat="1" ht="13.5" x14ac:dyDescent="0.25">
      <c r="A3974" s="383">
        <v>92312</v>
      </c>
      <c r="B3974" s="383" t="s">
        <v>3939</v>
      </c>
      <c r="C3974" s="383" t="s">
        <v>8</v>
      </c>
      <c r="D3974" s="384">
        <v>21.22</v>
      </c>
    </row>
    <row r="3975" spans="1:4" s="380" customFormat="1" ht="13.5" x14ac:dyDescent="0.25">
      <c r="A3975" s="383">
        <v>92313</v>
      </c>
      <c r="B3975" s="383" t="s">
        <v>3940</v>
      </c>
      <c r="C3975" s="383" t="s">
        <v>8</v>
      </c>
      <c r="D3975" s="384">
        <v>31.69</v>
      </c>
    </row>
    <row r="3976" spans="1:4" s="380" customFormat="1" ht="13.5" x14ac:dyDescent="0.25">
      <c r="A3976" s="383">
        <v>92314</v>
      </c>
      <c r="B3976" s="383" t="s">
        <v>3941</v>
      </c>
      <c r="C3976" s="383" t="s">
        <v>8</v>
      </c>
      <c r="D3976" s="384">
        <v>8.09</v>
      </c>
    </row>
    <row r="3977" spans="1:4" s="380" customFormat="1" ht="13.5" x14ac:dyDescent="0.25">
      <c r="A3977" s="383">
        <v>92315</v>
      </c>
      <c r="B3977" s="383" t="s">
        <v>3942</v>
      </c>
      <c r="C3977" s="383" t="s">
        <v>8</v>
      </c>
      <c r="D3977" s="384">
        <v>12.39</v>
      </c>
    </row>
    <row r="3978" spans="1:4" s="380" customFormat="1" ht="13.5" x14ac:dyDescent="0.25">
      <c r="A3978" s="383">
        <v>92316</v>
      </c>
      <c r="B3978" s="383" t="s">
        <v>3943</v>
      </c>
      <c r="C3978" s="383" t="s">
        <v>8</v>
      </c>
      <c r="D3978" s="384">
        <v>19.57</v>
      </c>
    </row>
    <row r="3979" spans="1:4" s="380" customFormat="1" ht="13.5" x14ac:dyDescent="0.25">
      <c r="A3979" s="383">
        <v>92317</v>
      </c>
      <c r="B3979" s="383" t="s">
        <v>3944</v>
      </c>
      <c r="C3979" s="383" t="s">
        <v>8</v>
      </c>
      <c r="D3979" s="384">
        <v>17.03</v>
      </c>
    </row>
    <row r="3980" spans="1:4" s="380" customFormat="1" ht="13.5" x14ac:dyDescent="0.25">
      <c r="A3980" s="383">
        <v>92318</v>
      </c>
      <c r="B3980" s="383" t="s">
        <v>3945</v>
      </c>
      <c r="C3980" s="383" t="s">
        <v>8</v>
      </c>
      <c r="D3980" s="384">
        <v>28.01</v>
      </c>
    </row>
    <row r="3981" spans="1:4" s="380" customFormat="1" ht="13.5" x14ac:dyDescent="0.25">
      <c r="A3981" s="383">
        <v>92319</v>
      </c>
      <c r="B3981" s="383" t="s">
        <v>3946</v>
      </c>
      <c r="C3981" s="383" t="s">
        <v>8</v>
      </c>
      <c r="D3981" s="384">
        <v>40.47</v>
      </c>
    </row>
    <row r="3982" spans="1:4" s="380" customFormat="1" ht="13.5" x14ac:dyDescent="0.25">
      <c r="A3982" s="383">
        <v>92326</v>
      </c>
      <c r="B3982" s="383" t="s">
        <v>3947</v>
      </c>
      <c r="C3982" s="383" t="s">
        <v>8</v>
      </c>
      <c r="D3982" s="384">
        <v>13.53</v>
      </c>
    </row>
    <row r="3983" spans="1:4" s="380" customFormat="1" ht="13.5" x14ac:dyDescent="0.25">
      <c r="A3983" s="383">
        <v>92327</v>
      </c>
      <c r="B3983" s="383" t="s">
        <v>3948</v>
      </c>
      <c r="C3983" s="383" t="s">
        <v>8</v>
      </c>
      <c r="D3983" s="384">
        <v>23.63</v>
      </c>
    </row>
    <row r="3984" spans="1:4" s="380" customFormat="1" ht="13.5" x14ac:dyDescent="0.25">
      <c r="A3984" s="383">
        <v>92328</v>
      </c>
      <c r="B3984" s="383" t="s">
        <v>3949</v>
      </c>
      <c r="C3984" s="383" t="s">
        <v>8</v>
      </c>
      <c r="D3984" s="384">
        <v>35.97</v>
      </c>
    </row>
    <row r="3985" spans="1:4" s="380" customFormat="1" ht="13.5" x14ac:dyDescent="0.25">
      <c r="A3985" s="383">
        <v>92329</v>
      </c>
      <c r="B3985" s="383" t="s">
        <v>3950</v>
      </c>
      <c r="C3985" s="383" t="s">
        <v>8</v>
      </c>
      <c r="D3985" s="384">
        <v>8.27</v>
      </c>
    </row>
    <row r="3986" spans="1:4" s="380" customFormat="1" ht="13.5" x14ac:dyDescent="0.25">
      <c r="A3986" s="383">
        <v>92330</v>
      </c>
      <c r="B3986" s="383" t="s">
        <v>3951</v>
      </c>
      <c r="C3986" s="383" t="s">
        <v>8</v>
      </c>
      <c r="D3986" s="384">
        <v>13.96</v>
      </c>
    </row>
    <row r="3987" spans="1:4" s="380" customFormat="1" ht="13.5" x14ac:dyDescent="0.25">
      <c r="A3987" s="383">
        <v>92331</v>
      </c>
      <c r="B3987" s="383" t="s">
        <v>3952</v>
      </c>
      <c r="C3987" s="383" t="s">
        <v>8</v>
      </c>
      <c r="D3987" s="384">
        <v>22.44</v>
      </c>
    </row>
    <row r="3988" spans="1:4" s="380" customFormat="1" ht="13.5" x14ac:dyDescent="0.25">
      <c r="A3988" s="383">
        <v>92332</v>
      </c>
      <c r="B3988" s="383" t="s">
        <v>3953</v>
      </c>
      <c r="C3988" s="383" t="s">
        <v>8</v>
      </c>
      <c r="D3988" s="384">
        <v>17.28</v>
      </c>
    </row>
    <row r="3989" spans="1:4" s="380" customFormat="1" ht="13.5" x14ac:dyDescent="0.25">
      <c r="A3989" s="383">
        <v>92333</v>
      </c>
      <c r="B3989" s="383" t="s">
        <v>3954</v>
      </c>
      <c r="C3989" s="383" t="s">
        <v>8</v>
      </c>
      <c r="D3989" s="384">
        <v>31.21</v>
      </c>
    </row>
    <row r="3990" spans="1:4" s="380" customFormat="1" ht="13.5" x14ac:dyDescent="0.25">
      <c r="A3990" s="383">
        <v>92334</v>
      </c>
      <c r="B3990" s="383" t="s">
        <v>3955</v>
      </c>
      <c r="C3990" s="383" t="s">
        <v>8</v>
      </c>
      <c r="D3990" s="384">
        <v>46.16</v>
      </c>
    </row>
    <row r="3991" spans="1:4" s="380" customFormat="1" ht="13.5" x14ac:dyDescent="0.25">
      <c r="A3991" s="383">
        <v>92344</v>
      </c>
      <c r="B3991" s="383" t="s">
        <v>3956</v>
      </c>
      <c r="C3991" s="383" t="s">
        <v>8</v>
      </c>
      <c r="D3991" s="384">
        <v>61.31</v>
      </c>
    </row>
    <row r="3992" spans="1:4" s="380" customFormat="1" ht="13.5" x14ac:dyDescent="0.25">
      <c r="A3992" s="383">
        <v>92345</v>
      </c>
      <c r="B3992" s="383" t="s">
        <v>3957</v>
      </c>
      <c r="C3992" s="383" t="s">
        <v>8</v>
      </c>
      <c r="D3992" s="384">
        <v>61.29</v>
      </c>
    </row>
    <row r="3993" spans="1:4" s="380" customFormat="1" ht="13.5" x14ac:dyDescent="0.25">
      <c r="A3993" s="383">
        <v>92346</v>
      </c>
      <c r="B3993" s="383" t="s">
        <v>3958</v>
      </c>
      <c r="C3993" s="383" t="s">
        <v>8</v>
      </c>
      <c r="D3993" s="384">
        <v>81.819999999999993</v>
      </c>
    </row>
    <row r="3994" spans="1:4" s="380" customFormat="1" ht="13.5" x14ac:dyDescent="0.25">
      <c r="A3994" s="383">
        <v>92347</v>
      </c>
      <c r="B3994" s="383" t="s">
        <v>3959</v>
      </c>
      <c r="C3994" s="383" t="s">
        <v>8</v>
      </c>
      <c r="D3994" s="384">
        <v>91.76</v>
      </c>
    </row>
    <row r="3995" spans="1:4" s="380" customFormat="1" ht="13.5" x14ac:dyDescent="0.25">
      <c r="A3995" s="383">
        <v>92348</v>
      </c>
      <c r="B3995" s="383" t="s">
        <v>3960</v>
      </c>
      <c r="C3995" s="383" t="s">
        <v>8</v>
      </c>
      <c r="D3995" s="384">
        <v>116.85</v>
      </c>
    </row>
    <row r="3996" spans="1:4" s="380" customFormat="1" ht="13.5" x14ac:dyDescent="0.25">
      <c r="A3996" s="383">
        <v>92349</v>
      </c>
      <c r="B3996" s="383" t="s">
        <v>3961</v>
      </c>
      <c r="C3996" s="383" t="s">
        <v>8</v>
      </c>
      <c r="D3996" s="384">
        <v>125.69</v>
      </c>
    </row>
    <row r="3997" spans="1:4" s="380" customFormat="1" ht="13.5" x14ac:dyDescent="0.25">
      <c r="A3997" s="383">
        <v>92350</v>
      </c>
      <c r="B3997" s="383" t="s">
        <v>3962</v>
      </c>
      <c r="C3997" s="383" t="s">
        <v>8</v>
      </c>
      <c r="D3997" s="384">
        <v>91.18</v>
      </c>
    </row>
    <row r="3998" spans="1:4" s="380" customFormat="1" ht="13.5" x14ac:dyDescent="0.25">
      <c r="A3998" s="383">
        <v>92351</v>
      </c>
      <c r="B3998" s="383" t="s">
        <v>3963</v>
      </c>
      <c r="C3998" s="383" t="s">
        <v>8</v>
      </c>
      <c r="D3998" s="384">
        <v>88.97</v>
      </c>
    </row>
    <row r="3999" spans="1:4" s="380" customFormat="1" ht="13.5" x14ac:dyDescent="0.25">
      <c r="A3999" s="383">
        <v>92352</v>
      </c>
      <c r="B3999" s="383" t="s">
        <v>3964</v>
      </c>
      <c r="C3999" s="383" t="s">
        <v>8</v>
      </c>
      <c r="D3999" s="384">
        <v>141.88</v>
      </c>
    </row>
    <row r="4000" spans="1:4" s="380" customFormat="1" ht="13.5" x14ac:dyDescent="0.25">
      <c r="A4000" s="383">
        <v>92353</v>
      </c>
      <c r="B4000" s="383" t="s">
        <v>3965</v>
      </c>
      <c r="C4000" s="383" t="s">
        <v>8</v>
      </c>
      <c r="D4000" s="384">
        <v>132.16</v>
      </c>
    </row>
    <row r="4001" spans="1:4" s="380" customFormat="1" ht="13.5" x14ac:dyDescent="0.25">
      <c r="A4001" s="383">
        <v>92354</v>
      </c>
      <c r="B4001" s="383" t="s">
        <v>3966</v>
      </c>
      <c r="C4001" s="383" t="s">
        <v>8</v>
      </c>
      <c r="D4001" s="384">
        <v>190.56</v>
      </c>
    </row>
    <row r="4002" spans="1:4" s="380" customFormat="1" ht="13.5" x14ac:dyDescent="0.25">
      <c r="A4002" s="383">
        <v>92355</v>
      </c>
      <c r="B4002" s="383" t="s">
        <v>3967</v>
      </c>
      <c r="C4002" s="383" t="s">
        <v>8</v>
      </c>
      <c r="D4002" s="384">
        <v>171.83</v>
      </c>
    </row>
    <row r="4003" spans="1:4" s="380" customFormat="1" ht="13.5" x14ac:dyDescent="0.25">
      <c r="A4003" s="383">
        <v>92356</v>
      </c>
      <c r="B4003" s="383" t="s">
        <v>3968</v>
      </c>
      <c r="C4003" s="383" t="s">
        <v>8</v>
      </c>
      <c r="D4003" s="384">
        <v>118.57</v>
      </c>
    </row>
    <row r="4004" spans="1:4" s="380" customFormat="1" ht="13.5" x14ac:dyDescent="0.25">
      <c r="A4004" s="383">
        <v>92357</v>
      </c>
      <c r="B4004" s="383" t="s">
        <v>3969</v>
      </c>
      <c r="C4004" s="383" t="s">
        <v>8</v>
      </c>
      <c r="D4004" s="384">
        <v>181.09</v>
      </c>
    </row>
    <row r="4005" spans="1:4" s="380" customFormat="1" ht="13.5" x14ac:dyDescent="0.25">
      <c r="A4005" s="383">
        <v>92358</v>
      </c>
      <c r="B4005" s="383" t="s">
        <v>3970</v>
      </c>
      <c r="C4005" s="383" t="s">
        <v>8</v>
      </c>
      <c r="D4005" s="384">
        <v>227.26</v>
      </c>
    </row>
    <row r="4006" spans="1:4" s="380" customFormat="1" ht="13.5" x14ac:dyDescent="0.25">
      <c r="A4006" s="383">
        <v>92369</v>
      </c>
      <c r="B4006" s="383" t="s">
        <v>3971</v>
      </c>
      <c r="C4006" s="383" t="s">
        <v>8</v>
      </c>
      <c r="D4006" s="384">
        <v>31.83</v>
      </c>
    </row>
    <row r="4007" spans="1:4" s="380" customFormat="1" ht="13.5" x14ac:dyDescent="0.25">
      <c r="A4007" s="383">
        <v>92370</v>
      </c>
      <c r="B4007" s="383" t="s">
        <v>3972</v>
      </c>
      <c r="C4007" s="383" t="s">
        <v>8</v>
      </c>
      <c r="D4007" s="384">
        <v>33.61</v>
      </c>
    </row>
    <row r="4008" spans="1:4" s="380" customFormat="1" ht="13.5" x14ac:dyDescent="0.25">
      <c r="A4008" s="383">
        <v>92371</v>
      </c>
      <c r="B4008" s="383" t="s">
        <v>3973</v>
      </c>
      <c r="C4008" s="383" t="s">
        <v>8</v>
      </c>
      <c r="D4008" s="384">
        <v>38.96</v>
      </c>
    </row>
    <row r="4009" spans="1:4" s="380" customFormat="1" ht="13.5" x14ac:dyDescent="0.25">
      <c r="A4009" s="383">
        <v>92372</v>
      </c>
      <c r="B4009" s="383" t="s">
        <v>3974</v>
      </c>
      <c r="C4009" s="383" t="s">
        <v>8</v>
      </c>
      <c r="D4009" s="384">
        <v>40.630000000000003</v>
      </c>
    </row>
    <row r="4010" spans="1:4" s="380" customFormat="1" ht="13.5" x14ac:dyDescent="0.25">
      <c r="A4010" s="383">
        <v>92373</v>
      </c>
      <c r="B4010" s="383" t="s">
        <v>3975</v>
      </c>
      <c r="C4010" s="383" t="s">
        <v>8</v>
      </c>
      <c r="D4010" s="384">
        <v>46.46</v>
      </c>
    </row>
    <row r="4011" spans="1:4" s="380" customFormat="1" ht="13.5" x14ac:dyDescent="0.25">
      <c r="A4011" s="383">
        <v>92374</v>
      </c>
      <c r="B4011" s="383" t="s">
        <v>3976</v>
      </c>
      <c r="C4011" s="383" t="s">
        <v>8</v>
      </c>
      <c r="D4011" s="384">
        <v>46.79</v>
      </c>
    </row>
    <row r="4012" spans="1:4" s="380" customFormat="1" ht="13.5" x14ac:dyDescent="0.25">
      <c r="A4012" s="383">
        <v>92375</v>
      </c>
      <c r="B4012" s="383" t="s">
        <v>3977</v>
      </c>
      <c r="C4012" s="383" t="s">
        <v>8</v>
      </c>
      <c r="D4012" s="384">
        <v>61.28</v>
      </c>
    </row>
    <row r="4013" spans="1:4" s="380" customFormat="1" ht="13.5" x14ac:dyDescent="0.25">
      <c r="A4013" s="383">
        <v>92376</v>
      </c>
      <c r="B4013" s="383" t="s">
        <v>3978</v>
      </c>
      <c r="C4013" s="383" t="s">
        <v>8</v>
      </c>
      <c r="D4013" s="384">
        <v>61.26</v>
      </c>
    </row>
    <row r="4014" spans="1:4" s="380" customFormat="1" ht="13.5" x14ac:dyDescent="0.25">
      <c r="A4014" s="383">
        <v>92377</v>
      </c>
      <c r="B4014" s="383" t="s">
        <v>3979</v>
      </c>
      <c r="C4014" s="383" t="s">
        <v>8</v>
      </c>
      <c r="D4014" s="384">
        <v>83.23</v>
      </c>
    </row>
    <row r="4015" spans="1:4" s="380" customFormat="1" ht="13.5" x14ac:dyDescent="0.25">
      <c r="A4015" s="383">
        <v>92378</v>
      </c>
      <c r="B4015" s="383" t="s">
        <v>3980</v>
      </c>
      <c r="C4015" s="383" t="s">
        <v>8</v>
      </c>
      <c r="D4015" s="384">
        <v>93.17</v>
      </c>
    </row>
    <row r="4016" spans="1:4" s="380" customFormat="1" ht="13.5" x14ac:dyDescent="0.25">
      <c r="A4016" s="383">
        <v>92379</v>
      </c>
      <c r="B4016" s="383" t="s">
        <v>3981</v>
      </c>
      <c r="C4016" s="383" t="s">
        <v>8</v>
      </c>
      <c r="D4016" s="384">
        <v>119.77</v>
      </c>
    </row>
    <row r="4017" spans="1:4" s="380" customFormat="1" ht="13.5" x14ac:dyDescent="0.25">
      <c r="A4017" s="383">
        <v>92380</v>
      </c>
      <c r="B4017" s="383" t="s">
        <v>3982</v>
      </c>
      <c r="C4017" s="383" t="s">
        <v>8</v>
      </c>
      <c r="D4017" s="384">
        <v>128.61000000000001</v>
      </c>
    </row>
    <row r="4018" spans="1:4" s="380" customFormat="1" ht="13.5" x14ac:dyDescent="0.25">
      <c r="A4018" s="383">
        <v>92381</v>
      </c>
      <c r="B4018" s="383" t="s">
        <v>3983</v>
      </c>
      <c r="C4018" s="383" t="s">
        <v>8</v>
      </c>
      <c r="D4018" s="384">
        <v>48.27</v>
      </c>
    </row>
    <row r="4019" spans="1:4" s="380" customFormat="1" ht="13.5" x14ac:dyDescent="0.25">
      <c r="A4019" s="383">
        <v>92382</v>
      </c>
      <c r="B4019" s="383" t="s">
        <v>3984</v>
      </c>
      <c r="C4019" s="383" t="s">
        <v>8</v>
      </c>
      <c r="D4019" s="384">
        <v>45.9</v>
      </c>
    </row>
    <row r="4020" spans="1:4" s="380" customFormat="1" ht="13.5" x14ac:dyDescent="0.25">
      <c r="A4020" s="383">
        <v>92383</v>
      </c>
      <c r="B4020" s="383" t="s">
        <v>3985</v>
      </c>
      <c r="C4020" s="383" t="s">
        <v>8</v>
      </c>
      <c r="D4020" s="384">
        <v>61.91</v>
      </c>
    </row>
    <row r="4021" spans="1:4" s="380" customFormat="1" ht="13.5" x14ac:dyDescent="0.25">
      <c r="A4021" s="383">
        <v>92384</v>
      </c>
      <c r="B4021" s="383" t="s">
        <v>3986</v>
      </c>
      <c r="C4021" s="383" t="s">
        <v>8</v>
      </c>
      <c r="D4021" s="384">
        <v>57.19</v>
      </c>
    </row>
    <row r="4022" spans="1:4" s="380" customFormat="1" ht="13.5" x14ac:dyDescent="0.25">
      <c r="A4022" s="383">
        <v>92385</v>
      </c>
      <c r="B4022" s="383" t="s">
        <v>3987</v>
      </c>
      <c r="C4022" s="383" t="s">
        <v>8</v>
      </c>
      <c r="D4022" s="384">
        <v>71.36</v>
      </c>
    </row>
    <row r="4023" spans="1:4" s="380" customFormat="1" ht="13.5" x14ac:dyDescent="0.25">
      <c r="A4023" s="383">
        <v>92386</v>
      </c>
      <c r="B4023" s="383" t="s">
        <v>3988</v>
      </c>
      <c r="C4023" s="383" t="s">
        <v>8</v>
      </c>
      <c r="D4023" s="384">
        <v>68.11</v>
      </c>
    </row>
    <row r="4024" spans="1:4" s="380" customFormat="1" ht="13.5" x14ac:dyDescent="0.25">
      <c r="A4024" s="383">
        <v>92387</v>
      </c>
      <c r="B4024" s="383" t="s">
        <v>3989</v>
      </c>
      <c r="C4024" s="383" t="s">
        <v>8</v>
      </c>
      <c r="D4024" s="384">
        <v>91.11</v>
      </c>
    </row>
    <row r="4025" spans="1:4" s="380" customFormat="1" ht="13.5" x14ac:dyDescent="0.25">
      <c r="A4025" s="383">
        <v>92388</v>
      </c>
      <c r="B4025" s="383" t="s">
        <v>3990</v>
      </c>
      <c r="C4025" s="383" t="s">
        <v>8</v>
      </c>
      <c r="D4025" s="384">
        <v>88.9</v>
      </c>
    </row>
    <row r="4026" spans="1:4" s="380" customFormat="1" ht="13.5" x14ac:dyDescent="0.25">
      <c r="A4026" s="383">
        <v>92389</v>
      </c>
      <c r="B4026" s="383" t="s">
        <v>3991</v>
      </c>
      <c r="C4026" s="383" t="s">
        <v>8</v>
      </c>
      <c r="D4026" s="384">
        <v>144.05000000000001</v>
      </c>
    </row>
    <row r="4027" spans="1:4" s="380" customFormat="1" ht="13.5" x14ac:dyDescent="0.25">
      <c r="A4027" s="383">
        <v>92390</v>
      </c>
      <c r="B4027" s="383" t="s">
        <v>3992</v>
      </c>
      <c r="C4027" s="383" t="s">
        <v>8</v>
      </c>
      <c r="D4027" s="384">
        <v>134.33000000000001</v>
      </c>
    </row>
    <row r="4028" spans="1:4" s="380" customFormat="1" ht="13.5" x14ac:dyDescent="0.25">
      <c r="A4028" s="383">
        <v>92635</v>
      </c>
      <c r="B4028" s="383" t="s">
        <v>3993</v>
      </c>
      <c r="C4028" s="383" t="s">
        <v>8</v>
      </c>
      <c r="D4028" s="384">
        <v>194.94</v>
      </c>
    </row>
    <row r="4029" spans="1:4" s="380" customFormat="1" ht="13.5" x14ac:dyDescent="0.25">
      <c r="A4029" s="383">
        <v>92636</v>
      </c>
      <c r="B4029" s="383" t="s">
        <v>3994</v>
      </c>
      <c r="C4029" s="383" t="s">
        <v>8</v>
      </c>
      <c r="D4029" s="384">
        <v>176.21</v>
      </c>
    </row>
    <row r="4030" spans="1:4" s="380" customFormat="1" ht="13.5" x14ac:dyDescent="0.25">
      <c r="A4030" s="383">
        <v>92637</v>
      </c>
      <c r="B4030" s="383" t="s">
        <v>3995</v>
      </c>
      <c r="C4030" s="383" t="s">
        <v>8</v>
      </c>
      <c r="D4030" s="384">
        <v>62.08</v>
      </c>
    </row>
    <row r="4031" spans="1:4" s="380" customFormat="1" ht="13.5" x14ac:dyDescent="0.25">
      <c r="A4031" s="383">
        <v>92638</v>
      </c>
      <c r="B4031" s="383" t="s">
        <v>3996</v>
      </c>
      <c r="C4031" s="383" t="s">
        <v>8</v>
      </c>
      <c r="D4031" s="384">
        <v>76.849999999999994</v>
      </c>
    </row>
    <row r="4032" spans="1:4" s="380" customFormat="1" ht="13.5" x14ac:dyDescent="0.25">
      <c r="A4032" s="383">
        <v>92639</v>
      </c>
      <c r="B4032" s="383" t="s">
        <v>3997</v>
      </c>
      <c r="C4032" s="383" t="s">
        <v>8</v>
      </c>
      <c r="D4032" s="384">
        <v>89.52</v>
      </c>
    </row>
    <row r="4033" spans="1:4" s="380" customFormat="1" ht="13.5" x14ac:dyDescent="0.25">
      <c r="A4033" s="383">
        <v>92640</v>
      </c>
      <c r="B4033" s="383" t="s">
        <v>3998</v>
      </c>
      <c r="C4033" s="383" t="s">
        <v>8</v>
      </c>
      <c r="D4033" s="384">
        <v>118.45</v>
      </c>
    </row>
    <row r="4034" spans="1:4" s="380" customFormat="1" ht="13.5" x14ac:dyDescent="0.25">
      <c r="A4034" s="383">
        <v>92642</v>
      </c>
      <c r="B4034" s="383" t="s">
        <v>3999</v>
      </c>
      <c r="C4034" s="383" t="s">
        <v>8</v>
      </c>
      <c r="D4034" s="384">
        <v>183.92</v>
      </c>
    </row>
    <row r="4035" spans="1:4" s="380" customFormat="1" ht="13.5" x14ac:dyDescent="0.25">
      <c r="A4035" s="383">
        <v>92644</v>
      </c>
      <c r="B4035" s="383" t="s">
        <v>4000</v>
      </c>
      <c r="C4035" s="383" t="s">
        <v>8</v>
      </c>
      <c r="D4035" s="384">
        <v>233.09</v>
      </c>
    </row>
    <row r="4036" spans="1:4" s="380" customFormat="1" ht="13.5" x14ac:dyDescent="0.25">
      <c r="A4036" s="383">
        <v>92657</v>
      </c>
      <c r="B4036" s="383" t="s">
        <v>4001</v>
      </c>
      <c r="C4036" s="383" t="s">
        <v>8</v>
      </c>
      <c r="D4036" s="384">
        <v>23.95</v>
      </c>
    </row>
    <row r="4037" spans="1:4" s="380" customFormat="1" ht="13.5" x14ac:dyDescent="0.25">
      <c r="A4037" s="383">
        <v>92658</v>
      </c>
      <c r="B4037" s="383" t="s">
        <v>4002</v>
      </c>
      <c r="C4037" s="383" t="s">
        <v>8</v>
      </c>
      <c r="D4037" s="384">
        <v>25.73</v>
      </c>
    </row>
    <row r="4038" spans="1:4" s="380" customFormat="1" ht="13.5" x14ac:dyDescent="0.25">
      <c r="A4038" s="383">
        <v>92659</v>
      </c>
      <c r="B4038" s="383" t="s">
        <v>4003</v>
      </c>
      <c r="C4038" s="383" t="s">
        <v>8</v>
      </c>
      <c r="D4038" s="384">
        <v>30.01</v>
      </c>
    </row>
    <row r="4039" spans="1:4" s="380" customFormat="1" ht="13.5" x14ac:dyDescent="0.25">
      <c r="A4039" s="383">
        <v>92660</v>
      </c>
      <c r="B4039" s="383" t="s">
        <v>4004</v>
      </c>
      <c r="C4039" s="383" t="s">
        <v>8</v>
      </c>
      <c r="D4039" s="384">
        <v>31.68</v>
      </c>
    </row>
    <row r="4040" spans="1:4" s="380" customFormat="1" ht="13.5" x14ac:dyDescent="0.25">
      <c r="A4040" s="383">
        <v>92661</v>
      </c>
      <c r="B4040" s="383" t="s">
        <v>4005</v>
      </c>
      <c r="C4040" s="383" t="s">
        <v>8</v>
      </c>
      <c r="D4040" s="384">
        <v>36.26</v>
      </c>
    </row>
    <row r="4041" spans="1:4" s="380" customFormat="1" ht="13.5" x14ac:dyDescent="0.25">
      <c r="A4041" s="383">
        <v>92662</v>
      </c>
      <c r="B4041" s="383" t="s">
        <v>4006</v>
      </c>
      <c r="C4041" s="383" t="s">
        <v>8</v>
      </c>
      <c r="D4041" s="384">
        <v>36.590000000000003</v>
      </c>
    </row>
    <row r="4042" spans="1:4" s="380" customFormat="1" ht="13.5" x14ac:dyDescent="0.25">
      <c r="A4042" s="383">
        <v>92663</v>
      </c>
      <c r="B4042" s="383" t="s">
        <v>4007</v>
      </c>
      <c r="C4042" s="383" t="s">
        <v>8</v>
      </c>
      <c r="D4042" s="384">
        <v>49.53</v>
      </c>
    </row>
    <row r="4043" spans="1:4" s="380" customFormat="1" ht="13.5" x14ac:dyDescent="0.25">
      <c r="A4043" s="383">
        <v>92664</v>
      </c>
      <c r="B4043" s="383" t="s">
        <v>4008</v>
      </c>
      <c r="C4043" s="383" t="s">
        <v>8</v>
      </c>
      <c r="D4043" s="384">
        <v>49.51</v>
      </c>
    </row>
    <row r="4044" spans="1:4" s="380" customFormat="1" ht="13.5" x14ac:dyDescent="0.25">
      <c r="A4044" s="383">
        <v>92665</v>
      </c>
      <c r="B4044" s="383" t="s">
        <v>4009</v>
      </c>
      <c r="C4044" s="383" t="s">
        <v>8</v>
      </c>
      <c r="D4044" s="384">
        <v>69.16</v>
      </c>
    </row>
    <row r="4045" spans="1:4" s="380" customFormat="1" ht="13.5" x14ac:dyDescent="0.25">
      <c r="A4045" s="383">
        <v>92666</v>
      </c>
      <c r="B4045" s="383" t="s">
        <v>4010</v>
      </c>
      <c r="C4045" s="383" t="s">
        <v>8</v>
      </c>
      <c r="D4045" s="384">
        <v>79.099999999999994</v>
      </c>
    </row>
    <row r="4046" spans="1:4" s="380" customFormat="1" ht="13.5" x14ac:dyDescent="0.25">
      <c r="A4046" s="383">
        <v>92667</v>
      </c>
      <c r="B4046" s="383" t="s">
        <v>4011</v>
      </c>
      <c r="C4046" s="383" t="s">
        <v>8</v>
      </c>
      <c r="D4046" s="384">
        <v>103.41</v>
      </c>
    </row>
    <row r="4047" spans="1:4" s="380" customFormat="1" ht="13.5" x14ac:dyDescent="0.25">
      <c r="A4047" s="383">
        <v>92668</v>
      </c>
      <c r="B4047" s="383" t="s">
        <v>4012</v>
      </c>
      <c r="C4047" s="383" t="s">
        <v>8</v>
      </c>
      <c r="D4047" s="384">
        <v>112.25</v>
      </c>
    </row>
    <row r="4048" spans="1:4" s="380" customFormat="1" ht="13.5" x14ac:dyDescent="0.25">
      <c r="A4048" s="383">
        <v>92669</v>
      </c>
      <c r="B4048" s="383" t="s">
        <v>4013</v>
      </c>
      <c r="C4048" s="383" t="s">
        <v>8</v>
      </c>
      <c r="D4048" s="384">
        <v>36.450000000000003</v>
      </c>
    </row>
    <row r="4049" spans="1:4" s="380" customFormat="1" ht="13.5" x14ac:dyDescent="0.25">
      <c r="A4049" s="383">
        <v>92670</v>
      </c>
      <c r="B4049" s="383" t="s">
        <v>4014</v>
      </c>
      <c r="C4049" s="383" t="s">
        <v>8</v>
      </c>
      <c r="D4049" s="384">
        <v>34.08</v>
      </c>
    </row>
    <row r="4050" spans="1:4" s="380" customFormat="1" ht="13.5" x14ac:dyDescent="0.25">
      <c r="A4050" s="383">
        <v>92671</v>
      </c>
      <c r="B4050" s="383" t="s">
        <v>4015</v>
      </c>
      <c r="C4050" s="383" t="s">
        <v>8</v>
      </c>
      <c r="D4050" s="384">
        <v>48.5</v>
      </c>
    </row>
    <row r="4051" spans="1:4" s="380" customFormat="1" ht="13.5" x14ac:dyDescent="0.25">
      <c r="A4051" s="383">
        <v>92672</v>
      </c>
      <c r="B4051" s="383" t="s">
        <v>4016</v>
      </c>
      <c r="C4051" s="383" t="s">
        <v>8</v>
      </c>
      <c r="D4051" s="384">
        <v>43.78</v>
      </c>
    </row>
    <row r="4052" spans="1:4" s="380" customFormat="1" ht="13.5" x14ac:dyDescent="0.25">
      <c r="A4052" s="383">
        <v>92673</v>
      </c>
      <c r="B4052" s="383" t="s">
        <v>4017</v>
      </c>
      <c r="C4052" s="383" t="s">
        <v>8</v>
      </c>
      <c r="D4052" s="384">
        <v>56.08</v>
      </c>
    </row>
    <row r="4053" spans="1:4" s="380" customFormat="1" ht="13.5" x14ac:dyDescent="0.25">
      <c r="A4053" s="383">
        <v>92674</v>
      </c>
      <c r="B4053" s="383" t="s">
        <v>4018</v>
      </c>
      <c r="C4053" s="383" t="s">
        <v>8</v>
      </c>
      <c r="D4053" s="384">
        <v>52.83</v>
      </c>
    </row>
    <row r="4054" spans="1:4" s="380" customFormat="1" ht="13.5" x14ac:dyDescent="0.25">
      <c r="A4054" s="383">
        <v>92675</v>
      </c>
      <c r="B4054" s="383" t="s">
        <v>4019</v>
      </c>
      <c r="C4054" s="383" t="s">
        <v>8</v>
      </c>
      <c r="D4054" s="384">
        <v>73.53</v>
      </c>
    </row>
    <row r="4055" spans="1:4" s="380" customFormat="1" ht="13.5" x14ac:dyDescent="0.25">
      <c r="A4055" s="383">
        <v>92676</v>
      </c>
      <c r="B4055" s="383" t="s">
        <v>4020</v>
      </c>
      <c r="C4055" s="383" t="s">
        <v>8</v>
      </c>
      <c r="D4055" s="384">
        <v>71.319999999999993</v>
      </c>
    </row>
    <row r="4056" spans="1:4" s="380" customFormat="1" ht="13.5" x14ac:dyDescent="0.25">
      <c r="A4056" s="383">
        <v>92677</v>
      </c>
      <c r="B4056" s="383" t="s">
        <v>4021</v>
      </c>
      <c r="C4056" s="383" t="s">
        <v>8</v>
      </c>
      <c r="D4056" s="384">
        <v>122.98</v>
      </c>
    </row>
    <row r="4057" spans="1:4" s="380" customFormat="1" ht="13.5" x14ac:dyDescent="0.25">
      <c r="A4057" s="383">
        <v>92678</v>
      </c>
      <c r="B4057" s="383" t="s">
        <v>4022</v>
      </c>
      <c r="C4057" s="383" t="s">
        <v>8</v>
      </c>
      <c r="D4057" s="384">
        <v>113.26</v>
      </c>
    </row>
    <row r="4058" spans="1:4" s="380" customFormat="1" ht="13.5" x14ac:dyDescent="0.25">
      <c r="A4058" s="383">
        <v>92679</v>
      </c>
      <c r="B4058" s="383" t="s">
        <v>4023</v>
      </c>
      <c r="C4058" s="383" t="s">
        <v>8</v>
      </c>
      <c r="D4058" s="384">
        <v>170.41</v>
      </c>
    </row>
    <row r="4059" spans="1:4" s="380" customFormat="1" ht="13.5" x14ac:dyDescent="0.25">
      <c r="A4059" s="383">
        <v>92680</v>
      </c>
      <c r="B4059" s="383" t="s">
        <v>4024</v>
      </c>
      <c r="C4059" s="383" t="s">
        <v>8</v>
      </c>
      <c r="D4059" s="384">
        <v>151.68</v>
      </c>
    </row>
    <row r="4060" spans="1:4" s="380" customFormat="1" ht="13.5" x14ac:dyDescent="0.25">
      <c r="A4060" s="383">
        <v>92681</v>
      </c>
      <c r="B4060" s="383" t="s">
        <v>4025</v>
      </c>
      <c r="C4060" s="383" t="s">
        <v>8</v>
      </c>
      <c r="D4060" s="384">
        <v>46.29</v>
      </c>
    </row>
    <row r="4061" spans="1:4" s="380" customFormat="1" ht="13.5" x14ac:dyDescent="0.25">
      <c r="A4061" s="383">
        <v>92682</v>
      </c>
      <c r="B4061" s="383" t="s">
        <v>4026</v>
      </c>
      <c r="C4061" s="383" t="s">
        <v>8</v>
      </c>
      <c r="D4061" s="384">
        <v>58.9</v>
      </c>
    </row>
    <row r="4062" spans="1:4" s="380" customFormat="1" ht="13.5" x14ac:dyDescent="0.25">
      <c r="A4062" s="383">
        <v>92683</v>
      </c>
      <c r="B4062" s="383" t="s">
        <v>4027</v>
      </c>
      <c r="C4062" s="383" t="s">
        <v>8</v>
      </c>
      <c r="D4062" s="384">
        <v>69.17</v>
      </c>
    </row>
    <row r="4063" spans="1:4" s="380" customFormat="1" ht="13.5" x14ac:dyDescent="0.25">
      <c r="A4063" s="383">
        <v>92684</v>
      </c>
      <c r="B4063" s="383" t="s">
        <v>4028</v>
      </c>
      <c r="C4063" s="383" t="s">
        <v>8</v>
      </c>
      <c r="D4063" s="384">
        <v>95</v>
      </c>
    </row>
    <row r="4064" spans="1:4" s="380" customFormat="1" ht="13.5" x14ac:dyDescent="0.25">
      <c r="A4064" s="383">
        <v>92685</v>
      </c>
      <c r="B4064" s="383" t="s">
        <v>4029</v>
      </c>
      <c r="C4064" s="383" t="s">
        <v>8</v>
      </c>
      <c r="D4064" s="384">
        <v>155.85</v>
      </c>
    </row>
    <row r="4065" spans="1:4" s="380" customFormat="1" ht="13.5" x14ac:dyDescent="0.25">
      <c r="A4065" s="383">
        <v>92686</v>
      </c>
      <c r="B4065" s="383" t="s">
        <v>4030</v>
      </c>
      <c r="C4065" s="383" t="s">
        <v>8</v>
      </c>
      <c r="D4065" s="384">
        <v>200.37</v>
      </c>
    </row>
    <row r="4066" spans="1:4" s="380" customFormat="1" ht="13.5" x14ac:dyDescent="0.25">
      <c r="A4066" s="383">
        <v>92692</v>
      </c>
      <c r="B4066" s="383" t="s">
        <v>4031</v>
      </c>
      <c r="C4066" s="383" t="s">
        <v>8</v>
      </c>
      <c r="D4066" s="384">
        <v>12.81</v>
      </c>
    </row>
    <row r="4067" spans="1:4" s="380" customFormat="1" ht="13.5" x14ac:dyDescent="0.25">
      <c r="A4067" s="383">
        <v>92693</v>
      </c>
      <c r="B4067" s="383" t="s">
        <v>4032</v>
      </c>
      <c r="C4067" s="383" t="s">
        <v>8</v>
      </c>
      <c r="D4067" s="384">
        <v>13.2</v>
      </c>
    </row>
    <row r="4068" spans="1:4" s="380" customFormat="1" ht="13.5" x14ac:dyDescent="0.25">
      <c r="A4068" s="383">
        <v>92694</v>
      </c>
      <c r="B4068" s="383" t="s">
        <v>4033</v>
      </c>
      <c r="C4068" s="383" t="s">
        <v>8</v>
      </c>
      <c r="D4068" s="384">
        <v>20.170000000000002</v>
      </c>
    </row>
    <row r="4069" spans="1:4" s="380" customFormat="1" ht="13.5" x14ac:dyDescent="0.25">
      <c r="A4069" s="383">
        <v>92695</v>
      </c>
      <c r="B4069" s="383" t="s">
        <v>4034</v>
      </c>
      <c r="C4069" s="383" t="s">
        <v>8</v>
      </c>
      <c r="D4069" s="384">
        <v>20.56</v>
      </c>
    </row>
    <row r="4070" spans="1:4" s="380" customFormat="1" ht="13.5" x14ac:dyDescent="0.25">
      <c r="A4070" s="383">
        <v>92696</v>
      </c>
      <c r="B4070" s="383" t="s">
        <v>4035</v>
      </c>
      <c r="C4070" s="383" t="s">
        <v>8</v>
      </c>
      <c r="D4070" s="384">
        <v>31.49</v>
      </c>
    </row>
    <row r="4071" spans="1:4" s="380" customFormat="1" ht="13.5" x14ac:dyDescent="0.25">
      <c r="A4071" s="383">
        <v>92697</v>
      </c>
      <c r="B4071" s="383" t="s">
        <v>4036</v>
      </c>
      <c r="C4071" s="383" t="s">
        <v>8</v>
      </c>
      <c r="D4071" s="384">
        <v>33.270000000000003</v>
      </c>
    </row>
    <row r="4072" spans="1:4" s="380" customFormat="1" ht="13.5" x14ac:dyDescent="0.25">
      <c r="A4072" s="383">
        <v>92698</v>
      </c>
      <c r="B4072" s="383" t="s">
        <v>4037</v>
      </c>
      <c r="C4072" s="383" t="s">
        <v>8</v>
      </c>
      <c r="D4072" s="384">
        <v>18.93</v>
      </c>
    </row>
    <row r="4073" spans="1:4" s="380" customFormat="1" ht="13.5" x14ac:dyDescent="0.25">
      <c r="A4073" s="383">
        <v>92699</v>
      </c>
      <c r="B4073" s="383" t="s">
        <v>4038</v>
      </c>
      <c r="C4073" s="383" t="s">
        <v>8</v>
      </c>
      <c r="D4073" s="384">
        <v>17.64</v>
      </c>
    </row>
    <row r="4074" spans="1:4" s="380" customFormat="1" ht="13.5" x14ac:dyDescent="0.25">
      <c r="A4074" s="383">
        <v>92700</v>
      </c>
      <c r="B4074" s="383" t="s">
        <v>4039</v>
      </c>
      <c r="C4074" s="383" t="s">
        <v>8</v>
      </c>
      <c r="D4074" s="384">
        <v>30.71</v>
      </c>
    </row>
    <row r="4075" spans="1:4" s="380" customFormat="1" ht="13.5" x14ac:dyDescent="0.25">
      <c r="A4075" s="383">
        <v>92701</v>
      </c>
      <c r="B4075" s="383" t="s">
        <v>4040</v>
      </c>
      <c r="C4075" s="383" t="s">
        <v>8</v>
      </c>
      <c r="D4075" s="384">
        <v>28.78</v>
      </c>
    </row>
    <row r="4076" spans="1:4" s="380" customFormat="1" ht="13.5" x14ac:dyDescent="0.25">
      <c r="A4076" s="383">
        <v>92702</v>
      </c>
      <c r="B4076" s="383" t="s">
        <v>4041</v>
      </c>
      <c r="C4076" s="383" t="s">
        <v>8</v>
      </c>
      <c r="D4076" s="384">
        <v>47.81</v>
      </c>
    </row>
    <row r="4077" spans="1:4" s="380" customFormat="1" ht="13.5" x14ac:dyDescent="0.25">
      <c r="A4077" s="383">
        <v>92703</v>
      </c>
      <c r="B4077" s="383" t="s">
        <v>4042</v>
      </c>
      <c r="C4077" s="383" t="s">
        <v>8</v>
      </c>
      <c r="D4077" s="384">
        <v>45.44</v>
      </c>
    </row>
    <row r="4078" spans="1:4" s="380" customFormat="1" ht="13.5" x14ac:dyDescent="0.25">
      <c r="A4078" s="383">
        <v>92704</v>
      </c>
      <c r="B4078" s="383" t="s">
        <v>4043</v>
      </c>
      <c r="C4078" s="383" t="s">
        <v>8</v>
      </c>
      <c r="D4078" s="384">
        <v>23.76</v>
      </c>
    </row>
    <row r="4079" spans="1:4" s="380" customFormat="1" ht="13.5" x14ac:dyDescent="0.25">
      <c r="A4079" s="383">
        <v>92705</v>
      </c>
      <c r="B4079" s="383" t="s">
        <v>4044</v>
      </c>
      <c r="C4079" s="383" t="s">
        <v>8</v>
      </c>
      <c r="D4079" s="384">
        <v>37.99</v>
      </c>
    </row>
    <row r="4080" spans="1:4" s="380" customFormat="1" ht="13.5" x14ac:dyDescent="0.25">
      <c r="A4080" s="383">
        <v>92706</v>
      </c>
      <c r="B4080" s="383" t="s">
        <v>4045</v>
      </c>
      <c r="C4080" s="383" t="s">
        <v>8</v>
      </c>
      <c r="D4080" s="384">
        <v>61.46</v>
      </c>
    </row>
    <row r="4081" spans="1:4" s="380" customFormat="1" ht="13.5" x14ac:dyDescent="0.25">
      <c r="A4081" s="383">
        <v>92889</v>
      </c>
      <c r="B4081" s="383" t="s">
        <v>4046</v>
      </c>
      <c r="C4081" s="383" t="s">
        <v>8</v>
      </c>
      <c r="D4081" s="384">
        <v>125.77</v>
      </c>
    </row>
    <row r="4082" spans="1:4" s="380" customFormat="1" ht="13.5" x14ac:dyDescent="0.25">
      <c r="A4082" s="383">
        <v>92890</v>
      </c>
      <c r="B4082" s="383" t="s">
        <v>4047</v>
      </c>
      <c r="C4082" s="383" t="s">
        <v>8</v>
      </c>
      <c r="D4082" s="384">
        <v>192.69</v>
      </c>
    </row>
    <row r="4083" spans="1:4" s="380" customFormat="1" ht="13.5" x14ac:dyDescent="0.25">
      <c r="A4083" s="383">
        <v>92891</v>
      </c>
      <c r="B4083" s="383" t="s">
        <v>4048</v>
      </c>
      <c r="C4083" s="383" t="s">
        <v>8</v>
      </c>
      <c r="D4083" s="384">
        <v>284.58</v>
      </c>
    </row>
    <row r="4084" spans="1:4" s="380" customFormat="1" ht="13.5" x14ac:dyDescent="0.25">
      <c r="A4084" s="383">
        <v>92892</v>
      </c>
      <c r="B4084" s="383" t="s">
        <v>4049</v>
      </c>
      <c r="C4084" s="383" t="s">
        <v>8</v>
      </c>
      <c r="D4084" s="384">
        <v>52.81</v>
      </c>
    </row>
    <row r="4085" spans="1:4" s="380" customFormat="1" ht="13.5" x14ac:dyDescent="0.25">
      <c r="A4085" s="383">
        <v>92893</v>
      </c>
      <c r="B4085" s="383" t="s">
        <v>4050</v>
      </c>
      <c r="C4085" s="383" t="s">
        <v>8</v>
      </c>
      <c r="D4085" s="384">
        <v>76.3</v>
      </c>
    </row>
    <row r="4086" spans="1:4" s="380" customFormat="1" ht="13.5" x14ac:dyDescent="0.25">
      <c r="A4086" s="383">
        <v>92894</v>
      </c>
      <c r="B4086" s="383" t="s">
        <v>4051</v>
      </c>
      <c r="C4086" s="383" t="s">
        <v>8</v>
      </c>
      <c r="D4086" s="384">
        <v>91.56</v>
      </c>
    </row>
    <row r="4087" spans="1:4" s="380" customFormat="1" ht="13.5" x14ac:dyDescent="0.25">
      <c r="A4087" s="383">
        <v>92895</v>
      </c>
      <c r="B4087" s="383" t="s">
        <v>4052</v>
      </c>
      <c r="C4087" s="383" t="s">
        <v>8</v>
      </c>
      <c r="D4087" s="384">
        <v>125.74</v>
      </c>
    </row>
    <row r="4088" spans="1:4" s="380" customFormat="1" ht="13.5" x14ac:dyDescent="0.25">
      <c r="A4088" s="383">
        <v>92896</v>
      </c>
      <c r="B4088" s="383" t="s">
        <v>4053</v>
      </c>
      <c r="C4088" s="383" t="s">
        <v>8</v>
      </c>
      <c r="D4088" s="384">
        <v>194.1</v>
      </c>
    </row>
    <row r="4089" spans="1:4" s="380" customFormat="1" ht="13.5" x14ac:dyDescent="0.25">
      <c r="A4089" s="383">
        <v>92897</v>
      </c>
      <c r="B4089" s="383" t="s">
        <v>4054</v>
      </c>
      <c r="C4089" s="383" t="s">
        <v>8</v>
      </c>
      <c r="D4089" s="384">
        <v>287.5</v>
      </c>
    </row>
    <row r="4090" spans="1:4" s="380" customFormat="1" ht="13.5" x14ac:dyDescent="0.25">
      <c r="A4090" s="383">
        <v>92898</v>
      </c>
      <c r="B4090" s="383" t="s">
        <v>4055</v>
      </c>
      <c r="C4090" s="383" t="s">
        <v>8</v>
      </c>
      <c r="D4090" s="384">
        <v>44.93</v>
      </c>
    </row>
    <row r="4091" spans="1:4" s="380" customFormat="1" ht="13.5" x14ac:dyDescent="0.25">
      <c r="A4091" s="383">
        <v>92899</v>
      </c>
      <c r="B4091" s="383" t="s">
        <v>4056</v>
      </c>
      <c r="C4091" s="383" t="s">
        <v>8</v>
      </c>
      <c r="D4091" s="384">
        <v>67.349999999999994</v>
      </c>
    </row>
    <row r="4092" spans="1:4" s="380" customFormat="1" ht="13.5" x14ac:dyDescent="0.25">
      <c r="A4092" s="383">
        <v>92900</v>
      </c>
      <c r="B4092" s="383" t="s">
        <v>4057</v>
      </c>
      <c r="C4092" s="383" t="s">
        <v>8</v>
      </c>
      <c r="D4092" s="384">
        <v>81.36</v>
      </c>
    </row>
    <row r="4093" spans="1:4" s="380" customFormat="1" ht="13.5" x14ac:dyDescent="0.25">
      <c r="A4093" s="383">
        <v>92901</v>
      </c>
      <c r="B4093" s="383" t="s">
        <v>4058</v>
      </c>
      <c r="C4093" s="383" t="s">
        <v>8</v>
      </c>
      <c r="D4093" s="384">
        <v>113.99</v>
      </c>
    </row>
    <row r="4094" spans="1:4" s="380" customFormat="1" ht="13.5" x14ac:dyDescent="0.25">
      <c r="A4094" s="383">
        <v>92902</v>
      </c>
      <c r="B4094" s="383" t="s">
        <v>4059</v>
      </c>
      <c r="C4094" s="383" t="s">
        <v>8</v>
      </c>
      <c r="D4094" s="384">
        <v>180.03</v>
      </c>
    </row>
    <row r="4095" spans="1:4" s="380" customFormat="1" ht="13.5" x14ac:dyDescent="0.25">
      <c r="A4095" s="383">
        <v>92903</v>
      </c>
      <c r="B4095" s="383" t="s">
        <v>4060</v>
      </c>
      <c r="C4095" s="383" t="s">
        <v>8</v>
      </c>
      <c r="D4095" s="384">
        <v>271.14</v>
      </c>
    </row>
    <row r="4096" spans="1:4" s="380" customFormat="1" ht="13.5" x14ac:dyDescent="0.25">
      <c r="A4096" s="383">
        <v>92904</v>
      </c>
      <c r="B4096" s="383" t="s">
        <v>4061</v>
      </c>
      <c r="C4096" s="383" t="s">
        <v>8</v>
      </c>
      <c r="D4096" s="384">
        <v>30.82</v>
      </c>
    </row>
    <row r="4097" spans="1:4" s="380" customFormat="1" ht="13.5" x14ac:dyDescent="0.25">
      <c r="A4097" s="383">
        <v>92905</v>
      </c>
      <c r="B4097" s="383" t="s">
        <v>4062</v>
      </c>
      <c r="C4097" s="383" t="s">
        <v>8</v>
      </c>
      <c r="D4097" s="384">
        <v>43.68</v>
      </c>
    </row>
    <row r="4098" spans="1:4" s="380" customFormat="1" ht="13.5" x14ac:dyDescent="0.25">
      <c r="A4098" s="383">
        <v>92906</v>
      </c>
      <c r="B4098" s="383" t="s">
        <v>4063</v>
      </c>
      <c r="C4098" s="383" t="s">
        <v>8</v>
      </c>
      <c r="D4098" s="384">
        <v>52.47</v>
      </c>
    </row>
    <row r="4099" spans="1:4" s="380" customFormat="1" ht="13.5" x14ac:dyDescent="0.25">
      <c r="A4099" s="383">
        <v>92907</v>
      </c>
      <c r="B4099" s="383" t="s">
        <v>4064</v>
      </c>
      <c r="C4099" s="383" t="s">
        <v>8</v>
      </c>
      <c r="D4099" s="384">
        <v>65.03</v>
      </c>
    </row>
    <row r="4100" spans="1:4" s="380" customFormat="1" ht="13.5" x14ac:dyDescent="0.25">
      <c r="A4100" s="383">
        <v>92908</v>
      </c>
      <c r="B4100" s="383" t="s">
        <v>4065</v>
      </c>
      <c r="C4100" s="383" t="s">
        <v>8</v>
      </c>
      <c r="D4100" s="384">
        <v>65.03</v>
      </c>
    </row>
    <row r="4101" spans="1:4" s="380" customFormat="1" ht="13.5" x14ac:dyDescent="0.25">
      <c r="A4101" s="383">
        <v>92909</v>
      </c>
      <c r="B4101" s="383" t="s">
        <v>4066</v>
      </c>
      <c r="C4101" s="383" t="s">
        <v>8</v>
      </c>
      <c r="D4101" s="384">
        <v>65.03</v>
      </c>
    </row>
    <row r="4102" spans="1:4" s="380" customFormat="1" ht="13.5" x14ac:dyDescent="0.25">
      <c r="A4102" s="383">
        <v>92910</v>
      </c>
      <c r="B4102" s="383" t="s">
        <v>4067</v>
      </c>
      <c r="C4102" s="383" t="s">
        <v>8</v>
      </c>
      <c r="D4102" s="384">
        <v>95.95</v>
      </c>
    </row>
    <row r="4103" spans="1:4" s="380" customFormat="1" ht="13.5" x14ac:dyDescent="0.25">
      <c r="A4103" s="383">
        <v>92911</v>
      </c>
      <c r="B4103" s="383" t="s">
        <v>4068</v>
      </c>
      <c r="C4103" s="383" t="s">
        <v>8</v>
      </c>
      <c r="D4103" s="384">
        <v>95.95</v>
      </c>
    </row>
    <row r="4104" spans="1:4" s="380" customFormat="1" ht="13.5" x14ac:dyDescent="0.25">
      <c r="A4104" s="383">
        <v>92912</v>
      </c>
      <c r="B4104" s="383" t="s">
        <v>4069</v>
      </c>
      <c r="C4104" s="383" t="s">
        <v>8</v>
      </c>
      <c r="D4104" s="384">
        <v>130.57</v>
      </c>
    </row>
    <row r="4105" spans="1:4" s="380" customFormat="1" ht="13.5" x14ac:dyDescent="0.25">
      <c r="A4105" s="383">
        <v>92913</v>
      </c>
      <c r="B4105" s="383" t="s">
        <v>4070</v>
      </c>
      <c r="C4105" s="383" t="s">
        <v>8</v>
      </c>
      <c r="D4105" s="384">
        <v>133.01</v>
      </c>
    </row>
    <row r="4106" spans="1:4" s="380" customFormat="1" ht="13.5" x14ac:dyDescent="0.25">
      <c r="A4106" s="383">
        <v>92914</v>
      </c>
      <c r="B4106" s="383" t="s">
        <v>4071</v>
      </c>
      <c r="C4106" s="383" t="s">
        <v>8</v>
      </c>
      <c r="D4106" s="384">
        <v>133.01</v>
      </c>
    </row>
    <row r="4107" spans="1:4" s="380" customFormat="1" ht="13.5" x14ac:dyDescent="0.25">
      <c r="A4107" s="383">
        <v>92918</v>
      </c>
      <c r="B4107" s="383" t="s">
        <v>4072</v>
      </c>
      <c r="C4107" s="383" t="s">
        <v>8</v>
      </c>
      <c r="D4107" s="384">
        <v>33.47</v>
      </c>
    </row>
    <row r="4108" spans="1:4" s="380" customFormat="1" ht="13.5" x14ac:dyDescent="0.25">
      <c r="A4108" s="383">
        <v>92920</v>
      </c>
      <c r="B4108" s="383" t="s">
        <v>4073</v>
      </c>
      <c r="C4108" s="383" t="s">
        <v>8</v>
      </c>
      <c r="D4108" s="384">
        <v>33.71</v>
      </c>
    </row>
    <row r="4109" spans="1:4" s="380" customFormat="1" ht="13.5" x14ac:dyDescent="0.25">
      <c r="A4109" s="383">
        <v>92925</v>
      </c>
      <c r="B4109" s="383" t="s">
        <v>4074</v>
      </c>
      <c r="C4109" s="383" t="s">
        <v>8</v>
      </c>
      <c r="D4109" s="384">
        <v>41.95</v>
      </c>
    </row>
    <row r="4110" spans="1:4" s="380" customFormat="1" ht="13.5" x14ac:dyDescent="0.25">
      <c r="A4110" s="383">
        <v>92926</v>
      </c>
      <c r="B4110" s="383" t="s">
        <v>4075</v>
      </c>
      <c r="C4110" s="383" t="s">
        <v>8</v>
      </c>
      <c r="D4110" s="384">
        <v>41.94</v>
      </c>
    </row>
    <row r="4111" spans="1:4" s="380" customFormat="1" ht="13.5" x14ac:dyDescent="0.25">
      <c r="A4111" s="383">
        <v>92927</v>
      </c>
      <c r="B4111" s="383" t="s">
        <v>4076</v>
      </c>
      <c r="C4111" s="383" t="s">
        <v>8</v>
      </c>
      <c r="D4111" s="384">
        <v>41.94</v>
      </c>
    </row>
    <row r="4112" spans="1:4" s="380" customFormat="1" ht="13.5" x14ac:dyDescent="0.25">
      <c r="A4112" s="383">
        <v>92928</v>
      </c>
      <c r="B4112" s="383" t="s">
        <v>4077</v>
      </c>
      <c r="C4112" s="383" t="s">
        <v>8</v>
      </c>
      <c r="D4112" s="384">
        <v>48.16</v>
      </c>
    </row>
    <row r="4113" spans="1:4" s="380" customFormat="1" ht="13.5" x14ac:dyDescent="0.25">
      <c r="A4113" s="383">
        <v>92929</v>
      </c>
      <c r="B4113" s="383" t="s">
        <v>4078</v>
      </c>
      <c r="C4113" s="383" t="s">
        <v>8</v>
      </c>
      <c r="D4113" s="384">
        <v>48.16</v>
      </c>
    </row>
    <row r="4114" spans="1:4" s="380" customFormat="1" ht="13.5" x14ac:dyDescent="0.25">
      <c r="A4114" s="383">
        <v>92930</v>
      </c>
      <c r="B4114" s="383" t="s">
        <v>4079</v>
      </c>
      <c r="C4114" s="383" t="s">
        <v>8</v>
      </c>
      <c r="D4114" s="384">
        <v>48.16</v>
      </c>
    </row>
    <row r="4115" spans="1:4" s="380" customFormat="1" ht="13.5" x14ac:dyDescent="0.25">
      <c r="A4115" s="383">
        <v>92931</v>
      </c>
      <c r="B4115" s="383" t="s">
        <v>4080</v>
      </c>
      <c r="C4115" s="383" t="s">
        <v>8</v>
      </c>
      <c r="D4115" s="384">
        <v>65</v>
      </c>
    </row>
    <row r="4116" spans="1:4" s="380" customFormat="1" ht="13.5" x14ac:dyDescent="0.25">
      <c r="A4116" s="383">
        <v>92932</v>
      </c>
      <c r="B4116" s="383" t="s">
        <v>4081</v>
      </c>
      <c r="C4116" s="383" t="s">
        <v>8</v>
      </c>
      <c r="D4116" s="384">
        <v>65</v>
      </c>
    </row>
    <row r="4117" spans="1:4" s="380" customFormat="1" ht="13.5" x14ac:dyDescent="0.25">
      <c r="A4117" s="383">
        <v>92933</v>
      </c>
      <c r="B4117" s="383" t="s">
        <v>4082</v>
      </c>
      <c r="C4117" s="383" t="s">
        <v>8</v>
      </c>
      <c r="D4117" s="384">
        <v>65</v>
      </c>
    </row>
    <row r="4118" spans="1:4" s="380" customFormat="1" ht="13.5" x14ac:dyDescent="0.25">
      <c r="A4118" s="383">
        <v>92934</v>
      </c>
      <c r="B4118" s="383" t="s">
        <v>4083</v>
      </c>
      <c r="C4118" s="383" t="s">
        <v>8</v>
      </c>
      <c r="D4118" s="384">
        <v>97.36</v>
      </c>
    </row>
    <row r="4119" spans="1:4" s="380" customFormat="1" ht="13.5" x14ac:dyDescent="0.25">
      <c r="A4119" s="383">
        <v>92935</v>
      </c>
      <c r="B4119" s="383" t="s">
        <v>4084</v>
      </c>
      <c r="C4119" s="383" t="s">
        <v>8</v>
      </c>
      <c r="D4119" s="384">
        <v>97.36</v>
      </c>
    </row>
    <row r="4120" spans="1:4" s="380" customFormat="1" ht="13.5" x14ac:dyDescent="0.25">
      <c r="A4120" s="383">
        <v>92936</v>
      </c>
      <c r="B4120" s="383" t="s">
        <v>4085</v>
      </c>
      <c r="C4120" s="383" t="s">
        <v>8</v>
      </c>
      <c r="D4120" s="384">
        <v>135.93</v>
      </c>
    </row>
    <row r="4121" spans="1:4" s="380" customFormat="1" ht="13.5" x14ac:dyDescent="0.25">
      <c r="A4121" s="383">
        <v>92937</v>
      </c>
      <c r="B4121" s="383" t="s">
        <v>4086</v>
      </c>
      <c r="C4121" s="383" t="s">
        <v>8</v>
      </c>
      <c r="D4121" s="384">
        <v>135.93</v>
      </c>
    </row>
    <row r="4122" spans="1:4" s="380" customFormat="1" ht="13.5" x14ac:dyDescent="0.25">
      <c r="A4122" s="383">
        <v>92938</v>
      </c>
      <c r="B4122" s="383" t="s">
        <v>4087</v>
      </c>
      <c r="C4122" s="383" t="s">
        <v>8</v>
      </c>
      <c r="D4122" s="384">
        <v>25.59</v>
      </c>
    </row>
    <row r="4123" spans="1:4" s="380" customFormat="1" ht="13.5" x14ac:dyDescent="0.25">
      <c r="A4123" s="383">
        <v>92939</v>
      </c>
      <c r="B4123" s="383" t="s">
        <v>4088</v>
      </c>
      <c r="C4123" s="383" t="s">
        <v>8</v>
      </c>
      <c r="D4123" s="384">
        <v>25.83</v>
      </c>
    </row>
    <row r="4124" spans="1:4" s="380" customFormat="1" ht="13.5" x14ac:dyDescent="0.25">
      <c r="A4124" s="383">
        <v>92940</v>
      </c>
      <c r="B4124" s="383" t="s">
        <v>4089</v>
      </c>
      <c r="C4124" s="383" t="s">
        <v>8</v>
      </c>
      <c r="D4124" s="384">
        <v>33</v>
      </c>
    </row>
    <row r="4125" spans="1:4" s="380" customFormat="1" ht="13.5" x14ac:dyDescent="0.25">
      <c r="A4125" s="383">
        <v>92941</v>
      </c>
      <c r="B4125" s="383" t="s">
        <v>4090</v>
      </c>
      <c r="C4125" s="383" t="s">
        <v>8</v>
      </c>
      <c r="D4125" s="384">
        <v>32.99</v>
      </c>
    </row>
    <row r="4126" spans="1:4" s="380" customFormat="1" ht="13.5" x14ac:dyDescent="0.25">
      <c r="A4126" s="383">
        <v>92942</v>
      </c>
      <c r="B4126" s="383" t="s">
        <v>4091</v>
      </c>
      <c r="C4126" s="383" t="s">
        <v>8</v>
      </c>
      <c r="D4126" s="384">
        <v>32.99</v>
      </c>
    </row>
    <row r="4127" spans="1:4" s="380" customFormat="1" ht="13.5" x14ac:dyDescent="0.25">
      <c r="A4127" s="383">
        <v>92943</v>
      </c>
      <c r="B4127" s="383" t="s">
        <v>4092</v>
      </c>
      <c r="C4127" s="383" t="s">
        <v>8</v>
      </c>
      <c r="D4127" s="384">
        <v>37.96</v>
      </c>
    </row>
    <row r="4128" spans="1:4" s="380" customFormat="1" ht="13.5" x14ac:dyDescent="0.25">
      <c r="A4128" s="383">
        <v>92944</v>
      </c>
      <c r="B4128" s="383" t="s">
        <v>4093</v>
      </c>
      <c r="C4128" s="383" t="s">
        <v>8</v>
      </c>
      <c r="D4128" s="384">
        <v>37.96</v>
      </c>
    </row>
    <row r="4129" spans="1:4" s="380" customFormat="1" ht="13.5" x14ac:dyDescent="0.25">
      <c r="A4129" s="383">
        <v>92945</v>
      </c>
      <c r="B4129" s="383" t="s">
        <v>4094</v>
      </c>
      <c r="C4129" s="383" t="s">
        <v>8</v>
      </c>
      <c r="D4129" s="384">
        <v>37.96</v>
      </c>
    </row>
    <row r="4130" spans="1:4" s="380" customFormat="1" ht="13.5" x14ac:dyDescent="0.25">
      <c r="A4130" s="383">
        <v>92946</v>
      </c>
      <c r="B4130" s="383" t="s">
        <v>4095</v>
      </c>
      <c r="C4130" s="383" t="s">
        <v>8</v>
      </c>
      <c r="D4130" s="384">
        <v>53.25</v>
      </c>
    </row>
    <row r="4131" spans="1:4" s="380" customFormat="1" ht="13.5" x14ac:dyDescent="0.25">
      <c r="A4131" s="383">
        <v>92947</v>
      </c>
      <c r="B4131" s="383" t="s">
        <v>4096</v>
      </c>
      <c r="C4131" s="383" t="s">
        <v>8</v>
      </c>
      <c r="D4131" s="384">
        <v>53.25</v>
      </c>
    </row>
    <row r="4132" spans="1:4" s="380" customFormat="1" ht="13.5" x14ac:dyDescent="0.25">
      <c r="A4132" s="383">
        <v>92948</v>
      </c>
      <c r="B4132" s="383" t="s">
        <v>4097</v>
      </c>
      <c r="C4132" s="383" t="s">
        <v>8</v>
      </c>
      <c r="D4132" s="384">
        <v>53.25</v>
      </c>
    </row>
    <row r="4133" spans="1:4" s="380" customFormat="1" ht="13.5" x14ac:dyDescent="0.25">
      <c r="A4133" s="383">
        <v>92949</v>
      </c>
      <c r="B4133" s="383" t="s">
        <v>4098</v>
      </c>
      <c r="C4133" s="383" t="s">
        <v>8</v>
      </c>
      <c r="D4133" s="384">
        <v>83.29</v>
      </c>
    </row>
    <row r="4134" spans="1:4" s="380" customFormat="1" ht="13.5" x14ac:dyDescent="0.25">
      <c r="A4134" s="383">
        <v>92950</v>
      </c>
      <c r="B4134" s="383" t="s">
        <v>4099</v>
      </c>
      <c r="C4134" s="383" t="s">
        <v>8</v>
      </c>
      <c r="D4134" s="384">
        <v>83.29</v>
      </c>
    </row>
    <row r="4135" spans="1:4" s="380" customFormat="1" ht="13.5" x14ac:dyDescent="0.25">
      <c r="A4135" s="383">
        <v>92951</v>
      </c>
      <c r="B4135" s="383" t="s">
        <v>4100</v>
      </c>
      <c r="C4135" s="383" t="s">
        <v>8</v>
      </c>
      <c r="D4135" s="384">
        <v>119.57</v>
      </c>
    </row>
    <row r="4136" spans="1:4" s="380" customFormat="1" ht="13.5" x14ac:dyDescent="0.25">
      <c r="A4136" s="383">
        <v>92952</v>
      </c>
      <c r="B4136" s="383" t="s">
        <v>4101</v>
      </c>
      <c r="C4136" s="383" t="s">
        <v>8</v>
      </c>
      <c r="D4136" s="384">
        <v>119.57</v>
      </c>
    </row>
    <row r="4137" spans="1:4" s="380" customFormat="1" ht="13.5" x14ac:dyDescent="0.25">
      <c r="A4137" s="383">
        <v>92953</v>
      </c>
      <c r="B4137" s="383" t="s">
        <v>4102</v>
      </c>
      <c r="C4137" s="383" t="s">
        <v>8</v>
      </c>
      <c r="D4137" s="384">
        <v>21.86</v>
      </c>
    </row>
    <row r="4138" spans="1:4" s="380" customFormat="1" ht="13.5" x14ac:dyDescent="0.25">
      <c r="A4138" s="383">
        <v>93050</v>
      </c>
      <c r="B4138" s="383" t="s">
        <v>4103</v>
      </c>
      <c r="C4138" s="383" t="s">
        <v>8</v>
      </c>
      <c r="D4138" s="384">
        <v>12.05</v>
      </c>
    </row>
    <row r="4139" spans="1:4" s="380" customFormat="1" ht="13.5" x14ac:dyDescent="0.25">
      <c r="A4139" s="383">
        <v>93051</v>
      </c>
      <c r="B4139" s="383" t="s">
        <v>4104</v>
      </c>
      <c r="C4139" s="383" t="s">
        <v>8</v>
      </c>
      <c r="D4139" s="384">
        <v>11.07</v>
      </c>
    </row>
    <row r="4140" spans="1:4" s="380" customFormat="1" ht="13.5" x14ac:dyDescent="0.25">
      <c r="A4140" s="383">
        <v>93052</v>
      </c>
      <c r="B4140" s="383" t="s">
        <v>4105</v>
      </c>
      <c r="C4140" s="383" t="s">
        <v>8</v>
      </c>
      <c r="D4140" s="384">
        <v>565.54999999999995</v>
      </c>
    </row>
    <row r="4141" spans="1:4" s="380" customFormat="1" ht="13.5" x14ac:dyDescent="0.25">
      <c r="A4141" s="383">
        <v>93054</v>
      </c>
      <c r="B4141" s="383" t="s">
        <v>4106</v>
      </c>
      <c r="C4141" s="383" t="s">
        <v>8</v>
      </c>
      <c r="D4141" s="384">
        <v>23.59</v>
      </c>
    </row>
    <row r="4142" spans="1:4" s="380" customFormat="1" ht="13.5" x14ac:dyDescent="0.25">
      <c r="A4142" s="383">
        <v>93055</v>
      </c>
      <c r="B4142" s="383" t="s">
        <v>4107</v>
      </c>
      <c r="C4142" s="383" t="s">
        <v>8</v>
      </c>
      <c r="D4142" s="384">
        <v>48.71</v>
      </c>
    </row>
    <row r="4143" spans="1:4" s="380" customFormat="1" ht="13.5" x14ac:dyDescent="0.25">
      <c r="A4143" s="383">
        <v>93056</v>
      </c>
      <c r="B4143" s="383" t="s">
        <v>4108</v>
      </c>
      <c r="C4143" s="383" t="s">
        <v>8</v>
      </c>
      <c r="D4143" s="384">
        <v>17.79</v>
      </c>
    </row>
    <row r="4144" spans="1:4" s="380" customFormat="1" ht="13.5" x14ac:dyDescent="0.25">
      <c r="A4144" s="383">
        <v>93057</v>
      </c>
      <c r="B4144" s="383" t="s">
        <v>4109</v>
      </c>
      <c r="C4144" s="383" t="s">
        <v>8</v>
      </c>
      <c r="D4144" s="384">
        <v>15.44</v>
      </c>
    </row>
    <row r="4145" spans="1:4" s="380" customFormat="1" ht="13.5" x14ac:dyDescent="0.25">
      <c r="A4145" s="383">
        <v>93058</v>
      </c>
      <c r="B4145" s="383" t="s">
        <v>4110</v>
      </c>
      <c r="C4145" s="383" t="s">
        <v>8</v>
      </c>
      <c r="D4145" s="384">
        <v>621.87</v>
      </c>
    </row>
    <row r="4146" spans="1:4" s="380" customFormat="1" ht="13.5" x14ac:dyDescent="0.25">
      <c r="A4146" s="383">
        <v>93059</v>
      </c>
      <c r="B4146" s="383" t="s">
        <v>4111</v>
      </c>
      <c r="C4146" s="383" t="s">
        <v>8</v>
      </c>
      <c r="D4146" s="384">
        <v>32.5</v>
      </c>
    </row>
    <row r="4147" spans="1:4" s="380" customFormat="1" ht="13.5" x14ac:dyDescent="0.25">
      <c r="A4147" s="383">
        <v>93060</v>
      </c>
      <c r="B4147" s="383" t="s">
        <v>4112</v>
      </c>
      <c r="C4147" s="383" t="s">
        <v>8</v>
      </c>
      <c r="D4147" s="384">
        <v>85.19</v>
      </c>
    </row>
    <row r="4148" spans="1:4" s="380" customFormat="1" ht="13.5" x14ac:dyDescent="0.25">
      <c r="A4148" s="383">
        <v>93061</v>
      </c>
      <c r="B4148" s="383" t="s">
        <v>4113</v>
      </c>
      <c r="C4148" s="383" t="s">
        <v>8</v>
      </c>
      <c r="D4148" s="384">
        <v>33.79</v>
      </c>
    </row>
    <row r="4149" spans="1:4" s="380" customFormat="1" ht="13.5" x14ac:dyDescent="0.25">
      <c r="A4149" s="383">
        <v>93062</v>
      </c>
      <c r="B4149" s="383" t="s">
        <v>4114</v>
      </c>
      <c r="C4149" s="383" t="s">
        <v>8</v>
      </c>
      <c r="D4149" s="384">
        <v>29.23</v>
      </c>
    </row>
    <row r="4150" spans="1:4" s="380" customFormat="1" ht="13.5" x14ac:dyDescent="0.25">
      <c r="A4150" s="383">
        <v>93063</v>
      </c>
      <c r="B4150" s="383" t="s">
        <v>4115</v>
      </c>
      <c r="C4150" s="383" t="s">
        <v>8</v>
      </c>
      <c r="D4150" s="384">
        <v>712.27</v>
      </c>
    </row>
    <row r="4151" spans="1:4" s="380" customFormat="1" ht="13.5" x14ac:dyDescent="0.25">
      <c r="A4151" s="383">
        <v>93064</v>
      </c>
      <c r="B4151" s="383" t="s">
        <v>4116</v>
      </c>
      <c r="C4151" s="383" t="s">
        <v>8</v>
      </c>
      <c r="D4151" s="384">
        <v>52.45</v>
      </c>
    </row>
    <row r="4152" spans="1:4" s="380" customFormat="1" ht="13.5" x14ac:dyDescent="0.25">
      <c r="A4152" s="383">
        <v>93065</v>
      </c>
      <c r="B4152" s="383" t="s">
        <v>4117</v>
      </c>
      <c r="C4152" s="383" t="s">
        <v>8</v>
      </c>
      <c r="D4152" s="384">
        <v>49.08</v>
      </c>
    </row>
    <row r="4153" spans="1:4" s="380" customFormat="1" ht="13.5" x14ac:dyDescent="0.25">
      <c r="A4153" s="383">
        <v>93066</v>
      </c>
      <c r="B4153" s="383" t="s">
        <v>4118</v>
      </c>
      <c r="C4153" s="383" t="s">
        <v>8</v>
      </c>
      <c r="D4153" s="384">
        <v>894.18</v>
      </c>
    </row>
    <row r="4154" spans="1:4" s="380" customFormat="1" ht="13.5" x14ac:dyDescent="0.25">
      <c r="A4154" s="383">
        <v>93067</v>
      </c>
      <c r="B4154" s="383" t="s">
        <v>4119</v>
      </c>
      <c r="C4154" s="383" t="s">
        <v>8</v>
      </c>
      <c r="D4154" s="384">
        <v>77.98</v>
      </c>
    </row>
    <row r="4155" spans="1:4" s="380" customFormat="1" ht="13.5" x14ac:dyDescent="0.25">
      <c r="A4155" s="383">
        <v>93068</v>
      </c>
      <c r="B4155" s="383" t="s">
        <v>4120</v>
      </c>
      <c r="C4155" s="383" t="s">
        <v>8</v>
      </c>
      <c r="D4155" s="384">
        <v>68.11</v>
      </c>
    </row>
    <row r="4156" spans="1:4" s="380" customFormat="1" ht="13.5" x14ac:dyDescent="0.25">
      <c r="A4156" s="383">
        <v>93069</v>
      </c>
      <c r="B4156" s="383" t="s">
        <v>4121</v>
      </c>
      <c r="C4156" s="383" t="s">
        <v>8</v>
      </c>
      <c r="D4156" s="385">
        <v>1239.3599999999999</v>
      </c>
    </row>
    <row r="4157" spans="1:4" s="380" customFormat="1" ht="13.5" x14ac:dyDescent="0.25">
      <c r="A4157" s="383">
        <v>93070</v>
      </c>
      <c r="B4157" s="383" t="s">
        <v>4122</v>
      </c>
      <c r="C4157" s="383" t="s">
        <v>8</v>
      </c>
      <c r="D4157" s="384">
        <v>198.24</v>
      </c>
    </row>
    <row r="4158" spans="1:4" s="380" customFormat="1" ht="13.5" x14ac:dyDescent="0.25">
      <c r="A4158" s="383">
        <v>93071</v>
      </c>
      <c r="B4158" s="383" t="s">
        <v>4123</v>
      </c>
      <c r="C4158" s="383" t="s">
        <v>8</v>
      </c>
      <c r="D4158" s="384">
        <v>184</v>
      </c>
    </row>
    <row r="4159" spans="1:4" s="380" customFormat="1" ht="13.5" x14ac:dyDescent="0.25">
      <c r="A4159" s="383">
        <v>93072</v>
      </c>
      <c r="B4159" s="383" t="s">
        <v>4124</v>
      </c>
      <c r="C4159" s="383" t="s">
        <v>8</v>
      </c>
      <c r="D4159" s="385">
        <v>1635.35</v>
      </c>
    </row>
    <row r="4160" spans="1:4" s="380" customFormat="1" ht="13.5" x14ac:dyDescent="0.25">
      <c r="A4160" s="383">
        <v>93073</v>
      </c>
      <c r="B4160" s="383" t="s">
        <v>4125</v>
      </c>
      <c r="C4160" s="383" t="s">
        <v>8</v>
      </c>
      <c r="D4160" s="384">
        <v>88.99</v>
      </c>
    </row>
    <row r="4161" spans="1:4" s="380" customFormat="1" ht="13.5" x14ac:dyDescent="0.25">
      <c r="A4161" s="383">
        <v>93074</v>
      </c>
      <c r="B4161" s="383" t="s">
        <v>4126</v>
      </c>
      <c r="C4161" s="383" t="s">
        <v>8</v>
      </c>
      <c r="D4161" s="384">
        <v>12.45</v>
      </c>
    </row>
    <row r="4162" spans="1:4" s="380" customFormat="1" ht="13.5" x14ac:dyDescent="0.25">
      <c r="A4162" s="383">
        <v>93075</v>
      </c>
      <c r="B4162" s="383" t="s">
        <v>4127</v>
      </c>
      <c r="C4162" s="383" t="s">
        <v>8</v>
      </c>
      <c r="D4162" s="384">
        <v>21.85</v>
      </c>
    </row>
    <row r="4163" spans="1:4" s="380" customFormat="1" ht="13.5" x14ac:dyDescent="0.25">
      <c r="A4163" s="383">
        <v>93076</v>
      </c>
      <c r="B4163" s="383" t="s">
        <v>4128</v>
      </c>
      <c r="C4163" s="383" t="s">
        <v>8</v>
      </c>
      <c r="D4163" s="384">
        <v>20.9</v>
      </c>
    </row>
    <row r="4164" spans="1:4" s="380" customFormat="1" ht="13.5" x14ac:dyDescent="0.25">
      <c r="A4164" s="383">
        <v>93077</v>
      </c>
      <c r="B4164" s="383" t="s">
        <v>4129</v>
      </c>
      <c r="C4164" s="383" t="s">
        <v>8</v>
      </c>
      <c r="D4164" s="384">
        <v>31.46</v>
      </c>
    </row>
    <row r="4165" spans="1:4" s="380" customFormat="1" ht="13.5" x14ac:dyDescent="0.25">
      <c r="A4165" s="383">
        <v>93078</v>
      </c>
      <c r="B4165" s="383" t="s">
        <v>4130</v>
      </c>
      <c r="C4165" s="383" t="s">
        <v>8</v>
      </c>
      <c r="D4165" s="384">
        <v>34.229999999999997</v>
      </c>
    </row>
    <row r="4166" spans="1:4" s="380" customFormat="1" ht="13.5" x14ac:dyDescent="0.25">
      <c r="A4166" s="383">
        <v>93079</v>
      </c>
      <c r="B4166" s="383" t="s">
        <v>4131</v>
      </c>
      <c r="C4166" s="383" t="s">
        <v>8</v>
      </c>
      <c r="D4166" s="384">
        <v>29.76</v>
      </c>
    </row>
    <row r="4167" spans="1:4" s="380" customFormat="1" ht="13.5" x14ac:dyDescent="0.25">
      <c r="A4167" s="383">
        <v>93080</v>
      </c>
      <c r="B4167" s="383" t="s">
        <v>4132</v>
      </c>
      <c r="C4167" s="383" t="s">
        <v>8</v>
      </c>
      <c r="D4167" s="384">
        <v>8.1199999999999992</v>
      </c>
    </row>
    <row r="4168" spans="1:4" s="380" customFormat="1" ht="13.5" x14ac:dyDescent="0.25">
      <c r="A4168" s="383">
        <v>93081</v>
      </c>
      <c r="B4168" s="383" t="s">
        <v>4133</v>
      </c>
      <c r="C4168" s="383" t="s">
        <v>8</v>
      </c>
      <c r="D4168" s="384">
        <v>20.05</v>
      </c>
    </row>
    <row r="4169" spans="1:4" s="380" customFormat="1" ht="13.5" x14ac:dyDescent="0.25">
      <c r="A4169" s="383">
        <v>93082</v>
      </c>
      <c r="B4169" s="383" t="s">
        <v>4134</v>
      </c>
      <c r="C4169" s="383" t="s">
        <v>8</v>
      </c>
      <c r="D4169" s="384">
        <v>24.8</v>
      </c>
    </row>
    <row r="4170" spans="1:4" s="380" customFormat="1" ht="13.5" x14ac:dyDescent="0.25">
      <c r="A4170" s="383">
        <v>93083</v>
      </c>
      <c r="B4170" s="383" t="s">
        <v>4135</v>
      </c>
      <c r="C4170" s="383" t="s">
        <v>8</v>
      </c>
      <c r="D4170" s="384">
        <v>488.56</v>
      </c>
    </row>
    <row r="4171" spans="1:4" s="380" customFormat="1" ht="13.5" x14ac:dyDescent="0.25">
      <c r="A4171" s="383">
        <v>93084</v>
      </c>
      <c r="B4171" s="383" t="s">
        <v>4136</v>
      </c>
      <c r="C4171" s="383" t="s">
        <v>8</v>
      </c>
      <c r="D4171" s="384">
        <v>13.83</v>
      </c>
    </row>
    <row r="4172" spans="1:4" s="380" customFormat="1" ht="13.5" x14ac:dyDescent="0.25">
      <c r="A4172" s="383">
        <v>93085</v>
      </c>
      <c r="B4172" s="383" t="s">
        <v>4137</v>
      </c>
      <c r="C4172" s="383" t="s">
        <v>8</v>
      </c>
      <c r="D4172" s="384">
        <v>12.85</v>
      </c>
    </row>
    <row r="4173" spans="1:4" s="380" customFormat="1" ht="13.5" x14ac:dyDescent="0.25">
      <c r="A4173" s="383">
        <v>93086</v>
      </c>
      <c r="B4173" s="383" t="s">
        <v>4138</v>
      </c>
      <c r="C4173" s="383" t="s">
        <v>8</v>
      </c>
      <c r="D4173" s="384">
        <v>567.33000000000004</v>
      </c>
    </row>
    <row r="4174" spans="1:4" s="380" customFormat="1" ht="13.5" x14ac:dyDescent="0.25">
      <c r="A4174" s="383">
        <v>93087</v>
      </c>
      <c r="B4174" s="383" t="s">
        <v>4139</v>
      </c>
      <c r="C4174" s="383" t="s">
        <v>8</v>
      </c>
      <c r="D4174" s="384">
        <v>21.69</v>
      </c>
    </row>
    <row r="4175" spans="1:4" s="380" customFormat="1" ht="13.5" x14ac:dyDescent="0.25">
      <c r="A4175" s="383">
        <v>93088</v>
      </c>
      <c r="B4175" s="383" t="s">
        <v>4140</v>
      </c>
      <c r="C4175" s="383" t="s">
        <v>8</v>
      </c>
      <c r="D4175" s="384">
        <v>25.54</v>
      </c>
    </row>
    <row r="4176" spans="1:4" s="380" customFormat="1" ht="13.5" x14ac:dyDescent="0.25">
      <c r="A4176" s="383">
        <v>93089</v>
      </c>
      <c r="B4176" s="383" t="s">
        <v>4141</v>
      </c>
      <c r="C4176" s="383" t="s">
        <v>8</v>
      </c>
      <c r="D4176" s="384">
        <v>50.49</v>
      </c>
    </row>
    <row r="4177" spans="1:4" s="380" customFormat="1" ht="13.5" x14ac:dyDescent="0.25">
      <c r="A4177" s="383">
        <v>93090</v>
      </c>
      <c r="B4177" s="383" t="s">
        <v>4142</v>
      </c>
      <c r="C4177" s="383" t="s">
        <v>8</v>
      </c>
      <c r="D4177" s="384">
        <v>19.57</v>
      </c>
    </row>
    <row r="4178" spans="1:4" s="380" customFormat="1" ht="13.5" x14ac:dyDescent="0.25">
      <c r="A4178" s="383">
        <v>93091</v>
      </c>
      <c r="B4178" s="383" t="s">
        <v>4143</v>
      </c>
      <c r="C4178" s="383" t="s">
        <v>8</v>
      </c>
      <c r="D4178" s="384">
        <v>17.22</v>
      </c>
    </row>
    <row r="4179" spans="1:4" s="380" customFormat="1" ht="13.5" x14ac:dyDescent="0.25">
      <c r="A4179" s="383">
        <v>93092</v>
      </c>
      <c r="B4179" s="383" t="s">
        <v>4144</v>
      </c>
      <c r="C4179" s="383" t="s">
        <v>8</v>
      </c>
      <c r="D4179" s="384">
        <v>623.65</v>
      </c>
    </row>
    <row r="4180" spans="1:4" s="380" customFormat="1" ht="13.5" x14ac:dyDescent="0.25">
      <c r="A4180" s="383">
        <v>93093</v>
      </c>
      <c r="B4180" s="383" t="s">
        <v>4145</v>
      </c>
      <c r="C4180" s="383" t="s">
        <v>8</v>
      </c>
      <c r="D4180" s="384">
        <v>34.28</v>
      </c>
    </row>
    <row r="4181" spans="1:4" s="380" customFormat="1" ht="13.5" x14ac:dyDescent="0.25">
      <c r="A4181" s="383">
        <v>93094</v>
      </c>
      <c r="B4181" s="383" t="s">
        <v>4146</v>
      </c>
      <c r="C4181" s="383" t="s">
        <v>8</v>
      </c>
      <c r="D4181" s="384">
        <v>86.97</v>
      </c>
    </row>
    <row r="4182" spans="1:4" s="380" customFormat="1" ht="13.5" x14ac:dyDescent="0.25">
      <c r="A4182" s="383">
        <v>93095</v>
      </c>
      <c r="B4182" s="383" t="s">
        <v>4147</v>
      </c>
      <c r="C4182" s="383" t="s">
        <v>8</v>
      </c>
      <c r="D4182" s="384">
        <v>64.48</v>
      </c>
    </row>
    <row r="4183" spans="1:4" s="380" customFormat="1" ht="13.5" x14ac:dyDescent="0.25">
      <c r="A4183" s="383">
        <v>93096</v>
      </c>
      <c r="B4183" s="383" t="s">
        <v>4148</v>
      </c>
      <c r="C4183" s="383" t="s">
        <v>8</v>
      </c>
      <c r="D4183" s="384">
        <v>92.47</v>
      </c>
    </row>
    <row r="4184" spans="1:4" s="380" customFormat="1" ht="13.5" x14ac:dyDescent="0.25">
      <c r="A4184" s="383">
        <v>93097</v>
      </c>
      <c r="B4184" s="383" t="s">
        <v>4149</v>
      </c>
      <c r="C4184" s="383" t="s">
        <v>8</v>
      </c>
      <c r="D4184" s="384">
        <v>12.67</v>
      </c>
    </row>
    <row r="4185" spans="1:4" s="380" customFormat="1" ht="13.5" x14ac:dyDescent="0.25">
      <c r="A4185" s="383">
        <v>93098</v>
      </c>
      <c r="B4185" s="383" t="s">
        <v>4150</v>
      </c>
      <c r="C4185" s="383" t="s">
        <v>8</v>
      </c>
      <c r="D4185" s="384">
        <v>22.07</v>
      </c>
    </row>
    <row r="4186" spans="1:4" s="380" customFormat="1" ht="13.5" x14ac:dyDescent="0.25">
      <c r="A4186" s="383">
        <v>93099</v>
      </c>
      <c r="B4186" s="383" t="s">
        <v>4151</v>
      </c>
      <c r="C4186" s="383" t="s">
        <v>8</v>
      </c>
      <c r="D4186" s="384">
        <v>23.31</v>
      </c>
    </row>
    <row r="4187" spans="1:4" s="380" customFormat="1" ht="13.5" x14ac:dyDescent="0.25">
      <c r="A4187" s="383">
        <v>93100</v>
      </c>
      <c r="B4187" s="383" t="s">
        <v>4152</v>
      </c>
      <c r="C4187" s="383" t="s">
        <v>8</v>
      </c>
      <c r="D4187" s="384">
        <v>33.869999999999997</v>
      </c>
    </row>
    <row r="4188" spans="1:4" s="380" customFormat="1" ht="13.5" x14ac:dyDescent="0.25">
      <c r="A4188" s="383">
        <v>93101</v>
      </c>
      <c r="B4188" s="383" t="s">
        <v>4153</v>
      </c>
      <c r="C4188" s="383" t="s">
        <v>8</v>
      </c>
      <c r="D4188" s="384">
        <v>36.64</v>
      </c>
    </row>
    <row r="4189" spans="1:4" s="380" customFormat="1" ht="13.5" x14ac:dyDescent="0.25">
      <c r="A4189" s="383">
        <v>93102</v>
      </c>
      <c r="B4189" s="383" t="s">
        <v>4154</v>
      </c>
      <c r="C4189" s="383" t="s">
        <v>8</v>
      </c>
      <c r="D4189" s="384">
        <v>31.96</v>
      </c>
    </row>
    <row r="4190" spans="1:4" s="380" customFormat="1" ht="13.5" x14ac:dyDescent="0.25">
      <c r="A4190" s="383">
        <v>93103</v>
      </c>
      <c r="B4190" s="383" t="s">
        <v>4155</v>
      </c>
      <c r="C4190" s="383" t="s">
        <v>8</v>
      </c>
      <c r="D4190" s="384">
        <v>8.3000000000000007</v>
      </c>
    </row>
    <row r="4191" spans="1:4" s="380" customFormat="1" ht="13.5" x14ac:dyDescent="0.25">
      <c r="A4191" s="383">
        <v>93104</v>
      </c>
      <c r="B4191" s="383" t="s">
        <v>4156</v>
      </c>
      <c r="C4191" s="383" t="s">
        <v>8</v>
      </c>
      <c r="D4191" s="384">
        <v>20.23</v>
      </c>
    </row>
    <row r="4192" spans="1:4" s="380" customFormat="1" ht="13.5" x14ac:dyDescent="0.25">
      <c r="A4192" s="383">
        <v>93105</v>
      </c>
      <c r="B4192" s="383" t="s">
        <v>4157</v>
      </c>
      <c r="C4192" s="383" t="s">
        <v>8</v>
      </c>
      <c r="D4192" s="384">
        <v>24.98</v>
      </c>
    </row>
    <row r="4193" spans="1:4" s="380" customFormat="1" ht="13.5" x14ac:dyDescent="0.25">
      <c r="A4193" s="383">
        <v>93106</v>
      </c>
      <c r="B4193" s="383" t="s">
        <v>4158</v>
      </c>
      <c r="C4193" s="383" t="s">
        <v>8</v>
      </c>
      <c r="D4193" s="384">
        <v>488.74</v>
      </c>
    </row>
    <row r="4194" spans="1:4" s="380" customFormat="1" ht="13.5" x14ac:dyDescent="0.25">
      <c r="A4194" s="383">
        <v>93107</v>
      </c>
      <c r="B4194" s="383" t="s">
        <v>4159</v>
      </c>
      <c r="C4194" s="383" t="s">
        <v>8</v>
      </c>
      <c r="D4194" s="384">
        <v>15.4</v>
      </c>
    </row>
    <row r="4195" spans="1:4" s="380" customFormat="1" ht="13.5" x14ac:dyDescent="0.25">
      <c r="A4195" s="383">
        <v>93108</v>
      </c>
      <c r="B4195" s="383" t="s">
        <v>4160</v>
      </c>
      <c r="C4195" s="383" t="s">
        <v>8</v>
      </c>
      <c r="D4195" s="384">
        <v>14.42</v>
      </c>
    </row>
    <row r="4196" spans="1:4" s="380" customFormat="1" ht="13.5" x14ac:dyDescent="0.25">
      <c r="A4196" s="383">
        <v>93109</v>
      </c>
      <c r="B4196" s="383" t="s">
        <v>4161</v>
      </c>
      <c r="C4196" s="383" t="s">
        <v>8</v>
      </c>
      <c r="D4196" s="384">
        <v>568.9</v>
      </c>
    </row>
    <row r="4197" spans="1:4" s="380" customFormat="1" ht="13.5" x14ac:dyDescent="0.25">
      <c r="A4197" s="383">
        <v>93110</v>
      </c>
      <c r="B4197" s="383" t="s">
        <v>4162</v>
      </c>
      <c r="C4197" s="383" t="s">
        <v>8</v>
      </c>
      <c r="D4197" s="384">
        <v>23.26</v>
      </c>
    </row>
    <row r="4198" spans="1:4" s="380" customFormat="1" ht="13.5" x14ac:dyDescent="0.25">
      <c r="A4198" s="383">
        <v>93111</v>
      </c>
      <c r="B4198" s="383" t="s">
        <v>4163</v>
      </c>
      <c r="C4198" s="383" t="s">
        <v>8</v>
      </c>
      <c r="D4198" s="384">
        <v>26.94</v>
      </c>
    </row>
    <row r="4199" spans="1:4" s="380" customFormat="1" ht="13.5" x14ac:dyDescent="0.25">
      <c r="A4199" s="383">
        <v>93112</v>
      </c>
      <c r="B4199" s="383" t="s">
        <v>4164</v>
      </c>
      <c r="C4199" s="383" t="s">
        <v>8</v>
      </c>
      <c r="D4199" s="384">
        <v>52.06</v>
      </c>
    </row>
    <row r="4200" spans="1:4" s="380" customFormat="1" ht="13.5" x14ac:dyDescent="0.25">
      <c r="A4200" s="383">
        <v>93113</v>
      </c>
      <c r="B4200" s="383" t="s">
        <v>4165</v>
      </c>
      <c r="C4200" s="383" t="s">
        <v>8</v>
      </c>
      <c r="D4200" s="384">
        <v>22.44</v>
      </c>
    </row>
    <row r="4201" spans="1:4" s="380" customFormat="1" ht="13.5" x14ac:dyDescent="0.25">
      <c r="A4201" s="383">
        <v>93114</v>
      </c>
      <c r="B4201" s="383" t="s">
        <v>4166</v>
      </c>
      <c r="C4201" s="383" t="s">
        <v>8</v>
      </c>
      <c r="D4201" s="384">
        <v>37.15</v>
      </c>
    </row>
    <row r="4202" spans="1:4" s="380" customFormat="1" ht="13.5" x14ac:dyDescent="0.25">
      <c r="A4202" s="383">
        <v>93115</v>
      </c>
      <c r="B4202" s="383" t="s">
        <v>4167</v>
      </c>
      <c r="C4202" s="383" t="s">
        <v>8</v>
      </c>
      <c r="D4202" s="384">
        <v>89.84</v>
      </c>
    </row>
    <row r="4203" spans="1:4" s="380" customFormat="1" ht="13.5" x14ac:dyDescent="0.25">
      <c r="A4203" s="383">
        <v>93116</v>
      </c>
      <c r="B4203" s="383" t="s">
        <v>4168</v>
      </c>
      <c r="C4203" s="383" t="s">
        <v>8</v>
      </c>
      <c r="D4203" s="384">
        <v>626.52</v>
      </c>
    </row>
    <row r="4204" spans="1:4" s="380" customFormat="1" ht="13.5" x14ac:dyDescent="0.25">
      <c r="A4204" s="383">
        <v>93117</v>
      </c>
      <c r="B4204" s="383" t="s">
        <v>4169</v>
      </c>
      <c r="C4204" s="383" t="s">
        <v>8</v>
      </c>
      <c r="D4204" s="384">
        <v>64.73</v>
      </c>
    </row>
    <row r="4205" spans="1:4" s="380" customFormat="1" ht="13.5" x14ac:dyDescent="0.25">
      <c r="A4205" s="383">
        <v>93118</v>
      </c>
      <c r="B4205" s="383" t="s">
        <v>4170</v>
      </c>
      <c r="C4205" s="383" t="s">
        <v>8</v>
      </c>
      <c r="D4205" s="384">
        <v>95.67</v>
      </c>
    </row>
    <row r="4206" spans="1:4" s="380" customFormat="1" ht="13.5" x14ac:dyDescent="0.25">
      <c r="A4206" s="383">
        <v>93119</v>
      </c>
      <c r="B4206" s="383" t="s">
        <v>4171</v>
      </c>
      <c r="C4206" s="383" t="s">
        <v>8</v>
      </c>
      <c r="D4206" s="384">
        <v>18.3</v>
      </c>
    </row>
    <row r="4207" spans="1:4" s="380" customFormat="1" ht="13.5" x14ac:dyDescent="0.25">
      <c r="A4207" s="383">
        <v>93120</v>
      </c>
      <c r="B4207" s="383" t="s">
        <v>4172</v>
      </c>
      <c r="C4207" s="383" t="s">
        <v>8</v>
      </c>
      <c r="D4207" s="384">
        <v>28.86</v>
      </c>
    </row>
    <row r="4208" spans="1:4" s="380" customFormat="1" ht="13.5" x14ac:dyDescent="0.25">
      <c r="A4208" s="383">
        <v>93121</v>
      </c>
      <c r="B4208" s="383" t="s">
        <v>4173</v>
      </c>
      <c r="C4208" s="383" t="s">
        <v>8</v>
      </c>
      <c r="D4208" s="384">
        <v>31.63</v>
      </c>
    </row>
    <row r="4209" spans="1:4" s="380" customFormat="1" ht="13.5" x14ac:dyDescent="0.25">
      <c r="A4209" s="383">
        <v>93122</v>
      </c>
      <c r="B4209" s="383" t="s">
        <v>4174</v>
      </c>
      <c r="C4209" s="383" t="s">
        <v>8</v>
      </c>
      <c r="D4209" s="384">
        <v>27.15</v>
      </c>
    </row>
    <row r="4210" spans="1:4" s="380" customFormat="1" ht="13.5" x14ac:dyDescent="0.25">
      <c r="A4210" s="383">
        <v>93123</v>
      </c>
      <c r="B4210" s="383" t="s">
        <v>4175</v>
      </c>
      <c r="C4210" s="383" t="s">
        <v>8</v>
      </c>
      <c r="D4210" s="384">
        <v>61.16</v>
      </c>
    </row>
    <row r="4211" spans="1:4" s="380" customFormat="1" ht="13.5" x14ac:dyDescent="0.25">
      <c r="A4211" s="383">
        <v>93124</v>
      </c>
      <c r="B4211" s="383" t="s">
        <v>4176</v>
      </c>
      <c r="C4211" s="383" t="s">
        <v>8</v>
      </c>
      <c r="D4211" s="384">
        <v>96.81</v>
      </c>
    </row>
    <row r="4212" spans="1:4" s="380" customFormat="1" ht="13.5" x14ac:dyDescent="0.25">
      <c r="A4212" s="383">
        <v>93125</v>
      </c>
      <c r="B4212" s="383" t="s">
        <v>4177</v>
      </c>
      <c r="C4212" s="383" t="s">
        <v>8</v>
      </c>
      <c r="D4212" s="384">
        <v>141.25</v>
      </c>
    </row>
    <row r="4213" spans="1:4" s="380" customFormat="1" ht="13.5" x14ac:dyDescent="0.25">
      <c r="A4213" s="383">
        <v>93126</v>
      </c>
      <c r="B4213" s="383" t="s">
        <v>4178</v>
      </c>
      <c r="C4213" s="383" t="s">
        <v>8</v>
      </c>
      <c r="D4213" s="384">
        <v>315.29000000000002</v>
      </c>
    </row>
    <row r="4214" spans="1:4" s="380" customFormat="1" ht="13.5" x14ac:dyDescent="0.25">
      <c r="A4214" s="383">
        <v>93133</v>
      </c>
      <c r="B4214" s="383" t="s">
        <v>4179</v>
      </c>
      <c r="C4214" s="383" t="s">
        <v>8</v>
      </c>
      <c r="D4214" s="384">
        <v>20.09</v>
      </c>
    </row>
    <row r="4215" spans="1:4" s="380" customFormat="1" ht="13.5" x14ac:dyDescent="0.25">
      <c r="A4215" s="383">
        <v>94465</v>
      </c>
      <c r="B4215" s="383" t="s">
        <v>4180</v>
      </c>
      <c r="C4215" s="383" t="s">
        <v>8</v>
      </c>
      <c r="D4215" s="384">
        <v>48.87</v>
      </c>
    </row>
    <row r="4216" spans="1:4" s="380" customFormat="1" ht="13.5" x14ac:dyDescent="0.25">
      <c r="A4216" s="383">
        <v>94466</v>
      </c>
      <c r="B4216" s="383" t="s">
        <v>4181</v>
      </c>
      <c r="C4216" s="383" t="s">
        <v>8</v>
      </c>
      <c r="D4216" s="384">
        <v>48.89</v>
      </c>
    </row>
    <row r="4217" spans="1:4" s="380" customFormat="1" ht="13.5" x14ac:dyDescent="0.25">
      <c r="A4217" s="383">
        <v>94467</v>
      </c>
      <c r="B4217" s="383" t="s">
        <v>4182</v>
      </c>
      <c r="C4217" s="383" t="s">
        <v>8</v>
      </c>
      <c r="D4217" s="384">
        <v>76.849999999999994</v>
      </c>
    </row>
    <row r="4218" spans="1:4" s="380" customFormat="1" ht="13.5" x14ac:dyDescent="0.25">
      <c r="A4218" s="383">
        <v>94468</v>
      </c>
      <c r="B4218" s="383" t="s">
        <v>4183</v>
      </c>
      <c r="C4218" s="383" t="s">
        <v>8</v>
      </c>
      <c r="D4218" s="384">
        <v>66.91</v>
      </c>
    </row>
    <row r="4219" spans="1:4" s="380" customFormat="1" ht="13.5" x14ac:dyDescent="0.25">
      <c r="A4219" s="383">
        <v>94469</v>
      </c>
      <c r="B4219" s="383" t="s">
        <v>4184</v>
      </c>
      <c r="C4219" s="383" t="s">
        <v>8</v>
      </c>
      <c r="D4219" s="384">
        <v>112.11</v>
      </c>
    </row>
    <row r="4220" spans="1:4" s="380" customFormat="1" ht="13.5" x14ac:dyDescent="0.25">
      <c r="A4220" s="383">
        <v>94470</v>
      </c>
      <c r="B4220" s="383" t="s">
        <v>4185</v>
      </c>
      <c r="C4220" s="383" t="s">
        <v>8</v>
      </c>
      <c r="D4220" s="384">
        <v>103.27</v>
      </c>
    </row>
    <row r="4221" spans="1:4" s="380" customFormat="1" ht="13.5" x14ac:dyDescent="0.25">
      <c r="A4221" s="383">
        <v>94471</v>
      </c>
      <c r="B4221" s="383" t="s">
        <v>4186</v>
      </c>
      <c r="C4221" s="383" t="s">
        <v>8</v>
      </c>
      <c r="D4221" s="384">
        <v>70.39</v>
      </c>
    </row>
    <row r="4222" spans="1:4" s="380" customFormat="1" ht="13.5" x14ac:dyDescent="0.25">
      <c r="A4222" s="383">
        <v>94472</v>
      </c>
      <c r="B4222" s="383" t="s">
        <v>4187</v>
      </c>
      <c r="C4222" s="383" t="s">
        <v>8</v>
      </c>
      <c r="D4222" s="384">
        <v>72.599999999999994</v>
      </c>
    </row>
    <row r="4223" spans="1:4" s="380" customFormat="1" ht="13.5" x14ac:dyDescent="0.25">
      <c r="A4223" s="383">
        <v>94473</v>
      </c>
      <c r="B4223" s="383" t="s">
        <v>4188</v>
      </c>
      <c r="C4223" s="383" t="s">
        <v>8</v>
      </c>
      <c r="D4223" s="384">
        <v>109.93</v>
      </c>
    </row>
    <row r="4224" spans="1:4" s="380" customFormat="1" ht="13.5" x14ac:dyDescent="0.25">
      <c r="A4224" s="383">
        <v>94474</v>
      </c>
      <c r="B4224" s="383" t="s">
        <v>4189</v>
      </c>
      <c r="C4224" s="383" t="s">
        <v>8</v>
      </c>
      <c r="D4224" s="384">
        <v>119.65</v>
      </c>
    </row>
    <row r="4225" spans="1:4" s="380" customFormat="1" ht="13.5" x14ac:dyDescent="0.25">
      <c r="A4225" s="383">
        <v>94475</v>
      </c>
      <c r="B4225" s="383" t="s">
        <v>4190</v>
      </c>
      <c r="C4225" s="383" t="s">
        <v>8</v>
      </c>
      <c r="D4225" s="384">
        <v>151.5</v>
      </c>
    </row>
    <row r="4226" spans="1:4" s="380" customFormat="1" ht="13.5" x14ac:dyDescent="0.25">
      <c r="A4226" s="383">
        <v>94476</v>
      </c>
      <c r="B4226" s="383" t="s">
        <v>4191</v>
      </c>
      <c r="C4226" s="383" t="s">
        <v>8</v>
      </c>
      <c r="D4226" s="384">
        <v>170.23</v>
      </c>
    </row>
    <row r="4227" spans="1:4" s="380" customFormat="1" ht="13.5" x14ac:dyDescent="0.25">
      <c r="A4227" s="383">
        <v>94477</v>
      </c>
      <c r="B4227" s="383" t="s">
        <v>4192</v>
      </c>
      <c r="C4227" s="383" t="s">
        <v>8</v>
      </c>
      <c r="D4227" s="384">
        <v>93.65</v>
      </c>
    </row>
    <row r="4228" spans="1:4" s="380" customFormat="1" ht="13.5" x14ac:dyDescent="0.25">
      <c r="A4228" s="383">
        <v>94478</v>
      </c>
      <c r="B4228" s="383" t="s">
        <v>4193</v>
      </c>
      <c r="C4228" s="383" t="s">
        <v>8</v>
      </c>
      <c r="D4228" s="384">
        <v>151.27000000000001</v>
      </c>
    </row>
    <row r="4229" spans="1:4" s="380" customFormat="1" ht="13.5" x14ac:dyDescent="0.25">
      <c r="A4229" s="383">
        <v>94479</v>
      </c>
      <c r="B4229" s="383" t="s">
        <v>4194</v>
      </c>
      <c r="C4229" s="383" t="s">
        <v>8</v>
      </c>
      <c r="D4229" s="384">
        <v>200.03</v>
      </c>
    </row>
    <row r="4230" spans="1:4" s="380" customFormat="1" ht="13.5" x14ac:dyDescent="0.25">
      <c r="A4230" s="383">
        <v>94606</v>
      </c>
      <c r="B4230" s="383" t="s">
        <v>4195</v>
      </c>
      <c r="C4230" s="383" t="s">
        <v>8</v>
      </c>
      <c r="D4230" s="384">
        <v>82.53</v>
      </c>
    </row>
    <row r="4231" spans="1:4" s="380" customFormat="1" ht="13.5" x14ac:dyDescent="0.25">
      <c r="A4231" s="383">
        <v>94608</v>
      </c>
      <c r="B4231" s="383" t="s">
        <v>4196</v>
      </c>
      <c r="C4231" s="383" t="s">
        <v>8</v>
      </c>
      <c r="D4231" s="384">
        <v>207.79</v>
      </c>
    </row>
    <row r="4232" spans="1:4" s="380" customFormat="1" ht="13.5" x14ac:dyDescent="0.25">
      <c r="A4232" s="383">
        <v>94610</v>
      </c>
      <c r="B4232" s="383" t="s">
        <v>4197</v>
      </c>
      <c r="C4232" s="383" t="s">
        <v>8</v>
      </c>
      <c r="D4232" s="384">
        <v>310.02</v>
      </c>
    </row>
    <row r="4233" spans="1:4" s="380" customFormat="1" ht="13.5" x14ac:dyDescent="0.25">
      <c r="A4233" s="383">
        <v>94612</v>
      </c>
      <c r="B4233" s="383" t="s">
        <v>4198</v>
      </c>
      <c r="C4233" s="383" t="s">
        <v>8</v>
      </c>
      <c r="D4233" s="384">
        <v>436.48</v>
      </c>
    </row>
    <row r="4234" spans="1:4" s="380" customFormat="1" ht="13.5" x14ac:dyDescent="0.25">
      <c r="A4234" s="383">
        <v>94614</v>
      </c>
      <c r="B4234" s="383" t="s">
        <v>4199</v>
      </c>
      <c r="C4234" s="383" t="s">
        <v>8</v>
      </c>
      <c r="D4234" s="384">
        <v>140.24</v>
      </c>
    </row>
    <row r="4235" spans="1:4" s="380" customFormat="1" ht="13.5" x14ac:dyDescent="0.25">
      <c r="A4235" s="383">
        <v>94615</v>
      </c>
      <c r="B4235" s="383" t="s">
        <v>4200</v>
      </c>
      <c r="C4235" s="383" t="s">
        <v>8</v>
      </c>
      <c r="D4235" s="384">
        <v>159.9</v>
      </c>
    </row>
    <row r="4236" spans="1:4" s="380" customFormat="1" ht="13.5" x14ac:dyDescent="0.25">
      <c r="A4236" s="383">
        <v>94616</v>
      </c>
      <c r="B4236" s="383" t="s">
        <v>4201</v>
      </c>
      <c r="C4236" s="383" t="s">
        <v>8</v>
      </c>
      <c r="D4236" s="384">
        <v>398.67</v>
      </c>
    </row>
    <row r="4237" spans="1:4" s="380" customFormat="1" ht="13.5" x14ac:dyDescent="0.25">
      <c r="A4237" s="383">
        <v>94617</v>
      </c>
      <c r="B4237" s="383" t="s">
        <v>4202</v>
      </c>
      <c r="C4237" s="383" t="s">
        <v>8</v>
      </c>
      <c r="D4237" s="384">
        <v>330.31</v>
      </c>
    </row>
    <row r="4238" spans="1:4" s="380" customFormat="1" ht="13.5" x14ac:dyDescent="0.25">
      <c r="A4238" s="383">
        <v>94618</v>
      </c>
      <c r="B4238" s="383" t="s">
        <v>4203</v>
      </c>
      <c r="C4238" s="383" t="s">
        <v>8</v>
      </c>
      <c r="D4238" s="384">
        <v>390.98</v>
      </c>
    </row>
    <row r="4239" spans="1:4" s="380" customFormat="1" ht="13.5" x14ac:dyDescent="0.25">
      <c r="A4239" s="383">
        <v>94620</v>
      </c>
      <c r="B4239" s="383" t="s">
        <v>4204</v>
      </c>
      <c r="C4239" s="383" t="s">
        <v>8</v>
      </c>
      <c r="D4239" s="384">
        <v>902.39</v>
      </c>
    </row>
    <row r="4240" spans="1:4" s="380" customFormat="1" ht="13.5" x14ac:dyDescent="0.25">
      <c r="A4240" s="383">
        <v>94622</v>
      </c>
      <c r="B4240" s="383" t="s">
        <v>4205</v>
      </c>
      <c r="C4240" s="383" t="s">
        <v>8</v>
      </c>
      <c r="D4240" s="384">
        <v>205.83</v>
      </c>
    </row>
    <row r="4241" spans="1:4" s="380" customFormat="1" ht="13.5" x14ac:dyDescent="0.25">
      <c r="A4241" s="383">
        <v>94623</v>
      </c>
      <c r="B4241" s="383" t="s">
        <v>4206</v>
      </c>
      <c r="C4241" s="383" t="s">
        <v>8</v>
      </c>
      <c r="D4241" s="384">
        <v>493.29</v>
      </c>
    </row>
    <row r="4242" spans="1:4" s="380" customFormat="1" ht="13.5" x14ac:dyDescent="0.25">
      <c r="A4242" s="383">
        <v>94624</v>
      </c>
      <c r="B4242" s="383" t="s">
        <v>4207</v>
      </c>
      <c r="C4242" s="383" t="s">
        <v>8</v>
      </c>
      <c r="D4242" s="384">
        <v>753.59</v>
      </c>
    </row>
    <row r="4243" spans="1:4" s="380" customFormat="1" ht="13.5" x14ac:dyDescent="0.25">
      <c r="A4243" s="383">
        <v>94625</v>
      </c>
      <c r="B4243" s="383" t="s">
        <v>4208</v>
      </c>
      <c r="C4243" s="383" t="s">
        <v>8</v>
      </c>
      <c r="D4243" s="385">
        <v>1576.15</v>
      </c>
    </row>
    <row r="4244" spans="1:4" s="380" customFormat="1" ht="13.5" x14ac:dyDescent="0.25">
      <c r="A4244" s="383">
        <v>94656</v>
      </c>
      <c r="B4244" s="383" t="s">
        <v>4209</v>
      </c>
      <c r="C4244" s="383" t="s">
        <v>8</v>
      </c>
      <c r="D4244" s="384">
        <v>5.9</v>
      </c>
    </row>
    <row r="4245" spans="1:4" s="380" customFormat="1" ht="13.5" x14ac:dyDescent="0.25">
      <c r="A4245" s="383">
        <v>94657</v>
      </c>
      <c r="B4245" s="383" t="s">
        <v>4210</v>
      </c>
      <c r="C4245" s="383" t="s">
        <v>8</v>
      </c>
      <c r="D4245" s="384">
        <v>5.79</v>
      </c>
    </row>
    <row r="4246" spans="1:4" s="380" customFormat="1" ht="13.5" x14ac:dyDescent="0.25">
      <c r="A4246" s="383">
        <v>94658</v>
      </c>
      <c r="B4246" s="383" t="s">
        <v>4211</v>
      </c>
      <c r="C4246" s="383" t="s">
        <v>8</v>
      </c>
      <c r="D4246" s="384">
        <v>6.91</v>
      </c>
    </row>
    <row r="4247" spans="1:4" s="380" customFormat="1" ht="13.5" x14ac:dyDescent="0.25">
      <c r="A4247" s="383">
        <v>94659</v>
      </c>
      <c r="B4247" s="383" t="s">
        <v>4212</v>
      </c>
      <c r="C4247" s="383" t="s">
        <v>8</v>
      </c>
      <c r="D4247" s="384">
        <v>7.02</v>
      </c>
    </row>
    <row r="4248" spans="1:4" s="380" customFormat="1" ht="13.5" x14ac:dyDescent="0.25">
      <c r="A4248" s="383">
        <v>94660</v>
      </c>
      <c r="B4248" s="383" t="s">
        <v>4213</v>
      </c>
      <c r="C4248" s="383" t="s">
        <v>8</v>
      </c>
      <c r="D4248" s="384">
        <v>11.4</v>
      </c>
    </row>
    <row r="4249" spans="1:4" s="380" customFormat="1" ht="13.5" x14ac:dyDescent="0.25">
      <c r="A4249" s="383">
        <v>94661</v>
      </c>
      <c r="B4249" s="383" t="s">
        <v>4214</v>
      </c>
      <c r="C4249" s="383" t="s">
        <v>8</v>
      </c>
      <c r="D4249" s="384">
        <v>11.88</v>
      </c>
    </row>
    <row r="4250" spans="1:4" s="380" customFormat="1" ht="13.5" x14ac:dyDescent="0.25">
      <c r="A4250" s="383">
        <v>94662</v>
      </c>
      <c r="B4250" s="383" t="s">
        <v>4215</v>
      </c>
      <c r="C4250" s="383" t="s">
        <v>8</v>
      </c>
      <c r="D4250" s="384">
        <v>12.42</v>
      </c>
    </row>
    <row r="4251" spans="1:4" s="380" customFormat="1" ht="13.5" x14ac:dyDescent="0.25">
      <c r="A4251" s="383">
        <v>94663</v>
      </c>
      <c r="B4251" s="383" t="s">
        <v>4216</v>
      </c>
      <c r="C4251" s="383" t="s">
        <v>8</v>
      </c>
      <c r="D4251" s="384">
        <v>12.61</v>
      </c>
    </row>
    <row r="4252" spans="1:4" s="380" customFormat="1" ht="13.5" x14ac:dyDescent="0.25">
      <c r="A4252" s="383">
        <v>94664</v>
      </c>
      <c r="B4252" s="383" t="s">
        <v>4217</v>
      </c>
      <c r="C4252" s="383" t="s">
        <v>8</v>
      </c>
      <c r="D4252" s="384">
        <v>27.07</v>
      </c>
    </row>
    <row r="4253" spans="1:4" s="380" customFormat="1" ht="13.5" x14ac:dyDescent="0.25">
      <c r="A4253" s="383">
        <v>94665</v>
      </c>
      <c r="B4253" s="383" t="s">
        <v>4218</v>
      </c>
      <c r="C4253" s="383" t="s">
        <v>8</v>
      </c>
      <c r="D4253" s="384">
        <v>27.05</v>
      </c>
    </row>
    <row r="4254" spans="1:4" s="380" customFormat="1" ht="13.5" x14ac:dyDescent="0.25">
      <c r="A4254" s="383">
        <v>94666</v>
      </c>
      <c r="B4254" s="383" t="s">
        <v>4219</v>
      </c>
      <c r="C4254" s="383" t="s">
        <v>8</v>
      </c>
      <c r="D4254" s="384">
        <v>32.94</v>
      </c>
    </row>
    <row r="4255" spans="1:4" s="380" customFormat="1" ht="13.5" x14ac:dyDescent="0.25">
      <c r="A4255" s="383">
        <v>94667</v>
      </c>
      <c r="B4255" s="383" t="s">
        <v>4220</v>
      </c>
      <c r="C4255" s="383" t="s">
        <v>8</v>
      </c>
      <c r="D4255" s="384">
        <v>36.590000000000003</v>
      </c>
    </row>
    <row r="4256" spans="1:4" s="380" customFormat="1" ht="13.5" x14ac:dyDescent="0.25">
      <c r="A4256" s="383">
        <v>94668</v>
      </c>
      <c r="B4256" s="383" t="s">
        <v>4221</v>
      </c>
      <c r="C4256" s="383" t="s">
        <v>8</v>
      </c>
      <c r="D4256" s="384">
        <v>56.42</v>
      </c>
    </row>
    <row r="4257" spans="1:4" s="380" customFormat="1" ht="13.5" x14ac:dyDescent="0.25">
      <c r="A4257" s="383">
        <v>94669</v>
      </c>
      <c r="B4257" s="383" t="s">
        <v>4222</v>
      </c>
      <c r="C4257" s="383" t="s">
        <v>8</v>
      </c>
      <c r="D4257" s="384">
        <v>76.94</v>
      </c>
    </row>
    <row r="4258" spans="1:4" s="380" customFormat="1" ht="13.5" x14ac:dyDescent="0.25">
      <c r="A4258" s="383">
        <v>94670</v>
      </c>
      <c r="B4258" s="383" t="s">
        <v>4223</v>
      </c>
      <c r="C4258" s="383" t="s">
        <v>8</v>
      </c>
      <c r="D4258" s="384">
        <v>74.69</v>
      </c>
    </row>
    <row r="4259" spans="1:4" s="380" customFormat="1" ht="13.5" x14ac:dyDescent="0.25">
      <c r="A4259" s="383">
        <v>94671</v>
      </c>
      <c r="B4259" s="383" t="s">
        <v>4224</v>
      </c>
      <c r="C4259" s="383" t="s">
        <v>8</v>
      </c>
      <c r="D4259" s="384">
        <v>108.9</v>
      </c>
    </row>
    <row r="4260" spans="1:4" s="380" customFormat="1" ht="13.5" x14ac:dyDescent="0.25">
      <c r="A4260" s="383">
        <v>94672</v>
      </c>
      <c r="B4260" s="383" t="s">
        <v>4225</v>
      </c>
      <c r="C4260" s="383" t="s">
        <v>8</v>
      </c>
      <c r="D4260" s="384">
        <v>10.210000000000001</v>
      </c>
    </row>
    <row r="4261" spans="1:4" s="380" customFormat="1" ht="13.5" x14ac:dyDescent="0.25">
      <c r="A4261" s="383">
        <v>94673</v>
      </c>
      <c r="B4261" s="383" t="s">
        <v>4226</v>
      </c>
      <c r="C4261" s="383" t="s">
        <v>8</v>
      </c>
      <c r="D4261" s="384">
        <v>9.93</v>
      </c>
    </row>
    <row r="4262" spans="1:4" s="380" customFormat="1" ht="13.5" x14ac:dyDescent="0.25">
      <c r="A4262" s="383">
        <v>94674</v>
      </c>
      <c r="B4262" s="383" t="s">
        <v>4227</v>
      </c>
      <c r="C4262" s="383" t="s">
        <v>8</v>
      </c>
      <c r="D4262" s="384">
        <v>8.9700000000000006</v>
      </c>
    </row>
    <row r="4263" spans="1:4" s="380" customFormat="1" ht="13.5" x14ac:dyDescent="0.25">
      <c r="A4263" s="383">
        <v>94675</v>
      </c>
      <c r="B4263" s="383" t="s">
        <v>4228</v>
      </c>
      <c r="C4263" s="383" t="s">
        <v>8</v>
      </c>
      <c r="D4263" s="384">
        <v>14.15</v>
      </c>
    </row>
    <row r="4264" spans="1:4" s="380" customFormat="1" ht="13.5" x14ac:dyDescent="0.25">
      <c r="A4264" s="383">
        <v>94676</v>
      </c>
      <c r="B4264" s="383" t="s">
        <v>4229</v>
      </c>
      <c r="C4264" s="383" t="s">
        <v>8</v>
      </c>
      <c r="D4264" s="384">
        <v>15.63</v>
      </c>
    </row>
    <row r="4265" spans="1:4" s="380" customFormat="1" ht="13.5" x14ac:dyDescent="0.25">
      <c r="A4265" s="383">
        <v>94677</v>
      </c>
      <c r="B4265" s="383" t="s">
        <v>4230</v>
      </c>
      <c r="C4265" s="383" t="s">
        <v>8</v>
      </c>
      <c r="D4265" s="384">
        <v>23.41</v>
      </c>
    </row>
    <row r="4266" spans="1:4" s="380" customFormat="1" ht="13.5" x14ac:dyDescent="0.25">
      <c r="A4266" s="383">
        <v>94678</v>
      </c>
      <c r="B4266" s="383" t="s">
        <v>4231</v>
      </c>
      <c r="C4266" s="383" t="s">
        <v>8</v>
      </c>
      <c r="D4266" s="384">
        <v>16.09</v>
      </c>
    </row>
    <row r="4267" spans="1:4" s="380" customFormat="1" ht="13.5" x14ac:dyDescent="0.25">
      <c r="A4267" s="383">
        <v>94679</v>
      </c>
      <c r="B4267" s="383" t="s">
        <v>4232</v>
      </c>
      <c r="C4267" s="383" t="s">
        <v>8</v>
      </c>
      <c r="D4267" s="384">
        <v>26.34</v>
      </c>
    </row>
    <row r="4268" spans="1:4" s="380" customFormat="1" ht="13.5" x14ac:dyDescent="0.25">
      <c r="A4268" s="383">
        <v>94680</v>
      </c>
      <c r="B4268" s="383" t="s">
        <v>4233</v>
      </c>
      <c r="C4268" s="383" t="s">
        <v>8</v>
      </c>
      <c r="D4268" s="384">
        <v>44.24</v>
      </c>
    </row>
    <row r="4269" spans="1:4" s="380" customFormat="1" ht="13.5" x14ac:dyDescent="0.25">
      <c r="A4269" s="383">
        <v>94681</v>
      </c>
      <c r="B4269" s="383" t="s">
        <v>4234</v>
      </c>
      <c r="C4269" s="383" t="s">
        <v>8</v>
      </c>
      <c r="D4269" s="384">
        <v>58.28</v>
      </c>
    </row>
    <row r="4270" spans="1:4" s="380" customFormat="1" ht="13.5" x14ac:dyDescent="0.25">
      <c r="A4270" s="383">
        <v>94682</v>
      </c>
      <c r="B4270" s="383" t="s">
        <v>4235</v>
      </c>
      <c r="C4270" s="383" t="s">
        <v>8</v>
      </c>
      <c r="D4270" s="384">
        <v>116.49</v>
      </c>
    </row>
    <row r="4271" spans="1:4" s="380" customFormat="1" ht="13.5" x14ac:dyDescent="0.25">
      <c r="A4271" s="383">
        <v>94683</v>
      </c>
      <c r="B4271" s="383" t="s">
        <v>4236</v>
      </c>
      <c r="C4271" s="383" t="s">
        <v>8</v>
      </c>
      <c r="D4271" s="384">
        <v>75.27</v>
      </c>
    </row>
    <row r="4272" spans="1:4" s="380" customFormat="1" ht="13.5" x14ac:dyDescent="0.25">
      <c r="A4272" s="383">
        <v>94684</v>
      </c>
      <c r="B4272" s="383" t="s">
        <v>4237</v>
      </c>
      <c r="C4272" s="383" t="s">
        <v>8</v>
      </c>
      <c r="D4272" s="384">
        <v>148.96</v>
      </c>
    </row>
    <row r="4273" spans="1:4" s="380" customFormat="1" ht="13.5" x14ac:dyDescent="0.25">
      <c r="A4273" s="383">
        <v>94685</v>
      </c>
      <c r="B4273" s="383" t="s">
        <v>4238</v>
      </c>
      <c r="C4273" s="383" t="s">
        <v>8</v>
      </c>
      <c r="D4273" s="384">
        <v>114.64</v>
      </c>
    </row>
    <row r="4274" spans="1:4" s="380" customFormat="1" ht="13.5" x14ac:dyDescent="0.25">
      <c r="A4274" s="383">
        <v>94686</v>
      </c>
      <c r="B4274" s="383" t="s">
        <v>4239</v>
      </c>
      <c r="C4274" s="383" t="s">
        <v>8</v>
      </c>
      <c r="D4274" s="384">
        <v>278.32</v>
      </c>
    </row>
    <row r="4275" spans="1:4" s="380" customFormat="1" ht="13.5" x14ac:dyDescent="0.25">
      <c r="A4275" s="383">
        <v>94687</v>
      </c>
      <c r="B4275" s="383" t="s">
        <v>4240</v>
      </c>
      <c r="C4275" s="383" t="s">
        <v>8</v>
      </c>
      <c r="D4275" s="384">
        <v>226.6</v>
      </c>
    </row>
    <row r="4276" spans="1:4" s="380" customFormat="1" ht="13.5" x14ac:dyDescent="0.25">
      <c r="A4276" s="383">
        <v>94688</v>
      </c>
      <c r="B4276" s="383" t="s">
        <v>4241</v>
      </c>
      <c r="C4276" s="383" t="s">
        <v>8</v>
      </c>
      <c r="D4276" s="384">
        <v>10.37</v>
      </c>
    </row>
    <row r="4277" spans="1:4" s="380" customFormat="1" ht="13.5" x14ac:dyDescent="0.25">
      <c r="A4277" s="383">
        <v>94689</v>
      </c>
      <c r="B4277" s="383" t="s">
        <v>4242</v>
      </c>
      <c r="C4277" s="383" t="s">
        <v>8</v>
      </c>
      <c r="D4277" s="384">
        <v>14.08</v>
      </c>
    </row>
    <row r="4278" spans="1:4" s="380" customFormat="1" ht="13.5" x14ac:dyDescent="0.25">
      <c r="A4278" s="383">
        <v>94690</v>
      </c>
      <c r="B4278" s="383" t="s">
        <v>4243</v>
      </c>
      <c r="C4278" s="383" t="s">
        <v>8</v>
      </c>
      <c r="D4278" s="384">
        <v>13.48</v>
      </c>
    </row>
    <row r="4279" spans="1:4" s="380" customFormat="1" ht="13.5" x14ac:dyDescent="0.25">
      <c r="A4279" s="383">
        <v>94691</v>
      </c>
      <c r="B4279" s="383" t="s">
        <v>4244</v>
      </c>
      <c r="C4279" s="383" t="s">
        <v>8</v>
      </c>
      <c r="D4279" s="384">
        <v>15.63</v>
      </c>
    </row>
    <row r="4280" spans="1:4" s="380" customFormat="1" ht="13.5" x14ac:dyDescent="0.25">
      <c r="A4280" s="383">
        <v>94692</v>
      </c>
      <c r="B4280" s="383" t="s">
        <v>4245</v>
      </c>
      <c r="C4280" s="383" t="s">
        <v>8</v>
      </c>
      <c r="D4280" s="384">
        <v>23.61</v>
      </c>
    </row>
    <row r="4281" spans="1:4" s="380" customFormat="1" ht="13.5" x14ac:dyDescent="0.25">
      <c r="A4281" s="383">
        <v>94693</v>
      </c>
      <c r="B4281" s="383" t="s">
        <v>4246</v>
      </c>
      <c r="C4281" s="383" t="s">
        <v>8</v>
      </c>
      <c r="D4281" s="384">
        <v>24.7</v>
      </c>
    </row>
    <row r="4282" spans="1:4" s="380" customFormat="1" ht="13.5" x14ac:dyDescent="0.25">
      <c r="A4282" s="383">
        <v>94694</v>
      </c>
      <c r="B4282" s="383" t="s">
        <v>4247</v>
      </c>
      <c r="C4282" s="383" t="s">
        <v>8</v>
      </c>
      <c r="D4282" s="384">
        <v>24.76</v>
      </c>
    </row>
    <row r="4283" spans="1:4" s="380" customFormat="1" ht="13.5" x14ac:dyDescent="0.25">
      <c r="A4283" s="383">
        <v>94695</v>
      </c>
      <c r="B4283" s="383" t="s">
        <v>4248</v>
      </c>
      <c r="C4283" s="383" t="s">
        <v>8</v>
      </c>
      <c r="D4283" s="384">
        <v>33.14</v>
      </c>
    </row>
    <row r="4284" spans="1:4" s="380" customFormat="1" ht="13.5" x14ac:dyDescent="0.25">
      <c r="A4284" s="383">
        <v>94696</v>
      </c>
      <c r="B4284" s="383" t="s">
        <v>4249</v>
      </c>
      <c r="C4284" s="383" t="s">
        <v>8</v>
      </c>
      <c r="D4284" s="384">
        <v>57.6</v>
      </c>
    </row>
    <row r="4285" spans="1:4" s="380" customFormat="1" ht="13.5" x14ac:dyDescent="0.25">
      <c r="A4285" s="383">
        <v>94697</v>
      </c>
      <c r="B4285" s="383" t="s">
        <v>4250</v>
      </c>
      <c r="C4285" s="383" t="s">
        <v>8</v>
      </c>
      <c r="D4285" s="384">
        <v>90.05</v>
      </c>
    </row>
    <row r="4286" spans="1:4" s="380" customFormat="1" ht="13.5" x14ac:dyDescent="0.25">
      <c r="A4286" s="383">
        <v>94698</v>
      </c>
      <c r="B4286" s="383" t="s">
        <v>4251</v>
      </c>
      <c r="C4286" s="383" t="s">
        <v>8</v>
      </c>
      <c r="D4286" s="384">
        <v>78.64</v>
      </c>
    </row>
    <row r="4287" spans="1:4" s="380" customFormat="1" ht="13.5" x14ac:dyDescent="0.25">
      <c r="A4287" s="383">
        <v>94699</v>
      </c>
      <c r="B4287" s="383" t="s">
        <v>4252</v>
      </c>
      <c r="C4287" s="383" t="s">
        <v>8</v>
      </c>
      <c r="D4287" s="384">
        <v>151.61000000000001</v>
      </c>
    </row>
    <row r="4288" spans="1:4" s="380" customFormat="1" ht="13.5" x14ac:dyDescent="0.25">
      <c r="A4288" s="383">
        <v>94700</v>
      </c>
      <c r="B4288" s="383" t="s">
        <v>4253</v>
      </c>
      <c r="C4288" s="383" t="s">
        <v>8</v>
      </c>
      <c r="D4288" s="384">
        <v>128.26</v>
      </c>
    </row>
    <row r="4289" spans="1:4" s="380" customFormat="1" ht="13.5" x14ac:dyDescent="0.25">
      <c r="A4289" s="383">
        <v>94701</v>
      </c>
      <c r="B4289" s="383" t="s">
        <v>4254</v>
      </c>
      <c r="C4289" s="383" t="s">
        <v>8</v>
      </c>
      <c r="D4289" s="384">
        <v>225.66</v>
      </c>
    </row>
    <row r="4290" spans="1:4" s="380" customFormat="1" ht="13.5" x14ac:dyDescent="0.25">
      <c r="A4290" s="383">
        <v>94702</v>
      </c>
      <c r="B4290" s="383" t="s">
        <v>4255</v>
      </c>
      <c r="C4290" s="383" t="s">
        <v>8</v>
      </c>
      <c r="D4290" s="384">
        <v>213.72</v>
      </c>
    </row>
    <row r="4291" spans="1:4" s="380" customFormat="1" ht="13.5" x14ac:dyDescent="0.25">
      <c r="A4291" s="383">
        <v>94703</v>
      </c>
      <c r="B4291" s="383" t="s">
        <v>4256</v>
      </c>
      <c r="C4291" s="383" t="s">
        <v>8</v>
      </c>
      <c r="D4291" s="384">
        <v>19.52</v>
      </c>
    </row>
    <row r="4292" spans="1:4" s="380" customFormat="1" ht="13.5" x14ac:dyDescent="0.25">
      <c r="A4292" s="383">
        <v>94704</v>
      </c>
      <c r="B4292" s="383" t="s">
        <v>4257</v>
      </c>
      <c r="C4292" s="383" t="s">
        <v>8</v>
      </c>
      <c r="D4292" s="384">
        <v>23.1</v>
      </c>
    </row>
    <row r="4293" spans="1:4" s="380" customFormat="1" ht="13.5" x14ac:dyDescent="0.25">
      <c r="A4293" s="383">
        <v>94705</v>
      </c>
      <c r="B4293" s="383" t="s">
        <v>4258</v>
      </c>
      <c r="C4293" s="383" t="s">
        <v>8</v>
      </c>
      <c r="D4293" s="384">
        <v>28.52</v>
      </c>
    </row>
    <row r="4294" spans="1:4" s="380" customFormat="1" ht="13.5" x14ac:dyDescent="0.25">
      <c r="A4294" s="383">
        <v>94706</v>
      </c>
      <c r="B4294" s="383" t="s">
        <v>4259</v>
      </c>
      <c r="C4294" s="383" t="s">
        <v>8</v>
      </c>
      <c r="D4294" s="384">
        <v>41.22</v>
      </c>
    </row>
    <row r="4295" spans="1:4" s="380" customFormat="1" ht="13.5" x14ac:dyDescent="0.25">
      <c r="A4295" s="383">
        <v>94707</v>
      </c>
      <c r="B4295" s="383" t="s">
        <v>4260</v>
      </c>
      <c r="C4295" s="383" t="s">
        <v>8</v>
      </c>
      <c r="D4295" s="384">
        <v>51.29</v>
      </c>
    </row>
    <row r="4296" spans="1:4" s="380" customFormat="1" ht="13.5" x14ac:dyDescent="0.25">
      <c r="A4296" s="383">
        <v>94708</v>
      </c>
      <c r="B4296" s="383" t="s">
        <v>4261</v>
      </c>
      <c r="C4296" s="383" t="s">
        <v>8</v>
      </c>
      <c r="D4296" s="384">
        <v>24.99</v>
      </c>
    </row>
    <row r="4297" spans="1:4" s="380" customFormat="1" ht="13.5" x14ac:dyDescent="0.25">
      <c r="A4297" s="383">
        <v>94709</v>
      </c>
      <c r="B4297" s="383" t="s">
        <v>4262</v>
      </c>
      <c r="C4297" s="383" t="s">
        <v>8</v>
      </c>
      <c r="D4297" s="384">
        <v>32.14</v>
      </c>
    </row>
    <row r="4298" spans="1:4" s="380" customFormat="1" ht="13.5" x14ac:dyDescent="0.25">
      <c r="A4298" s="383">
        <v>94710</v>
      </c>
      <c r="B4298" s="383" t="s">
        <v>4263</v>
      </c>
      <c r="C4298" s="383" t="s">
        <v>8</v>
      </c>
      <c r="D4298" s="384">
        <v>49.88</v>
      </c>
    </row>
    <row r="4299" spans="1:4" s="380" customFormat="1" ht="13.5" x14ac:dyDescent="0.25">
      <c r="A4299" s="383">
        <v>94711</v>
      </c>
      <c r="B4299" s="383" t="s">
        <v>4264</v>
      </c>
      <c r="C4299" s="383" t="s">
        <v>8</v>
      </c>
      <c r="D4299" s="384">
        <v>59.58</v>
      </c>
    </row>
    <row r="4300" spans="1:4" s="380" customFormat="1" ht="13.5" x14ac:dyDescent="0.25">
      <c r="A4300" s="383">
        <v>94712</v>
      </c>
      <c r="B4300" s="383" t="s">
        <v>4265</v>
      </c>
      <c r="C4300" s="383" t="s">
        <v>8</v>
      </c>
      <c r="D4300" s="384">
        <v>79.94</v>
      </c>
    </row>
    <row r="4301" spans="1:4" s="380" customFormat="1" ht="13.5" x14ac:dyDescent="0.25">
      <c r="A4301" s="383">
        <v>94713</v>
      </c>
      <c r="B4301" s="383" t="s">
        <v>4266</v>
      </c>
      <c r="C4301" s="383" t="s">
        <v>8</v>
      </c>
      <c r="D4301" s="384">
        <v>209.13</v>
      </c>
    </row>
    <row r="4302" spans="1:4" s="380" customFormat="1" ht="13.5" x14ac:dyDescent="0.25">
      <c r="A4302" s="383">
        <v>94714</v>
      </c>
      <c r="B4302" s="383" t="s">
        <v>4267</v>
      </c>
      <c r="C4302" s="383" t="s">
        <v>8</v>
      </c>
      <c r="D4302" s="384">
        <v>283.62</v>
      </c>
    </row>
    <row r="4303" spans="1:4" s="380" customFormat="1" ht="13.5" x14ac:dyDescent="0.25">
      <c r="A4303" s="383">
        <v>94715</v>
      </c>
      <c r="B4303" s="383" t="s">
        <v>4268</v>
      </c>
      <c r="C4303" s="383" t="s">
        <v>8</v>
      </c>
      <c r="D4303" s="384">
        <v>391.64</v>
      </c>
    </row>
    <row r="4304" spans="1:4" s="380" customFormat="1" ht="13.5" x14ac:dyDescent="0.25">
      <c r="A4304" s="383">
        <v>94724</v>
      </c>
      <c r="B4304" s="383" t="s">
        <v>4269</v>
      </c>
      <c r="C4304" s="383" t="s">
        <v>8</v>
      </c>
      <c r="D4304" s="384">
        <v>16.649999999999999</v>
      </c>
    </row>
    <row r="4305" spans="1:4" s="380" customFormat="1" ht="13.5" x14ac:dyDescent="0.25">
      <c r="A4305" s="383">
        <v>94725</v>
      </c>
      <c r="B4305" s="383" t="s">
        <v>4270</v>
      </c>
      <c r="C4305" s="383" t="s">
        <v>8</v>
      </c>
      <c r="D4305" s="384">
        <v>5.12</v>
      </c>
    </row>
    <row r="4306" spans="1:4" s="380" customFormat="1" ht="13.5" x14ac:dyDescent="0.25">
      <c r="A4306" s="383">
        <v>94726</v>
      </c>
      <c r="B4306" s="383" t="s">
        <v>4271</v>
      </c>
      <c r="C4306" s="383" t="s">
        <v>8</v>
      </c>
      <c r="D4306" s="384">
        <v>24.9</v>
      </c>
    </row>
    <row r="4307" spans="1:4" s="380" customFormat="1" ht="13.5" x14ac:dyDescent="0.25">
      <c r="A4307" s="383">
        <v>94727</v>
      </c>
      <c r="B4307" s="383" t="s">
        <v>4272</v>
      </c>
      <c r="C4307" s="383" t="s">
        <v>8</v>
      </c>
      <c r="D4307" s="384">
        <v>6.65</v>
      </c>
    </row>
    <row r="4308" spans="1:4" s="380" customFormat="1" ht="13.5" x14ac:dyDescent="0.25">
      <c r="A4308" s="383">
        <v>94728</v>
      </c>
      <c r="B4308" s="383" t="s">
        <v>4273</v>
      </c>
      <c r="C4308" s="383" t="s">
        <v>8</v>
      </c>
      <c r="D4308" s="384">
        <v>90.61</v>
      </c>
    </row>
    <row r="4309" spans="1:4" s="380" customFormat="1" ht="13.5" x14ac:dyDescent="0.25">
      <c r="A4309" s="383">
        <v>94729</v>
      </c>
      <c r="B4309" s="383" t="s">
        <v>4274</v>
      </c>
      <c r="C4309" s="383" t="s">
        <v>8</v>
      </c>
      <c r="D4309" s="384">
        <v>11.15</v>
      </c>
    </row>
    <row r="4310" spans="1:4" s="380" customFormat="1" ht="13.5" x14ac:dyDescent="0.25">
      <c r="A4310" s="383">
        <v>94730</v>
      </c>
      <c r="B4310" s="383" t="s">
        <v>4275</v>
      </c>
      <c r="C4310" s="383" t="s">
        <v>8</v>
      </c>
      <c r="D4310" s="384">
        <v>109.63</v>
      </c>
    </row>
    <row r="4311" spans="1:4" s="380" customFormat="1" ht="13.5" x14ac:dyDescent="0.25">
      <c r="A4311" s="383">
        <v>94731</v>
      </c>
      <c r="B4311" s="383" t="s">
        <v>4276</v>
      </c>
      <c r="C4311" s="383" t="s">
        <v>8</v>
      </c>
      <c r="D4311" s="384">
        <v>13.47</v>
      </c>
    </row>
    <row r="4312" spans="1:4" s="380" customFormat="1" ht="13.5" x14ac:dyDescent="0.25">
      <c r="A4312" s="383">
        <v>94733</v>
      </c>
      <c r="B4312" s="383" t="s">
        <v>4277</v>
      </c>
      <c r="C4312" s="383" t="s">
        <v>8</v>
      </c>
      <c r="D4312" s="384">
        <v>25.58</v>
      </c>
    </row>
    <row r="4313" spans="1:4" s="380" customFormat="1" ht="13.5" x14ac:dyDescent="0.25">
      <c r="A4313" s="383">
        <v>94737</v>
      </c>
      <c r="B4313" s="383" t="s">
        <v>4278</v>
      </c>
      <c r="C4313" s="383" t="s">
        <v>8</v>
      </c>
      <c r="D4313" s="384">
        <v>99.16</v>
      </c>
    </row>
    <row r="4314" spans="1:4" s="380" customFormat="1" ht="13.5" x14ac:dyDescent="0.25">
      <c r="A4314" s="383">
        <v>94740</v>
      </c>
      <c r="B4314" s="383" t="s">
        <v>4279</v>
      </c>
      <c r="C4314" s="383" t="s">
        <v>8</v>
      </c>
      <c r="D4314" s="384">
        <v>7.85</v>
      </c>
    </row>
    <row r="4315" spans="1:4" s="380" customFormat="1" ht="13.5" x14ac:dyDescent="0.25">
      <c r="A4315" s="383">
        <v>94741</v>
      </c>
      <c r="B4315" s="383" t="s">
        <v>4280</v>
      </c>
      <c r="C4315" s="383" t="s">
        <v>8</v>
      </c>
      <c r="D4315" s="384">
        <v>9.24</v>
      </c>
    </row>
    <row r="4316" spans="1:4" s="380" customFormat="1" ht="13.5" x14ac:dyDescent="0.25">
      <c r="A4316" s="383">
        <v>94742</v>
      </c>
      <c r="B4316" s="383" t="s">
        <v>4281</v>
      </c>
      <c r="C4316" s="383" t="s">
        <v>8</v>
      </c>
      <c r="D4316" s="384">
        <v>10.8</v>
      </c>
    </row>
    <row r="4317" spans="1:4" s="380" customFormat="1" ht="13.5" x14ac:dyDescent="0.25">
      <c r="A4317" s="383">
        <v>94743</v>
      </c>
      <c r="B4317" s="383" t="s">
        <v>4282</v>
      </c>
      <c r="C4317" s="383" t="s">
        <v>8</v>
      </c>
      <c r="D4317" s="384">
        <v>11.68</v>
      </c>
    </row>
    <row r="4318" spans="1:4" s="380" customFormat="1" ht="13.5" x14ac:dyDescent="0.25">
      <c r="A4318" s="383">
        <v>94744</v>
      </c>
      <c r="B4318" s="383" t="s">
        <v>4283</v>
      </c>
      <c r="C4318" s="383" t="s">
        <v>8</v>
      </c>
      <c r="D4318" s="384">
        <v>16.71</v>
      </c>
    </row>
    <row r="4319" spans="1:4" s="380" customFormat="1" ht="13.5" x14ac:dyDescent="0.25">
      <c r="A4319" s="383">
        <v>94746</v>
      </c>
      <c r="B4319" s="383" t="s">
        <v>4284</v>
      </c>
      <c r="C4319" s="383" t="s">
        <v>8</v>
      </c>
      <c r="D4319" s="384">
        <v>22.58</v>
      </c>
    </row>
    <row r="4320" spans="1:4" s="380" customFormat="1" ht="13.5" x14ac:dyDescent="0.25">
      <c r="A4320" s="383">
        <v>94748</v>
      </c>
      <c r="B4320" s="383" t="s">
        <v>4285</v>
      </c>
      <c r="C4320" s="383" t="s">
        <v>8</v>
      </c>
      <c r="D4320" s="384">
        <v>45.52</v>
      </c>
    </row>
    <row r="4321" spans="1:4" s="380" customFormat="1" ht="13.5" x14ac:dyDescent="0.25">
      <c r="A4321" s="383">
        <v>94750</v>
      </c>
      <c r="B4321" s="383" t="s">
        <v>4286</v>
      </c>
      <c r="C4321" s="383" t="s">
        <v>8</v>
      </c>
      <c r="D4321" s="384">
        <v>101.06</v>
      </c>
    </row>
    <row r="4322" spans="1:4" s="380" customFormat="1" ht="13.5" x14ac:dyDescent="0.25">
      <c r="A4322" s="383">
        <v>94752</v>
      </c>
      <c r="B4322" s="383" t="s">
        <v>4287</v>
      </c>
      <c r="C4322" s="383" t="s">
        <v>8</v>
      </c>
      <c r="D4322" s="384">
        <v>126.88</v>
      </c>
    </row>
    <row r="4323" spans="1:4" s="380" customFormat="1" ht="13.5" x14ac:dyDescent="0.25">
      <c r="A4323" s="383">
        <v>94756</v>
      </c>
      <c r="B4323" s="383" t="s">
        <v>4288</v>
      </c>
      <c r="C4323" s="383" t="s">
        <v>8</v>
      </c>
      <c r="D4323" s="384">
        <v>10.1</v>
      </c>
    </row>
    <row r="4324" spans="1:4" s="380" customFormat="1" ht="13.5" x14ac:dyDescent="0.25">
      <c r="A4324" s="383">
        <v>94757</v>
      </c>
      <c r="B4324" s="383" t="s">
        <v>4289</v>
      </c>
      <c r="C4324" s="383" t="s">
        <v>8</v>
      </c>
      <c r="D4324" s="384">
        <v>12.74</v>
      </c>
    </row>
    <row r="4325" spans="1:4" s="380" customFormat="1" ht="13.5" x14ac:dyDescent="0.25">
      <c r="A4325" s="383">
        <v>94758</v>
      </c>
      <c r="B4325" s="383" t="s">
        <v>4290</v>
      </c>
      <c r="C4325" s="383" t="s">
        <v>8</v>
      </c>
      <c r="D4325" s="384">
        <v>29.06</v>
      </c>
    </row>
    <row r="4326" spans="1:4" s="380" customFormat="1" ht="13.5" x14ac:dyDescent="0.25">
      <c r="A4326" s="383">
        <v>94759</v>
      </c>
      <c r="B4326" s="383" t="s">
        <v>4291</v>
      </c>
      <c r="C4326" s="383" t="s">
        <v>8</v>
      </c>
      <c r="D4326" s="384">
        <v>34.92</v>
      </c>
    </row>
    <row r="4327" spans="1:4" s="380" customFormat="1" ht="13.5" x14ac:dyDescent="0.25">
      <c r="A4327" s="383">
        <v>94760</v>
      </c>
      <c r="B4327" s="383" t="s">
        <v>4292</v>
      </c>
      <c r="C4327" s="383" t="s">
        <v>8</v>
      </c>
      <c r="D4327" s="384">
        <v>57.63</v>
      </c>
    </row>
    <row r="4328" spans="1:4" s="380" customFormat="1" ht="13.5" x14ac:dyDescent="0.25">
      <c r="A4328" s="383">
        <v>94761</v>
      </c>
      <c r="B4328" s="383" t="s">
        <v>4293</v>
      </c>
      <c r="C4328" s="383" t="s">
        <v>8</v>
      </c>
      <c r="D4328" s="384">
        <v>116.33</v>
      </c>
    </row>
    <row r="4329" spans="1:4" s="380" customFormat="1" ht="13.5" x14ac:dyDescent="0.25">
      <c r="A4329" s="383">
        <v>94762</v>
      </c>
      <c r="B4329" s="383" t="s">
        <v>4294</v>
      </c>
      <c r="C4329" s="383" t="s">
        <v>8</v>
      </c>
      <c r="D4329" s="384">
        <v>153.31</v>
      </c>
    </row>
    <row r="4330" spans="1:4" s="380" customFormat="1" ht="13.5" x14ac:dyDescent="0.25">
      <c r="A4330" s="383">
        <v>94783</v>
      </c>
      <c r="B4330" s="383" t="s">
        <v>4295</v>
      </c>
      <c r="C4330" s="383" t="s">
        <v>8</v>
      </c>
      <c r="D4330" s="384">
        <v>17.95</v>
      </c>
    </row>
    <row r="4331" spans="1:4" s="380" customFormat="1" ht="13.5" x14ac:dyDescent="0.25">
      <c r="A4331" s="383">
        <v>94785</v>
      </c>
      <c r="B4331" s="383" t="s">
        <v>4296</v>
      </c>
      <c r="C4331" s="383" t="s">
        <v>8</v>
      </c>
      <c r="D4331" s="384">
        <v>32.65</v>
      </c>
    </row>
    <row r="4332" spans="1:4" s="380" customFormat="1" ht="13.5" x14ac:dyDescent="0.25">
      <c r="A4332" s="383">
        <v>94786</v>
      </c>
      <c r="B4332" s="383" t="s">
        <v>4297</v>
      </c>
      <c r="C4332" s="383" t="s">
        <v>8</v>
      </c>
      <c r="D4332" s="384">
        <v>42.78</v>
      </c>
    </row>
    <row r="4333" spans="1:4" s="380" customFormat="1" ht="13.5" x14ac:dyDescent="0.25">
      <c r="A4333" s="383">
        <v>94787</v>
      </c>
      <c r="B4333" s="383" t="s">
        <v>4298</v>
      </c>
      <c r="C4333" s="383" t="s">
        <v>8</v>
      </c>
      <c r="D4333" s="384">
        <v>56.9</v>
      </c>
    </row>
    <row r="4334" spans="1:4" s="380" customFormat="1" ht="13.5" x14ac:dyDescent="0.25">
      <c r="A4334" s="383">
        <v>94788</v>
      </c>
      <c r="B4334" s="383" t="s">
        <v>4299</v>
      </c>
      <c r="C4334" s="383" t="s">
        <v>8</v>
      </c>
      <c r="D4334" s="384">
        <v>82.37</v>
      </c>
    </row>
    <row r="4335" spans="1:4" s="380" customFormat="1" ht="13.5" x14ac:dyDescent="0.25">
      <c r="A4335" s="383">
        <v>94789</v>
      </c>
      <c r="B4335" s="383" t="s">
        <v>4300</v>
      </c>
      <c r="C4335" s="383" t="s">
        <v>8</v>
      </c>
      <c r="D4335" s="384">
        <v>259.06</v>
      </c>
    </row>
    <row r="4336" spans="1:4" s="380" customFormat="1" ht="13.5" x14ac:dyDescent="0.25">
      <c r="A4336" s="383">
        <v>94790</v>
      </c>
      <c r="B4336" s="383" t="s">
        <v>4301</v>
      </c>
      <c r="C4336" s="383" t="s">
        <v>8</v>
      </c>
      <c r="D4336" s="384">
        <v>299.7</v>
      </c>
    </row>
    <row r="4337" spans="1:4" s="380" customFormat="1" ht="13.5" x14ac:dyDescent="0.25">
      <c r="A4337" s="383">
        <v>94791</v>
      </c>
      <c r="B4337" s="383" t="s">
        <v>4302</v>
      </c>
      <c r="C4337" s="383" t="s">
        <v>8</v>
      </c>
      <c r="D4337" s="384">
        <v>419.94</v>
      </c>
    </row>
    <row r="4338" spans="1:4" s="380" customFormat="1" ht="13.5" x14ac:dyDescent="0.25">
      <c r="A4338" s="383">
        <v>94863</v>
      </c>
      <c r="B4338" s="383" t="s">
        <v>4303</v>
      </c>
      <c r="C4338" s="383" t="s">
        <v>8</v>
      </c>
      <c r="D4338" s="384">
        <v>82.3</v>
      </c>
    </row>
    <row r="4339" spans="1:4" s="380" customFormat="1" ht="13.5" x14ac:dyDescent="0.25">
      <c r="A4339" s="383">
        <v>95141</v>
      </c>
      <c r="B4339" s="383" t="s">
        <v>4304</v>
      </c>
      <c r="C4339" s="383" t="s">
        <v>8</v>
      </c>
      <c r="D4339" s="384">
        <v>30.45</v>
      </c>
    </row>
    <row r="4340" spans="1:4" s="380" customFormat="1" ht="13.5" x14ac:dyDescent="0.25">
      <c r="A4340" s="383">
        <v>95237</v>
      </c>
      <c r="B4340" s="383" t="s">
        <v>4305</v>
      </c>
      <c r="C4340" s="383" t="s">
        <v>8</v>
      </c>
      <c r="D4340" s="384">
        <v>24.24</v>
      </c>
    </row>
    <row r="4341" spans="1:4" s="380" customFormat="1" ht="13.5" x14ac:dyDescent="0.25">
      <c r="A4341" s="383">
        <v>95693</v>
      </c>
      <c r="B4341" s="383" t="s">
        <v>4306</v>
      </c>
      <c r="C4341" s="383" t="s">
        <v>8</v>
      </c>
      <c r="D4341" s="384">
        <v>51.13</v>
      </c>
    </row>
    <row r="4342" spans="1:4" s="380" customFormat="1" ht="13.5" x14ac:dyDescent="0.25">
      <c r="A4342" s="383">
        <v>95694</v>
      </c>
      <c r="B4342" s="383" t="s">
        <v>4307</v>
      </c>
      <c r="C4342" s="383" t="s">
        <v>8</v>
      </c>
      <c r="D4342" s="384">
        <v>64.94</v>
      </c>
    </row>
    <row r="4343" spans="1:4" s="380" customFormat="1" ht="13.5" x14ac:dyDescent="0.25">
      <c r="A4343" s="383">
        <v>95695</v>
      </c>
      <c r="B4343" s="383" t="s">
        <v>4308</v>
      </c>
      <c r="C4343" s="383" t="s">
        <v>8</v>
      </c>
      <c r="D4343" s="384">
        <v>63.28</v>
      </c>
    </row>
    <row r="4344" spans="1:4" s="380" customFormat="1" ht="13.5" x14ac:dyDescent="0.25">
      <c r="A4344" s="383">
        <v>95696</v>
      </c>
      <c r="B4344" s="383" t="s">
        <v>4309</v>
      </c>
      <c r="C4344" s="383" t="s">
        <v>8</v>
      </c>
      <c r="D4344" s="384">
        <v>36.69</v>
      </c>
    </row>
    <row r="4345" spans="1:4" s="380" customFormat="1" ht="13.5" x14ac:dyDescent="0.25">
      <c r="A4345" s="383">
        <v>96637</v>
      </c>
      <c r="B4345" s="383" t="s">
        <v>4310</v>
      </c>
      <c r="C4345" s="383" t="s">
        <v>8</v>
      </c>
      <c r="D4345" s="384">
        <v>12.98</v>
      </c>
    </row>
    <row r="4346" spans="1:4" s="380" customFormat="1" ht="13.5" x14ac:dyDescent="0.25">
      <c r="A4346" s="383">
        <v>96638</v>
      </c>
      <c r="B4346" s="383" t="s">
        <v>4311</v>
      </c>
      <c r="C4346" s="383" t="s">
        <v>8</v>
      </c>
      <c r="D4346" s="384">
        <v>12.4</v>
      </c>
    </row>
    <row r="4347" spans="1:4" s="380" customFormat="1" ht="13.5" x14ac:dyDescent="0.25">
      <c r="A4347" s="383">
        <v>96639</v>
      </c>
      <c r="B4347" s="383" t="s">
        <v>4312</v>
      </c>
      <c r="C4347" s="383" t="s">
        <v>8</v>
      </c>
      <c r="D4347" s="384">
        <v>9.1300000000000008</v>
      </c>
    </row>
    <row r="4348" spans="1:4" s="380" customFormat="1" ht="13.5" x14ac:dyDescent="0.25">
      <c r="A4348" s="383">
        <v>96640</v>
      </c>
      <c r="B4348" s="383" t="s">
        <v>4313</v>
      </c>
      <c r="C4348" s="383" t="s">
        <v>8</v>
      </c>
      <c r="D4348" s="384">
        <v>25.36</v>
      </c>
    </row>
    <row r="4349" spans="1:4" s="380" customFormat="1" ht="13.5" x14ac:dyDescent="0.25">
      <c r="A4349" s="383">
        <v>96641</v>
      </c>
      <c r="B4349" s="383" t="s">
        <v>4314</v>
      </c>
      <c r="C4349" s="383" t="s">
        <v>8</v>
      </c>
      <c r="D4349" s="384">
        <v>19.57</v>
      </c>
    </row>
    <row r="4350" spans="1:4" s="380" customFormat="1" ht="13.5" x14ac:dyDescent="0.25">
      <c r="A4350" s="383">
        <v>96642</v>
      </c>
      <c r="B4350" s="383" t="s">
        <v>4315</v>
      </c>
      <c r="C4350" s="383" t="s">
        <v>8</v>
      </c>
      <c r="D4350" s="384">
        <v>17.16</v>
      </c>
    </row>
    <row r="4351" spans="1:4" s="380" customFormat="1" ht="13.5" x14ac:dyDescent="0.25">
      <c r="A4351" s="383">
        <v>96643</v>
      </c>
      <c r="B4351" s="383" t="s">
        <v>4316</v>
      </c>
      <c r="C4351" s="383" t="s">
        <v>8</v>
      </c>
      <c r="D4351" s="384">
        <v>51.14</v>
      </c>
    </row>
    <row r="4352" spans="1:4" s="380" customFormat="1" ht="13.5" x14ac:dyDescent="0.25">
      <c r="A4352" s="383">
        <v>96650</v>
      </c>
      <c r="B4352" s="383" t="s">
        <v>4317</v>
      </c>
      <c r="C4352" s="383" t="s">
        <v>8</v>
      </c>
      <c r="D4352" s="384">
        <v>9.81</v>
      </c>
    </row>
    <row r="4353" spans="1:4" s="380" customFormat="1" ht="13.5" x14ac:dyDescent="0.25">
      <c r="A4353" s="383">
        <v>96651</v>
      </c>
      <c r="B4353" s="383" t="s">
        <v>4318</v>
      </c>
      <c r="C4353" s="383" t="s">
        <v>8</v>
      </c>
      <c r="D4353" s="384">
        <v>9.23</v>
      </c>
    </row>
    <row r="4354" spans="1:4" s="380" customFormat="1" ht="13.5" x14ac:dyDescent="0.25">
      <c r="A4354" s="383">
        <v>96652</v>
      </c>
      <c r="B4354" s="383" t="s">
        <v>4319</v>
      </c>
      <c r="C4354" s="383" t="s">
        <v>8</v>
      </c>
      <c r="D4354" s="384">
        <v>18.48</v>
      </c>
    </row>
    <row r="4355" spans="1:4" s="380" customFormat="1" ht="13.5" x14ac:dyDescent="0.25">
      <c r="A4355" s="383">
        <v>96653</v>
      </c>
      <c r="B4355" s="383" t="s">
        <v>4320</v>
      </c>
      <c r="C4355" s="383" t="s">
        <v>8</v>
      </c>
      <c r="D4355" s="384">
        <v>18.420000000000002</v>
      </c>
    </row>
    <row r="4356" spans="1:4" s="380" customFormat="1" ht="13.5" x14ac:dyDescent="0.25">
      <c r="A4356" s="383">
        <v>96654</v>
      </c>
      <c r="B4356" s="383" t="s">
        <v>4321</v>
      </c>
      <c r="C4356" s="383" t="s">
        <v>8</v>
      </c>
      <c r="D4356" s="384">
        <v>30.83</v>
      </c>
    </row>
    <row r="4357" spans="1:4" s="380" customFormat="1" ht="13.5" x14ac:dyDescent="0.25">
      <c r="A4357" s="383">
        <v>96655</v>
      </c>
      <c r="B4357" s="383" t="s">
        <v>4322</v>
      </c>
      <c r="C4357" s="383" t="s">
        <v>8</v>
      </c>
      <c r="D4357" s="384">
        <v>30.19</v>
      </c>
    </row>
    <row r="4358" spans="1:4" s="380" customFormat="1" ht="13.5" x14ac:dyDescent="0.25">
      <c r="A4358" s="383">
        <v>96656</v>
      </c>
      <c r="B4358" s="383" t="s">
        <v>4323</v>
      </c>
      <c r="C4358" s="383" t="s">
        <v>8</v>
      </c>
      <c r="D4358" s="384">
        <v>7.05</v>
      </c>
    </row>
    <row r="4359" spans="1:4" s="380" customFormat="1" ht="13.5" x14ac:dyDescent="0.25">
      <c r="A4359" s="383">
        <v>96657</v>
      </c>
      <c r="B4359" s="383" t="s">
        <v>4324</v>
      </c>
      <c r="C4359" s="383" t="s">
        <v>8</v>
      </c>
      <c r="D4359" s="384">
        <v>23.28</v>
      </c>
    </row>
    <row r="4360" spans="1:4" s="380" customFormat="1" ht="13.5" x14ac:dyDescent="0.25">
      <c r="A4360" s="383">
        <v>96658</v>
      </c>
      <c r="B4360" s="383" t="s">
        <v>4325</v>
      </c>
      <c r="C4360" s="383" t="s">
        <v>8</v>
      </c>
      <c r="D4360" s="384">
        <v>17.489999999999998</v>
      </c>
    </row>
    <row r="4361" spans="1:4" s="380" customFormat="1" ht="13.5" x14ac:dyDescent="0.25">
      <c r="A4361" s="383">
        <v>96659</v>
      </c>
      <c r="B4361" s="383" t="s">
        <v>4326</v>
      </c>
      <c r="C4361" s="383" t="s">
        <v>8</v>
      </c>
      <c r="D4361" s="384">
        <v>12.53</v>
      </c>
    </row>
    <row r="4362" spans="1:4" s="380" customFormat="1" ht="13.5" x14ac:dyDescent="0.25">
      <c r="A4362" s="383">
        <v>96660</v>
      </c>
      <c r="B4362" s="383" t="s">
        <v>4327</v>
      </c>
      <c r="C4362" s="383" t="s">
        <v>8</v>
      </c>
      <c r="D4362" s="384">
        <v>39.590000000000003</v>
      </c>
    </row>
    <row r="4363" spans="1:4" s="380" customFormat="1" ht="13.5" x14ac:dyDescent="0.25">
      <c r="A4363" s="383">
        <v>96661</v>
      </c>
      <c r="B4363" s="383" t="s">
        <v>4328</v>
      </c>
      <c r="C4363" s="383" t="s">
        <v>8</v>
      </c>
      <c r="D4363" s="384">
        <v>30.68</v>
      </c>
    </row>
    <row r="4364" spans="1:4" s="380" customFormat="1" ht="13.5" x14ac:dyDescent="0.25">
      <c r="A4364" s="383">
        <v>96662</v>
      </c>
      <c r="B4364" s="383" t="s">
        <v>4329</v>
      </c>
      <c r="C4364" s="383" t="s">
        <v>8</v>
      </c>
      <c r="D4364" s="384">
        <v>12.83</v>
      </c>
    </row>
    <row r="4365" spans="1:4" s="380" customFormat="1" ht="13.5" x14ac:dyDescent="0.25">
      <c r="A4365" s="383">
        <v>96663</v>
      </c>
      <c r="B4365" s="383" t="s">
        <v>4330</v>
      </c>
      <c r="C4365" s="383" t="s">
        <v>8</v>
      </c>
      <c r="D4365" s="384">
        <v>23.14</v>
      </c>
    </row>
    <row r="4366" spans="1:4" s="380" customFormat="1" ht="13.5" x14ac:dyDescent="0.25">
      <c r="A4366" s="383">
        <v>96664</v>
      </c>
      <c r="B4366" s="383" t="s">
        <v>4331</v>
      </c>
      <c r="C4366" s="383" t="s">
        <v>8</v>
      </c>
      <c r="D4366" s="384">
        <v>25.04</v>
      </c>
    </row>
    <row r="4367" spans="1:4" s="380" customFormat="1" ht="13.5" x14ac:dyDescent="0.25">
      <c r="A4367" s="383">
        <v>96665</v>
      </c>
      <c r="B4367" s="383" t="s">
        <v>4332</v>
      </c>
      <c r="C4367" s="383" t="s">
        <v>8</v>
      </c>
      <c r="D4367" s="384">
        <v>12.91</v>
      </c>
    </row>
    <row r="4368" spans="1:4" s="380" customFormat="1" ht="13.5" x14ac:dyDescent="0.25">
      <c r="A4368" s="383">
        <v>96666</v>
      </c>
      <c r="B4368" s="383" t="s">
        <v>4333</v>
      </c>
      <c r="C4368" s="383" t="s">
        <v>8</v>
      </c>
      <c r="D4368" s="384">
        <v>24.79</v>
      </c>
    </row>
    <row r="4369" spans="1:4" s="380" customFormat="1" ht="13.5" x14ac:dyDescent="0.25">
      <c r="A4369" s="383">
        <v>96667</v>
      </c>
      <c r="B4369" s="383" t="s">
        <v>4334</v>
      </c>
      <c r="C4369" s="383" t="s">
        <v>8</v>
      </c>
      <c r="D4369" s="384">
        <v>43.76</v>
      </c>
    </row>
    <row r="4370" spans="1:4" s="380" customFormat="1" ht="13.5" x14ac:dyDescent="0.25">
      <c r="A4370" s="383">
        <v>96684</v>
      </c>
      <c r="B4370" s="383" t="s">
        <v>4335</v>
      </c>
      <c r="C4370" s="383" t="s">
        <v>8</v>
      </c>
      <c r="D4370" s="384">
        <v>5.0599999999999996</v>
      </c>
    </row>
    <row r="4371" spans="1:4" s="380" customFormat="1" ht="13.5" x14ac:dyDescent="0.25">
      <c r="A4371" s="383">
        <v>96685</v>
      </c>
      <c r="B4371" s="383" t="s">
        <v>4336</v>
      </c>
      <c r="C4371" s="383" t="s">
        <v>8</v>
      </c>
      <c r="D4371" s="384">
        <v>4.4800000000000004</v>
      </c>
    </row>
    <row r="4372" spans="1:4" s="380" customFormat="1" ht="13.5" x14ac:dyDescent="0.25">
      <c r="A4372" s="383">
        <v>96686</v>
      </c>
      <c r="B4372" s="383" t="s">
        <v>4337</v>
      </c>
      <c r="C4372" s="383" t="s">
        <v>8</v>
      </c>
      <c r="D4372" s="384">
        <v>7.62</v>
      </c>
    </row>
    <row r="4373" spans="1:4" s="380" customFormat="1" ht="13.5" x14ac:dyDescent="0.25">
      <c r="A4373" s="383">
        <v>96687</v>
      </c>
      <c r="B4373" s="383" t="s">
        <v>4338</v>
      </c>
      <c r="C4373" s="383" t="s">
        <v>8</v>
      </c>
      <c r="D4373" s="384">
        <v>7.56</v>
      </c>
    </row>
    <row r="4374" spans="1:4" s="380" customFormat="1" ht="13.5" x14ac:dyDescent="0.25">
      <c r="A4374" s="383">
        <v>96688</v>
      </c>
      <c r="B4374" s="383" t="s">
        <v>4339</v>
      </c>
      <c r="C4374" s="383" t="s">
        <v>8</v>
      </c>
      <c r="D4374" s="384">
        <v>13.26</v>
      </c>
    </row>
    <row r="4375" spans="1:4" s="380" customFormat="1" ht="13.5" x14ac:dyDescent="0.25">
      <c r="A4375" s="383">
        <v>96689</v>
      </c>
      <c r="B4375" s="383" t="s">
        <v>4340</v>
      </c>
      <c r="C4375" s="383" t="s">
        <v>8</v>
      </c>
      <c r="D4375" s="384">
        <v>12.62</v>
      </c>
    </row>
    <row r="4376" spans="1:4" s="380" customFormat="1" ht="13.5" x14ac:dyDescent="0.25">
      <c r="A4376" s="383">
        <v>96690</v>
      </c>
      <c r="B4376" s="383" t="s">
        <v>4341</v>
      </c>
      <c r="C4376" s="383" t="s">
        <v>8</v>
      </c>
      <c r="D4376" s="384">
        <v>25.03</v>
      </c>
    </row>
    <row r="4377" spans="1:4" s="380" customFormat="1" ht="13.5" x14ac:dyDescent="0.25">
      <c r="A4377" s="383">
        <v>96691</v>
      </c>
      <c r="B4377" s="383" t="s">
        <v>4342</v>
      </c>
      <c r="C4377" s="383" t="s">
        <v>8</v>
      </c>
      <c r="D4377" s="384">
        <v>25.9</v>
      </c>
    </row>
    <row r="4378" spans="1:4" s="380" customFormat="1" ht="13.5" x14ac:dyDescent="0.25">
      <c r="A4378" s="383">
        <v>96692</v>
      </c>
      <c r="B4378" s="383" t="s">
        <v>4343</v>
      </c>
      <c r="C4378" s="383" t="s">
        <v>8</v>
      </c>
      <c r="D4378" s="384">
        <v>37.82</v>
      </c>
    </row>
    <row r="4379" spans="1:4" s="380" customFormat="1" ht="13.5" x14ac:dyDescent="0.25">
      <c r="A4379" s="383">
        <v>96693</v>
      </c>
      <c r="B4379" s="383" t="s">
        <v>4344</v>
      </c>
      <c r="C4379" s="383" t="s">
        <v>8</v>
      </c>
      <c r="D4379" s="384">
        <v>35.69</v>
      </c>
    </row>
    <row r="4380" spans="1:4" s="380" customFormat="1" ht="13.5" x14ac:dyDescent="0.25">
      <c r="A4380" s="383">
        <v>96694</v>
      </c>
      <c r="B4380" s="383" t="s">
        <v>4345</v>
      </c>
      <c r="C4380" s="383" t="s">
        <v>8</v>
      </c>
      <c r="D4380" s="384">
        <v>85.01</v>
      </c>
    </row>
    <row r="4381" spans="1:4" s="380" customFormat="1" ht="13.5" x14ac:dyDescent="0.25">
      <c r="A4381" s="383">
        <v>96695</v>
      </c>
      <c r="B4381" s="383" t="s">
        <v>4346</v>
      </c>
      <c r="C4381" s="383" t="s">
        <v>8</v>
      </c>
      <c r="D4381" s="384">
        <v>82.5</v>
      </c>
    </row>
    <row r="4382" spans="1:4" s="380" customFormat="1" ht="13.5" x14ac:dyDescent="0.25">
      <c r="A4382" s="383">
        <v>96696</v>
      </c>
      <c r="B4382" s="383" t="s">
        <v>4347</v>
      </c>
      <c r="C4382" s="383" t="s">
        <v>8</v>
      </c>
      <c r="D4382" s="384">
        <v>128.25</v>
      </c>
    </row>
    <row r="4383" spans="1:4" s="380" customFormat="1" ht="13.5" x14ac:dyDescent="0.25">
      <c r="A4383" s="383">
        <v>96697</v>
      </c>
      <c r="B4383" s="383" t="s">
        <v>4348</v>
      </c>
      <c r="C4383" s="383" t="s">
        <v>8</v>
      </c>
      <c r="D4383" s="384">
        <v>191.97</v>
      </c>
    </row>
    <row r="4384" spans="1:4" s="380" customFormat="1" ht="13.5" x14ac:dyDescent="0.25">
      <c r="A4384" s="383">
        <v>96698</v>
      </c>
      <c r="B4384" s="383" t="s">
        <v>4349</v>
      </c>
      <c r="C4384" s="383" t="s">
        <v>8</v>
      </c>
      <c r="D4384" s="384">
        <v>3.88</v>
      </c>
    </row>
    <row r="4385" spans="1:4" s="380" customFormat="1" ht="13.5" x14ac:dyDescent="0.25">
      <c r="A4385" s="383">
        <v>96699</v>
      </c>
      <c r="B4385" s="383" t="s">
        <v>4350</v>
      </c>
      <c r="C4385" s="383" t="s">
        <v>8</v>
      </c>
      <c r="D4385" s="384">
        <v>20.11</v>
      </c>
    </row>
    <row r="4386" spans="1:4" s="380" customFormat="1" ht="13.5" x14ac:dyDescent="0.25">
      <c r="A4386" s="383">
        <v>96700</v>
      </c>
      <c r="B4386" s="383" t="s">
        <v>4351</v>
      </c>
      <c r="C4386" s="383" t="s">
        <v>8</v>
      </c>
      <c r="D4386" s="384">
        <v>14.32</v>
      </c>
    </row>
    <row r="4387" spans="1:4" s="380" customFormat="1" ht="13.5" x14ac:dyDescent="0.25">
      <c r="A4387" s="383">
        <v>96701</v>
      </c>
      <c r="B4387" s="383" t="s">
        <v>4352</v>
      </c>
      <c r="C4387" s="383" t="s">
        <v>8</v>
      </c>
      <c r="D4387" s="384">
        <v>5.29</v>
      </c>
    </row>
    <row r="4388" spans="1:4" s="380" customFormat="1" ht="13.5" x14ac:dyDescent="0.25">
      <c r="A4388" s="383">
        <v>96702</v>
      </c>
      <c r="B4388" s="383" t="s">
        <v>4353</v>
      </c>
      <c r="C4388" s="383" t="s">
        <v>8</v>
      </c>
      <c r="D4388" s="384">
        <v>5.59</v>
      </c>
    </row>
    <row r="4389" spans="1:4" s="380" customFormat="1" ht="13.5" x14ac:dyDescent="0.25">
      <c r="A4389" s="383">
        <v>96703</v>
      </c>
      <c r="B4389" s="383" t="s">
        <v>4354</v>
      </c>
      <c r="C4389" s="383" t="s">
        <v>8</v>
      </c>
      <c r="D4389" s="384">
        <v>11.4</v>
      </c>
    </row>
    <row r="4390" spans="1:4" s="380" customFormat="1" ht="13.5" x14ac:dyDescent="0.25">
      <c r="A4390" s="383">
        <v>96704</v>
      </c>
      <c r="B4390" s="383" t="s">
        <v>4355</v>
      </c>
      <c r="C4390" s="383" t="s">
        <v>8</v>
      </c>
      <c r="D4390" s="384">
        <v>13.3</v>
      </c>
    </row>
    <row r="4391" spans="1:4" s="380" customFormat="1" ht="13.5" x14ac:dyDescent="0.25">
      <c r="A4391" s="383">
        <v>96705</v>
      </c>
      <c r="B4391" s="383" t="s">
        <v>4356</v>
      </c>
      <c r="C4391" s="383" t="s">
        <v>8</v>
      </c>
      <c r="D4391" s="384">
        <v>17.170000000000002</v>
      </c>
    </row>
    <row r="4392" spans="1:4" s="380" customFormat="1" ht="13.5" x14ac:dyDescent="0.25">
      <c r="A4392" s="383">
        <v>96706</v>
      </c>
      <c r="B4392" s="383" t="s">
        <v>4357</v>
      </c>
      <c r="C4392" s="383" t="s">
        <v>8</v>
      </c>
      <c r="D4392" s="384">
        <v>25.75</v>
      </c>
    </row>
    <row r="4393" spans="1:4" s="380" customFormat="1" ht="13.5" x14ac:dyDescent="0.25">
      <c r="A4393" s="383">
        <v>96707</v>
      </c>
      <c r="B4393" s="383" t="s">
        <v>4358</v>
      </c>
      <c r="C4393" s="383" t="s">
        <v>8</v>
      </c>
      <c r="D4393" s="384">
        <v>54.55</v>
      </c>
    </row>
    <row r="4394" spans="1:4" s="380" customFormat="1" ht="13.5" x14ac:dyDescent="0.25">
      <c r="A4394" s="383">
        <v>96708</v>
      </c>
      <c r="B4394" s="383" t="s">
        <v>4359</v>
      </c>
      <c r="C4394" s="383" t="s">
        <v>8</v>
      </c>
      <c r="D4394" s="384">
        <v>86.37</v>
      </c>
    </row>
    <row r="4395" spans="1:4" s="380" customFormat="1" ht="13.5" x14ac:dyDescent="0.25">
      <c r="A4395" s="383">
        <v>96709</v>
      </c>
      <c r="B4395" s="383" t="s">
        <v>4360</v>
      </c>
      <c r="C4395" s="383" t="s">
        <v>8</v>
      </c>
      <c r="D4395" s="384">
        <v>136.75</v>
      </c>
    </row>
    <row r="4396" spans="1:4" s="380" customFormat="1" ht="13.5" x14ac:dyDescent="0.25">
      <c r="A4396" s="383">
        <v>96710</v>
      </c>
      <c r="B4396" s="383" t="s">
        <v>4361</v>
      </c>
      <c r="C4396" s="383" t="s">
        <v>8</v>
      </c>
      <c r="D4396" s="384">
        <v>6.63</v>
      </c>
    </row>
    <row r="4397" spans="1:4" s="380" customFormat="1" ht="13.5" x14ac:dyDescent="0.25">
      <c r="A4397" s="383">
        <v>96711</v>
      </c>
      <c r="B4397" s="383" t="s">
        <v>4362</v>
      </c>
      <c r="C4397" s="383" t="s">
        <v>8</v>
      </c>
      <c r="D4397" s="384">
        <v>10.34</v>
      </c>
    </row>
    <row r="4398" spans="1:4" s="380" customFormat="1" ht="13.5" x14ac:dyDescent="0.25">
      <c r="A4398" s="383">
        <v>96712</v>
      </c>
      <c r="B4398" s="383" t="s">
        <v>4363</v>
      </c>
      <c r="C4398" s="383" t="s">
        <v>8</v>
      </c>
      <c r="D4398" s="384">
        <v>20.27</v>
      </c>
    </row>
    <row r="4399" spans="1:4" s="380" customFormat="1" ht="13.5" x14ac:dyDescent="0.25">
      <c r="A4399" s="383">
        <v>96713</v>
      </c>
      <c r="B4399" s="383" t="s">
        <v>4364</v>
      </c>
      <c r="C4399" s="383" t="s">
        <v>8</v>
      </c>
      <c r="D4399" s="384">
        <v>28</v>
      </c>
    </row>
    <row r="4400" spans="1:4" s="380" customFormat="1" ht="13.5" x14ac:dyDescent="0.25">
      <c r="A4400" s="383">
        <v>96714</v>
      </c>
      <c r="B4400" s="383" t="s">
        <v>4365</v>
      </c>
      <c r="C4400" s="383" t="s">
        <v>8</v>
      </c>
      <c r="D4400" s="384">
        <v>47.53</v>
      </c>
    </row>
    <row r="4401" spans="1:4" s="380" customFormat="1" ht="13.5" x14ac:dyDescent="0.25">
      <c r="A4401" s="383">
        <v>96715</v>
      </c>
      <c r="B4401" s="383" t="s">
        <v>4366</v>
      </c>
      <c r="C4401" s="383" t="s">
        <v>8</v>
      </c>
      <c r="D4401" s="384">
        <v>90.69</v>
      </c>
    </row>
    <row r="4402" spans="1:4" s="380" customFormat="1" ht="13.5" x14ac:dyDescent="0.25">
      <c r="A4402" s="383">
        <v>96716</v>
      </c>
      <c r="B4402" s="383" t="s">
        <v>4367</v>
      </c>
      <c r="C4402" s="383" t="s">
        <v>8</v>
      </c>
      <c r="D4402" s="384">
        <v>136.53</v>
      </c>
    </row>
    <row r="4403" spans="1:4" s="380" customFormat="1" ht="13.5" x14ac:dyDescent="0.25">
      <c r="A4403" s="383">
        <v>96717</v>
      </c>
      <c r="B4403" s="383" t="s">
        <v>4368</v>
      </c>
      <c r="C4403" s="383" t="s">
        <v>8</v>
      </c>
      <c r="D4403" s="384">
        <v>215.55</v>
      </c>
    </row>
    <row r="4404" spans="1:4" s="380" customFormat="1" ht="13.5" x14ac:dyDescent="0.25">
      <c r="A4404" s="383">
        <v>96736</v>
      </c>
      <c r="B4404" s="383" t="s">
        <v>4369</v>
      </c>
      <c r="C4404" s="383" t="s">
        <v>8</v>
      </c>
      <c r="D4404" s="384">
        <v>5.29</v>
      </c>
    </row>
    <row r="4405" spans="1:4" s="380" customFormat="1" ht="13.5" x14ac:dyDescent="0.25">
      <c r="A4405" s="383">
        <v>96737</v>
      </c>
      <c r="B4405" s="383" t="s">
        <v>4370</v>
      </c>
      <c r="C4405" s="383" t="s">
        <v>8</v>
      </c>
      <c r="D4405" s="384">
        <v>6.17</v>
      </c>
    </row>
    <row r="4406" spans="1:4" s="380" customFormat="1" ht="13.5" x14ac:dyDescent="0.25">
      <c r="A4406" s="383">
        <v>96738</v>
      </c>
      <c r="B4406" s="383" t="s">
        <v>4371</v>
      </c>
      <c r="C4406" s="383" t="s">
        <v>8</v>
      </c>
      <c r="D4406" s="384">
        <v>22.4</v>
      </c>
    </row>
    <row r="4407" spans="1:4" s="380" customFormat="1" ht="13.5" x14ac:dyDescent="0.25">
      <c r="A4407" s="383">
        <v>96739</v>
      </c>
      <c r="B4407" s="383" t="s">
        <v>4372</v>
      </c>
      <c r="C4407" s="383" t="s">
        <v>8</v>
      </c>
      <c r="D4407" s="384">
        <v>7.99</v>
      </c>
    </row>
    <row r="4408" spans="1:4" s="380" customFormat="1" ht="13.5" x14ac:dyDescent="0.25">
      <c r="A4408" s="383">
        <v>96740</v>
      </c>
      <c r="B4408" s="383" t="s">
        <v>4373</v>
      </c>
      <c r="C4408" s="383" t="s">
        <v>8</v>
      </c>
      <c r="D4408" s="384">
        <v>35.049999999999997</v>
      </c>
    </row>
    <row r="4409" spans="1:4" s="380" customFormat="1" ht="13.5" x14ac:dyDescent="0.25">
      <c r="A4409" s="383">
        <v>96741</v>
      </c>
      <c r="B4409" s="383" t="s">
        <v>4374</v>
      </c>
      <c r="C4409" s="383" t="s">
        <v>8</v>
      </c>
      <c r="D4409" s="384">
        <v>13.27</v>
      </c>
    </row>
    <row r="4410" spans="1:4" s="380" customFormat="1" ht="13.5" x14ac:dyDescent="0.25">
      <c r="A4410" s="383">
        <v>96742</v>
      </c>
      <c r="B4410" s="383" t="s">
        <v>4375</v>
      </c>
      <c r="C4410" s="383" t="s">
        <v>8</v>
      </c>
      <c r="D4410" s="384">
        <v>20.13</v>
      </c>
    </row>
    <row r="4411" spans="1:4" s="380" customFormat="1" ht="13.5" x14ac:dyDescent="0.25">
      <c r="A4411" s="383">
        <v>96743</v>
      </c>
      <c r="B4411" s="383" t="s">
        <v>4376</v>
      </c>
      <c r="C4411" s="383" t="s">
        <v>8</v>
      </c>
      <c r="D4411" s="384">
        <v>26.55</v>
      </c>
    </row>
    <row r="4412" spans="1:4" s="380" customFormat="1" ht="13.5" x14ac:dyDescent="0.25">
      <c r="A4412" s="383">
        <v>96744</v>
      </c>
      <c r="B4412" s="383" t="s">
        <v>4377</v>
      </c>
      <c r="C4412" s="383" t="s">
        <v>8</v>
      </c>
      <c r="D4412" s="384">
        <v>57.46</v>
      </c>
    </row>
    <row r="4413" spans="1:4" s="380" customFormat="1" ht="13.5" x14ac:dyDescent="0.25">
      <c r="A4413" s="383">
        <v>96745</v>
      </c>
      <c r="B4413" s="383" t="s">
        <v>4378</v>
      </c>
      <c r="C4413" s="383" t="s">
        <v>8</v>
      </c>
      <c r="D4413" s="384">
        <v>85.66</v>
      </c>
    </row>
    <row r="4414" spans="1:4" s="380" customFormat="1" ht="13.5" x14ac:dyDescent="0.25">
      <c r="A4414" s="383">
        <v>96746</v>
      </c>
      <c r="B4414" s="383" t="s">
        <v>4379</v>
      </c>
      <c r="C4414" s="383" t="s">
        <v>8</v>
      </c>
      <c r="D4414" s="384">
        <v>136.69999999999999</v>
      </c>
    </row>
    <row r="4415" spans="1:4" s="380" customFormat="1" ht="13.5" x14ac:dyDescent="0.25">
      <c r="A4415" s="383">
        <v>96747</v>
      </c>
      <c r="B4415" s="383" t="s">
        <v>4380</v>
      </c>
      <c r="C4415" s="383" t="s">
        <v>8</v>
      </c>
      <c r="D4415" s="384">
        <v>7.41</v>
      </c>
    </row>
    <row r="4416" spans="1:4" s="380" customFormat="1" ht="13.5" x14ac:dyDescent="0.25">
      <c r="A4416" s="383">
        <v>96748</v>
      </c>
      <c r="B4416" s="383" t="s">
        <v>4381</v>
      </c>
      <c r="C4416" s="383" t="s">
        <v>8</v>
      </c>
      <c r="D4416" s="384">
        <v>8.52</v>
      </c>
    </row>
    <row r="4417" spans="1:4" s="380" customFormat="1" ht="13.5" x14ac:dyDescent="0.25">
      <c r="A4417" s="383">
        <v>96749</v>
      </c>
      <c r="B4417" s="383" t="s">
        <v>4382</v>
      </c>
      <c r="C4417" s="383" t="s">
        <v>8</v>
      </c>
      <c r="D4417" s="384">
        <v>11.7</v>
      </c>
    </row>
    <row r="4418" spans="1:4" s="380" customFormat="1" ht="13.5" x14ac:dyDescent="0.25">
      <c r="A4418" s="383">
        <v>96750</v>
      </c>
      <c r="B4418" s="383" t="s">
        <v>4383</v>
      </c>
      <c r="C4418" s="383" t="s">
        <v>8</v>
      </c>
      <c r="D4418" s="384">
        <v>16.05</v>
      </c>
    </row>
    <row r="4419" spans="1:4" s="380" customFormat="1" ht="13.5" x14ac:dyDescent="0.25">
      <c r="A4419" s="383">
        <v>96751</v>
      </c>
      <c r="B4419" s="383" t="s">
        <v>4384</v>
      </c>
      <c r="C4419" s="383" t="s">
        <v>8</v>
      </c>
      <c r="D4419" s="384">
        <v>29.44</v>
      </c>
    </row>
    <row r="4420" spans="1:4" s="380" customFormat="1" ht="13.5" x14ac:dyDescent="0.25">
      <c r="A4420" s="383">
        <v>96752</v>
      </c>
      <c r="B4420" s="383" t="s">
        <v>4385</v>
      </c>
      <c r="C4420" s="383" t="s">
        <v>8</v>
      </c>
      <c r="D4420" s="384">
        <v>38.979999999999997</v>
      </c>
    </row>
    <row r="4421" spans="1:4" s="380" customFormat="1" ht="13.5" x14ac:dyDescent="0.25">
      <c r="A4421" s="383">
        <v>96753</v>
      </c>
      <c r="B4421" s="383" t="s">
        <v>4386</v>
      </c>
      <c r="C4421" s="383" t="s">
        <v>8</v>
      </c>
      <c r="D4421" s="384">
        <v>89.38</v>
      </c>
    </row>
    <row r="4422" spans="1:4" s="380" customFormat="1" ht="13.5" x14ac:dyDescent="0.25">
      <c r="A4422" s="383">
        <v>96754</v>
      </c>
      <c r="B4422" s="383" t="s">
        <v>4387</v>
      </c>
      <c r="C4422" s="383" t="s">
        <v>8</v>
      </c>
      <c r="D4422" s="384">
        <v>127.17</v>
      </c>
    </row>
    <row r="4423" spans="1:4" s="380" customFormat="1" ht="13.5" x14ac:dyDescent="0.25">
      <c r="A4423" s="383">
        <v>96755</v>
      </c>
      <c r="B4423" s="383" t="s">
        <v>4388</v>
      </c>
      <c r="C4423" s="383" t="s">
        <v>8</v>
      </c>
      <c r="D4423" s="384">
        <v>191.92</v>
      </c>
    </row>
    <row r="4424" spans="1:4" s="380" customFormat="1" ht="13.5" x14ac:dyDescent="0.25">
      <c r="A4424" s="383">
        <v>96756</v>
      </c>
      <c r="B4424" s="383" t="s">
        <v>4389</v>
      </c>
      <c r="C4424" s="383" t="s">
        <v>8</v>
      </c>
      <c r="D4424" s="384">
        <v>14.09</v>
      </c>
    </row>
    <row r="4425" spans="1:4" s="380" customFormat="1" ht="13.5" x14ac:dyDescent="0.25">
      <c r="A4425" s="383">
        <v>96757</v>
      </c>
      <c r="B4425" s="383" t="s">
        <v>4390</v>
      </c>
      <c r="C4425" s="383" t="s">
        <v>8</v>
      </c>
      <c r="D4425" s="384">
        <v>13.5</v>
      </c>
    </row>
    <row r="4426" spans="1:4" s="380" customFormat="1" ht="13.5" x14ac:dyDescent="0.25">
      <c r="A4426" s="383">
        <v>96758</v>
      </c>
      <c r="B4426" s="383" t="s">
        <v>4391</v>
      </c>
      <c r="C4426" s="383" t="s">
        <v>8</v>
      </c>
      <c r="D4426" s="384">
        <v>15.76</v>
      </c>
    </row>
    <row r="4427" spans="1:4" s="380" customFormat="1" ht="13.5" x14ac:dyDescent="0.25">
      <c r="A4427" s="383">
        <v>96759</v>
      </c>
      <c r="B4427" s="383" t="s">
        <v>4392</v>
      </c>
      <c r="C4427" s="383" t="s">
        <v>8</v>
      </c>
      <c r="D4427" s="384">
        <v>24.03</v>
      </c>
    </row>
    <row r="4428" spans="1:4" s="380" customFormat="1" ht="13.5" x14ac:dyDescent="0.25">
      <c r="A4428" s="383">
        <v>96760</v>
      </c>
      <c r="B4428" s="383" t="s">
        <v>4393</v>
      </c>
      <c r="C4428" s="383" t="s">
        <v>8</v>
      </c>
      <c r="D4428" s="384">
        <v>33.869999999999997</v>
      </c>
    </row>
    <row r="4429" spans="1:4" s="380" customFormat="1" ht="13.5" x14ac:dyDescent="0.25">
      <c r="A4429" s="383">
        <v>96761</v>
      </c>
      <c r="B4429" s="383" t="s">
        <v>4394</v>
      </c>
      <c r="C4429" s="383" t="s">
        <v>8</v>
      </c>
      <c r="D4429" s="384">
        <v>49.11</v>
      </c>
    </row>
    <row r="4430" spans="1:4" s="380" customFormat="1" ht="13.5" x14ac:dyDescent="0.25">
      <c r="A4430" s="383">
        <v>96762</v>
      </c>
      <c r="B4430" s="383" t="s">
        <v>4395</v>
      </c>
      <c r="C4430" s="383" t="s">
        <v>8</v>
      </c>
      <c r="D4430" s="384">
        <v>96.48</v>
      </c>
    </row>
    <row r="4431" spans="1:4" s="380" customFormat="1" ht="13.5" x14ac:dyDescent="0.25">
      <c r="A4431" s="383">
        <v>96763</v>
      </c>
      <c r="B4431" s="383" t="s">
        <v>4396</v>
      </c>
      <c r="C4431" s="383" t="s">
        <v>8</v>
      </c>
      <c r="D4431" s="384">
        <v>135.08000000000001</v>
      </c>
    </row>
    <row r="4432" spans="1:4" s="380" customFormat="1" ht="13.5" x14ac:dyDescent="0.25">
      <c r="A4432" s="383">
        <v>96764</v>
      </c>
      <c r="B4432" s="383" t="s">
        <v>4397</v>
      </c>
      <c r="C4432" s="383" t="s">
        <v>8</v>
      </c>
      <c r="D4432" s="384">
        <v>215.46</v>
      </c>
    </row>
    <row r="4433" spans="1:4" s="380" customFormat="1" ht="13.5" x14ac:dyDescent="0.25">
      <c r="A4433" s="383">
        <v>96802</v>
      </c>
      <c r="B4433" s="383" t="s">
        <v>4398</v>
      </c>
      <c r="C4433" s="383" t="s">
        <v>8</v>
      </c>
      <c r="D4433" s="384">
        <v>318.31</v>
      </c>
    </row>
    <row r="4434" spans="1:4" s="380" customFormat="1" ht="13.5" x14ac:dyDescent="0.25">
      <c r="A4434" s="383">
        <v>96803</v>
      </c>
      <c r="B4434" s="383" t="s">
        <v>4399</v>
      </c>
      <c r="C4434" s="383" t="s">
        <v>8</v>
      </c>
      <c r="D4434" s="384">
        <v>162.38</v>
      </c>
    </row>
    <row r="4435" spans="1:4" s="380" customFormat="1" ht="13.5" x14ac:dyDescent="0.25">
      <c r="A4435" s="383">
        <v>96804</v>
      </c>
      <c r="B4435" s="383" t="s">
        <v>4400</v>
      </c>
      <c r="C4435" s="383" t="s">
        <v>8</v>
      </c>
      <c r="D4435" s="384">
        <v>287.64999999999998</v>
      </c>
    </row>
    <row r="4436" spans="1:4" s="380" customFormat="1" ht="13.5" x14ac:dyDescent="0.25">
      <c r="A4436" s="383">
        <v>96805</v>
      </c>
      <c r="B4436" s="383" t="s">
        <v>4401</v>
      </c>
      <c r="C4436" s="383" t="s">
        <v>8</v>
      </c>
      <c r="D4436" s="384">
        <v>326.58999999999997</v>
      </c>
    </row>
    <row r="4437" spans="1:4" s="380" customFormat="1" ht="13.5" x14ac:dyDescent="0.25">
      <c r="A4437" s="383">
        <v>96806</v>
      </c>
      <c r="B4437" s="383" t="s">
        <v>4402</v>
      </c>
      <c r="C4437" s="383" t="s">
        <v>8</v>
      </c>
      <c r="D4437" s="384">
        <v>156.19</v>
      </c>
    </row>
    <row r="4438" spans="1:4" s="380" customFormat="1" ht="13.5" x14ac:dyDescent="0.25">
      <c r="A4438" s="383">
        <v>96807</v>
      </c>
      <c r="B4438" s="383" t="s">
        <v>4403</v>
      </c>
      <c r="C4438" s="383" t="s">
        <v>8</v>
      </c>
      <c r="D4438" s="384">
        <v>258.56</v>
      </c>
    </row>
    <row r="4439" spans="1:4" s="380" customFormat="1" ht="13.5" x14ac:dyDescent="0.25">
      <c r="A4439" s="383">
        <v>96808</v>
      </c>
      <c r="B4439" s="383" t="s">
        <v>4404</v>
      </c>
      <c r="C4439" s="383" t="s">
        <v>8</v>
      </c>
      <c r="D4439" s="384">
        <v>13.82</v>
      </c>
    </row>
    <row r="4440" spans="1:4" s="380" customFormat="1" ht="13.5" x14ac:dyDescent="0.25">
      <c r="A4440" s="383">
        <v>96809</v>
      </c>
      <c r="B4440" s="383" t="s">
        <v>4405</v>
      </c>
      <c r="C4440" s="383" t="s">
        <v>8</v>
      </c>
      <c r="D4440" s="384">
        <v>16</v>
      </c>
    </row>
    <row r="4441" spans="1:4" s="380" customFormat="1" ht="13.5" x14ac:dyDescent="0.25">
      <c r="A4441" s="383">
        <v>96810</v>
      </c>
      <c r="B4441" s="383" t="s">
        <v>4406</v>
      </c>
      <c r="C4441" s="383" t="s">
        <v>8</v>
      </c>
      <c r="D4441" s="384">
        <v>17.47</v>
      </c>
    </row>
    <row r="4442" spans="1:4" s="380" customFormat="1" ht="13.5" x14ac:dyDescent="0.25">
      <c r="A4442" s="383">
        <v>96811</v>
      </c>
      <c r="B4442" s="383" t="s">
        <v>4407</v>
      </c>
      <c r="C4442" s="383" t="s">
        <v>8</v>
      </c>
      <c r="D4442" s="384">
        <v>18.649999999999999</v>
      </c>
    </row>
    <row r="4443" spans="1:4" s="380" customFormat="1" ht="13.5" x14ac:dyDescent="0.25">
      <c r="A4443" s="383">
        <v>96812</v>
      </c>
      <c r="B4443" s="383" t="s">
        <v>4408</v>
      </c>
      <c r="C4443" s="383" t="s">
        <v>8</v>
      </c>
      <c r="D4443" s="384">
        <v>17.88</v>
      </c>
    </row>
    <row r="4444" spans="1:4" s="380" customFormat="1" ht="13.5" x14ac:dyDescent="0.25">
      <c r="A4444" s="383">
        <v>96813</v>
      </c>
      <c r="B4444" s="383" t="s">
        <v>4409</v>
      </c>
      <c r="C4444" s="383" t="s">
        <v>8</v>
      </c>
      <c r="D4444" s="384">
        <v>20.79</v>
      </c>
    </row>
    <row r="4445" spans="1:4" s="380" customFormat="1" ht="13.5" x14ac:dyDescent="0.25">
      <c r="A4445" s="383">
        <v>96814</v>
      </c>
      <c r="B4445" s="383" t="s">
        <v>4410</v>
      </c>
      <c r="C4445" s="383" t="s">
        <v>8</v>
      </c>
      <c r="D4445" s="384">
        <v>17.38</v>
      </c>
    </row>
    <row r="4446" spans="1:4" s="380" customFormat="1" ht="13.5" x14ac:dyDescent="0.25">
      <c r="A4446" s="383">
        <v>96815</v>
      </c>
      <c r="B4446" s="383" t="s">
        <v>4411</v>
      </c>
      <c r="C4446" s="383" t="s">
        <v>8</v>
      </c>
      <c r="D4446" s="384">
        <v>29.93</v>
      </c>
    </row>
    <row r="4447" spans="1:4" s="380" customFormat="1" ht="13.5" x14ac:dyDescent="0.25">
      <c r="A4447" s="383">
        <v>96816</v>
      </c>
      <c r="B4447" s="383" t="s">
        <v>4412</v>
      </c>
      <c r="C4447" s="383" t="s">
        <v>8</v>
      </c>
      <c r="D4447" s="384">
        <v>24.37</v>
      </c>
    </row>
    <row r="4448" spans="1:4" s="380" customFormat="1" ht="13.5" x14ac:dyDescent="0.25">
      <c r="A4448" s="383">
        <v>96817</v>
      </c>
      <c r="B4448" s="383" t="s">
        <v>4413</v>
      </c>
      <c r="C4448" s="383" t="s">
        <v>8</v>
      </c>
      <c r="D4448" s="384">
        <v>27.91</v>
      </c>
    </row>
    <row r="4449" spans="1:4" s="380" customFormat="1" ht="13.5" x14ac:dyDescent="0.25">
      <c r="A4449" s="383">
        <v>96818</v>
      </c>
      <c r="B4449" s="383" t="s">
        <v>4414</v>
      </c>
      <c r="C4449" s="383" t="s">
        <v>8</v>
      </c>
      <c r="D4449" s="384">
        <v>25.89</v>
      </c>
    </row>
    <row r="4450" spans="1:4" s="380" customFormat="1" ht="13.5" x14ac:dyDescent="0.25">
      <c r="A4450" s="383">
        <v>96819</v>
      </c>
      <c r="B4450" s="383" t="s">
        <v>4415</v>
      </c>
      <c r="C4450" s="383" t="s">
        <v>8</v>
      </c>
      <c r="D4450" s="384">
        <v>25.89</v>
      </c>
    </row>
    <row r="4451" spans="1:4" s="380" customFormat="1" ht="13.5" x14ac:dyDescent="0.25">
      <c r="A4451" s="383">
        <v>96820</v>
      </c>
      <c r="B4451" s="383" t="s">
        <v>4416</v>
      </c>
      <c r="C4451" s="383" t="s">
        <v>8</v>
      </c>
      <c r="D4451" s="384">
        <v>47.96</v>
      </c>
    </row>
    <row r="4452" spans="1:4" s="380" customFormat="1" ht="13.5" x14ac:dyDescent="0.25">
      <c r="A4452" s="383">
        <v>96821</v>
      </c>
      <c r="B4452" s="383" t="s">
        <v>4417</v>
      </c>
      <c r="C4452" s="383" t="s">
        <v>8</v>
      </c>
      <c r="D4452" s="384">
        <v>40.590000000000003</v>
      </c>
    </row>
    <row r="4453" spans="1:4" s="380" customFormat="1" ht="13.5" x14ac:dyDescent="0.25">
      <c r="A4453" s="383">
        <v>96822</v>
      </c>
      <c r="B4453" s="383" t="s">
        <v>4418</v>
      </c>
      <c r="C4453" s="383" t="s">
        <v>8</v>
      </c>
      <c r="D4453" s="384">
        <v>41.15</v>
      </c>
    </row>
    <row r="4454" spans="1:4" s="380" customFormat="1" ht="13.5" x14ac:dyDescent="0.25">
      <c r="A4454" s="383">
        <v>96823</v>
      </c>
      <c r="B4454" s="383" t="s">
        <v>4419</v>
      </c>
      <c r="C4454" s="383" t="s">
        <v>8</v>
      </c>
      <c r="D4454" s="384">
        <v>16.920000000000002</v>
      </c>
    </row>
    <row r="4455" spans="1:4" s="380" customFormat="1" ht="13.5" x14ac:dyDescent="0.25">
      <c r="A4455" s="383">
        <v>96824</v>
      </c>
      <c r="B4455" s="383" t="s">
        <v>4420</v>
      </c>
      <c r="C4455" s="383" t="s">
        <v>8</v>
      </c>
      <c r="D4455" s="384">
        <v>19.2</v>
      </c>
    </row>
    <row r="4456" spans="1:4" s="380" customFormat="1" ht="13.5" x14ac:dyDescent="0.25">
      <c r="A4456" s="383">
        <v>96825</v>
      </c>
      <c r="B4456" s="383" t="s">
        <v>4421</v>
      </c>
      <c r="C4456" s="383" t="s">
        <v>8</v>
      </c>
      <c r="D4456" s="384">
        <v>26.28</v>
      </c>
    </row>
    <row r="4457" spans="1:4" s="380" customFormat="1" ht="13.5" x14ac:dyDescent="0.25">
      <c r="A4457" s="383">
        <v>96826</v>
      </c>
      <c r="B4457" s="383" t="s">
        <v>4422</v>
      </c>
      <c r="C4457" s="383" t="s">
        <v>8</v>
      </c>
      <c r="D4457" s="384">
        <v>23.63</v>
      </c>
    </row>
    <row r="4458" spans="1:4" s="380" customFormat="1" ht="13.5" x14ac:dyDescent="0.25">
      <c r="A4458" s="383">
        <v>96827</v>
      </c>
      <c r="B4458" s="383" t="s">
        <v>4423</v>
      </c>
      <c r="C4458" s="383" t="s">
        <v>8</v>
      </c>
      <c r="D4458" s="384">
        <v>24.55</v>
      </c>
    </row>
    <row r="4459" spans="1:4" s="380" customFormat="1" ht="13.5" x14ac:dyDescent="0.25">
      <c r="A4459" s="383">
        <v>96828</v>
      </c>
      <c r="B4459" s="383" t="s">
        <v>4424</v>
      </c>
      <c r="C4459" s="383" t="s">
        <v>8</v>
      </c>
      <c r="D4459" s="384">
        <v>31.05</v>
      </c>
    </row>
    <row r="4460" spans="1:4" s="380" customFormat="1" ht="13.5" x14ac:dyDescent="0.25">
      <c r="A4460" s="383">
        <v>96829</v>
      </c>
      <c r="B4460" s="383" t="s">
        <v>4425</v>
      </c>
      <c r="C4460" s="383" t="s">
        <v>8</v>
      </c>
      <c r="D4460" s="384">
        <v>23.59</v>
      </c>
    </row>
    <row r="4461" spans="1:4" s="380" customFormat="1" ht="13.5" x14ac:dyDescent="0.25">
      <c r="A4461" s="383">
        <v>96830</v>
      </c>
      <c r="B4461" s="383" t="s">
        <v>4426</v>
      </c>
      <c r="C4461" s="383" t="s">
        <v>8</v>
      </c>
      <c r="D4461" s="384">
        <v>34.520000000000003</v>
      </c>
    </row>
    <row r="4462" spans="1:4" s="380" customFormat="1" ht="13.5" x14ac:dyDescent="0.25">
      <c r="A4462" s="383">
        <v>96831</v>
      </c>
      <c r="B4462" s="383" t="s">
        <v>4427</v>
      </c>
      <c r="C4462" s="383" t="s">
        <v>8</v>
      </c>
      <c r="D4462" s="384">
        <v>27.95</v>
      </c>
    </row>
    <row r="4463" spans="1:4" s="380" customFormat="1" ht="13.5" x14ac:dyDescent="0.25">
      <c r="A4463" s="383">
        <v>96832</v>
      </c>
      <c r="B4463" s="383" t="s">
        <v>4428</v>
      </c>
      <c r="C4463" s="383" t="s">
        <v>8</v>
      </c>
      <c r="D4463" s="384">
        <v>32.47</v>
      </c>
    </row>
    <row r="4464" spans="1:4" s="380" customFormat="1" ht="13.5" x14ac:dyDescent="0.25">
      <c r="A4464" s="383">
        <v>96833</v>
      </c>
      <c r="B4464" s="383" t="s">
        <v>4429</v>
      </c>
      <c r="C4464" s="383" t="s">
        <v>8</v>
      </c>
      <c r="D4464" s="384">
        <v>30.34</v>
      </c>
    </row>
    <row r="4465" spans="1:4" s="380" customFormat="1" ht="13.5" x14ac:dyDescent="0.25">
      <c r="A4465" s="383">
        <v>96834</v>
      </c>
      <c r="B4465" s="383" t="s">
        <v>4430</v>
      </c>
      <c r="C4465" s="383" t="s">
        <v>8</v>
      </c>
      <c r="D4465" s="384">
        <v>50.56</v>
      </c>
    </row>
    <row r="4466" spans="1:4" s="380" customFormat="1" ht="13.5" x14ac:dyDescent="0.25">
      <c r="A4466" s="383">
        <v>96835</v>
      </c>
      <c r="B4466" s="383" t="s">
        <v>4431</v>
      </c>
      <c r="C4466" s="383" t="s">
        <v>8</v>
      </c>
      <c r="D4466" s="384">
        <v>43.53</v>
      </c>
    </row>
    <row r="4467" spans="1:4" s="380" customFormat="1" ht="13.5" x14ac:dyDescent="0.25">
      <c r="A4467" s="383">
        <v>96836</v>
      </c>
      <c r="B4467" s="383" t="s">
        <v>4432</v>
      </c>
      <c r="C4467" s="383" t="s">
        <v>8</v>
      </c>
      <c r="D4467" s="384">
        <v>46.45</v>
      </c>
    </row>
    <row r="4468" spans="1:4" s="380" customFormat="1" ht="13.5" x14ac:dyDescent="0.25">
      <c r="A4468" s="383">
        <v>96837</v>
      </c>
      <c r="B4468" s="383" t="s">
        <v>4433</v>
      </c>
      <c r="C4468" s="383" t="s">
        <v>8</v>
      </c>
      <c r="D4468" s="384">
        <v>24.4</v>
      </c>
    </row>
    <row r="4469" spans="1:4" s="380" customFormat="1" ht="13.5" x14ac:dyDescent="0.25">
      <c r="A4469" s="383">
        <v>96838</v>
      </c>
      <c r="B4469" s="383" t="s">
        <v>4434</v>
      </c>
      <c r="C4469" s="383" t="s">
        <v>8</v>
      </c>
      <c r="D4469" s="384">
        <v>22.3</v>
      </c>
    </row>
    <row r="4470" spans="1:4" s="380" customFormat="1" ht="13.5" x14ac:dyDescent="0.25">
      <c r="A4470" s="383">
        <v>96839</v>
      </c>
      <c r="B4470" s="383" t="s">
        <v>4435</v>
      </c>
      <c r="C4470" s="383" t="s">
        <v>8</v>
      </c>
      <c r="D4470" s="384">
        <v>21.93</v>
      </c>
    </row>
    <row r="4471" spans="1:4" s="380" customFormat="1" ht="13.5" x14ac:dyDescent="0.25">
      <c r="A4471" s="383">
        <v>96840</v>
      </c>
      <c r="B4471" s="383" t="s">
        <v>4436</v>
      </c>
      <c r="C4471" s="383" t="s">
        <v>8</v>
      </c>
      <c r="D4471" s="384">
        <v>28.49</v>
      </c>
    </row>
    <row r="4472" spans="1:4" s="380" customFormat="1" ht="13.5" x14ac:dyDescent="0.25">
      <c r="A4472" s="383">
        <v>96841</v>
      </c>
      <c r="B4472" s="383" t="s">
        <v>4437</v>
      </c>
      <c r="C4472" s="383" t="s">
        <v>8</v>
      </c>
      <c r="D4472" s="384">
        <v>24.72</v>
      </c>
    </row>
    <row r="4473" spans="1:4" s="380" customFormat="1" ht="13.5" x14ac:dyDescent="0.25">
      <c r="A4473" s="383">
        <v>96842</v>
      </c>
      <c r="B4473" s="383" t="s">
        <v>4438</v>
      </c>
      <c r="C4473" s="383" t="s">
        <v>8</v>
      </c>
      <c r="D4473" s="384">
        <v>31.94</v>
      </c>
    </row>
    <row r="4474" spans="1:4" s="380" customFormat="1" ht="13.5" x14ac:dyDescent="0.25">
      <c r="A4474" s="383">
        <v>96843</v>
      </c>
      <c r="B4474" s="383" t="s">
        <v>4439</v>
      </c>
      <c r="C4474" s="383" t="s">
        <v>8</v>
      </c>
      <c r="D4474" s="384">
        <v>30.65</v>
      </c>
    </row>
    <row r="4475" spans="1:4" s="380" customFormat="1" ht="13.5" x14ac:dyDescent="0.25">
      <c r="A4475" s="383">
        <v>96844</v>
      </c>
      <c r="B4475" s="383" t="s">
        <v>4440</v>
      </c>
      <c r="C4475" s="383" t="s">
        <v>8</v>
      </c>
      <c r="D4475" s="384">
        <v>42.44</v>
      </c>
    </row>
    <row r="4476" spans="1:4" s="380" customFormat="1" ht="13.5" x14ac:dyDescent="0.25">
      <c r="A4476" s="383">
        <v>96845</v>
      </c>
      <c r="B4476" s="383" t="s">
        <v>4441</v>
      </c>
      <c r="C4476" s="383" t="s">
        <v>8</v>
      </c>
      <c r="D4476" s="384">
        <v>45.23</v>
      </c>
    </row>
    <row r="4477" spans="1:4" s="380" customFormat="1" ht="13.5" x14ac:dyDescent="0.25">
      <c r="A4477" s="383">
        <v>96846</v>
      </c>
      <c r="B4477" s="383" t="s">
        <v>4442</v>
      </c>
      <c r="C4477" s="383" t="s">
        <v>8</v>
      </c>
      <c r="D4477" s="384">
        <v>35.15</v>
      </c>
    </row>
    <row r="4478" spans="1:4" s="380" customFormat="1" ht="13.5" x14ac:dyDescent="0.25">
      <c r="A4478" s="383">
        <v>96847</v>
      </c>
      <c r="B4478" s="383" t="s">
        <v>4443</v>
      </c>
      <c r="C4478" s="383" t="s">
        <v>8</v>
      </c>
      <c r="D4478" s="384">
        <v>38.85</v>
      </c>
    </row>
    <row r="4479" spans="1:4" s="380" customFormat="1" ht="13.5" x14ac:dyDescent="0.25">
      <c r="A4479" s="383">
        <v>96848</v>
      </c>
      <c r="B4479" s="383" t="s">
        <v>4444</v>
      </c>
      <c r="C4479" s="383" t="s">
        <v>8</v>
      </c>
      <c r="D4479" s="384">
        <v>58.78</v>
      </c>
    </row>
    <row r="4480" spans="1:4" s="380" customFormat="1" ht="13.5" x14ac:dyDescent="0.25">
      <c r="A4480" s="383">
        <v>96849</v>
      </c>
      <c r="B4480" s="383" t="s">
        <v>4445</v>
      </c>
      <c r="C4480" s="383" t="s">
        <v>8</v>
      </c>
      <c r="D4480" s="384">
        <v>21.14</v>
      </c>
    </row>
    <row r="4481" spans="1:4" s="380" customFormat="1" ht="13.5" x14ac:dyDescent="0.25">
      <c r="A4481" s="383">
        <v>96850</v>
      </c>
      <c r="B4481" s="383" t="s">
        <v>4446</v>
      </c>
      <c r="C4481" s="383" t="s">
        <v>8</v>
      </c>
      <c r="D4481" s="384">
        <v>24.91</v>
      </c>
    </row>
    <row r="4482" spans="1:4" s="380" customFormat="1" ht="13.5" x14ac:dyDescent="0.25">
      <c r="A4482" s="383">
        <v>96851</v>
      </c>
      <c r="B4482" s="383" t="s">
        <v>4447</v>
      </c>
      <c r="C4482" s="383" t="s">
        <v>8</v>
      </c>
      <c r="D4482" s="384">
        <v>33.35</v>
      </c>
    </row>
    <row r="4483" spans="1:4" s="380" customFormat="1" ht="13.5" x14ac:dyDescent="0.25">
      <c r="A4483" s="383">
        <v>96852</v>
      </c>
      <c r="B4483" s="383" t="s">
        <v>4448</v>
      </c>
      <c r="C4483" s="383" t="s">
        <v>8</v>
      </c>
      <c r="D4483" s="384">
        <v>28.3</v>
      </c>
    </row>
    <row r="4484" spans="1:4" s="380" customFormat="1" ht="13.5" x14ac:dyDescent="0.25">
      <c r="A4484" s="383">
        <v>96853</v>
      </c>
      <c r="B4484" s="383" t="s">
        <v>4449</v>
      </c>
      <c r="C4484" s="383" t="s">
        <v>8</v>
      </c>
      <c r="D4484" s="384">
        <v>31.98</v>
      </c>
    </row>
    <row r="4485" spans="1:4" s="380" customFormat="1" ht="13.5" x14ac:dyDescent="0.25">
      <c r="A4485" s="383">
        <v>96854</v>
      </c>
      <c r="B4485" s="383" t="s">
        <v>4450</v>
      </c>
      <c r="C4485" s="383" t="s">
        <v>8</v>
      </c>
      <c r="D4485" s="384">
        <v>38.51</v>
      </c>
    </row>
    <row r="4486" spans="1:4" s="380" customFormat="1" ht="13.5" x14ac:dyDescent="0.25">
      <c r="A4486" s="383">
        <v>96855</v>
      </c>
      <c r="B4486" s="383" t="s">
        <v>4451</v>
      </c>
      <c r="C4486" s="383" t="s">
        <v>8</v>
      </c>
      <c r="D4486" s="384">
        <v>35.19</v>
      </c>
    </row>
    <row r="4487" spans="1:4" s="380" customFormat="1" ht="13.5" x14ac:dyDescent="0.25">
      <c r="A4487" s="383">
        <v>96856</v>
      </c>
      <c r="B4487" s="383" t="s">
        <v>4452</v>
      </c>
      <c r="C4487" s="383" t="s">
        <v>8</v>
      </c>
      <c r="D4487" s="384">
        <v>35.729999999999997</v>
      </c>
    </row>
    <row r="4488" spans="1:4" s="380" customFormat="1" ht="13.5" x14ac:dyDescent="0.25">
      <c r="A4488" s="383">
        <v>96857</v>
      </c>
      <c r="B4488" s="383" t="s">
        <v>4453</v>
      </c>
      <c r="C4488" s="383" t="s">
        <v>8</v>
      </c>
      <c r="D4488" s="384">
        <v>57.82</v>
      </c>
    </row>
    <row r="4489" spans="1:4" s="380" customFormat="1" ht="13.5" x14ac:dyDescent="0.25">
      <c r="A4489" s="383">
        <v>96858</v>
      </c>
      <c r="B4489" s="383" t="s">
        <v>4454</v>
      </c>
      <c r="C4489" s="383" t="s">
        <v>8</v>
      </c>
      <c r="D4489" s="384">
        <v>58.11</v>
      </c>
    </row>
    <row r="4490" spans="1:4" s="380" customFormat="1" ht="13.5" x14ac:dyDescent="0.25">
      <c r="A4490" s="383">
        <v>96859</v>
      </c>
      <c r="B4490" s="383" t="s">
        <v>4455</v>
      </c>
      <c r="C4490" s="383" t="s">
        <v>8</v>
      </c>
      <c r="D4490" s="384">
        <v>72.459999999999994</v>
      </c>
    </row>
    <row r="4491" spans="1:4" s="380" customFormat="1" ht="13.5" x14ac:dyDescent="0.25">
      <c r="A4491" s="383">
        <v>96860</v>
      </c>
      <c r="B4491" s="383" t="s">
        <v>4456</v>
      </c>
      <c r="C4491" s="383" t="s">
        <v>8</v>
      </c>
      <c r="D4491" s="384">
        <v>28.08</v>
      </c>
    </row>
    <row r="4492" spans="1:4" s="380" customFormat="1" ht="13.5" x14ac:dyDescent="0.25">
      <c r="A4492" s="383">
        <v>96861</v>
      </c>
      <c r="B4492" s="383" t="s">
        <v>4457</v>
      </c>
      <c r="C4492" s="383" t="s">
        <v>8</v>
      </c>
      <c r="D4492" s="384">
        <v>30.46</v>
      </c>
    </row>
    <row r="4493" spans="1:4" s="380" customFormat="1" ht="13.5" x14ac:dyDescent="0.25">
      <c r="A4493" s="383">
        <v>96862</v>
      </c>
      <c r="B4493" s="383" t="s">
        <v>4458</v>
      </c>
      <c r="C4493" s="383" t="s">
        <v>8</v>
      </c>
      <c r="D4493" s="384">
        <v>33.89</v>
      </c>
    </row>
    <row r="4494" spans="1:4" s="380" customFormat="1" ht="13.5" x14ac:dyDescent="0.25">
      <c r="A4494" s="383">
        <v>96863</v>
      </c>
      <c r="B4494" s="383" t="s">
        <v>4459</v>
      </c>
      <c r="C4494" s="383" t="s">
        <v>8</v>
      </c>
      <c r="D4494" s="384">
        <v>33.49</v>
      </c>
    </row>
    <row r="4495" spans="1:4" s="380" customFormat="1" ht="13.5" x14ac:dyDescent="0.25">
      <c r="A4495" s="383">
        <v>96864</v>
      </c>
      <c r="B4495" s="383" t="s">
        <v>4460</v>
      </c>
      <c r="C4495" s="383" t="s">
        <v>8</v>
      </c>
      <c r="D4495" s="384">
        <v>53.9</v>
      </c>
    </row>
    <row r="4496" spans="1:4" s="380" customFormat="1" ht="13.5" x14ac:dyDescent="0.25">
      <c r="A4496" s="383">
        <v>96865</v>
      </c>
      <c r="B4496" s="383" t="s">
        <v>4461</v>
      </c>
      <c r="C4496" s="383" t="s">
        <v>8</v>
      </c>
      <c r="D4496" s="384">
        <v>52.74</v>
      </c>
    </row>
    <row r="4497" spans="1:4" s="380" customFormat="1" ht="13.5" x14ac:dyDescent="0.25">
      <c r="A4497" s="383">
        <v>96866</v>
      </c>
      <c r="B4497" s="383" t="s">
        <v>4462</v>
      </c>
      <c r="C4497" s="383" t="s">
        <v>8</v>
      </c>
      <c r="D4497" s="384">
        <v>71.069999999999993</v>
      </c>
    </row>
    <row r="4498" spans="1:4" s="380" customFormat="1" ht="13.5" x14ac:dyDescent="0.25">
      <c r="A4498" s="383">
        <v>96867</v>
      </c>
      <c r="B4498" s="383" t="s">
        <v>4463</v>
      </c>
      <c r="C4498" s="383" t="s">
        <v>8</v>
      </c>
      <c r="D4498" s="384">
        <v>83.12</v>
      </c>
    </row>
    <row r="4499" spans="1:4" s="380" customFormat="1" ht="13.5" x14ac:dyDescent="0.25">
      <c r="A4499" s="383">
        <v>96868</v>
      </c>
      <c r="B4499" s="383" t="s">
        <v>4464</v>
      </c>
      <c r="C4499" s="383" t="s">
        <v>8</v>
      </c>
      <c r="D4499" s="384">
        <v>33</v>
      </c>
    </row>
    <row r="4500" spans="1:4" s="380" customFormat="1" ht="13.5" x14ac:dyDescent="0.25">
      <c r="A4500" s="383">
        <v>96869</v>
      </c>
      <c r="B4500" s="383" t="s">
        <v>4465</v>
      </c>
      <c r="C4500" s="383" t="s">
        <v>8</v>
      </c>
      <c r="D4500" s="384">
        <v>39.44</v>
      </c>
    </row>
    <row r="4501" spans="1:4" s="380" customFormat="1" ht="13.5" x14ac:dyDescent="0.25">
      <c r="A4501" s="383">
        <v>96870</v>
      </c>
      <c r="B4501" s="383" t="s">
        <v>4466</v>
      </c>
      <c r="C4501" s="383" t="s">
        <v>8</v>
      </c>
      <c r="D4501" s="384">
        <v>62.94</v>
      </c>
    </row>
    <row r="4502" spans="1:4" s="380" customFormat="1" ht="13.5" x14ac:dyDescent="0.25">
      <c r="A4502" s="383">
        <v>96871</v>
      </c>
      <c r="B4502" s="383" t="s">
        <v>4467</v>
      </c>
      <c r="C4502" s="383" t="s">
        <v>8</v>
      </c>
      <c r="D4502" s="384">
        <v>91.68</v>
      </c>
    </row>
    <row r="4503" spans="1:4" s="380" customFormat="1" ht="13.5" x14ac:dyDescent="0.25">
      <c r="A4503" s="383">
        <v>96872</v>
      </c>
      <c r="B4503" s="383" t="s">
        <v>4468</v>
      </c>
      <c r="C4503" s="383" t="s">
        <v>8</v>
      </c>
      <c r="D4503" s="384">
        <v>80.680000000000007</v>
      </c>
    </row>
    <row r="4504" spans="1:4" s="380" customFormat="1" ht="13.5" x14ac:dyDescent="0.25">
      <c r="A4504" s="383">
        <v>96873</v>
      </c>
      <c r="B4504" s="383" t="s">
        <v>4469</v>
      </c>
      <c r="C4504" s="383" t="s">
        <v>8</v>
      </c>
      <c r="D4504" s="384">
        <v>93.96</v>
      </c>
    </row>
    <row r="4505" spans="1:4" s="380" customFormat="1" ht="13.5" x14ac:dyDescent="0.25">
      <c r="A4505" s="383">
        <v>96874</v>
      </c>
      <c r="B4505" s="383" t="s">
        <v>4470</v>
      </c>
      <c r="C4505" s="383" t="s">
        <v>8</v>
      </c>
      <c r="D4505" s="384">
        <v>98.26</v>
      </c>
    </row>
    <row r="4506" spans="1:4" s="380" customFormat="1" ht="13.5" x14ac:dyDescent="0.25">
      <c r="A4506" s="383">
        <v>96875</v>
      </c>
      <c r="B4506" s="383" t="s">
        <v>4471</v>
      </c>
      <c r="C4506" s="383" t="s">
        <v>8</v>
      </c>
      <c r="D4506" s="384">
        <v>119.63</v>
      </c>
    </row>
    <row r="4507" spans="1:4" s="380" customFormat="1" ht="13.5" x14ac:dyDescent="0.25">
      <c r="A4507" s="383">
        <v>96876</v>
      </c>
      <c r="B4507" s="383" t="s">
        <v>4472</v>
      </c>
      <c r="C4507" s="383" t="s">
        <v>8</v>
      </c>
      <c r="D4507" s="384">
        <v>220.36</v>
      </c>
    </row>
    <row r="4508" spans="1:4" s="380" customFormat="1" ht="13.5" x14ac:dyDescent="0.25">
      <c r="A4508" s="383">
        <v>96877</v>
      </c>
      <c r="B4508" s="383" t="s">
        <v>4473</v>
      </c>
      <c r="C4508" s="383" t="s">
        <v>8</v>
      </c>
      <c r="D4508" s="384">
        <v>235.87</v>
      </c>
    </row>
    <row r="4509" spans="1:4" s="380" customFormat="1" ht="13.5" x14ac:dyDescent="0.25">
      <c r="A4509" s="383">
        <v>96878</v>
      </c>
      <c r="B4509" s="383" t="s">
        <v>4474</v>
      </c>
      <c r="C4509" s="383" t="s">
        <v>8</v>
      </c>
      <c r="D4509" s="384">
        <v>238.77</v>
      </c>
    </row>
    <row r="4510" spans="1:4" s="380" customFormat="1" ht="13.5" x14ac:dyDescent="0.25">
      <c r="A4510" s="383">
        <v>96879</v>
      </c>
      <c r="B4510" s="383" t="s">
        <v>4475</v>
      </c>
      <c r="C4510" s="383" t="s">
        <v>8</v>
      </c>
      <c r="D4510" s="384">
        <v>238.81</v>
      </c>
    </row>
    <row r="4511" spans="1:4" s="380" customFormat="1" ht="13.5" x14ac:dyDescent="0.25">
      <c r="A4511" s="383">
        <v>96880</v>
      </c>
      <c r="B4511" s="383" t="s">
        <v>4476</v>
      </c>
      <c r="C4511" s="383" t="s">
        <v>8</v>
      </c>
      <c r="D4511" s="384">
        <v>273.55</v>
      </c>
    </row>
    <row r="4512" spans="1:4" s="380" customFormat="1" ht="13.5" x14ac:dyDescent="0.25">
      <c r="A4512" s="383">
        <v>96881</v>
      </c>
      <c r="B4512" s="383" t="s">
        <v>4477</v>
      </c>
      <c r="C4512" s="383" t="s">
        <v>8</v>
      </c>
      <c r="D4512" s="384">
        <v>289.29000000000002</v>
      </c>
    </row>
    <row r="4513" spans="1:4" s="380" customFormat="1" ht="13.5" x14ac:dyDescent="0.25">
      <c r="A4513" s="383">
        <v>97425</v>
      </c>
      <c r="B4513" s="383" t="s">
        <v>4478</v>
      </c>
      <c r="C4513" s="383" t="s">
        <v>8</v>
      </c>
      <c r="D4513" s="384">
        <v>28.89</v>
      </c>
    </row>
    <row r="4514" spans="1:4" s="380" customFormat="1" ht="13.5" x14ac:dyDescent="0.25">
      <c r="A4514" s="383">
        <v>97426</v>
      </c>
      <c r="B4514" s="383" t="s">
        <v>4479</v>
      </c>
      <c r="C4514" s="383" t="s">
        <v>8</v>
      </c>
      <c r="D4514" s="384">
        <v>35.4</v>
      </c>
    </row>
    <row r="4515" spans="1:4" s="380" customFormat="1" ht="13.5" x14ac:dyDescent="0.25">
      <c r="A4515" s="383">
        <v>97427</v>
      </c>
      <c r="B4515" s="383" t="s">
        <v>4480</v>
      </c>
      <c r="C4515" s="383" t="s">
        <v>8</v>
      </c>
      <c r="D4515" s="384">
        <v>40.31</v>
      </c>
    </row>
    <row r="4516" spans="1:4" s="380" customFormat="1" ht="13.5" x14ac:dyDescent="0.25">
      <c r="A4516" s="383">
        <v>97428</v>
      </c>
      <c r="B4516" s="383" t="s">
        <v>4481</v>
      </c>
      <c r="C4516" s="383" t="s">
        <v>8</v>
      </c>
      <c r="D4516" s="384">
        <v>51.72</v>
      </c>
    </row>
    <row r="4517" spans="1:4" s="380" customFormat="1" ht="13.5" x14ac:dyDescent="0.25">
      <c r="A4517" s="383">
        <v>97429</v>
      </c>
      <c r="B4517" s="383" t="s">
        <v>4482</v>
      </c>
      <c r="C4517" s="383" t="s">
        <v>8</v>
      </c>
      <c r="D4517" s="384">
        <v>62.22</v>
      </c>
    </row>
    <row r="4518" spans="1:4" s="380" customFormat="1" ht="13.5" x14ac:dyDescent="0.25">
      <c r="A4518" s="383">
        <v>97430</v>
      </c>
      <c r="B4518" s="383" t="s">
        <v>4483</v>
      </c>
      <c r="C4518" s="383" t="s">
        <v>8</v>
      </c>
      <c r="D4518" s="384">
        <v>39.840000000000003</v>
      </c>
    </row>
    <row r="4519" spans="1:4" s="380" customFormat="1" ht="13.5" x14ac:dyDescent="0.25">
      <c r="A4519" s="383">
        <v>97431</v>
      </c>
      <c r="B4519" s="383" t="s">
        <v>4484</v>
      </c>
      <c r="C4519" s="383" t="s">
        <v>8</v>
      </c>
      <c r="D4519" s="384">
        <v>44.29</v>
      </c>
    </row>
    <row r="4520" spans="1:4" s="380" customFormat="1" ht="13.5" x14ac:dyDescent="0.25">
      <c r="A4520" s="383">
        <v>97432</v>
      </c>
      <c r="B4520" s="383" t="s">
        <v>4485</v>
      </c>
      <c r="C4520" s="383" t="s">
        <v>8</v>
      </c>
      <c r="D4520" s="384">
        <v>49.97</v>
      </c>
    </row>
    <row r="4521" spans="1:4" s="380" customFormat="1" ht="13.5" x14ac:dyDescent="0.25">
      <c r="A4521" s="383">
        <v>97433</v>
      </c>
      <c r="B4521" s="383" t="s">
        <v>4486</v>
      </c>
      <c r="C4521" s="383" t="s">
        <v>8</v>
      </c>
      <c r="D4521" s="384">
        <v>93.91</v>
      </c>
    </row>
    <row r="4522" spans="1:4" s="380" customFormat="1" ht="13.5" x14ac:dyDescent="0.25">
      <c r="A4522" s="383">
        <v>97434</v>
      </c>
      <c r="B4522" s="383" t="s">
        <v>4487</v>
      </c>
      <c r="C4522" s="383" t="s">
        <v>8</v>
      </c>
      <c r="D4522" s="384">
        <v>95.79</v>
      </c>
    </row>
    <row r="4523" spans="1:4" s="380" customFormat="1" ht="13.5" x14ac:dyDescent="0.25">
      <c r="A4523" s="383">
        <v>97435</v>
      </c>
      <c r="B4523" s="383" t="s">
        <v>4488</v>
      </c>
      <c r="C4523" s="383" t="s">
        <v>8</v>
      </c>
      <c r="D4523" s="384">
        <v>109.96</v>
      </c>
    </row>
    <row r="4524" spans="1:4" s="380" customFormat="1" ht="13.5" x14ac:dyDescent="0.25">
      <c r="A4524" s="383">
        <v>97436</v>
      </c>
      <c r="B4524" s="383" t="s">
        <v>4489</v>
      </c>
      <c r="C4524" s="383" t="s">
        <v>8</v>
      </c>
      <c r="D4524" s="384">
        <v>113.55</v>
      </c>
    </row>
    <row r="4525" spans="1:4" s="380" customFormat="1" ht="13.5" x14ac:dyDescent="0.25">
      <c r="A4525" s="383">
        <v>97437</v>
      </c>
      <c r="B4525" s="383" t="s">
        <v>4490</v>
      </c>
      <c r="C4525" s="383" t="s">
        <v>8</v>
      </c>
      <c r="D4525" s="384">
        <v>125.92</v>
      </c>
    </row>
    <row r="4526" spans="1:4" s="380" customFormat="1" ht="13.5" x14ac:dyDescent="0.25">
      <c r="A4526" s="383">
        <v>97438</v>
      </c>
      <c r="B4526" s="383" t="s">
        <v>4491</v>
      </c>
      <c r="C4526" s="383" t="s">
        <v>8</v>
      </c>
      <c r="D4526" s="384">
        <v>129.76</v>
      </c>
    </row>
    <row r="4527" spans="1:4" s="380" customFormat="1" ht="13.5" x14ac:dyDescent="0.25">
      <c r="A4527" s="383">
        <v>97439</v>
      </c>
      <c r="B4527" s="383" t="s">
        <v>4492</v>
      </c>
      <c r="C4527" s="383" t="s">
        <v>8</v>
      </c>
      <c r="D4527" s="384">
        <v>143.15</v>
      </c>
    </row>
    <row r="4528" spans="1:4" s="380" customFormat="1" ht="13.5" x14ac:dyDescent="0.25">
      <c r="A4528" s="383">
        <v>97440</v>
      </c>
      <c r="B4528" s="383" t="s">
        <v>4493</v>
      </c>
      <c r="C4528" s="383" t="s">
        <v>8</v>
      </c>
      <c r="D4528" s="384">
        <v>171.96</v>
      </c>
    </row>
    <row r="4529" spans="1:4" s="380" customFormat="1" ht="13.5" x14ac:dyDescent="0.25">
      <c r="A4529" s="383">
        <v>97442</v>
      </c>
      <c r="B4529" s="383" t="s">
        <v>4494</v>
      </c>
      <c r="C4529" s="383" t="s">
        <v>8</v>
      </c>
      <c r="D4529" s="384">
        <v>189.72</v>
      </c>
    </row>
    <row r="4530" spans="1:4" s="380" customFormat="1" ht="13.5" x14ac:dyDescent="0.25">
      <c r="A4530" s="383">
        <v>97443</v>
      </c>
      <c r="B4530" s="383" t="s">
        <v>4495</v>
      </c>
      <c r="C4530" s="383" t="s">
        <v>8</v>
      </c>
      <c r="D4530" s="384">
        <v>98.77</v>
      </c>
    </row>
    <row r="4531" spans="1:4" s="380" customFormat="1" ht="13.5" x14ac:dyDescent="0.25">
      <c r="A4531" s="383">
        <v>97444</v>
      </c>
      <c r="B4531" s="383" t="s">
        <v>4496</v>
      </c>
      <c r="C4531" s="383" t="s">
        <v>8</v>
      </c>
      <c r="D4531" s="384">
        <v>116.91</v>
      </c>
    </row>
    <row r="4532" spans="1:4" s="380" customFormat="1" ht="13.5" x14ac:dyDescent="0.25">
      <c r="A4532" s="383">
        <v>97446</v>
      </c>
      <c r="B4532" s="383" t="s">
        <v>4497</v>
      </c>
      <c r="C4532" s="383" t="s">
        <v>8</v>
      </c>
      <c r="D4532" s="384">
        <v>204.39</v>
      </c>
    </row>
    <row r="4533" spans="1:4" s="380" customFormat="1" ht="13.5" x14ac:dyDescent="0.25">
      <c r="A4533" s="383">
        <v>97447</v>
      </c>
      <c r="B4533" s="383" t="s">
        <v>4498</v>
      </c>
      <c r="C4533" s="383" t="s">
        <v>8</v>
      </c>
      <c r="D4533" s="384">
        <v>204.39</v>
      </c>
    </row>
    <row r="4534" spans="1:4" s="380" customFormat="1" ht="13.5" x14ac:dyDescent="0.25">
      <c r="A4534" s="383">
        <v>97449</v>
      </c>
      <c r="B4534" s="383" t="s">
        <v>4499</v>
      </c>
      <c r="C4534" s="383" t="s">
        <v>8</v>
      </c>
      <c r="D4534" s="384">
        <v>217.44</v>
      </c>
    </row>
    <row r="4535" spans="1:4" s="380" customFormat="1" ht="13.5" x14ac:dyDescent="0.25">
      <c r="A4535" s="383">
        <v>97450</v>
      </c>
      <c r="B4535" s="383" t="s">
        <v>4500</v>
      </c>
      <c r="C4535" s="383" t="s">
        <v>8</v>
      </c>
      <c r="D4535" s="384">
        <v>266.85000000000002</v>
      </c>
    </row>
    <row r="4536" spans="1:4" s="380" customFormat="1" ht="13.5" x14ac:dyDescent="0.25">
      <c r="A4536" s="383">
        <v>97452</v>
      </c>
      <c r="B4536" s="383" t="s">
        <v>4501</v>
      </c>
      <c r="C4536" s="383" t="s">
        <v>8</v>
      </c>
      <c r="D4536" s="384">
        <v>163.18</v>
      </c>
    </row>
    <row r="4537" spans="1:4" s="380" customFormat="1" ht="13.5" x14ac:dyDescent="0.25">
      <c r="A4537" s="383">
        <v>97453</v>
      </c>
      <c r="B4537" s="383" t="s">
        <v>4502</v>
      </c>
      <c r="C4537" s="383" t="s">
        <v>8</v>
      </c>
      <c r="D4537" s="384">
        <v>173.54</v>
      </c>
    </row>
    <row r="4538" spans="1:4" s="380" customFormat="1" ht="13.5" x14ac:dyDescent="0.25">
      <c r="A4538" s="383">
        <v>97454</v>
      </c>
      <c r="B4538" s="383" t="s">
        <v>4503</v>
      </c>
      <c r="C4538" s="383" t="s">
        <v>8</v>
      </c>
      <c r="D4538" s="384">
        <v>280.69</v>
      </c>
    </row>
    <row r="4539" spans="1:4" s="380" customFormat="1" ht="13.5" x14ac:dyDescent="0.25">
      <c r="A4539" s="383">
        <v>97455</v>
      </c>
      <c r="B4539" s="383" t="s">
        <v>4504</v>
      </c>
      <c r="C4539" s="383" t="s">
        <v>8</v>
      </c>
      <c r="D4539" s="384">
        <v>297.25</v>
      </c>
    </row>
    <row r="4540" spans="1:4" s="380" customFormat="1" ht="13.5" x14ac:dyDescent="0.25">
      <c r="A4540" s="383">
        <v>97456</v>
      </c>
      <c r="B4540" s="383" t="s">
        <v>4505</v>
      </c>
      <c r="C4540" s="383" t="s">
        <v>8</v>
      </c>
      <c r="D4540" s="384">
        <v>642.65</v>
      </c>
    </row>
    <row r="4541" spans="1:4" s="380" customFormat="1" ht="13.5" x14ac:dyDescent="0.25">
      <c r="A4541" s="383">
        <v>97457</v>
      </c>
      <c r="B4541" s="383" t="s">
        <v>4506</v>
      </c>
      <c r="C4541" s="383" t="s">
        <v>8</v>
      </c>
      <c r="D4541" s="384">
        <v>568.33000000000004</v>
      </c>
    </row>
    <row r="4542" spans="1:4" s="380" customFormat="1" ht="13.5" x14ac:dyDescent="0.25">
      <c r="A4542" s="383">
        <v>97458</v>
      </c>
      <c r="B4542" s="383" t="s">
        <v>4507</v>
      </c>
      <c r="C4542" s="383" t="s">
        <v>8</v>
      </c>
      <c r="D4542" s="384">
        <v>259.14</v>
      </c>
    </row>
    <row r="4543" spans="1:4" s="380" customFormat="1" ht="13.5" x14ac:dyDescent="0.25">
      <c r="A4543" s="383">
        <v>97459</v>
      </c>
      <c r="B4543" s="383" t="s">
        <v>4508</v>
      </c>
      <c r="C4543" s="383" t="s">
        <v>8</v>
      </c>
      <c r="D4543" s="384">
        <v>448.57</v>
      </c>
    </row>
    <row r="4544" spans="1:4" s="380" customFormat="1" ht="13.5" x14ac:dyDescent="0.25">
      <c r="A4544" s="383">
        <v>97460</v>
      </c>
      <c r="B4544" s="383" t="s">
        <v>4509</v>
      </c>
      <c r="C4544" s="383" t="s">
        <v>8</v>
      </c>
      <c r="D4544" s="384">
        <v>692.8</v>
      </c>
    </row>
    <row r="4545" spans="1:4" s="380" customFormat="1" ht="13.5" x14ac:dyDescent="0.25">
      <c r="A4545" s="383">
        <v>97461</v>
      </c>
      <c r="B4545" s="383" t="s">
        <v>4510</v>
      </c>
      <c r="C4545" s="383" t="s">
        <v>8</v>
      </c>
      <c r="D4545" s="384">
        <v>31.17</v>
      </c>
    </row>
    <row r="4546" spans="1:4" s="380" customFormat="1" ht="13.5" x14ac:dyDescent="0.25">
      <c r="A4546" s="383">
        <v>97462</v>
      </c>
      <c r="B4546" s="383" t="s">
        <v>4511</v>
      </c>
      <c r="C4546" s="383" t="s">
        <v>8</v>
      </c>
      <c r="D4546" s="384">
        <v>25.85</v>
      </c>
    </row>
    <row r="4547" spans="1:4" s="380" customFormat="1" ht="13.5" x14ac:dyDescent="0.25">
      <c r="A4547" s="383">
        <v>97464</v>
      </c>
      <c r="B4547" s="383" t="s">
        <v>4512</v>
      </c>
      <c r="C4547" s="383" t="s">
        <v>8</v>
      </c>
      <c r="D4547" s="384">
        <v>45.05</v>
      </c>
    </row>
    <row r="4548" spans="1:4" s="380" customFormat="1" ht="13.5" x14ac:dyDescent="0.25">
      <c r="A4548" s="383">
        <v>97465</v>
      </c>
      <c r="B4548" s="383" t="s">
        <v>4513</v>
      </c>
      <c r="C4548" s="383" t="s">
        <v>8</v>
      </c>
      <c r="D4548" s="384">
        <v>54.02</v>
      </c>
    </row>
    <row r="4549" spans="1:4" s="380" customFormat="1" ht="13.5" x14ac:dyDescent="0.25">
      <c r="A4549" s="383">
        <v>97467</v>
      </c>
      <c r="B4549" s="383" t="s">
        <v>4514</v>
      </c>
      <c r="C4549" s="383" t="s">
        <v>8</v>
      </c>
      <c r="D4549" s="384">
        <v>57.19</v>
      </c>
    </row>
    <row r="4550" spans="1:4" s="380" customFormat="1" ht="13.5" x14ac:dyDescent="0.25">
      <c r="A4550" s="383">
        <v>97468</v>
      </c>
      <c r="B4550" s="383" t="s">
        <v>4515</v>
      </c>
      <c r="C4550" s="383" t="s">
        <v>8</v>
      </c>
      <c r="D4550" s="384">
        <v>68.67</v>
      </c>
    </row>
    <row r="4551" spans="1:4" s="380" customFormat="1" ht="13.5" x14ac:dyDescent="0.25">
      <c r="A4551" s="383">
        <v>97470</v>
      </c>
      <c r="B4551" s="383" t="s">
        <v>4516</v>
      </c>
      <c r="C4551" s="383" t="s">
        <v>8</v>
      </c>
      <c r="D4551" s="384">
        <v>84.83</v>
      </c>
    </row>
    <row r="4552" spans="1:4" s="380" customFormat="1" ht="13.5" x14ac:dyDescent="0.25">
      <c r="A4552" s="383">
        <v>97471</v>
      </c>
      <c r="B4552" s="383" t="s">
        <v>4517</v>
      </c>
      <c r="C4552" s="383" t="s">
        <v>8</v>
      </c>
      <c r="D4552" s="384">
        <v>102.97</v>
      </c>
    </row>
    <row r="4553" spans="1:4" s="380" customFormat="1" ht="13.5" x14ac:dyDescent="0.25">
      <c r="A4553" s="383">
        <v>97474</v>
      </c>
      <c r="B4553" s="383" t="s">
        <v>4518</v>
      </c>
      <c r="C4553" s="383" t="s">
        <v>8</v>
      </c>
      <c r="D4553" s="384">
        <v>156.13999999999999</v>
      </c>
    </row>
    <row r="4554" spans="1:4" s="380" customFormat="1" ht="13.5" x14ac:dyDescent="0.25">
      <c r="A4554" s="383">
        <v>97475</v>
      </c>
      <c r="B4554" s="383" t="s">
        <v>4519</v>
      </c>
      <c r="C4554" s="383" t="s">
        <v>8</v>
      </c>
      <c r="D4554" s="384">
        <v>192.83</v>
      </c>
    </row>
    <row r="4555" spans="1:4" s="380" customFormat="1" ht="13.5" x14ac:dyDescent="0.25">
      <c r="A4555" s="383">
        <v>97477</v>
      </c>
      <c r="B4555" s="383" t="s">
        <v>4520</v>
      </c>
      <c r="C4555" s="383" t="s">
        <v>8</v>
      </c>
      <c r="D4555" s="384">
        <v>208.25</v>
      </c>
    </row>
    <row r="4556" spans="1:4" s="380" customFormat="1" ht="13.5" x14ac:dyDescent="0.25">
      <c r="A4556" s="383">
        <v>97478</v>
      </c>
      <c r="B4556" s="383" t="s">
        <v>4521</v>
      </c>
      <c r="C4556" s="383" t="s">
        <v>8</v>
      </c>
      <c r="D4556" s="384">
        <v>257.66000000000003</v>
      </c>
    </row>
    <row r="4557" spans="1:4" s="380" customFormat="1" ht="13.5" x14ac:dyDescent="0.25">
      <c r="A4557" s="383">
        <v>97479</v>
      </c>
      <c r="B4557" s="383" t="s">
        <v>4522</v>
      </c>
      <c r="C4557" s="383" t="s">
        <v>8</v>
      </c>
      <c r="D4557" s="384">
        <v>50.44</v>
      </c>
    </row>
    <row r="4558" spans="1:4" s="380" customFormat="1" ht="13.5" x14ac:dyDescent="0.25">
      <c r="A4558" s="383">
        <v>97480</v>
      </c>
      <c r="B4558" s="383" t="s">
        <v>4523</v>
      </c>
      <c r="C4558" s="383" t="s">
        <v>8</v>
      </c>
      <c r="D4558" s="384">
        <v>50.44</v>
      </c>
    </row>
    <row r="4559" spans="1:4" s="380" customFormat="1" ht="13.5" x14ac:dyDescent="0.25">
      <c r="A4559" s="383">
        <v>97481</v>
      </c>
      <c r="B4559" s="383" t="s">
        <v>4524</v>
      </c>
      <c r="C4559" s="383" t="s">
        <v>8</v>
      </c>
      <c r="D4559" s="384">
        <v>73.349999999999994</v>
      </c>
    </row>
    <row r="4560" spans="1:4" s="380" customFormat="1" ht="13.5" x14ac:dyDescent="0.25">
      <c r="A4560" s="383">
        <v>97482</v>
      </c>
      <c r="B4560" s="383" t="s">
        <v>4525</v>
      </c>
      <c r="C4560" s="383" t="s">
        <v>8</v>
      </c>
      <c r="D4560" s="384">
        <v>73.349999999999994</v>
      </c>
    </row>
    <row r="4561" spans="1:4" s="380" customFormat="1" ht="13.5" x14ac:dyDescent="0.25">
      <c r="A4561" s="383">
        <v>97483</v>
      </c>
      <c r="B4561" s="383" t="s">
        <v>4526</v>
      </c>
      <c r="C4561" s="383" t="s">
        <v>8</v>
      </c>
      <c r="D4561" s="384">
        <v>102.98</v>
      </c>
    </row>
    <row r="4562" spans="1:4" s="380" customFormat="1" ht="13.5" x14ac:dyDescent="0.25">
      <c r="A4562" s="383">
        <v>97484</v>
      </c>
      <c r="B4562" s="383" t="s">
        <v>4527</v>
      </c>
      <c r="C4562" s="383" t="s">
        <v>8</v>
      </c>
      <c r="D4562" s="384">
        <v>102.98</v>
      </c>
    </row>
    <row r="4563" spans="1:4" s="380" customFormat="1" ht="13.5" x14ac:dyDescent="0.25">
      <c r="A4563" s="383">
        <v>97485</v>
      </c>
      <c r="B4563" s="383" t="s">
        <v>4528</v>
      </c>
      <c r="C4563" s="383" t="s">
        <v>8</v>
      </c>
      <c r="D4563" s="384">
        <v>142.29</v>
      </c>
    </row>
    <row r="4564" spans="1:4" s="380" customFormat="1" ht="13.5" x14ac:dyDescent="0.25">
      <c r="A4564" s="383">
        <v>97486</v>
      </c>
      <c r="B4564" s="383" t="s">
        <v>4529</v>
      </c>
      <c r="C4564" s="383" t="s">
        <v>8</v>
      </c>
      <c r="D4564" s="384">
        <v>152.65</v>
      </c>
    </row>
    <row r="4565" spans="1:4" s="380" customFormat="1" ht="13.5" x14ac:dyDescent="0.25">
      <c r="A4565" s="383">
        <v>97487</v>
      </c>
      <c r="B4565" s="383" t="s">
        <v>4530</v>
      </c>
      <c r="C4565" s="383" t="s">
        <v>8</v>
      </c>
      <c r="D4565" s="384">
        <v>263.38</v>
      </c>
    </row>
    <row r="4566" spans="1:4" s="380" customFormat="1" ht="13.5" x14ac:dyDescent="0.25">
      <c r="A4566" s="383">
        <v>97488</v>
      </c>
      <c r="B4566" s="383" t="s">
        <v>4531</v>
      </c>
      <c r="C4566" s="383" t="s">
        <v>8</v>
      </c>
      <c r="D4566" s="384">
        <v>279.94</v>
      </c>
    </row>
    <row r="4567" spans="1:4" s="380" customFormat="1" ht="13.5" x14ac:dyDescent="0.25">
      <c r="A4567" s="383">
        <v>97489</v>
      </c>
      <c r="B4567" s="383" t="s">
        <v>4532</v>
      </c>
      <c r="C4567" s="383" t="s">
        <v>8</v>
      </c>
      <c r="D4567" s="384">
        <v>628.84</v>
      </c>
    </row>
    <row r="4568" spans="1:4" s="380" customFormat="1" ht="13.5" x14ac:dyDescent="0.25">
      <c r="A4568" s="383">
        <v>97490</v>
      </c>
      <c r="B4568" s="383" t="s">
        <v>4533</v>
      </c>
      <c r="C4568" s="383" t="s">
        <v>8</v>
      </c>
      <c r="D4568" s="384">
        <v>554.52</v>
      </c>
    </row>
    <row r="4569" spans="1:4" s="380" customFormat="1" ht="13.5" x14ac:dyDescent="0.25">
      <c r="A4569" s="383">
        <v>97491</v>
      </c>
      <c r="B4569" s="383" t="s">
        <v>4534</v>
      </c>
      <c r="C4569" s="383" t="s">
        <v>8</v>
      </c>
      <c r="D4569" s="384">
        <v>78.209999999999994</v>
      </c>
    </row>
    <row r="4570" spans="1:4" s="380" customFormat="1" ht="13.5" x14ac:dyDescent="0.25">
      <c r="A4570" s="383">
        <v>97492</v>
      </c>
      <c r="B4570" s="383" t="s">
        <v>4535</v>
      </c>
      <c r="C4570" s="383" t="s">
        <v>8</v>
      </c>
      <c r="D4570" s="384">
        <v>115.07</v>
      </c>
    </row>
    <row r="4571" spans="1:4" s="380" customFormat="1" ht="13.5" x14ac:dyDescent="0.25">
      <c r="A4571" s="383">
        <v>97493</v>
      </c>
      <c r="B4571" s="383" t="s">
        <v>4536</v>
      </c>
      <c r="C4571" s="383" t="s">
        <v>8</v>
      </c>
      <c r="D4571" s="384">
        <v>148.52000000000001</v>
      </c>
    </row>
    <row r="4572" spans="1:4" s="380" customFormat="1" ht="13.5" x14ac:dyDescent="0.25">
      <c r="A4572" s="383">
        <v>97494</v>
      </c>
      <c r="B4572" s="383" t="s">
        <v>4537</v>
      </c>
      <c r="C4572" s="383" t="s">
        <v>8</v>
      </c>
      <c r="D4572" s="384">
        <v>231.25</v>
      </c>
    </row>
    <row r="4573" spans="1:4" s="380" customFormat="1" ht="13.5" x14ac:dyDescent="0.25">
      <c r="A4573" s="383">
        <v>97495</v>
      </c>
      <c r="B4573" s="383" t="s">
        <v>4538</v>
      </c>
      <c r="C4573" s="383" t="s">
        <v>8</v>
      </c>
      <c r="D4573" s="384">
        <v>425.44</v>
      </c>
    </row>
    <row r="4574" spans="1:4" s="380" customFormat="1" ht="13.5" x14ac:dyDescent="0.25">
      <c r="A4574" s="383">
        <v>97496</v>
      </c>
      <c r="B4574" s="383" t="s">
        <v>4539</v>
      </c>
      <c r="C4574" s="383" t="s">
        <v>8</v>
      </c>
      <c r="D4574" s="384">
        <v>674.44</v>
      </c>
    </row>
    <row r="4575" spans="1:4" s="380" customFormat="1" ht="13.5" x14ac:dyDescent="0.25">
      <c r="A4575" s="383">
        <v>97499</v>
      </c>
      <c r="B4575" s="383" t="s">
        <v>4540</v>
      </c>
      <c r="C4575" s="383" t="s">
        <v>8</v>
      </c>
      <c r="D4575" s="384">
        <v>28.92</v>
      </c>
    </row>
    <row r="4576" spans="1:4" s="380" customFormat="1" ht="13.5" x14ac:dyDescent="0.25">
      <c r="A4576" s="383">
        <v>97500</v>
      </c>
      <c r="B4576" s="383" t="s">
        <v>4541</v>
      </c>
      <c r="C4576" s="383" t="s">
        <v>8</v>
      </c>
      <c r="D4576" s="384">
        <v>23.6</v>
      </c>
    </row>
    <row r="4577" spans="1:4" s="380" customFormat="1" ht="13.5" x14ac:dyDescent="0.25">
      <c r="A4577" s="383">
        <v>97502</v>
      </c>
      <c r="B4577" s="383" t="s">
        <v>4542</v>
      </c>
      <c r="C4577" s="383" t="s">
        <v>8</v>
      </c>
      <c r="D4577" s="384">
        <v>40.86</v>
      </c>
    </row>
    <row r="4578" spans="1:4" s="380" customFormat="1" ht="13.5" x14ac:dyDescent="0.25">
      <c r="A4578" s="383">
        <v>97503</v>
      </c>
      <c r="B4578" s="383" t="s">
        <v>4543</v>
      </c>
      <c r="C4578" s="383" t="s">
        <v>8</v>
      </c>
      <c r="D4578" s="384">
        <v>50.05</v>
      </c>
    </row>
    <row r="4579" spans="1:4" s="380" customFormat="1" ht="13.5" x14ac:dyDescent="0.25">
      <c r="A4579" s="383">
        <v>97505</v>
      </c>
      <c r="B4579" s="383" t="s">
        <v>4544</v>
      </c>
      <c r="C4579" s="383" t="s">
        <v>8</v>
      </c>
      <c r="D4579" s="384">
        <v>51.32</v>
      </c>
    </row>
    <row r="4580" spans="1:4" s="380" customFormat="1" ht="13.5" x14ac:dyDescent="0.25">
      <c r="A4580" s="383">
        <v>97506</v>
      </c>
      <c r="B4580" s="383" t="s">
        <v>4545</v>
      </c>
      <c r="C4580" s="383" t="s">
        <v>8</v>
      </c>
      <c r="D4580" s="384">
        <v>62.8</v>
      </c>
    </row>
    <row r="4581" spans="1:4" s="380" customFormat="1" ht="13.5" x14ac:dyDescent="0.25">
      <c r="A4581" s="383">
        <v>97508</v>
      </c>
      <c r="B4581" s="383" t="s">
        <v>4546</v>
      </c>
      <c r="C4581" s="383" t="s">
        <v>8</v>
      </c>
      <c r="D4581" s="384">
        <v>76.510000000000005</v>
      </c>
    </row>
    <row r="4582" spans="1:4" s="380" customFormat="1" ht="13.5" x14ac:dyDescent="0.25">
      <c r="A4582" s="383">
        <v>97509</v>
      </c>
      <c r="B4582" s="383" t="s">
        <v>4547</v>
      </c>
      <c r="C4582" s="383" t="s">
        <v>8</v>
      </c>
      <c r="D4582" s="384">
        <v>94.65</v>
      </c>
    </row>
    <row r="4583" spans="1:4" s="380" customFormat="1" ht="13.5" x14ac:dyDescent="0.25">
      <c r="A4583" s="383">
        <v>97511</v>
      </c>
      <c r="B4583" s="383" t="s">
        <v>4548</v>
      </c>
      <c r="C4583" s="383" t="s">
        <v>8</v>
      </c>
      <c r="D4583" s="384">
        <v>144.19</v>
      </c>
    </row>
    <row r="4584" spans="1:4" s="380" customFormat="1" ht="13.5" x14ac:dyDescent="0.25">
      <c r="A4584" s="383">
        <v>97512</v>
      </c>
      <c r="B4584" s="383" t="s">
        <v>4549</v>
      </c>
      <c r="C4584" s="383" t="s">
        <v>8</v>
      </c>
      <c r="D4584" s="384">
        <v>180.88</v>
      </c>
    </row>
    <row r="4585" spans="1:4" s="380" customFormat="1" ht="13.5" x14ac:dyDescent="0.25">
      <c r="A4585" s="383">
        <v>97514</v>
      </c>
      <c r="B4585" s="383" t="s">
        <v>4550</v>
      </c>
      <c r="C4585" s="383" t="s">
        <v>8</v>
      </c>
      <c r="D4585" s="384">
        <v>192.51</v>
      </c>
    </row>
    <row r="4586" spans="1:4" s="380" customFormat="1" ht="13.5" x14ac:dyDescent="0.25">
      <c r="A4586" s="383">
        <v>97515</v>
      </c>
      <c r="B4586" s="383" t="s">
        <v>4551</v>
      </c>
      <c r="C4586" s="383" t="s">
        <v>8</v>
      </c>
      <c r="D4586" s="384">
        <v>241.92</v>
      </c>
    </row>
    <row r="4587" spans="1:4" s="380" customFormat="1" ht="13.5" x14ac:dyDescent="0.25">
      <c r="A4587" s="383">
        <v>97517</v>
      </c>
      <c r="B4587" s="383" t="s">
        <v>4552</v>
      </c>
      <c r="C4587" s="383" t="s">
        <v>8</v>
      </c>
      <c r="D4587" s="384">
        <v>47.08</v>
      </c>
    </row>
    <row r="4588" spans="1:4" s="380" customFormat="1" ht="13.5" x14ac:dyDescent="0.25">
      <c r="A4588" s="383">
        <v>97518</v>
      </c>
      <c r="B4588" s="383" t="s">
        <v>4553</v>
      </c>
      <c r="C4588" s="383" t="s">
        <v>8</v>
      </c>
      <c r="D4588" s="384">
        <v>47.08</v>
      </c>
    </row>
    <row r="4589" spans="1:4" s="380" customFormat="1" ht="13.5" x14ac:dyDescent="0.25">
      <c r="A4589" s="383">
        <v>97519</v>
      </c>
      <c r="B4589" s="383" t="s">
        <v>4554</v>
      </c>
      <c r="C4589" s="383" t="s">
        <v>8</v>
      </c>
      <c r="D4589" s="384">
        <v>67.39</v>
      </c>
    </row>
    <row r="4590" spans="1:4" s="380" customFormat="1" ht="13.5" x14ac:dyDescent="0.25">
      <c r="A4590" s="383">
        <v>97520</v>
      </c>
      <c r="B4590" s="383" t="s">
        <v>4555</v>
      </c>
      <c r="C4590" s="383" t="s">
        <v>8</v>
      </c>
      <c r="D4590" s="384">
        <v>67.39</v>
      </c>
    </row>
    <row r="4591" spans="1:4" s="380" customFormat="1" ht="13.5" x14ac:dyDescent="0.25">
      <c r="A4591" s="383">
        <v>97521</v>
      </c>
      <c r="B4591" s="383" t="s">
        <v>4556</v>
      </c>
      <c r="C4591" s="383" t="s">
        <v>8</v>
      </c>
      <c r="D4591" s="384">
        <v>94.13</v>
      </c>
    </row>
    <row r="4592" spans="1:4" s="380" customFormat="1" ht="13.5" x14ac:dyDescent="0.25">
      <c r="A4592" s="383">
        <v>97522</v>
      </c>
      <c r="B4592" s="383" t="s">
        <v>4557</v>
      </c>
      <c r="C4592" s="383" t="s">
        <v>8</v>
      </c>
      <c r="D4592" s="384">
        <v>94.13</v>
      </c>
    </row>
    <row r="4593" spans="1:4" s="380" customFormat="1" ht="13.5" x14ac:dyDescent="0.25">
      <c r="A4593" s="383">
        <v>97523</v>
      </c>
      <c r="B4593" s="383" t="s">
        <v>4558</v>
      </c>
      <c r="C4593" s="383" t="s">
        <v>8</v>
      </c>
      <c r="D4593" s="384">
        <v>129.80000000000001</v>
      </c>
    </row>
    <row r="4594" spans="1:4" s="380" customFormat="1" ht="13.5" x14ac:dyDescent="0.25">
      <c r="A4594" s="383">
        <v>97524</v>
      </c>
      <c r="B4594" s="383" t="s">
        <v>4559</v>
      </c>
      <c r="C4594" s="383" t="s">
        <v>8</v>
      </c>
      <c r="D4594" s="384">
        <v>140.16</v>
      </c>
    </row>
    <row r="4595" spans="1:4" s="380" customFormat="1" ht="13.5" x14ac:dyDescent="0.25">
      <c r="A4595" s="383">
        <v>97525</v>
      </c>
      <c r="B4595" s="383" t="s">
        <v>4560</v>
      </c>
      <c r="C4595" s="383" t="s">
        <v>8</v>
      </c>
      <c r="D4595" s="384">
        <v>245.33</v>
      </c>
    </row>
    <row r="4596" spans="1:4" s="380" customFormat="1" ht="13.5" x14ac:dyDescent="0.25">
      <c r="A4596" s="383">
        <v>97526</v>
      </c>
      <c r="B4596" s="383" t="s">
        <v>4561</v>
      </c>
      <c r="C4596" s="383" t="s">
        <v>8</v>
      </c>
      <c r="D4596" s="384">
        <v>261.89</v>
      </c>
    </row>
    <row r="4597" spans="1:4" s="380" customFormat="1" ht="13.5" x14ac:dyDescent="0.25">
      <c r="A4597" s="383">
        <v>97527</v>
      </c>
      <c r="B4597" s="383" t="s">
        <v>4562</v>
      </c>
      <c r="C4597" s="383" t="s">
        <v>8</v>
      </c>
      <c r="D4597" s="384">
        <v>605.32000000000005</v>
      </c>
    </row>
    <row r="4598" spans="1:4" s="380" customFormat="1" ht="13.5" x14ac:dyDescent="0.25">
      <c r="A4598" s="383">
        <v>97528</v>
      </c>
      <c r="B4598" s="383" t="s">
        <v>4563</v>
      </c>
      <c r="C4598" s="383" t="s">
        <v>8</v>
      </c>
      <c r="D4598" s="384">
        <v>531</v>
      </c>
    </row>
    <row r="4599" spans="1:4" s="380" customFormat="1" ht="13.5" x14ac:dyDescent="0.25">
      <c r="A4599" s="383">
        <v>97529</v>
      </c>
      <c r="B4599" s="383" t="s">
        <v>4564</v>
      </c>
      <c r="C4599" s="383" t="s">
        <v>8</v>
      </c>
      <c r="D4599" s="384">
        <v>73.790000000000006</v>
      </c>
    </row>
    <row r="4600" spans="1:4" s="380" customFormat="1" ht="13.5" x14ac:dyDescent="0.25">
      <c r="A4600" s="383">
        <v>97530</v>
      </c>
      <c r="B4600" s="383" t="s">
        <v>4565</v>
      </c>
      <c r="C4600" s="383" t="s">
        <v>8</v>
      </c>
      <c r="D4600" s="384">
        <v>107.15</v>
      </c>
    </row>
    <row r="4601" spans="1:4" s="380" customFormat="1" ht="13.5" x14ac:dyDescent="0.25">
      <c r="A4601" s="383">
        <v>97531</v>
      </c>
      <c r="B4601" s="383" t="s">
        <v>4566</v>
      </c>
      <c r="C4601" s="383" t="s">
        <v>8</v>
      </c>
      <c r="D4601" s="384">
        <v>136.68</v>
      </c>
    </row>
    <row r="4602" spans="1:4" s="380" customFormat="1" ht="13.5" x14ac:dyDescent="0.25">
      <c r="A4602" s="383">
        <v>97532</v>
      </c>
      <c r="B4602" s="383" t="s">
        <v>4567</v>
      </c>
      <c r="C4602" s="383" t="s">
        <v>8</v>
      </c>
      <c r="D4602" s="384">
        <v>214.6</v>
      </c>
    </row>
    <row r="4603" spans="1:4" s="380" customFormat="1" ht="13.5" x14ac:dyDescent="0.25">
      <c r="A4603" s="383">
        <v>97533</v>
      </c>
      <c r="B4603" s="383" t="s">
        <v>4568</v>
      </c>
      <c r="C4603" s="383" t="s">
        <v>8</v>
      </c>
      <c r="D4603" s="384">
        <v>404.96</v>
      </c>
    </row>
    <row r="4604" spans="1:4" s="380" customFormat="1" ht="13.5" x14ac:dyDescent="0.25">
      <c r="A4604" s="383">
        <v>97534</v>
      </c>
      <c r="B4604" s="383" t="s">
        <v>4569</v>
      </c>
      <c r="C4604" s="383" t="s">
        <v>8</v>
      </c>
      <c r="D4604" s="384">
        <v>643.04999999999995</v>
      </c>
    </row>
    <row r="4605" spans="1:4" s="380" customFormat="1" ht="13.5" x14ac:dyDescent="0.25">
      <c r="A4605" s="383">
        <v>97537</v>
      </c>
      <c r="B4605" s="383" t="s">
        <v>4570</v>
      </c>
      <c r="C4605" s="383" t="s">
        <v>8</v>
      </c>
      <c r="D4605" s="384">
        <v>21.57</v>
      </c>
    </row>
    <row r="4606" spans="1:4" s="380" customFormat="1" ht="13.5" x14ac:dyDescent="0.25">
      <c r="A4606" s="383">
        <v>97540</v>
      </c>
      <c r="B4606" s="383" t="s">
        <v>4571</v>
      </c>
      <c r="C4606" s="383" t="s">
        <v>8</v>
      </c>
      <c r="D4606" s="384">
        <v>28.76</v>
      </c>
    </row>
    <row r="4607" spans="1:4" s="380" customFormat="1" ht="13.5" x14ac:dyDescent="0.25">
      <c r="A4607" s="383">
        <v>97541</v>
      </c>
      <c r="B4607" s="383" t="s">
        <v>4572</v>
      </c>
      <c r="C4607" s="383" t="s">
        <v>8</v>
      </c>
      <c r="D4607" s="384">
        <v>24.35</v>
      </c>
    </row>
    <row r="4608" spans="1:4" s="380" customFormat="1" ht="13.5" x14ac:dyDescent="0.25">
      <c r="A4608" s="383">
        <v>97543</v>
      </c>
      <c r="B4608" s="383" t="s">
        <v>4573</v>
      </c>
      <c r="C4608" s="383" t="s">
        <v>8</v>
      </c>
      <c r="D4608" s="384">
        <v>46.43</v>
      </c>
    </row>
    <row r="4609" spans="1:4" s="380" customFormat="1" ht="13.5" x14ac:dyDescent="0.25">
      <c r="A4609" s="383">
        <v>97544</v>
      </c>
      <c r="B4609" s="383" t="s">
        <v>4574</v>
      </c>
      <c r="C4609" s="383" t="s">
        <v>8</v>
      </c>
      <c r="D4609" s="384">
        <v>41.11</v>
      </c>
    </row>
    <row r="4610" spans="1:4" s="380" customFormat="1" ht="13.5" x14ac:dyDescent="0.25">
      <c r="A4610" s="383">
        <v>97546</v>
      </c>
      <c r="B4610" s="383" t="s">
        <v>4575</v>
      </c>
      <c r="C4610" s="383" t="s">
        <v>8</v>
      </c>
      <c r="D4610" s="384">
        <v>30.14</v>
      </c>
    </row>
    <row r="4611" spans="1:4" s="380" customFormat="1" ht="13.5" x14ac:dyDescent="0.25">
      <c r="A4611" s="383">
        <v>97547</v>
      </c>
      <c r="B4611" s="383" t="s">
        <v>4576</v>
      </c>
      <c r="C4611" s="383" t="s">
        <v>8</v>
      </c>
      <c r="D4611" s="384">
        <v>30.14</v>
      </c>
    </row>
    <row r="4612" spans="1:4" s="380" customFormat="1" ht="13.5" x14ac:dyDescent="0.25">
      <c r="A4612" s="383">
        <v>97548</v>
      </c>
      <c r="B4612" s="383" t="s">
        <v>4577</v>
      </c>
      <c r="C4612" s="383" t="s">
        <v>8</v>
      </c>
      <c r="D4612" s="384">
        <v>44.47</v>
      </c>
    </row>
    <row r="4613" spans="1:4" s="380" customFormat="1" ht="13.5" x14ac:dyDescent="0.25">
      <c r="A4613" s="383">
        <v>97549</v>
      </c>
      <c r="B4613" s="383" t="s">
        <v>4578</v>
      </c>
      <c r="C4613" s="383" t="s">
        <v>8</v>
      </c>
      <c r="D4613" s="384">
        <v>44.47</v>
      </c>
    </row>
    <row r="4614" spans="1:4" s="380" customFormat="1" ht="13.5" x14ac:dyDescent="0.25">
      <c r="A4614" s="383">
        <v>97550</v>
      </c>
      <c r="B4614" s="383" t="s">
        <v>4579</v>
      </c>
      <c r="C4614" s="383" t="s">
        <v>8</v>
      </c>
      <c r="D4614" s="384">
        <v>73.37</v>
      </c>
    </row>
    <row r="4615" spans="1:4" s="380" customFormat="1" ht="13.5" x14ac:dyDescent="0.25">
      <c r="A4615" s="383">
        <v>97551</v>
      </c>
      <c r="B4615" s="383" t="s">
        <v>4580</v>
      </c>
      <c r="C4615" s="383" t="s">
        <v>8</v>
      </c>
      <c r="D4615" s="384">
        <v>73.37</v>
      </c>
    </row>
    <row r="4616" spans="1:4" s="380" customFormat="1" ht="13.5" x14ac:dyDescent="0.25">
      <c r="A4616" s="383">
        <v>97552</v>
      </c>
      <c r="B4616" s="383" t="s">
        <v>4581</v>
      </c>
      <c r="C4616" s="383" t="s">
        <v>8</v>
      </c>
      <c r="D4616" s="384">
        <v>44.03</v>
      </c>
    </row>
    <row r="4617" spans="1:4" s="380" customFormat="1" ht="13.5" x14ac:dyDescent="0.25">
      <c r="A4617" s="383">
        <v>97553</v>
      </c>
      <c r="B4617" s="383" t="s">
        <v>4582</v>
      </c>
      <c r="C4617" s="383" t="s">
        <v>8</v>
      </c>
      <c r="D4617" s="384">
        <v>63.13</v>
      </c>
    </row>
    <row r="4618" spans="1:4" s="380" customFormat="1" ht="13.5" x14ac:dyDescent="0.25">
      <c r="A4618" s="383">
        <v>97554</v>
      </c>
      <c r="B4618" s="383" t="s">
        <v>4583</v>
      </c>
      <c r="C4618" s="383" t="s">
        <v>8</v>
      </c>
      <c r="D4618" s="384">
        <v>108.87</v>
      </c>
    </row>
    <row r="4619" spans="1:4" s="380" customFormat="1" ht="13.5" x14ac:dyDescent="0.25">
      <c r="A4619" s="383">
        <v>98602</v>
      </c>
      <c r="B4619" s="383" t="s">
        <v>4584</v>
      </c>
      <c r="C4619" s="383" t="s">
        <v>8</v>
      </c>
      <c r="D4619" s="384">
        <v>19.91</v>
      </c>
    </row>
    <row r="4620" spans="1:4" s="380" customFormat="1" ht="13.5" x14ac:dyDescent="0.25">
      <c r="A4620" s="383">
        <v>97895</v>
      </c>
      <c r="B4620" s="383" t="s">
        <v>12673</v>
      </c>
      <c r="C4620" s="383" t="s">
        <v>8</v>
      </c>
      <c r="D4620" s="384">
        <v>169.69</v>
      </c>
    </row>
    <row r="4621" spans="1:4" s="380" customFormat="1" ht="13.5" x14ac:dyDescent="0.25">
      <c r="A4621" s="383">
        <v>97896</v>
      </c>
      <c r="B4621" s="383" t="s">
        <v>12674</v>
      </c>
      <c r="C4621" s="383" t="s">
        <v>8</v>
      </c>
      <c r="D4621" s="384">
        <v>312.3</v>
      </c>
    </row>
    <row r="4622" spans="1:4" s="380" customFormat="1" ht="13.5" x14ac:dyDescent="0.25">
      <c r="A4622" s="383">
        <v>97897</v>
      </c>
      <c r="B4622" s="383" t="s">
        <v>12675</v>
      </c>
      <c r="C4622" s="383" t="s">
        <v>8</v>
      </c>
      <c r="D4622" s="384">
        <v>404.16</v>
      </c>
    </row>
    <row r="4623" spans="1:4" s="380" customFormat="1" ht="13.5" x14ac:dyDescent="0.25">
      <c r="A4623" s="383">
        <v>97898</v>
      </c>
      <c r="B4623" s="383" t="s">
        <v>12676</v>
      </c>
      <c r="C4623" s="383" t="s">
        <v>8</v>
      </c>
      <c r="D4623" s="384">
        <v>782.09</v>
      </c>
    </row>
    <row r="4624" spans="1:4" s="380" customFormat="1" ht="13.5" x14ac:dyDescent="0.25">
      <c r="A4624" s="383">
        <v>97900</v>
      </c>
      <c r="B4624" s="383" t="s">
        <v>12677</v>
      </c>
      <c r="C4624" s="383" t="s">
        <v>8</v>
      </c>
      <c r="D4624" s="384">
        <v>187.85</v>
      </c>
    </row>
    <row r="4625" spans="1:4" s="380" customFormat="1" ht="13.5" x14ac:dyDescent="0.25">
      <c r="A4625" s="383">
        <v>97901</v>
      </c>
      <c r="B4625" s="383" t="s">
        <v>12678</v>
      </c>
      <c r="C4625" s="383" t="s">
        <v>8</v>
      </c>
      <c r="D4625" s="384">
        <v>298.70999999999998</v>
      </c>
    </row>
    <row r="4626" spans="1:4" s="380" customFormat="1" ht="13.5" x14ac:dyDescent="0.25">
      <c r="A4626" s="383">
        <v>97902</v>
      </c>
      <c r="B4626" s="383" t="s">
        <v>12679</v>
      </c>
      <c r="C4626" s="383" t="s">
        <v>8</v>
      </c>
      <c r="D4626" s="384">
        <v>592.5</v>
      </c>
    </row>
    <row r="4627" spans="1:4" s="380" customFormat="1" ht="13.5" x14ac:dyDescent="0.25">
      <c r="A4627" s="383">
        <v>97903</v>
      </c>
      <c r="B4627" s="383" t="s">
        <v>12680</v>
      </c>
      <c r="C4627" s="383" t="s">
        <v>8</v>
      </c>
      <c r="D4627" s="384">
        <v>814.58</v>
      </c>
    </row>
    <row r="4628" spans="1:4" s="380" customFormat="1" ht="13.5" x14ac:dyDescent="0.25">
      <c r="A4628" s="383">
        <v>97904</v>
      </c>
      <c r="B4628" s="383" t="s">
        <v>12681</v>
      </c>
      <c r="C4628" s="383" t="s">
        <v>8</v>
      </c>
      <c r="D4628" s="384">
        <v>971.69</v>
      </c>
    </row>
    <row r="4629" spans="1:4" s="380" customFormat="1" ht="13.5" x14ac:dyDescent="0.25">
      <c r="A4629" s="383">
        <v>97905</v>
      </c>
      <c r="B4629" s="383" t="s">
        <v>12682</v>
      </c>
      <c r="C4629" s="383" t="s">
        <v>8</v>
      </c>
      <c r="D4629" s="384">
        <v>224.73</v>
      </c>
    </row>
    <row r="4630" spans="1:4" s="380" customFormat="1" ht="13.5" x14ac:dyDescent="0.25">
      <c r="A4630" s="383">
        <v>97906</v>
      </c>
      <c r="B4630" s="383" t="s">
        <v>12683</v>
      </c>
      <c r="C4630" s="383" t="s">
        <v>8</v>
      </c>
      <c r="D4630" s="384">
        <v>419.65</v>
      </c>
    </row>
    <row r="4631" spans="1:4" s="380" customFormat="1" ht="13.5" x14ac:dyDescent="0.25">
      <c r="A4631" s="383">
        <v>97907</v>
      </c>
      <c r="B4631" s="383" t="s">
        <v>12684</v>
      </c>
      <c r="C4631" s="383" t="s">
        <v>8</v>
      </c>
      <c r="D4631" s="384">
        <v>594.03</v>
      </c>
    </row>
    <row r="4632" spans="1:4" s="380" customFormat="1" ht="13.5" x14ac:dyDescent="0.25">
      <c r="A4632" s="383">
        <v>97908</v>
      </c>
      <c r="B4632" s="383" t="s">
        <v>12685</v>
      </c>
      <c r="C4632" s="383" t="s">
        <v>8</v>
      </c>
      <c r="D4632" s="384">
        <v>710.72</v>
      </c>
    </row>
    <row r="4633" spans="1:4" s="380" customFormat="1" ht="13.5" x14ac:dyDescent="0.25">
      <c r="A4633" s="383">
        <v>98102</v>
      </c>
      <c r="B4633" s="383" t="s">
        <v>12686</v>
      </c>
      <c r="C4633" s="383" t="s">
        <v>8</v>
      </c>
      <c r="D4633" s="384">
        <v>160.18</v>
      </c>
    </row>
    <row r="4634" spans="1:4" s="380" customFormat="1" ht="13.5" x14ac:dyDescent="0.25">
      <c r="A4634" s="383">
        <v>98104</v>
      </c>
      <c r="B4634" s="383" t="s">
        <v>12687</v>
      </c>
      <c r="C4634" s="383" t="s">
        <v>8</v>
      </c>
      <c r="D4634" s="384">
        <v>402.09</v>
      </c>
    </row>
    <row r="4635" spans="1:4" s="380" customFormat="1" ht="13.5" x14ac:dyDescent="0.25">
      <c r="A4635" s="383">
        <v>98105</v>
      </c>
      <c r="B4635" s="383" t="s">
        <v>12688</v>
      </c>
      <c r="C4635" s="383" t="s">
        <v>8</v>
      </c>
      <c r="D4635" s="384">
        <v>691.12</v>
      </c>
    </row>
    <row r="4636" spans="1:4" s="380" customFormat="1" ht="13.5" x14ac:dyDescent="0.25">
      <c r="A4636" s="383">
        <v>98106</v>
      </c>
      <c r="B4636" s="383" t="s">
        <v>12689</v>
      </c>
      <c r="C4636" s="383" t="s">
        <v>8</v>
      </c>
      <c r="D4636" s="385">
        <v>1145.2</v>
      </c>
    </row>
    <row r="4637" spans="1:4" s="380" customFormat="1" ht="13.5" x14ac:dyDescent="0.25">
      <c r="A4637" s="383">
        <v>98107</v>
      </c>
      <c r="B4637" s="383" t="s">
        <v>12690</v>
      </c>
      <c r="C4637" s="383" t="s">
        <v>8</v>
      </c>
      <c r="D4637" s="384">
        <v>267.57</v>
      </c>
    </row>
    <row r="4638" spans="1:4" s="380" customFormat="1" ht="13.5" x14ac:dyDescent="0.25">
      <c r="A4638" s="383">
        <v>98108</v>
      </c>
      <c r="B4638" s="383" t="s">
        <v>12691</v>
      </c>
      <c r="C4638" s="383" t="s">
        <v>8</v>
      </c>
      <c r="D4638" s="384">
        <v>474.3</v>
      </c>
    </row>
    <row r="4639" spans="1:4" s="380" customFormat="1" ht="13.5" x14ac:dyDescent="0.25">
      <c r="A4639" s="383">
        <v>99250</v>
      </c>
      <c r="B4639" s="383" t="s">
        <v>12692</v>
      </c>
      <c r="C4639" s="383" t="s">
        <v>8</v>
      </c>
      <c r="D4639" s="384">
        <v>183.31</v>
      </c>
    </row>
    <row r="4640" spans="1:4" s="380" customFormat="1" ht="13.5" x14ac:dyDescent="0.25">
      <c r="A4640" s="383">
        <v>99251</v>
      </c>
      <c r="B4640" s="383" t="s">
        <v>12693</v>
      </c>
      <c r="C4640" s="383" t="s">
        <v>8</v>
      </c>
      <c r="D4640" s="384">
        <v>290.92</v>
      </c>
    </row>
    <row r="4641" spans="1:4" s="380" customFormat="1" ht="13.5" x14ac:dyDescent="0.25">
      <c r="A4641" s="383">
        <v>99253</v>
      </c>
      <c r="B4641" s="383" t="s">
        <v>12694</v>
      </c>
      <c r="C4641" s="383" t="s">
        <v>8</v>
      </c>
      <c r="D4641" s="384">
        <v>575.02</v>
      </c>
    </row>
    <row r="4642" spans="1:4" s="380" customFormat="1" ht="13.5" x14ac:dyDescent="0.25">
      <c r="A4642" s="383">
        <v>99255</v>
      </c>
      <c r="B4642" s="383" t="s">
        <v>12695</v>
      </c>
      <c r="C4642" s="383" t="s">
        <v>8</v>
      </c>
      <c r="D4642" s="384">
        <v>790.62</v>
      </c>
    </row>
    <row r="4643" spans="1:4" s="380" customFormat="1" ht="13.5" x14ac:dyDescent="0.25">
      <c r="A4643" s="383">
        <v>99257</v>
      </c>
      <c r="B4643" s="383" t="s">
        <v>12696</v>
      </c>
      <c r="C4643" s="383" t="s">
        <v>8</v>
      </c>
      <c r="D4643" s="384">
        <v>940.7</v>
      </c>
    </row>
    <row r="4644" spans="1:4" s="380" customFormat="1" ht="13.5" x14ac:dyDescent="0.25">
      <c r="A4644" s="383">
        <v>99258</v>
      </c>
      <c r="B4644" s="383" t="s">
        <v>12697</v>
      </c>
      <c r="C4644" s="383" t="s">
        <v>8</v>
      </c>
      <c r="D4644" s="384">
        <v>218.3</v>
      </c>
    </row>
    <row r="4645" spans="1:4" s="380" customFormat="1" ht="13.5" x14ac:dyDescent="0.25">
      <c r="A4645" s="383">
        <v>99260</v>
      </c>
      <c r="B4645" s="383" t="s">
        <v>12698</v>
      </c>
      <c r="C4645" s="383" t="s">
        <v>8</v>
      </c>
      <c r="D4645" s="384">
        <v>408.65</v>
      </c>
    </row>
    <row r="4646" spans="1:4" s="380" customFormat="1" ht="13.5" x14ac:dyDescent="0.25">
      <c r="A4646" s="383">
        <v>99262</v>
      </c>
      <c r="B4646" s="383" t="s">
        <v>12699</v>
      </c>
      <c r="C4646" s="383" t="s">
        <v>8</v>
      </c>
      <c r="D4646" s="384">
        <v>578.32000000000005</v>
      </c>
    </row>
    <row r="4647" spans="1:4" s="380" customFormat="1" ht="13.5" x14ac:dyDescent="0.25">
      <c r="A4647" s="383">
        <v>99264</v>
      </c>
      <c r="B4647" s="383" t="s">
        <v>12700</v>
      </c>
      <c r="C4647" s="383" t="s">
        <v>8</v>
      </c>
      <c r="D4647" s="384">
        <v>689.49</v>
      </c>
    </row>
    <row r="4648" spans="1:4" s="380" customFormat="1" ht="13.5" x14ac:dyDescent="0.25">
      <c r="A4648" s="383">
        <v>102587</v>
      </c>
      <c r="B4648" s="383" t="s">
        <v>14842</v>
      </c>
      <c r="C4648" s="383" t="s">
        <v>8</v>
      </c>
      <c r="D4648" s="384">
        <v>2.9</v>
      </c>
    </row>
    <row r="4649" spans="1:4" s="380" customFormat="1" ht="13.5" x14ac:dyDescent="0.25">
      <c r="A4649" s="383">
        <v>102588</v>
      </c>
      <c r="B4649" s="383" t="s">
        <v>14843</v>
      </c>
      <c r="C4649" s="383" t="s">
        <v>8</v>
      </c>
      <c r="D4649" s="384">
        <v>4.2</v>
      </c>
    </row>
    <row r="4650" spans="1:4" s="380" customFormat="1" ht="13.5" x14ac:dyDescent="0.25">
      <c r="A4650" s="383">
        <v>102589</v>
      </c>
      <c r="B4650" s="383" t="s">
        <v>14844</v>
      </c>
      <c r="C4650" s="383" t="s">
        <v>8</v>
      </c>
      <c r="D4650" s="384">
        <v>3.23</v>
      </c>
    </row>
    <row r="4651" spans="1:4" s="380" customFormat="1" ht="13.5" x14ac:dyDescent="0.25">
      <c r="A4651" s="383">
        <v>102590</v>
      </c>
      <c r="B4651" s="383" t="s">
        <v>14845</v>
      </c>
      <c r="C4651" s="383" t="s">
        <v>8</v>
      </c>
      <c r="D4651" s="384">
        <v>4.53</v>
      </c>
    </row>
    <row r="4652" spans="1:4" s="380" customFormat="1" ht="13.5" x14ac:dyDescent="0.25">
      <c r="A4652" s="383">
        <v>102591</v>
      </c>
      <c r="B4652" s="383" t="s">
        <v>14846</v>
      </c>
      <c r="C4652" s="383" t="s">
        <v>8</v>
      </c>
      <c r="D4652" s="384">
        <v>3.56</v>
      </c>
    </row>
    <row r="4653" spans="1:4" s="380" customFormat="1" ht="13.5" x14ac:dyDescent="0.25">
      <c r="A4653" s="383">
        <v>102592</v>
      </c>
      <c r="B4653" s="383" t="s">
        <v>14847</v>
      </c>
      <c r="C4653" s="383" t="s">
        <v>8</v>
      </c>
      <c r="D4653" s="384">
        <v>4.8600000000000003</v>
      </c>
    </row>
    <row r="4654" spans="1:4" s="380" customFormat="1" ht="13.5" x14ac:dyDescent="0.25">
      <c r="A4654" s="383">
        <v>102593</v>
      </c>
      <c r="B4654" s="383" t="s">
        <v>14848</v>
      </c>
      <c r="C4654" s="383" t="s">
        <v>8</v>
      </c>
      <c r="D4654" s="384">
        <v>4.0199999999999996</v>
      </c>
    </row>
    <row r="4655" spans="1:4" s="380" customFormat="1" ht="13.5" x14ac:dyDescent="0.25">
      <c r="A4655" s="383">
        <v>102594</v>
      </c>
      <c r="B4655" s="383" t="s">
        <v>14849</v>
      </c>
      <c r="C4655" s="383" t="s">
        <v>8</v>
      </c>
      <c r="D4655" s="384">
        <v>5.32</v>
      </c>
    </row>
    <row r="4656" spans="1:4" s="380" customFormat="1" ht="13.5" x14ac:dyDescent="0.25">
      <c r="A4656" s="383">
        <v>102595</v>
      </c>
      <c r="B4656" s="383" t="s">
        <v>14850</v>
      </c>
      <c r="C4656" s="383" t="s">
        <v>8</v>
      </c>
      <c r="D4656" s="384">
        <v>4.54</v>
      </c>
    </row>
    <row r="4657" spans="1:4" s="380" customFormat="1" ht="13.5" x14ac:dyDescent="0.25">
      <c r="A4657" s="383">
        <v>102596</v>
      </c>
      <c r="B4657" s="383" t="s">
        <v>14851</v>
      </c>
      <c r="C4657" s="383" t="s">
        <v>8</v>
      </c>
      <c r="D4657" s="384">
        <v>5.85</v>
      </c>
    </row>
    <row r="4658" spans="1:4" s="380" customFormat="1" ht="13.5" x14ac:dyDescent="0.25">
      <c r="A4658" s="383">
        <v>102597</v>
      </c>
      <c r="B4658" s="383" t="s">
        <v>14852</v>
      </c>
      <c r="C4658" s="383" t="s">
        <v>8</v>
      </c>
      <c r="D4658" s="384">
        <v>5.2</v>
      </c>
    </row>
    <row r="4659" spans="1:4" s="380" customFormat="1" ht="13.5" x14ac:dyDescent="0.25">
      <c r="A4659" s="383">
        <v>102598</v>
      </c>
      <c r="B4659" s="383" t="s">
        <v>14853</v>
      </c>
      <c r="C4659" s="383" t="s">
        <v>8</v>
      </c>
      <c r="D4659" s="384">
        <v>6.49</v>
      </c>
    </row>
    <row r="4660" spans="1:4" s="380" customFormat="1" ht="13.5" x14ac:dyDescent="0.25">
      <c r="A4660" s="383">
        <v>102599</v>
      </c>
      <c r="B4660" s="383" t="s">
        <v>14854</v>
      </c>
      <c r="C4660" s="383" t="s">
        <v>8</v>
      </c>
      <c r="D4660" s="384">
        <v>5.85</v>
      </c>
    </row>
    <row r="4661" spans="1:4" s="380" customFormat="1" ht="13.5" x14ac:dyDescent="0.25">
      <c r="A4661" s="383">
        <v>102600</v>
      </c>
      <c r="B4661" s="383" t="s">
        <v>14855</v>
      </c>
      <c r="C4661" s="383" t="s">
        <v>8</v>
      </c>
      <c r="D4661" s="384">
        <v>7.15</v>
      </c>
    </row>
    <row r="4662" spans="1:4" s="380" customFormat="1" ht="13.5" x14ac:dyDescent="0.25">
      <c r="A4662" s="383">
        <v>102601</v>
      </c>
      <c r="B4662" s="383" t="s">
        <v>14856</v>
      </c>
      <c r="C4662" s="383" t="s">
        <v>8</v>
      </c>
      <c r="D4662" s="384">
        <v>6.84</v>
      </c>
    </row>
    <row r="4663" spans="1:4" s="380" customFormat="1" ht="13.5" x14ac:dyDescent="0.25">
      <c r="A4663" s="383">
        <v>102602</v>
      </c>
      <c r="B4663" s="383" t="s">
        <v>14857</v>
      </c>
      <c r="C4663" s="383" t="s">
        <v>8</v>
      </c>
      <c r="D4663" s="384">
        <v>8.14</v>
      </c>
    </row>
    <row r="4664" spans="1:4" s="380" customFormat="1" ht="13.5" x14ac:dyDescent="0.25">
      <c r="A4664" s="383">
        <v>102603</v>
      </c>
      <c r="B4664" s="383" t="s">
        <v>14858</v>
      </c>
      <c r="C4664" s="383" t="s">
        <v>8</v>
      </c>
      <c r="D4664" s="384">
        <v>8.48</v>
      </c>
    </row>
    <row r="4665" spans="1:4" s="380" customFormat="1" ht="13.5" x14ac:dyDescent="0.25">
      <c r="A4665" s="383">
        <v>102604</v>
      </c>
      <c r="B4665" s="383" t="s">
        <v>14859</v>
      </c>
      <c r="C4665" s="383" t="s">
        <v>8</v>
      </c>
      <c r="D4665" s="384">
        <v>9.7799999999999994</v>
      </c>
    </row>
    <row r="4666" spans="1:4" s="380" customFormat="1" ht="13.5" x14ac:dyDescent="0.25">
      <c r="A4666" s="383">
        <v>102605</v>
      </c>
      <c r="B4666" s="383" t="s">
        <v>14860</v>
      </c>
      <c r="C4666" s="383" t="s">
        <v>8</v>
      </c>
      <c r="D4666" s="384">
        <v>273.93</v>
      </c>
    </row>
    <row r="4667" spans="1:4" s="380" customFormat="1" ht="13.5" x14ac:dyDescent="0.25">
      <c r="A4667" s="383">
        <v>102606</v>
      </c>
      <c r="B4667" s="383" t="s">
        <v>14861</v>
      </c>
      <c r="C4667" s="383" t="s">
        <v>8</v>
      </c>
      <c r="D4667" s="384">
        <v>467.65</v>
      </c>
    </row>
    <row r="4668" spans="1:4" s="380" customFormat="1" ht="13.5" x14ac:dyDescent="0.25">
      <c r="A4668" s="383">
        <v>102607</v>
      </c>
      <c r="B4668" s="383" t="s">
        <v>14862</v>
      </c>
      <c r="C4668" s="383" t="s">
        <v>8</v>
      </c>
      <c r="D4668" s="384">
        <v>475.78</v>
      </c>
    </row>
    <row r="4669" spans="1:4" s="380" customFormat="1" ht="13.5" x14ac:dyDescent="0.25">
      <c r="A4669" s="383">
        <v>102608</v>
      </c>
      <c r="B4669" s="383" t="s">
        <v>14863</v>
      </c>
      <c r="C4669" s="383" t="s">
        <v>8</v>
      </c>
      <c r="D4669" s="384">
        <v>961.91</v>
      </c>
    </row>
    <row r="4670" spans="1:4" s="380" customFormat="1" ht="13.5" x14ac:dyDescent="0.25">
      <c r="A4670" s="383">
        <v>102609</v>
      </c>
      <c r="B4670" s="383" t="s">
        <v>14864</v>
      </c>
      <c r="C4670" s="383" t="s">
        <v>8</v>
      </c>
      <c r="D4670" s="385">
        <v>1082.25</v>
      </c>
    </row>
    <row r="4671" spans="1:4" s="380" customFormat="1" ht="13.5" x14ac:dyDescent="0.25">
      <c r="A4671" s="383">
        <v>102611</v>
      </c>
      <c r="B4671" s="383" t="s">
        <v>14865</v>
      </c>
      <c r="C4671" s="383" t="s">
        <v>8</v>
      </c>
      <c r="D4671" s="384">
        <v>381.6</v>
      </c>
    </row>
    <row r="4672" spans="1:4" s="380" customFormat="1" ht="13.5" x14ac:dyDescent="0.25">
      <c r="A4672" s="383">
        <v>102613</v>
      </c>
      <c r="B4672" s="383" t="s">
        <v>14866</v>
      </c>
      <c r="C4672" s="383" t="s">
        <v>8</v>
      </c>
      <c r="D4672" s="384">
        <v>524.28</v>
      </c>
    </row>
    <row r="4673" spans="1:4" s="380" customFormat="1" ht="13.5" x14ac:dyDescent="0.25">
      <c r="A4673" s="383">
        <v>102614</v>
      </c>
      <c r="B4673" s="383" t="s">
        <v>14867</v>
      </c>
      <c r="C4673" s="383" t="s">
        <v>8</v>
      </c>
      <c r="D4673" s="384">
        <v>848.48</v>
      </c>
    </row>
    <row r="4674" spans="1:4" s="380" customFormat="1" ht="13.5" x14ac:dyDescent="0.25">
      <c r="A4674" s="383">
        <v>102615</v>
      </c>
      <c r="B4674" s="383" t="s">
        <v>14868</v>
      </c>
      <c r="C4674" s="383" t="s">
        <v>8</v>
      </c>
      <c r="D4674" s="385">
        <v>1093.43</v>
      </c>
    </row>
    <row r="4675" spans="1:4" s="380" customFormat="1" ht="13.5" x14ac:dyDescent="0.25">
      <c r="A4675" s="383">
        <v>102617</v>
      </c>
      <c r="B4675" s="383" t="s">
        <v>14869</v>
      </c>
      <c r="C4675" s="383" t="s">
        <v>8</v>
      </c>
      <c r="D4675" s="385">
        <v>2872.41</v>
      </c>
    </row>
    <row r="4676" spans="1:4" s="380" customFormat="1" ht="13.5" x14ac:dyDescent="0.25">
      <c r="A4676" s="383">
        <v>102619</v>
      </c>
      <c r="B4676" s="383" t="s">
        <v>14870</v>
      </c>
      <c r="C4676" s="383" t="s">
        <v>8</v>
      </c>
      <c r="D4676" s="385">
        <v>5462.26</v>
      </c>
    </row>
    <row r="4677" spans="1:4" s="380" customFormat="1" ht="13.5" x14ac:dyDescent="0.25">
      <c r="A4677" s="383">
        <v>102622</v>
      </c>
      <c r="B4677" s="383" t="s">
        <v>14871</v>
      </c>
      <c r="C4677" s="383" t="s">
        <v>8</v>
      </c>
      <c r="D4677" s="384">
        <v>672.72</v>
      </c>
    </row>
    <row r="4678" spans="1:4" s="380" customFormat="1" ht="13.5" x14ac:dyDescent="0.25">
      <c r="A4678" s="383">
        <v>102623</v>
      </c>
      <c r="B4678" s="383" t="s">
        <v>14872</v>
      </c>
      <c r="C4678" s="383" t="s">
        <v>8</v>
      </c>
      <c r="D4678" s="384">
        <v>929.26</v>
      </c>
    </row>
    <row r="4679" spans="1:4" s="380" customFormat="1" ht="13.5" x14ac:dyDescent="0.25">
      <c r="A4679" s="383">
        <v>89482</v>
      </c>
      <c r="B4679" s="383" t="s">
        <v>4585</v>
      </c>
      <c r="C4679" s="383" t="s">
        <v>8</v>
      </c>
      <c r="D4679" s="384">
        <v>34.56</v>
      </c>
    </row>
    <row r="4680" spans="1:4" s="380" customFormat="1" ht="13.5" x14ac:dyDescent="0.25">
      <c r="A4680" s="383">
        <v>89491</v>
      </c>
      <c r="B4680" s="383" t="s">
        <v>4586</v>
      </c>
      <c r="C4680" s="383" t="s">
        <v>8</v>
      </c>
      <c r="D4680" s="384">
        <v>83.83</v>
      </c>
    </row>
    <row r="4681" spans="1:4" s="380" customFormat="1" ht="13.5" x14ac:dyDescent="0.25">
      <c r="A4681" s="383">
        <v>89495</v>
      </c>
      <c r="B4681" s="383" t="s">
        <v>4587</v>
      </c>
      <c r="C4681" s="383" t="s">
        <v>8</v>
      </c>
      <c r="D4681" s="384">
        <v>14.28</v>
      </c>
    </row>
    <row r="4682" spans="1:4" s="380" customFormat="1" ht="13.5" x14ac:dyDescent="0.25">
      <c r="A4682" s="383">
        <v>89707</v>
      </c>
      <c r="B4682" s="383" t="s">
        <v>4588</v>
      </c>
      <c r="C4682" s="383" t="s">
        <v>8</v>
      </c>
      <c r="D4682" s="384">
        <v>39.619999999999997</v>
      </c>
    </row>
    <row r="4683" spans="1:4" s="380" customFormat="1" ht="13.5" x14ac:dyDescent="0.25">
      <c r="A4683" s="383">
        <v>89708</v>
      </c>
      <c r="B4683" s="383" t="s">
        <v>4589</v>
      </c>
      <c r="C4683" s="383" t="s">
        <v>8</v>
      </c>
      <c r="D4683" s="384">
        <v>90.54</v>
      </c>
    </row>
    <row r="4684" spans="1:4" s="380" customFormat="1" ht="13.5" x14ac:dyDescent="0.25">
      <c r="A4684" s="383">
        <v>89709</v>
      </c>
      <c r="B4684" s="383" t="s">
        <v>532</v>
      </c>
      <c r="C4684" s="383" t="s">
        <v>8</v>
      </c>
      <c r="D4684" s="384">
        <v>15.75</v>
      </c>
    </row>
    <row r="4685" spans="1:4" s="380" customFormat="1" ht="13.5" x14ac:dyDescent="0.25">
      <c r="A4685" s="383">
        <v>89710</v>
      </c>
      <c r="B4685" s="383" t="s">
        <v>4590</v>
      </c>
      <c r="C4685" s="383" t="s">
        <v>8</v>
      </c>
      <c r="D4685" s="384">
        <v>13.19</v>
      </c>
    </row>
    <row r="4686" spans="1:4" s="380" customFormat="1" ht="13.5" x14ac:dyDescent="0.25">
      <c r="A4686" s="383">
        <v>86872</v>
      </c>
      <c r="B4686" s="383" t="s">
        <v>4591</v>
      </c>
      <c r="C4686" s="383" t="s">
        <v>8</v>
      </c>
      <c r="D4686" s="384">
        <v>545.14</v>
      </c>
    </row>
    <row r="4687" spans="1:4" s="380" customFormat="1" ht="13.5" x14ac:dyDescent="0.25">
      <c r="A4687" s="383">
        <v>86874</v>
      </c>
      <c r="B4687" s="383" t="s">
        <v>4592</v>
      </c>
      <c r="C4687" s="383" t="s">
        <v>8</v>
      </c>
      <c r="D4687" s="384">
        <v>380.36</v>
      </c>
    </row>
    <row r="4688" spans="1:4" s="380" customFormat="1" ht="13.5" x14ac:dyDescent="0.25">
      <c r="A4688" s="383">
        <v>86875</v>
      </c>
      <c r="B4688" s="383" t="s">
        <v>4593</v>
      </c>
      <c r="C4688" s="383" t="s">
        <v>8</v>
      </c>
      <c r="D4688" s="384">
        <v>412.4</v>
      </c>
    </row>
    <row r="4689" spans="1:4" s="380" customFormat="1" ht="13.5" x14ac:dyDescent="0.25">
      <c r="A4689" s="383">
        <v>86876</v>
      </c>
      <c r="B4689" s="383" t="s">
        <v>4594</v>
      </c>
      <c r="C4689" s="383" t="s">
        <v>8</v>
      </c>
      <c r="D4689" s="384">
        <v>235.1</v>
      </c>
    </row>
    <row r="4690" spans="1:4" s="380" customFormat="1" ht="13.5" x14ac:dyDescent="0.25">
      <c r="A4690" s="383">
        <v>86877</v>
      </c>
      <c r="B4690" s="383" t="s">
        <v>4595</v>
      </c>
      <c r="C4690" s="383" t="s">
        <v>8</v>
      </c>
      <c r="D4690" s="384">
        <v>56.45</v>
      </c>
    </row>
    <row r="4691" spans="1:4" s="380" customFormat="1" ht="13.5" x14ac:dyDescent="0.25">
      <c r="A4691" s="383">
        <v>86878</v>
      </c>
      <c r="B4691" s="383" t="s">
        <v>4596</v>
      </c>
      <c r="C4691" s="383" t="s">
        <v>8</v>
      </c>
      <c r="D4691" s="384">
        <v>60.84</v>
      </c>
    </row>
    <row r="4692" spans="1:4" s="380" customFormat="1" ht="13.5" x14ac:dyDescent="0.25">
      <c r="A4692" s="383">
        <v>86879</v>
      </c>
      <c r="B4692" s="383" t="s">
        <v>4597</v>
      </c>
      <c r="C4692" s="383" t="s">
        <v>8</v>
      </c>
      <c r="D4692" s="384">
        <v>6.89</v>
      </c>
    </row>
    <row r="4693" spans="1:4" s="380" customFormat="1" ht="13.5" x14ac:dyDescent="0.25">
      <c r="A4693" s="383">
        <v>86880</v>
      </c>
      <c r="B4693" s="383" t="s">
        <v>4598</v>
      </c>
      <c r="C4693" s="383" t="s">
        <v>8</v>
      </c>
      <c r="D4693" s="384">
        <v>19.64</v>
      </c>
    </row>
    <row r="4694" spans="1:4" s="380" customFormat="1" ht="13.5" x14ac:dyDescent="0.25">
      <c r="A4694" s="383">
        <v>86881</v>
      </c>
      <c r="B4694" s="383" t="s">
        <v>4599</v>
      </c>
      <c r="C4694" s="383" t="s">
        <v>8</v>
      </c>
      <c r="D4694" s="384">
        <v>170.97</v>
      </c>
    </row>
    <row r="4695" spans="1:4" s="380" customFormat="1" ht="13.5" x14ac:dyDescent="0.25">
      <c r="A4695" s="383">
        <v>86882</v>
      </c>
      <c r="B4695" s="383" t="s">
        <v>4600</v>
      </c>
      <c r="C4695" s="383" t="s">
        <v>8</v>
      </c>
      <c r="D4695" s="384">
        <v>20.149999999999999</v>
      </c>
    </row>
    <row r="4696" spans="1:4" s="380" customFormat="1" ht="13.5" x14ac:dyDescent="0.25">
      <c r="A4696" s="383">
        <v>86883</v>
      </c>
      <c r="B4696" s="383" t="s">
        <v>4601</v>
      </c>
      <c r="C4696" s="383" t="s">
        <v>8</v>
      </c>
      <c r="D4696" s="384">
        <v>11.49</v>
      </c>
    </row>
    <row r="4697" spans="1:4" s="380" customFormat="1" ht="13.5" x14ac:dyDescent="0.25">
      <c r="A4697" s="383">
        <v>86884</v>
      </c>
      <c r="B4697" s="383" t="s">
        <v>4602</v>
      </c>
      <c r="C4697" s="383" t="s">
        <v>8</v>
      </c>
      <c r="D4697" s="384">
        <v>8.51</v>
      </c>
    </row>
    <row r="4698" spans="1:4" s="380" customFormat="1" ht="13.5" x14ac:dyDescent="0.25">
      <c r="A4698" s="383">
        <v>86885</v>
      </c>
      <c r="B4698" s="383" t="s">
        <v>4603</v>
      </c>
      <c r="C4698" s="383" t="s">
        <v>8</v>
      </c>
      <c r="D4698" s="384">
        <v>9.61</v>
      </c>
    </row>
    <row r="4699" spans="1:4" s="380" customFormat="1" ht="13.5" x14ac:dyDescent="0.25">
      <c r="A4699" s="383">
        <v>86886</v>
      </c>
      <c r="B4699" s="383" t="s">
        <v>4604</v>
      </c>
      <c r="C4699" s="383" t="s">
        <v>8</v>
      </c>
      <c r="D4699" s="384">
        <v>41.85</v>
      </c>
    </row>
    <row r="4700" spans="1:4" s="380" customFormat="1" ht="13.5" x14ac:dyDescent="0.25">
      <c r="A4700" s="383">
        <v>86887</v>
      </c>
      <c r="B4700" s="383" t="s">
        <v>4605</v>
      </c>
      <c r="C4700" s="383" t="s">
        <v>8</v>
      </c>
      <c r="D4700" s="384">
        <v>45.38</v>
      </c>
    </row>
    <row r="4701" spans="1:4" s="380" customFormat="1" ht="13.5" x14ac:dyDescent="0.25">
      <c r="A4701" s="383">
        <v>86888</v>
      </c>
      <c r="B4701" s="383" t="s">
        <v>4606</v>
      </c>
      <c r="C4701" s="383" t="s">
        <v>8</v>
      </c>
      <c r="D4701" s="384">
        <v>372.59</v>
      </c>
    </row>
    <row r="4702" spans="1:4" s="380" customFormat="1" ht="13.5" x14ac:dyDescent="0.25">
      <c r="A4702" s="383">
        <v>86889</v>
      </c>
      <c r="B4702" s="383" t="s">
        <v>4607</v>
      </c>
      <c r="C4702" s="383" t="s">
        <v>8</v>
      </c>
      <c r="D4702" s="384">
        <v>701.12</v>
      </c>
    </row>
    <row r="4703" spans="1:4" s="380" customFormat="1" ht="13.5" x14ac:dyDescent="0.25">
      <c r="A4703" s="383">
        <v>86893</v>
      </c>
      <c r="B4703" s="383" t="s">
        <v>4608</v>
      </c>
      <c r="C4703" s="383" t="s">
        <v>8</v>
      </c>
      <c r="D4703" s="384">
        <v>400.29</v>
      </c>
    </row>
    <row r="4704" spans="1:4" s="380" customFormat="1" ht="13.5" x14ac:dyDescent="0.25">
      <c r="A4704" s="383">
        <v>86894</v>
      </c>
      <c r="B4704" s="383" t="s">
        <v>4609</v>
      </c>
      <c r="C4704" s="383" t="s">
        <v>8</v>
      </c>
      <c r="D4704" s="384">
        <v>260.58999999999997</v>
      </c>
    </row>
    <row r="4705" spans="1:4" s="380" customFormat="1" ht="13.5" x14ac:dyDescent="0.25">
      <c r="A4705" s="383">
        <v>86895</v>
      </c>
      <c r="B4705" s="383" t="s">
        <v>4610</v>
      </c>
      <c r="C4705" s="383" t="s">
        <v>8</v>
      </c>
      <c r="D4705" s="384">
        <v>335.42</v>
      </c>
    </row>
    <row r="4706" spans="1:4" s="380" customFormat="1" ht="13.5" x14ac:dyDescent="0.25">
      <c r="A4706" s="383">
        <v>86899</v>
      </c>
      <c r="B4706" s="383" t="s">
        <v>4611</v>
      </c>
      <c r="C4706" s="383" t="s">
        <v>8</v>
      </c>
      <c r="D4706" s="384">
        <v>222.57</v>
      </c>
    </row>
    <row r="4707" spans="1:4" s="380" customFormat="1" ht="13.5" x14ac:dyDescent="0.25">
      <c r="A4707" s="383">
        <v>86900</v>
      </c>
      <c r="B4707" s="383" t="s">
        <v>4612</v>
      </c>
      <c r="C4707" s="383" t="s">
        <v>8</v>
      </c>
      <c r="D4707" s="384">
        <v>166.77</v>
      </c>
    </row>
    <row r="4708" spans="1:4" s="380" customFormat="1" ht="13.5" x14ac:dyDescent="0.25">
      <c r="A4708" s="383">
        <v>86901</v>
      </c>
      <c r="B4708" s="383" t="s">
        <v>477</v>
      </c>
      <c r="C4708" s="383" t="s">
        <v>8</v>
      </c>
      <c r="D4708" s="384">
        <v>114.58</v>
      </c>
    </row>
    <row r="4709" spans="1:4" s="380" customFormat="1" ht="13.5" x14ac:dyDescent="0.25">
      <c r="A4709" s="383">
        <v>86902</v>
      </c>
      <c r="B4709" s="383" t="s">
        <v>4613</v>
      </c>
      <c r="C4709" s="383" t="s">
        <v>8</v>
      </c>
      <c r="D4709" s="384">
        <v>231.61</v>
      </c>
    </row>
    <row r="4710" spans="1:4" s="380" customFormat="1" ht="13.5" x14ac:dyDescent="0.25">
      <c r="A4710" s="383">
        <v>86903</v>
      </c>
      <c r="B4710" s="383" t="s">
        <v>4614</v>
      </c>
      <c r="C4710" s="383" t="s">
        <v>8</v>
      </c>
      <c r="D4710" s="384">
        <v>264.83999999999997</v>
      </c>
    </row>
    <row r="4711" spans="1:4" s="380" customFormat="1" ht="13.5" x14ac:dyDescent="0.25">
      <c r="A4711" s="383">
        <v>86904</v>
      </c>
      <c r="B4711" s="383" t="s">
        <v>4615</v>
      </c>
      <c r="C4711" s="383" t="s">
        <v>8</v>
      </c>
      <c r="D4711" s="384">
        <v>110.18</v>
      </c>
    </row>
    <row r="4712" spans="1:4" s="380" customFormat="1" ht="13.5" x14ac:dyDescent="0.25">
      <c r="A4712" s="383">
        <v>86905</v>
      </c>
      <c r="B4712" s="383" t="s">
        <v>4616</v>
      </c>
      <c r="C4712" s="383" t="s">
        <v>8</v>
      </c>
      <c r="D4712" s="384">
        <v>312.19</v>
      </c>
    </row>
    <row r="4713" spans="1:4" s="380" customFormat="1" ht="13.5" x14ac:dyDescent="0.25">
      <c r="A4713" s="383">
        <v>86906</v>
      </c>
      <c r="B4713" s="383" t="s">
        <v>4617</v>
      </c>
      <c r="C4713" s="383" t="s">
        <v>8</v>
      </c>
      <c r="D4713" s="384">
        <v>57.8</v>
      </c>
    </row>
    <row r="4714" spans="1:4" s="380" customFormat="1" ht="13.5" x14ac:dyDescent="0.25">
      <c r="A4714" s="383">
        <v>86908</v>
      </c>
      <c r="B4714" s="383" t="s">
        <v>4618</v>
      </c>
      <c r="C4714" s="383" t="s">
        <v>8</v>
      </c>
      <c r="D4714" s="384">
        <v>372.48</v>
      </c>
    </row>
    <row r="4715" spans="1:4" s="380" customFormat="1" ht="13.5" x14ac:dyDescent="0.25">
      <c r="A4715" s="383">
        <v>86909</v>
      </c>
      <c r="B4715" s="383" t="s">
        <v>4619</v>
      </c>
      <c r="C4715" s="383" t="s">
        <v>8</v>
      </c>
      <c r="D4715" s="384">
        <v>100.37</v>
      </c>
    </row>
    <row r="4716" spans="1:4" s="380" customFormat="1" ht="13.5" x14ac:dyDescent="0.25">
      <c r="A4716" s="383">
        <v>86910</v>
      </c>
      <c r="B4716" s="383" t="s">
        <v>4620</v>
      </c>
      <c r="C4716" s="383" t="s">
        <v>8</v>
      </c>
      <c r="D4716" s="384">
        <v>98.61</v>
      </c>
    </row>
    <row r="4717" spans="1:4" s="380" customFormat="1" ht="13.5" x14ac:dyDescent="0.25">
      <c r="A4717" s="383">
        <v>86911</v>
      </c>
      <c r="B4717" s="383" t="s">
        <v>4621</v>
      </c>
      <c r="C4717" s="383" t="s">
        <v>8</v>
      </c>
      <c r="D4717" s="384">
        <v>67.650000000000006</v>
      </c>
    </row>
    <row r="4718" spans="1:4" s="380" customFormat="1" ht="13.5" x14ac:dyDescent="0.25">
      <c r="A4718" s="383">
        <v>86913</v>
      </c>
      <c r="B4718" s="383" t="s">
        <v>4622</v>
      </c>
      <c r="C4718" s="383" t="s">
        <v>8</v>
      </c>
      <c r="D4718" s="384">
        <v>42.7</v>
      </c>
    </row>
    <row r="4719" spans="1:4" s="380" customFormat="1" ht="13.5" x14ac:dyDescent="0.25">
      <c r="A4719" s="383">
        <v>86914</v>
      </c>
      <c r="B4719" s="383" t="s">
        <v>4623</v>
      </c>
      <c r="C4719" s="383" t="s">
        <v>8</v>
      </c>
      <c r="D4719" s="384">
        <v>76.06</v>
      </c>
    </row>
    <row r="4720" spans="1:4" s="380" customFormat="1" ht="13.5" x14ac:dyDescent="0.25">
      <c r="A4720" s="383">
        <v>86915</v>
      </c>
      <c r="B4720" s="383" t="s">
        <v>4624</v>
      </c>
      <c r="C4720" s="383" t="s">
        <v>8</v>
      </c>
      <c r="D4720" s="384">
        <v>110.27</v>
      </c>
    </row>
    <row r="4721" spans="1:4" s="380" customFormat="1" ht="13.5" x14ac:dyDescent="0.25">
      <c r="A4721" s="383">
        <v>86916</v>
      </c>
      <c r="B4721" s="383" t="s">
        <v>4625</v>
      </c>
      <c r="C4721" s="383" t="s">
        <v>8</v>
      </c>
      <c r="D4721" s="384">
        <v>27.26</v>
      </c>
    </row>
    <row r="4722" spans="1:4" s="380" customFormat="1" ht="13.5" x14ac:dyDescent="0.25">
      <c r="A4722" s="383">
        <v>86919</v>
      </c>
      <c r="B4722" s="383" t="s">
        <v>4626</v>
      </c>
      <c r="C4722" s="383" t="s">
        <v>8</v>
      </c>
      <c r="D4722" s="384">
        <v>689.14</v>
      </c>
    </row>
    <row r="4723" spans="1:4" s="380" customFormat="1" ht="13.5" x14ac:dyDescent="0.25">
      <c r="A4723" s="383">
        <v>86920</v>
      </c>
      <c r="B4723" s="383" t="s">
        <v>480</v>
      </c>
      <c r="C4723" s="383" t="s">
        <v>8</v>
      </c>
      <c r="D4723" s="384">
        <v>606.22</v>
      </c>
    </row>
    <row r="4724" spans="1:4" s="380" customFormat="1" ht="13.5" x14ac:dyDescent="0.25">
      <c r="A4724" s="383">
        <v>86921</v>
      </c>
      <c r="B4724" s="383" t="s">
        <v>4627</v>
      </c>
      <c r="C4724" s="383" t="s">
        <v>8</v>
      </c>
      <c r="D4724" s="384">
        <v>590.78</v>
      </c>
    </row>
    <row r="4725" spans="1:4" s="380" customFormat="1" ht="13.5" x14ac:dyDescent="0.25">
      <c r="A4725" s="383">
        <v>86922</v>
      </c>
      <c r="B4725" s="383" t="s">
        <v>4628</v>
      </c>
      <c r="C4725" s="383" t="s">
        <v>8</v>
      </c>
      <c r="D4725" s="384">
        <v>683.84</v>
      </c>
    </row>
    <row r="4726" spans="1:4" s="380" customFormat="1" ht="13.5" x14ac:dyDescent="0.25">
      <c r="A4726" s="383">
        <v>86923</v>
      </c>
      <c r="B4726" s="383" t="s">
        <v>4629</v>
      </c>
      <c r="C4726" s="383" t="s">
        <v>8</v>
      </c>
      <c r="D4726" s="384">
        <v>450.1</v>
      </c>
    </row>
    <row r="4727" spans="1:4" s="380" customFormat="1" ht="13.5" x14ac:dyDescent="0.25">
      <c r="A4727" s="383">
        <v>86924</v>
      </c>
      <c r="B4727" s="383" t="s">
        <v>4630</v>
      </c>
      <c r="C4727" s="383" t="s">
        <v>8</v>
      </c>
      <c r="D4727" s="384">
        <v>434.66</v>
      </c>
    </row>
    <row r="4728" spans="1:4" s="380" customFormat="1" ht="13.5" x14ac:dyDescent="0.25">
      <c r="A4728" s="383">
        <v>86925</v>
      </c>
      <c r="B4728" s="383" t="s">
        <v>4631</v>
      </c>
      <c r="C4728" s="383" t="s">
        <v>8</v>
      </c>
      <c r="D4728" s="384">
        <v>473.48</v>
      </c>
    </row>
    <row r="4729" spans="1:4" s="380" customFormat="1" ht="13.5" x14ac:dyDescent="0.25">
      <c r="A4729" s="383">
        <v>86926</v>
      </c>
      <c r="B4729" s="383" t="s">
        <v>4632</v>
      </c>
      <c r="C4729" s="383" t="s">
        <v>8</v>
      </c>
      <c r="D4729" s="384">
        <v>458.04</v>
      </c>
    </row>
    <row r="4730" spans="1:4" s="380" customFormat="1" ht="13.5" x14ac:dyDescent="0.25">
      <c r="A4730" s="383">
        <v>86927</v>
      </c>
      <c r="B4730" s="383" t="s">
        <v>4633</v>
      </c>
      <c r="C4730" s="383" t="s">
        <v>8</v>
      </c>
      <c r="D4730" s="384">
        <v>304.83999999999997</v>
      </c>
    </row>
    <row r="4731" spans="1:4" s="380" customFormat="1" ht="13.5" x14ac:dyDescent="0.25">
      <c r="A4731" s="383">
        <v>86928</v>
      </c>
      <c r="B4731" s="383" t="s">
        <v>4634</v>
      </c>
      <c r="C4731" s="383" t="s">
        <v>8</v>
      </c>
      <c r="D4731" s="384">
        <v>289.39999999999998</v>
      </c>
    </row>
    <row r="4732" spans="1:4" s="380" customFormat="1" ht="13.5" x14ac:dyDescent="0.25">
      <c r="A4732" s="383">
        <v>86929</v>
      </c>
      <c r="B4732" s="383" t="s">
        <v>4635</v>
      </c>
      <c r="C4732" s="383" t="s">
        <v>8</v>
      </c>
      <c r="D4732" s="384">
        <v>296.18</v>
      </c>
    </row>
    <row r="4733" spans="1:4" s="380" customFormat="1" ht="13.5" x14ac:dyDescent="0.25">
      <c r="A4733" s="383">
        <v>86930</v>
      </c>
      <c r="B4733" s="383" t="s">
        <v>4636</v>
      </c>
      <c r="C4733" s="383" t="s">
        <v>8</v>
      </c>
      <c r="D4733" s="384">
        <v>280.74</v>
      </c>
    </row>
    <row r="4734" spans="1:4" s="380" customFormat="1" ht="13.5" x14ac:dyDescent="0.25">
      <c r="A4734" s="383">
        <v>86931</v>
      </c>
      <c r="B4734" s="383" t="s">
        <v>4637</v>
      </c>
      <c r="C4734" s="383" t="s">
        <v>8</v>
      </c>
      <c r="D4734" s="384">
        <v>382.2</v>
      </c>
    </row>
    <row r="4735" spans="1:4" s="380" customFormat="1" ht="13.5" x14ac:dyDescent="0.25">
      <c r="A4735" s="383">
        <v>86932</v>
      </c>
      <c r="B4735" s="383" t="s">
        <v>4638</v>
      </c>
      <c r="C4735" s="383" t="s">
        <v>8</v>
      </c>
      <c r="D4735" s="384">
        <v>417.97</v>
      </c>
    </row>
    <row r="4736" spans="1:4" s="380" customFormat="1" ht="13.5" x14ac:dyDescent="0.25">
      <c r="A4736" s="383">
        <v>86933</v>
      </c>
      <c r="B4736" s="383" t="s">
        <v>4639</v>
      </c>
      <c r="C4736" s="383" t="s">
        <v>8</v>
      </c>
      <c r="D4736" s="384">
        <v>368.03</v>
      </c>
    </row>
    <row r="4737" spans="1:4" s="380" customFormat="1" ht="13.5" x14ac:dyDescent="0.25">
      <c r="A4737" s="383">
        <v>86934</v>
      </c>
      <c r="B4737" s="383" t="s">
        <v>4640</v>
      </c>
      <c r="C4737" s="383" t="s">
        <v>8</v>
      </c>
      <c r="D4737" s="384">
        <v>359.37</v>
      </c>
    </row>
    <row r="4738" spans="1:4" s="380" customFormat="1" ht="13.5" x14ac:dyDescent="0.25">
      <c r="A4738" s="383">
        <v>86935</v>
      </c>
      <c r="B4738" s="383" t="s">
        <v>4641</v>
      </c>
      <c r="C4738" s="383" t="s">
        <v>8</v>
      </c>
      <c r="D4738" s="384">
        <v>239.1</v>
      </c>
    </row>
    <row r="4739" spans="1:4" s="380" customFormat="1" ht="13.5" x14ac:dyDescent="0.25">
      <c r="A4739" s="383">
        <v>86936</v>
      </c>
      <c r="B4739" s="383" t="s">
        <v>4642</v>
      </c>
      <c r="C4739" s="383" t="s">
        <v>8</v>
      </c>
      <c r="D4739" s="384">
        <v>398.58</v>
      </c>
    </row>
    <row r="4740" spans="1:4" s="380" customFormat="1" ht="13.5" x14ac:dyDescent="0.25">
      <c r="A4740" s="383">
        <v>86937</v>
      </c>
      <c r="B4740" s="383" t="s">
        <v>4643</v>
      </c>
      <c r="C4740" s="383" t="s">
        <v>8</v>
      </c>
      <c r="D4740" s="384">
        <v>182.52</v>
      </c>
    </row>
    <row r="4741" spans="1:4" s="380" customFormat="1" ht="13.5" x14ac:dyDescent="0.25">
      <c r="A4741" s="383">
        <v>86938</v>
      </c>
      <c r="B4741" s="383" t="s">
        <v>4644</v>
      </c>
      <c r="C4741" s="383" t="s">
        <v>8</v>
      </c>
      <c r="D4741" s="384">
        <v>342</v>
      </c>
    </row>
    <row r="4742" spans="1:4" s="380" customFormat="1" ht="13.5" x14ac:dyDescent="0.25">
      <c r="A4742" s="383">
        <v>86939</v>
      </c>
      <c r="B4742" s="383" t="s">
        <v>4645</v>
      </c>
      <c r="C4742" s="383" t="s">
        <v>8</v>
      </c>
      <c r="D4742" s="384">
        <v>316.3</v>
      </c>
    </row>
    <row r="4743" spans="1:4" s="380" customFormat="1" ht="13.5" x14ac:dyDescent="0.25">
      <c r="A4743" s="383">
        <v>86940</v>
      </c>
      <c r="B4743" s="383" t="s">
        <v>4646</v>
      </c>
      <c r="C4743" s="383" t="s">
        <v>8</v>
      </c>
      <c r="D4743" s="384">
        <v>895.21</v>
      </c>
    </row>
    <row r="4744" spans="1:4" s="380" customFormat="1" ht="13.5" x14ac:dyDescent="0.25">
      <c r="A4744" s="383">
        <v>86941</v>
      </c>
      <c r="B4744" s="383" t="s">
        <v>4647</v>
      </c>
      <c r="C4744" s="383" t="s">
        <v>8</v>
      </c>
      <c r="D4744" s="384">
        <v>647.91</v>
      </c>
    </row>
    <row r="4745" spans="1:4" s="380" customFormat="1" ht="13.5" x14ac:dyDescent="0.25">
      <c r="A4745" s="383">
        <v>86942</v>
      </c>
      <c r="B4745" s="383" t="s">
        <v>468</v>
      </c>
      <c r="C4745" s="383" t="s">
        <v>8</v>
      </c>
      <c r="D4745" s="384">
        <v>203.53</v>
      </c>
    </row>
    <row r="4746" spans="1:4" s="380" customFormat="1" ht="13.5" x14ac:dyDescent="0.25">
      <c r="A4746" s="383">
        <v>86943</v>
      </c>
      <c r="B4746" s="383" t="s">
        <v>4648</v>
      </c>
      <c r="C4746" s="383" t="s">
        <v>8</v>
      </c>
      <c r="D4746" s="384">
        <v>194.87</v>
      </c>
    </row>
    <row r="4747" spans="1:4" s="380" customFormat="1" ht="13.5" x14ac:dyDescent="0.25">
      <c r="A4747" s="383">
        <v>86947</v>
      </c>
      <c r="B4747" s="383" t="s">
        <v>4649</v>
      </c>
      <c r="C4747" s="383" t="s">
        <v>8</v>
      </c>
      <c r="D4747" s="384">
        <v>967.52</v>
      </c>
    </row>
    <row r="4748" spans="1:4" s="380" customFormat="1" ht="13.5" x14ac:dyDescent="0.25">
      <c r="A4748" s="383">
        <v>93396</v>
      </c>
      <c r="B4748" s="383" t="s">
        <v>4650</v>
      </c>
      <c r="C4748" s="383" t="s">
        <v>8</v>
      </c>
      <c r="D4748" s="384">
        <v>584.25</v>
      </c>
    </row>
    <row r="4749" spans="1:4" s="380" customFormat="1" ht="13.5" x14ac:dyDescent="0.25">
      <c r="A4749" s="383">
        <v>93441</v>
      </c>
      <c r="B4749" s="383" t="s">
        <v>4651</v>
      </c>
      <c r="C4749" s="383" t="s">
        <v>8</v>
      </c>
      <c r="D4749" s="385">
        <v>1016.38</v>
      </c>
    </row>
    <row r="4750" spans="1:4" s="380" customFormat="1" ht="13.5" x14ac:dyDescent="0.25">
      <c r="A4750" s="383">
        <v>93442</v>
      </c>
      <c r="B4750" s="383" t="s">
        <v>4652</v>
      </c>
      <c r="C4750" s="383" t="s">
        <v>8</v>
      </c>
      <c r="D4750" s="384">
        <v>907.75</v>
      </c>
    </row>
    <row r="4751" spans="1:4" s="380" customFormat="1" ht="13.5" x14ac:dyDescent="0.25">
      <c r="A4751" s="383">
        <v>95469</v>
      </c>
      <c r="B4751" s="383" t="s">
        <v>4653</v>
      </c>
      <c r="C4751" s="383" t="s">
        <v>8</v>
      </c>
      <c r="D4751" s="384">
        <v>226.06</v>
      </c>
    </row>
    <row r="4752" spans="1:4" s="380" customFormat="1" ht="13.5" x14ac:dyDescent="0.25">
      <c r="A4752" s="383">
        <v>95470</v>
      </c>
      <c r="B4752" s="383" t="s">
        <v>470</v>
      </c>
      <c r="C4752" s="383" t="s">
        <v>8</v>
      </c>
      <c r="D4752" s="384">
        <v>234.93</v>
      </c>
    </row>
    <row r="4753" spans="1:4" s="380" customFormat="1" ht="13.5" x14ac:dyDescent="0.25">
      <c r="A4753" s="383">
        <v>95471</v>
      </c>
      <c r="B4753" s="383" t="s">
        <v>4654</v>
      </c>
      <c r="C4753" s="383" t="s">
        <v>8</v>
      </c>
      <c r="D4753" s="384">
        <v>586.67999999999995</v>
      </c>
    </row>
    <row r="4754" spans="1:4" s="380" customFormat="1" ht="13.5" x14ac:dyDescent="0.25">
      <c r="A4754" s="383">
        <v>95472</v>
      </c>
      <c r="B4754" s="383" t="s">
        <v>472</v>
      </c>
      <c r="C4754" s="383" t="s">
        <v>8</v>
      </c>
      <c r="D4754" s="384">
        <v>595.54999999999995</v>
      </c>
    </row>
    <row r="4755" spans="1:4" s="380" customFormat="1" ht="13.5" x14ac:dyDescent="0.25">
      <c r="A4755" s="383">
        <v>95542</v>
      </c>
      <c r="B4755" s="383" t="s">
        <v>4655</v>
      </c>
      <c r="C4755" s="383" t="s">
        <v>8</v>
      </c>
      <c r="D4755" s="384">
        <v>25.56</v>
      </c>
    </row>
    <row r="4756" spans="1:4" s="380" customFormat="1" ht="13.5" x14ac:dyDescent="0.25">
      <c r="A4756" s="383">
        <v>95543</v>
      </c>
      <c r="B4756" s="383" t="s">
        <v>4656</v>
      </c>
      <c r="C4756" s="383" t="s">
        <v>8</v>
      </c>
      <c r="D4756" s="384">
        <v>43.86</v>
      </c>
    </row>
    <row r="4757" spans="1:4" s="380" customFormat="1" ht="13.5" x14ac:dyDescent="0.25">
      <c r="A4757" s="383">
        <v>95544</v>
      </c>
      <c r="B4757" s="383" t="s">
        <v>4657</v>
      </c>
      <c r="C4757" s="383" t="s">
        <v>8</v>
      </c>
      <c r="D4757" s="384">
        <v>30.64</v>
      </c>
    </row>
    <row r="4758" spans="1:4" s="380" customFormat="1" ht="13.5" x14ac:dyDescent="0.25">
      <c r="A4758" s="383">
        <v>95545</v>
      </c>
      <c r="B4758" s="383" t="s">
        <v>4658</v>
      </c>
      <c r="C4758" s="383" t="s">
        <v>8</v>
      </c>
      <c r="D4758" s="384">
        <v>30.1</v>
      </c>
    </row>
    <row r="4759" spans="1:4" s="380" customFormat="1" ht="13.5" x14ac:dyDescent="0.25">
      <c r="A4759" s="383">
        <v>95546</v>
      </c>
      <c r="B4759" s="383" t="s">
        <v>4659</v>
      </c>
      <c r="C4759" s="383" t="s">
        <v>8</v>
      </c>
      <c r="D4759" s="384">
        <v>110.15</v>
      </c>
    </row>
    <row r="4760" spans="1:4" s="380" customFormat="1" ht="13.5" x14ac:dyDescent="0.25">
      <c r="A4760" s="383">
        <v>95547</v>
      </c>
      <c r="B4760" s="383" t="s">
        <v>4660</v>
      </c>
      <c r="C4760" s="383" t="s">
        <v>8</v>
      </c>
      <c r="D4760" s="384">
        <v>62.05</v>
      </c>
    </row>
    <row r="4761" spans="1:4" s="380" customFormat="1" ht="13.5" x14ac:dyDescent="0.25">
      <c r="A4761" s="383">
        <v>100848</v>
      </c>
      <c r="B4761" s="383" t="s">
        <v>471</v>
      </c>
      <c r="C4761" s="383" t="s">
        <v>8</v>
      </c>
      <c r="D4761" s="384">
        <v>419.58</v>
      </c>
    </row>
    <row r="4762" spans="1:4" s="380" customFormat="1" ht="13.5" x14ac:dyDescent="0.25">
      <c r="A4762" s="383">
        <v>100849</v>
      </c>
      <c r="B4762" s="383" t="s">
        <v>473</v>
      </c>
      <c r="C4762" s="383" t="s">
        <v>8</v>
      </c>
      <c r="D4762" s="384">
        <v>34.340000000000003</v>
      </c>
    </row>
    <row r="4763" spans="1:4" s="380" customFormat="1" ht="13.5" x14ac:dyDescent="0.25">
      <c r="A4763" s="383">
        <v>100851</v>
      </c>
      <c r="B4763" s="383" t="s">
        <v>474</v>
      </c>
      <c r="C4763" s="383" t="s">
        <v>8</v>
      </c>
      <c r="D4763" s="384">
        <v>68.069999999999993</v>
      </c>
    </row>
    <row r="4764" spans="1:4" s="380" customFormat="1" ht="13.5" x14ac:dyDescent="0.25">
      <c r="A4764" s="383">
        <v>100852</v>
      </c>
      <c r="B4764" s="383" t="s">
        <v>4661</v>
      </c>
      <c r="C4764" s="383" t="s">
        <v>8</v>
      </c>
      <c r="D4764" s="384">
        <v>182.81</v>
      </c>
    </row>
    <row r="4765" spans="1:4" s="380" customFormat="1" ht="13.5" x14ac:dyDescent="0.25">
      <c r="A4765" s="383">
        <v>100853</v>
      </c>
      <c r="B4765" s="383" t="s">
        <v>14873</v>
      </c>
      <c r="C4765" s="383" t="s">
        <v>8</v>
      </c>
      <c r="D4765" s="384">
        <v>265.58999999999997</v>
      </c>
    </row>
    <row r="4766" spans="1:4" s="380" customFormat="1" ht="13.5" x14ac:dyDescent="0.25">
      <c r="A4766" s="383">
        <v>100854</v>
      </c>
      <c r="B4766" s="383" t="s">
        <v>4662</v>
      </c>
      <c r="C4766" s="383" t="s">
        <v>8</v>
      </c>
      <c r="D4766" s="385">
        <v>1377.08</v>
      </c>
    </row>
    <row r="4767" spans="1:4" s="380" customFormat="1" ht="13.5" x14ac:dyDescent="0.25">
      <c r="A4767" s="383">
        <v>100855</v>
      </c>
      <c r="B4767" s="383" t="s">
        <v>4663</v>
      </c>
      <c r="C4767" s="383" t="s">
        <v>8</v>
      </c>
      <c r="D4767" s="384">
        <v>30.1</v>
      </c>
    </row>
    <row r="4768" spans="1:4" s="380" customFormat="1" ht="13.5" x14ac:dyDescent="0.25">
      <c r="A4768" s="383">
        <v>100856</v>
      </c>
      <c r="B4768" s="383" t="s">
        <v>4664</v>
      </c>
      <c r="C4768" s="383" t="s">
        <v>8</v>
      </c>
      <c r="D4768" s="384">
        <v>29.51</v>
      </c>
    </row>
    <row r="4769" spans="1:4" s="380" customFormat="1" ht="13.5" x14ac:dyDescent="0.25">
      <c r="A4769" s="383">
        <v>100857</v>
      </c>
      <c r="B4769" s="383" t="s">
        <v>4665</v>
      </c>
      <c r="C4769" s="383" t="s">
        <v>8</v>
      </c>
      <c r="D4769" s="384">
        <v>404.21</v>
      </c>
    </row>
    <row r="4770" spans="1:4" s="380" customFormat="1" ht="13.5" x14ac:dyDescent="0.25">
      <c r="A4770" s="383">
        <v>100858</v>
      </c>
      <c r="B4770" s="383" t="s">
        <v>4666</v>
      </c>
      <c r="C4770" s="383" t="s">
        <v>8</v>
      </c>
      <c r="D4770" s="384">
        <v>550.07000000000005</v>
      </c>
    </row>
    <row r="4771" spans="1:4" s="380" customFormat="1" ht="13.5" x14ac:dyDescent="0.25">
      <c r="A4771" s="383">
        <v>100859</v>
      </c>
      <c r="B4771" s="383" t="s">
        <v>14874</v>
      </c>
      <c r="C4771" s="383" t="s">
        <v>8</v>
      </c>
      <c r="D4771" s="384">
        <v>777.74</v>
      </c>
    </row>
    <row r="4772" spans="1:4" s="380" customFormat="1" ht="13.5" x14ac:dyDescent="0.25">
      <c r="A4772" s="383">
        <v>100860</v>
      </c>
      <c r="B4772" s="383" t="s">
        <v>4667</v>
      </c>
      <c r="C4772" s="383" t="s">
        <v>8</v>
      </c>
      <c r="D4772" s="384">
        <v>74.239999999999995</v>
      </c>
    </row>
    <row r="4773" spans="1:4" s="380" customFormat="1" ht="13.5" x14ac:dyDescent="0.25">
      <c r="A4773" s="383">
        <v>100861</v>
      </c>
      <c r="B4773" s="383" t="s">
        <v>4668</v>
      </c>
      <c r="C4773" s="383" t="s">
        <v>8</v>
      </c>
      <c r="D4773" s="384">
        <v>38.47</v>
      </c>
    </row>
    <row r="4774" spans="1:4" s="380" customFormat="1" ht="13.5" x14ac:dyDescent="0.25">
      <c r="A4774" s="383">
        <v>100862</v>
      </c>
      <c r="B4774" s="383" t="s">
        <v>4669</v>
      </c>
      <c r="C4774" s="383" t="s">
        <v>8</v>
      </c>
      <c r="D4774" s="384">
        <v>42.88</v>
      </c>
    </row>
    <row r="4775" spans="1:4" s="380" customFormat="1" ht="13.5" x14ac:dyDescent="0.25">
      <c r="A4775" s="383">
        <v>100863</v>
      </c>
      <c r="B4775" s="383" t="s">
        <v>4670</v>
      </c>
      <c r="C4775" s="383" t="s">
        <v>8</v>
      </c>
      <c r="D4775" s="384">
        <v>479.42</v>
      </c>
    </row>
    <row r="4776" spans="1:4" s="380" customFormat="1" ht="13.5" x14ac:dyDescent="0.25">
      <c r="A4776" s="383">
        <v>100864</v>
      </c>
      <c r="B4776" s="383" t="s">
        <v>4671</v>
      </c>
      <c r="C4776" s="383" t="s">
        <v>8</v>
      </c>
      <c r="D4776" s="384">
        <v>528.26</v>
      </c>
    </row>
    <row r="4777" spans="1:4" s="380" customFormat="1" ht="13.5" x14ac:dyDescent="0.25">
      <c r="A4777" s="383">
        <v>100865</v>
      </c>
      <c r="B4777" s="383" t="s">
        <v>4672</v>
      </c>
      <c r="C4777" s="383" t="s">
        <v>8</v>
      </c>
      <c r="D4777" s="384">
        <v>476.79</v>
      </c>
    </row>
    <row r="4778" spans="1:4" s="380" customFormat="1" ht="13.5" x14ac:dyDescent="0.25">
      <c r="A4778" s="383">
        <v>100866</v>
      </c>
      <c r="B4778" s="383" t="s">
        <v>4673</v>
      </c>
      <c r="C4778" s="383" t="s">
        <v>8</v>
      </c>
      <c r="D4778" s="384">
        <v>244.73</v>
      </c>
    </row>
    <row r="4779" spans="1:4" s="380" customFormat="1" ht="13.5" x14ac:dyDescent="0.25">
      <c r="A4779" s="383">
        <v>100867</v>
      </c>
      <c r="B4779" s="383" t="s">
        <v>322</v>
      </c>
      <c r="C4779" s="383" t="s">
        <v>8</v>
      </c>
      <c r="D4779" s="384">
        <v>260.83</v>
      </c>
    </row>
    <row r="4780" spans="1:4" s="380" customFormat="1" ht="13.5" x14ac:dyDescent="0.25">
      <c r="A4780" s="383">
        <v>100868</v>
      </c>
      <c r="B4780" s="383" t="s">
        <v>324</v>
      </c>
      <c r="C4780" s="383" t="s">
        <v>8</v>
      </c>
      <c r="D4780" s="384">
        <v>271.55</v>
      </c>
    </row>
    <row r="4781" spans="1:4" s="380" customFormat="1" ht="13.5" x14ac:dyDescent="0.25">
      <c r="A4781" s="383">
        <v>100869</v>
      </c>
      <c r="B4781" s="383" t="s">
        <v>4674</v>
      </c>
      <c r="C4781" s="383" t="s">
        <v>8</v>
      </c>
      <c r="D4781" s="384">
        <v>279.77</v>
      </c>
    </row>
    <row r="4782" spans="1:4" s="380" customFormat="1" ht="13.5" x14ac:dyDescent="0.25">
      <c r="A4782" s="383">
        <v>100870</v>
      </c>
      <c r="B4782" s="383" t="s">
        <v>4675</v>
      </c>
      <c r="C4782" s="383" t="s">
        <v>8</v>
      </c>
      <c r="D4782" s="384">
        <v>199.65</v>
      </c>
    </row>
    <row r="4783" spans="1:4" s="380" customFormat="1" ht="13.5" x14ac:dyDescent="0.25">
      <c r="A4783" s="383">
        <v>100871</v>
      </c>
      <c r="B4783" s="383" t="s">
        <v>4676</v>
      </c>
      <c r="C4783" s="383" t="s">
        <v>8</v>
      </c>
      <c r="D4783" s="384">
        <v>214.4</v>
      </c>
    </row>
    <row r="4784" spans="1:4" s="380" customFormat="1" ht="13.5" x14ac:dyDescent="0.25">
      <c r="A4784" s="383">
        <v>100872</v>
      </c>
      <c r="B4784" s="383" t="s">
        <v>4677</v>
      </c>
      <c r="C4784" s="383" t="s">
        <v>8</v>
      </c>
      <c r="D4784" s="384">
        <v>223.82</v>
      </c>
    </row>
    <row r="4785" spans="1:4" s="380" customFormat="1" ht="13.5" x14ac:dyDescent="0.25">
      <c r="A4785" s="383">
        <v>100873</v>
      </c>
      <c r="B4785" s="383" t="s">
        <v>4678</v>
      </c>
      <c r="C4785" s="383" t="s">
        <v>8</v>
      </c>
      <c r="D4785" s="384">
        <v>229.7</v>
      </c>
    </row>
    <row r="4786" spans="1:4" s="380" customFormat="1" ht="13.5" x14ac:dyDescent="0.25">
      <c r="A4786" s="383">
        <v>100874</v>
      </c>
      <c r="B4786" s="383" t="s">
        <v>272</v>
      </c>
      <c r="C4786" s="383" t="s">
        <v>8</v>
      </c>
      <c r="D4786" s="384">
        <v>244.73</v>
      </c>
    </row>
    <row r="4787" spans="1:4" s="380" customFormat="1" ht="13.5" x14ac:dyDescent="0.25">
      <c r="A4787" s="383">
        <v>100875</v>
      </c>
      <c r="B4787" s="383" t="s">
        <v>320</v>
      </c>
      <c r="C4787" s="383" t="s">
        <v>8</v>
      </c>
      <c r="D4787" s="384">
        <v>878.91</v>
      </c>
    </row>
    <row r="4788" spans="1:4" s="380" customFormat="1" ht="13.5" x14ac:dyDescent="0.25">
      <c r="A4788" s="383">
        <v>100878</v>
      </c>
      <c r="B4788" s="383" t="s">
        <v>14875</v>
      </c>
      <c r="C4788" s="383" t="s">
        <v>8</v>
      </c>
      <c r="D4788" s="384">
        <v>502.34</v>
      </c>
    </row>
    <row r="4789" spans="1:4" s="380" customFormat="1" ht="13.5" x14ac:dyDescent="0.25">
      <c r="A4789" s="383">
        <v>98052</v>
      </c>
      <c r="B4789" s="383" t="s">
        <v>12701</v>
      </c>
      <c r="C4789" s="383" t="s">
        <v>8</v>
      </c>
      <c r="D4789" s="385">
        <v>2013.78</v>
      </c>
    </row>
    <row r="4790" spans="1:4" s="380" customFormat="1" ht="13.5" x14ac:dyDescent="0.25">
      <c r="A4790" s="383">
        <v>98053</v>
      </c>
      <c r="B4790" s="383" t="s">
        <v>12702</v>
      </c>
      <c r="C4790" s="383" t="s">
        <v>8</v>
      </c>
      <c r="D4790" s="385">
        <v>2759.21</v>
      </c>
    </row>
    <row r="4791" spans="1:4" s="380" customFormat="1" ht="13.5" x14ac:dyDescent="0.25">
      <c r="A4791" s="383">
        <v>98054</v>
      </c>
      <c r="B4791" s="383" t="s">
        <v>12703</v>
      </c>
      <c r="C4791" s="383" t="s">
        <v>8</v>
      </c>
      <c r="D4791" s="385">
        <v>4463.71</v>
      </c>
    </row>
    <row r="4792" spans="1:4" s="380" customFormat="1" ht="13.5" x14ac:dyDescent="0.25">
      <c r="A4792" s="383">
        <v>98055</v>
      </c>
      <c r="B4792" s="383" t="s">
        <v>12704</v>
      </c>
      <c r="C4792" s="383" t="s">
        <v>8</v>
      </c>
      <c r="D4792" s="385">
        <v>6047.58</v>
      </c>
    </row>
    <row r="4793" spans="1:4" s="380" customFormat="1" ht="13.5" x14ac:dyDescent="0.25">
      <c r="A4793" s="383">
        <v>98056</v>
      </c>
      <c r="B4793" s="383" t="s">
        <v>12705</v>
      </c>
      <c r="C4793" s="383" t="s">
        <v>8</v>
      </c>
      <c r="D4793" s="385">
        <v>7050.27</v>
      </c>
    </row>
    <row r="4794" spans="1:4" s="380" customFormat="1" ht="13.5" x14ac:dyDescent="0.25">
      <c r="A4794" s="383">
        <v>98057</v>
      </c>
      <c r="B4794" s="383" t="s">
        <v>12706</v>
      </c>
      <c r="C4794" s="383" t="s">
        <v>8</v>
      </c>
      <c r="D4794" s="385">
        <v>8343.75</v>
      </c>
    </row>
    <row r="4795" spans="1:4" s="380" customFormat="1" ht="13.5" x14ac:dyDescent="0.25">
      <c r="A4795" s="383">
        <v>98058</v>
      </c>
      <c r="B4795" s="383" t="s">
        <v>12707</v>
      </c>
      <c r="C4795" s="383" t="s">
        <v>8</v>
      </c>
      <c r="D4795" s="385">
        <v>1753.06</v>
      </c>
    </row>
    <row r="4796" spans="1:4" s="380" customFormat="1" ht="13.5" x14ac:dyDescent="0.25">
      <c r="A4796" s="383">
        <v>98059</v>
      </c>
      <c r="B4796" s="383" t="s">
        <v>12708</v>
      </c>
      <c r="C4796" s="383" t="s">
        <v>8</v>
      </c>
      <c r="D4796" s="385">
        <v>3799.62</v>
      </c>
    </row>
    <row r="4797" spans="1:4" s="380" customFormat="1" ht="13.5" x14ac:dyDescent="0.25">
      <c r="A4797" s="383">
        <v>98060</v>
      </c>
      <c r="B4797" s="383" t="s">
        <v>12709</v>
      </c>
      <c r="C4797" s="383" t="s">
        <v>8</v>
      </c>
      <c r="D4797" s="385">
        <v>5308.23</v>
      </c>
    </row>
    <row r="4798" spans="1:4" s="380" customFormat="1" ht="13.5" x14ac:dyDescent="0.25">
      <c r="A4798" s="383">
        <v>98061</v>
      </c>
      <c r="B4798" s="383" t="s">
        <v>12710</v>
      </c>
      <c r="C4798" s="383" t="s">
        <v>8</v>
      </c>
      <c r="D4798" s="385">
        <v>7371.72</v>
      </c>
    </row>
    <row r="4799" spans="1:4" s="380" customFormat="1" ht="13.5" x14ac:dyDescent="0.25">
      <c r="A4799" s="383">
        <v>98062</v>
      </c>
      <c r="B4799" s="383" t="s">
        <v>12711</v>
      </c>
      <c r="C4799" s="383" t="s">
        <v>8</v>
      </c>
      <c r="D4799" s="385">
        <v>2838.86</v>
      </c>
    </row>
    <row r="4800" spans="1:4" s="380" customFormat="1" ht="13.5" x14ac:dyDescent="0.25">
      <c r="A4800" s="383">
        <v>98063</v>
      </c>
      <c r="B4800" s="383" t="s">
        <v>12712</v>
      </c>
      <c r="C4800" s="383" t="s">
        <v>8</v>
      </c>
      <c r="D4800" s="385">
        <v>4324.1899999999996</v>
      </c>
    </row>
    <row r="4801" spans="1:4" s="380" customFormat="1" ht="13.5" x14ac:dyDescent="0.25">
      <c r="A4801" s="383">
        <v>98064</v>
      </c>
      <c r="B4801" s="383" t="s">
        <v>12713</v>
      </c>
      <c r="C4801" s="383" t="s">
        <v>8</v>
      </c>
      <c r="D4801" s="385">
        <v>4986.3</v>
      </c>
    </row>
    <row r="4802" spans="1:4" s="380" customFormat="1" ht="13.5" x14ac:dyDescent="0.25">
      <c r="A4802" s="383">
        <v>98065</v>
      </c>
      <c r="B4802" s="383" t="s">
        <v>12714</v>
      </c>
      <c r="C4802" s="383" t="s">
        <v>8</v>
      </c>
      <c r="D4802" s="385">
        <v>6918.15</v>
      </c>
    </row>
    <row r="4803" spans="1:4" s="380" customFormat="1" ht="13.5" x14ac:dyDescent="0.25">
      <c r="A4803" s="383">
        <v>98066</v>
      </c>
      <c r="B4803" s="383" t="s">
        <v>12715</v>
      </c>
      <c r="C4803" s="383" t="s">
        <v>8</v>
      </c>
      <c r="D4803" s="385">
        <v>5424.9</v>
      </c>
    </row>
    <row r="4804" spans="1:4" s="380" customFormat="1" ht="13.5" x14ac:dyDescent="0.25">
      <c r="A4804" s="383">
        <v>98067</v>
      </c>
      <c r="B4804" s="383" t="s">
        <v>12716</v>
      </c>
      <c r="C4804" s="383" t="s">
        <v>8</v>
      </c>
      <c r="D4804" s="385">
        <v>7245.84</v>
      </c>
    </row>
    <row r="4805" spans="1:4" s="380" customFormat="1" ht="13.5" x14ac:dyDescent="0.25">
      <c r="A4805" s="383">
        <v>98068</v>
      </c>
      <c r="B4805" s="383" t="s">
        <v>12717</v>
      </c>
      <c r="C4805" s="383" t="s">
        <v>8</v>
      </c>
      <c r="D4805" s="385">
        <v>10234.08</v>
      </c>
    </row>
    <row r="4806" spans="1:4" s="380" customFormat="1" ht="13.5" x14ac:dyDescent="0.25">
      <c r="A4806" s="383">
        <v>98069</v>
      </c>
      <c r="B4806" s="383" t="s">
        <v>12718</v>
      </c>
      <c r="C4806" s="383" t="s">
        <v>8</v>
      </c>
      <c r="D4806" s="385">
        <v>13664.65</v>
      </c>
    </row>
    <row r="4807" spans="1:4" s="380" customFormat="1" ht="13.5" x14ac:dyDescent="0.25">
      <c r="A4807" s="383">
        <v>98070</v>
      </c>
      <c r="B4807" s="383" t="s">
        <v>12719</v>
      </c>
      <c r="C4807" s="383" t="s">
        <v>8</v>
      </c>
      <c r="D4807" s="385">
        <v>15691.64</v>
      </c>
    </row>
    <row r="4808" spans="1:4" s="380" customFormat="1" ht="13.5" x14ac:dyDescent="0.25">
      <c r="A4808" s="383">
        <v>98071</v>
      </c>
      <c r="B4808" s="383" t="s">
        <v>12720</v>
      </c>
      <c r="C4808" s="383" t="s">
        <v>8</v>
      </c>
      <c r="D4808" s="385">
        <v>17299.62</v>
      </c>
    </row>
    <row r="4809" spans="1:4" s="380" customFormat="1" ht="13.5" x14ac:dyDescent="0.25">
      <c r="A4809" s="383">
        <v>98072</v>
      </c>
      <c r="B4809" s="383" t="s">
        <v>12721</v>
      </c>
      <c r="C4809" s="383" t="s">
        <v>8</v>
      </c>
      <c r="D4809" s="385">
        <v>4519.37</v>
      </c>
    </row>
    <row r="4810" spans="1:4" s="380" customFormat="1" ht="13.5" x14ac:dyDescent="0.25">
      <c r="A4810" s="383">
        <v>98073</v>
      </c>
      <c r="B4810" s="383" t="s">
        <v>12722</v>
      </c>
      <c r="C4810" s="383" t="s">
        <v>8</v>
      </c>
      <c r="D4810" s="385">
        <v>7010.35</v>
      </c>
    </row>
    <row r="4811" spans="1:4" s="380" customFormat="1" ht="13.5" x14ac:dyDescent="0.25">
      <c r="A4811" s="383">
        <v>98074</v>
      </c>
      <c r="B4811" s="383" t="s">
        <v>12723</v>
      </c>
      <c r="C4811" s="383" t="s">
        <v>8</v>
      </c>
      <c r="D4811" s="385">
        <v>10812.18</v>
      </c>
    </row>
    <row r="4812" spans="1:4" s="380" customFormat="1" ht="13.5" x14ac:dyDescent="0.25">
      <c r="A4812" s="383">
        <v>98075</v>
      </c>
      <c r="B4812" s="383" t="s">
        <v>12724</v>
      </c>
      <c r="C4812" s="383" t="s">
        <v>8</v>
      </c>
      <c r="D4812" s="385">
        <v>14024.58</v>
      </c>
    </row>
    <row r="4813" spans="1:4" s="380" customFormat="1" ht="13.5" x14ac:dyDescent="0.25">
      <c r="A4813" s="383">
        <v>98076</v>
      </c>
      <c r="B4813" s="383" t="s">
        <v>12725</v>
      </c>
      <c r="C4813" s="383" t="s">
        <v>8</v>
      </c>
      <c r="D4813" s="385">
        <v>16114.28</v>
      </c>
    </row>
    <row r="4814" spans="1:4" s="380" customFormat="1" ht="13.5" x14ac:dyDescent="0.25">
      <c r="A4814" s="383">
        <v>98077</v>
      </c>
      <c r="B4814" s="383" t="s">
        <v>12726</v>
      </c>
      <c r="C4814" s="383" t="s">
        <v>8</v>
      </c>
      <c r="D4814" s="385">
        <v>18947.03</v>
      </c>
    </row>
    <row r="4815" spans="1:4" s="380" customFormat="1" ht="13.5" x14ac:dyDescent="0.25">
      <c r="A4815" s="383">
        <v>98078</v>
      </c>
      <c r="B4815" s="383" t="s">
        <v>12727</v>
      </c>
      <c r="C4815" s="383" t="s">
        <v>8</v>
      </c>
      <c r="D4815" s="385">
        <v>4789.24</v>
      </c>
    </row>
    <row r="4816" spans="1:4" s="380" customFormat="1" ht="13.5" x14ac:dyDescent="0.25">
      <c r="A4816" s="383">
        <v>98079</v>
      </c>
      <c r="B4816" s="383" t="s">
        <v>12728</v>
      </c>
      <c r="C4816" s="383" t="s">
        <v>8</v>
      </c>
      <c r="D4816" s="385">
        <v>8373.82</v>
      </c>
    </row>
    <row r="4817" spans="1:4" s="380" customFormat="1" ht="13.5" x14ac:dyDescent="0.25">
      <c r="A4817" s="383">
        <v>98080</v>
      </c>
      <c r="B4817" s="383" t="s">
        <v>12729</v>
      </c>
      <c r="C4817" s="383" t="s">
        <v>8</v>
      </c>
      <c r="D4817" s="385">
        <v>10733.45</v>
      </c>
    </row>
    <row r="4818" spans="1:4" s="380" customFormat="1" ht="13.5" x14ac:dyDescent="0.25">
      <c r="A4818" s="383">
        <v>98081</v>
      </c>
      <c r="B4818" s="383" t="s">
        <v>12730</v>
      </c>
      <c r="C4818" s="383" t="s">
        <v>8</v>
      </c>
      <c r="D4818" s="385">
        <v>15874.24</v>
      </c>
    </row>
    <row r="4819" spans="1:4" s="380" customFormat="1" ht="13.5" x14ac:dyDescent="0.25">
      <c r="A4819" s="383">
        <v>98082</v>
      </c>
      <c r="B4819" s="383" t="s">
        <v>12731</v>
      </c>
      <c r="C4819" s="383" t="s">
        <v>8</v>
      </c>
      <c r="D4819" s="385">
        <v>3845.26</v>
      </c>
    </row>
    <row r="4820" spans="1:4" s="380" customFormat="1" ht="13.5" x14ac:dyDescent="0.25">
      <c r="A4820" s="383">
        <v>98083</v>
      </c>
      <c r="B4820" s="383" t="s">
        <v>12732</v>
      </c>
      <c r="C4820" s="383" t="s">
        <v>8</v>
      </c>
      <c r="D4820" s="385">
        <v>5072.6499999999996</v>
      </c>
    </row>
    <row r="4821" spans="1:4" s="380" customFormat="1" ht="13.5" x14ac:dyDescent="0.25">
      <c r="A4821" s="383">
        <v>98084</v>
      </c>
      <c r="B4821" s="383" t="s">
        <v>12733</v>
      </c>
      <c r="C4821" s="383" t="s">
        <v>8</v>
      </c>
      <c r="D4821" s="385">
        <v>7111.44</v>
      </c>
    </row>
    <row r="4822" spans="1:4" s="380" customFormat="1" ht="13.5" x14ac:dyDescent="0.25">
      <c r="A4822" s="383">
        <v>98085</v>
      </c>
      <c r="B4822" s="383" t="s">
        <v>12734</v>
      </c>
      <c r="C4822" s="383" t="s">
        <v>8</v>
      </c>
      <c r="D4822" s="385">
        <v>9627.98</v>
      </c>
    </row>
    <row r="4823" spans="1:4" s="380" customFormat="1" ht="13.5" x14ac:dyDescent="0.25">
      <c r="A4823" s="383">
        <v>98086</v>
      </c>
      <c r="B4823" s="383" t="s">
        <v>12735</v>
      </c>
      <c r="C4823" s="383" t="s">
        <v>8</v>
      </c>
      <c r="D4823" s="385">
        <v>10878.43</v>
      </c>
    </row>
    <row r="4824" spans="1:4" s="380" customFormat="1" ht="13.5" x14ac:dyDescent="0.25">
      <c r="A4824" s="383">
        <v>98087</v>
      </c>
      <c r="B4824" s="383" t="s">
        <v>12736</v>
      </c>
      <c r="C4824" s="383" t="s">
        <v>8</v>
      </c>
      <c r="D4824" s="385">
        <v>11635.18</v>
      </c>
    </row>
    <row r="4825" spans="1:4" s="380" customFormat="1" ht="13.5" x14ac:dyDescent="0.25">
      <c r="A4825" s="383">
        <v>98088</v>
      </c>
      <c r="B4825" s="383" t="s">
        <v>12737</v>
      </c>
      <c r="C4825" s="383" t="s">
        <v>8</v>
      </c>
      <c r="D4825" s="385">
        <v>3311.15</v>
      </c>
    </row>
    <row r="4826" spans="1:4" s="380" customFormat="1" ht="13.5" x14ac:dyDescent="0.25">
      <c r="A4826" s="383">
        <v>98089</v>
      </c>
      <c r="B4826" s="383" t="s">
        <v>12738</v>
      </c>
      <c r="C4826" s="383" t="s">
        <v>8</v>
      </c>
      <c r="D4826" s="385">
        <v>5234.4399999999996</v>
      </c>
    </row>
    <row r="4827" spans="1:4" s="380" customFormat="1" ht="13.5" x14ac:dyDescent="0.25">
      <c r="A4827" s="383">
        <v>98090</v>
      </c>
      <c r="B4827" s="383" t="s">
        <v>12739</v>
      </c>
      <c r="C4827" s="383" t="s">
        <v>8</v>
      </c>
      <c r="D4827" s="385">
        <v>8228.7900000000009</v>
      </c>
    </row>
    <row r="4828" spans="1:4" s="380" customFormat="1" ht="13.5" x14ac:dyDescent="0.25">
      <c r="A4828" s="383">
        <v>98091</v>
      </c>
      <c r="B4828" s="383" t="s">
        <v>12740</v>
      </c>
      <c r="C4828" s="383" t="s">
        <v>8</v>
      </c>
      <c r="D4828" s="385">
        <v>10650.26</v>
      </c>
    </row>
    <row r="4829" spans="1:4" s="380" customFormat="1" ht="13.5" x14ac:dyDescent="0.25">
      <c r="A4829" s="383">
        <v>98092</v>
      </c>
      <c r="B4829" s="383" t="s">
        <v>12741</v>
      </c>
      <c r="C4829" s="383" t="s">
        <v>8</v>
      </c>
      <c r="D4829" s="385">
        <v>12493.37</v>
      </c>
    </row>
    <row r="4830" spans="1:4" s="380" customFormat="1" ht="13.5" x14ac:dyDescent="0.25">
      <c r="A4830" s="383">
        <v>98093</v>
      </c>
      <c r="B4830" s="383" t="s">
        <v>12742</v>
      </c>
      <c r="C4830" s="383" t="s">
        <v>8</v>
      </c>
      <c r="D4830" s="385">
        <v>14751.07</v>
      </c>
    </row>
    <row r="4831" spans="1:4" s="380" customFormat="1" ht="13.5" x14ac:dyDescent="0.25">
      <c r="A4831" s="383">
        <v>98094</v>
      </c>
      <c r="B4831" s="383" t="s">
        <v>12743</v>
      </c>
      <c r="C4831" s="383" t="s">
        <v>8</v>
      </c>
      <c r="D4831" s="385">
        <v>2747.53</v>
      </c>
    </row>
    <row r="4832" spans="1:4" s="380" customFormat="1" ht="13.5" x14ac:dyDescent="0.25">
      <c r="A4832" s="383">
        <v>98099</v>
      </c>
      <c r="B4832" s="383" t="s">
        <v>12744</v>
      </c>
      <c r="C4832" s="383" t="s">
        <v>8</v>
      </c>
      <c r="D4832" s="385">
        <v>4705.5600000000004</v>
      </c>
    </row>
    <row r="4833" spans="1:4" s="380" customFormat="1" ht="13.5" x14ac:dyDescent="0.25">
      <c r="A4833" s="383">
        <v>98100</v>
      </c>
      <c r="B4833" s="383" t="s">
        <v>12745</v>
      </c>
      <c r="C4833" s="383" t="s">
        <v>8</v>
      </c>
      <c r="D4833" s="385">
        <v>6161.5</v>
      </c>
    </row>
    <row r="4834" spans="1:4" s="380" customFormat="1" ht="13.5" x14ac:dyDescent="0.25">
      <c r="A4834" s="383">
        <v>98101</v>
      </c>
      <c r="B4834" s="383" t="s">
        <v>12746</v>
      </c>
      <c r="C4834" s="383" t="s">
        <v>8</v>
      </c>
      <c r="D4834" s="385">
        <v>9113.0400000000009</v>
      </c>
    </row>
    <row r="4835" spans="1:4" s="380" customFormat="1" ht="13.5" x14ac:dyDescent="0.25">
      <c r="A4835" s="383">
        <v>98109</v>
      </c>
      <c r="B4835" s="383" t="s">
        <v>12747</v>
      </c>
      <c r="C4835" s="383" t="s">
        <v>8</v>
      </c>
      <c r="D4835" s="384">
        <v>771.07</v>
      </c>
    </row>
    <row r="4836" spans="1:4" s="380" customFormat="1" ht="13.5" x14ac:dyDescent="0.25">
      <c r="A4836" s="383">
        <v>98110</v>
      </c>
      <c r="B4836" s="383" t="s">
        <v>12748</v>
      </c>
      <c r="C4836" s="383" t="s">
        <v>8</v>
      </c>
      <c r="D4836" s="384">
        <v>393.61</v>
      </c>
    </row>
    <row r="4837" spans="1:4" s="380" customFormat="1" ht="13.5" x14ac:dyDescent="0.25">
      <c r="A4837" s="383">
        <v>98111</v>
      </c>
      <c r="B4837" s="383" t="s">
        <v>12749</v>
      </c>
      <c r="C4837" s="383" t="s">
        <v>8</v>
      </c>
      <c r="D4837" s="384">
        <v>53.43</v>
      </c>
    </row>
    <row r="4838" spans="1:4" s="380" customFormat="1" ht="13.5" x14ac:dyDescent="0.25">
      <c r="A4838" s="383">
        <v>98112</v>
      </c>
      <c r="B4838" s="383" t="s">
        <v>12750</v>
      </c>
      <c r="C4838" s="383" t="s">
        <v>8</v>
      </c>
      <c r="D4838" s="384">
        <v>129.58000000000001</v>
      </c>
    </row>
    <row r="4839" spans="1:4" s="380" customFormat="1" ht="13.5" x14ac:dyDescent="0.25">
      <c r="A4839" s="383">
        <v>98114</v>
      </c>
      <c r="B4839" s="383" t="s">
        <v>12751</v>
      </c>
      <c r="C4839" s="383" t="s">
        <v>8</v>
      </c>
      <c r="D4839" s="384">
        <v>730.38</v>
      </c>
    </row>
    <row r="4840" spans="1:4" s="380" customFormat="1" ht="13.5" x14ac:dyDescent="0.25">
      <c r="A4840" s="383">
        <v>98115</v>
      </c>
      <c r="B4840" s="383" t="s">
        <v>12752</v>
      </c>
      <c r="C4840" s="383" t="s">
        <v>8</v>
      </c>
      <c r="D4840" s="384">
        <v>128.37</v>
      </c>
    </row>
    <row r="4841" spans="1:4" s="380" customFormat="1" ht="13.5" x14ac:dyDescent="0.25">
      <c r="A4841" s="383">
        <v>89957</v>
      </c>
      <c r="B4841" s="383" t="s">
        <v>4679</v>
      </c>
      <c r="C4841" s="383" t="s">
        <v>8</v>
      </c>
      <c r="D4841" s="384">
        <v>128.04</v>
      </c>
    </row>
    <row r="4842" spans="1:4" s="380" customFormat="1" ht="13.5" x14ac:dyDescent="0.25">
      <c r="A4842" s="383">
        <v>89959</v>
      </c>
      <c r="B4842" s="383" t="s">
        <v>4680</v>
      </c>
      <c r="C4842" s="383" t="s">
        <v>8</v>
      </c>
      <c r="D4842" s="384">
        <v>203.65</v>
      </c>
    </row>
    <row r="4843" spans="1:4" s="380" customFormat="1" ht="13.5" x14ac:dyDescent="0.25">
      <c r="A4843" s="383">
        <v>89349</v>
      </c>
      <c r="B4843" s="383" t="s">
        <v>14876</v>
      </c>
      <c r="C4843" s="383" t="s">
        <v>8</v>
      </c>
      <c r="D4843" s="384">
        <v>22.34</v>
      </c>
    </row>
    <row r="4844" spans="1:4" s="380" customFormat="1" ht="13.5" x14ac:dyDescent="0.25">
      <c r="A4844" s="383">
        <v>89351</v>
      </c>
      <c r="B4844" s="383" t="s">
        <v>14877</v>
      </c>
      <c r="C4844" s="383" t="s">
        <v>8</v>
      </c>
      <c r="D4844" s="384">
        <v>27.68</v>
      </c>
    </row>
    <row r="4845" spans="1:4" s="380" customFormat="1" ht="13.5" x14ac:dyDescent="0.25">
      <c r="A4845" s="383">
        <v>89352</v>
      </c>
      <c r="B4845" s="383" t="s">
        <v>14878</v>
      </c>
      <c r="C4845" s="383" t="s">
        <v>8</v>
      </c>
      <c r="D4845" s="384">
        <v>30.25</v>
      </c>
    </row>
    <row r="4846" spans="1:4" s="380" customFormat="1" ht="13.5" x14ac:dyDescent="0.25">
      <c r="A4846" s="383">
        <v>89353</v>
      </c>
      <c r="B4846" s="383" t="s">
        <v>14879</v>
      </c>
      <c r="C4846" s="383" t="s">
        <v>8</v>
      </c>
      <c r="D4846" s="384">
        <v>33.35</v>
      </c>
    </row>
    <row r="4847" spans="1:4" s="380" customFormat="1" ht="13.5" x14ac:dyDescent="0.25">
      <c r="A4847" s="383">
        <v>89354</v>
      </c>
      <c r="B4847" s="383" t="s">
        <v>14880</v>
      </c>
      <c r="C4847" s="383" t="s">
        <v>8</v>
      </c>
      <c r="D4847" s="384">
        <v>420.26</v>
      </c>
    </row>
    <row r="4848" spans="1:4" s="380" customFormat="1" ht="13.5" x14ac:dyDescent="0.25">
      <c r="A4848" s="383">
        <v>89969</v>
      </c>
      <c r="B4848" s="383" t="s">
        <v>4681</v>
      </c>
      <c r="C4848" s="383" t="s">
        <v>8</v>
      </c>
      <c r="D4848" s="384">
        <v>36.200000000000003</v>
      </c>
    </row>
    <row r="4849" spans="1:4" s="380" customFormat="1" ht="13.5" x14ac:dyDescent="0.25">
      <c r="A4849" s="383">
        <v>89970</v>
      </c>
      <c r="B4849" s="383" t="s">
        <v>4682</v>
      </c>
      <c r="C4849" s="383" t="s">
        <v>8</v>
      </c>
      <c r="D4849" s="384">
        <v>41.04</v>
      </c>
    </row>
    <row r="4850" spans="1:4" s="380" customFormat="1" ht="13.5" x14ac:dyDescent="0.25">
      <c r="A4850" s="383">
        <v>89971</v>
      </c>
      <c r="B4850" s="383" t="s">
        <v>4683</v>
      </c>
      <c r="C4850" s="383" t="s">
        <v>8</v>
      </c>
      <c r="D4850" s="384">
        <v>40.83</v>
      </c>
    </row>
    <row r="4851" spans="1:4" s="380" customFormat="1" ht="13.5" x14ac:dyDescent="0.25">
      <c r="A4851" s="383">
        <v>89972</v>
      </c>
      <c r="B4851" s="383" t="s">
        <v>4684</v>
      </c>
      <c r="C4851" s="383" t="s">
        <v>8</v>
      </c>
      <c r="D4851" s="384">
        <v>45.91</v>
      </c>
    </row>
    <row r="4852" spans="1:4" s="380" customFormat="1" ht="13.5" x14ac:dyDescent="0.25">
      <c r="A4852" s="383">
        <v>89973</v>
      </c>
      <c r="B4852" s="383" t="s">
        <v>4685</v>
      </c>
      <c r="C4852" s="383" t="s">
        <v>8</v>
      </c>
      <c r="D4852" s="384">
        <v>583.01</v>
      </c>
    </row>
    <row r="4853" spans="1:4" s="380" customFormat="1" ht="13.5" x14ac:dyDescent="0.25">
      <c r="A4853" s="383">
        <v>89974</v>
      </c>
      <c r="B4853" s="383" t="s">
        <v>4686</v>
      </c>
      <c r="C4853" s="383" t="s">
        <v>8</v>
      </c>
      <c r="D4853" s="384">
        <v>227.44</v>
      </c>
    </row>
    <row r="4854" spans="1:4" s="380" customFormat="1" ht="13.5" x14ac:dyDescent="0.25">
      <c r="A4854" s="383">
        <v>89984</v>
      </c>
      <c r="B4854" s="383" t="s">
        <v>14881</v>
      </c>
      <c r="C4854" s="383" t="s">
        <v>8</v>
      </c>
      <c r="D4854" s="384">
        <v>71.489999999999995</v>
      </c>
    </row>
    <row r="4855" spans="1:4" s="380" customFormat="1" ht="13.5" x14ac:dyDescent="0.25">
      <c r="A4855" s="383">
        <v>89985</v>
      </c>
      <c r="B4855" s="383" t="s">
        <v>14882</v>
      </c>
      <c r="C4855" s="383" t="s">
        <v>8</v>
      </c>
      <c r="D4855" s="384">
        <v>75.25</v>
      </c>
    </row>
    <row r="4856" spans="1:4" s="380" customFormat="1" ht="13.5" x14ac:dyDescent="0.25">
      <c r="A4856" s="383">
        <v>89986</v>
      </c>
      <c r="B4856" s="383" t="s">
        <v>14883</v>
      </c>
      <c r="C4856" s="383" t="s">
        <v>8</v>
      </c>
      <c r="D4856" s="384">
        <v>69.67</v>
      </c>
    </row>
    <row r="4857" spans="1:4" s="380" customFormat="1" ht="13.5" x14ac:dyDescent="0.25">
      <c r="A4857" s="383">
        <v>89987</v>
      </c>
      <c r="B4857" s="383" t="s">
        <v>14884</v>
      </c>
      <c r="C4857" s="383" t="s">
        <v>8</v>
      </c>
      <c r="D4857" s="384">
        <v>79.23</v>
      </c>
    </row>
    <row r="4858" spans="1:4" s="380" customFormat="1" ht="13.5" x14ac:dyDescent="0.25">
      <c r="A4858" s="383">
        <v>90371</v>
      </c>
      <c r="B4858" s="383" t="s">
        <v>14885</v>
      </c>
      <c r="C4858" s="383" t="s">
        <v>8</v>
      </c>
      <c r="D4858" s="384">
        <v>37.380000000000003</v>
      </c>
    </row>
    <row r="4859" spans="1:4" s="380" customFormat="1" ht="13.5" x14ac:dyDescent="0.25">
      <c r="A4859" s="383">
        <v>94489</v>
      </c>
      <c r="B4859" s="383" t="s">
        <v>14886</v>
      </c>
      <c r="C4859" s="383" t="s">
        <v>8</v>
      </c>
      <c r="D4859" s="384">
        <v>38.04</v>
      </c>
    </row>
    <row r="4860" spans="1:4" s="380" customFormat="1" ht="13.5" x14ac:dyDescent="0.25">
      <c r="A4860" s="383">
        <v>94490</v>
      </c>
      <c r="B4860" s="383" t="s">
        <v>14887</v>
      </c>
      <c r="C4860" s="383" t="s">
        <v>8</v>
      </c>
      <c r="D4860" s="384">
        <v>57.51</v>
      </c>
    </row>
    <row r="4861" spans="1:4" s="380" customFormat="1" ht="13.5" x14ac:dyDescent="0.25">
      <c r="A4861" s="383">
        <v>94491</v>
      </c>
      <c r="B4861" s="383" t="s">
        <v>14888</v>
      </c>
      <c r="C4861" s="383" t="s">
        <v>8</v>
      </c>
      <c r="D4861" s="384">
        <v>78.010000000000005</v>
      </c>
    </row>
    <row r="4862" spans="1:4" s="380" customFormat="1" ht="13.5" x14ac:dyDescent="0.25">
      <c r="A4862" s="383">
        <v>94492</v>
      </c>
      <c r="B4862" s="383" t="s">
        <v>14889</v>
      </c>
      <c r="C4862" s="383" t="s">
        <v>8</v>
      </c>
      <c r="D4862" s="384">
        <v>80.319999999999993</v>
      </c>
    </row>
    <row r="4863" spans="1:4" s="380" customFormat="1" ht="13.5" x14ac:dyDescent="0.25">
      <c r="A4863" s="383">
        <v>94493</v>
      </c>
      <c r="B4863" s="383" t="s">
        <v>14890</v>
      </c>
      <c r="C4863" s="383" t="s">
        <v>8</v>
      </c>
      <c r="D4863" s="384">
        <v>147.24</v>
      </c>
    </row>
    <row r="4864" spans="1:4" s="380" customFormat="1" ht="13.5" x14ac:dyDescent="0.25">
      <c r="A4864" s="383">
        <v>94495</v>
      </c>
      <c r="B4864" s="383" t="s">
        <v>14891</v>
      </c>
      <c r="C4864" s="383" t="s">
        <v>8</v>
      </c>
      <c r="D4864" s="384">
        <v>51.56</v>
      </c>
    </row>
    <row r="4865" spans="1:4" s="380" customFormat="1" ht="13.5" x14ac:dyDescent="0.25">
      <c r="A4865" s="383">
        <v>94496</v>
      </c>
      <c r="B4865" s="383" t="s">
        <v>14892</v>
      </c>
      <c r="C4865" s="383" t="s">
        <v>8</v>
      </c>
      <c r="D4865" s="384">
        <v>70.260000000000005</v>
      </c>
    </row>
    <row r="4866" spans="1:4" s="380" customFormat="1" ht="13.5" x14ac:dyDescent="0.25">
      <c r="A4866" s="383">
        <v>94497</v>
      </c>
      <c r="B4866" s="383" t="s">
        <v>14893</v>
      </c>
      <c r="C4866" s="383" t="s">
        <v>8</v>
      </c>
      <c r="D4866" s="384">
        <v>89.01</v>
      </c>
    </row>
    <row r="4867" spans="1:4" s="380" customFormat="1" ht="13.5" x14ac:dyDescent="0.25">
      <c r="A4867" s="383">
        <v>94498</v>
      </c>
      <c r="B4867" s="383" t="s">
        <v>14894</v>
      </c>
      <c r="C4867" s="383" t="s">
        <v>8</v>
      </c>
      <c r="D4867" s="384">
        <v>122.83</v>
      </c>
    </row>
    <row r="4868" spans="1:4" s="380" customFormat="1" ht="13.5" x14ac:dyDescent="0.25">
      <c r="A4868" s="383">
        <v>94499</v>
      </c>
      <c r="B4868" s="383" t="s">
        <v>14895</v>
      </c>
      <c r="C4868" s="383" t="s">
        <v>8</v>
      </c>
      <c r="D4868" s="384">
        <v>244.09</v>
      </c>
    </row>
    <row r="4869" spans="1:4" s="380" customFormat="1" ht="13.5" x14ac:dyDescent="0.25">
      <c r="A4869" s="383">
        <v>94500</v>
      </c>
      <c r="B4869" s="383" t="s">
        <v>14896</v>
      </c>
      <c r="C4869" s="383" t="s">
        <v>8</v>
      </c>
      <c r="D4869" s="384">
        <v>296.3</v>
      </c>
    </row>
    <row r="4870" spans="1:4" s="380" customFormat="1" ht="13.5" x14ac:dyDescent="0.25">
      <c r="A4870" s="383">
        <v>94501</v>
      </c>
      <c r="B4870" s="383" t="s">
        <v>14897</v>
      </c>
      <c r="C4870" s="383" t="s">
        <v>8</v>
      </c>
      <c r="D4870" s="384">
        <v>597.71</v>
      </c>
    </row>
    <row r="4871" spans="1:4" s="380" customFormat="1" ht="13.5" x14ac:dyDescent="0.25">
      <c r="A4871" s="383">
        <v>94792</v>
      </c>
      <c r="B4871" s="383" t="s">
        <v>14898</v>
      </c>
      <c r="C4871" s="383" t="s">
        <v>8</v>
      </c>
      <c r="D4871" s="384">
        <v>96.54</v>
      </c>
    </row>
    <row r="4872" spans="1:4" s="380" customFormat="1" ht="13.5" x14ac:dyDescent="0.25">
      <c r="A4872" s="383">
        <v>94793</v>
      </c>
      <c r="B4872" s="383" t="s">
        <v>14899</v>
      </c>
      <c r="C4872" s="383" t="s">
        <v>8</v>
      </c>
      <c r="D4872" s="384">
        <v>132.19999999999999</v>
      </c>
    </row>
    <row r="4873" spans="1:4" s="380" customFormat="1" ht="13.5" x14ac:dyDescent="0.25">
      <c r="A4873" s="383">
        <v>94794</v>
      </c>
      <c r="B4873" s="383" t="s">
        <v>14900</v>
      </c>
      <c r="C4873" s="383" t="s">
        <v>8</v>
      </c>
      <c r="D4873" s="384">
        <v>140.25</v>
      </c>
    </row>
    <row r="4874" spans="1:4" s="380" customFormat="1" ht="13.5" x14ac:dyDescent="0.25">
      <c r="A4874" s="383">
        <v>94795</v>
      </c>
      <c r="B4874" s="383" t="s">
        <v>14901</v>
      </c>
      <c r="C4874" s="383" t="s">
        <v>8</v>
      </c>
      <c r="D4874" s="384">
        <v>80.58</v>
      </c>
    </row>
    <row r="4875" spans="1:4" s="380" customFormat="1" ht="13.5" x14ac:dyDescent="0.25">
      <c r="A4875" s="383">
        <v>94796</v>
      </c>
      <c r="B4875" s="383" t="s">
        <v>14902</v>
      </c>
      <c r="C4875" s="383" t="s">
        <v>8</v>
      </c>
      <c r="D4875" s="384">
        <v>89.37</v>
      </c>
    </row>
    <row r="4876" spans="1:4" s="380" customFormat="1" ht="13.5" x14ac:dyDescent="0.25">
      <c r="A4876" s="383">
        <v>94797</v>
      </c>
      <c r="B4876" s="383" t="s">
        <v>14903</v>
      </c>
      <c r="C4876" s="383" t="s">
        <v>8</v>
      </c>
      <c r="D4876" s="384">
        <v>193.85</v>
      </c>
    </row>
    <row r="4877" spans="1:4" s="380" customFormat="1" ht="13.5" x14ac:dyDescent="0.25">
      <c r="A4877" s="383">
        <v>94798</v>
      </c>
      <c r="B4877" s="383" t="s">
        <v>14904</v>
      </c>
      <c r="C4877" s="383" t="s">
        <v>8</v>
      </c>
      <c r="D4877" s="384">
        <v>326.47000000000003</v>
      </c>
    </row>
    <row r="4878" spans="1:4" s="380" customFormat="1" ht="13.5" x14ac:dyDescent="0.25">
      <c r="A4878" s="383">
        <v>94799</v>
      </c>
      <c r="B4878" s="383" t="s">
        <v>14905</v>
      </c>
      <c r="C4878" s="383" t="s">
        <v>8</v>
      </c>
      <c r="D4878" s="384">
        <v>399.14</v>
      </c>
    </row>
    <row r="4879" spans="1:4" s="380" customFormat="1" ht="13.5" x14ac:dyDescent="0.25">
      <c r="A4879" s="383">
        <v>94800</v>
      </c>
      <c r="B4879" s="383" t="s">
        <v>14906</v>
      </c>
      <c r="C4879" s="383" t="s">
        <v>8</v>
      </c>
      <c r="D4879" s="384">
        <v>512.26</v>
      </c>
    </row>
    <row r="4880" spans="1:4" s="380" customFormat="1" ht="13.5" x14ac:dyDescent="0.25">
      <c r="A4880" s="383">
        <v>95248</v>
      </c>
      <c r="B4880" s="383" t="s">
        <v>14907</v>
      </c>
      <c r="C4880" s="383" t="s">
        <v>8</v>
      </c>
      <c r="D4880" s="384">
        <v>43.81</v>
      </c>
    </row>
    <row r="4881" spans="1:4" s="380" customFormat="1" ht="13.5" x14ac:dyDescent="0.25">
      <c r="A4881" s="383">
        <v>95249</v>
      </c>
      <c r="B4881" s="383" t="s">
        <v>14908</v>
      </c>
      <c r="C4881" s="383" t="s">
        <v>8</v>
      </c>
      <c r="D4881" s="384">
        <v>51.7</v>
      </c>
    </row>
    <row r="4882" spans="1:4" s="380" customFormat="1" ht="13.5" x14ac:dyDescent="0.25">
      <c r="A4882" s="383">
        <v>95250</v>
      </c>
      <c r="B4882" s="383" t="s">
        <v>14909</v>
      </c>
      <c r="C4882" s="383" t="s">
        <v>8</v>
      </c>
      <c r="D4882" s="384">
        <v>69.790000000000006</v>
      </c>
    </row>
    <row r="4883" spans="1:4" s="380" customFormat="1" ht="13.5" x14ac:dyDescent="0.25">
      <c r="A4883" s="383">
        <v>95251</v>
      </c>
      <c r="B4883" s="383" t="s">
        <v>14910</v>
      </c>
      <c r="C4883" s="383" t="s">
        <v>8</v>
      </c>
      <c r="D4883" s="384">
        <v>103.19</v>
      </c>
    </row>
    <row r="4884" spans="1:4" s="380" customFormat="1" ht="13.5" x14ac:dyDescent="0.25">
      <c r="A4884" s="383">
        <v>95252</v>
      </c>
      <c r="B4884" s="383" t="s">
        <v>14911</v>
      </c>
      <c r="C4884" s="383" t="s">
        <v>8</v>
      </c>
      <c r="D4884" s="384">
        <v>13.37</v>
      </c>
    </row>
    <row r="4885" spans="1:4" s="380" customFormat="1" ht="13.5" x14ac:dyDescent="0.25">
      <c r="A4885" s="383">
        <v>95253</v>
      </c>
      <c r="B4885" s="383" t="s">
        <v>14912</v>
      </c>
      <c r="C4885" s="383" t="s">
        <v>8</v>
      </c>
      <c r="D4885" s="384">
        <v>190.17</v>
      </c>
    </row>
    <row r="4886" spans="1:4" s="380" customFormat="1" ht="13.5" x14ac:dyDescent="0.25">
      <c r="A4886" s="383">
        <v>99619</v>
      </c>
      <c r="B4886" s="383" t="s">
        <v>14913</v>
      </c>
      <c r="C4886" s="383" t="s">
        <v>8</v>
      </c>
      <c r="D4886" s="384">
        <v>98.55</v>
      </c>
    </row>
    <row r="4887" spans="1:4" s="380" customFormat="1" ht="13.5" x14ac:dyDescent="0.25">
      <c r="A4887" s="383">
        <v>99620</v>
      </c>
      <c r="B4887" s="383" t="s">
        <v>14914</v>
      </c>
      <c r="C4887" s="383" t="s">
        <v>8</v>
      </c>
      <c r="D4887" s="384">
        <v>133.9</v>
      </c>
    </row>
    <row r="4888" spans="1:4" s="380" customFormat="1" ht="13.5" x14ac:dyDescent="0.25">
      <c r="A4888" s="383">
        <v>99621</v>
      </c>
      <c r="B4888" s="383" t="s">
        <v>14915</v>
      </c>
      <c r="C4888" s="383" t="s">
        <v>8</v>
      </c>
      <c r="D4888" s="384">
        <v>199.58</v>
      </c>
    </row>
    <row r="4889" spans="1:4" s="380" customFormat="1" ht="13.5" x14ac:dyDescent="0.25">
      <c r="A4889" s="383">
        <v>99622</v>
      </c>
      <c r="B4889" s="383" t="s">
        <v>14916</v>
      </c>
      <c r="C4889" s="383" t="s">
        <v>8</v>
      </c>
      <c r="D4889" s="384">
        <v>224.6</v>
      </c>
    </row>
    <row r="4890" spans="1:4" s="380" customFormat="1" ht="13.5" x14ac:dyDescent="0.25">
      <c r="A4890" s="383">
        <v>99623</v>
      </c>
      <c r="B4890" s="383" t="s">
        <v>14917</v>
      </c>
      <c r="C4890" s="383" t="s">
        <v>8</v>
      </c>
      <c r="D4890" s="384">
        <v>313.43</v>
      </c>
    </row>
    <row r="4891" spans="1:4" s="380" customFormat="1" ht="13.5" x14ac:dyDescent="0.25">
      <c r="A4891" s="383">
        <v>99624</v>
      </c>
      <c r="B4891" s="383" t="s">
        <v>14918</v>
      </c>
      <c r="C4891" s="383" t="s">
        <v>8</v>
      </c>
      <c r="D4891" s="384">
        <v>446.87</v>
      </c>
    </row>
    <row r="4892" spans="1:4" s="380" customFormat="1" ht="13.5" x14ac:dyDescent="0.25">
      <c r="A4892" s="383">
        <v>99625</v>
      </c>
      <c r="B4892" s="383" t="s">
        <v>14919</v>
      </c>
      <c r="C4892" s="383" t="s">
        <v>8</v>
      </c>
      <c r="D4892" s="384">
        <v>614.72</v>
      </c>
    </row>
    <row r="4893" spans="1:4" s="380" customFormat="1" ht="13.5" x14ac:dyDescent="0.25">
      <c r="A4893" s="383">
        <v>99626</v>
      </c>
      <c r="B4893" s="383" t="s">
        <v>14920</v>
      </c>
      <c r="C4893" s="383" t="s">
        <v>8</v>
      </c>
      <c r="D4893" s="384">
        <v>946.63</v>
      </c>
    </row>
    <row r="4894" spans="1:4" s="380" customFormat="1" ht="13.5" x14ac:dyDescent="0.25">
      <c r="A4894" s="383">
        <v>99627</v>
      </c>
      <c r="B4894" s="383" t="s">
        <v>14921</v>
      </c>
      <c r="C4894" s="383" t="s">
        <v>8</v>
      </c>
      <c r="D4894" s="384">
        <v>59.47</v>
      </c>
    </row>
    <row r="4895" spans="1:4" s="380" customFormat="1" ht="13.5" x14ac:dyDescent="0.25">
      <c r="A4895" s="383">
        <v>99628</v>
      </c>
      <c r="B4895" s="383" t="s">
        <v>14922</v>
      </c>
      <c r="C4895" s="383" t="s">
        <v>8</v>
      </c>
      <c r="D4895" s="384">
        <v>64.86</v>
      </c>
    </row>
    <row r="4896" spans="1:4" s="380" customFormat="1" ht="13.5" x14ac:dyDescent="0.25">
      <c r="A4896" s="383">
        <v>99629</v>
      </c>
      <c r="B4896" s="383" t="s">
        <v>14923</v>
      </c>
      <c r="C4896" s="383" t="s">
        <v>8</v>
      </c>
      <c r="D4896" s="384">
        <v>72.069999999999993</v>
      </c>
    </row>
    <row r="4897" spans="1:4" s="380" customFormat="1" ht="13.5" x14ac:dyDescent="0.25">
      <c r="A4897" s="383">
        <v>99630</v>
      </c>
      <c r="B4897" s="383" t="s">
        <v>14924</v>
      </c>
      <c r="C4897" s="383" t="s">
        <v>8</v>
      </c>
      <c r="D4897" s="384">
        <v>107.24</v>
      </c>
    </row>
    <row r="4898" spans="1:4" s="380" customFormat="1" ht="13.5" x14ac:dyDescent="0.25">
      <c r="A4898" s="383">
        <v>99631</v>
      </c>
      <c r="B4898" s="383" t="s">
        <v>14925</v>
      </c>
      <c r="C4898" s="383" t="s">
        <v>8</v>
      </c>
      <c r="D4898" s="384">
        <v>124.8</v>
      </c>
    </row>
    <row r="4899" spans="1:4" s="380" customFormat="1" ht="13.5" x14ac:dyDescent="0.25">
      <c r="A4899" s="383">
        <v>99632</v>
      </c>
      <c r="B4899" s="383" t="s">
        <v>14926</v>
      </c>
      <c r="C4899" s="383" t="s">
        <v>8</v>
      </c>
      <c r="D4899" s="384">
        <v>179.98</v>
      </c>
    </row>
    <row r="4900" spans="1:4" s="380" customFormat="1" ht="13.5" x14ac:dyDescent="0.25">
      <c r="A4900" s="383">
        <v>99633</v>
      </c>
      <c r="B4900" s="383" t="s">
        <v>14927</v>
      </c>
      <c r="C4900" s="383" t="s">
        <v>8</v>
      </c>
      <c r="D4900" s="384">
        <v>386.4</v>
      </c>
    </row>
    <row r="4901" spans="1:4" s="380" customFormat="1" ht="13.5" x14ac:dyDescent="0.25">
      <c r="A4901" s="383">
        <v>99634</v>
      </c>
      <c r="B4901" s="383" t="s">
        <v>14928</v>
      </c>
      <c r="C4901" s="383" t="s">
        <v>8</v>
      </c>
      <c r="D4901" s="384">
        <v>659.35</v>
      </c>
    </row>
    <row r="4902" spans="1:4" s="380" customFormat="1" ht="13.5" x14ac:dyDescent="0.25">
      <c r="A4902" s="383">
        <v>99635</v>
      </c>
      <c r="B4902" s="383" t="s">
        <v>14929</v>
      </c>
      <c r="C4902" s="383" t="s">
        <v>8</v>
      </c>
      <c r="D4902" s="384">
        <v>283.7</v>
      </c>
    </row>
    <row r="4903" spans="1:4" s="380" customFormat="1" ht="13.5" x14ac:dyDescent="0.25">
      <c r="A4903" s="383">
        <v>103008</v>
      </c>
      <c r="B4903" s="383" t="s">
        <v>14930</v>
      </c>
      <c r="C4903" s="383" t="s">
        <v>8</v>
      </c>
      <c r="D4903" s="384">
        <v>80.53</v>
      </c>
    </row>
    <row r="4904" spans="1:4" s="380" customFormat="1" ht="13.5" x14ac:dyDescent="0.25">
      <c r="A4904" s="383">
        <v>103009</v>
      </c>
      <c r="B4904" s="383" t="s">
        <v>14931</v>
      </c>
      <c r="C4904" s="383" t="s">
        <v>8</v>
      </c>
      <c r="D4904" s="384">
        <v>284.57</v>
      </c>
    </row>
    <row r="4905" spans="1:4" s="380" customFormat="1" ht="13.5" x14ac:dyDescent="0.25">
      <c r="A4905" s="383">
        <v>103010</v>
      </c>
      <c r="B4905" s="383" t="s">
        <v>14932</v>
      </c>
      <c r="C4905" s="383" t="s">
        <v>8</v>
      </c>
      <c r="D4905" s="384">
        <v>61.06</v>
      </c>
    </row>
    <row r="4906" spans="1:4" s="380" customFormat="1" ht="13.5" x14ac:dyDescent="0.25">
      <c r="A4906" s="383">
        <v>103011</v>
      </c>
      <c r="B4906" s="383" t="s">
        <v>14933</v>
      </c>
      <c r="C4906" s="383" t="s">
        <v>8</v>
      </c>
      <c r="D4906" s="384">
        <v>68.09</v>
      </c>
    </row>
    <row r="4907" spans="1:4" s="380" customFormat="1" ht="13.5" x14ac:dyDescent="0.25">
      <c r="A4907" s="383">
        <v>103012</v>
      </c>
      <c r="B4907" s="383" t="s">
        <v>14934</v>
      </c>
      <c r="C4907" s="383" t="s">
        <v>8</v>
      </c>
      <c r="D4907" s="384">
        <v>107.37</v>
      </c>
    </row>
    <row r="4908" spans="1:4" s="380" customFormat="1" ht="13.5" x14ac:dyDescent="0.25">
      <c r="A4908" s="383">
        <v>103013</v>
      </c>
      <c r="B4908" s="383" t="s">
        <v>14935</v>
      </c>
      <c r="C4908" s="383" t="s">
        <v>8</v>
      </c>
      <c r="D4908" s="384">
        <v>115.58</v>
      </c>
    </row>
    <row r="4909" spans="1:4" s="380" customFormat="1" ht="13.5" x14ac:dyDescent="0.25">
      <c r="A4909" s="383">
        <v>103014</v>
      </c>
      <c r="B4909" s="383" t="s">
        <v>14936</v>
      </c>
      <c r="C4909" s="383" t="s">
        <v>8</v>
      </c>
      <c r="D4909" s="384">
        <v>173.82</v>
      </c>
    </row>
    <row r="4910" spans="1:4" s="380" customFormat="1" ht="13.5" x14ac:dyDescent="0.25">
      <c r="A4910" s="383">
        <v>103015</v>
      </c>
      <c r="B4910" s="383" t="s">
        <v>14937</v>
      </c>
      <c r="C4910" s="383" t="s">
        <v>8</v>
      </c>
      <c r="D4910" s="384">
        <v>307.39</v>
      </c>
    </row>
    <row r="4911" spans="1:4" s="380" customFormat="1" ht="13.5" x14ac:dyDescent="0.25">
      <c r="A4911" s="383">
        <v>103016</v>
      </c>
      <c r="B4911" s="383" t="s">
        <v>14938</v>
      </c>
      <c r="C4911" s="383" t="s">
        <v>8</v>
      </c>
      <c r="D4911" s="384">
        <v>420.24</v>
      </c>
    </row>
    <row r="4912" spans="1:4" s="380" customFormat="1" ht="13.5" x14ac:dyDescent="0.25">
      <c r="A4912" s="383">
        <v>103017</v>
      </c>
      <c r="B4912" s="383" t="s">
        <v>14939</v>
      </c>
      <c r="C4912" s="383" t="s">
        <v>8</v>
      </c>
      <c r="D4912" s="384">
        <v>733.67</v>
      </c>
    </row>
    <row r="4913" spans="1:4" s="380" customFormat="1" ht="13.5" x14ac:dyDescent="0.25">
      <c r="A4913" s="383">
        <v>103018</v>
      </c>
      <c r="B4913" s="383" t="s">
        <v>14940</v>
      </c>
      <c r="C4913" s="383" t="s">
        <v>8</v>
      </c>
      <c r="D4913" s="384">
        <v>232.05</v>
      </c>
    </row>
    <row r="4914" spans="1:4" s="380" customFormat="1" ht="13.5" x14ac:dyDescent="0.25">
      <c r="A4914" s="383">
        <v>103019</v>
      </c>
      <c r="B4914" s="383" t="s">
        <v>14941</v>
      </c>
      <c r="C4914" s="383" t="s">
        <v>8</v>
      </c>
      <c r="D4914" s="384">
        <v>169.3</v>
      </c>
    </row>
    <row r="4915" spans="1:4" s="380" customFormat="1" ht="13.5" x14ac:dyDescent="0.25">
      <c r="A4915" s="383">
        <v>103029</v>
      </c>
      <c r="B4915" s="383" t="s">
        <v>14942</v>
      </c>
      <c r="C4915" s="383" t="s">
        <v>8</v>
      </c>
      <c r="D4915" s="384">
        <v>38.08</v>
      </c>
    </row>
    <row r="4916" spans="1:4" s="380" customFormat="1" ht="13.5" x14ac:dyDescent="0.25">
      <c r="A4916" s="383">
        <v>103036</v>
      </c>
      <c r="B4916" s="383" t="s">
        <v>14943</v>
      </c>
      <c r="C4916" s="383" t="s">
        <v>8</v>
      </c>
      <c r="D4916" s="384">
        <v>30.36</v>
      </c>
    </row>
    <row r="4917" spans="1:4" s="380" customFormat="1" ht="13.5" x14ac:dyDescent="0.25">
      <c r="A4917" s="383">
        <v>103037</v>
      </c>
      <c r="B4917" s="383" t="s">
        <v>14944</v>
      </c>
      <c r="C4917" s="383" t="s">
        <v>8</v>
      </c>
      <c r="D4917" s="384">
        <v>59.66</v>
      </c>
    </row>
    <row r="4918" spans="1:4" s="380" customFormat="1" ht="13.5" x14ac:dyDescent="0.25">
      <c r="A4918" s="383">
        <v>103038</v>
      </c>
      <c r="B4918" s="383" t="s">
        <v>14945</v>
      </c>
      <c r="C4918" s="383" t="s">
        <v>8</v>
      </c>
      <c r="D4918" s="384">
        <v>79.81</v>
      </c>
    </row>
    <row r="4919" spans="1:4" s="380" customFormat="1" ht="13.5" x14ac:dyDescent="0.25">
      <c r="A4919" s="383">
        <v>103039</v>
      </c>
      <c r="B4919" s="383" t="s">
        <v>14946</v>
      </c>
      <c r="C4919" s="383" t="s">
        <v>8</v>
      </c>
      <c r="D4919" s="384">
        <v>85.94</v>
      </c>
    </row>
    <row r="4920" spans="1:4" s="380" customFormat="1" ht="13.5" x14ac:dyDescent="0.25">
      <c r="A4920" s="383">
        <v>103040</v>
      </c>
      <c r="B4920" s="383" t="s">
        <v>14947</v>
      </c>
      <c r="C4920" s="383" t="s">
        <v>8</v>
      </c>
      <c r="D4920" s="384">
        <v>128.85</v>
      </c>
    </row>
    <row r="4921" spans="1:4" s="380" customFormat="1" ht="13.5" x14ac:dyDescent="0.25">
      <c r="A4921" s="383">
        <v>103041</v>
      </c>
      <c r="B4921" s="383" t="s">
        <v>14948</v>
      </c>
      <c r="C4921" s="383" t="s">
        <v>8</v>
      </c>
      <c r="D4921" s="384">
        <v>25.05</v>
      </c>
    </row>
    <row r="4922" spans="1:4" s="380" customFormat="1" ht="13.5" x14ac:dyDescent="0.25">
      <c r="A4922" s="383">
        <v>103042</v>
      </c>
      <c r="B4922" s="383" t="s">
        <v>14949</v>
      </c>
      <c r="C4922" s="383" t="s">
        <v>8</v>
      </c>
      <c r="D4922" s="384">
        <v>30.5</v>
      </c>
    </row>
    <row r="4923" spans="1:4" s="380" customFormat="1" ht="13.5" x14ac:dyDescent="0.25">
      <c r="A4923" s="383">
        <v>103043</v>
      </c>
      <c r="B4923" s="383" t="s">
        <v>14950</v>
      </c>
      <c r="C4923" s="383" t="s">
        <v>8</v>
      </c>
      <c r="D4923" s="384">
        <v>29.16</v>
      </c>
    </row>
    <row r="4924" spans="1:4" s="380" customFormat="1" ht="13.5" x14ac:dyDescent="0.25">
      <c r="A4924" s="383">
        <v>103044</v>
      </c>
      <c r="B4924" s="383" t="s">
        <v>14951</v>
      </c>
      <c r="C4924" s="383" t="s">
        <v>8</v>
      </c>
      <c r="D4924" s="384">
        <v>39.06</v>
      </c>
    </row>
    <row r="4925" spans="1:4" s="380" customFormat="1" ht="13.5" x14ac:dyDescent="0.25">
      <c r="A4925" s="383">
        <v>103045</v>
      </c>
      <c r="B4925" s="383" t="s">
        <v>14952</v>
      </c>
      <c r="C4925" s="383" t="s">
        <v>8</v>
      </c>
      <c r="D4925" s="384">
        <v>11.53</v>
      </c>
    </row>
    <row r="4926" spans="1:4" s="380" customFormat="1" ht="13.5" x14ac:dyDescent="0.25">
      <c r="A4926" s="383">
        <v>103046</v>
      </c>
      <c r="B4926" s="383" t="s">
        <v>14953</v>
      </c>
      <c r="C4926" s="383" t="s">
        <v>8</v>
      </c>
      <c r="D4926" s="384">
        <v>28.77</v>
      </c>
    </row>
    <row r="4927" spans="1:4" s="380" customFormat="1" ht="13.5" x14ac:dyDescent="0.25">
      <c r="A4927" s="383">
        <v>103047</v>
      </c>
      <c r="B4927" s="383" t="s">
        <v>14954</v>
      </c>
      <c r="C4927" s="383" t="s">
        <v>8</v>
      </c>
      <c r="D4927" s="384">
        <v>30.47</v>
      </c>
    </row>
    <row r="4928" spans="1:4" s="380" customFormat="1" ht="13.5" x14ac:dyDescent="0.25">
      <c r="A4928" s="383">
        <v>103048</v>
      </c>
      <c r="B4928" s="383" t="s">
        <v>14955</v>
      </c>
      <c r="C4928" s="383" t="s">
        <v>8</v>
      </c>
      <c r="D4928" s="384">
        <v>22.3</v>
      </c>
    </row>
    <row r="4929" spans="1:4" s="380" customFormat="1" ht="13.5" x14ac:dyDescent="0.25">
      <c r="A4929" s="383">
        <v>103049</v>
      </c>
      <c r="B4929" s="383" t="s">
        <v>14956</v>
      </c>
      <c r="C4929" s="383" t="s">
        <v>8</v>
      </c>
      <c r="D4929" s="384">
        <v>24.43</v>
      </c>
    </row>
    <row r="4930" spans="1:4" s="380" customFormat="1" ht="13.5" x14ac:dyDescent="0.25">
      <c r="A4930" s="383">
        <v>103050</v>
      </c>
      <c r="B4930" s="383" t="s">
        <v>14957</v>
      </c>
      <c r="C4930" s="383" t="s">
        <v>8</v>
      </c>
      <c r="D4930" s="384">
        <v>22.17</v>
      </c>
    </row>
    <row r="4931" spans="1:4" s="380" customFormat="1" ht="13.5" x14ac:dyDescent="0.25">
      <c r="A4931" s="383">
        <v>103051</v>
      </c>
      <c r="B4931" s="383" t="s">
        <v>14958</v>
      </c>
      <c r="C4931" s="383" t="s">
        <v>8</v>
      </c>
      <c r="D4931" s="384">
        <v>27.05</v>
      </c>
    </row>
    <row r="4932" spans="1:4" s="380" customFormat="1" ht="13.5" x14ac:dyDescent="0.25">
      <c r="A4932" s="383">
        <v>103052</v>
      </c>
      <c r="B4932" s="383" t="s">
        <v>14959</v>
      </c>
      <c r="C4932" s="383" t="s">
        <v>8</v>
      </c>
      <c r="D4932" s="384">
        <v>36.950000000000003</v>
      </c>
    </row>
    <row r="4933" spans="1:4" s="380" customFormat="1" ht="13.5" x14ac:dyDescent="0.25">
      <c r="A4933" s="383">
        <v>95634</v>
      </c>
      <c r="B4933" s="383" t="s">
        <v>4687</v>
      </c>
      <c r="C4933" s="383" t="s">
        <v>8</v>
      </c>
      <c r="D4933" s="384">
        <v>155.36000000000001</v>
      </c>
    </row>
    <row r="4934" spans="1:4" s="380" customFormat="1" ht="13.5" x14ac:dyDescent="0.25">
      <c r="A4934" s="383">
        <v>95635</v>
      </c>
      <c r="B4934" s="383" t="s">
        <v>4688</v>
      </c>
      <c r="C4934" s="383" t="s">
        <v>8</v>
      </c>
      <c r="D4934" s="384">
        <v>167.45</v>
      </c>
    </row>
    <row r="4935" spans="1:4" s="380" customFormat="1" ht="13.5" x14ac:dyDescent="0.25">
      <c r="A4935" s="383">
        <v>95636</v>
      </c>
      <c r="B4935" s="383" t="s">
        <v>12753</v>
      </c>
      <c r="C4935" s="383" t="s">
        <v>8</v>
      </c>
      <c r="D4935" s="384">
        <v>342.85</v>
      </c>
    </row>
    <row r="4936" spans="1:4" s="380" customFormat="1" ht="13.5" x14ac:dyDescent="0.25">
      <c r="A4936" s="383">
        <v>95637</v>
      </c>
      <c r="B4936" s="383" t="s">
        <v>4689</v>
      </c>
      <c r="C4936" s="383" t="s">
        <v>8</v>
      </c>
      <c r="D4936" s="384">
        <v>527.38</v>
      </c>
    </row>
    <row r="4937" spans="1:4" s="380" customFormat="1" ht="13.5" x14ac:dyDescent="0.25">
      <c r="A4937" s="383">
        <v>95638</v>
      </c>
      <c r="B4937" s="383" t="s">
        <v>4690</v>
      </c>
      <c r="C4937" s="383" t="s">
        <v>8</v>
      </c>
      <c r="D4937" s="384">
        <v>641.70000000000005</v>
      </c>
    </row>
    <row r="4938" spans="1:4" s="380" customFormat="1" ht="13.5" x14ac:dyDescent="0.25">
      <c r="A4938" s="383">
        <v>95639</v>
      </c>
      <c r="B4938" s="383" t="s">
        <v>4691</v>
      </c>
      <c r="C4938" s="383" t="s">
        <v>8</v>
      </c>
      <c r="D4938" s="384">
        <v>831.89</v>
      </c>
    </row>
    <row r="4939" spans="1:4" s="380" customFormat="1" ht="13.5" x14ac:dyDescent="0.25">
      <c r="A4939" s="383">
        <v>95641</v>
      </c>
      <c r="B4939" s="383" t="s">
        <v>4692</v>
      </c>
      <c r="C4939" s="383" t="s">
        <v>8</v>
      </c>
      <c r="D4939" s="384">
        <v>276.44</v>
      </c>
    </row>
    <row r="4940" spans="1:4" s="380" customFormat="1" ht="13.5" x14ac:dyDescent="0.25">
      <c r="A4940" s="383">
        <v>95642</v>
      </c>
      <c r="B4940" s="383" t="s">
        <v>4693</v>
      </c>
      <c r="C4940" s="383" t="s">
        <v>8</v>
      </c>
      <c r="D4940" s="384">
        <v>408.48</v>
      </c>
    </row>
    <row r="4941" spans="1:4" s="380" customFormat="1" ht="13.5" x14ac:dyDescent="0.25">
      <c r="A4941" s="383">
        <v>95643</v>
      </c>
      <c r="B4941" s="383" t="s">
        <v>4694</v>
      </c>
      <c r="C4941" s="383" t="s">
        <v>8</v>
      </c>
      <c r="D4941" s="384">
        <v>534.61</v>
      </c>
    </row>
    <row r="4942" spans="1:4" s="380" customFormat="1" ht="13.5" x14ac:dyDescent="0.25">
      <c r="A4942" s="383">
        <v>95644</v>
      </c>
      <c r="B4942" s="383" t="s">
        <v>4695</v>
      </c>
      <c r="C4942" s="383" t="s">
        <v>8</v>
      </c>
      <c r="D4942" s="384">
        <v>202.1</v>
      </c>
    </row>
    <row r="4943" spans="1:4" s="380" customFormat="1" ht="13.5" x14ac:dyDescent="0.25">
      <c r="A4943" s="383">
        <v>95645</v>
      </c>
      <c r="B4943" s="383" t="s">
        <v>4696</v>
      </c>
      <c r="C4943" s="383" t="s">
        <v>8</v>
      </c>
      <c r="D4943" s="384">
        <v>370.43</v>
      </c>
    </row>
    <row r="4944" spans="1:4" s="380" customFormat="1" ht="13.5" x14ac:dyDescent="0.25">
      <c r="A4944" s="383">
        <v>95646</v>
      </c>
      <c r="B4944" s="383" t="s">
        <v>4697</v>
      </c>
      <c r="C4944" s="383" t="s">
        <v>8</v>
      </c>
      <c r="D4944" s="384">
        <v>551.94000000000005</v>
      </c>
    </row>
    <row r="4945" spans="1:4" s="380" customFormat="1" ht="13.5" x14ac:dyDescent="0.25">
      <c r="A4945" s="383">
        <v>95647</v>
      </c>
      <c r="B4945" s="383" t="s">
        <v>4698</v>
      </c>
      <c r="C4945" s="383" t="s">
        <v>8</v>
      </c>
      <c r="D4945" s="384">
        <v>723.93</v>
      </c>
    </row>
    <row r="4946" spans="1:4" s="380" customFormat="1" ht="13.5" x14ac:dyDescent="0.25">
      <c r="A4946" s="383">
        <v>95673</v>
      </c>
      <c r="B4946" s="383" t="s">
        <v>4699</v>
      </c>
      <c r="C4946" s="383" t="s">
        <v>8</v>
      </c>
      <c r="D4946" s="384">
        <v>113.52</v>
      </c>
    </row>
    <row r="4947" spans="1:4" s="380" customFormat="1" ht="13.5" x14ac:dyDescent="0.25">
      <c r="A4947" s="383">
        <v>95674</v>
      </c>
      <c r="B4947" s="383" t="s">
        <v>4700</v>
      </c>
      <c r="C4947" s="383" t="s">
        <v>8</v>
      </c>
      <c r="D4947" s="384">
        <v>120.46</v>
      </c>
    </row>
    <row r="4948" spans="1:4" s="380" customFormat="1" ht="13.5" x14ac:dyDescent="0.25">
      <c r="A4948" s="383">
        <v>95675</v>
      </c>
      <c r="B4948" s="383" t="s">
        <v>4701</v>
      </c>
      <c r="C4948" s="383" t="s">
        <v>8</v>
      </c>
      <c r="D4948" s="384">
        <v>147.08000000000001</v>
      </c>
    </row>
    <row r="4949" spans="1:4" s="380" customFormat="1" ht="13.5" x14ac:dyDescent="0.25">
      <c r="A4949" s="383">
        <v>95676</v>
      </c>
      <c r="B4949" s="383" t="s">
        <v>4702</v>
      </c>
      <c r="C4949" s="383" t="s">
        <v>8</v>
      </c>
      <c r="D4949" s="384">
        <v>116.59</v>
      </c>
    </row>
    <row r="4950" spans="1:4" s="380" customFormat="1" ht="13.5" x14ac:dyDescent="0.25">
      <c r="A4950" s="383">
        <v>97741</v>
      </c>
      <c r="B4950" s="383" t="s">
        <v>4703</v>
      </c>
      <c r="C4950" s="383" t="s">
        <v>8</v>
      </c>
      <c r="D4950" s="384">
        <v>154.61000000000001</v>
      </c>
    </row>
    <row r="4951" spans="1:4" s="380" customFormat="1" ht="13.5" x14ac:dyDescent="0.25">
      <c r="A4951" s="383">
        <v>90436</v>
      </c>
      <c r="B4951" s="383" t="s">
        <v>4704</v>
      </c>
      <c r="C4951" s="383" t="s">
        <v>8</v>
      </c>
      <c r="D4951" s="384">
        <v>12.96</v>
      </c>
    </row>
    <row r="4952" spans="1:4" s="380" customFormat="1" ht="13.5" x14ac:dyDescent="0.25">
      <c r="A4952" s="383">
        <v>90437</v>
      </c>
      <c r="B4952" s="383" t="s">
        <v>4705</v>
      </c>
      <c r="C4952" s="383" t="s">
        <v>8</v>
      </c>
      <c r="D4952" s="384">
        <v>31.49</v>
      </c>
    </row>
    <row r="4953" spans="1:4" s="380" customFormat="1" ht="13.5" x14ac:dyDescent="0.25">
      <c r="A4953" s="383">
        <v>90438</v>
      </c>
      <c r="B4953" s="383" t="s">
        <v>4706</v>
      </c>
      <c r="C4953" s="383" t="s">
        <v>8</v>
      </c>
      <c r="D4953" s="384">
        <v>45.14</v>
      </c>
    </row>
    <row r="4954" spans="1:4" s="380" customFormat="1" ht="13.5" x14ac:dyDescent="0.25">
      <c r="A4954" s="383">
        <v>90439</v>
      </c>
      <c r="B4954" s="383" t="s">
        <v>4707</v>
      </c>
      <c r="C4954" s="383" t="s">
        <v>8</v>
      </c>
      <c r="D4954" s="384">
        <v>55.43</v>
      </c>
    </row>
    <row r="4955" spans="1:4" s="380" customFormat="1" ht="13.5" x14ac:dyDescent="0.25">
      <c r="A4955" s="383">
        <v>90440</v>
      </c>
      <c r="B4955" s="383" t="s">
        <v>4708</v>
      </c>
      <c r="C4955" s="383" t="s">
        <v>8</v>
      </c>
      <c r="D4955" s="384">
        <v>88.8</v>
      </c>
    </row>
    <row r="4956" spans="1:4" s="380" customFormat="1" ht="13.5" x14ac:dyDescent="0.25">
      <c r="A4956" s="383">
        <v>90441</v>
      </c>
      <c r="B4956" s="383" t="s">
        <v>4709</v>
      </c>
      <c r="C4956" s="383" t="s">
        <v>8</v>
      </c>
      <c r="D4956" s="384">
        <v>113.41</v>
      </c>
    </row>
    <row r="4957" spans="1:4" s="380" customFormat="1" ht="13.5" x14ac:dyDescent="0.25">
      <c r="A4957" s="383">
        <v>90443</v>
      </c>
      <c r="B4957" s="383" t="s">
        <v>4710</v>
      </c>
      <c r="C4957" s="383" t="s">
        <v>51</v>
      </c>
      <c r="D4957" s="384">
        <v>11.78</v>
      </c>
    </row>
    <row r="4958" spans="1:4" s="380" customFormat="1" ht="13.5" x14ac:dyDescent="0.25">
      <c r="A4958" s="383">
        <v>90444</v>
      </c>
      <c r="B4958" s="383" t="s">
        <v>4711</v>
      </c>
      <c r="C4958" s="383" t="s">
        <v>51</v>
      </c>
      <c r="D4958" s="384">
        <v>23.79</v>
      </c>
    </row>
    <row r="4959" spans="1:4" s="380" customFormat="1" ht="13.5" x14ac:dyDescent="0.25">
      <c r="A4959" s="383">
        <v>90445</v>
      </c>
      <c r="B4959" s="383" t="s">
        <v>4712</v>
      </c>
      <c r="C4959" s="383" t="s">
        <v>51</v>
      </c>
      <c r="D4959" s="384">
        <v>25.4</v>
      </c>
    </row>
    <row r="4960" spans="1:4" s="380" customFormat="1" ht="13.5" x14ac:dyDescent="0.25">
      <c r="A4960" s="383">
        <v>90446</v>
      </c>
      <c r="B4960" s="383" t="s">
        <v>4713</v>
      </c>
      <c r="C4960" s="383" t="s">
        <v>51</v>
      </c>
      <c r="D4960" s="384">
        <v>27.57</v>
      </c>
    </row>
    <row r="4961" spans="1:4" s="380" customFormat="1" ht="13.5" x14ac:dyDescent="0.25">
      <c r="A4961" s="383">
        <v>90447</v>
      </c>
      <c r="B4961" s="383" t="s">
        <v>4714</v>
      </c>
      <c r="C4961" s="383" t="s">
        <v>51</v>
      </c>
      <c r="D4961" s="384">
        <v>5.83</v>
      </c>
    </row>
    <row r="4962" spans="1:4" s="380" customFormat="1" ht="13.5" x14ac:dyDescent="0.25">
      <c r="A4962" s="383">
        <v>90451</v>
      </c>
      <c r="B4962" s="383" t="s">
        <v>4715</v>
      </c>
      <c r="C4962" s="383" t="s">
        <v>8</v>
      </c>
      <c r="D4962" s="384">
        <v>4.2300000000000004</v>
      </c>
    </row>
    <row r="4963" spans="1:4" s="380" customFormat="1" ht="13.5" x14ac:dyDescent="0.25">
      <c r="A4963" s="383">
        <v>90452</v>
      </c>
      <c r="B4963" s="383" t="s">
        <v>4716</v>
      </c>
      <c r="C4963" s="383" t="s">
        <v>8</v>
      </c>
      <c r="D4963" s="384">
        <v>20.22</v>
      </c>
    </row>
    <row r="4964" spans="1:4" s="380" customFormat="1" ht="13.5" x14ac:dyDescent="0.25">
      <c r="A4964" s="383">
        <v>90453</v>
      </c>
      <c r="B4964" s="383" t="s">
        <v>4717</v>
      </c>
      <c r="C4964" s="383" t="s">
        <v>8</v>
      </c>
      <c r="D4964" s="384">
        <v>2.57</v>
      </c>
    </row>
    <row r="4965" spans="1:4" s="380" customFormat="1" ht="13.5" x14ac:dyDescent="0.25">
      <c r="A4965" s="383">
        <v>90454</v>
      </c>
      <c r="B4965" s="383" t="s">
        <v>4718</v>
      </c>
      <c r="C4965" s="383" t="s">
        <v>8</v>
      </c>
      <c r="D4965" s="384">
        <v>4.59</v>
      </c>
    </row>
    <row r="4966" spans="1:4" s="380" customFormat="1" ht="13.5" x14ac:dyDescent="0.25">
      <c r="A4966" s="383">
        <v>90455</v>
      </c>
      <c r="B4966" s="383" t="s">
        <v>4719</v>
      </c>
      <c r="C4966" s="383" t="s">
        <v>8</v>
      </c>
      <c r="D4966" s="384">
        <v>6.03</v>
      </c>
    </row>
    <row r="4967" spans="1:4" s="380" customFormat="1" ht="13.5" x14ac:dyDescent="0.25">
      <c r="A4967" s="383">
        <v>90456</v>
      </c>
      <c r="B4967" s="383" t="s">
        <v>4720</v>
      </c>
      <c r="C4967" s="383" t="s">
        <v>8</v>
      </c>
      <c r="D4967" s="384">
        <v>3.78</v>
      </c>
    </row>
    <row r="4968" spans="1:4" s="380" customFormat="1" ht="13.5" x14ac:dyDescent="0.25">
      <c r="A4968" s="383">
        <v>90457</v>
      </c>
      <c r="B4968" s="383" t="s">
        <v>4721</v>
      </c>
      <c r="C4968" s="383" t="s">
        <v>8</v>
      </c>
      <c r="D4968" s="384">
        <v>8.6199999999999992</v>
      </c>
    </row>
    <row r="4969" spans="1:4" s="380" customFormat="1" ht="13.5" x14ac:dyDescent="0.25">
      <c r="A4969" s="383">
        <v>90458</v>
      </c>
      <c r="B4969" s="383" t="s">
        <v>4722</v>
      </c>
      <c r="C4969" s="383" t="s">
        <v>8</v>
      </c>
      <c r="D4969" s="384">
        <v>24.47</v>
      </c>
    </row>
    <row r="4970" spans="1:4" s="380" customFormat="1" ht="13.5" x14ac:dyDescent="0.25">
      <c r="A4970" s="383">
        <v>90459</v>
      </c>
      <c r="B4970" s="383" t="s">
        <v>4723</v>
      </c>
      <c r="C4970" s="383" t="s">
        <v>8</v>
      </c>
      <c r="D4970" s="384">
        <v>34.51</v>
      </c>
    </row>
    <row r="4971" spans="1:4" s="380" customFormat="1" ht="13.5" x14ac:dyDescent="0.25">
      <c r="A4971" s="383">
        <v>90460</v>
      </c>
      <c r="B4971" s="383" t="s">
        <v>4724</v>
      </c>
      <c r="C4971" s="383" t="s">
        <v>51</v>
      </c>
      <c r="D4971" s="384">
        <v>9.49</v>
      </c>
    </row>
    <row r="4972" spans="1:4" s="380" customFormat="1" ht="13.5" x14ac:dyDescent="0.25">
      <c r="A4972" s="383">
        <v>90461</v>
      </c>
      <c r="B4972" s="383" t="s">
        <v>4725</v>
      </c>
      <c r="C4972" s="383" t="s">
        <v>51</v>
      </c>
      <c r="D4972" s="384">
        <v>6.24</v>
      </c>
    </row>
    <row r="4973" spans="1:4" s="380" customFormat="1" ht="13.5" x14ac:dyDescent="0.25">
      <c r="A4973" s="383">
        <v>90462</v>
      </c>
      <c r="B4973" s="383" t="s">
        <v>4726</v>
      </c>
      <c r="C4973" s="383" t="s">
        <v>51</v>
      </c>
      <c r="D4973" s="384">
        <v>1.28</v>
      </c>
    </row>
    <row r="4974" spans="1:4" s="380" customFormat="1" ht="13.5" x14ac:dyDescent="0.25">
      <c r="A4974" s="383">
        <v>90463</v>
      </c>
      <c r="B4974" s="383" t="s">
        <v>4727</v>
      </c>
      <c r="C4974" s="383" t="s">
        <v>51</v>
      </c>
      <c r="D4974" s="384">
        <v>1.1200000000000001</v>
      </c>
    </row>
    <row r="4975" spans="1:4" s="380" customFormat="1" ht="13.5" x14ac:dyDescent="0.25">
      <c r="A4975" s="383">
        <v>90466</v>
      </c>
      <c r="B4975" s="383" t="s">
        <v>4728</v>
      </c>
      <c r="C4975" s="383" t="s">
        <v>51</v>
      </c>
      <c r="D4975" s="384">
        <v>11.79</v>
      </c>
    </row>
    <row r="4976" spans="1:4" s="380" customFormat="1" ht="13.5" x14ac:dyDescent="0.25">
      <c r="A4976" s="383">
        <v>90467</v>
      </c>
      <c r="B4976" s="383" t="s">
        <v>4729</v>
      </c>
      <c r="C4976" s="383" t="s">
        <v>51</v>
      </c>
      <c r="D4976" s="384">
        <v>18.649999999999999</v>
      </c>
    </row>
    <row r="4977" spans="1:4" s="380" customFormat="1" ht="13.5" x14ac:dyDescent="0.25">
      <c r="A4977" s="383">
        <v>90468</v>
      </c>
      <c r="B4977" s="383" t="s">
        <v>4730</v>
      </c>
      <c r="C4977" s="383" t="s">
        <v>51</v>
      </c>
      <c r="D4977" s="384">
        <v>5.18</v>
      </c>
    </row>
    <row r="4978" spans="1:4" s="380" customFormat="1" ht="13.5" x14ac:dyDescent="0.25">
      <c r="A4978" s="383">
        <v>90469</v>
      </c>
      <c r="B4978" s="383" t="s">
        <v>4731</v>
      </c>
      <c r="C4978" s="383" t="s">
        <v>51</v>
      </c>
      <c r="D4978" s="384">
        <v>8.31</v>
      </c>
    </row>
    <row r="4979" spans="1:4" s="380" customFormat="1" ht="13.5" x14ac:dyDescent="0.25">
      <c r="A4979" s="383">
        <v>90470</v>
      </c>
      <c r="B4979" s="383" t="s">
        <v>4732</v>
      </c>
      <c r="C4979" s="383" t="s">
        <v>51</v>
      </c>
      <c r="D4979" s="384">
        <v>11.43</v>
      </c>
    </row>
    <row r="4980" spans="1:4" s="380" customFormat="1" ht="13.5" x14ac:dyDescent="0.25">
      <c r="A4980" s="383">
        <v>91166</v>
      </c>
      <c r="B4980" s="383" t="s">
        <v>4733</v>
      </c>
      <c r="C4980" s="383" t="s">
        <v>51</v>
      </c>
      <c r="D4980" s="384">
        <v>2.97</v>
      </c>
    </row>
    <row r="4981" spans="1:4" s="380" customFormat="1" ht="13.5" x14ac:dyDescent="0.25">
      <c r="A4981" s="383">
        <v>91167</v>
      </c>
      <c r="B4981" s="383" t="s">
        <v>4734</v>
      </c>
      <c r="C4981" s="383" t="s">
        <v>51</v>
      </c>
      <c r="D4981" s="384">
        <v>10.65</v>
      </c>
    </row>
    <row r="4982" spans="1:4" s="380" customFormat="1" ht="13.5" x14ac:dyDescent="0.25">
      <c r="A4982" s="383">
        <v>91168</v>
      </c>
      <c r="B4982" s="383" t="s">
        <v>4735</v>
      </c>
      <c r="C4982" s="383" t="s">
        <v>51</v>
      </c>
      <c r="D4982" s="384">
        <v>8.08</v>
      </c>
    </row>
    <row r="4983" spans="1:4" s="380" customFormat="1" ht="13.5" x14ac:dyDescent="0.25">
      <c r="A4983" s="383">
        <v>91169</v>
      </c>
      <c r="B4983" s="383" t="s">
        <v>4736</v>
      </c>
      <c r="C4983" s="383" t="s">
        <v>51</v>
      </c>
      <c r="D4983" s="384">
        <v>9.57</v>
      </c>
    </row>
    <row r="4984" spans="1:4" s="380" customFormat="1" ht="13.5" x14ac:dyDescent="0.25">
      <c r="A4984" s="383">
        <v>91170</v>
      </c>
      <c r="B4984" s="383" t="s">
        <v>4737</v>
      </c>
      <c r="C4984" s="383" t="s">
        <v>51</v>
      </c>
      <c r="D4984" s="384">
        <v>2.74</v>
      </c>
    </row>
    <row r="4985" spans="1:4" s="380" customFormat="1" ht="13.5" x14ac:dyDescent="0.25">
      <c r="A4985" s="383">
        <v>91171</v>
      </c>
      <c r="B4985" s="383" t="s">
        <v>4738</v>
      </c>
      <c r="C4985" s="383" t="s">
        <v>51</v>
      </c>
      <c r="D4985" s="384">
        <v>3.43</v>
      </c>
    </row>
    <row r="4986" spans="1:4" s="380" customFormat="1" ht="13.5" x14ac:dyDescent="0.25">
      <c r="A4986" s="383">
        <v>91172</v>
      </c>
      <c r="B4986" s="383" t="s">
        <v>4739</v>
      </c>
      <c r="C4986" s="383" t="s">
        <v>51</v>
      </c>
      <c r="D4986" s="384">
        <v>5.05</v>
      </c>
    </row>
    <row r="4987" spans="1:4" s="380" customFormat="1" ht="13.5" x14ac:dyDescent="0.25">
      <c r="A4987" s="383">
        <v>91173</v>
      </c>
      <c r="B4987" s="383" t="s">
        <v>4740</v>
      </c>
      <c r="C4987" s="383" t="s">
        <v>51</v>
      </c>
      <c r="D4987" s="384">
        <v>1.38</v>
      </c>
    </row>
    <row r="4988" spans="1:4" s="380" customFormat="1" ht="13.5" x14ac:dyDescent="0.25">
      <c r="A4988" s="383">
        <v>91174</v>
      </c>
      <c r="B4988" s="383" t="s">
        <v>4741</v>
      </c>
      <c r="C4988" s="383" t="s">
        <v>51</v>
      </c>
      <c r="D4988" s="384">
        <v>2.72</v>
      </c>
    </row>
    <row r="4989" spans="1:4" s="380" customFormat="1" ht="13.5" x14ac:dyDescent="0.25">
      <c r="A4989" s="383">
        <v>91175</v>
      </c>
      <c r="B4989" s="383" t="s">
        <v>4742</v>
      </c>
      <c r="C4989" s="383" t="s">
        <v>51</v>
      </c>
      <c r="D4989" s="384">
        <v>4.4400000000000004</v>
      </c>
    </row>
    <row r="4990" spans="1:4" s="380" customFormat="1" ht="13.5" x14ac:dyDescent="0.25">
      <c r="A4990" s="383">
        <v>91176</v>
      </c>
      <c r="B4990" s="383" t="s">
        <v>4743</v>
      </c>
      <c r="C4990" s="383" t="s">
        <v>51</v>
      </c>
      <c r="D4990" s="384">
        <v>23.83</v>
      </c>
    </row>
    <row r="4991" spans="1:4" s="380" customFormat="1" ht="13.5" x14ac:dyDescent="0.25">
      <c r="A4991" s="383">
        <v>91177</v>
      </c>
      <c r="B4991" s="383" t="s">
        <v>4744</v>
      </c>
      <c r="C4991" s="383" t="s">
        <v>51</v>
      </c>
      <c r="D4991" s="384">
        <v>11.65</v>
      </c>
    </row>
    <row r="4992" spans="1:4" s="380" customFormat="1" ht="13.5" x14ac:dyDescent="0.25">
      <c r="A4992" s="383">
        <v>91178</v>
      </c>
      <c r="B4992" s="383" t="s">
        <v>4745</v>
      </c>
      <c r="C4992" s="383" t="s">
        <v>51</v>
      </c>
      <c r="D4992" s="384">
        <v>13.28</v>
      </c>
    </row>
    <row r="4993" spans="1:4" s="380" customFormat="1" ht="13.5" x14ac:dyDescent="0.25">
      <c r="A4993" s="383">
        <v>91179</v>
      </c>
      <c r="B4993" s="383" t="s">
        <v>4746</v>
      </c>
      <c r="C4993" s="383" t="s">
        <v>51</v>
      </c>
      <c r="D4993" s="384">
        <v>6.11</v>
      </c>
    </row>
    <row r="4994" spans="1:4" s="380" customFormat="1" ht="13.5" x14ac:dyDescent="0.25">
      <c r="A4994" s="383">
        <v>91180</v>
      </c>
      <c r="B4994" s="383" t="s">
        <v>4747</v>
      </c>
      <c r="C4994" s="383" t="s">
        <v>51</v>
      </c>
      <c r="D4994" s="384">
        <v>5.58</v>
      </c>
    </row>
    <row r="4995" spans="1:4" s="380" customFormat="1" ht="13.5" x14ac:dyDescent="0.25">
      <c r="A4995" s="383">
        <v>91181</v>
      </c>
      <c r="B4995" s="383" t="s">
        <v>4748</v>
      </c>
      <c r="C4995" s="383" t="s">
        <v>51</v>
      </c>
      <c r="D4995" s="384">
        <v>6.31</v>
      </c>
    </row>
    <row r="4996" spans="1:4" s="380" customFormat="1" ht="13.5" x14ac:dyDescent="0.25">
      <c r="A4996" s="383">
        <v>91182</v>
      </c>
      <c r="B4996" s="383" t="s">
        <v>4749</v>
      </c>
      <c r="C4996" s="383" t="s">
        <v>51</v>
      </c>
      <c r="D4996" s="384">
        <v>24.59</v>
      </c>
    </row>
    <row r="4997" spans="1:4" s="380" customFormat="1" ht="13.5" x14ac:dyDescent="0.25">
      <c r="A4997" s="383">
        <v>91183</v>
      </c>
      <c r="B4997" s="383" t="s">
        <v>4750</v>
      </c>
      <c r="C4997" s="383" t="s">
        <v>51</v>
      </c>
      <c r="D4997" s="384">
        <v>12.15</v>
      </c>
    </row>
    <row r="4998" spans="1:4" s="380" customFormat="1" ht="13.5" x14ac:dyDescent="0.25">
      <c r="A4998" s="383">
        <v>91184</v>
      </c>
      <c r="B4998" s="383" t="s">
        <v>4751</v>
      </c>
      <c r="C4998" s="383" t="s">
        <v>51</v>
      </c>
      <c r="D4998" s="384">
        <v>11.36</v>
      </c>
    </row>
    <row r="4999" spans="1:4" s="380" customFormat="1" ht="13.5" x14ac:dyDescent="0.25">
      <c r="A4999" s="383">
        <v>91185</v>
      </c>
      <c r="B4999" s="383" t="s">
        <v>4752</v>
      </c>
      <c r="C4999" s="383" t="s">
        <v>51</v>
      </c>
      <c r="D4999" s="384">
        <v>6.3</v>
      </c>
    </row>
    <row r="5000" spans="1:4" s="380" customFormat="1" ht="13.5" x14ac:dyDescent="0.25">
      <c r="A5000" s="383">
        <v>91186</v>
      </c>
      <c r="B5000" s="383" t="s">
        <v>4753</v>
      </c>
      <c r="C5000" s="383" t="s">
        <v>51</v>
      </c>
      <c r="D5000" s="384">
        <v>5.18</v>
      </c>
    </row>
    <row r="5001" spans="1:4" s="380" customFormat="1" ht="13.5" x14ac:dyDescent="0.25">
      <c r="A5001" s="383">
        <v>91187</v>
      </c>
      <c r="B5001" s="383" t="s">
        <v>4754</v>
      </c>
      <c r="C5001" s="383" t="s">
        <v>51</v>
      </c>
      <c r="D5001" s="384">
        <v>5.99</v>
      </c>
    </row>
    <row r="5002" spans="1:4" s="380" customFormat="1" ht="13.5" x14ac:dyDescent="0.25">
      <c r="A5002" s="383">
        <v>91188</v>
      </c>
      <c r="B5002" s="383" t="s">
        <v>4755</v>
      </c>
      <c r="C5002" s="383" t="s">
        <v>8</v>
      </c>
      <c r="D5002" s="384">
        <v>6.61</v>
      </c>
    </row>
    <row r="5003" spans="1:4" s="380" customFormat="1" ht="13.5" x14ac:dyDescent="0.25">
      <c r="A5003" s="383">
        <v>91189</v>
      </c>
      <c r="B5003" s="383" t="s">
        <v>4756</v>
      </c>
      <c r="C5003" s="383" t="s">
        <v>8</v>
      </c>
      <c r="D5003" s="384">
        <v>47.52</v>
      </c>
    </row>
    <row r="5004" spans="1:4" s="380" customFormat="1" ht="13.5" x14ac:dyDescent="0.25">
      <c r="A5004" s="383">
        <v>91190</v>
      </c>
      <c r="B5004" s="383" t="s">
        <v>4757</v>
      </c>
      <c r="C5004" s="383" t="s">
        <v>8</v>
      </c>
      <c r="D5004" s="384">
        <v>4.5599999999999996</v>
      </c>
    </row>
    <row r="5005" spans="1:4" s="380" customFormat="1" ht="13.5" x14ac:dyDescent="0.25">
      <c r="A5005" s="383">
        <v>91191</v>
      </c>
      <c r="B5005" s="383" t="s">
        <v>4758</v>
      </c>
      <c r="C5005" s="383" t="s">
        <v>8</v>
      </c>
      <c r="D5005" s="384">
        <v>4.83</v>
      </c>
    </row>
    <row r="5006" spans="1:4" s="380" customFormat="1" ht="13.5" x14ac:dyDescent="0.25">
      <c r="A5006" s="383">
        <v>91192</v>
      </c>
      <c r="B5006" s="383" t="s">
        <v>4759</v>
      </c>
      <c r="C5006" s="383" t="s">
        <v>8</v>
      </c>
      <c r="D5006" s="384">
        <v>5.36</v>
      </c>
    </row>
    <row r="5007" spans="1:4" s="380" customFormat="1" ht="13.5" x14ac:dyDescent="0.25">
      <c r="A5007" s="383">
        <v>91222</v>
      </c>
      <c r="B5007" s="383" t="s">
        <v>4760</v>
      </c>
      <c r="C5007" s="383" t="s">
        <v>51</v>
      </c>
      <c r="D5007" s="384">
        <v>12.68</v>
      </c>
    </row>
    <row r="5008" spans="1:4" s="380" customFormat="1" ht="13.5" x14ac:dyDescent="0.25">
      <c r="A5008" s="383">
        <v>94480</v>
      </c>
      <c r="B5008" s="383" t="s">
        <v>4761</v>
      </c>
      <c r="C5008" s="383" t="s">
        <v>8</v>
      </c>
      <c r="D5008" s="385">
        <v>2520.09</v>
      </c>
    </row>
    <row r="5009" spans="1:4" s="380" customFormat="1" ht="13.5" x14ac:dyDescent="0.25">
      <c r="A5009" s="383">
        <v>94481</v>
      </c>
      <c r="B5009" s="383" t="s">
        <v>4762</v>
      </c>
      <c r="C5009" s="383" t="s">
        <v>8</v>
      </c>
      <c r="D5009" s="385">
        <v>1764.32</v>
      </c>
    </row>
    <row r="5010" spans="1:4" s="380" customFormat="1" ht="13.5" x14ac:dyDescent="0.25">
      <c r="A5010" s="383">
        <v>94482</v>
      </c>
      <c r="B5010" s="383" t="s">
        <v>4763</v>
      </c>
      <c r="C5010" s="383" t="s">
        <v>8</v>
      </c>
      <c r="D5010" s="385">
        <v>1386</v>
      </c>
    </row>
    <row r="5011" spans="1:4" s="380" customFormat="1" ht="13.5" x14ac:dyDescent="0.25">
      <c r="A5011" s="383">
        <v>94483</v>
      </c>
      <c r="B5011" s="383" t="s">
        <v>4764</v>
      </c>
      <c r="C5011" s="383" t="s">
        <v>8</v>
      </c>
      <c r="D5011" s="385">
        <v>1162.82</v>
      </c>
    </row>
    <row r="5012" spans="1:4" s="380" customFormat="1" ht="13.5" x14ac:dyDescent="0.25">
      <c r="A5012" s="383">
        <v>95541</v>
      </c>
      <c r="B5012" s="383" t="s">
        <v>4765</v>
      </c>
      <c r="C5012" s="383" t="s">
        <v>8</v>
      </c>
      <c r="D5012" s="384">
        <v>4.2</v>
      </c>
    </row>
    <row r="5013" spans="1:4" s="380" customFormat="1" ht="13.5" x14ac:dyDescent="0.25">
      <c r="A5013" s="383">
        <v>96559</v>
      </c>
      <c r="B5013" s="383" t="s">
        <v>4766</v>
      </c>
      <c r="C5013" s="383" t="s">
        <v>4</v>
      </c>
      <c r="D5013" s="384">
        <v>26.3</v>
      </c>
    </row>
    <row r="5014" spans="1:4" s="380" customFormat="1" ht="13.5" x14ac:dyDescent="0.25">
      <c r="A5014" s="383">
        <v>96560</v>
      </c>
      <c r="B5014" s="383" t="s">
        <v>4767</v>
      </c>
      <c r="C5014" s="383" t="s">
        <v>4</v>
      </c>
      <c r="D5014" s="384">
        <v>18.329999999999998</v>
      </c>
    </row>
    <row r="5015" spans="1:4" s="380" customFormat="1" ht="13.5" x14ac:dyDescent="0.25">
      <c r="A5015" s="383">
        <v>96561</v>
      </c>
      <c r="B5015" s="383" t="s">
        <v>4768</v>
      </c>
      <c r="C5015" s="383" t="s">
        <v>4</v>
      </c>
      <c r="D5015" s="384">
        <v>13.73</v>
      </c>
    </row>
    <row r="5016" spans="1:4" s="380" customFormat="1" ht="13.5" x14ac:dyDescent="0.25">
      <c r="A5016" s="383">
        <v>96562</v>
      </c>
      <c r="B5016" s="383" t="s">
        <v>4769</v>
      </c>
      <c r="C5016" s="383" t="s">
        <v>51</v>
      </c>
      <c r="D5016" s="384">
        <v>16.82</v>
      </c>
    </row>
    <row r="5017" spans="1:4" s="380" customFormat="1" ht="13.5" x14ac:dyDescent="0.25">
      <c r="A5017" s="383">
        <v>96563</v>
      </c>
      <c r="B5017" s="383" t="s">
        <v>14960</v>
      </c>
      <c r="C5017" s="383" t="s">
        <v>51</v>
      </c>
      <c r="D5017" s="384">
        <v>21.65</v>
      </c>
    </row>
    <row r="5018" spans="1:4" s="380" customFormat="1" ht="13.5" x14ac:dyDescent="0.25">
      <c r="A5018" s="383">
        <v>101802</v>
      </c>
      <c r="B5018" s="383" t="s">
        <v>12754</v>
      </c>
      <c r="C5018" s="383" t="s">
        <v>8</v>
      </c>
      <c r="D5018" s="385">
        <v>1474.42</v>
      </c>
    </row>
    <row r="5019" spans="1:4" s="380" customFormat="1" ht="13.5" x14ac:dyDescent="0.25">
      <c r="A5019" s="383">
        <v>101803</v>
      </c>
      <c r="B5019" s="383" t="s">
        <v>12755</v>
      </c>
      <c r="C5019" s="383" t="s">
        <v>8</v>
      </c>
      <c r="D5019" s="384">
        <v>906.35</v>
      </c>
    </row>
    <row r="5020" spans="1:4" s="380" customFormat="1" ht="13.5" x14ac:dyDescent="0.25">
      <c r="A5020" s="383">
        <v>101804</v>
      </c>
      <c r="B5020" s="383" t="s">
        <v>12756</v>
      </c>
      <c r="C5020" s="383" t="s">
        <v>8</v>
      </c>
      <c r="D5020" s="385">
        <v>1145.3800000000001</v>
      </c>
    </row>
    <row r="5021" spans="1:4" s="380" customFormat="1" ht="13.5" x14ac:dyDescent="0.25">
      <c r="A5021" s="383">
        <v>101805</v>
      </c>
      <c r="B5021" s="383" t="s">
        <v>12757</v>
      </c>
      <c r="C5021" s="383" t="s">
        <v>8</v>
      </c>
      <c r="D5021" s="385">
        <v>1461.73</v>
      </c>
    </row>
    <row r="5022" spans="1:4" s="380" customFormat="1" ht="13.5" x14ac:dyDescent="0.25">
      <c r="A5022" s="383">
        <v>102111</v>
      </c>
      <c r="B5022" s="383" t="s">
        <v>12758</v>
      </c>
      <c r="C5022" s="383" t="s">
        <v>8</v>
      </c>
      <c r="D5022" s="384">
        <v>973.74</v>
      </c>
    </row>
    <row r="5023" spans="1:4" s="380" customFormat="1" ht="13.5" x14ac:dyDescent="0.25">
      <c r="A5023" s="383">
        <v>102112</v>
      </c>
      <c r="B5023" s="383" t="s">
        <v>12759</v>
      </c>
      <c r="C5023" s="383" t="s">
        <v>8</v>
      </c>
      <c r="D5023" s="384">
        <v>117.28</v>
      </c>
    </row>
    <row r="5024" spans="1:4" s="380" customFormat="1" ht="13.5" x14ac:dyDescent="0.25">
      <c r="A5024" s="383">
        <v>102113</v>
      </c>
      <c r="B5024" s="383" t="s">
        <v>12760</v>
      </c>
      <c r="C5024" s="383" t="s">
        <v>8</v>
      </c>
      <c r="D5024" s="385">
        <v>1563.98</v>
      </c>
    </row>
    <row r="5025" spans="1:4" s="380" customFormat="1" ht="13.5" x14ac:dyDescent="0.25">
      <c r="A5025" s="383">
        <v>102114</v>
      </c>
      <c r="B5025" s="383" t="s">
        <v>12761</v>
      </c>
      <c r="C5025" s="383" t="s">
        <v>8</v>
      </c>
      <c r="D5025" s="384">
        <v>120.28</v>
      </c>
    </row>
    <row r="5026" spans="1:4" s="380" customFormat="1" ht="13.5" x14ac:dyDescent="0.25">
      <c r="A5026" s="383">
        <v>102115</v>
      </c>
      <c r="B5026" s="383" t="s">
        <v>12762</v>
      </c>
      <c r="C5026" s="383" t="s">
        <v>8</v>
      </c>
      <c r="D5026" s="385">
        <v>2737.45</v>
      </c>
    </row>
    <row r="5027" spans="1:4" s="380" customFormat="1" ht="13.5" x14ac:dyDescent="0.25">
      <c r="A5027" s="383">
        <v>102116</v>
      </c>
      <c r="B5027" s="383" t="s">
        <v>12763</v>
      </c>
      <c r="C5027" s="383" t="s">
        <v>8</v>
      </c>
      <c r="D5027" s="385">
        <v>1671.56</v>
      </c>
    </row>
    <row r="5028" spans="1:4" s="380" customFormat="1" ht="13.5" x14ac:dyDescent="0.25">
      <c r="A5028" s="383">
        <v>102117</v>
      </c>
      <c r="B5028" s="383" t="s">
        <v>12764</v>
      </c>
      <c r="C5028" s="383" t="s">
        <v>8</v>
      </c>
      <c r="D5028" s="384">
        <v>123.92</v>
      </c>
    </row>
    <row r="5029" spans="1:4" s="380" customFormat="1" ht="13.5" x14ac:dyDescent="0.25">
      <c r="A5029" s="383">
        <v>102118</v>
      </c>
      <c r="B5029" s="383" t="s">
        <v>12765</v>
      </c>
      <c r="C5029" s="383" t="s">
        <v>8</v>
      </c>
      <c r="D5029" s="385">
        <v>2286.5100000000002</v>
      </c>
    </row>
    <row r="5030" spans="1:4" s="380" customFormat="1" ht="13.5" x14ac:dyDescent="0.25">
      <c r="A5030" s="383">
        <v>102119</v>
      </c>
      <c r="B5030" s="383" t="s">
        <v>12766</v>
      </c>
      <c r="C5030" s="383" t="s">
        <v>8</v>
      </c>
      <c r="D5030" s="384">
        <v>127.06</v>
      </c>
    </row>
    <row r="5031" spans="1:4" s="380" customFormat="1" ht="13.5" x14ac:dyDescent="0.25">
      <c r="A5031" s="383">
        <v>102121</v>
      </c>
      <c r="B5031" s="383" t="s">
        <v>12767</v>
      </c>
      <c r="C5031" s="383" t="s">
        <v>8</v>
      </c>
      <c r="D5031" s="384">
        <v>159.84</v>
      </c>
    </row>
    <row r="5032" spans="1:4" s="380" customFormat="1" ht="13.5" x14ac:dyDescent="0.25">
      <c r="A5032" s="383">
        <v>102122</v>
      </c>
      <c r="B5032" s="383" t="s">
        <v>12768</v>
      </c>
      <c r="C5032" s="383" t="s">
        <v>8</v>
      </c>
      <c r="D5032" s="385">
        <v>7785.25</v>
      </c>
    </row>
    <row r="5033" spans="1:4" s="380" customFormat="1" ht="13.5" x14ac:dyDescent="0.25">
      <c r="A5033" s="383">
        <v>102123</v>
      </c>
      <c r="B5033" s="383" t="s">
        <v>12769</v>
      </c>
      <c r="C5033" s="383" t="s">
        <v>8</v>
      </c>
      <c r="D5033" s="384">
        <v>169.18</v>
      </c>
    </row>
    <row r="5034" spans="1:4" s="380" customFormat="1" ht="13.5" x14ac:dyDescent="0.25">
      <c r="A5034" s="383">
        <v>102136</v>
      </c>
      <c r="B5034" s="383" t="s">
        <v>12770</v>
      </c>
      <c r="C5034" s="383" t="s">
        <v>8</v>
      </c>
      <c r="D5034" s="384">
        <v>61.44</v>
      </c>
    </row>
    <row r="5035" spans="1:4" s="380" customFormat="1" ht="13.5" x14ac:dyDescent="0.25">
      <c r="A5035" s="383">
        <v>102137</v>
      </c>
      <c r="B5035" s="383" t="s">
        <v>12771</v>
      </c>
      <c r="C5035" s="383" t="s">
        <v>8</v>
      </c>
      <c r="D5035" s="384">
        <v>75.22</v>
      </c>
    </row>
    <row r="5036" spans="1:4" s="380" customFormat="1" ht="13.5" x14ac:dyDescent="0.25">
      <c r="A5036" s="383">
        <v>102138</v>
      </c>
      <c r="B5036" s="383" t="s">
        <v>12772</v>
      </c>
      <c r="C5036" s="383" t="s">
        <v>8</v>
      </c>
      <c r="D5036" s="384">
        <v>184.39</v>
      </c>
    </row>
    <row r="5037" spans="1:4" s="380" customFormat="1" ht="13.5" x14ac:dyDescent="0.25">
      <c r="A5037" s="383">
        <v>93350</v>
      </c>
      <c r="B5037" s="383" t="s">
        <v>4770</v>
      </c>
      <c r="C5037" s="383" t="s">
        <v>8</v>
      </c>
      <c r="D5037" s="385">
        <v>1083.28</v>
      </c>
    </row>
    <row r="5038" spans="1:4" s="380" customFormat="1" ht="13.5" x14ac:dyDescent="0.25">
      <c r="A5038" s="383">
        <v>93351</v>
      </c>
      <c r="B5038" s="383" t="s">
        <v>4771</v>
      </c>
      <c r="C5038" s="383" t="s">
        <v>8</v>
      </c>
      <c r="D5038" s="384">
        <v>886.64</v>
      </c>
    </row>
    <row r="5039" spans="1:4" s="380" customFormat="1" ht="13.5" x14ac:dyDescent="0.25">
      <c r="A5039" s="383">
        <v>93352</v>
      </c>
      <c r="B5039" s="383" t="s">
        <v>4772</v>
      </c>
      <c r="C5039" s="383" t="s">
        <v>8</v>
      </c>
      <c r="D5039" s="384">
        <v>690.75</v>
      </c>
    </row>
    <row r="5040" spans="1:4" s="380" customFormat="1" ht="13.5" x14ac:dyDescent="0.25">
      <c r="A5040" s="383">
        <v>93353</v>
      </c>
      <c r="B5040" s="383" t="s">
        <v>4773</v>
      </c>
      <c r="C5040" s="383" t="s">
        <v>8</v>
      </c>
      <c r="D5040" s="384">
        <v>499.07</v>
      </c>
    </row>
    <row r="5041" spans="1:4" s="380" customFormat="1" ht="13.5" x14ac:dyDescent="0.25">
      <c r="A5041" s="383">
        <v>93354</v>
      </c>
      <c r="B5041" s="383" t="s">
        <v>4774</v>
      </c>
      <c r="C5041" s="383" t="s">
        <v>8</v>
      </c>
      <c r="D5041" s="384">
        <v>772.26</v>
      </c>
    </row>
    <row r="5042" spans="1:4" s="380" customFormat="1" ht="13.5" x14ac:dyDescent="0.25">
      <c r="A5042" s="383">
        <v>93355</v>
      </c>
      <c r="B5042" s="383" t="s">
        <v>4775</v>
      </c>
      <c r="C5042" s="383" t="s">
        <v>8</v>
      </c>
      <c r="D5042" s="384">
        <v>641.48</v>
      </c>
    </row>
    <row r="5043" spans="1:4" s="380" customFormat="1" ht="13.5" x14ac:dyDescent="0.25">
      <c r="A5043" s="383">
        <v>93356</v>
      </c>
      <c r="B5043" s="383" t="s">
        <v>4776</v>
      </c>
      <c r="C5043" s="383" t="s">
        <v>8</v>
      </c>
      <c r="D5043" s="384">
        <v>509.61</v>
      </c>
    </row>
    <row r="5044" spans="1:4" s="380" customFormat="1" ht="13.5" x14ac:dyDescent="0.25">
      <c r="A5044" s="383">
        <v>93357</v>
      </c>
      <c r="B5044" s="383" t="s">
        <v>4777</v>
      </c>
      <c r="C5044" s="383" t="s">
        <v>8</v>
      </c>
      <c r="D5044" s="384">
        <v>380.11</v>
      </c>
    </row>
    <row r="5045" spans="1:4" s="380" customFormat="1" ht="13.5" x14ac:dyDescent="0.25">
      <c r="A5045" s="383">
        <v>96520</v>
      </c>
      <c r="B5045" s="383" t="s">
        <v>14961</v>
      </c>
      <c r="C5045" s="383" t="s">
        <v>24</v>
      </c>
      <c r="D5045" s="384">
        <v>83.07</v>
      </c>
    </row>
    <row r="5046" spans="1:4" s="380" customFormat="1" ht="13.5" x14ac:dyDescent="0.25">
      <c r="A5046" s="383">
        <v>96521</v>
      </c>
      <c r="B5046" s="383" t="s">
        <v>14962</v>
      </c>
      <c r="C5046" s="383" t="s">
        <v>24</v>
      </c>
      <c r="D5046" s="384">
        <v>34.75</v>
      </c>
    </row>
    <row r="5047" spans="1:4" s="380" customFormat="1" ht="13.5" x14ac:dyDescent="0.25">
      <c r="A5047" s="383">
        <v>96522</v>
      </c>
      <c r="B5047" s="383" t="s">
        <v>14963</v>
      </c>
      <c r="C5047" s="383" t="s">
        <v>24</v>
      </c>
      <c r="D5047" s="384">
        <v>129.44</v>
      </c>
    </row>
    <row r="5048" spans="1:4" s="380" customFormat="1" ht="13.5" x14ac:dyDescent="0.25">
      <c r="A5048" s="383">
        <v>96523</v>
      </c>
      <c r="B5048" s="383" t="s">
        <v>14964</v>
      </c>
      <c r="C5048" s="383" t="s">
        <v>24</v>
      </c>
      <c r="D5048" s="384">
        <v>82.17</v>
      </c>
    </row>
    <row r="5049" spans="1:4" s="380" customFormat="1" ht="13.5" x14ac:dyDescent="0.25">
      <c r="A5049" s="383">
        <v>96524</v>
      </c>
      <c r="B5049" s="383" t="s">
        <v>14965</v>
      </c>
      <c r="C5049" s="383" t="s">
        <v>24</v>
      </c>
      <c r="D5049" s="384">
        <v>154.16</v>
      </c>
    </row>
    <row r="5050" spans="1:4" s="380" customFormat="1" ht="13.5" x14ac:dyDescent="0.25">
      <c r="A5050" s="383">
        <v>96525</v>
      </c>
      <c r="B5050" s="383" t="s">
        <v>14966</v>
      </c>
      <c r="C5050" s="383" t="s">
        <v>24</v>
      </c>
      <c r="D5050" s="384">
        <v>31.8</v>
      </c>
    </row>
    <row r="5051" spans="1:4" s="380" customFormat="1" ht="13.5" x14ac:dyDescent="0.25">
      <c r="A5051" s="383">
        <v>96526</v>
      </c>
      <c r="B5051" s="383" t="s">
        <v>14967</v>
      </c>
      <c r="C5051" s="383" t="s">
        <v>24</v>
      </c>
      <c r="D5051" s="384">
        <v>261.87</v>
      </c>
    </row>
    <row r="5052" spans="1:4" s="380" customFormat="1" ht="13.5" x14ac:dyDescent="0.25">
      <c r="A5052" s="383">
        <v>96527</v>
      </c>
      <c r="B5052" s="383" t="s">
        <v>14968</v>
      </c>
      <c r="C5052" s="383" t="s">
        <v>24</v>
      </c>
      <c r="D5052" s="384">
        <v>107.74</v>
      </c>
    </row>
    <row r="5053" spans="1:4" s="380" customFormat="1" ht="13.5" x14ac:dyDescent="0.25">
      <c r="A5053" s="383">
        <v>96528</v>
      </c>
      <c r="B5053" s="383" t="s">
        <v>4778</v>
      </c>
      <c r="C5053" s="383" t="s">
        <v>4</v>
      </c>
      <c r="D5053" s="384">
        <v>211.27</v>
      </c>
    </row>
    <row r="5054" spans="1:4" s="380" customFormat="1" ht="13.5" x14ac:dyDescent="0.25">
      <c r="A5054" s="383">
        <v>101114</v>
      </c>
      <c r="B5054" s="383" t="s">
        <v>4779</v>
      </c>
      <c r="C5054" s="383" t="s">
        <v>24</v>
      </c>
      <c r="D5054" s="384">
        <v>3.1</v>
      </c>
    </row>
    <row r="5055" spans="1:4" s="380" customFormat="1" ht="13.5" x14ac:dyDescent="0.25">
      <c r="A5055" s="383">
        <v>101115</v>
      </c>
      <c r="B5055" s="383" t="s">
        <v>4780</v>
      </c>
      <c r="C5055" s="383" t="s">
        <v>24</v>
      </c>
      <c r="D5055" s="384">
        <v>2.61</v>
      </c>
    </row>
    <row r="5056" spans="1:4" s="380" customFormat="1" ht="13.5" x14ac:dyDescent="0.25">
      <c r="A5056" s="383">
        <v>101116</v>
      </c>
      <c r="B5056" s="383" t="s">
        <v>4781</v>
      </c>
      <c r="C5056" s="383" t="s">
        <v>24</v>
      </c>
      <c r="D5056" s="384">
        <v>1.63</v>
      </c>
    </row>
    <row r="5057" spans="1:4" s="380" customFormat="1" ht="13.5" x14ac:dyDescent="0.25">
      <c r="A5057" s="383">
        <v>101117</v>
      </c>
      <c r="B5057" s="383" t="s">
        <v>4782</v>
      </c>
      <c r="C5057" s="383" t="s">
        <v>24</v>
      </c>
      <c r="D5057" s="384">
        <v>2.2799999999999998</v>
      </c>
    </row>
    <row r="5058" spans="1:4" s="380" customFormat="1" ht="13.5" x14ac:dyDescent="0.25">
      <c r="A5058" s="383">
        <v>101118</v>
      </c>
      <c r="B5058" s="383" t="s">
        <v>4783</v>
      </c>
      <c r="C5058" s="383" t="s">
        <v>24</v>
      </c>
      <c r="D5058" s="384">
        <v>2.68</v>
      </c>
    </row>
    <row r="5059" spans="1:4" s="380" customFormat="1" ht="13.5" x14ac:dyDescent="0.25">
      <c r="A5059" s="383">
        <v>101119</v>
      </c>
      <c r="B5059" s="383" t="s">
        <v>4784</v>
      </c>
      <c r="C5059" s="383" t="s">
        <v>24</v>
      </c>
      <c r="D5059" s="384">
        <v>5.92</v>
      </c>
    </row>
    <row r="5060" spans="1:4" s="380" customFormat="1" ht="13.5" x14ac:dyDescent="0.25">
      <c r="A5060" s="383">
        <v>101120</v>
      </c>
      <c r="B5060" s="383" t="s">
        <v>4785</v>
      </c>
      <c r="C5060" s="383" t="s">
        <v>24</v>
      </c>
      <c r="D5060" s="384">
        <v>5.01</v>
      </c>
    </row>
    <row r="5061" spans="1:4" s="380" customFormat="1" ht="13.5" x14ac:dyDescent="0.25">
      <c r="A5061" s="383">
        <v>101121</v>
      </c>
      <c r="B5061" s="383" t="s">
        <v>4786</v>
      </c>
      <c r="C5061" s="383" t="s">
        <v>24</v>
      </c>
      <c r="D5061" s="384">
        <v>3.13</v>
      </c>
    </row>
    <row r="5062" spans="1:4" s="380" customFormat="1" ht="13.5" x14ac:dyDescent="0.25">
      <c r="A5062" s="383">
        <v>101122</v>
      </c>
      <c r="B5062" s="383" t="s">
        <v>4787</v>
      </c>
      <c r="C5062" s="383" t="s">
        <v>24</v>
      </c>
      <c r="D5062" s="384">
        <v>4.3600000000000003</v>
      </c>
    </row>
    <row r="5063" spans="1:4" s="380" customFormat="1" ht="13.5" x14ac:dyDescent="0.25">
      <c r="A5063" s="383">
        <v>101123</v>
      </c>
      <c r="B5063" s="383" t="s">
        <v>4788</v>
      </c>
      <c r="C5063" s="383" t="s">
        <v>24</v>
      </c>
      <c r="D5063" s="384">
        <v>5.12</v>
      </c>
    </row>
    <row r="5064" spans="1:4" s="380" customFormat="1" ht="13.5" x14ac:dyDescent="0.25">
      <c r="A5064" s="383">
        <v>101124</v>
      </c>
      <c r="B5064" s="383" t="s">
        <v>4789</v>
      </c>
      <c r="C5064" s="383" t="s">
        <v>24</v>
      </c>
      <c r="D5064" s="384">
        <v>11</v>
      </c>
    </row>
    <row r="5065" spans="1:4" s="380" customFormat="1" ht="13.5" x14ac:dyDescent="0.25">
      <c r="A5065" s="383">
        <v>101125</v>
      </c>
      <c r="B5065" s="383" t="s">
        <v>4790</v>
      </c>
      <c r="C5065" s="383" t="s">
        <v>24</v>
      </c>
      <c r="D5065" s="384">
        <v>10.51</v>
      </c>
    </row>
    <row r="5066" spans="1:4" s="380" customFormat="1" ht="13.5" x14ac:dyDescent="0.25">
      <c r="A5066" s="383">
        <v>101126</v>
      </c>
      <c r="B5066" s="383" t="s">
        <v>4791</v>
      </c>
      <c r="C5066" s="383" t="s">
        <v>24</v>
      </c>
      <c r="D5066" s="384">
        <v>9.52</v>
      </c>
    </row>
    <row r="5067" spans="1:4" s="380" customFormat="1" ht="13.5" x14ac:dyDescent="0.25">
      <c r="A5067" s="383">
        <v>101127</v>
      </c>
      <c r="B5067" s="383" t="s">
        <v>4792</v>
      </c>
      <c r="C5067" s="383" t="s">
        <v>24</v>
      </c>
      <c r="D5067" s="384">
        <v>10.18</v>
      </c>
    </row>
    <row r="5068" spans="1:4" s="380" customFormat="1" ht="13.5" x14ac:dyDescent="0.25">
      <c r="A5068" s="383">
        <v>101128</v>
      </c>
      <c r="B5068" s="383" t="s">
        <v>4793</v>
      </c>
      <c r="C5068" s="383" t="s">
        <v>24</v>
      </c>
      <c r="D5068" s="384">
        <v>10.58</v>
      </c>
    </row>
    <row r="5069" spans="1:4" s="380" customFormat="1" ht="13.5" x14ac:dyDescent="0.25">
      <c r="A5069" s="383">
        <v>101129</v>
      </c>
      <c r="B5069" s="383" t="s">
        <v>4794</v>
      </c>
      <c r="C5069" s="383" t="s">
        <v>24</v>
      </c>
      <c r="D5069" s="384">
        <v>14.13</v>
      </c>
    </row>
    <row r="5070" spans="1:4" s="380" customFormat="1" ht="13.5" x14ac:dyDescent="0.25">
      <c r="A5070" s="383">
        <v>101130</v>
      </c>
      <c r="B5070" s="383" t="s">
        <v>4795</v>
      </c>
      <c r="C5070" s="383" t="s">
        <v>24</v>
      </c>
      <c r="D5070" s="384">
        <v>13.22</v>
      </c>
    </row>
    <row r="5071" spans="1:4" s="380" customFormat="1" ht="13.5" x14ac:dyDescent="0.25">
      <c r="A5071" s="383">
        <v>101131</v>
      </c>
      <c r="B5071" s="383" t="s">
        <v>4796</v>
      </c>
      <c r="C5071" s="383" t="s">
        <v>24</v>
      </c>
      <c r="D5071" s="384">
        <v>11.34</v>
      </c>
    </row>
    <row r="5072" spans="1:4" s="380" customFormat="1" ht="13.5" x14ac:dyDescent="0.25">
      <c r="A5072" s="383">
        <v>101132</v>
      </c>
      <c r="B5072" s="383" t="s">
        <v>4797</v>
      </c>
      <c r="C5072" s="383" t="s">
        <v>24</v>
      </c>
      <c r="D5072" s="384">
        <v>12.57</v>
      </c>
    </row>
    <row r="5073" spans="1:4" s="380" customFormat="1" ht="13.5" x14ac:dyDescent="0.25">
      <c r="A5073" s="383">
        <v>101133</v>
      </c>
      <c r="B5073" s="383" t="s">
        <v>4798</v>
      </c>
      <c r="C5073" s="383" t="s">
        <v>24</v>
      </c>
      <c r="D5073" s="384">
        <v>13.33</v>
      </c>
    </row>
    <row r="5074" spans="1:4" s="380" customFormat="1" ht="13.5" x14ac:dyDescent="0.25">
      <c r="A5074" s="383">
        <v>101134</v>
      </c>
      <c r="B5074" s="383" t="s">
        <v>4799</v>
      </c>
      <c r="C5074" s="383" t="s">
        <v>24</v>
      </c>
      <c r="D5074" s="384">
        <v>11.48</v>
      </c>
    </row>
    <row r="5075" spans="1:4" s="380" customFormat="1" ht="13.5" x14ac:dyDescent="0.25">
      <c r="A5075" s="383">
        <v>101135</v>
      </c>
      <c r="B5075" s="383" t="s">
        <v>4800</v>
      </c>
      <c r="C5075" s="383" t="s">
        <v>24</v>
      </c>
      <c r="D5075" s="384">
        <v>10.99</v>
      </c>
    </row>
    <row r="5076" spans="1:4" s="380" customFormat="1" ht="13.5" x14ac:dyDescent="0.25">
      <c r="A5076" s="383">
        <v>101136</v>
      </c>
      <c r="B5076" s="383" t="s">
        <v>4801</v>
      </c>
      <c r="C5076" s="383" t="s">
        <v>24</v>
      </c>
      <c r="D5076" s="384">
        <v>10.01</v>
      </c>
    </row>
    <row r="5077" spans="1:4" s="380" customFormat="1" ht="13.5" x14ac:dyDescent="0.25">
      <c r="A5077" s="383">
        <v>101137</v>
      </c>
      <c r="B5077" s="383" t="s">
        <v>4802</v>
      </c>
      <c r="C5077" s="383" t="s">
        <v>24</v>
      </c>
      <c r="D5077" s="384">
        <v>10.66</v>
      </c>
    </row>
    <row r="5078" spans="1:4" s="380" customFormat="1" ht="13.5" x14ac:dyDescent="0.25">
      <c r="A5078" s="383">
        <v>101138</v>
      </c>
      <c r="B5078" s="383" t="s">
        <v>4803</v>
      </c>
      <c r="C5078" s="383" t="s">
        <v>24</v>
      </c>
      <c r="D5078" s="384">
        <v>11.06</v>
      </c>
    </row>
    <row r="5079" spans="1:4" s="380" customFormat="1" ht="13.5" x14ac:dyDescent="0.25">
      <c r="A5079" s="383">
        <v>101139</v>
      </c>
      <c r="B5079" s="383" t="s">
        <v>4804</v>
      </c>
      <c r="C5079" s="383" t="s">
        <v>24</v>
      </c>
      <c r="D5079" s="384">
        <v>14.63</v>
      </c>
    </row>
    <row r="5080" spans="1:4" s="380" customFormat="1" ht="13.5" x14ac:dyDescent="0.25">
      <c r="A5080" s="383">
        <v>101140</v>
      </c>
      <c r="B5080" s="383" t="s">
        <v>4805</v>
      </c>
      <c r="C5080" s="383" t="s">
        <v>24</v>
      </c>
      <c r="D5080" s="384">
        <v>13.72</v>
      </c>
    </row>
    <row r="5081" spans="1:4" s="380" customFormat="1" ht="13.5" x14ac:dyDescent="0.25">
      <c r="A5081" s="383">
        <v>101141</v>
      </c>
      <c r="B5081" s="383" t="s">
        <v>4806</v>
      </c>
      <c r="C5081" s="383" t="s">
        <v>24</v>
      </c>
      <c r="D5081" s="384">
        <v>11.84</v>
      </c>
    </row>
    <row r="5082" spans="1:4" s="380" customFormat="1" ht="13.5" x14ac:dyDescent="0.25">
      <c r="A5082" s="383">
        <v>101142</v>
      </c>
      <c r="B5082" s="383" t="s">
        <v>4807</v>
      </c>
      <c r="C5082" s="383" t="s">
        <v>24</v>
      </c>
      <c r="D5082" s="384">
        <v>13.07</v>
      </c>
    </row>
    <row r="5083" spans="1:4" s="380" customFormat="1" ht="13.5" x14ac:dyDescent="0.25">
      <c r="A5083" s="383">
        <v>101143</v>
      </c>
      <c r="B5083" s="383" t="s">
        <v>4808</v>
      </c>
      <c r="C5083" s="383" t="s">
        <v>24</v>
      </c>
      <c r="D5083" s="384">
        <v>13.83</v>
      </c>
    </row>
    <row r="5084" spans="1:4" s="380" customFormat="1" ht="13.5" x14ac:dyDescent="0.25">
      <c r="A5084" s="383">
        <v>101144</v>
      </c>
      <c r="B5084" s="383" t="s">
        <v>4809</v>
      </c>
      <c r="C5084" s="383" t="s">
        <v>24</v>
      </c>
      <c r="D5084" s="384">
        <v>11.72</v>
      </c>
    </row>
    <row r="5085" spans="1:4" s="380" customFormat="1" ht="13.5" x14ac:dyDescent="0.25">
      <c r="A5085" s="383">
        <v>101145</v>
      </c>
      <c r="B5085" s="383" t="s">
        <v>4810</v>
      </c>
      <c r="C5085" s="383" t="s">
        <v>24</v>
      </c>
      <c r="D5085" s="384">
        <v>11.23</v>
      </c>
    </row>
    <row r="5086" spans="1:4" s="380" customFormat="1" ht="13.5" x14ac:dyDescent="0.25">
      <c r="A5086" s="383">
        <v>101146</v>
      </c>
      <c r="B5086" s="383" t="s">
        <v>4811</v>
      </c>
      <c r="C5086" s="383" t="s">
        <v>24</v>
      </c>
      <c r="D5086" s="384">
        <v>10.25</v>
      </c>
    </row>
    <row r="5087" spans="1:4" s="380" customFormat="1" ht="13.5" x14ac:dyDescent="0.25">
      <c r="A5087" s="383">
        <v>101147</v>
      </c>
      <c r="B5087" s="383" t="s">
        <v>4812</v>
      </c>
      <c r="C5087" s="383" t="s">
        <v>24</v>
      </c>
      <c r="D5087" s="384">
        <v>10.9</v>
      </c>
    </row>
    <row r="5088" spans="1:4" s="380" customFormat="1" ht="13.5" x14ac:dyDescent="0.25">
      <c r="A5088" s="383">
        <v>101148</v>
      </c>
      <c r="B5088" s="383" t="s">
        <v>4813</v>
      </c>
      <c r="C5088" s="383" t="s">
        <v>24</v>
      </c>
      <c r="D5088" s="384">
        <v>11.3</v>
      </c>
    </row>
    <row r="5089" spans="1:4" s="380" customFormat="1" ht="13.5" x14ac:dyDescent="0.25">
      <c r="A5089" s="383">
        <v>101149</v>
      </c>
      <c r="B5089" s="383" t="s">
        <v>4814</v>
      </c>
      <c r="C5089" s="383" t="s">
        <v>24</v>
      </c>
      <c r="D5089" s="384">
        <v>14.89</v>
      </c>
    </row>
    <row r="5090" spans="1:4" s="380" customFormat="1" ht="13.5" x14ac:dyDescent="0.25">
      <c r="A5090" s="383">
        <v>101150</v>
      </c>
      <c r="B5090" s="383" t="s">
        <v>4815</v>
      </c>
      <c r="C5090" s="383" t="s">
        <v>24</v>
      </c>
      <c r="D5090" s="384">
        <v>13.98</v>
      </c>
    </row>
    <row r="5091" spans="1:4" s="380" customFormat="1" ht="13.5" x14ac:dyDescent="0.25">
      <c r="A5091" s="383">
        <v>101151</v>
      </c>
      <c r="B5091" s="383" t="s">
        <v>4816</v>
      </c>
      <c r="C5091" s="383" t="s">
        <v>24</v>
      </c>
      <c r="D5091" s="384">
        <v>12.1</v>
      </c>
    </row>
    <row r="5092" spans="1:4" s="380" customFormat="1" ht="13.5" x14ac:dyDescent="0.25">
      <c r="A5092" s="383">
        <v>101152</v>
      </c>
      <c r="B5092" s="383" t="s">
        <v>4817</v>
      </c>
      <c r="C5092" s="383" t="s">
        <v>24</v>
      </c>
      <c r="D5092" s="384">
        <v>13.33</v>
      </c>
    </row>
    <row r="5093" spans="1:4" s="380" customFormat="1" ht="13.5" x14ac:dyDescent="0.25">
      <c r="A5093" s="383">
        <v>101153</v>
      </c>
      <c r="B5093" s="383" t="s">
        <v>4818</v>
      </c>
      <c r="C5093" s="383" t="s">
        <v>24</v>
      </c>
      <c r="D5093" s="384">
        <v>14.09</v>
      </c>
    </row>
    <row r="5094" spans="1:4" s="380" customFormat="1" ht="13.5" x14ac:dyDescent="0.25">
      <c r="A5094" s="383">
        <v>101206</v>
      </c>
      <c r="B5094" s="383" t="s">
        <v>4819</v>
      </c>
      <c r="C5094" s="383" t="s">
        <v>24</v>
      </c>
      <c r="D5094" s="384">
        <v>9.33</v>
      </c>
    </row>
    <row r="5095" spans="1:4" s="380" customFormat="1" ht="13.5" x14ac:dyDescent="0.25">
      <c r="A5095" s="383">
        <v>101207</v>
      </c>
      <c r="B5095" s="383" t="s">
        <v>4820</v>
      </c>
      <c r="C5095" s="383" t="s">
        <v>24</v>
      </c>
      <c r="D5095" s="384">
        <v>8.16</v>
      </c>
    </row>
    <row r="5096" spans="1:4" s="380" customFormat="1" ht="13.5" x14ac:dyDescent="0.25">
      <c r="A5096" s="383">
        <v>101208</v>
      </c>
      <c r="B5096" s="383" t="s">
        <v>4821</v>
      </c>
      <c r="C5096" s="383" t="s">
        <v>24</v>
      </c>
      <c r="D5096" s="384">
        <v>7.93</v>
      </c>
    </row>
    <row r="5097" spans="1:4" s="380" customFormat="1" ht="13.5" x14ac:dyDescent="0.25">
      <c r="A5097" s="383">
        <v>101209</v>
      </c>
      <c r="B5097" s="383" t="s">
        <v>4822</v>
      </c>
      <c r="C5097" s="383" t="s">
        <v>24</v>
      </c>
      <c r="D5097" s="384">
        <v>7.35</v>
      </c>
    </row>
    <row r="5098" spans="1:4" s="380" customFormat="1" ht="13.5" x14ac:dyDescent="0.25">
      <c r="A5098" s="383">
        <v>101210</v>
      </c>
      <c r="B5098" s="383" t="s">
        <v>4823</v>
      </c>
      <c r="C5098" s="383" t="s">
        <v>24</v>
      </c>
      <c r="D5098" s="384">
        <v>13.21</v>
      </c>
    </row>
    <row r="5099" spans="1:4" s="380" customFormat="1" ht="13.5" x14ac:dyDescent="0.25">
      <c r="A5099" s="383">
        <v>101211</v>
      </c>
      <c r="B5099" s="383" t="s">
        <v>4824</v>
      </c>
      <c r="C5099" s="383" t="s">
        <v>24</v>
      </c>
      <c r="D5099" s="384">
        <v>14.19</v>
      </c>
    </row>
    <row r="5100" spans="1:4" s="380" customFormat="1" ht="13.5" x14ac:dyDescent="0.25">
      <c r="A5100" s="383">
        <v>101212</v>
      </c>
      <c r="B5100" s="383" t="s">
        <v>4825</v>
      </c>
      <c r="C5100" s="383" t="s">
        <v>24</v>
      </c>
      <c r="D5100" s="384">
        <v>16.54</v>
      </c>
    </row>
    <row r="5101" spans="1:4" s="380" customFormat="1" ht="13.5" x14ac:dyDescent="0.25">
      <c r="A5101" s="383">
        <v>101213</v>
      </c>
      <c r="B5101" s="383" t="s">
        <v>4826</v>
      </c>
      <c r="C5101" s="383" t="s">
        <v>24</v>
      </c>
      <c r="D5101" s="384">
        <v>18.440000000000001</v>
      </c>
    </row>
    <row r="5102" spans="1:4" s="380" customFormat="1" ht="13.5" x14ac:dyDescent="0.25">
      <c r="A5102" s="383">
        <v>101214</v>
      </c>
      <c r="B5102" s="383" t="s">
        <v>4827</v>
      </c>
      <c r="C5102" s="383" t="s">
        <v>24</v>
      </c>
      <c r="D5102" s="384">
        <v>22.38</v>
      </c>
    </row>
    <row r="5103" spans="1:4" s="380" customFormat="1" ht="13.5" x14ac:dyDescent="0.25">
      <c r="A5103" s="383">
        <v>101215</v>
      </c>
      <c r="B5103" s="383" t="s">
        <v>4828</v>
      </c>
      <c r="C5103" s="383" t="s">
        <v>24</v>
      </c>
      <c r="D5103" s="384">
        <v>12.61</v>
      </c>
    </row>
    <row r="5104" spans="1:4" s="380" customFormat="1" ht="13.5" x14ac:dyDescent="0.25">
      <c r="A5104" s="383">
        <v>101216</v>
      </c>
      <c r="B5104" s="383" t="s">
        <v>4829</v>
      </c>
      <c r="C5104" s="383" t="s">
        <v>24</v>
      </c>
      <c r="D5104" s="384">
        <v>13.27</v>
      </c>
    </row>
    <row r="5105" spans="1:4" s="380" customFormat="1" ht="13.5" x14ac:dyDescent="0.25">
      <c r="A5105" s="383">
        <v>101217</v>
      </c>
      <c r="B5105" s="383" t="s">
        <v>4830</v>
      </c>
      <c r="C5105" s="383" t="s">
        <v>24</v>
      </c>
      <c r="D5105" s="384">
        <v>15.42</v>
      </c>
    </row>
    <row r="5106" spans="1:4" s="380" customFormat="1" ht="13.5" x14ac:dyDescent="0.25">
      <c r="A5106" s="383">
        <v>101218</v>
      </c>
      <c r="B5106" s="383" t="s">
        <v>4831</v>
      </c>
      <c r="C5106" s="383" t="s">
        <v>24</v>
      </c>
      <c r="D5106" s="384">
        <v>16.39</v>
      </c>
    </row>
    <row r="5107" spans="1:4" s="380" customFormat="1" ht="13.5" x14ac:dyDescent="0.25">
      <c r="A5107" s="383">
        <v>101219</v>
      </c>
      <c r="B5107" s="383" t="s">
        <v>4832</v>
      </c>
      <c r="C5107" s="383" t="s">
        <v>24</v>
      </c>
      <c r="D5107" s="384">
        <v>19.93</v>
      </c>
    </row>
    <row r="5108" spans="1:4" s="380" customFormat="1" ht="13.5" x14ac:dyDescent="0.25">
      <c r="A5108" s="383">
        <v>101220</v>
      </c>
      <c r="B5108" s="383" t="s">
        <v>4833</v>
      </c>
      <c r="C5108" s="383" t="s">
        <v>24</v>
      </c>
      <c r="D5108" s="384">
        <v>12.43</v>
      </c>
    </row>
    <row r="5109" spans="1:4" s="380" customFormat="1" ht="13.5" x14ac:dyDescent="0.25">
      <c r="A5109" s="383">
        <v>101221</v>
      </c>
      <c r="B5109" s="383" t="s">
        <v>4834</v>
      </c>
      <c r="C5109" s="383" t="s">
        <v>24</v>
      </c>
      <c r="D5109" s="384">
        <v>13.2</v>
      </c>
    </row>
    <row r="5110" spans="1:4" s="380" customFormat="1" ht="13.5" x14ac:dyDescent="0.25">
      <c r="A5110" s="383">
        <v>101222</v>
      </c>
      <c r="B5110" s="383" t="s">
        <v>4835</v>
      </c>
      <c r="C5110" s="383" t="s">
        <v>24</v>
      </c>
      <c r="D5110" s="384">
        <v>15.35</v>
      </c>
    </row>
    <row r="5111" spans="1:4" s="380" customFormat="1" ht="13.5" x14ac:dyDescent="0.25">
      <c r="A5111" s="383">
        <v>101223</v>
      </c>
      <c r="B5111" s="383" t="s">
        <v>4836</v>
      </c>
      <c r="C5111" s="383" t="s">
        <v>24</v>
      </c>
      <c r="D5111" s="384">
        <v>17.05</v>
      </c>
    </row>
    <row r="5112" spans="1:4" s="380" customFormat="1" ht="13.5" x14ac:dyDescent="0.25">
      <c r="A5112" s="383">
        <v>101224</v>
      </c>
      <c r="B5112" s="383" t="s">
        <v>4837</v>
      </c>
      <c r="C5112" s="383" t="s">
        <v>24</v>
      </c>
      <c r="D5112" s="384">
        <v>21.4</v>
      </c>
    </row>
    <row r="5113" spans="1:4" s="380" customFormat="1" ht="13.5" x14ac:dyDescent="0.25">
      <c r="A5113" s="383">
        <v>101225</v>
      </c>
      <c r="B5113" s="383" t="s">
        <v>4838</v>
      </c>
      <c r="C5113" s="383" t="s">
        <v>24</v>
      </c>
      <c r="D5113" s="384">
        <v>11.38</v>
      </c>
    </row>
    <row r="5114" spans="1:4" s="380" customFormat="1" ht="13.5" x14ac:dyDescent="0.25">
      <c r="A5114" s="383">
        <v>101226</v>
      </c>
      <c r="B5114" s="383" t="s">
        <v>4839</v>
      </c>
      <c r="C5114" s="383" t="s">
        <v>24</v>
      </c>
      <c r="D5114" s="384">
        <v>12.04</v>
      </c>
    </row>
    <row r="5115" spans="1:4" s="380" customFormat="1" ht="13.5" x14ac:dyDescent="0.25">
      <c r="A5115" s="383">
        <v>101227</v>
      </c>
      <c r="B5115" s="383" t="s">
        <v>4840</v>
      </c>
      <c r="C5115" s="383" t="s">
        <v>24</v>
      </c>
      <c r="D5115" s="384">
        <v>13.96</v>
      </c>
    </row>
    <row r="5116" spans="1:4" s="380" customFormat="1" ht="13.5" x14ac:dyDescent="0.25">
      <c r="A5116" s="383">
        <v>101228</v>
      </c>
      <c r="B5116" s="383" t="s">
        <v>4841</v>
      </c>
      <c r="C5116" s="383" t="s">
        <v>24</v>
      </c>
      <c r="D5116" s="384">
        <v>14.95</v>
      </c>
    </row>
    <row r="5117" spans="1:4" s="380" customFormat="1" ht="13.5" x14ac:dyDescent="0.25">
      <c r="A5117" s="383">
        <v>101229</v>
      </c>
      <c r="B5117" s="383" t="s">
        <v>4842</v>
      </c>
      <c r="C5117" s="383" t="s">
        <v>24</v>
      </c>
      <c r="D5117" s="384">
        <v>18.84</v>
      </c>
    </row>
    <row r="5118" spans="1:4" s="380" customFormat="1" ht="13.5" x14ac:dyDescent="0.25">
      <c r="A5118" s="383">
        <v>101230</v>
      </c>
      <c r="B5118" s="383" t="s">
        <v>4843</v>
      </c>
      <c r="C5118" s="383" t="s">
        <v>24</v>
      </c>
      <c r="D5118" s="384">
        <v>8.25</v>
      </c>
    </row>
    <row r="5119" spans="1:4" s="380" customFormat="1" ht="13.5" x14ac:dyDescent="0.25">
      <c r="A5119" s="383">
        <v>101231</v>
      </c>
      <c r="B5119" s="383" t="s">
        <v>4844</v>
      </c>
      <c r="C5119" s="383" t="s">
        <v>24</v>
      </c>
      <c r="D5119" s="384">
        <v>7.82</v>
      </c>
    </row>
    <row r="5120" spans="1:4" s="380" customFormat="1" ht="13.5" x14ac:dyDescent="0.25">
      <c r="A5120" s="383">
        <v>101232</v>
      </c>
      <c r="B5120" s="383" t="s">
        <v>4845</v>
      </c>
      <c r="C5120" s="383" t="s">
        <v>24</v>
      </c>
      <c r="D5120" s="384">
        <v>7.11</v>
      </c>
    </row>
    <row r="5121" spans="1:4" s="380" customFormat="1" ht="13.5" x14ac:dyDescent="0.25">
      <c r="A5121" s="383">
        <v>101233</v>
      </c>
      <c r="B5121" s="383" t="s">
        <v>4846</v>
      </c>
      <c r="C5121" s="383" t="s">
        <v>24</v>
      </c>
      <c r="D5121" s="384">
        <v>6.54</v>
      </c>
    </row>
    <row r="5122" spans="1:4" s="380" customFormat="1" ht="13.5" x14ac:dyDescent="0.25">
      <c r="A5122" s="383">
        <v>101234</v>
      </c>
      <c r="B5122" s="383" t="s">
        <v>4847</v>
      </c>
      <c r="C5122" s="383" t="s">
        <v>24</v>
      </c>
      <c r="D5122" s="384">
        <v>12.88</v>
      </c>
    </row>
    <row r="5123" spans="1:4" s="380" customFormat="1" ht="13.5" x14ac:dyDescent="0.25">
      <c r="A5123" s="383">
        <v>101235</v>
      </c>
      <c r="B5123" s="383" t="s">
        <v>4848</v>
      </c>
      <c r="C5123" s="383" t="s">
        <v>24</v>
      </c>
      <c r="D5123" s="384">
        <v>13.62</v>
      </c>
    </row>
    <row r="5124" spans="1:4" s="380" customFormat="1" ht="13.5" x14ac:dyDescent="0.25">
      <c r="A5124" s="383">
        <v>101236</v>
      </c>
      <c r="B5124" s="383" t="s">
        <v>4849</v>
      </c>
      <c r="C5124" s="383" t="s">
        <v>24</v>
      </c>
      <c r="D5124" s="384">
        <v>15.87</v>
      </c>
    </row>
    <row r="5125" spans="1:4" s="380" customFormat="1" ht="13.5" x14ac:dyDescent="0.25">
      <c r="A5125" s="383">
        <v>101237</v>
      </c>
      <c r="B5125" s="383" t="s">
        <v>4850</v>
      </c>
      <c r="C5125" s="383" t="s">
        <v>24</v>
      </c>
      <c r="D5125" s="384">
        <v>16.97</v>
      </c>
    </row>
    <row r="5126" spans="1:4" s="380" customFormat="1" ht="13.5" x14ac:dyDescent="0.25">
      <c r="A5126" s="383">
        <v>101238</v>
      </c>
      <c r="B5126" s="383" t="s">
        <v>4851</v>
      </c>
      <c r="C5126" s="383" t="s">
        <v>24</v>
      </c>
      <c r="D5126" s="384">
        <v>21.46</v>
      </c>
    </row>
    <row r="5127" spans="1:4" s="380" customFormat="1" ht="13.5" x14ac:dyDescent="0.25">
      <c r="A5127" s="383">
        <v>101239</v>
      </c>
      <c r="B5127" s="383" t="s">
        <v>4852</v>
      </c>
      <c r="C5127" s="383" t="s">
        <v>24</v>
      </c>
      <c r="D5127" s="384">
        <v>11.36</v>
      </c>
    </row>
    <row r="5128" spans="1:4" s="380" customFormat="1" ht="13.5" x14ac:dyDescent="0.25">
      <c r="A5128" s="383">
        <v>101240</v>
      </c>
      <c r="B5128" s="383" t="s">
        <v>4853</v>
      </c>
      <c r="C5128" s="383" t="s">
        <v>24</v>
      </c>
      <c r="D5128" s="384">
        <v>12.04</v>
      </c>
    </row>
    <row r="5129" spans="1:4" s="380" customFormat="1" ht="13.5" x14ac:dyDescent="0.25">
      <c r="A5129" s="383">
        <v>101241</v>
      </c>
      <c r="B5129" s="383" t="s">
        <v>4854</v>
      </c>
      <c r="C5129" s="383" t="s">
        <v>24</v>
      </c>
      <c r="D5129" s="384">
        <v>14.05</v>
      </c>
    </row>
    <row r="5130" spans="1:4" s="380" customFormat="1" ht="13.5" x14ac:dyDescent="0.25">
      <c r="A5130" s="383">
        <v>101242</v>
      </c>
      <c r="B5130" s="383" t="s">
        <v>4855</v>
      </c>
      <c r="C5130" s="383" t="s">
        <v>24</v>
      </c>
      <c r="D5130" s="384">
        <v>15.66</v>
      </c>
    </row>
    <row r="5131" spans="1:4" s="380" customFormat="1" ht="13.5" x14ac:dyDescent="0.25">
      <c r="A5131" s="383">
        <v>101243</v>
      </c>
      <c r="B5131" s="383" t="s">
        <v>4856</v>
      </c>
      <c r="C5131" s="383" t="s">
        <v>24</v>
      </c>
      <c r="D5131" s="384">
        <v>19.059999999999999</v>
      </c>
    </row>
    <row r="5132" spans="1:4" s="380" customFormat="1" ht="13.5" x14ac:dyDescent="0.25">
      <c r="A5132" s="383">
        <v>101244</v>
      </c>
      <c r="B5132" s="383" t="s">
        <v>4857</v>
      </c>
      <c r="C5132" s="383" t="s">
        <v>24</v>
      </c>
      <c r="D5132" s="384">
        <v>11.93</v>
      </c>
    </row>
    <row r="5133" spans="1:4" s="380" customFormat="1" ht="13.5" x14ac:dyDescent="0.25">
      <c r="A5133" s="383">
        <v>101245</v>
      </c>
      <c r="B5133" s="383" t="s">
        <v>4858</v>
      </c>
      <c r="C5133" s="383" t="s">
        <v>24</v>
      </c>
      <c r="D5133" s="384">
        <v>12.68</v>
      </c>
    </row>
    <row r="5134" spans="1:4" s="380" customFormat="1" ht="13.5" x14ac:dyDescent="0.25">
      <c r="A5134" s="383">
        <v>101246</v>
      </c>
      <c r="B5134" s="383" t="s">
        <v>4859</v>
      </c>
      <c r="C5134" s="383" t="s">
        <v>24</v>
      </c>
      <c r="D5134" s="384">
        <v>14.75</v>
      </c>
    </row>
    <row r="5135" spans="1:4" s="380" customFormat="1" ht="13.5" x14ac:dyDescent="0.25">
      <c r="A5135" s="383">
        <v>101247</v>
      </c>
      <c r="B5135" s="383" t="s">
        <v>4860</v>
      </c>
      <c r="C5135" s="383" t="s">
        <v>24</v>
      </c>
      <c r="D5135" s="384">
        <v>16.37</v>
      </c>
    </row>
    <row r="5136" spans="1:4" s="380" customFormat="1" ht="13.5" x14ac:dyDescent="0.25">
      <c r="A5136" s="383">
        <v>101248</v>
      </c>
      <c r="B5136" s="383" t="s">
        <v>4861</v>
      </c>
      <c r="C5136" s="383" t="s">
        <v>24</v>
      </c>
      <c r="D5136" s="384">
        <v>20.53</v>
      </c>
    </row>
    <row r="5137" spans="1:4" s="380" customFormat="1" ht="13.5" x14ac:dyDescent="0.25">
      <c r="A5137" s="383">
        <v>101249</v>
      </c>
      <c r="B5137" s="383" t="s">
        <v>4862</v>
      </c>
      <c r="C5137" s="383" t="s">
        <v>24</v>
      </c>
      <c r="D5137" s="384">
        <v>10.4</v>
      </c>
    </row>
    <row r="5138" spans="1:4" s="380" customFormat="1" ht="13.5" x14ac:dyDescent="0.25">
      <c r="A5138" s="383">
        <v>101250</v>
      </c>
      <c r="B5138" s="383" t="s">
        <v>4863</v>
      </c>
      <c r="C5138" s="383" t="s">
        <v>24</v>
      </c>
      <c r="D5138" s="384">
        <v>11.53</v>
      </c>
    </row>
    <row r="5139" spans="1:4" s="380" customFormat="1" ht="13.5" x14ac:dyDescent="0.25">
      <c r="A5139" s="383">
        <v>101251</v>
      </c>
      <c r="B5139" s="383" t="s">
        <v>4864</v>
      </c>
      <c r="C5139" s="383" t="s">
        <v>24</v>
      </c>
      <c r="D5139" s="384">
        <v>13.18</v>
      </c>
    </row>
    <row r="5140" spans="1:4" s="380" customFormat="1" ht="13.5" x14ac:dyDescent="0.25">
      <c r="A5140" s="383">
        <v>101252</v>
      </c>
      <c r="B5140" s="383" t="s">
        <v>4865</v>
      </c>
      <c r="C5140" s="383" t="s">
        <v>24</v>
      </c>
      <c r="D5140" s="384">
        <v>14.33</v>
      </c>
    </row>
    <row r="5141" spans="1:4" s="380" customFormat="1" ht="13.5" x14ac:dyDescent="0.25">
      <c r="A5141" s="383">
        <v>101253</v>
      </c>
      <c r="B5141" s="383" t="s">
        <v>4866</v>
      </c>
      <c r="C5141" s="383" t="s">
        <v>24</v>
      </c>
      <c r="D5141" s="384">
        <v>18.07</v>
      </c>
    </row>
    <row r="5142" spans="1:4" s="380" customFormat="1" ht="13.5" x14ac:dyDescent="0.25">
      <c r="A5142" s="383">
        <v>101254</v>
      </c>
      <c r="B5142" s="383" t="s">
        <v>4867</v>
      </c>
      <c r="C5142" s="383" t="s">
        <v>24</v>
      </c>
      <c r="D5142" s="384">
        <v>9.23</v>
      </c>
    </row>
    <row r="5143" spans="1:4" s="380" customFormat="1" ht="13.5" x14ac:dyDescent="0.25">
      <c r="A5143" s="383">
        <v>101255</v>
      </c>
      <c r="B5143" s="383" t="s">
        <v>4868</v>
      </c>
      <c r="C5143" s="383" t="s">
        <v>24</v>
      </c>
      <c r="D5143" s="384">
        <v>8.2100000000000009</v>
      </c>
    </row>
    <row r="5144" spans="1:4" s="380" customFormat="1" ht="13.5" x14ac:dyDescent="0.25">
      <c r="A5144" s="383">
        <v>101256</v>
      </c>
      <c r="B5144" s="383" t="s">
        <v>4869</v>
      </c>
      <c r="C5144" s="383" t="s">
        <v>24</v>
      </c>
      <c r="D5144" s="384">
        <v>14.25</v>
      </c>
    </row>
    <row r="5145" spans="1:4" s="380" customFormat="1" ht="13.5" x14ac:dyDescent="0.25">
      <c r="A5145" s="383">
        <v>101257</v>
      </c>
      <c r="B5145" s="383" t="s">
        <v>4870</v>
      </c>
      <c r="C5145" s="383" t="s">
        <v>24</v>
      </c>
      <c r="D5145" s="384">
        <v>15.08</v>
      </c>
    </row>
    <row r="5146" spans="1:4" s="380" customFormat="1" ht="13.5" x14ac:dyDescent="0.25">
      <c r="A5146" s="383">
        <v>101258</v>
      </c>
      <c r="B5146" s="383" t="s">
        <v>4871</v>
      </c>
      <c r="C5146" s="383" t="s">
        <v>24</v>
      </c>
      <c r="D5146" s="384">
        <v>17.48</v>
      </c>
    </row>
    <row r="5147" spans="1:4" s="380" customFormat="1" ht="13.5" x14ac:dyDescent="0.25">
      <c r="A5147" s="383">
        <v>101259</v>
      </c>
      <c r="B5147" s="383" t="s">
        <v>4872</v>
      </c>
      <c r="C5147" s="383" t="s">
        <v>24</v>
      </c>
      <c r="D5147" s="384">
        <v>19.37</v>
      </c>
    </row>
    <row r="5148" spans="1:4" s="380" customFormat="1" ht="13.5" x14ac:dyDescent="0.25">
      <c r="A5148" s="383">
        <v>101260</v>
      </c>
      <c r="B5148" s="383" t="s">
        <v>4873</v>
      </c>
      <c r="C5148" s="383" t="s">
        <v>24</v>
      </c>
      <c r="D5148" s="384">
        <v>24.21</v>
      </c>
    </row>
    <row r="5149" spans="1:4" s="380" customFormat="1" ht="13.5" x14ac:dyDescent="0.25">
      <c r="A5149" s="383">
        <v>101261</v>
      </c>
      <c r="B5149" s="383" t="s">
        <v>4874</v>
      </c>
      <c r="C5149" s="383" t="s">
        <v>24</v>
      </c>
      <c r="D5149" s="384">
        <v>13.49</v>
      </c>
    </row>
    <row r="5150" spans="1:4" s="380" customFormat="1" ht="13.5" x14ac:dyDescent="0.25">
      <c r="A5150" s="383">
        <v>101262</v>
      </c>
      <c r="B5150" s="383" t="s">
        <v>4875</v>
      </c>
      <c r="C5150" s="383" t="s">
        <v>24</v>
      </c>
      <c r="D5150" s="384">
        <v>14.31</v>
      </c>
    </row>
    <row r="5151" spans="1:4" s="380" customFormat="1" ht="13.5" x14ac:dyDescent="0.25">
      <c r="A5151" s="383">
        <v>101263</v>
      </c>
      <c r="B5151" s="383" t="s">
        <v>4876</v>
      </c>
      <c r="C5151" s="383" t="s">
        <v>24</v>
      </c>
      <c r="D5151" s="384">
        <v>16.559999999999999</v>
      </c>
    </row>
    <row r="5152" spans="1:4" s="380" customFormat="1" ht="13.5" x14ac:dyDescent="0.25">
      <c r="A5152" s="383">
        <v>101264</v>
      </c>
      <c r="B5152" s="383" t="s">
        <v>4877</v>
      </c>
      <c r="C5152" s="383" t="s">
        <v>24</v>
      </c>
      <c r="D5152" s="384">
        <v>18.329999999999998</v>
      </c>
    </row>
    <row r="5153" spans="1:4" s="380" customFormat="1" ht="13.5" x14ac:dyDescent="0.25">
      <c r="A5153" s="383">
        <v>101265</v>
      </c>
      <c r="B5153" s="383" t="s">
        <v>4878</v>
      </c>
      <c r="C5153" s="383" t="s">
        <v>24</v>
      </c>
      <c r="D5153" s="384">
        <v>22.88</v>
      </c>
    </row>
    <row r="5154" spans="1:4" s="380" customFormat="1" ht="13.5" x14ac:dyDescent="0.25">
      <c r="A5154" s="383">
        <v>101266</v>
      </c>
      <c r="B5154" s="383" t="s">
        <v>4879</v>
      </c>
      <c r="C5154" s="383" t="s">
        <v>24</v>
      </c>
      <c r="D5154" s="384">
        <v>8.24</v>
      </c>
    </row>
    <row r="5155" spans="1:4" s="380" customFormat="1" ht="13.5" x14ac:dyDescent="0.25">
      <c r="A5155" s="383">
        <v>101267</v>
      </c>
      <c r="B5155" s="383" t="s">
        <v>4880</v>
      </c>
      <c r="C5155" s="383" t="s">
        <v>24</v>
      </c>
      <c r="D5155" s="384">
        <v>7.88</v>
      </c>
    </row>
    <row r="5156" spans="1:4" s="380" customFormat="1" ht="13.5" x14ac:dyDescent="0.25">
      <c r="A5156" s="383">
        <v>101268</v>
      </c>
      <c r="B5156" s="383" t="s">
        <v>4881</v>
      </c>
      <c r="C5156" s="383" t="s">
        <v>24</v>
      </c>
      <c r="D5156" s="384">
        <v>13.02</v>
      </c>
    </row>
    <row r="5157" spans="1:4" s="380" customFormat="1" ht="13.5" x14ac:dyDescent="0.25">
      <c r="A5157" s="383">
        <v>101269</v>
      </c>
      <c r="B5157" s="383" t="s">
        <v>4882</v>
      </c>
      <c r="C5157" s="383" t="s">
        <v>24</v>
      </c>
      <c r="D5157" s="384">
        <v>14.45</v>
      </c>
    </row>
    <row r="5158" spans="1:4" s="380" customFormat="1" ht="13.5" x14ac:dyDescent="0.25">
      <c r="A5158" s="383">
        <v>101270</v>
      </c>
      <c r="B5158" s="383" t="s">
        <v>4883</v>
      </c>
      <c r="C5158" s="383" t="s">
        <v>24</v>
      </c>
      <c r="D5158" s="384">
        <v>16.739999999999998</v>
      </c>
    </row>
    <row r="5159" spans="1:4" s="380" customFormat="1" ht="13.5" x14ac:dyDescent="0.25">
      <c r="A5159" s="383">
        <v>101271</v>
      </c>
      <c r="B5159" s="383" t="s">
        <v>4884</v>
      </c>
      <c r="C5159" s="383" t="s">
        <v>24</v>
      </c>
      <c r="D5159" s="384">
        <v>18.54</v>
      </c>
    </row>
    <row r="5160" spans="1:4" s="380" customFormat="1" ht="13.5" x14ac:dyDescent="0.25">
      <c r="A5160" s="383">
        <v>101272</v>
      </c>
      <c r="B5160" s="383" t="s">
        <v>4885</v>
      </c>
      <c r="C5160" s="383" t="s">
        <v>24</v>
      </c>
      <c r="D5160" s="384">
        <v>23.17</v>
      </c>
    </row>
    <row r="5161" spans="1:4" s="380" customFormat="1" ht="13.5" x14ac:dyDescent="0.25">
      <c r="A5161" s="383">
        <v>101273</v>
      </c>
      <c r="B5161" s="383" t="s">
        <v>4886</v>
      </c>
      <c r="C5161" s="383" t="s">
        <v>24</v>
      </c>
      <c r="D5161" s="384">
        <v>12.45</v>
      </c>
    </row>
    <row r="5162" spans="1:4" s="380" customFormat="1" ht="13.5" x14ac:dyDescent="0.25">
      <c r="A5162" s="383">
        <v>101274</v>
      </c>
      <c r="B5162" s="383" t="s">
        <v>4887</v>
      </c>
      <c r="C5162" s="383" t="s">
        <v>24</v>
      </c>
      <c r="D5162" s="384">
        <v>13.73</v>
      </c>
    </row>
    <row r="5163" spans="1:4" s="380" customFormat="1" ht="13.5" x14ac:dyDescent="0.25">
      <c r="A5163" s="383">
        <v>101275</v>
      </c>
      <c r="B5163" s="383" t="s">
        <v>4888</v>
      </c>
      <c r="C5163" s="383" t="s">
        <v>24</v>
      </c>
      <c r="D5163" s="384">
        <v>15.93</v>
      </c>
    </row>
    <row r="5164" spans="1:4" s="380" customFormat="1" ht="13.5" x14ac:dyDescent="0.25">
      <c r="A5164" s="383">
        <v>101276</v>
      </c>
      <c r="B5164" s="383" t="s">
        <v>4889</v>
      </c>
      <c r="C5164" s="383" t="s">
        <v>24</v>
      </c>
      <c r="D5164" s="384">
        <v>17.59</v>
      </c>
    </row>
    <row r="5165" spans="1:4" s="380" customFormat="1" ht="13.5" x14ac:dyDescent="0.25">
      <c r="A5165" s="383">
        <v>101277</v>
      </c>
      <c r="B5165" s="383" t="s">
        <v>4890</v>
      </c>
      <c r="C5165" s="383" t="s">
        <v>24</v>
      </c>
      <c r="D5165" s="384">
        <v>22.46</v>
      </c>
    </row>
    <row r="5166" spans="1:4" s="380" customFormat="1" ht="13.5" x14ac:dyDescent="0.25">
      <c r="A5166" s="383">
        <v>102354</v>
      </c>
      <c r="B5166" s="383" t="s">
        <v>12773</v>
      </c>
      <c r="C5166" s="383" t="s">
        <v>24</v>
      </c>
      <c r="D5166" s="384">
        <v>120.03</v>
      </c>
    </row>
    <row r="5167" spans="1:4" s="380" customFormat="1" ht="13.5" x14ac:dyDescent="0.25">
      <c r="A5167" s="383">
        <v>102355</v>
      </c>
      <c r="B5167" s="383" t="s">
        <v>12774</v>
      </c>
      <c r="C5167" s="383" t="s">
        <v>24</v>
      </c>
      <c r="D5167" s="384">
        <v>140.59</v>
      </c>
    </row>
    <row r="5168" spans="1:4" s="380" customFormat="1" ht="13.5" x14ac:dyDescent="0.25">
      <c r="A5168" s="383">
        <v>102360</v>
      </c>
      <c r="B5168" s="383" t="s">
        <v>12775</v>
      </c>
      <c r="C5168" s="383" t="s">
        <v>24</v>
      </c>
      <c r="D5168" s="384">
        <v>16.940000000000001</v>
      </c>
    </row>
    <row r="5169" spans="1:4" s="380" customFormat="1" ht="13.5" x14ac:dyDescent="0.25">
      <c r="A5169" s="383">
        <v>102361</v>
      </c>
      <c r="B5169" s="383" t="s">
        <v>12776</v>
      </c>
      <c r="C5169" s="383" t="s">
        <v>24</v>
      </c>
      <c r="D5169" s="384">
        <v>25.9</v>
      </c>
    </row>
    <row r="5170" spans="1:4" s="380" customFormat="1" ht="13.5" x14ac:dyDescent="0.25">
      <c r="A5170" s="383">
        <v>90082</v>
      </c>
      <c r="B5170" s="383" t="s">
        <v>12777</v>
      </c>
      <c r="C5170" s="383" t="s">
        <v>24</v>
      </c>
      <c r="D5170" s="384">
        <v>8.2799999999999994</v>
      </c>
    </row>
    <row r="5171" spans="1:4" s="380" customFormat="1" ht="13.5" x14ac:dyDescent="0.25">
      <c r="A5171" s="383">
        <v>90084</v>
      </c>
      <c r="B5171" s="383" t="s">
        <v>12778</v>
      </c>
      <c r="C5171" s="383" t="s">
        <v>24</v>
      </c>
      <c r="D5171" s="384">
        <v>8.02</v>
      </c>
    </row>
    <row r="5172" spans="1:4" s="380" customFormat="1" ht="13.5" x14ac:dyDescent="0.25">
      <c r="A5172" s="383">
        <v>90086</v>
      </c>
      <c r="B5172" s="383" t="s">
        <v>12779</v>
      </c>
      <c r="C5172" s="383" t="s">
        <v>24</v>
      </c>
      <c r="D5172" s="384">
        <v>7.58</v>
      </c>
    </row>
    <row r="5173" spans="1:4" s="380" customFormat="1" ht="13.5" x14ac:dyDescent="0.25">
      <c r="A5173" s="383">
        <v>90087</v>
      </c>
      <c r="B5173" s="383" t="s">
        <v>12780</v>
      </c>
      <c r="C5173" s="383" t="s">
        <v>24</v>
      </c>
      <c r="D5173" s="384">
        <v>6.93</v>
      </c>
    </row>
    <row r="5174" spans="1:4" s="380" customFormat="1" ht="13.5" x14ac:dyDescent="0.25">
      <c r="A5174" s="383">
        <v>90090</v>
      </c>
      <c r="B5174" s="383" t="s">
        <v>12781</v>
      </c>
      <c r="C5174" s="383" t="s">
        <v>24</v>
      </c>
      <c r="D5174" s="384">
        <v>6.78</v>
      </c>
    </row>
    <row r="5175" spans="1:4" s="380" customFormat="1" ht="13.5" x14ac:dyDescent="0.25">
      <c r="A5175" s="383">
        <v>90091</v>
      </c>
      <c r="B5175" s="383" t="s">
        <v>12782</v>
      </c>
      <c r="C5175" s="383" t="s">
        <v>24</v>
      </c>
      <c r="D5175" s="384">
        <v>4.47</v>
      </c>
    </row>
    <row r="5176" spans="1:4" s="380" customFormat="1" ht="13.5" x14ac:dyDescent="0.25">
      <c r="A5176" s="383">
        <v>90092</v>
      </c>
      <c r="B5176" s="383" t="s">
        <v>12783</v>
      </c>
      <c r="C5176" s="383" t="s">
        <v>24</v>
      </c>
      <c r="D5176" s="384">
        <v>4.42</v>
      </c>
    </row>
    <row r="5177" spans="1:4" s="380" customFormat="1" ht="13.5" x14ac:dyDescent="0.25">
      <c r="A5177" s="383">
        <v>90094</v>
      </c>
      <c r="B5177" s="383" t="s">
        <v>12784</v>
      </c>
      <c r="C5177" s="383" t="s">
        <v>24</v>
      </c>
      <c r="D5177" s="384">
        <v>4.18</v>
      </c>
    </row>
    <row r="5178" spans="1:4" s="380" customFormat="1" ht="13.5" x14ac:dyDescent="0.25">
      <c r="A5178" s="383">
        <v>90095</v>
      </c>
      <c r="B5178" s="383" t="s">
        <v>12785</v>
      </c>
      <c r="C5178" s="383" t="s">
        <v>24</v>
      </c>
      <c r="D5178" s="384">
        <v>3.81</v>
      </c>
    </row>
    <row r="5179" spans="1:4" s="380" customFormat="1" ht="13.5" x14ac:dyDescent="0.25">
      <c r="A5179" s="383">
        <v>90098</v>
      </c>
      <c r="B5179" s="383" t="s">
        <v>12786</v>
      </c>
      <c r="C5179" s="383" t="s">
        <v>24</v>
      </c>
      <c r="D5179" s="384">
        <v>3.75</v>
      </c>
    </row>
    <row r="5180" spans="1:4" s="380" customFormat="1" ht="13.5" x14ac:dyDescent="0.25">
      <c r="A5180" s="383">
        <v>90099</v>
      </c>
      <c r="B5180" s="383" t="s">
        <v>12787</v>
      </c>
      <c r="C5180" s="383" t="s">
        <v>24</v>
      </c>
      <c r="D5180" s="384">
        <v>11.84</v>
      </c>
    </row>
    <row r="5181" spans="1:4" s="380" customFormat="1" ht="13.5" x14ac:dyDescent="0.25">
      <c r="A5181" s="383">
        <v>90100</v>
      </c>
      <c r="B5181" s="383" t="s">
        <v>12788</v>
      </c>
      <c r="C5181" s="383" t="s">
        <v>24</v>
      </c>
      <c r="D5181" s="384">
        <v>10.050000000000001</v>
      </c>
    </row>
    <row r="5182" spans="1:4" s="380" customFormat="1" ht="13.5" x14ac:dyDescent="0.25">
      <c r="A5182" s="383">
        <v>90101</v>
      </c>
      <c r="B5182" s="383" t="s">
        <v>12789</v>
      </c>
      <c r="C5182" s="383" t="s">
        <v>24</v>
      </c>
      <c r="D5182" s="384">
        <v>9.93</v>
      </c>
    </row>
    <row r="5183" spans="1:4" s="380" customFormat="1" ht="13.5" x14ac:dyDescent="0.25">
      <c r="A5183" s="383">
        <v>90102</v>
      </c>
      <c r="B5183" s="383" t="s">
        <v>12790</v>
      </c>
      <c r="C5183" s="383" t="s">
        <v>24</v>
      </c>
      <c r="D5183" s="384">
        <v>9.0399999999999991</v>
      </c>
    </row>
    <row r="5184" spans="1:4" s="380" customFormat="1" ht="13.5" x14ac:dyDescent="0.25">
      <c r="A5184" s="383">
        <v>90105</v>
      </c>
      <c r="B5184" s="383" t="s">
        <v>12791</v>
      </c>
      <c r="C5184" s="383" t="s">
        <v>24</v>
      </c>
      <c r="D5184" s="384">
        <v>6.53</v>
      </c>
    </row>
    <row r="5185" spans="1:4" s="380" customFormat="1" ht="13.5" x14ac:dyDescent="0.25">
      <c r="A5185" s="383">
        <v>90106</v>
      </c>
      <c r="B5185" s="383" t="s">
        <v>12792</v>
      </c>
      <c r="C5185" s="383" t="s">
        <v>24</v>
      </c>
      <c r="D5185" s="384">
        <v>5.55</v>
      </c>
    </row>
    <row r="5186" spans="1:4" s="380" customFormat="1" ht="13.5" x14ac:dyDescent="0.25">
      <c r="A5186" s="383">
        <v>90107</v>
      </c>
      <c r="B5186" s="383" t="s">
        <v>12793</v>
      </c>
      <c r="C5186" s="383" t="s">
        <v>24</v>
      </c>
      <c r="D5186" s="384">
        <v>5.47</v>
      </c>
    </row>
    <row r="5187" spans="1:4" s="380" customFormat="1" ht="13.5" x14ac:dyDescent="0.25">
      <c r="A5187" s="383">
        <v>90108</v>
      </c>
      <c r="B5187" s="383" t="s">
        <v>12794</v>
      </c>
      <c r="C5187" s="383" t="s">
        <v>24</v>
      </c>
      <c r="D5187" s="384">
        <v>4.99</v>
      </c>
    </row>
    <row r="5188" spans="1:4" s="380" customFormat="1" ht="13.5" x14ac:dyDescent="0.25">
      <c r="A5188" s="383">
        <v>93358</v>
      </c>
      <c r="B5188" s="383" t="s">
        <v>12795</v>
      </c>
      <c r="C5188" s="383" t="s">
        <v>24</v>
      </c>
      <c r="D5188" s="384">
        <v>69.66</v>
      </c>
    </row>
    <row r="5189" spans="1:4" s="380" customFormat="1" ht="13.5" x14ac:dyDescent="0.25">
      <c r="A5189" s="383">
        <v>102276</v>
      </c>
      <c r="B5189" s="383" t="s">
        <v>14969</v>
      </c>
      <c r="C5189" s="383" t="s">
        <v>24</v>
      </c>
      <c r="D5189" s="384">
        <v>9.32</v>
      </c>
    </row>
    <row r="5190" spans="1:4" s="380" customFormat="1" ht="13.5" x14ac:dyDescent="0.25">
      <c r="A5190" s="383">
        <v>102277</v>
      </c>
      <c r="B5190" s="383" t="s">
        <v>12796</v>
      </c>
      <c r="C5190" s="383" t="s">
        <v>24</v>
      </c>
      <c r="D5190" s="384">
        <v>7.35</v>
      </c>
    </row>
    <row r="5191" spans="1:4" s="380" customFormat="1" ht="13.5" x14ac:dyDescent="0.25">
      <c r="A5191" s="383">
        <v>102278</v>
      </c>
      <c r="B5191" s="383" t="s">
        <v>12797</v>
      </c>
      <c r="C5191" s="383" t="s">
        <v>24</v>
      </c>
      <c r="D5191" s="384">
        <v>7.23</v>
      </c>
    </row>
    <row r="5192" spans="1:4" s="380" customFormat="1" ht="13.5" x14ac:dyDescent="0.25">
      <c r="A5192" s="383">
        <v>102279</v>
      </c>
      <c r="B5192" s="383" t="s">
        <v>12798</v>
      </c>
      <c r="C5192" s="383" t="s">
        <v>24</v>
      </c>
      <c r="D5192" s="384">
        <v>5.14</v>
      </c>
    </row>
    <row r="5193" spans="1:4" s="380" customFormat="1" ht="13.5" x14ac:dyDescent="0.25">
      <c r="A5193" s="383">
        <v>102280</v>
      </c>
      <c r="B5193" s="383" t="s">
        <v>12799</v>
      </c>
      <c r="C5193" s="383" t="s">
        <v>24</v>
      </c>
      <c r="D5193" s="384">
        <v>4.07</v>
      </c>
    </row>
    <row r="5194" spans="1:4" s="380" customFormat="1" ht="13.5" x14ac:dyDescent="0.25">
      <c r="A5194" s="383">
        <v>102281</v>
      </c>
      <c r="B5194" s="383" t="s">
        <v>12800</v>
      </c>
      <c r="C5194" s="383" t="s">
        <v>24</v>
      </c>
      <c r="D5194" s="384">
        <v>3.98</v>
      </c>
    </row>
    <row r="5195" spans="1:4" s="380" customFormat="1" ht="13.5" x14ac:dyDescent="0.25">
      <c r="A5195" s="383">
        <v>102282</v>
      </c>
      <c r="B5195" s="383" t="s">
        <v>12801</v>
      </c>
      <c r="C5195" s="383" t="s">
        <v>24</v>
      </c>
      <c r="D5195" s="384">
        <v>10.34</v>
      </c>
    </row>
    <row r="5196" spans="1:4" s="380" customFormat="1" ht="13.5" x14ac:dyDescent="0.25">
      <c r="A5196" s="383">
        <v>102283</v>
      </c>
      <c r="B5196" s="383" t="s">
        <v>12802</v>
      </c>
      <c r="C5196" s="383" t="s">
        <v>24</v>
      </c>
      <c r="D5196" s="384">
        <v>9.19</v>
      </c>
    </row>
    <row r="5197" spans="1:4" s="380" customFormat="1" ht="13.5" x14ac:dyDescent="0.25">
      <c r="A5197" s="383">
        <v>102284</v>
      </c>
      <c r="B5197" s="383" t="s">
        <v>12803</v>
      </c>
      <c r="C5197" s="383" t="s">
        <v>24</v>
      </c>
      <c r="D5197" s="384">
        <v>8.9</v>
      </c>
    </row>
    <row r="5198" spans="1:4" s="380" customFormat="1" ht="13.5" x14ac:dyDescent="0.25">
      <c r="A5198" s="383">
        <v>102285</v>
      </c>
      <c r="B5198" s="383" t="s">
        <v>12804</v>
      </c>
      <c r="C5198" s="383" t="s">
        <v>24</v>
      </c>
      <c r="D5198" s="384">
        <v>8.42</v>
      </c>
    </row>
    <row r="5199" spans="1:4" s="380" customFormat="1" ht="13.5" x14ac:dyDescent="0.25">
      <c r="A5199" s="383">
        <v>102286</v>
      </c>
      <c r="B5199" s="383" t="s">
        <v>12805</v>
      </c>
      <c r="C5199" s="383" t="s">
        <v>24</v>
      </c>
      <c r="D5199" s="384">
        <v>8.18</v>
      </c>
    </row>
    <row r="5200" spans="1:4" s="380" customFormat="1" ht="13.5" x14ac:dyDescent="0.25">
      <c r="A5200" s="383">
        <v>102287</v>
      </c>
      <c r="B5200" s="383" t="s">
        <v>12806</v>
      </c>
      <c r="C5200" s="383" t="s">
        <v>24</v>
      </c>
      <c r="D5200" s="384">
        <v>8.0399999999999991</v>
      </c>
    </row>
    <row r="5201" spans="1:4" s="380" customFormat="1" ht="13.5" x14ac:dyDescent="0.25">
      <c r="A5201" s="383">
        <v>102288</v>
      </c>
      <c r="B5201" s="383" t="s">
        <v>12807</v>
      </c>
      <c r="C5201" s="383" t="s">
        <v>24</v>
      </c>
      <c r="D5201" s="384">
        <v>7.72</v>
      </c>
    </row>
    <row r="5202" spans="1:4" s="380" customFormat="1" ht="13.5" x14ac:dyDescent="0.25">
      <c r="A5202" s="383">
        <v>102289</v>
      </c>
      <c r="B5202" s="383" t="s">
        <v>12808</v>
      </c>
      <c r="C5202" s="383" t="s">
        <v>24</v>
      </c>
      <c r="D5202" s="384">
        <v>7.54</v>
      </c>
    </row>
    <row r="5203" spans="1:4" s="380" customFormat="1" ht="13.5" x14ac:dyDescent="0.25">
      <c r="A5203" s="383">
        <v>102290</v>
      </c>
      <c r="B5203" s="383" t="s">
        <v>12809</v>
      </c>
      <c r="C5203" s="383" t="s">
        <v>24</v>
      </c>
      <c r="D5203" s="384">
        <v>5.71</v>
      </c>
    </row>
    <row r="5204" spans="1:4" s="380" customFormat="1" ht="13.5" x14ac:dyDescent="0.25">
      <c r="A5204" s="383">
        <v>102291</v>
      </c>
      <c r="B5204" s="383" t="s">
        <v>12810</v>
      </c>
      <c r="C5204" s="383" t="s">
        <v>24</v>
      </c>
      <c r="D5204" s="384">
        <v>5.07</v>
      </c>
    </row>
    <row r="5205" spans="1:4" s="380" customFormat="1" ht="13.5" x14ac:dyDescent="0.25">
      <c r="A5205" s="383">
        <v>102292</v>
      </c>
      <c r="B5205" s="383" t="s">
        <v>12811</v>
      </c>
      <c r="C5205" s="383" t="s">
        <v>24</v>
      </c>
      <c r="D5205" s="384">
        <v>4.91</v>
      </c>
    </row>
    <row r="5206" spans="1:4" s="380" customFormat="1" ht="13.5" x14ac:dyDescent="0.25">
      <c r="A5206" s="383">
        <v>102293</v>
      </c>
      <c r="B5206" s="383" t="s">
        <v>12812</v>
      </c>
      <c r="C5206" s="383" t="s">
        <v>24</v>
      </c>
      <c r="D5206" s="384">
        <v>4.6500000000000004</v>
      </c>
    </row>
    <row r="5207" spans="1:4" s="380" customFormat="1" ht="13.5" x14ac:dyDescent="0.25">
      <c r="A5207" s="383">
        <v>102294</v>
      </c>
      <c r="B5207" s="383" t="s">
        <v>12813</v>
      </c>
      <c r="C5207" s="383" t="s">
        <v>24</v>
      </c>
      <c r="D5207" s="384">
        <v>4.51</v>
      </c>
    </row>
    <row r="5208" spans="1:4" s="380" customFormat="1" ht="13.5" x14ac:dyDescent="0.25">
      <c r="A5208" s="383">
        <v>102295</v>
      </c>
      <c r="B5208" s="383" t="s">
        <v>12814</v>
      </c>
      <c r="C5208" s="383" t="s">
        <v>24</v>
      </c>
      <c r="D5208" s="384">
        <v>4.42</v>
      </c>
    </row>
    <row r="5209" spans="1:4" s="380" customFormat="1" ht="13.5" x14ac:dyDescent="0.25">
      <c r="A5209" s="383">
        <v>102296</v>
      </c>
      <c r="B5209" s="383" t="s">
        <v>12815</v>
      </c>
      <c r="C5209" s="383" t="s">
        <v>24</v>
      </c>
      <c r="D5209" s="384">
        <v>4.24</v>
      </c>
    </row>
    <row r="5210" spans="1:4" s="380" customFormat="1" ht="13.5" x14ac:dyDescent="0.25">
      <c r="A5210" s="383">
        <v>102297</v>
      </c>
      <c r="B5210" s="383" t="s">
        <v>12816</v>
      </c>
      <c r="C5210" s="383" t="s">
        <v>24</v>
      </c>
      <c r="D5210" s="384">
        <v>4.1500000000000004</v>
      </c>
    </row>
    <row r="5211" spans="1:4" s="380" customFormat="1" ht="13.5" x14ac:dyDescent="0.25">
      <c r="A5211" s="383">
        <v>102298</v>
      </c>
      <c r="B5211" s="383" t="s">
        <v>12817</v>
      </c>
      <c r="C5211" s="383" t="s">
        <v>24</v>
      </c>
      <c r="D5211" s="384">
        <v>13.15</v>
      </c>
    </row>
    <row r="5212" spans="1:4" s="380" customFormat="1" ht="13.5" x14ac:dyDescent="0.25">
      <c r="A5212" s="383">
        <v>102299</v>
      </c>
      <c r="B5212" s="383" t="s">
        <v>12818</v>
      </c>
      <c r="C5212" s="383" t="s">
        <v>24</v>
      </c>
      <c r="D5212" s="384">
        <v>11.18</v>
      </c>
    </row>
    <row r="5213" spans="1:4" s="380" customFormat="1" ht="13.5" x14ac:dyDescent="0.25">
      <c r="A5213" s="383">
        <v>102300</v>
      </c>
      <c r="B5213" s="383" t="s">
        <v>12819</v>
      </c>
      <c r="C5213" s="383" t="s">
        <v>24</v>
      </c>
      <c r="D5213" s="384">
        <v>11.03</v>
      </c>
    </row>
    <row r="5214" spans="1:4" s="380" customFormat="1" ht="13.5" x14ac:dyDescent="0.25">
      <c r="A5214" s="383">
        <v>102301</v>
      </c>
      <c r="B5214" s="383" t="s">
        <v>12820</v>
      </c>
      <c r="C5214" s="383" t="s">
        <v>24</v>
      </c>
      <c r="D5214" s="384">
        <v>10.029999999999999</v>
      </c>
    </row>
    <row r="5215" spans="1:4" s="380" customFormat="1" ht="13.5" x14ac:dyDescent="0.25">
      <c r="A5215" s="383">
        <v>102302</v>
      </c>
      <c r="B5215" s="383" t="s">
        <v>12821</v>
      </c>
      <c r="C5215" s="383" t="s">
        <v>24</v>
      </c>
      <c r="D5215" s="384">
        <v>7.26</v>
      </c>
    </row>
    <row r="5216" spans="1:4" s="380" customFormat="1" ht="13.5" x14ac:dyDescent="0.25">
      <c r="A5216" s="383">
        <v>102303</v>
      </c>
      <c r="B5216" s="383" t="s">
        <v>12822</v>
      </c>
      <c r="C5216" s="383" t="s">
        <v>24</v>
      </c>
      <c r="D5216" s="384">
        <v>6.16</v>
      </c>
    </row>
    <row r="5217" spans="1:4" s="380" customFormat="1" ht="13.5" x14ac:dyDescent="0.25">
      <c r="A5217" s="383">
        <v>102304</v>
      </c>
      <c r="B5217" s="383" t="s">
        <v>12823</v>
      </c>
      <c r="C5217" s="383" t="s">
        <v>24</v>
      </c>
      <c r="D5217" s="384">
        <v>6.08</v>
      </c>
    </row>
    <row r="5218" spans="1:4" s="380" customFormat="1" ht="13.5" x14ac:dyDescent="0.25">
      <c r="A5218" s="383">
        <v>102305</v>
      </c>
      <c r="B5218" s="383" t="s">
        <v>12824</v>
      </c>
      <c r="C5218" s="383" t="s">
        <v>24</v>
      </c>
      <c r="D5218" s="384">
        <v>5.54</v>
      </c>
    </row>
    <row r="5219" spans="1:4" s="380" customFormat="1" ht="13.5" x14ac:dyDescent="0.25">
      <c r="A5219" s="383">
        <v>102306</v>
      </c>
      <c r="B5219" s="383" t="s">
        <v>12825</v>
      </c>
      <c r="C5219" s="383" t="s">
        <v>24</v>
      </c>
      <c r="D5219" s="384">
        <v>11.66</v>
      </c>
    </row>
    <row r="5220" spans="1:4" s="380" customFormat="1" ht="13.5" x14ac:dyDescent="0.25">
      <c r="A5220" s="383">
        <v>102307</v>
      </c>
      <c r="B5220" s="383" t="s">
        <v>12826</v>
      </c>
      <c r="C5220" s="383" t="s">
        <v>24</v>
      </c>
      <c r="D5220" s="384">
        <v>10.34</v>
      </c>
    </row>
    <row r="5221" spans="1:4" s="380" customFormat="1" ht="13.5" x14ac:dyDescent="0.25">
      <c r="A5221" s="383">
        <v>102308</v>
      </c>
      <c r="B5221" s="383" t="s">
        <v>12827</v>
      </c>
      <c r="C5221" s="383" t="s">
        <v>24</v>
      </c>
      <c r="D5221" s="384">
        <v>10.029999999999999</v>
      </c>
    </row>
    <row r="5222" spans="1:4" s="380" customFormat="1" ht="13.5" x14ac:dyDescent="0.25">
      <c r="A5222" s="383">
        <v>102309</v>
      </c>
      <c r="B5222" s="383" t="s">
        <v>12828</v>
      </c>
      <c r="C5222" s="383" t="s">
        <v>24</v>
      </c>
      <c r="D5222" s="384">
        <v>9.49</v>
      </c>
    </row>
    <row r="5223" spans="1:4" s="380" customFormat="1" ht="13.5" x14ac:dyDescent="0.25">
      <c r="A5223" s="383">
        <v>102310</v>
      </c>
      <c r="B5223" s="383" t="s">
        <v>12829</v>
      </c>
      <c r="C5223" s="383" t="s">
        <v>24</v>
      </c>
      <c r="D5223" s="384">
        <v>9.2100000000000009</v>
      </c>
    </row>
    <row r="5224" spans="1:4" s="380" customFormat="1" ht="13.5" x14ac:dyDescent="0.25">
      <c r="A5224" s="383">
        <v>102311</v>
      </c>
      <c r="B5224" s="383" t="s">
        <v>12830</v>
      </c>
      <c r="C5224" s="383" t="s">
        <v>24</v>
      </c>
      <c r="D5224" s="384">
        <v>9.0399999999999991</v>
      </c>
    </row>
    <row r="5225" spans="1:4" s="380" customFormat="1" ht="13.5" x14ac:dyDescent="0.25">
      <c r="A5225" s="383">
        <v>102312</v>
      </c>
      <c r="B5225" s="383" t="s">
        <v>12831</v>
      </c>
      <c r="C5225" s="383" t="s">
        <v>24</v>
      </c>
      <c r="D5225" s="384">
        <v>8.68</v>
      </c>
    </row>
    <row r="5226" spans="1:4" s="380" customFormat="1" ht="13.5" x14ac:dyDescent="0.25">
      <c r="A5226" s="383">
        <v>102313</v>
      </c>
      <c r="B5226" s="383" t="s">
        <v>12832</v>
      </c>
      <c r="C5226" s="383" t="s">
        <v>24</v>
      </c>
      <c r="D5226" s="384">
        <v>8.49</v>
      </c>
    </row>
    <row r="5227" spans="1:4" s="380" customFormat="1" ht="13.5" x14ac:dyDescent="0.25">
      <c r="A5227" s="383">
        <v>102314</v>
      </c>
      <c r="B5227" s="383" t="s">
        <v>12833</v>
      </c>
      <c r="C5227" s="383" t="s">
        <v>24</v>
      </c>
      <c r="D5227" s="384">
        <v>6.43</v>
      </c>
    </row>
    <row r="5228" spans="1:4" s="380" customFormat="1" ht="13.5" x14ac:dyDescent="0.25">
      <c r="A5228" s="383">
        <v>102315</v>
      </c>
      <c r="B5228" s="383" t="s">
        <v>12834</v>
      </c>
      <c r="C5228" s="383" t="s">
        <v>24</v>
      </c>
      <c r="D5228" s="384">
        <v>5.71</v>
      </c>
    </row>
    <row r="5229" spans="1:4" s="380" customFormat="1" ht="13.5" x14ac:dyDescent="0.25">
      <c r="A5229" s="383">
        <v>102316</v>
      </c>
      <c r="B5229" s="383" t="s">
        <v>12835</v>
      </c>
      <c r="C5229" s="383" t="s">
        <v>24</v>
      </c>
      <c r="D5229" s="384">
        <v>5.53</v>
      </c>
    </row>
    <row r="5230" spans="1:4" s="380" customFormat="1" ht="13.5" x14ac:dyDescent="0.25">
      <c r="A5230" s="383">
        <v>102317</v>
      </c>
      <c r="B5230" s="383" t="s">
        <v>12836</v>
      </c>
      <c r="C5230" s="383" t="s">
        <v>24</v>
      </c>
      <c r="D5230" s="384">
        <v>5.21</v>
      </c>
    </row>
    <row r="5231" spans="1:4" s="380" customFormat="1" ht="13.5" x14ac:dyDescent="0.25">
      <c r="A5231" s="383">
        <v>102318</v>
      </c>
      <c r="B5231" s="383" t="s">
        <v>12837</v>
      </c>
      <c r="C5231" s="383" t="s">
        <v>24</v>
      </c>
      <c r="D5231" s="384">
        <v>5.08</v>
      </c>
    </row>
    <row r="5232" spans="1:4" s="380" customFormat="1" ht="13.5" x14ac:dyDescent="0.25">
      <c r="A5232" s="383">
        <v>102319</v>
      </c>
      <c r="B5232" s="383" t="s">
        <v>12838</v>
      </c>
      <c r="C5232" s="383" t="s">
        <v>24</v>
      </c>
      <c r="D5232" s="384">
        <v>4.9800000000000004</v>
      </c>
    </row>
    <row r="5233" spans="1:4" s="380" customFormat="1" ht="13.5" x14ac:dyDescent="0.25">
      <c r="A5233" s="383">
        <v>102320</v>
      </c>
      <c r="B5233" s="383" t="s">
        <v>12839</v>
      </c>
      <c r="C5233" s="383" t="s">
        <v>24</v>
      </c>
      <c r="D5233" s="384">
        <v>4.7699999999999996</v>
      </c>
    </row>
    <row r="5234" spans="1:4" s="380" customFormat="1" ht="13.5" x14ac:dyDescent="0.25">
      <c r="A5234" s="383">
        <v>102321</v>
      </c>
      <c r="B5234" s="383" t="s">
        <v>12840</v>
      </c>
      <c r="C5234" s="383" t="s">
        <v>24</v>
      </c>
      <c r="D5234" s="384">
        <v>4.6900000000000004</v>
      </c>
    </row>
    <row r="5235" spans="1:4" s="380" customFormat="1" ht="13.5" x14ac:dyDescent="0.25">
      <c r="A5235" s="383">
        <v>102322</v>
      </c>
      <c r="B5235" s="383" t="s">
        <v>12841</v>
      </c>
      <c r="C5235" s="383" t="s">
        <v>24</v>
      </c>
      <c r="D5235" s="384">
        <v>14.81</v>
      </c>
    </row>
    <row r="5236" spans="1:4" s="380" customFormat="1" ht="13.5" x14ac:dyDescent="0.25">
      <c r="A5236" s="383">
        <v>102323</v>
      </c>
      <c r="B5236" s="383" t="s">
        <v>12842</v>
      </c>
      <c r="C5236" s="383" t="s">
        <v>24</v>
      </c>
      <c r="D5236" s="384">
        <v>12.57</v>
      </c>
    </row>
    <row r="5237" spans="1:4" s="380" customFormat="1" ht="13.5" x14ac:dyDescent="0.25">
      <c r="A5237" s="383">
        <v>102324</v>
      </c>
      <c r="B5237" s="383" t="s">
        <v>12843</v>
      </c>
      <c r="C5237" s="383" t="s">
        <v>24</v>
      </c>
      <c r="D5237" s="384">
        <v>12.42</v>
      </c>
    </row>
    <row r="5238" spans="1:4" s="380" customFormat="1" ht="13.5" x14ac:dyDescent="0.25">
      <c r="A5238" s="383">
        <v>102325</v>
      </c>
      <c r="B5238" s="383" t="s">
        <v>12844</v>
      </c>
      <c r="C5238" s="383" t="s">
        <v>24</v>
      </c>
      <c r="D5238" s="384">
        <v>11.3</v>
      </c>
    </row>
    <row r="5239" spans="1:4" s="380" customFormat="1" ht="13.5" x14ac:dyDescent="0.25">
      <c r="A5239" s="383">
        <v>102326</v>
      </c>
      <c r="B5239" s="383" t="s">
        <v>12845</v>
      </c>
      <c r="C5239" s="383" t="s">
        <v>24</v>
      </c>
      <c r="D5239" s="384">
        <v>8.17</v>
      </c>
    </row>
    <row r="5240" spans="1:4" s="380" customFormat="1" ht="13.5" x14ac:dyDescent="0.25">
      <c r="A5240" s="383">
        <v>102327</v>
      </c>
      <c r="B5240" s="383" t="s">
        <v>12846</v>
      </c>
      <c r="C5240" s="383" t="s">
        <v>24</v>
      </c>
      <c r="D5240" s="384">
        <v>6.94</v>
      </c>
    </row>
    <row r="5241" spans="1:4" s="380" customFormat="1" ht="13.5" x14ac:dyDescent="0.25">
      <c r="A5241" s="383">
        <v>102328</v>
      </c>
      <c r="B5241" s="383" t="s">
        <v>12847</v>
      </c>
      <c r="C5241" s="383" t="s">
        <v>24</v>
      </c>
      <c r="D5241" s="384">
        <v>6.85</v>
      </c>
    </row>
    <row r="5242" spans="1:4" s="380" customFormat="1" ht="13.5" x14ac:dyDescent="0.25">
      <c r="A5242" s="383">
        <v>102329</v>
      </c>
      <c r="B5242" s="383" t="s">
        <v>12848</v>
      </c>
      <c r="C5242" s="383" t="s">
        <v>24</v>
      </c>
      <c r="D5242" s="384">
        <v>6.24</v>
      </c>
    </row>
    <row r="5243" spans="1:4" s="380" customFormat="1" ht="13.5" x14ac:dyDescent="0.25">
      <c r="A5243" s="383">
        <v>94304</v>
      </c>
      <c r="B5243" s="383" t="s">
        <v>4891</v>
      </c>
      <c r="C5243" s="383" t="s">
        <v>24</v>
      </c>
      <c r="D5243" s="384">
        <v>27.76</v>
      </c>
    </row>
    <row r="5244" spans="1:4" s="380" customFormat="1" ht="13.5" x14ac:dyDescent="0.25">
      <c r="A5244" s="383">
        <v>94305</v>
      </c>
      <c r="B5244" s="383" t="s">
        <v>4892</v>
      </c>
      <c r="C5244" s="383" t="s">
        <v>24</v>
      </c>
      <c r="D5244" s="384">
        <v>24.79</v>
      </c>
    </row>
    <row r="5245" spans="1:4" s="380" customFormat="1" ht="13.5" x14ac:dyDescent="0.25">
      <c r="A5245" s="383">
        <v>94306</v>
      </c>
      <c r="B5245" s="383" t="s">
        <v>4893</v>
      </c>
      <c r="C5245" s="383" t="s">
        <v>24</v>
      </c>
      <c r="D5245" s="384">
        <v>21.07</v>
      </c>
    </row>
    <row r="5246" spans="1:4" s="380" customFormat="1" ht="13.5" x14ac:dyDescent="0.25">
      <c r="A5246" s="383">
        <v>94307</v>
      </c>
      <c r="B5246" s="383" t="s">
        <v>4894</v>
      </c>
      <c r="C5246" s="383" t="s">
        <v>24</v>
      </c>
      <c r="D5246" s="384">
        <v>21.93</v>
      </c>
    </row>
    <row r="5247" spans="1:4" s="380" customFormat="1" ht="13.5" x14ac:dyDescent="0.25">
      <c r="A5247" s="383">
        <v>94308</v>
      </c>
      <c r="B5247" s="383" t="s">
        <v>4895</v>
      </c>
      <c r="C5247" s="383" t="s">
        <v>24</v>
      </c>
      <c r="D5247" s="384">
        <v>19.64</v>
      </c>
    </row>
    <row r="5248" spans="1:4" s="380" customFormat="1" ht="13.5" x14ac:dyDescent="0.25">
      <c r="A5248" s="383">
        <v>94309</v>
      </c>
      <c r="B5248" s="383" t="s">
        <v>4896</v>
      </c>
      <c r="C5248" s="383" t="s">
        <v>24</v>
      </c>
      <c r="D5248" s="384">
        <v>20.68</v>
      </c>
    </row>
    <row r="5249" spans="1:4" s="380" customFormat="1" ht="13.5" x14ac:dyDescent="0.25">
      <c r="A5249" s="383">
        <v>94310</v>
      </c>
      <c r="B5249" s="383" t="s">
        <v>4897</v>
      </c>
      <c r="C5249" s="383" t="s">
        <v>24</v>
      </c>
      <c r="D5249" s="384">
        <v>18.920000000000002</v>
      </c>
    </row>
    <row r="5250" spans="1:4" s="380" customFormat="1" ht="13.5" x14ac:dyDescent="0.25">
      <c r="A5250" s="383">
        <v>94315</v>
      </c>
      <c r="B5250" s="383" t="s">
        <v>4898</v>
      </c>
      <c r="C5250" s="383" t="s">
        <v>24</v>
      </c>
      <c r="D5250" s="384">
        <v>33.61</v>
      </c>
    </row>
    <row r="5251" spans="1:4" s="380" customFormat="1" ht="13.5" x14ac:dyDescent="0.25">
      <c r="A5251" s="383">
        <v>94316</v>
      </c>
      <c r="B5251" s="383" t="s">
        <v>4899</v>
      </c>
      <c r="C5251" s="383" t="s">
        <v>24</v>
      </c>
      <c r="D5251" s="384">
        <v>26.79</v>
      </c>
    </row>
    <row r="5252" spans="1:4" s="380" customFormat="1" ht="13.5" x14ac:dyDescent="0.25">
      <c r="A5252" s="383">
        <v>94317</v>
      </c>
      <c r="B5252" s="383" t="s">
        <v>4900</v>
      </c>
      <c r="C5252" s="383" t="s">
        <v>24</v>
      </c>
      <c r="D5252" s="384">
        <v>23.77</v>
      </c>
    </row>
    <row r="5253" spans="1:4" s="380" customFormat="1" ht="13.5" x14ac:dyDescent="0.25">
      <c r="A5253" s="383">
        <v>94318</v>
      </c>
      <c r="B5253" s="383" t="s">
        <v>4901</v>
      </c>
      <c r="C5253" s="383" t="s">
        <v>24</v>
      </c>
      <c r="D5253" s="384">
        <v>19.86</v>
      </c>
    </row>
    <row r="5254" spans="1:4" s="380" customFormat="1" ht="13.5" x14ac:dyDescent="0.25">
      <c r="A5254" s="383">
        <v>94319</v>
      </c>
      <c r="B5254" s="383" t="s">
        <v>4902</v>
      </c>
      <c r="C5254" s="383" t="s">
        <v>24</v>
      </c>
      <c r="D5254" s="384">
        <v>37.44</v>
      </c>
    </row>
    <row r="5255" spans="1:4" s="380" customFormat="1" ht="13.5" x14ac:dyDescent="0.25">
      <c r="A5255" s="383">
        <v>94327</v>
      </c>
      <c r="B5255" s="383" t="s">
        <v>4903</v>
      </c>
      <c r="C5255" s="383" t="s">
        <v>24</v>
      </c>
      <c r="D5255" s="384">
        <v>131.31</v>
      </c>
    </row>
    <row r="5256" spans="1:4" s="380" customFormat="1" ht="13.5" x14ac:dyDescent="0.25">
      <c r="A5256" s="383">
        <v>94328</v>
      </c>
      <c r="B5256" s="383" t="s">
        <v>4904</v>
      </c>
      <c r="C5256" s="383" t="s">
        <v>24</v>
      </c>
      <c r="D5256" s="384">
        <v>128.34</v>
      </c>
    </row>
    <row r="5257" spans="1:4" s="380" customFormat="1" ht="13.5" x14ac:dyDescent="0.25">
      <c r="A5257" s="383">
        <v>94329</v>
      </c>
      <c r="B5257" s="383" t="s">
        <v>4905</v>
      </c>
      <c r="C5257" s="383" t="s">
        <v>24</v>
      </c>
      <c r="D5257" s="384">
        <v>124.62</v>
      </c>
    </row>
    <row r="5258" spans="1:4" s="380" customFormat="1" ht="13.5" x14ac:dyDescent="0.25">
      <c r="A5258" s="383">
        <v>94330</v>
      </c>
      <c r="B5258" s="383" t="s">
        <v>4906</v>
      </c>
      <c r="C5258" s="383" t="s">
        <v>24</v>
      </c>
      <c r="D5258" s="384">
        <v>125.48</v>
      </c>
    </row>
    <row r="5259" spans="1:4" s="380" customFormat="1" ht="13.5" x14ac:dyDescent="0.25">
      <c r="A5259" s="383">
        <v>94331</v>
      </c>
      <c r="B5259" s="383" t="s">
        <v>4907</v>
      </c>
      <c r="C5259" s="383" t="s">
        <v>24</v>
      </c>
      <c r="D5259" s="384">
        <v>123.19</v>
      </c>
    </row>
    <row r="5260" spans="1:4" s="380" customFormat="1" ht="13.5" x14ac:dyDescent="0.25">
      <c r="A5260" s="383">
        <v>94332</v>
      </c>
      <c r="B5260" s="383" t="s">
        <v>4908</v>
      </c>
      <c r="C5260" s="383" t="s">
        <v>24</v>
      </c>
      <c r="D5260" s="384">
        <v>124.23</v>
      </c>
    </row>
    <row r="5261" spans="1:4" s="380" customFormat="1" ht="13.5" x14ac:dyDescent="0.25">
      <c r="A5261" s="383">
        <v>94333</v>
      </c>
      <c r="B5261" s="383" t="s">
        <v>4909</v>
      </c>
      <c r="C5261" s="383" t="s">
        <v>24</v>
      </c>
      <c r="D5261" s="384">
        <v>122.47</v>
      </c>
    </row>
    <row r="5262" spans="1:4" s="380" customFormat="1" ht="13.5" x14ac:dyDescent="0.25">
      <c r="A5262" s="383">
        <v>94338</v>
      </c>
      <c r="B5262" s="383" t="s">
        <v>4910</v>
      </c>
      <c r="C5262" s="383" t="s">
        <v>24</v>
      </c>
      <c r="D5262" s="384">
        <v>137.16</v>
      </c>
    </row>
    <row r="5263" spans="1:4" s="380" customFormat="1" ht="13.5" x14ac:dyDescent="0.25">
      <c r="A5263" s="383">
        <v>94339</v>
      </c>
      <c r="B5263" s="383" t="s">
        <v>4911</v>
      </c>
      <c r="C5263" s="383" t="s">
        <v>24</v>
      </c>
      <c r="D5263" s="384">
        <v>130.34</v>
      </c>
    </row>
    <row r="5264" spans="1:4" s="380" customFormat="1" ht="13.5" x14ac:dyDescent="0.25">
      <c r="A5264" s="383">
        <v>94340</v>
      </c>
      <c r="B5264" s="383" t="s">
        <v>4912</v>
      </c>
      <c r="C5264" s="383" t="s">
        <v>24</v>
      </c>
      <c r="D5264" s="384">
        <v>127.32</v>
      </c>
    </row>
    <row r="5265" spans="1:4" s="380" customFormat="1" ht="13.5" x14ac:dyDescent="0.25">
      <c r="A5265" s="383">
        <v>94341</v>
      </c>
      <c r="B5265" s="383" t="s">
        <v>4913</v>
      </c>
      <c r="C5265" s="383" t="s">
        <v>24</v>
      </c>
      <c r="D5265" s="384">
        <v>123.41</v>
      </c>
    </row>
    <row r="5266" spans="1:4" s="380" customFormat="1" ht="13.5" x14ac:dyDescent="0.25">
      <c r="A5266" s="383">
        <v>94342</v>
      </c>
      <c r="B5266" s="383" t="s">
        <v>4914</v>
      </c>
      <c r="C5266" s="383" t="s">
        <v>24</v>
      </c>
      <c r="D5266" s="384">
        <v>140.99</v>
      </c>
    </row>
    <row r="5267" spans="1:4" s="380" customFormat="1" ht="13.5" x14ac:dyDescent="0.25">
      <c r="A5267" s="383">
        <v>96385</v>
      </c>
      <c r="B5267" s="383" t="s">
        <v>4915</v>
      </c>
      <c r="C5267" s="383" t="s">
        <v>24</v>
      </c>
      <c r="D5267" s="384">
        <v>8.39</v>
      </c>
    </row>
    <row r="5268" spans="1:4" s="380" customFormat="1" ht="13.5" x14ac:dyDescent="0.25">
      <c r="A5268" s="383">
        <v>96386</v>
      </c>
      <c r="B5268" s="383" t="s">
        <v>4916</v>
      </c>
      <c r="C5268" s="383" t="s">
        <v>24</v>
      </c>
      <c r="D5268" s="384">
        <v>6.03</v>
      </c>
    </row>
    <row r="5269" spans="1:4" s="380" customFormat="1" ht="13.5" x14ac:dyDescent="0.25">
      <c r="A5269" s="383">
        <v>93360</v>
      </c>
      <c r="B5269" s="383" t="s">
        <v>4917</v>
      </c>
      <c r="C5269" s="383" t="s">
        <v>24</v>
      </c>
      <c r="D5269" s="384">
        <v>16.760000000000002</v>
      </c>
    </row>
    <row r="5270" spans="1:4" s="380" customFormat="1" ht="13.5" x14ac:dyDescent="0.25">
      <c r="A5270" s="383">
        <v>93361</v>
      </c>
      <c r="B5270" s="383" t="s">
        <v>4918</v>
      </c>
      <c r="C5270" s="383" t="s">
        <v>24</v>
      </c>
      <c r="D5270" s="384">
        <v>13.9</v>
      </c>
    </row>
    <row r="5271" spans="1:4" s="380" customFormat="1" ht="13.5" x14ac:dyDescent="0.25">
      <c r="A5271" s="383">
        <v>93362</v>
      </c>
      <c r="B5271" s="383" t="s">
        <v>4919</v>
      </c>
      <c r="C5271" s="383" t="s">
        <v>24</v>
      </c>
      <c r="D5271" s="384">
        <v>10.1</v>
      </c>
    </row>
    <row r="5272" spans="1:4" s="380" customFormat="1" ht="13.5" x14ac:dyDescent="0.25">
      <c r="A5272" s="383">
        <v>93363</v>
      </c>
      <c r="B5272" s="383" t="s">
        <v>4920</v>
      </c>
      <c r="C5272" s="383" t="s">
        <v>24</v>
      </c>
      <c r="D5272" s="384">
        <v>10.94</v>
      </c>
    </row>
    <row r="5273" spans="1:4" s="380" customFormat="1" ht="13.5" x14ac:dyDescent="0.25">
      <c r="A5273" s="383">
        <v>93364</v>
      </c>
      <c r="B5273" s="383" t="s">
        <v>4921</v>
      </c>
      <c r="C5273" s="383" t="s">
        <v>24</v>
      </c>
      <c r="D5273" s="384">
        <v>8.64</v>
      </c>
    </row>
    <row r="5274" spans="1:4" s="380" customFormat="1" ht="13.5" x14ac:dyDescent="0.25">
      <c r="A5274" s="383">
        <v>93365</v>
      </c>
      <c r="B5274" s="383" t="s">
        <v>4922</v>
      </c>
      <c r="C5274" s="383" t="s">
        <v>24</v>
      </c>
      <c r="D5274" s="384">
        <v>9.6199999999999992</v>
      </c>
    </row>
    <row r="5275" spans="1:4" s="380" customFormat="1" ht="13.5" x14ac:dyDescent="0.25">
      <c r="A5275" s="383">
        <v>93366</v>
      </c>
      <c r="B5275" s="383" t="s">
        <v>4923</v>
      </c>
      <c r="C5275" s="383" t="s">
        <v>24</v>
      </c>
      <c r="D5275" s="384">
        <v>7.93</v>
      </c>
    </row>
    <row r="5276" spans="1:4" s="380" customFormat="1" ht="13.5" x14ac:dyDescent="0.25">
      <c r="A5276" s="383">
        <v>93367</v>
      </c>
      <c r="B5276" s="383" t="s">
        <v>4924</v>
      </c>
      <c r="C5276" s="383" t="s">
        <v>24</v>
      </c>
      <c r="D5276" s="384">
        <v>15.67</v>
      </c>
    </row>
    <row r="5277" spans="1:4" s="380" customFormat="1" ht="13.5" x14ac:dyDescent="0.25">
      <c r="A5277" s="383">
        <v>93368</v>
      </c>
      <c r="B5277" s="383" t="s">
        <v>4925</v>
      </c>
      <c r="C5277" s="383" t="s">
        <v>24</v>
      </c>
      <c r="D5277" s="384">
        <v>12.73</v>
      </c>
    </row>
    <row r="5278" spans="1:4" s="380" customFormat="1" ht="13.5" x14ac:dyDescent="0.25">
      <c r="A5278" s="383">
        <v>93369</v>
      </c>
      <c r="B5278" s="383" t="s">
        <v>4926</v>
      </c>
      <c r="C5278" s="383" t="s">
        <v>24</v>
      </c>
      <c r="D5278" s="384">
        <v>9</v>
      </c>
    </row>
    <row r="5279" spans="1:4" s="380" customFormat="1" ht="13.5" x14ac:dyDescent="0.25">
      <c r="A5279" s="383">
        <v>93370</v>
      </c>
      <c r="B5279" s="383" t="s">
        <v>4927</v>
      </c>
      <c r="C5279" s="383" t="s">
        <v>24</v>
      </c>
      <c r="D5279" s="384">
        <v>9.86</v>
      </c>
    </row>
    <row r="5280" spans="1:4" s="380" customFormat="1" ht="13.5" x14ac:dyDescent="0.25">
      <c r="A5280" s="383">
        <v>93371</v>
      </c>
      <c r="B5280" s="383" t="s">
        <v>4928</v>
      </c>
      <c r="C5280" s="383" t="s">
        <v>24</v>
      </c>
      <c r="D5280" s="384">
        <v>7.57</v>
      </c>
    </row>
    <row r="5281" spans="1:4" s="380" customFormat="1" ht="13.5" x14ac:dyDescent="0.25">
      <c r="A5281" s="383">
        <v>93372</v>
      </c>
      <c r="B5281" s="383" t="s">
        <v>4929</v>
      </c>
      <c r="C5281" s="383" t="s">
        <v>24</v>
      </c>
      <c r="D5281" s="384">
        <v>8.61</v>
      </c>
    </row>
    <row r="5282" spans="1:4" s="380" customFormat="1" ht="13.5" x14ac:dyDescent="0.25">
      <c r="A5282" s="383">
        <v>93373</v>
      </c>
      <c r="B5282" s="383" t="s">
        <v>4930</v>
      </c>
      <c r="C5282" s="383" t="s">
        <v>24</v>
      </c>
      <c r="D5282" s="384">
        <v>6.87</v>
      </c>
    </row>
    <row r="5283" spans="1:4" s="380" customFormat="1" ht="13.5" x14ac:dyDescent="0.25">
      <c r="A5283" s="383">
        <v>93374</v>
      </c>
      <c r="B5283" s="383" t="s">
        <v>4931</v>
      </c>
      <c r="C5283" s="383" t="s">
        <v>24</v>
      </c>
      <c r="D5283" s="384">
        <v>19.7</v>
      </c>
    </row>
    <row r="5284" spans="1:4" s="380" customFormat="1" ht="13.5" x14ac:dyDescent="0.25">
      <c r="A5284" s="383">
        <v>93375</v>
      </c>
      <c r="B5284" s="383" t="s">
        <v>4932</v>
      </c>
      <c r="C5284" s="383" t="s">
        <v>24</v>
      </c>
      <c r="D5284" s="384">
        <v>15.19</v>
      </c>
    </row>
    <row r="5285" spans="1:4" s="380" customFormat="1" ht="13.5" x14ac:dyDescent="0.25">
      <c r="A5285" s="383">
        <v>93376</v>
      </c>
      <c r="B5285" s="383" t="s">
        <v>4933</v>
      </c>
      <c r="C5285" s="383" t="s">
        <v>24</v>
      </c>
      <c r="D5285" s="384">
        <v>12.42</v>
      </c>
    </row>
    <row r="5286" spans="1:4" s="380" customFormat="1" ht="13.5" x14ac:dyDescent="0.25">
      <c r="A5286" s="383">
        <v>93377</v>
      </c>
      <c r="B5286" s="383" t="s">
        <v>4934</v>
      </c>
      <c r="C5286" s="383" t="s">
        <v>24</v>
      </c>
      <c r="D5286" s="384">
        <v>8.33</v>
      </c>
    </row>
    <row r="5287" spans="1:4" s="380" customFormat="1" ht="13.5" x14ac:dyDescent="0.25">
      <c r="A5287" s="383">
        <v>93378</v>
      </c>
      <c r="B5287" s="383" t="s">
        <v>4935</v>
      </c>
      <c r="C5287" s="383" t="s">
        <v>24</v>
      </c>
      <c r="D5287" s="384">
        <v>18.43</v>
      </c>
    </row>
    <row r="5288" spans="1:4" s="380" customFormat="1" ht="13.5" x14ac:dyDescent="0.25">
      <c r="A5288" s="383">
        <v>93379</v>
      </c>
      <c r="B5288" s="383" t="s">
        <v>4936</v>
      </c>
      <c r="C5288" s="383" t="s">
        <v>24</v>
      </c>
      <c r="D5288" s="384">
        <v>14.23</v>
      </c>
    </row>
    <row r="5289" spans="1:4" s="380" customFormat="1" ht="13.5" x14ac:dyDescent="0.25">
      <c r="A5289" s="383">
        <v>93380</v>
      </c>
      <c r="B5289" s="383" t="s">
        <v>4937</v>
      </c>
      <c r="C5289" s="383" t="s">
        <v>24</v>
      </c>
      <c r="D5289" s="384">
        <v>11.68</v>
      </c>
    </row>
    <row r="5290" spans="1:4" s="380" customFormat="1" ht="13.5" x14ac:dyDescent="0.25">
      <c r="A5290" s="383">
        <v>93381</v>
      </c>
      <c r="B5290" s="383" t="s">
        <v>4938</v>
      </c>
      <c r="C5290" s="383" t="s">
        <v>24</v>
      </c>
      <c r="D5290" s="384">
        <v>7.79</v>
      </c>
    </row>
    <row r="5291" spans="1:4" s="380" customFormat="1" ht="13.5" x14ac:dyDescent="0.25">
      <c r="A5291" s="383">
        <v>93382</v>
      </c>
      <c r="B5291" s="383" t="s">
        <v>42</v>
      </c>
      <c r="C5291" s="383" t="s">
        <v>24</v>
      </c>
      <c r="D5291" s="384">
        <v>25.37</v>
      </c>
    </row>
    <row r="5292" spans="1:4" s="380" customFormat="1" ht="13.5" x14ac:dyDescent="0.25">
      <c r="A5292" s="383">
        <v>96995</v>
      </c>
      <c r="B5292" s="383" t="s">
        <v>533</v>
      </c>
      <c r="C5292" s="383" t="s">
        <v>24</v>
      </c>
      <c r="D5292" s="384">
        <v>42.23</v>
      </c>
    </row>
    <row r="5293" spans="1:4" s="380" customFormat="1" ht="13.5" x14ac:dyDescent="0.25">
      <c r="A5293" s="383">
        <v>97916</v>
      </c>
      <c r="B5293" s="383" t="s">
        <v>4939</v>
      </c>
      <c r="C5293" s="383" t="s">
        <v>27</v>
      </c>
      <c r="D5293" s="384">
        <v>1.8</v>
      </c>
    </row>
    <row r="5294" spans="1:4" s="380" customFormat="1" ht="13.5" x14ac:dyDescent="0.25">
      <c r="A5294" s="383">
        <v>97917</v>
      </c>
      <c r="B5294" s="383" t="s">
        <v>4940</v>
      </c>
      <c r="C5294" s="383" t="s">
        <v>27</v>
      </c>
      <c r="D5294" s="384">
        <v>1.55</v>
      </c>
    </row>
    <row r="5295" spans="1:4" s="380" customFormat="1" ht="13.5" x14ac:dyDescent="0.25">
      <c r="A5295" s="383">
        <v>97918</v>
      </c>
      <c r="B5295" s="383" t="s">
        <v>4941</v>
      </c>
      <c r="C5295" s="383" t="s">
        <v>27</v>
      </c>
      <c r="D5295" s="384">
        <v>1.43</v>
      </c>
    </row>
    <row r="5296" spans="1:4" s="380" customFormat="1" ht="13.5" x14ac:dyDescent="0.25">
      <c r="A5296" s="383">
        <v>97919</v>
      </c>
      <c r="B5296" s="383" t="s">
        <v>4942</v>
      </c>
      <c r="C5296" s="383" t="s">
        <v>27</v>
      </c>
      <c r="D5296" s="384">
        <v>0.56000000000000005</v>
      </c>
    </row>
    <row r="5297" spans="1:4" s="380" customFormat="1" ht="13.5" x14ac:dyDescent="0.25">
      <c r="A5297" s="383">
        <v>101616</v>
      </c>
      <c r="B5297" s="383" t="s">
        <v>4943</v>
      </c>
      <c r="C5297" s="383" t="s">
        <v>4</v>
      </c>
      <c r="D5297" s="384">
        <v>5.27</v>
      </c>
    </row>
    <row r="5298" spans="1:4" s="380" customFormat="1" ht="13.5" x14ac:dyDescent="0.25">
      <c r="A5298" s="383">
        <v>101617</v>
      </c>
      <c r="B5298" s="383" t="s">
        <v>4944</v>
      </c>
      <c r="C5298" s="383" t="s">
        <v>4</v>
      </c>
      <c r="D5298" s="384">
        <v>2.61</v>
      </c>
    </row>
    <row r="5299" spans="1:4" s="380" customFormat="1" ht="13.5" x14ac:dyDescent="0.25">
      <c r="A5299" s="383">
        <v>101618</v>
      </c>
      <c r="B5299" s="383" t="s">
        <v>4945</v>
      </c>
      <c r="C5299" s="383" t="s">
        <v>24</v>
      </c>
      <c r="D5299" s="384">
        <v>220.43</v>
      </c>
    </row>
    <row r="5300" spans="1:4" s="380" customFormat="1" ht="13.5" x14ac:dyDescent="0.25">
      <c r="A5300" s="383">
        <v>101619</v>
      </c>
      <c r="B5300" s="383" t="s">
        <v>4946</v>
      </c>
      <c r="C5300" s="383" t="s">
        <v>24</v>
      </c>
      <c r="D5300" s="384">
        <v>300.67</v>
      </c>
    </row>
    <row r="5301" spans="1:4" s="380" customFormat="1" ht="13.5" x14ac:dyDescent="0.25">
      <c r="A5301" s="383">
        <v>101620</v>
      </c>
      <c r="B5301" s="383" t="s">
        <v>4947</v>
      </c>
      <c r="C5301" s="383" t="s">
        <v>24</v>
      </c>
      <c r="D5301" s="384">
        <v>199.33</v>
      </c>
    </row>
    <row r="5302" spans="1:4" s="380" customFormat="1" ht="13.5" x14ac:dyDescent="0.25">
      <c r="A5302" s="383">
        <v>101621</v>
      </c>
      <c r="B5302" s="383" t="s">
        <v>4948</v>
      </c>
      <c r="C5302" s="383" t="s">
        <v>24</v>
      </c>
      <c r="D5302" s="384">
        <v>279.55</v>
      </c>
    </row>
    <row r="5303" spans="1:4" s="380" customFormat="1" ht="13.5" x14ac:dyDescent="0.25">
      <c r="A5303" s="383">
        <v>101622</v>
      </c>
      <c r="B5303" s="383" t="s">
        <v>4949</v>
      </c>
      <c r="C5303" s="383" t="s">
        <v>24</v>
      </c>
      <c r="D5303" s="384">
        <v>190.46</v>
      </c>
    </row>
    <row r="5304" spans="1:4" s="380" customFormat="1" ht="13.5" x14ac:dyDescent="0.25">
      <c r="A5304" s="383">
        <v>101623</v>
      </c>
      <c r="B5304" s="383" t="s">
        <v>4950</v>
      </c>
      <c r="C5304" s="383" t="s">
        <v>24</v>
      </c>
      <c r="D5304" s="384">
        <v>263.69</v>
      </c>
    </row>
    <row r="5305" spans="1:4" s="380" customFormat="1" ht="13.5" x14ac:dyDescent="0.25">
      <c r="A5305" s="383">
        <v>101624</v>
      </c>
      <c r="B5305" s="383" t="s">
        <v>4951</v>
      </c>
      <c r="C5305" s="383" t="s">
        <v>24</v>
      </c>
      <c r="D5305" s="384">
        <v>228.37</v>
      </c>
    </row>
    <row r="5306" spans="1:4" s="380" customFormat="1" ht="13.5" x14ac:dyDescent="0.25">
      <c r="A5306" s="383">
        <v>101625</v>
      </c>
      <c r="B5306" s="383" t="s">
        <v>4952</v>
      </c>
      <c r="C5306" s="383" t="s">
        <v>24</v>
      </c>
      <c r="D5306" s="384">
        <v>159.59</v>
      </c>
    </row>
    <row r="5307" spans="1:4" s="380" customFormat="1" ht="13.5" x14ac:dyDescent="0.25">
      <c r="A5307" s="383">
        <v>95606</v>
      </c>
      <c r="B5307" s="383" t="s">
        <v>4953</v>
      </c>
      <c r="C5307" s="383" t="s">
        <v>24</v>
      </c>
      <c r="D5307" s="384">
        <v>1.65</v>
      </c>
    </row>
    <row r="5308" spans="1:4" s="380" customFormat="1" ht="13.5" x14ac:dyDescent="0.25">
      <c r="A5308" s="383">
        <v>87471</v>
      </c>
      <c r="B5308" s="383" t="s">
        <v>4954</v>
      </c>
      <c r="C5308" s="383" t="s">
        <v>4</v>
      </c>
      <c r="D5308" s="384">
        <v>59.01</v>
      </c>
    </row>
    <row r="5309" spans="1:4" s="380" customFormat="1" ht="13.5" x14ac:dyDescent="0.25">
      <c r="A5309" s="383">
        <v>87472</v>
      </c>
      <c r="B5309" s="383" t="s">
        <v>4955</v>
      </c>
      <c r="C5309" s="383" t="s">
        <v>4</v>
      </c>
      <c r="D5309" s="384">
        <v>60.1</v>
      </c>
    </row>
    <row r="5310" spans="1:4" s="380" customFormat="1" ht="13.5" x14ac:dyDescent="0.25">
      <c r="A5310" s="383">
        <v>87473</v>
      </c>
      <c r="B5310" s="383" t="s">
        <v>4956</v>
      </c>
      <c r="C5310" s="383" t="s">
        <v>4</v>
      </c>
      <c r="D5310" s="384">
        <v>79.09</v>
      </c>
    </row>
    <row r="5311" spans="1:4" s="380" customFormat="1" ht="13.5" x14ac:dyDescent="0.25">
      <c r="A5311" s="383">
        <v>87474</v>
      </c>
      <c r="B5311" s="383" t="s">
        <v>4957</v>
      </c>
      <c r="C5311" s="383" t="s">
        <v>4</v>
      </c>
      <c r="D5311" s="384">
        <v>80.33</v>
      </c>
    </row>
    <row r="5312" spans="1:4" s="380" customFormat="1" ht="13.5" x14ac:dyDescent="0.25">
      <c r="A5312" s="383">
        <v>87475</v>
      </c>
      <c r="B5312" s="383" t="s">
        <v>4958</v>
      </c>
      <c r="C5312" s="383" t="s">
        <v>4</v>
      </c>
      <c r="D5312" s="384">
        <v>97.29</v>
      </c>
    </row>
    <row r="5313" spans="1:4" s="380" customFormat="1" ht="13.5" x14ac:dyDescent="0.25">
      <c r="A5313" s="383">
        <v>87476</v>
      </c>
      <c r="B5313" s="383" t="s">
        <v>4959</v>
      </c>
      <c r="C5313" s="383" t="s">
        <v>4</v>
      </c>
      <c r="D5313" s="384">
        <v>98.75</v>
      </c>
    </row>
    <row r="5314" spans="1:4" s="380" customFormat="1" ht="13.5" x14ac:dyDescent="0.25">
      <c r="A5314" s="383">
        <v>87477</v>
      </c>
      <c r="B5314" s="383" t="s">
        <v>4960</v>
      </c>
      <c r="C5314" s="383" t="s">
        <v>4</v>
      </c>
      <c r="D5314" s="384">
        <v>53.7</v>
      </c>
    </row>
    <row r="5315" spans="1:4" s="380" customFormat="1" ht="13.5" x14ac:dyDescent="0.25">
      <c r="A5315" s="383">
        <v>87478</v>
      </c>
      <c r="B5315" s="383" t="s">
        <v>4961</v>
      </c>
      <c r="C5315" s="383" t="s">
        <v>4</v>
      </c>
      <c r="D5315" s="384">
        <v>54.79</v>
      </c>
    </row>
    <row r="5316" spans="1:4" s="380" customFormat="1" ht="13.5" x14ac:dyDescent="0.25">
      <c r="A5316" s="383">
        <v>87479</v>
      </c>
      <c r="B5316" s="383" t="s">
        <v>4962</v>
      </c>
      <c r="C5316" s="383" t="s">
        <v>4</v>
      </c>
      <c r="D5316" s="384">
        <v>72.709999999999994</v>
      </c>
    </row>
    <row r="5317" spans="1:4" s="380" customFormat="1" ht="13.5" x14ac:dyDescent="0.25">
      <c r="A5317" s="383">
        <v>87480</v>
      </c>
      <c r="B5317" s="383" t="s">
        <v>4963</v>
      </c>
      <c r="C5317" s="383" t="s">
        <v>4</v>
      </c>
      <c r="D5317" s="384">
        <v>73.95</v>
      </c>
    </row>
    <row r="5318" spans="1:4" s="380" customFormat="1" ht="13.5" x14ac:dyDescent="0.25">
      <c r="A5318" s="383">
        <v>87481</v>
      </c>
      <c r="B5318" s="383" t="s">
        <v>4964</v>
      </c>
      <c r="C5318" s="383" t="s">
        <v>4</v>
      </c>
      <c r="D5318" s="384">
        <v>89.34</v>
      </c>
    </row>
    <row r="5319" spans="1:4" s="380" customFormat="1" ht="13.5" x14ac:dyDescent="0.25">
      <c r="A5319" s="383">
        <v>87482</v>
      </c>
      <c r="B5319" s="383" t="s">
        <v>4965</v>
      </c>
      <c r="C5319" s="383" t="s">
        <v>4</v>
      </c>
      <c r="D5319" s="384">
        <v>90.8</v>
      </c>
    </row>
    <row r="5320" spans="1:4" s="380" customFormat="1" ht="13.5" x14ac:dyDescent="0.25">
      <c r="A5320" s="383">
        <v>87483</v>
      </c>
      <c r="B5320" s="383" t="s">
        <v>4966</v>
      </c>
      <c r="C5320" s="383" t="s">
        <v>4</v>
      </c>
      <c r="D5320" s="384">
        <v>66.13</v>
      </c>
    </row>
    <row r="5321" spans="1:4" s="380" customFormat="1" ht="13.5" x14ac:dyDescent="0.25">
      <c r="A5321" s="383">
        <v>87484</v>
      </c>
      <c r="B5321" s="383" t="s">
        <v>4967</v>
      </c>
      <c r="C5321" s="383" t="s">
        <v>4</v>
      </c>
      <c r="D5321" s="384">
        <v>67.22</v>
      </c>
    </row>
    <row r="5322" spans="1:4" s="380" customFormat="1" ht="13.5" x14ac:dyDescent="0.25">
      <c r="A5322" s="383">
        <v>87485</v>
      </c>
      <c r="B5322" s="383" t="s">
        <v>4968</v>
      </c>
      <c r="C5322" s="383" t="s">
        <v>4</v>
      </c>
      <c r="D5322" s="384">
        <v>86.37</v>
      </c>
    </row>
    <row r="5323" spans="1:4" s="380" customFormat="1" ht="13.5" x14ac:dyDescent="0.25">
      <c r="A5323" s="383">
        <v>87487</v>
      </c>
      <c r="B5323" s="383" t="s">
        <v>4969</v>
      </c>
      <c r="C5323" s="383" t="s">
        <v>4</v>
      </c>
      <c r="D5323" s="384">
        <v>104.41</v>
      </c>
    </row>
    <row r="5324" spans="1:4" s="380" customFormat="1" ht="13.5" x14ac:dyDescent="0.25">
      <c r="A5324" s="383">
        <v>87488</v>
      </c>
      <c r="B5324" s="383" t="s">
        <v>4970</v>
      </c>
      <c r="C5324" s="383" t="s">
        <v>4</v>
      </c>
      <c r="D5324" s="384">
        <v>105.87</v>
      </c>
    </row>
    <row r="5325" spans="1:4" s="380" customFormat="1" ht="13.5" x14ac:dyDescent="0.25">
      <c r="A5325" s="383">
        <v>87489</v>
      </c>
      <c r="B5325" s="383" t="s">
        <v>4971</v>
      </c>
      <c r="C5325" s="383" t="s">
        <v>4</v>
      </c>
      <c r="D5325" s="384">
        <v>57.88</v>
      </c>
    </row>
    <row r="5326" spans="1:4" s="380" customFormat="1" ht="13.5" x14ac:dyDescent="0.25">
      <c r="A5326" s="383">
        <v>87490</v>
      </c>
      <c r="B5326" s="383" t="s">
        <v>4972</v>
      </c>
      <c r="C5326" s="383" t="s">
        <v>4</v>
      </c>
      <c r="D5326" s="384">
        <v>58.97</v>
      </c>
    </row>
    <row r="5327" spans="1:4" s="380" customFormat="1" ht="13.5" x14ac:dyDescent="0.25">
      <c r="A5327" s="383">
        <v>87491</v>
      </c>
      <c r="B5327" s="383" t="s">
        <v>4973</v>
      </c>
      <c r="C5327" s="383" t="s">
        <v>4</v>
      </c>
      <c r="D5327" s="384">
        <v>77.05</v>
      </c>
    </row>
    <row r="5328" spans="1:4" s="380" customFormat="1" ht="13.5" x14ac:dyDescent="0.25">
      <c r="A5328" s="383">
        <v>87492</v>
      </c>
      <c r="B5328" s="383" t="s">
        <v>4974</v>
      </c>
      <c r="C5328" s="383" t="s">
        <v>4</v>
      </c>
      <c r="D5328" s="384">
        <v>78.290000000000006</v>
      </c>
    </row>
    <row r="5329" spans="1:4" s="380" customFormat="1" ht="13.5" x14ac:dyDescent="0.25">
      <c r="A5329" s="383">
        <v>87493</v>
      </c>
      <c r="B5329" s="383" t="s">
        <v>4975</v>
      </c>
      <c r="C5329" s="383" t="s">
        <v>4</v>
      </c>
      <c r="D5329" s="384">
        <v>93.85</v>
      </c>
    </row>
    <row r="5330" spans="1:4" s="380" customFormat="1" ht="13.5" x14ac:dyDescent="0.25">
      <c r="A5330" s="383">
        <v>87494</v>
      </c>
      <c r="B5330" s="383" t="s">
        <v>4976</v>
      </c>
      <c r="C5330" s="383" t="s">
        <v>4</v>
      </c>
      <c r="D5330" s="384">
        <v>95.31</v>
      </c>
    </row>
    <row r="5331" spans="1:4" s="380" customFormat="1" ht="13.5" x14ac:dyDescent="0.25">
      <c r="A5331" s="383">
        <v>87495</v>
      </c>
      <c r="B5331" s="383" t="s">
        <v>4977</v>
      </c>
      <c r="C5331" s="383" t="s">
        <v>4</v>
      </c>
      <c r="D5331" s="384">
        <v>88.71</v>
      </c>
    </row>
    <row r="5332" spans="1:4" s="380" customFormat="1" ht="13.5" x14ac:dyDescent="0.25">
      <c r="A5332" s="383">
        <v>87496</v>
      </c>
      <c r="B5332" s="383" t="s">
        <v>4978</v>
      </c>
      <c r="C5332" s="383" t="s">
        <v>4</v>
      </c>
      <c r="D5332" s="384">
        <v>89.75</v>
      </c>
    </row>
    <row r="5333" spans="1:4" s="380" customFormat="1" ht="13.5" x14ac:dyDescent="0.25">
      <c r="A5333" s="383">
        <v>87497</v>
      </c>
      <c r="B5333" s="383" t="s">
        <v>4979</v>
      </c>
      <c r="C5333" s="383" t="s">
        <v>4</v>
      </c>
      <c r="D5333" s="384">
        <v>90.76</v>
      </c>
    </row>
    <row r="5334" spans="1:4" s="380" customFormat="1" ht="13.5" x14ac:dyDescent="0.25">
      <c r="A5334" s="383">
        <v>87498</v>
      </c>
      <c r="B5334" s="383" t="s">
        <v>4980</v>
      </c>
      <c r="C5334" s="383" t="s">
        <v>4</v>
      </c>
      <c r="D5334" s="384">
        <v>92.08</v>
      </c>
    </row>
    <row r="5335" spans="1:4" s="380" customFormat="1" ht="13.5" x14ac:dyDescent="0.25">
      <c r="A5335" s="383">
        <v>87499</v>
      </c>
      <c r="B5335" s="383" t="s">
        <v>4981</v>
      </c>
      <c r="C5335" s="383" t="s">
        <v>4</v>
      </c>
      <c r="D5335" s="384">
        <v>103.45</v>
      </c>
    </row>
    <row r="5336" spans="1:4" s="380" customFormat="1" ht="13.5" x14ac:dyDescent="0.25">
      <c r="A5336" s="383">
        <v>87500</v>
      </c>
      <c r="B5336" s="383" t="s">
        <v>4982</v>
      </c>
      <c r="C5336" s="383" t="s">
        <v>4</v>
      </c>
      <c r="D5336" s="384">
        <v>104.57</v>
      </c>
    </row>
    <row r="5337" spans="1:4" s="380" customFormat="1" ht="13.5" x14ac:dyDescent="0.25">
      <c r="A5337" s="383">
        <v>87501</v>
      </c>
      <c r="B5337" s="383" t="s">
        <v>4983</v>
      </c>
      <c r="C5337" s="383" t="s">
        <v>4</v>
      </c>
      <c r="D5337" s="384">
        <v>161.37</v>
      </c>
    </row>
    <row r="5338" spans="1:4" s="380" customFormat="1" ht="13.5" x14ac:dyDescent="0.25">
      <c r="A5338" s="383">
        <v>87502</v>
      </c>
      <c r="B5338" s="383" t="s">
        <v>4984</v>
      </c>
      <c r="C5338" s="383" t="s">
        <v>4</v>
      </c>
      <c r="D5338" s="384">
        <v>162.79</v>
      </c>
    </row>
    <row r="5339" spans="1:4" s="380" customFormat="1" ht="13.5" x14ac:dyDescent="0.25">
      <c r="A5339" s="383">
        <v>87503</v>
      </c>
      <c r="B5339" s="383" t="s">
        <v>4985</v>
      </c>
      <c r="C5339" s="383" t="s">
        <v>4</v>
      </c>
      <c r="D5339" s="384">
        <v>76.53</v>
      </c>
    </row>
    <row r="5340" spans="1:4" s="380" customFormat="1" ht="13.5" x14ac:dyDescent="0.25">
      <c r="A5340" s="383">
        <v>87504</v>
      </c>
      <c r="B5340" s="383" t="s">
        <v>4986</v>
      </c>
      <c r="C5340" s="383" t="s">
        <v>4</v>
      </c>
      <c r="D5340" s="384">
        <v>77.569999999999993</v>
      </c>
    </row>
    <row r="5341" spans="1:4" s="380" customFormat="1" ht="13.5" x14ac:dyDescent="0.25">
      <c r="A5341" s="383">
        <v>87505</v>
      </c>
      <c r="B5341" s="383" t="s">
        <v>4987</v>
      </c>
      <c r="C5341" s="383" t="s">
        <v>4</v>
      </c>
      <c r="D5341" s="384">
        <v>78.290000000000006</v>
      </c>
    </row>
    <row r="5342" spans="1:4" s="380" customFormat="1" ht="13.5" x14ac:dyDescent="0.25">
      <c r="A5342" s="383">
        <v>87506</v>
      </c>
      <c r="B5342" s="383" t="s">
        <v>4988</v>
      </c>
      <c r="C5342" s="383" t="s">
        <v>4</v>
      </c>
      <c r="D5342" s="384">
        <v>79.61</v>
      </c>
    </row>
    <row r="5343" spans="1:4" s="380" customFormat="1" ht="13.5" x14ac:dyDescent="0.25">
      <c r="A5343" s="383">
        <v>87507</v>
      </c>
      <c r="B5343" s="383" t="s">
        <v>4989</v>
      </c>
      <c r="C5343" s="383" t="s">
        <v>4</v>
      </c>
      <c r="D5343" s="384">
        <v>87.28</v>
      </c>
    </row>
    <row r="5344" spans="1:4" s="380" customFormat="1" ht="13.5" x14ac:dyDescent="0.25">
      <c r="A5344" s="383">
        <v>87508</v>
      </c>
      <c r="B5344" s="383" t="s">
        <v>4990</v>
      </c>
      <c r="C5344" s="383" t="s">
        <v>4</v>
      </c>
      <c r="D5344" s="384">
        <v>88.4</v>
      </c>
    </row>
    <row r="5345" spans="1:4" s="380" customFormat="1" ht="13.5" x14ac:dyDescent="0.25">
      <c r="A5345" s="383">
        <v>87509</v>
      </c>
      <c r="B5345" s="383" t="s">
        <v>4991</v>
      </c>
      <c r="C5345" s="383" t="s">
        <v>4</v>
      </c>
      <c r="D5345" s="384">
        <v>134.56</v>
      </c>
    </row>
    <row r="5346" spans="1:4" s="380" customFormat="1" ht="13.5" x14ac:dyDescent="0.25">
      <c r="A5346" s="383">
        <v>87510</v>
      </c>
      <c r="B5346" s="383" t="s">
        <v>4992</v>
      </c>
      <c r="C5346" s="383" t="s">
        <v>4</v>
      </c>
      <c r="D5346" s="384">
        <v>135.97999999999999</v>
      </c>
    </row>
    <row r="5347" spans="1:4" s="380" customFormat="1" ht="13.5" x14ac:dyDescent="0.25">
      <c r="A5347" s="383">
        <v>87511</v>
      </c>
      <c r="B5347" s="383" t="s">
        <v>4993</v>
      </c>
      <c r="C5347" s="383" t="s">
        <v>4</v>
      </c>
      <c r="D5347" s="384">
        <v>98.53</v>
      </c>
    </row>
    <row r="5348" spans="1:4" s="380" customFormat="1" ht="13.5" x14ac:dyDescent="0.25">
      <c r="A5348" s="383">
        <v>87512</v>
      </c>
      <c r="B5348" s="383" t="s">
        <v>4994</v>
      </c>
      <c r="C5348" s="383" t="s">
        <v>4</v>
      </c>
      <c r="D5348" s="384">
        <v>99.57</v>
      </c>
    </row>
    <row r="5349" spans="1:4" s="380" customFormat="1" ht="13.5" x14ac:dyDescent="0.25">
      <c r="A5349" s="383">
        <v>87513</v>
      </c>
      <c r="B5349" s="383" t="s">
        <v>4995</v>
      </c>
      <c r="C5349" s="383" t="s">
        <v>4</v>
      </c>
      <c r="D5349" s="384">
        <v>101.02</v>
      </c>
    </row>
    <row r="5350" spans="1:4" s="380" customFormat="1" ht="13.5" x14ac:dyDescent="0.25">
      <c r="A5350" s="383">
        <v>87514</v>
      </c>
      <c r="B5350" s="383" t="s">
        <v>4996</v>
      </c>
      <c r="C5350" s="383" t="s">
        <v>4</v>
      </c>
      <c r="D5350" s="384">
        <v>102.34</v>
      </c>
    </row>
    <row r="5351" spans="1:4" s="380" customFormat="1" ht="13.5" x14ac:dyDescent="0.25">
      <c r="A5351" s="383">
        <v>87515</v>
      </c>
      <c r="B5351" s="383" t="s">
        <v>4997</v>
      </c>
      <c r="C5351" s="383" t="s">
        <v>4</v>
      </c>
      <c r="D5351" s="384">
        <v>117.16</v>
      </c>
    </row>
    <row r="5352" spans="1:4" s="380" customFormat="1" ht="13.5" x14ac:dyDescent="0.25">
      <c r="A5352" s="383">
        <v>87516</v>
      </c>
      <c r="B5352" s="383" t="s">
        <v>4998</v>
      </c>
      <c r="C5352" s="383" t="s">
        <v>4</v>
      </c>
      <c r="D5352" s="384">
        <v>118.28</v>
      </c>
    </row>
    <row r="5353" spans="1:4" s="380" customFormat="1" ht="13.5" x14ac:dyDescent="0.25">
      <c r="A5353" s="383">
        <v>87517</v>
      </c>
      <c r="B5353" s="383" t="s">
        <v>4999</v>
      </c>
      <c r="C5353" s="383" t="s">
        <v>4</v>
      </c>
      <c r="D5353" s="384">
        <v>182.71</v>
      </c>
    </row>
    <row r="5354" spans="1:4" s="380" customFormat="1" ht="13.5" x14ac:dyDescent="0.25">
      <c r="A5354" s="383">
        <v>87518</v>
      </c>
      <c r="B5354" s="383" t="s">
        <v>5000</v>
      </c>
      <c r="C5354" s="383" t="s">
        <v>4</v>
      </c>
      <c r="D5354" s="384">
        <v>184.13</v>
      </c>
    </row>
    <row r="5355" spans="1:4" s="380" customFormat="1" ht="13.5" x14ac:dyDescent="0.25">
      <c r="A5355" s="383">
        <v>87519</v>
      </c>
      <c r="B5355" s="383" t="s">
        <v>5001</v>
      </c>
      <c r="C5355" s="383" t="s">
        <v>4</v>
      </c>
      <c r="D5355" s="384">
        <v>82.75</v>
      </c>
    </row>
    <row r="5356" spans="1:4" s="380" customFormat="1" ht="13.5" x14ac:dyDescent="0.25">
      <c r="A5356" s="383">
        <v>87520</v>
      </c>
      <c r="B5356" s="383" t="s">
        <v>5002</v>
      </c>
      <c r="C5356" s="383" t="s">
        <v>4</v>
      </c>
      <c r="D5356" s="384">
        <v>83.79</v>
      </c>
    </row>
    <row r="5357" spans="1:4" s="380" customFormat="1" ht="13.5" x14ac:dyDescent="0.25">
      <c r="A5357" s="383">
        <v>87521</v>
      </c>
      <c r="B5357" s="383" t="s">
        <v>5003</v>
      </c>
      <c r="C5357" s="383" t="s">
        <v>4</v>
      </c>
      <c r="D5357" s="384">
        <v>84.63</v>
      </c>
    </row>
    <row r="5358" spans="1:4" s="380" customFormat="1" ht="13.5" x14ac:dyDescent="0.25">
      <c r="A5358" s="383">
        <v>87522</v>
      </c>
      <c r="B5358" s="383" t="s">
        <v>5004</v>
      </c>
      <c r="C5358" s="383" t="s">
        <v>4</v>
      </c>
      <c r="D5358" s="384">
        <v>85.95</v>
      </c>
    </row>
    <row r="5359" spans="1:4" s="380" customFormat="1" ht="13.5" x14ac:dyDescent="0.25">
      <c r="A5359" s="383">
        <v>87523</v>
      </c>
      <c r="B5359" s="383" t="s">
        <v>5005</v>
      </c>
      <c r="C5359" s="383" t="s">
        <v>4</v>
      </c>
      <c r="D5359" s="384">
        <v>95.69</v>
      </c>
    </row>
    <row r="5360" spans="1:4" s="380" customFormat="1" ht="13.5" x14ac:dyDescent="0.25">
      <c r="A5360" s="383">
        <v>87524</v>
      </c>
      <c r="B5360" s="383" t="s">
        <v>5006</v>
      </c>
      <c r="C5360" s="383" t="s">
        <v>4</v>
      </c>
      <c r="D5360" s="384">
        <v>96.81</v>
      </c>
    </row>
    <row r="5361" spans="1:4" s="380" customFormat="1" ht="13.5" x14ac:dyDescent="0.25">
      <c r="A5361" s="383">
        <v>87525</v>
      </c>
      <c r="B5361" s="383" t="s">
        <v>5007</v>
      </c>
      <c r="C5361" s="383" t="s">
        <v>4</v>
      </c>
      <c r="D5361" s="384">
        <v>147.62</v>
      </c>
    </row>
    <row r="5362" spans="1:4" s="380" customFormat="1" ht="13.5" x14ac:dyDescent="0.25">
      <c r="A5362" s="383">
        <v>87526</v>
      </c>
      <c r="B5362" s="383" t="s">
        <v>5008</v>
      </c>
      <c r="C5362" s="383" t="s">
        <v>4</v>
      </c>
      <c r="D5362" s="384">
        <v>149.04</v>
      </c>
    </row>
    <row r="5363" spans="1:4" s="380" customFormat="1" ht="13.5" x14ac:dyDescent="0.25">
      <c r="A5363" s="383">
        <v>89043</v>
      </c>
      <c r="B5363" s="383" t="s">
        <v>5009</v>
      </c>
      <c r="C5363" s="383" t="s">
        <v>4</v>
      </c>
      <c r="D5363" s="384">
        <v>84.41</v>
      </c>
    </row>
    <row r="5364" spans="1:4" s="380" customFormat="1" ht="13.5" x14ac:dyDescent="0.25">
      <c r="A5364" s="383">
        <v>89168</v>
      </c>
      <c r="B5364" s="383" t="s">
        <v>5010</v>
      </c>
      <c r="C5364" s="383" t="s">
        <v>4</v>
      </c>
      <c r="D5364" s="384">
        <v>86.76</v>
      </c>
    </row>
    <row r="5365" spans="1:4" s="380" customFormat="1" ht="13.5" x14ac:dyDescent="0.25">
      <c r="A5365" s="383">
        <v>89977</v>
      </c>
      <c r="B5365" s="383" t="s">
        <v>5011</v>
      </c>
      <c r="C5365" s="383" t="s">
        <v>4</v>
      </c>
      <c r="D5365" s="384">
        <v>156.82</v>
      </c>
    </row>
    <row r="5366" spans="1:4" s="380" customFormat="1" ht="13.5" x14ac:dyDescent="0.25">
      <c r="A5366" s="383">
        <v>90112</v>
      </c>
      <c r="B5366" s="383" t="s">
        <v>5012</v>
      </c>
      <c r="C5366" s="383" t="s">
        <v>4</v>
      </c>
      <c r="D5366" s="384">
        <v>87.61</v>
      </c>
    </row>
    <row r="5367" spans="1:4" s="380" customFormat="1" ht="13.5" x14ac:dyDescent="0.25">
      <c r="A5367" s="383">
        <v>101159</v>
      </c>
      <c r="B5367" s="383" t="s">
        <v>5013</v>
      </c>
      <c r="C5367" s="383" t="s">
        <v>4</v>
      </c>
      <c r="D5367" s="384">
        <v>133.65</v>
      </c>
    </row>
    <row r="5368" spans="1:4" s="380" customFormat="1" ht="13.5" x14ac:dyDescent="0.25">
      <c r="A5368" s="383">
        <v>89282</v>
      </c>
      <c r="B5368" s="383" t="s">
        <v>5014</v>
      </c>
      <c r="C5368" s="383" t="s">
        <v>4</v>
      </c>
      <c r="D5368" s="384">
        <v>77.319999999999993</v>
      </c>
    </row>
    <row r="5369" spans="1:4" s="380" customFormat="1" ht="13.5" x14ac:dyDescent="0.25">
      <c r="A5369" s="383">
        <v>89283</v>
      </c>
      <c r="B5369" s="383" t="s">
        <v>5015</v>
      </c>
      <c r="C5369" s="383" t="s">
        <v>4</v>
      </c>
      <c r="D5369" s="384">
        <v>78.58</v>
      </c>
    </row>
    <row r="5370" spans="1:4" s="380" customFormat="1" ht="13.5" x14ac:dyDescent="0.25">
      <c r="A5370" s="383">
        <v>89284</v>
      </c>
      <c r="B5370" s="383" t="s">
        <v>5016</v>
      </c>
      <c r="C5370" s="383" t="s">
        <v>4</v>
      </c>
      <c r="D5370" s="384">
        <v>70.209999999999994</v>
      </c>
    </row>
    <row r="5371" spans="1:4" s="380" customFormat="1" ht="13.5" x14ac:dyDescent="0.25">
      <c r="A5371" s="383">
        <v>89285</v>
      </c>
      <c r="B5371" s="383" t="s">
        <v>5017</v>
      </c>
      <c r="C5371" s="383" t="s">
        <v>4</v>
      </c>
      <c r="D5371" s="384">
        <v>71.47</v>
      </c>
    </row>
    <row r="5372" spans="1:4" s="380" customFormat="1" ht="13.5" x14ac:dyDescent="0.25">
      <c r="A5372" s="383">
        <v>89286</v>
      </c>
      <c r="B5372" s="383" t="s">
        <v>5018</v>
      </c>
      <c r="C5372" s="383" t="s">
        <v>4</v>
      </c>
      <c r="D5372" s="384">
        <v>82.22</v>
      </c>
    </row>
    <row r="5373" spans="1:4" s="380" customFormat="1" ht="13.5" x14ac:dyDescent="0.25">
      <c r="A5373" s="383">
        <v>89287</v>
      </c>
      <c r="B5373" s="383" t="s">
        <v>5019</v>
      </c>
      <c r="C5373" s="383" t="s">
        <v>4</v>
      </c>
      <c r="D5373" s="384">
        <v>83.48</v>
      </c>
    </row>
    <row r="5374" spans="1:4" s="380" customFormat="1" ht="13.5" x14ac:dyDescent="0.25">
      <c r="A5374" s="383">
        <v>89288</v>
      </c>
      <c r="B5374" s="383" t="s">
        <v>5020</v>
      </c>
      <c r="C5374" s="383" t="s">
        <v>4</v>
      </c>
      <c r="D5374" s="384">
        <v>72.95</v>
      </c>
    </row>
    <row r="5375" spans="1:4" s="380" customFormat="1" ht="13.5" x14ac:dyDescent="0.25">
      <c r="A5375" s="383">
        <v>89289</v>
      </c>
      <c r="B5375" s="383" t="s">
        <v>5021</v>
      </c>
      <c r="C5375" s="383" t="s">
        <v>4</v>
      </c>
      <c r="D5375" s="384">
        <v>74.209999999999994</v>
      </c>
    </row>
    <row r="5376" spans="1:4" s="380" customFormat="1" ht="13.5" x14ac:dyDescent="0.25">
      <c r="A5376" s="383">
        <v>89290</v>
      </c>
      <c r="B5376" s="383" t="s">
        <v>5022</v>
      </c>
      <c r="C5376" s="383" t="s">
        <v>4</v>
      </c>
      <c r="D5376" s="384">
        <v>87.34</v>
      </c>
    </row>
    <row r="5377" spans="1:4" s="380" customFormat="1" ht="13.5" x14ac:dyDescent="0.25">
      <c r="A5377" s="383">
        <v>89291</v>
      </c>
      <c r="B5377" s="383" t="s">
        <v>5023</v>
      </c>
      <c r="C5377" s="383" t="s">
        <v>4</v>
      </c>
      <c r="D5377" s="384">
        <v>88.74</v>
      </c>
    </row>
    <row r="5378" spans="1:4" s="380" customFormat="1" ht="13.5" x14ac:dyDescent="0.25">
      <c r="A5378" s="383">
        <v>89292</v>
      </c>
      <c r="B5378" s="383" t="s">
        <v>5024</v>
      </c>
      <c r="C5378" s="383" t="s">
        <v>4</v>
      </c>
      <c r="D5378" s="384">
        <v>80.2</v>
      </c>
    </row>
    <row r="5379" spans="1:4" s="380" customFormat="1" ht="13.5" x14ac:dyDescent="0.25">
      <c r="A5379" s="383">
        <v>89293</v>
      </c>
      <c r="B5379" s="383" t="s">
        <v>5025</v>
      </c>
      <c r="C5379" s="383" t="s">
        <v>4</v>
      </c>
      <c r="D5379" s="384">
        <v>81.599999999999994</v>
      </c>
    </row>
    <row r="5380" spans="1:4" s="380" customFormat="1" ht="13.5" x14ac:dyDescent="0.25">
      <c r="A5380" s="383">
        <v>89294</v>
      </c>
      <c r="B5380" s="383" t="s">
        <v>5026</v>
      </c>
      <c r="C5380" s="383" t="s">
        <v>4</v>
      </c>
      <c r="D5380" s="384">
        <v>94.41</v>
      </c>
    </row>
    <row r="5381" spans="1:4" s="380" customFormat="1" ht="13.5" x14ac:dyDescent="0.25">
      <c r="A5381" s="383">
        <v>89295</v>
      </c>
      <c r="B5381" s="383" t="s">
        <v>5027</v>
      </c>
      <c r="C5381" s="383" t="s">
        <v>4</v>
      </c>
      <c r="D5381" s="384">
        <v>95.81</v>
      </c>
    </row>
    <row r="5382" spans="1:4" s="380" customFormat="1" ht="13.5" x14ac:dyDescent="0.25">
      <c r="A5382" s="383">
        <v>89296</v>
      </c>
      <c r="B5382" s="383" t="s">
        <v>5028</v>
      </c>
      <c r="C5382" s="383" t="s">
        <v>4</v>
      </c>
      <c r="D5382" s="384">
        <v>84.01</v>
      </c>
    </row>
    <row r="5383" spans="1:4" s="380" customFormat="1" ht="13.5" x14ac:dyDescent="0.25">
      <c r="A5383" s="383">
        <v>89297</v>
      </c>
      <c r="B5383" s="383" t="s">
        <v>5029</v>
      </c>
      <c r="C5383" s="383" t="s">
        <v>4</v>
      </c>
      <c r="D5383" s="384">
        <v>85.41</v>
      </c>
    </row>
    <row r="5384" spans="1:4" s="380" customFormat="1" ht="13.5" x14ac:dyDescent="0.25">
      <c r="A5384" s="383">
        <v>89298</v>
      </c>
      <c r="B5384" s="383" t="s">
        <v>5030</v>
      </c>
      <c r="C5384" s="383" t="s">
        <v>4</v>
      </c>
      <c r="D5384" s="384">
        <v>89.29</v>
      </c>
    </row>
    <row r="5385" spans="1:4" s="380" customFormat="1" ht="13.5" x14ac:dyDescent="0.25">
      <c r="A5385" s="383">
        <v>89299</v>
      </c>
      <c r="B5385" s="383" t="s">
        <v>5031</v>
      </c>
      <c r="C5385" s="383" t="s">
        <v>4</v>
      </c>
      <c r="D5385" s="384">
        <v>91.08</v>
      </c>
    </row>
    <row r="5386" spans="1:4" s="380" customFormat="1" ht="13.5" x14ac:dyDescent="0.25">
      <c r="A5386" s="383">
        <v>89300</v>
      </c>
      <c r="B5386" s="383" t="s">
        <v>5032</v>
      </c>
      <c r="C5386" s="383" t="s">
        <v>4</v>
      </c>
      <c r="D5386" s="384">
        <v>82.18</v>
      </c>
    </row>
    <row r="5387" spans="1:4" s="380" customFormat="1" ht="13.5" x14ac:dyDescent="0.25">
      <c r="A5387" s="383">
        <v>89301</v>
      </c>
      <c r="B5387" s="383" t="s">
        <v>5033</v>
      </c>
      <c r="C5387" s="383" t="s">
        <v>4</v>
      </c>
      <c r="D5387" s="384">
        <v>83.97</v>
      </c>
    </row>
    <row r="5388" spans="1:4" s="380" customFormat="1" ht="13.5" x14ac:dyDescent="0.25">
      <c r="A5388" s="383">
        <v>89302</v>
      </c>
      <c r="B5388" s="383" t="s">
        <v>5034</v>
      </c>
      <c r="C5388" s="383" t="s">
        <v>4</v>
      </c>
      <c r="D5388" s="384">
        <v>97.64</v>
      </c>
    </row>
    <row r="5389" spans="1:4" s="380" customFormat="1" ht="13.5" x14ac:dyDescent="0.25">
      <c r="A5389" s="383">
        <v>89303</v>
      </c>
      <c r="B5389" s="383" t="s">
        <v>5035</v>
      </c>
      <c r="C5389" s="383" t="s">
        <v>4</v>
      </c>
      <c r="D5389" s="384">
        <v>99.43</v>
      </c>
    </row>
    <row r="5390" spans="1:4" s="380" customFormat="1" ht="13.5" x14ac:dyDescent="0.25">
      <c r="A5390" s="383">
        <v>89304</v>
      </c>
      <c r="B5390" s="383" t="s">
        <v>5036</v>
      </c>
      <c r="C5390" s="383" t="s">
        <v>4</v>
      </c>
      <c r="D5390" s="384">
        <v>87.07</v>
      </c>
    </row>
    <row r="5391" spans="1:4" s="380" customFormat="1" ht="13.5" x14ac:dyDescent="0.25">
      <c r="A5391" s="383">
        <v>89305</v>
      </c>
      <c r="B5391" s="383" t="s">
        <v>5037</v>
      </c>
      <c r="C5391" s="383" t="s">
        <v>4</v>
      </c>
      <c r="D5391" s="384">
        <v>88.86</v>
      </c>
    </row>
    <row r="5392" spans="1:4" s="380" customFormat="1" ht="13.5" x14ac:dyDescent="0.25">
      <c r="A5392" s="383">
        <v>89306</v>
      </c>
      <c r="B5392" s="383" t="s">
        <v>5038</v>
      </c>
      <c r="C5392" s="383" t="s">
        <v>4</v>
      </c>
      <c r="D5392" s="384">
        <v>99.6</v>
      </c>
    </row>
    <row r="5393" spans="1:4" s="380" customFormat="1" ht="13.5" x14ac:dyDescent="0.25">
      <c r="A5393" s="383">
        <v>89307</v>
      </c>
      <c r="B5393" s="383" t="s">
        <v>5039</v>
      </c>
      <c r="C5393" s="383" t="s">
        <v>4</v>
      </c>
      <c r="D5393" s="384">
        <v>101.59</v>
      </c>
    </row>
    <row r="5394" spans="1:4" s="380" customFormat="1" ht="13.5" x14ac:dyDescent="0.25">
      <c r="A5394" s="383">
        <v>89308</v>
      </c>
      <c r="B5394" s="383" t="s">
        <v>5040</v>
      </c>
      <c r="C5394" s="383" t="s">
        <v>4</v>
      </c>
      <c r="D5394" s="384">
        <v>92.47</v>
      </c>
    </row>
    <row r="5395" spans="1:4" s="380" customFormat="1" ht="13.5" x14ac:dyDescent="0.25">
      <c r="A5395" s="383">
        <v>89309</v>
      </c>
      <c r="B5395" s="383" t="s">
        <v>5041</v>
      </c>
      <c r="C5395" s="383" t="s">
        <v>4</v>
      </c>
      <c r="D5395" s="384">
        <v>94.46</v>
      </c>
    </row>
    <row r="5396" spans="1:4" s="380" customFormat="1" ht="13.5" x14ac:dyDescent="0.25">
      <c r="A5396" s="383">
        <v>89310</v>
      </c>
      <c r="B5396" s="383" t="s">
        <v>5042</v>
      </c>
      <c r="C5396" s="383" t="s">
        <v>4</v>
      </c>
      <c r="D5396" s="384">
        <v>113.85</v>
      </c>
    </row>
    <row r="5397" spans="1:4" s="380" customFormat="1" ht="13.5" x14ac:dyDescent="0.25">
      <c r="A5397" s="383">
        <v>89311</v>
      </c>
      <c r="B5397" s="383" t="s">
        <v>5043</v>
      </c>
      <c r="C5397" s="383" t="s">
        <v>4</v>
      </c>
      <c r="D5397" s="384">
        <v>115.84</v>
      </c>
    </row>
    <row r="5398" spans="1:4" s="380" customFormat="1" ht="13.5" x14ac:dyDescent="0.25">
      <c r="A5398" s="383">
        <v>89312</v>
      </c>
      <c r="B5398" s="383" t="s">
        <v>5044</v>
      </c>
      <c r="C5398" s="383" t="s">
        <v>4</v>
      </c>
      <c r="D5398" s="384">
        <v>98.41</v>
      </c>
    </row>
    <row r="5399" spans="1:4" s="380" customFormat="1" ht="13.5" x14ac:dyDescent="0.25">
      <c r="A5399" s="383">
        <v>89313</v>
      </c>
      <c r="B5399" s="383" t="s">
        <v>5045</v>
      </c>
      <c r="C5399" s="383" t="s">
        <v>4</v>
      </c>
      <c r="D5399" s="384">
        <v>100.4</v>
      </c>
    </row>
    <row r="5400" spans="1:4" s="380" customFormat="1" ht="13.5" x14ac:dyDescent="0.25">
      <c r="A5400" s="383">
        <v>101162</v>
      </c>
      <c r="B5400" s="383" t="s">
        <v>5046</v>
      </c>
      <c r="C5400" s="383" t="s">
        <v>4</v>
      </c>
      <c r="D5400" s="384">
        <v>148.6</v>
      </c>
    </row>
    <row r="5401" spans="1:4" s="380" customFormat="1" ht="13.5" x14ac:dyDescent="0.25">
      <c r="A5401" s="383">
        <v>87447</v>
      </c>
      <c r="B5401" s="383" t="s">
        <v>5047</v>
      </c>
      <c r="C5401" s="383" t="s">
        <v>4</v>
      </c>
      <c r="D5401" s="384">
        <v>66.87</v>
      </c>
    </row>
    <row r="5402" spans="1:4" s="380" customFormat="1" ht="13.5" x14ac:dyDescent="0.25">
      <c r="A5402" s="383">
        <v>87448</v>
      </c>
      <c r="B5402" s="383" t="s">
        <v>5048</v>
      </c>
      <c r="C5402" s="383" t="s">
        <v>4</v>
      </c>
      <c r="D5402" s="384">
        <v>67.319999999999993</v>
      </c>
    </row>
    <row r="5403" spans="1:4" s="380" customFormat="1" ht="13.5" x14ac:dyDescent="0.25">
      <c r="A5403" s="383">
        <v>87449</v>
      </c>
      <c r="B5403" s="383" t="s">
        <v>5049</v>
      </c>
      <c r="C5403" s="383" t="s">
        <v>4</v>
      </c>
      <c r="D5403" s="384">
        <v>87.51</v>
      </c>
    </row>
    <row r="5404" spans="1:4" s="380" customFormat="1" ht="13.5" x14ac:dyDescent="0.25">
      <c r="A5404" s="383">
        <v>87450</v>
      </c>
      <c r="B5404" s="383" t="s">
        <v>5050</v>
      </c>
      <c r="C5404" s="383" t="s">
        <v>4</v>
      </c>
      <c r="D5404" s="384">
        <v>88.59</v>
      </c>
    </row>
    <row r="5405" spans="1:4" s="380" customFormat="1" ht="13.5" x14ac:dyDescent="0.25">
      <c r="A5405" s="383">
        <v>87451</v>
      </c>
      <c r="B5405" s="383" t="s">
        <v>5051</v>
      </c>
      <c r="C5405" s="383" t="s">
        <v>4</v>
      </c>
      <c r="D5405" s="384">
        <v>107.81</v>
      </c>
    </row>
    <row r="5406" spans="1:4" s="380" customFormat="1" ht="13.5" x14ac:dyDescent="0.25">
      <c r="A5406" s="383">
        <v>87452</v>
      </c>
      <c r="B5406" s="383" t="s">
        <v>5052</v>
      </c>
      <c r="C5406" s="383" t="s">
        <v>4</v>
      </c>
      <c r="D5406" s="384">
        <v>108.42</v>
      </c>
    </row>
    <row r="5407" spans="1:4" s="380" customFormat="1" ht="13.5" x14ac:dyDescent="0.25">
      <c r="A5407" s="383">
        <v>87453</v>
      </c>
      <c r="B5407" s="383" t="s">
        <v>5053</v>
      </c>
      <c r="C5407" s="383" t="s">
        <v>4</v>
      </c>
      <c r="D5407" s="384">
        <v>61.89</v>
      </c>
    </row>
    <row r="5408" spans="1:4" s="380" customFormat="1" ht="13.5" x14ac:dyDescent="0.25">
      <c r="A5408" s="383">
        <v>87454</v>
      </c>
      <c r="B5408" s="383" t="s">
        <v>5054</v>
      </c>
      <c r="C5408" s="383" t="s">
        <v>4</v>
      </c>
      <c r="D5408" s="384">
        <v>62.81</v>
      </c>
    </row>
    <row r="5409" spans="1:4" s="380" customFormat="1" ht="13.5" x14ac:dyDescent="0.25">
      <c r="A5409" s="383">
        <v>87455</v>
      </c>
      <c r="B5409" s="383" t="s">
        <v>5055</v>
      </c>
      <c r="C5409" s="383" t="s">
        <v>4</v>
      </c>
      <c r="D5409" s="384">
        <v>80.97</v>
      </c>
    </row>
    <row r="5410" spans="1:4" s="380" customFormat="1" ht="13.5" x14ac:dyDescent="0.25">
      <c r="A5410" s="383">
        <v>87456</v>
      </c>
      <c r="B5410" s="383" t="s">
        <v>5056</v>
      </c>
      <c r="C5410" s="383" t="s">
        <v>4</v>
      </c>
      <c r="D5410" s="384">
        <v>82.54</v>
      </c>
    </row>
    <row r="5411" spans="1:4" s="380" customFormat="1" ht="13.5" x14ac:dyDescent="0.25">
      <c r="A5411" s="383">
        <v>87457</v>
      </c>
      <c r="B5411" s="383" t="s">
        <v>5057</v>
      </c>
      <c r="C5411" s="383" t="s">
        <v>4</v>
      </c>
      <c r="D5411" s="384">
        <v>98.82</v>
      </c>
    </row>
    <row r="5412" spans="1:4" s="380" customFormat="1" ht="13.5" x14ac:dyDescent="0.25">
      <c r="A5412" s="383">
        <v>87458</v>
      </c>
      <c r="B5412" s="383" t="s">
        <v>5058</v>
      </c>
      <c r="C5412" s="383" t="s">
        <v>4</v>
      </c>
      <c r="D5412" s="384">
        <v>100.19</v>
      </c>
    </row>
    <row r="5413" spans="1:4" s="380" customFormat="1" ht="13.5" x14ac:dyDescent="0.25">
      <c r="A5413" s="383">
        <v>87459</v>
      </c>
      <c r="B5413" s="383" t="s">
        <v>5059</v>
      </c>
      <c r="C5413" s="383" t="s">
        <v>4</v>
      </c>
      <c r="D5413" s="384">
        <v>73.680000000000007</v>
      </c>
    </row>
    <row r="5414" spans="1:4" s="380" customFormat="1" ht="13.5" x14ac:dyDescent="0.25">
      <c r="A5414" s="383">
        <v>87460</v>
      </c>
      <c r="B5414" s="383" t="s">
        <v>5060</v>
      </c>
      <c r="C5414" s="383" t="s">
        <v>4</v>
      </c>
      <c r="D5414" s="384">
        <v>74.599999999999994</v>
      </c>
    </row>
    <row r="5415" spans="1:4" s="380" customFormat="1" ht="13.5" x14ac:dyDescent="0.25">
      <c r="A5415" s="383">
        <v>87461</v>
      </c>
      <c r="B5415" s="383" t="s">
        <v>5061</v>
      </c>
      <c r="C5415" s="383" t="s">
        <v>4</v>
      </c>
      <c r="D5415" s="384">
        <v>94.38</v>
      </c>
    </row>
    <row r="5416" spans="1:4" s="380" customFormat="1" ht="13.5" x14ac:dyDescent="0.25">
      <c r="A5416" s="383">
        <v>87462</v>
      </c>
      <c r="B5416" s="383" t="s">
        <v>5062</v>
      </c>
      <c r="C5416" s="383" t="s">
        <v>4</v>
      </c>
      <c r="D5416" s="384">
        <v>95.46</v>
      </c>
    </row>
    <row r="5417" spans="1:4" s="380" customFormat="1" ht="13.5" x14ac:dyDescent="0.25">
      <c r="A5417" s="383">
        <v>87463</v>
      </c>
      <c r="B5417" s="383" t="s">
        <v>5063</v>
      </c>
      <c r="C5417" s="383" t="s">
        <v>4</v>
      </c>
      <c r="D5417" s="384">
        <v>113.99</v>
      </c>
    </row>
    <row r="5418" spans="1:4" s="380" customFormat="1" ht="13.5" x14ac:dyDescent="0.25">
      <c r="A5418" s="383">
        <v>87464</v>
      </c>
      <c r="B5418" s="383" t="s">
        <v>5064</v>
      </c>
      <c r="C5418" s="383" t="s">
        <v>4</v>
      </c>
      <c r="D5418" s="384">
        <v>115.36</v>
      </c>
    </row>
    <row r="5419" spans="1:4" s="380" customFormat="1" ht="13.5" x14ac:dyDescent="0.25">
      <c r="A5419" s="383">
        <v>87465</v>
      </c>
      <c r="B5419" s="383" t="s">
        <v>5065</v>
      </c>
      <c r="C5419" s="383" t="s">
        <v>4</v>
      </c>
      <c r="D5419" s="384">
        <v>65.75</v>
      </c>
    </row>
    <row r="5420" spans="1:4" s="380" customFormat="1" ht="13.5" x14ac:dyDescent="0.25">
      <c r="A5420" s="383">
        <v>87466</v>
      </c>
      <c r="B5420" s="383" t="s">
        <v>5066</v>
      </c>
      <c r="C5420" s="383" t="s">
        <v>4</v>
      </c>
      <c r="D5420" s="384">
        <v>66.67</v>
      </c>
    </row>
    <row r="5421" spans="1:4" s="380" customFormat="1" ht="13.5" x14ac:dyDescent="0.25">
      <c r="A5421" s="383">
        <v>87467</v>
      </c>
      <c r="B5421" s="383" t="s">
        <v>5067</v>
      </c>
      <c r="C5421" s="383" t="s">
        <v>4</v>
      </c>
      <c r="D5421" s="384">
        <v>85.39</v>
      </c>
    </row>
    <row r="5422" spans="1:4" s="380" customFormat="1" ht="13.5" x14ac:dyDescent="0.25">
      <c r="A5422" s="383">
        <v>87468</v>
      </c>
      <c r="B5422" s="383" t="s">
        <v>5068</v>
      </c>
      <c r="C5422" s="383" t="s">
        <v>4</v>
      </c>
      <c r="D5422" s="384">
        <v>86.47</v>
      </c>
    </row>
    <row r="5423" spans="1:4" s="380" customFormat="1" ht="13.5" x14ac:dyDescent="0.25">
      <c r="A5423" s="383">
        <v>87469</v>
      </c>
      <c r="B5423" s="383" t="s">
        <v>5069</v>
      </c>
      <c r="C5423" s="383" t="s">
        <v>4</v>
      </c>
      <c r="D5423" s="384">
        <v>103.42</v>
      </c>
    </row>
    <row r="5424" spans="1:4" s="380" customFormat="1" ht="13.5" x14ac:dyDescent="0.25">
      <c r="A5424" s="383">
        <v>87470</v>
      </c>
      <c r="B5424" s="383" t="s">
        <v>5070</v>
      </c>
      <c r="C5424" s="383" t="s">
        <v>4</v>
      </c>
      <c r="D5424" s="384">
        <v>104.79</v>
      </c>
    </row>
    <row r="5425" spans="1:4" s="380" customFormat="1" ht="13.5" x14ac:dyDescent="0.25">
      <c r="A5425" s="383">
        <v>89044</v>
      </c>
      <c r="B5425" s="383" t="s">
        <v>258</v>
      </c>
      <c r="C5425" s="383" t="s">
        <v>4</v>
      </c>
      <c r="D5425" s="384">
        <v>66.12</v>
      </c>
    </row>
    <row r="5426" spans="1:4" s="380" customFormat="1" ht="13.5" x14ac:dyDescent="0.25">
      <c r="A5426" s="383">
        <v>89169</v>
      </c>
      <c r="B5426" s="383" t="s">
        <v>5071</v>
      </c>
      <c r="C5426" s="383" t="s">
        <v>4</v>
      </c>
      <c r="D5426" s="384">
        <v>67.16</v>
      </c>
    </row>
    <row r="5427" spans="1:4" s="380" customFormat="1" ht="13.5" x14ac:dyDescent="0.25">
      <c r="A5427" s="383">
        <v>89978</v>
      </c>
      <c r="B5427" s="383" t="s">
        <v>259</v>
      </c>
      <c r="C5427" s="383" t="s">
        <v>4</v>
      </c>
      <c r="D5427" s="384">
        <v>87.2</v>
      </c>
    </row>
    <row r="5428" spans="1:4" s="380" customFormat="1" ht="13.5" x14ac:dyDescent="0.25">
      <c r="A5428" s="383">
        <v>89453</v>
      </c>
      <c r="B5428" s="383" t="s">
        <v>5072</v>
      </c>
      <c r="C5428" s="383" t="s">
        <v>4</v>
      </c>
      <c r="D5428" s="384">
        <v>79.209999999999994</v>
      </c>
    </row>
    <row r="5429" spans="1:4" s="380" customFormat="1" ht="13.5" x14ac:dyDescent="0.25">
      <c r="A5429" s="383">
        <v>89454</v>
      </c>
      <c r="B5429" s="383" t="s">
        <v>5073</v>
      </c>
      <c r="C5429" s="383" t="s">
        <v>4</v>
      </c>
      <c r="D5429" s="384">
        <v>74.59</v>
      </c>
    </row>
    <row r="5430" spans="1:4" s="380" customFormat="1" ht="13.5" x14ac:dyDescent="0.25">
      <c r="A5430" s="383">
        <v>89455</v>
      </c>
      <c r="B5430" s="383" t="s">
        <v>5074</v>
      </c>
      <c r="C5430" s="383" t="s">
        <v>4</v>
      </c>
      <c r="D5430" s="384">
        <v>97.62</v>
      </c>
    </row>
    <row r="5431" spans="1:4" s="380" customFormat="1" ht="13.5" x14ac:dyDescent="0.25">
      <c r="A5431" s="383">
        <v>89456</v>
      </c>
      <c r="B5431" s="383" t="s">
        <v>5075</v>
      </c>
      <c r="C5431" s="383" t="s">
        <v>4</v>
      </c>
      <c r="D5431" s="384">
        <v>92.47</v>
      </c>
    </row>
    <row r="5432" spans="1:4" s="380" customFormat="1" ht="13.5" x14ac:dyDescent="0.25">
      <c r="A5432" s="383">
        <v>89457</v>
      </c>
      <c r="B5432" s="383" t="s">
        <v>5076</v>
      </c>
      <c r="C5432" s="383" t="s">
        <v>4</v>
      </c>
      <c r="D5432" s="384">
        <v>83.58</v>
      </c>
    </row>
    <row r="5433" spans="1:4" s="380" customFormat="1" ht="13.5" x14ac:dyDescent="0.25">
      <c r="A5433" s="383">
        <v>89458</v>
      </c>
      <c r="B5433" s="383" t="s">
        <v>5077</v>
      </c>
      <c r="C5433" s="383" t="s">
        <v>4</v>
      </c>
      <c r="D5433" s="384">
        <v>77.12</v>
      </c>
    </row>
    <row r="5434" spans="1:4" s="380" customFormat="1" ht="13.5" x14ac:dyDescent="0.25">
      <c r="A5434" s="383">
        <v>89459</v>
      </c>
      <c r="B5434" s="383" t="s">
        <v>5078</v>
      </c>
      <c r="C5434" s="383" t="s">
        <v>4</v>
      </c>
      <c r="D5434" s="384">
        <v>102.38</v>
      </c>
    </row>
    <row r="5435" spans="1:4" s="380" customFormat="1" ht="13.5" x14ac:dyDescent="0.25">
      <c r="A5435" s="383">
        <v>89460</v>
      </c>
      <c r="B5435" s="383" t="s">
        <v>5079</v>
      </c>
      <c r="C5435" s="383" t="s">
        <v>4</v>
      </c>
      <c r="D5435" s="384">
        <v>95.34</v>
      </c>
    </row>
    <row r="5436" spans="1:4" s="380" customFormat="1" ht="13.5" x14ac:dyDescent="0.25">
      <c r="A5436" s="383">
        <v>89462</v>
      </c>
      <c r="B5436" s="383" t="s">
        <v>5080</v>
      </c>
      <c r="C5436" s="383" t="s">
        <v>4</v>
      </c>
      <c r="D5436" s="384">
        <v>94.48</v>
      </c>
    </row>
    <row r="5437" spans="1:4" s="380" customFormat="1" ht="13.5" x14ac:dyDescent="0.25">
      <c r="A5437" s="383">
        <v>89463</v>
      </c>
      <c r="B5437" s="383" t="s">
        <v>5081</v>
      </c>
      <c r="C5437" s="383" t="s">
        <v>4</v>
      </c>
      <c r="D5437" s="384">
        <v>89.78</v>
      </c>
    </row>
    <row r="5438" spans="1:4" s="380" customFormat="1" ht="13.5" x14ac:dyDescent="0.25">
      <c r="A5438" s="383">
        <v>89464</v>
      </c>
      <c r="B5438" s="383" t="s">
        <v>5082</v>
      </c>
      <c r="C5438" s="383" t="s">
        <v>4</v>
      </c>
      <c r="D5438" s="384">
        <v>113.1</v>
      </c>
    </row>
    <row r="5439" spans="1:4" s="380" customFormat="1" ht="13.5" x14ac:dyDescent="0.25">
      <c r="A5439" s="383">
        <v>89465</v>
      </c>
      <c r="B5439" s="383" t="s">
        <v>5083</v>
      </c>
      <c r="C5439" s="383" t="s">
        <v>4</v>
      </c>
      <c r="D5439" s="384">
        <v>108.07</v>
      </c>
    </row>
    <row r="5440" spans="1:4" s="380" customFormat="1" ht="13.5" x14ac:dyDescent="0.25">
      <c r="A5440" s="383">
        <v>89466</v>
      </c>
      <c r="B5440" s="383" t="s">
        <v>5084</v>
      </c>
      <c r="C5440" s="383" t="s">
        <v>4</v>
      </c>
      <c r="D5440" s="384">
        <v>100.63</v>
      </c>
    </row>
    <row r="5441" spans="1:4" s="380" customFormat="1" ht="13.5" x14ac:dyDescent="0.25">
      <c r="A5441" s="383">
        <v>89467</v>
      </c>
      <c r="B5441" s="383" t="s">
        <v>5085</v>
      </c>
      <c r="C5441" s="383" t="s">
        <v>4</v>
      </c>
      <c r="D5441" s="384">
        <v>93.38</v>
      </c>
    </row>
    <row r="5442" spans="1:4" s="380" customFormat="1" ht="13.5" x14ac:dyDescent="0.25">
      <c r="A5442" s="383">
        <v>89468</v>
      </c>
      <c r="B5442" s="383" t="s">
        <v>5086</v>
      </c>
      <c r="C5442" s="383" t="s">
        <v>4</v>
      </c>
      <c r="D5442" s="384">
        <v>119.48</v>
      </c>
    </row>
    <row r="5443" spans="1:4" s="380" customFormat="1" ht="13.5" x14ac:dyDescent="0.25">
      <c r="A5443" s="383">
        <v>89469</v>
      </c>
      <c r="B5443" s="383" t="s">
        <v>5087</v>
      </c>
      <c r="C5443" s="383" t="s">
        <v>4</v>
      </c>
      <c r="D5443" s="384">
        <v>111.93</v>
      </c>
    </row>
    <row r="5444" spans="1:4" s="380" customFormat="1" ht="13.5" x14ac:dyDescent="0.25">
      <c r="A5444" s="383">
        <v>89470</v>
      </c>
      <c r="B5444" s="383" t="s">
        <v>5088</v>
      </c>
      <c r="C5444" s="383" t="s">
        <v>4</v>
      </c>
      <c r="D5444" s="384">
        <v>93.02</v>
      </c>
    </row>
    <row r="5445" spans="1:4" s="380" customFormat="1" ht="13.5" x14ac:dyDescent="0.25">
      <c r="A5445" s="383">
        <v>89471</v>
      </c>
      <c r="B5445" s="383" t="s">
        <v>5089</v>
      </c>
      <c r="C5445" s="383" t="s">
        <v>4</v>
      </c>
      <c r="D5445" s="384">
        <v>88.4</v>
      </c>
    </row>
    <row r="5446" spans="1:4" s="380" customFormat="1" ht="13.5" x14ac:dyDescent="0.25">
      <c r="A5446" s="383">
        <v>89472</v>
      </c>
      <c r="B5446" s="383" t="s">
        <v>5090</v>
      </c>
      <c r="C5446" s="383" t="s">
        <v>4</v>
      </c>
      <c r="D5446" s="384">
        <v>111.2</v>
      </c>
    </row>
    <row r="5447" spans="1:4" s="380" customFormat="1" ht="13.5" x14ac:dyDescent="0.25">
      <c r="A5447" s="383">
        <v>89473</v>
      </c>
      <c r="B5447" s="383" t="s">
        <v>5091</v>
      </c>
      <c r="C5447" s="383" t="s">
        <v>4</v>
      </c>
      <c r="D5447" s="384">
        <v>106.3</v>
      </c>
    </row>
    <row r="5448" spans="1:4" s="380" customFormat="1" ht="13.5" x14ac:dyDescent="0.25">
      <c r="A5448" s="383">
        <v>89474</v>
      </c>
      <c r="B5448" s="383" t="s">
        <v>5092</v>
      </c>
      <c r="C5448" s="383" t="s">
        <v>4</v>
      </c>
      <c r="D5448" s="384">
        <v>101.19</v>
      </c>
    </row>
    <row r="5449" spans="1:4" s="380" customFormat="1" ht="13.5" x14ac:dyDescent="0.25">
      <c r="A5449" s="383">
        <v>89475</v>
      </c>
      <c r="B5449" s="383" t="s">
        <v>5093</v>
      </c>
      <c r="C5449" s="383" t="s">
        <v>4</v>
      </c>
      <c r="D5449" s="384">
        <v>93.01</v>
      </c>
    </row>
    <row r="5450" spans="1:4" s="380" customFormat="1" ht="13.5" x14ac:dyDescent="0.25">
      <c r="A5450" s="383">
        <v>89476</v>
      </c>
      <c r="B5450" s="383" t="s">
        <v>5094</v>
      </c>
      <c r="C5450" s="383" t="s">
        <v>4</v>
      </c>
      <c r="D5450" s="384">
        <v>120.01</v>
      </c>
    </row>
    <row r="5451" spans="1:4" s="380" customFormat="1" ht="13.5" x14ac:dyDescent="0.25">
      <c r="A5451" s="383">
        <v>89477</v>
      </c>
      <c r="B5451" s="383" t="s">
        <v>5095</v>
      </c>
      <c r="C5451" s="383" t="s">
        <v>4</v>
      </c>
      <c r="D5451" s="384">
        <v>111.48</v>
      </c>
    </row>
    <row r="5452" spans="1:4" s="380" customFormat="1" ht="13.5" x14ac:dyDescent="0.25">
      <c r="A5452" s="383">
        <v>89478</v>
      </c>
      <c r="B5452" s="383" t="s">
        <v>5096</v>
      </c>
      <c r="C5452" s="383" t="s">
        <v>4</v>
      </c>
      <c r="D5452" s="384">
        <v>108.57</v>
      </c>
    </row>
    <row r="5453" spans="1:4" s="380" customFormat="1" ht="13.5" x14ac:dyDescent="0.25">
      <c r="A5453" s="383">
        <v>89479</v>
      </c>
      <c r="B5453" s="383" t="s">
        <v>5097</v>
      </c>
      <c r="C5453" s="383" t="s">
        <v>4</v>
      </c>
      <c r="D5453" s="384">
        <v>103.87</v>
      </c>
    </row>
    <row r="5454" spans="1:4" s="380" customFormat="1" ht="13.5" x14ac:dyDescent="0.25">
      <c r="A5454" s="383">
        <v>89480</v>
      </c>
      <c r="B5454" s="383" t="s">
        <v>5098</v>
      </c>
      <c r="C5454" s="383" t="s">
        <v>4</v>
      </c>
      <c r="D5454" s="384">
        <v>126.96</v>
      </c>
    </row>
    <row r="5455" spans="1:4" s="380" customFormat="1" ht="13.5" x14ac:dyDescent="0.25">
      <c r="A5455" s="383">
        <v>89483</v>
      </c>
      <c r="B5455" s="383" t="s">
        <v>5099</v>
      </c>
      <c r="C5455" s="383" t="s">
        <v>4</v>
      </c>
      <c r="D5455" s="384">
        <v>122.16</v>
      </c>
    </row>
    <row r="5456" spans="1:4" s="380" customFormat="1" ht="13.5" x14ac:dyDescent="0.25">
      <c r="A5456" s="383">
        <v>89484</v>
      </c>
      <c r="B5456" s="383" t="s">
        <v>5100</v>
      </c>
      <c r="C5456" s="383" t="s">
        <v>4</v>
      </c>
      <c r="D5456" s="384">
        <v>118.52</v>
      </c>
    </row>
    <row r="5457" spans="1:4" s="380" customFormat="1" ht="13.5" x14ac:dyDescent="0.25">
      <c r="A5457" s="383">
        <v>89486</v>
      </c>
      <c r="B5457" s="383" t="s">
        <v>5101</v>
      </c>
      <c r="C5457" s="383" t="s">
        <v>4</v>
      </c>
      <c r="D5457" s="384">
        <v>109.8</v>
      </c>
    </row>
    <row r="5458" spans="1:4" s="380" customFormat="1" ht="13.5" x14ac:dyDescent="0.25">
      <c r="A5458" s="383">
        <v>89487</v>
      </c>
      <c r="B5458" s="383" t="s">
        <v>5102</v>
      </c>
      <c r="C5458" s="383" t="s">
        <v>4</v>
      </c>
      <c r="D5458" s="384">
        <v>137.38</v>
      </c>
    </row>
    <row r="5459" spans="1:4" s="380" customFormat="1" ht="13.5" x14ac:dyDescent="0.25">
      <c r="A5459" s="383">
        <v>89488</v>
      </c>
      <c r="B5459" s="383" t="s">
        <v>5103</v>
      </c>
      <c r="C5459" s="383" t="s">
        <v>4</v>
      </c>
      <c r="D5459" s="384">
        <v>128.34</v>
      </c>
    </row>
    <row r="5460" spans="1:4" s="380" customFormat="1" ht="13.5" x14ac:dyDescent="0.25">
      <c r="A5460" s="383">
        <v>91815</v>
      </c>
      <c r="B5460" s="383" t="s">
        <v>5104</v>
      </c>
      <c r="C5460" s="383" t="s">
        <v>4</v>
      </c>
      <c r="D5460" s="384">
        <v>78.540000000000006</v>
      </c>
    </row>
    <row r="5461" spans="1:4" s="380" customFormat="1" ht="13.5" x14ac:dyDescent="0.25">
      <c r="A5461" s="383">
        <v>91816</v>
      </c>
      <c r="B5461" s="383" t="s">
        <v>5105</v>
      </c>
      <c r="C5461" s="383" t="s">
        <v>4</v>
      </c>
      <c r="D5461" s="384">
        <v>94.38</v>
      </c>
    </row>
    <row r="5462" spans="1:4" s="380" customFormat="1" ht="13.5" x14ac:dyDescent="0.25">
      <c r="A5462" s="383">
        <v>101161</v>
      </c>
      <c r="B5462" s="383" t="s">
        <v>260</v>
      </c>
      <c r="C5462" s="383" t="s">
        <v>4</v>
      </c>
      <c r="D5462" s="384">
        <v>193.22</v>
      </c>
    </row>
    <row r="5463" spans="1:4" s="380" customFormat="1" ht="13.5" x14ac:dyDescent="0.25">
      <c r="A5463" s="383">
        <v>101163</v>
      </c>
      <c r="B5463" s="383" t="s">
        <v>5106</v>
      </c>
      <c r="C5463" s="383" t="s">
        <v>4</v>
      </c>
      <c r="D5463" s="384">
        <v>613.39</v>
      </c>
    </row>
    <row r="5464" spans="1:4" s="380" customFormat="1" ht="13.5" x14ac:dyDescent="0.25">
      <c r="A5464" s="383">
        <v>101164</v>
      </c>
      <c r="B5464" s="383" t="s">
        <v>5107</v>
      </c>
      <c r="C5464" s="383" t="s">
        <v>4</v>
      </c>
      <c r="D5464" s="384">
        <v>622.45000000000005</v>
      </c>
    </row>
    <row r="5465" spans="1:4" s="380" customFormat="1" ht="13.5" x14ac:dyDescent="0.25">
      <c r="A5465" s="383">
        <v>96358</v>
      </c>
      <c r="B5465" s="383" t="s">
        <v>5108</v>
      </c>
      <c r="C5465" s="383" t="s">
        <v>4</v>
      </c>
      <c r="D5465" s="384">
        <v>73.69</v>
      </c>
    </row>
    <row r="5466" spans="1:4" s="380" customFormat="1" ht="13.5" x14ac:dyDescent="0.25">
      <c r="A5466" s="383">
        <v>96359</v>
      </c>
      <c r="B5466" s="383" t="s">
        <v>5109</v>
      </c>
      <c r="C5466" s="383" t="s">
        <v>4</v>
      </c>
      <c r="D5466" s="384">
        <v>86.13</v>
      </c>
    </row>
    <row r="5467" spans="1:4" s="380" customFormat="1" ht="13.5" x14ac:dyDescent="0.25">
      <c r="A5467" s="383">
        <v>96360</v>
      </c>
      <c r="B5467" s="383" t="s">
        <v>5110</v>
      </c>
      <c r="C5467" s="383" t="s">
        <v>4</v>
      </c>
      <c r="D5467" s="384">
        <v>105.69</v>
      </c>
    </row>
    <row r="5468" spans="1:4" s="380" customFormat="1" ht="13.5" x14ac:dyDescent="0.25">
      <c r="A5468" s="383">
        <v>96361</v>
      </c>
      <c r="B5468" s="383" t="s">
        <v>5111</v>
      </c>
      <c r="C5468" s="383" t="s">
        <v>4</v>
      </c>
      <c r="D5468" s="384">
        <v>130.08000000000001</v>
      </c>
    </row>
    <row r="5469" spans="1:4" s="380" customFormat="1" ht="13.5" x14ac:dyDescent="0.25">
      <c r="A5469" s="383">
        <v>96362</v>
      </c>
      <c r="B5469" s="383" t="s">
        <v>5112</v>
      </c>
      <c r="C5469" s="383" t="s">
        <v>4</v>
      </c>
      <c r="D5469" s="384">
        <v>91.48</v>
      </c>
    </row>
    <row r="5470" spans="1:4" s="380" customFormat="1" ht="13.5" x14ac:dyDescent="0.25">
      <c r="A5470" s="383">
        <v>96363</v>
      </c>
      <c r="B5470" s="383" t="s">
        <v>5113</v>
      </c>
      <c r="C5470" s="383" t="s">
        <v>4</v>
      </c>
      <c r="D5470" s="384">
        <v>104.24</v>
      </c>
    </row>
    <row r="5471" spans="1:4" s="380" customFormat="1" ht="13.5" x14ac:dyDescent="0.25">
      <c r="A5471" s="383">
        <v>96364</v>
      </c>
      <c r="B5471" s="383" t="s">
        <v>5114</v>
      </c>
      <c r="C5471" s="383" t="s">
        <v>4</v>
      </c>
      <c r="D5471" s="384">
        <v>123.49</v>
      </c>
    </row>
    <row r="5472" spans="1:4" s="380" customFormat="1" ht="13.5" x14ac:dyDescent="0.25">
      <c r="A5472" s="383">
        <v>96365</v>
      </c>
      <c r="B5472" s="383" t="s">
        <v>5115</v>
      </c>
      <c r="C5472" s="383" t="s">
        <v>4</v>
      </c>
      <c r="D5472" s="384">
        <v>148.19</v>
      </c>
    </row>
    <row r="5473" spans="1:4" s="380" customFormat="1" ht="13.5" x14ac:dyDescent="0.25">
      <c r="A5473" s="383">
        <v>96366</v>
      </c>
      <c r="B5473" s="383" t="s">
        <v>5116</v>
      </c>
      <c r="C5473" s="383" t="s">
        <v>4</v>
      </c>
      <c r="D5473" s="384">
        <v>109.28</v>
      </c>
    </row>
    <row r="5474" spans="1:4" s="380" customFormat="1" ht="13.5" x14ac:dyDescent="0.25">
      <c r="A5474" s="383">
        <v>96367</v>
      </c>
      <c r="B5474" s="383" t="s">
        <v>5117</v>
      </c>
      <c r="C5474" s="383" t="s">
        <v>4</v>
      </c>
      <c r="D5474" s="384">
        <v>122.33</v>
      </c>
    </row>
    <row r="5475" spans="1:4" s="380" customFormat="1" ht="13.5" x14ac:dyDescent="0.25">
      <c r="A5475" s="383">
        <v>96368</v>
      </c>
      <c r="B5475" s="383" t="s">
        <v>5118</v>
      </c>
      <c r="C5475" s="383" t="s">
        <v>4</v>
      </c>
      <c r="D5475" s="384">
        <v>141.29</v>
      </c>
    </row>
    <row r="5476" spans="1:4" s="380" customFormat="1" ht="13.5" x14ac:dyDescent="0.25">
      <c r="A5476" s="383">
        <v>96369</v>
      </c>
      <c r="B5476" s="383" t="s">
        <v>5119</v>
      </c>
      <c r="C5476" s="383" t="s">
        <v>4</v>
      </c>
      <c r="D5476" s="384">
        <v>166.29</v>
      </c>
    </row>
    <row r="5477" spans="1:4" s="380" customFormat="1" ht="13.5" x14ac:dyDescent="0.25">
      <c r="A5477" s="383">
        <v>96370</v>
      </c>
      <c r="B5477" s="383" t="s">
        <v>5120</v>
      </c>
      <c r="C5477" s="383" t="s">
        <v>4</v>
      </c>
      <c r="D5477" s="384">
        <v>53.31</v>
      </c>
    </row>
    <row r="5478" spans="1:4" s="380" customFormat="1" ht="13.5" x14ac:dyDescent="0.25">
      <c r="A5478" s="383">
        <v>96371</v>
      </c>
      <c r="B5478" s="383" t="s">
        <v>5121</v>
      </c>
      <c r="C5478" s="383" t="s">
        <v>4</v>
      </c>
      <c r="D5478" s="384">
        <v>65.569999999999993</v>
      </c>
    </row>
    <row r="5479" spans="1:4" s="380" customFormat="1" ht="13.5" x14ac:dyDescent="0.25">
      <c r="A5479" s="383">
        <v>96373</v>
      </c>
      <c r="B5479" s="383" t="s">
        <v>5122</v>
      </c>
      <c r="C5479" s="383" t="s">
        <v>51</v>
      </c>
      <c r="D5479" s="384">
        <v>11.58</v>
      </c>
    </row>
    <row r="5480" spans="1:4" s="380" customFormat="1" ht="13.5" x14ac:dyDescent="0.25">
      <c r="A5480" s="383">
        <v>96374</v>
      </c>
      <c r="B5480" s="383" t="s">
        <v>5123</v>
      </c>
      <c r="C5480" s="383" t="s">
        <v>51</v>
      </c>
      <c r="D5480" s="384">
        <v>31.17</v>
      </c>
    </row>
    <row r="5481" spans="1:4" s="380" customFormat="1" ht="13.5" x14ac:dyDescent="0.25">
      <c r="A5481" s="383">
        <v>102235</v>
      </c>
      <c r="B5481" s="383" t="s">
        <v>12849</v>
      </c>
      <c r="C5481" s="383" t="s">
        <v>4</v>
      </c>
      <c r="D5481" s="384">
        <v>276.43</v>
      </c>
    </row>
    <row r="5482" spans="1:4" s="380" customFormat="1" ht="13.5" x14ac:dyDescent="0.25">
      <c r="A5482" s="383">
        <v>102253</v>
      </c>
      <c r="B5482" s="383" t="s">
        <v>12850</v>
      </c>
      <c r="C5482" s="383" t="s">
        <v>4</v>
      </c>
      <c r="D5482" s="384">
        <v>760.7</v>
      </c>
    </row>
    <row r="5483" spans="1:4" s="380" customFormat="1" ht="13.5" x14ac:dyDescent="0.25">
      <c r="A5483" s="383">
        <v>102254</v>
      </c>
      <c r="B5483" s="383" t="s">
        <v>12851</v>
      </c>
      <c r="C5483" s="383" t="s">
        <v>4</v>
      </c>
      <c r="D5483" s="384">
        <v>458.11</v>
      </c>
    </row>
    <row r="5484" spans="1:4" s="380" customFormat="1" ht="13.5" x14ac:dyDescent="0.25">
      <c r="A5484" s="383">
        <v>102255</v>
      </c>
      <c r="B5484" s="383" t="s">
        <v>12852</v>
      </c>
      <c r="C5484" s="383" t="s">
        <v>4</v>
      </c>
      <c r="D5484" s="384">
        <v>766.52</v>
      </c>
    </row>
    <row r="5485" spans="1:4" s="380" customFormat="1" ht="13.5" x14ac:dyDescent="0.25">
      <c r="A5485" s="383">
        <v>102256</v>
      </c>
      <c r="B5485" s="383" t="s">
        <v>12853</v>
      </c>
      <c r="C5485" s="383" t="s">
        <v>4</v>
      </c>
      <c r="D5485" s="384">
        <v>594.61</v>
      </c>
    </row>
    <row r="5486" spans="1:4" s="380" customFormat="1" ht="13.5" x14ac:dyDescent="0.25">
      <c r="A5486" s="383">
        <v>102257</v>
      </c>
      <c r="B5486" s="383" t="s">
        <v>12854</v>
      </c>
      <c r="C5486" s="383" t="s">
        <v>4</v>
      </c>
      <c r="D5486" s="384">
        <v>263.20999999999998</v>
      </c>
    </row>
    <row r="5487" spans="1:4" s="380" customFormat="1" ht="13.5" x14ac:dyDescent="0.25">
      <c r="A5487" s="383">
        <v>102258</v>
      </c>
      <c r="B5487" s="383" t="s">
        <v>12855</v>
      </c>
      <c r="C5487" s="383" t="s">
        <v>4</v>
      </c>
      <c r="D5487" s="384">
        <v>287.14999999999998</v>
      </c>
    </row>
    <row r="5488" spans="1:4" s="380" customFormat="1" ht="13.5" x14ac:dyDescent="0.25">
      <c r="A5488" s="383">
        <v>101154</v>
      </c>
      <c r="B5488" s="383" t="s">
        <v>5124</v>
      </c>
      <c r="C5488" s="383" t="s">
        <v>4</v>
      </c>
      <c r="D5488" s="384">
        <v>101.33</v>
      </c>
    </row>
    <row r="5489" spans="1:4" s="380" customFormat="1" ht="13.5" x14ac:dyDescent="0.25">
      <c r="A5489" s="383">
        <v>101155</v>
      </c>
      <c r="B5489" s="383" t="s">
        <v>5125</v>
      </c>
      <c r="C5489" s="383" t="s">
        <v>4</v>
      </c>
      <c r="D5489" s="384">
        <v>141.99</v>
      </c>
    </row>
    <row r="5490" spans="1:4" s="380" customFormat="1" ht="13.5" x14ac:dyDescent="0.25">
      <c r="A5490" s="383">
        <v>101156</v>
      </c>
      <c r="B5490" s="383" t="s">
        <v>5126</v>
      </c>
      <c r="C5490" s="383" t="s">
        <v>4</v>
      </c>
      <c r="D5490" s="384">
        <v>208.19</v>
      </c>
    </row>
    <row r="5491" spans="1:4" s="380" customFormat="1" ht="13.5" x14ac:dyDescent="0.25">
      <c r="A5491" s="383">
        <v>101810</v>
      </c>
      <c r="B5491" s="383" t="s">
        <v>12856</v>
      </c>
      <c r="C5491" s="383" t="s">
        <v>24</v>
      </c>
      <c r="D5491" s="385">
        <v>1461.28</v>
      </c>
    </row>
    <row r="5492" spans="1:4" s="380" customFormat="1" ht="13.5" x14ac:dyDescent="0.25">
      <c r="A5492" s="383">
        <v>101811</v>
      </c>
      <c r="B5492" s="383" t="s">
        <v>12857</v>
      </c>
      <c r="C5492" s="383" t="s">
        <v>24</v>
      </c>
      <c r="D5492" s="385">
        <v>1267.67</v>
      </c>
    </row>
    <row r="5493" spans="1:4" s="380" customFormat="1" ht="13.5" x14ac:dyDescent="0.25">
      <c r="A5493" s="383">
        <v>101812</v>
      </c>
      <c r="B5493" s="383" t="s">
        <v>12858</v>
      </c>
      <c r="C5493" s="383" t="s">
        <v>24</v>
      </c>
      <c r="D5493" s="385">
        <v>1532.75</v>
      </c>
    </row>
    <row r="5494" spans="1:4" s="380" customFormat="1" ht="13.5" x14ac:dyDescent="0.25">
      <c r="A5494" s="383">
        <v>101813</v>
      </c>
      <c r="B5494" s="383" t="s">
        <v>12859</v>
      </c>
      <c r="C5494" s="383" t="s">
        <v>24</v>
      </c>
      <c r="D5494" s="385">
        <v>1339.14</v>
      </c>
    </row>
    <row r="5495" spans="1:4" s="380" customFormat="1" ht="13.5" x14ac:dyDescent="0.25">
      <c r="A5495" s="383">
        <v>101814</v>
      </c>
      <c r="B5495" s="383" t="s">
        <v>12860</v>
      </c>
      <c r="C5495" s="383" t="s">
        <v>4</v>
      </c>
      <c r="D5495" s="384">
        <v>44.52</v>
      </c>
    </row>
    <row r="5496" spans="1:4" s="380" customFormat="1" ht="13.5" x14ac:dyDescent="0.25">
      <c r="A5496" s="383">
        <v>101815</v>
      </c>
      <c r="B5496" s="383" t="s">
        <v>12861</v>
      </c>
      <c r="C5496" s="383" t="s">
        <v>4</v>
      </c>
      <c r="D5496" s="384">
        <v>78.98</v>
      </c>
    </row>
    <row r="5497" spans="1:4" s="380" customFormat="1" ht="13.5" x14ac:dyDescent="0.25">
      <c r="A5497" s="383">
        <v>101816</v>
      </c>
      <c r="B5497" s="383" t="s">
        <v>12862</v>
      </c>
      <c r="C5497" s="383" t="s">
        <v>4</v>
      </c>
      <c r="D5497" s="384">
        <v>62.78</v>
      </c>
    </row>
    <row r="5498" spans="1:4" s="380" customFormat="1" ht="13.5" x14ac:dyDescent="0.25">
      <c r="A5498" s="383">
        <v>101817</v>
      </c>
      <c r="B5498" s="383" t="s">
        <v>12863</v>
      </c>
      <c r="C5498" s="383" t="s">
        <v>4</v>
      </c>
      <c r="D5498" s="384">
        <v>46.87</v>
      </c>
    </row>
    <row r="5499" spans="1:4" s="380" customFormat="1" ht="13.5" x14ac:dyDescent="0.25">
      <c r="A5499" s="383">
        <v>101818</v>
      </c>
      <c r="B5499" s="383" t="s">
        <v>12864</v>
      </c>
      <c r="C5499" s="383" t="s">
        <v>4</v>
      </c>
      <c r="D5499" s="384">
        <v>64.06</v>
      </c>
    </row>
    <row r="5500" spans="1:4" s="380" customFormat="1" ht="13.5" x14ac:dyDescent="0.25">
      <c r="A5500" s="383">
        <v>101819</v>
      </c>
      <c r="B5500" s="383" t="s">
        <v>12865</v>
      </c>
      <c r="C5500" s="383" t="s">
        <v>4</v>
      </c>
      <c r="D5500" s="384">
        <v>57.29</v>
      </c>
    </row>
    <row r="5501" spans="1:4" s="380" customFormat="1" ht="13.5" x14ac:dyDescent="0.25">
      <c r="A5501" s="383">
        <v>101820</v>
      </c>
      <c r="B5501" s="383" t="s">
        <v>12866</v>
      </c>
      <c r="C5501" s="383" t="s">
        <v>4</v>
      </c>
      <c r="D5501" s="384">
        <v>36</v>
      </c>
    </row>
    <row r="5502" spans="1:4" s="380" customFormat="1" ht="13.5" x14ac:dyDescent="0.25">
      <c r="A5502" s="383">
        <v>101822</v>
      </c>
      <c r="B5502" s="383" t="s">
        <v>12867</v>
      </c>
      <c r="C5502" s="383" t="s">
        <v>24</v>
      </c>
      <c r="D5502" s="384">
        <v>95.87</v>
      </c>
    </row>
    <row r="5503" spans="1:4" s="380" customFormat="1" ht="13.5" x14ac:dyDescent="0.25">
      <c r="A5503" s="383">
        <v>101823</v>
      </c>
      <c r="B5503" s="383" t="s">
        <v>12868</v>
      </c>
      <c r="C5503" s="383" t="s">
        <v>24</v>
      </c>
      <c r="D5503" s="384">
        <v>124.29</v>
      </c>
    </row>
    <row r="5504" spans="1:4" s="380" customFormat="1" ht="13.5" x14ac:dyDescent="0.25">
      <c r="A5504" s="383">
        <v>101824</v>
      </c>
      <c r="B5504" s="383" t="s">
        <v>12869</v>
      </c>
      <c r="C5504" s="383" t="s">
        <v>24</v>
      </c>
      <c r="D5504" s="384">
        <v>150.75</v>
      </c>
    </row>
    <row r="5505" spans="1:4" s="380" customFormat="1" ht="13.5" x14ac:dyDescent="0.25">
      <c r="A5505" s="383">
        <v>101825</v>
      </c>
      <c r="B5505" s="383" t="s">
        <v>12870</v>
      </c>
      <c r="C5505" s="383" t="s">
        <v>24</v>
      </c>
      <c r="D5505" s="384">
        <v>176.5</v>
      </c>
    </row>
    <row r="5506" spans="1:4" s="380" customFormat="1" ht="13.5" x14ac:dyDescent="0.25">
      <c r="A5506" s="383">
        <v>101826</v>
      </c>
      <c r="B5506" s="383" t="s">
        <v>12871</v>
      </c>
      <c r="C5506" s="383" t="s">
        <v>24</v>
      </c>
      <c r="D5506" s="384">
        <v>201.91</v>
      </c>
    </row>
    <row r="5507" spans="1:4" s="380" customFormat="1" ht="13.5" x14ac:dyDescent="0.25">
      <c r="A5507" s="383">
        <v>101827</v>
      </c>
      <c r="B5507" s="383" t="s">
        <v>12872</v>
      </c>
      <c r="C5507" s="383" t="s">
        <v>24</v>
      </c>
      <c r="D5507" s="384">
        <v>207.62</v>
      </c>
    </row>
    <row r="5508" spans="1:4" s="380" customFormat="1" ht="13.5" x14ac:dyDescent="0.25">
      <c r="A5508" s="383">
        <v>101828</v>
      </c>
      <c r="B5508" s="383" t="s">
        <v>12873</v>
      </c>
      <c r="C5508" s="383" t="s">
        <v>24</v>
      </c>
      <c r="D5508" s="384">
        <v>189</v>
      </c>
    </row>
    <row r="5509" spans="1:4" s="380" customFormat="1" ht="13.5" x14ac:dyDescent="0.25">
      <c r="A5509" s="383">
        <v>101829</v>
      </c>
      <c r="B5509" s="383" t="s">
        <v>12874</v>
      </c>
      <c r="C5509" s="383" t="s">
        <v>24</v>
      </c>
      <c r="D5509" s="384">
        <v>258.02999999999997</v>
      </c>
    </row>
    <row r="5510" spans="1:4" s="380" customFormat="1" ht="13.5" x14ac:dyDescent="0.25">
      <c r="A5510" s="383">
        <v>101830</v>
      </c>
      <c r="B5510" s="383" t="s">
        <v>12875</v>
      </c>
      <c r="C5510" s="383" t="s">
        <v>24</v>
      </c>
      <c r="D5510" s="384">
        <v>281.55</v>
      </c>
    </row>
    <row r="5511" spans="1:4" s="380" customFormat="1" ht="13.5" x14ac:dyDescent="0.25">
      <c r="A5511" s="383">
        <v>101831</v>
      </c>
      <c r="B5511" s="383" t="s">
        <v>12876</v>
      </c>
      <c r="C5511" s="383" t="s">
        <v>24</v>
      </c>
      <c r="D5511" s="384">
        <v>304.72000000000003</v>
      </c>
    </row>
    <row r="5512" spans="1:4" s="380" customFormat="1" ht="13.5" x14ac:dyDescent="0.25">
      <c r="A5512" s="383">
        <v>101832</v>
      </c>
      <c r="B5512" s="383" t="s">
        <v>12877</v>
      </c>
      <c r="C5512" s="383" t="s">
        <v>24</v>
      </c>
      <c r="D5512" s="384">
        <v>240.16</v>
      </c>
    </row>
    <row r="5513" spans="1:4" s="380" customFormat="1" ht="13.5" x14ac:dyDescent="0.25">
      <c r="A5513" s="383">
        <v>101833</v>
      </c>
      <c r="B5513" s="383" t="s">
        <v>12878</v>
      </c>
      <c r="C5513" s="383" t="s">
        <v>24</v>
      </c>
      <c r="D5513" s="384">
        <v>264.04000000000002</v>
      </c>
    </row>
    <row r="5514" spans="1:4" s="380" customFormat="1" ht="13.5" x14ac:dyDescent="0.25">
      <c r="A5514" s="383">
        <v>101834</v>
      </c>
      <c r="B5514" s="383" t="s">
        <v>12879</v>
      </c>
      <c r="C5514" s="383" t="s">
        <v>24</v>
      </c>
      <c r="D5514" s="384">
        <v>287.58999999999997</v>
      </c>
    </row>
    <row r="5515" spans="1:4" s="380" customFormat="1" ht="13.5" x14ac:dyDescent="0.25">
      <c r="A5515" s="383">
        <v>101835</v>
      </c>
      <c r="B5515" s="383" t="s">
        <v>12880</v>
      </c>
      <c r="C5515" s="383" t="s">
        <v>24</v>
      </c>
      <c r="D5515" s="384">
        <v>307.07</v>
      </c>
    </row>
    <row r="5516" spans="1:4" s="380" customFormat="1" ht="13.5" x14ac:dyDescent="0.25">
      <c r="A5516" s="383">
        <v>101836</v>
      </c>
      <c r="B5516" s="383" t="s">
        <v>12881</v>
      </c>
      <c r="C5516" s="383" t="s">
        <v>24</v>
      </c>
      <c r="D5516" s="384">
        <v>19.260000000000002</v>
      </c>
    </row>
    <row r="5517" spans="1:4" s="380" customFormat="1" ht="13.5" x14ac:dyDescent="0.25">
      <c r="A5517" s="383">
        <v>101837</v>
      </c>
      <c r="B5517" s="383" t="s">
        <v>12882</v>
      </c>
      <c r="C5517" s="383" t="s">
        <v>24</v>
      </c>
      <c r="D5517" s="384">
        <v>47.68</v>
      </c>
    </row>
    <row r="5518" spans="1:4" s="380" customFormat="1" ht="13.5" x14ac:dyDescent="0.25">
      <c r="A5518" s="383">
        <v>101838</v>
      </c>
      <c r="B5518" s="383" t="s">
        <v>12883</v>
      </c>
      <c r="C5518" s="383" t="s">
        <v>24</v>
      </c>
      <c r="D5518" s="384">
        <v>74.14</v>
      </c>
    </row>
    <row r="5519" spans="1:4" s="380" customFormat="1" ht="13.5" x14ac:dyDescent="0.25">
      <c r="A5519" s="383">
        <v>101839</v>
      </c>
      <c r="B5519" s="383" t="s">
        <v>12884</v>
      </c>
      <c r="C5519" s="383" t="s">
        <v>24</v>
      </c>
      <c r="D5519" s="384">
        <v>99.89</v>
      </c>
    </row>
    <row r="5520" spans="1:4" s="380" customFormat="1" ht="13.5" x14ac:dyDescent="0.25">
      <c r="A5520" s="383">
        <v>101840</v>
      </c>
      <c r="B5520" s="383" t="s">
        <v>12885</v>
      </c>
      <c r="C5520" s="383" t="s">
        <v>24</v>
      </c>
      <c r="D5520" s="384">
        <v>159.04</v>
      </c>
    </row>
    <row r="5521" spans="1:4" s="380" customFormat="1" ht="13.5" x14ac:dyDescent="0.25">
      <c r="A5521" s="383">
        <v>101841</v>
      </c>
      <c r="B5521" s="383" t="s">
        <v>12886</v>
      </c>
      <c r="C5521" s="383" t="s">
        <v>24</v>
      </c>
      <c r="D5521" s="384">
        <v>131.01</v>
      </c>
    </row>
    <row r="5522" spans="1:4" s="380" customFormat="1" ht="13.5" x14ac:dyDescent="0.25">
      <c r="A5522" s="383">
        <v>101842</v>
      </c>
      <c r="B5522" s="383" t="s">
        <v>12887</v>
      </c>
      <c r="C5522" s="383" t="s">
        <v>24</v>
      </c>
      <c r="D5522" s="384">
        <v>112.39</v>
      </c>
    </row>
    <row r="5523" spans="1:4" s="380" customFormat="1" ht="13.5" x14ac:dyDescent="0.25">
      <c r="A5523" s="383">
        <v>101843</v>
      </c>
      <c r="B5523" s="383" t="s">
        <v>12888</v>
      </c>
      <c r="C5523" s="383" t="s">
        <v>24</v>
      </c>
      <c r="D5523" s="384">
        <v>181.42</v>
      </c>
    </row>
    <row r="5524" spans="1:4" s="380" customFormat="1" ht="13.5" x14ac:dyDescent="0.25">
      <c r="A5524" s="383">
        <v>101844</v>
      </c>
      <c r="B5524" s="383" t="s">
        <v>12889</v>
      </c>
      <c r="C5524" s="383" t="s">
        <v>24</v>
      </c>
      <c r="D5524" s="384">
        <v>204.94</v>
      </c>
    </row>
    <row r="5525" spans="1:4" s="380" customFormat="1" ht="13.5" x14ac:dyDescent="0.25">
      <c r="A5525" s="383">
        <v>101845</v>
      </c>
      <c r="B5525" s="383" t="s">
        <v>12890</v>
      </c>
      <c r="C5525" s="383" t="s">
        <v>24</v>
      </c>
      <c r="D5525" s="384">
        <v>228.11</v>
      </c>
    </row>
    <row r="5526" spans="1:4" s="380" customFormat="1" ht="13.5" x14ac:dyDescent="0.25">
      <c r="A5526" s="383">
        <v>101846</v>
      </c>
      <c r="B5526" s="383" t="s">
        <v>12891</v>
      </c>
      <c r="C5526" s="383" t="s">
        <v>24</v>
      </c>
      <c r="D5526" s="384">
        <v>163.55000000000001</v>
      </c>
    </row>
    <row r="5527" spans="1:4" s="380" customFormat="1" ht="13.5" x14ac:dyDescent="0.25">
      <c r="A5527" s="383">
        <v>101847</v>
      </c>
      <c r="B5527" s="383" t="s">
        <v>12892</v>
      </c>
      <c r="C5527" s="383" t="s">
        <v>24</v>
      </c>
      <c r="D5527" s="384">
        <v>187.43</v>
      </c>
    </row>
    <row r="5528" spans="1:4" s="380" customFormat="1" ht="13.5" x14ac:dyDescent="0.25">
      <c r="A5528" s="383">
        <v>101848</v>
      </c>
      <c r="B5528" s="383" t="s">
        <v>12893</v>
      </c>
      <c r="C5528" s="383" t="s">
        <v>24</v>
      </c>
      <c r="D5528" s="384">
        <v>210.98</v>
      </c>
    </row>
    <row r="5529" spans="1:4" s="380" customFormat="1" ht="13.5" x14ac:dyDescent="0.25">
      <c r="A5529" s="383">
        <v>101849</v>
      </c>
      <c r="B5529" s="383" t="s">
        <v>12894</v>
      </c>
      <c r="C5529" s="383" t="s">
        <v>24</v>
      </c>
      <c r="D5529" s="384">
        <v>230.46</v>
      </c>
    </row>
    <row r="5530" spans="1:4" s="380" customFormat="1" ht="13.5" x14ac:dyDescent="0.25">
      <c r="A5530" s="383">
        <v>101850</v>
      </c>
      <c r="B5530" s="383" t="s">
        <v>12895</v>
      </c>
      <c r="C5530" s="383" t="s">
        <v>4</v>
      </c>
      <c r="D5530" s="384">
        <v>54.08</v>
      </c>
    </row>
    <row r="5531" spans="1:4" s="380" customFormat="1" ht="13.5" x14ac:dyDescent="0.25">
      <c r="A5531" s="383">
        <v>101851</v>
      </c>
      <c r="B5531" s="383" t="s">
        <v>12896</v>
      </c>
      <c r="C5531" s="383" t="s">
        <v>4</v>
      </c>
      <c r="D5531" s="384">
        <v>116.04</v>
      </c>
    </row>
    <row r="5532" spans="1:4" s="380" customFormat="1" ht="13.5" x14ac:dyDescent="0.25">
      <c r="A5532" s="383">
        <v>101852</v>
      </c>
      <c r="B5532" s="383" t="s">
        <v>12897</v>
      </c>
      <c r="C5532" s="383" t="s">
        <v>4</v>
      </c>
      <c r="D5532" s="384">
        <v>64.8</v>
      </c>
    </row>
    <row r="5533" spans="1:4" s="380" customFormat="1" ht="13.5" x14ac:dyDescent="0.25">
      <c r="A5533" s="383">
        <v>101853</v>
      </c>
      <c r="B5533" s="383" t="s">
        <v>12898</v>
      </c>
      <c r="C5533" s="383" t="s">
        <v>4</v>
      </c>
      <c r="D5533" s="384">
        <v>50.23</v>
      </c>
    </row>
    <row r="5534" spans="1:4" s="380" customFormat="1" ht="13.5" x14ac:dyDescent="0.25">
      <c r="A5534" s="383">
        <v>101854</v>
      </c>
      <c r="B5534" s="383" t="s">
        <v>12899</v>
      </c>
      <c r="C5534" s="383" t="s">
        <v>4</v>
      </c>
      <c r="D5534" s="384">
        <v>121.77</v>
      </c>
    </row>
    <row r="5535" spans="1:4" s="380" customFormat="1" ht="13.5" x14ac:dyDescent="0.25">
      <c r="A5535" s="383">
        <v>101855</v>
      </c>
      <c r="B5535" s="383" t="s">
        <v>12900</v>
      </c>
      <c r="C5535" s="383" t="s">
        <v>4</v>
      </c>
      <c r="D5535" s="384">
        <v>68.72</v>
      </c>
    </row>
    <row r="5536" spans="1:4" s="380" customFormat="1" ht="13.5" x14ac:dyDescent="0.25">
      <c r="A5536" s="383">
        <v>101856</v>
      </c>
      <c r="B5536" s="383" t="s">
        <v>12901</v>
      </c>
      <c r="C5536" s="383" t="s">
        <v>4</v>
      </c>
      <c r="D5536" s="384">
        <v>23.54</v>
      </c>
    </row>
    <row r="5537" spans="1:4" s="380" customFormat="1" ht="13.5" x14ac:dyDescent="0.25">
      <c r="A5537" s="383">
        <v>101857</v>
      </c>
      <c r="B5537" s="383" t="s">
        <v>12902</v>
      </c>
      <c r="C5537" s="383" t="s">
        <v>4</v>
      </c>
      <c r="D5537" s="384">
        <v>29.13</v>
      </c>
    </row>
    <row r="5538" spans="1:4" s="380" customFormat="1" ht="13.5" x14ac:dyDescent="0.25">
      <c r="A5538" s="383">
        <v>101858</v>
      </c>
      <c r="B5538" s="383" t="s">
        <v>12903</v>
      </c>
      <c r="C5538" s="383" t="s">
        <v>4</v>
      </c>
      <c r="D5538" s="384">
        <v>24</v>
      </c>
    </row>
    <row r="5539" spans="1:4" s="380" customFormat="1" ht="13.5" x14ac:dyDescent="0.25">
      <c r="A5539" s="383">
        <v>101859</v>
      </c>
      <c r="B5539" s="383" t="s">
        <v>12904</v>
      </c>
      <c r="C5539" s="383" t="s">
        <v>4</v>
      </c>
      <c r="D5539" s="384">
        <v>26.41</v>
      </c>
    </row>
    <row r="5540" spans="1:4" s="380" customFormat="1" ht="13.5" x14ac:dyDescent="0.25">
      <c r="A5540" s="383">
        <v>101860</v>
      </c>
      <c r="B5540" s="383" t="s">
        <v>12905</v>
      </c>
      <c r="C5540" s="383" t="s">
        <v>4</v>
      </c>
      <c r="D5540" s="384">
        <v>30.2</v>
      </c>
    </row>
    <row r="5541" spans="1:4" s="380" customFormat="1" ht="13.5" x14ac:dyDescent="0.25">
      <c r="A5541" s="383">
        <v>101861</v>
      </c>
      <c r="B5541" s="383" t="s">
        <v>12906</v>
      </c>
      <c r="C5541" s="383" t="s">
        <v>4</v>
      </c>
      <c r="D5541" s="384">
        <v>28.31</v>
      </c>
    </row>
    <row r="5542" spans="1:4" s="380" customFormat="1" ht="13.5" x14ac:dyDescent="0.25">
      <c r="A5542" s="383">
        <v>101862</v>
      </c>
      <c r="B5542" s="383" t="s">
        <v>12907</v>
      </c>
      <c r="C5542" s="383" t="s">
        <v>4</v>
      </c>
      <c r="D5542" s="384">
        <v>30.78</v>
      </c>
    </row>
    <row r="5543" spans="1:4" s="380" customFormat="1" ht="13.5" x14ac:dyDescent="0.25">
      <c r="A5543" s="383">
        <v>101863</v>
      </c>
      <c r="B5543" s="383" t="s">
        <v>12908</v>
      </c>
      <c r="C5543" s="383" t="s">
        <v>4</v>
      </c>
      <c r="D5543" s="384">
        <v>24.34</v>
      </c>
    </row>
    <row r="5544" spans="1:4" s="380" customFormat="1" ht="13.5" x14ac:dyDescent="0.25">
      <c r="A5544" s="383">
        <v>101864</v>
      </c>
      <c r="B5544" s="383" t="s">
        <v>12909</v>
      </c>
      <c r="C5544" s="383" t="s">
        <v>4</v>
      </c>
      <c r="D5544" s="384">
        <v>28.13</v>
      </c>
    </row>
    <row r="5545" spans="1:4" s="380" customFormat="1" ht="13.5" x14ac:dyDescent="0.25">
      <c r="A5545" s="383">
        <v>101865</v>
      </c>
      <c r="B5545" s="383" t="s">
        <v>12910</v>
      </c>
      <c r="C5545" s="383" t="s">
        <v>4</v>
      </c>
      <c r="D5545" s="384">
        <v>31.91</v>
      </c>
    </row>
    <row r="5546" spans="1:4" s="380" customFormat="1" ht="13.5" x14ac:dyDescent="0.25">
      <c r="A5546" s="383">
        <v>101866</v>
      </c>
      <c r="B5546" s="383" t="s">
        <v>12911</v>
      </c>
      <c r="C5546" s="383" t="s">
        <v>4</v>
      </c>
      <c r="D5546" s="384">
        <v>28.49</v>
      </c>
    </row>
    <row r="5547" spans="1:4" s="380" customFormat="1" ht="13.5" x14ac:dyDescent="0.25">
      <c r="A5547" s="383">
        <v>101867</v>
      </c>
      <c r="B5547" s="383" t="s">
        <v>12912</v>
      </c>
      <c r="C5547" s="383" t="s">
        <v>4</v>
      </c>
      <c r="D5547" s="384">
        <v>32.29</v>
      </c>
    </row>
    <row r="5548" spans="1:4" s="380" customFormat="1" ht="13.5" x14ac:dyDescent="0.25">
      <c r="A5548" s="383">
        <v>101868</v>
      </c>
      <c r="B5548" s="383" t="s">
        <v>12913</v>
      </c>
      <c r="C5548" s="383" t="s">
        <v>4</v>
      </c>
      <c r="D5548" s="384">
        <v>25.85</v>
      </c>
    </row>
    <row r="5549" spans="1:4" s="380" customFormat="1" ht="13.5" x14ac:dyDescent="0.25">
      <c r="A5549" s="383">
        <v>101869</v>
      </c>
      <c r="B5549" s="383" t="s">
        <v>12914</v>
      </c>
      <c r="C5549" s="383" t="s">
        <v>4</v>
      </c>
      <c r="D5549" s="384">
        <v>29.65</v>
      </c>
    </row>
    <row r="5550" spans="1:4" s="380" customFormat="1" ht="13.5" x14ac:dyDescent="0.25">
      <c r="A5550" s="383">
        <v>101870</v>
      </c>
      <c r="B5550" s="383" t="s">
        <v>12915</v>
      </c>
      <c r="C5550" s="383" t="s">
        <v>4</v>
      </c>
      <c r="D5550" s="384">
        <v>33.43</v>
      </c>
    </row>
    <row r="5551" spans="1:4" s="380" customFormat="1" ht="13.5" x14ac:dyDescent="0.25">
      <c r="A5551" s="383">
        <v>102096</v>
      </c>
      <c r="B5551" s="383" t="s">
        <v>12916</v>
      </c>
      <c r="C5551" s="383" t="s">
        <v>24</v>
      </c>
      <c r="D5551" s="385">
        <v>1388.93</v>
      </c>
    </row>
    <row r="5552" spans="1:4" s="380" customFormat="1" ht="13.5" x14ac:dyDescent="0.25">
      <c r="A5552" s="383">
        <v>102098</v>
      </c>
      <c r="B5552" s="383" t="s">
        <v>12917</v>
      </c>
      <c r="C5552" s="383" t="s">
        <v>24</v>
      </c>
      <c r="D5552" s="385">
        <v>1460.4</v>
      </c>
    </row>
    <row r="5553" spans="1:4" s="380" customFormat="1" ht="13.5" x14ac:dyDescent="0.25">
      <c r="A5553" s="383">
        <v>102101</v>
      </c>
      <c r="B5553" s="383" t="s">
        <v>12918</v>
      </c>
      <c r="C5553" s="383" t="s">
        <v>4</v>
      </c>
      <c r="D5553" s="384">
        <v>3.35</v>
      </c>
    </row>
    <row r="5554" spans="1:4" s="380" customFormat="1" ht="13.5" x14ac:dyDescent="0.25">
      <c r="A5554" s="383">
        <v>102988</v>
      </c>
      <c r="B5554" s="383" t="s">
        <v>14970</v>
      </c>
      <c r="C5554" s="383" t="s">
        <v>4</v>
      </c>
      <c r="D5554" s="384">
        <v>47.35</v>
      </c>
    </row>
    <row r="5555" spans="1:4" s="380" customFormat="1" ht="13.5" x14ac:dyDescent="0.25">
      <c r="A5555" s="383">
        <v>100576</v>
      </c>
      <c r="B5555" s="383" t="s">
        <v>5127</v>
      </c>
      <c r="C5555" s="383" t="s">
        <v>4</v>
      </c>
      <c r="D5555" s="384">
        <v>1.8</v>
      </c>
    </row>
    <row r="5556" spans="1:4" s="380" customFormat="1" ht="13.5" x14ac:dyDescent="0.25">
      <c r="A5556" s="383">
        <v>100577</v>
      </c>
      <c r="B5556" s="383" t="s">
        <v>5128</v>
      </c>
      <c r="C5556" s="383" t="s">
        <v>4</v>
      </c>
      <c r="D5556" s="384">
        <v>0.85</v>
      </c>
    </row>
    <row r="5557" spans="1:4" s="380" customFormat="1" ht="13.5" x14ac:dyDescent="0.25">
      <c r="A5557" s="383">
        <v>96388</v>
      </c>
      <c r="B5557" s="383" t="s">
        <v>5129</v>
      </c>
      <c r="C5557" s="383" t="s">
        <v>24</v>
      </c>
      <c r="D5557" s="384">
        <v>8.5500000000000007</v>
      </c>
    </row>
    <row r="5558" spans="1:4" s="380" customFormat="1" ht="13.5" x14ac:dyDescent="0.25">
      <c r="A5558" s="383">
        <v>96389</v>
      </c>
      <c r="B5558" s="383" t="s">
        <v>5130</v>
      </c>
      <c r="C5558" s="383" t="s">
        <v>24</v>
      </c>
      <c r="D5558" s="384">
        <v>41.07</v>
      </c>
    </row>
    <row r="5559" spans="1:4" s="380" customFormat="1" ht="13.5" x14ac:dyDescent="0.25">
      <c r="A5559" s="383">
        <v>96390</v>
      </c>
      <c r="B5559" s="383" t="s">
        <v>5131</v>
      </c>
      <c r="C5559" s="383" t="s">
        <v>24</v>
      </c>
      <c r="D5559" s="384">
        <v>66.069999999999993</v>
      </c>
    </row>
    <row r="5560" spans="1:4" s="380" customFormat="1" ht="13.5" x14ac:dyDescent="0.25">
      <c r="A5560" s="383">
        <v>96391</v>
      </c>
      <c r="B5560" s="383" t="s">
        <v>5132</v>
      </c>
      <c r="C5560" s="383" t="s">
        <v>24</v>
      </c>
      <c r="D5560" s="384">
        <v>92.44</v>
      </c>
    </row>
    <row r="5561" spans="1:4" s="380" customFormat="1" ht="13.5" x14ac:dyDescent="0.25">
      <c r="A5561" s="383">
        <v>96392</v>
      </c>
      <c r="B5561" s="383" t="s">
        <v>5133</v>
      </c>
      <c r="C5561" s="383" t="s">
        <v>24</v>
      </c>
      <c r="D5561" s="384">
        <v>117.85</v>
      </c>
    </row>
    <row r="5562" spans="1:4" s="380" customFormat="1" ht="13.5" x14ac:dyDescent="0.25">
      <c r="A5562" s="383">
        <v>96396</v>
      </c>
      <c r="B5562" s="383" t="s">
        <v>5134</v>
      </c>
      <c r="C5562" s="383" t="s">
        <v>24</v>
      </c>
      <c r="D5562" s="384">
        <v>220.7</v>
      </c>
    </row>
    <row r="5563" spans="1:4" s="380" customFormat="1" ht="13.5" x14ac:dyDescent="0.25">
      <c r="A5563" s="383">
        <v>96397</v>
      </c>
      <c r="B5563" s="383" t="s">
        <v>5135</v>
      </c>
      <c r="C5563" s="383" t="s">
        <v>24</v>
      </c>
      <c r="D5563" s="384">
        <v>269.48</v>
      </c>
    </row>
    <row r="5564" spans="1:4" s="380" customFormat="1" ht="13.5" x14ac:dyDescent="0.25">
      <c r="A5564" s="383">
        <v>96398</v>
      </c>
      <c r="B5564" s="383" t="s">
        <v>5136</v>
      </c>
      <c r="C5564" s="383" t="s">
        <v>24</v>
      </c>
      <c r="D5564" s="384">
        <v>336.43</v>
      </c>
    </row>
    <row r="5565" spans="1:4" s="380" customFormat="1" ht="13.5" x14ac:dyDescent="0.25">
      <c r="A5565" s="383">
        <v>96399</v>
      </c>
      <c r="B5565" s="383" t="s">
        <v>5137</v>
      </c>
      <c r="C5565" s="383" t="s">
        <v>24</v>
      </c>
      <c r="D5565" s="384">
        <v>150.78</v>
      </c>
    </row>
    <row r="5566" spans="1:4" s="380" customFormat="1" ht="13.5" x14ac:dyDescent="0.25">
      <c r="A5566" s="383">
        <v>96400</v>
      </c>
      <c r="B5566" s="383" t="s">
        <v>5138</v>
      </c>
      <c r="C5566" s="383" t="s">
        <v>24</v>
      </c>
      <c r="D5566" s="384">
        <v>194.43</v>
      </c>
    </row>
    <row r="5567" spans="1:4" s="380" customFormat="1" ht="13.5" x14ac:dyDescent="0.25">
      <c r="A5567" s="383">
        <v>96402</v>
      </c>
      <c r="B5567" s="383" t="s">
        <v>5139</v>
      </c>
      <c r="C5567" s="383" t="s">
        <v>4</v>
      </c>
      <c r="D5567" s="384">
        <v>2.41</v>
      </c>
    </row>
    <row r="5568" spans="1:4" s="380" customFormat="1" ht="13.5" x14ac:dyDescent="0.25">
      <c r="A5568" s="383">
        <v>100564</v>
      </c>
      <c r="B5568" s="383" t="s">
        <v>5140</v>
      </c>
      <c r="C5568" s="383" t="s">
        <v>24</v>
      </c>
      <c r="D5568" s="384">
        <v>128.66</v>
      </c>
    </row>
    <row r="5569" spans="1:4" s="380" customFormat="1" ht="13.5" x14ac:dyDescent="0.25">
      <c r="A5569" s="383">
        <v>100565</v>
      </c>
      <c r="B5569" s="383" t="s">
        <v>5141</v>
      </c>
      <c r="C5569" s="383" t="s">
        <v>24</v>
      </c>
      <c r="D5569" s="384">
        <v>110.11</v>
      </c>
    </row>
    <row r="5570" spans="1:4" s="380" customFormat="1" ht="13.5" x14ac:dyDescent="0.25">
      <c r="A5570" s="383">
        <v>100566</v>
      </c>
      <c r="B5570" s="383" t="s">
        <v>5142</v>
      </c>
      <c r="C5570" s="383" t="s">
        <v>24</v>
      </c>
      <c r="D5570" s="384">
        <v>179.08</v>
      </c>
    </row>
    <row r="5571" spans="1:4" s="380" customFormat="1" ht="13.5" x14ac:dyDescent="0.25">
      <c r="A5571" s="383">
        <v>100567</v>
      </c>
      <c r="B5571" s="383" t="s">
        <v>5143</v>
      </c>
      <c r="C5571" s="383" t="s">
        <v>24</v>
      </c>
      <c r="D5571" s="384">
        <v>202.66</v>
      </c>
    </row>
    <row r="5572" spans="1:4" s="380" customFormat="1" ht="13.5" x14ac:dyDescent="0.25">
      <c r="A5572" s="383">
        <v>100568</v>
      </c>
      <c r="B5572" s="383" t="s">
        <v>5144</v>
      </c>
      <c r="C5572" s="383" t="s">
        <v>24</v>
      </c>
      <c r="D5572" s="384">
        <v>225.77</v>
      </c>
    </row>
    <row r="5573" spans="1:4" s="380" customFormat="1" ht="13.5" x14ac:dyDescent="0.25">
      <c r="A5573" s="383">
        <v>100569</v>
      </c>
      <c r="B5573" s="383" t="s">
        <v>5145</v>
      </c>
      <c r="C5573" s="383" t="s">
        <v>24</v>
      </c>
      <c r="D5573" s="384">
        <v>161.19999999999999</v>
      </c>
    </row>
    <row r="5574" spans="1:4" s="380" customFormat="1" ht="13.5" x14ac:dyDescent="0.25">
      <c r="A5574" s="383">
        <v>100570</v>
      </c>
      <c r="B5574" s="383" t="s">
        <v>5146</v>
      </c>
      <c r="C5574" s="383" t="s">
        <v>24</v>
      </c>
      <c r="D5574" s="384">
        <v>186.81</v>
      </c>
    </row>
    <row r="5575" spans="1:4" s="380" customFormat="1" ht="13.5" x14ac:dyDescent="0.25">
      <c r="A5575" s="383">
        <v>100571</v>
      </c>
      <c r="B5575" s="383" t="s">
        <v>5147</v>
      </c>
      <c r="C5575" s="383" t="s">
        <v>24</v>
      </c>
      <c r="D5575" s="384">
        <v>208.7</v>
      </c>
    </row>
    <row r="5576" spans="1:4" s="380" customFormat="1" ht="13.5" x14ac:dyDescent="0.25">
      <c r="A5576" s="383">
        <v>100572</v>
      </c>
      <c r="B5576" s="383" t="s">
        <v>5148</v>
      </c>
      <c r="C5576" s="383" t="s">
        <v>24</v>
      </c>
      <c r="D5576" s="384">
        <v>132.65</v>
      </c>
    </row>
    <row r="5577" spans="1:4" s="380" customFormat="1" ht="13.5" x14ac:dyDescent="0.25">
      <c r="A5577" s="383">
        <v>100573</v>
      </c>
      <c r="B5577" s="383" t="s">
        <v>5149</v>
      </c>
      <c r="C5577" s="383" t="s">
        <v>24</v>
      </c>
      <c r="D5577" s="384">
        <v>114.1</v>
      </c>
    </row>
    <row r="5578" spans="1:4" s="380" customFormat="1" ht="13.5" x14ac:dyDescent="0.25">
      <c r="A5578" s="383">
        <v>100574</v>
      </c>
      <c r="B5578" s="383" t="s">
        <v>5150</v>
      </c>
      <c r="C5578" s="383" t="s">
        <v>24</v>
      </c>
      <c r="D5578" s="384">
        <v>1.05</v>
      </c>
    </row>
    <row r="5579" spans="1:4" s="380" customFormat="1" ht="13.5" x14ac:dyDescent="0.25">
      <c r="A5579" s="383">
        <v>100575</v>
      </c>
      <c r="B5579" s="383" t="s">
        <v>5151</v>
      </c>
      <c r="C5579" s="383" t="s">
        <v>4</v>
      </c>
      <c r="D5579" s="384">
        <v>0.08</v>
      </c>
    </row>
    <row r="5580" spans="1:4" s="380" customFormat="1" ht="13.5" x14ac:dyDescent="0.25">
      <c r="A5580" s="383">
        <v>101767</v>
      </c>
      <c r="B5580" s="383" t="s">
        <v>5152</v>
      </c>
      <c r="C5580" s="383" t="s">
        <v>24</v>
      </c>
      <c r="D5580" s="384">
        <v>20.9</v>
      </c>
    </row>
    <row r="5581" spans="1:4" s="380" customFormat="1" ht="13.5" x14ac:dyDescent="0.25">
      <c r="A5581" s="383">
        <v>101768</v>
      </c>
      <c r="B5581" s="383" t="s">
        <v>5153</v>
      </c>
      <c r="C5581" s="383" t="s">
        <v>24</v>
      </c>
      <c r="D5581" s="384">
        <v>32.22</v>
      </c>
    </row>
    <row r="5582" spans="1:4" s="380" customFormat="1" ht="13.5" x14ac:dyDescent="0.25">
      <c r="A5582" s="383">
        <v>92391</v>
      </c>
      <c r="B5582" s="383" t="s">
        <v>5154</v>
      </c>
      <c r="C5582" s="383" t="s">
        <v>4</v>
      </c>
      <c r="D5582" s="384">
        <v>61.32</v>
      </c>
    </row>
    <row r="5583" spans="1:4" s="380" customFormat="1" ht="13.5" x14ac:dyDescent="0.25">
      <c r="A5583" s="383">
        <v>92392</v>
      </c>
      <c r="B5583" s="383" t="s">
        <v>5155</v>
      </c>
      <c r="C5583" s="383" t="s">
        <v>4</v>
      </c>
      <c r="D5583" s="384">
        <v>125.51</v>
      </c>
    </row>
    <row r="5584" spans="1:4" s="380" customFormat="1" ht="13.5" x14ac:dyDescent="0.25">
      <c r="A5584" s="383">
        <v>92393</v>
      </c>
      <c r="B5584" s="383" t="s">
        <v>5156</v>
      </c>
      <c r="C5584" s="383" t="s">
        <v>4</v>
      </c>
      <c r="D5584" s="384">
        <v>61.2</v>
      </c>
    </row>
    <row r="5585" spans="1:4" s="380" customFormat="1" ht="13.5" x14ac:dyDescent="0.25">
      <c r="A5585" s="383">
        <v>92394</v>
      </c>
      <c r="B5585" s="383" t="s">
        <v>5157</v>
      </c>
      <c r="C5585" s="383" t="s">
        <v>4</v>
      </c>
      <c r="D5585" s="384">
        <v>76.36</v>
      </c>
    </row>
    <row r="5586" spans="1:4" s="380" customFormat="1" ht="13.5" x14ac:dyDescent="0.25">
      <c r="A5586" s="383">
        <v>92395</v>
      </c>
      <c r="B5586" s="383" t="s">
        <v>5158</v>
      </c>
      <c r="C5586" s="383" t="s">
        <v>4</v>
      </c>
      <c r="D5586" s="384">
        <v>92.54</v>
      </c>
    </row>
    <row r="5587" spans="1:4" s="380" customFormat="1" ht="13.5" x14ac:dyDescent="0.25">
      <c r="A5587" s="383">
        <v>92396</v>
      </c>
      <c r="B5587" s="383" t="s">
        <v>5159</v>
      </c>
      <c r="C5587" s="383" t="s">
        <v>4</v>
      </c>
      <c r="D5587" s="384">
        <v>74.2</v>
      </c>
    </row>
    <row r="5588" spans="1:4" s="380" customFormat="1" ht="13.5" x14ac:dyDescent="0.25">
      <c r="A5588" s="383">
        <v>92397</v>
      </c>
      <c r="B5588" s="383" t="s">
        <v>5160</v>
      </c>
      <c r="C5588" s="383" t="s">
        <v>4</v>
      </c>
      <c r="D5588" s="384">
        <v>61.34</v>
      </c>
    </row>
    <row r="5589" spans="1:4" s="380" customFormat="1" ht="13.5" x14ac:dyDescent="0.25">
      <c r="A5589" s="383">
        <v>92398</v>
      </c>
      <c r="B5589" s="383" t="s">
        <v>5161</v>
      </c>
      <c r="C5589" s="383" t="s">
        <v>4</v>
      </c>
      <c r="D5589" s="384">
        <v>78.069999999999993</v>
      </c>
    </row>
    <row r="5590" spans="1:4" s="380" customFormat="1" ht="13.5" x14ac:dyDescent="0.25">
      <c r="A5590" s="383">
        <v>92399</v>
      </c>
      <c r="B5590" s="383" t="s">
        <v>356</v>
      </c>
      <c r="C5590" s="383" t="s">
        <v>4</v>
      </c>
      <c r="D5590" s="384">
        <v>79.61</v>
      </c>
    </row>
    <row r="5591" spans="1:4" s="380" customFormat="1" ht="13.5" x14ac:dyDescent="0.25">
      <c r="A5591" s="383">
        <v>92400</v>
      </c>
      <c r="B5591" s="383" t="s">
        <v>5162</v>
      </c>
      <c r="C5591" s="383" t="s">
        <v>4</v>
      </c>
      <c r="D5591" s="384">
        <v>93.01</v>
      </c>
    </row>
    <row r="5592" spans="1:4" s="380" customFormat="1" ht="13.5" x14ac:dyDescent="0.25">
      <c r="A5592" s="383">
        <v>92401</v>
      </c>
      <c r="B5592" s="383" t="s">
        <v>5163</v>
      </c>
      <c r="C5592" s="383" t="s">
        <v>4</v>
      </c>
      <c r="D5592" s="384">
        <v>94.65</v>
      </c>
    </row>
    <row r="5593" spans="1:4" s="380" customFormat="1" ht="13.5" x14ac:dyDescent="0.25">
      <c r="A5593" s="383">
        <v>92402</v>
      </c>
      <c r="B5593" s="383" t="s">
        <v>5164</v>
      </c>
      <c r="C5593" s="383" t="s">
        <v>4</v>
      </c>
      <c r="D5593" s="384">
        <v>75.94</v>
      </c>
    </row>
    <row r="5594" spans="1:4" s="380" customFormat="1" ht="13.5" x14ac:dyDescent="0.25">
      <c r="A5594" s="383">
        <v>92403</v>
      </c>
      <c r="B5594" s="383" t="s">
        <v>5165</v>
      </c>
      <c r="C5594" s="383" t="s">
        <v>4</v>
      </c>
      <c r="D5594" s="384">
        <v>62.95</v>
      </c>
    </row>
    <row r="5595" spans="1:4" s="380" customFormat="1" ht="13.5" x14ac:dyDescent="0.25">
      <c r="A5595" s="383">
        <v>92404</v>
      </c>
      <c r="B5595" s="383" t="s">
        <v>5166</v>
      </c>
      <c r="C5595" s="383" t="s">
        <v>4</v>
      </c>
      <c r="D5595" s="384">
        <v>79.69</v>
      </c>
    </row>
    <row r="5596" spans="1:4" s="380" customFormat="1" ht="13.5" x14ac:dyDescent="0.25">
      <c r="A5596" s="383">
        <v>92405</v>
      </c>
      <c r="B5596" s="383" t="s">
        <v>5167</v>
      </c>
      <c r="C5596" s="383" t="s">
        <v>4</v>
      </c>
      <c r="D5596" s="384">
        <v>81.180000000000007</v>
      </c>
    </row>
    <row r="5597" spans="1:4" s="380" customFormat="1" ht="13.5" x14ac:dyDescent="0.25">
      <c r="A5597" s="383">
        <v>92406</v>
      </c>
      <c r="B5597" s="383" t="s">
        <v>5168</v>
      </c>
      <c r="C5597" s="383" t="s">
        <v>4</v>
      </c>
      <c r="D5597" s="384">
        <v>94.64</v>
      </c>
    </row>
    <row r="5598" spans="1:4" s="380" customFormat="1" ht="13.5" x14ac:dyDescent="0.25">
      <c r="A5598" s="383">
        <v>92407</v>
      </c>
      <c r="B5598" s="383" t="s">
        <v>5169</v>
      </c>
      <c r="C5598" s="383" t="s">
        <v>4</v>
      </c>
      <c r="D5598" s="384">
        <v>96.24</v>
      </c>
    </row>
    <row r="5599" spans="1:4" s="380" customFormat="1" ht="13.5" x14ac:dyDescent="0.25">
      <c r="A5599" s="383">
        <v>93679</v>
      </c>
      <c r="B5599" s="383" t="s">
        <v>5170</v>
      </c>
      <c r="C5599" s="383" t="s">
        <v>4</v>
      </c>
      <c r="D5599" s="384">
        <v>82.15</v>
      </c>
    </row>
    <row r="5600" spans="1:4" s="380" customFormat="1" ht="13.5" x14ac:dyDescent="0.25">
      <c r="A5600" s="383">
        <v>93680</v>
      </c>
      <c r="B5600" s="383" t="s">
        <v>5171</v>
      </c>
      <c r="C5600" s="383" t="s">
        <v>4</v>
      </c>
      <c r="D5600" s="384">
        <v>68.95</v>
      </c>
    </row>
    <row r="5601" spans="1:4" s="380" customFormat="1" ht="13.5" x14ac:dyDescent="0.25">
      <c r="A5601" s="383">
        <v>93681</v>
      </c>
      <c r="B5601" s="383" t="s">
        <v>5172</v>
      </c>
      <c r="C5601" s="383" t="s">
        <v>4</v>
      </c>
      <c r="D5601" s="384">
        <v>84.16</v>
      </c>
    </row>
    <row r="5602" spans="1:4" s="380" customFormat="1" ht="13.5" x14ac:dyDescent="0.25">
      <c r="A5602" s="383">
        <v>93682</v>
      </c>
      <c r="B5602" s="383" t="s">
        <v>5173</v>
      </c>
      <c r="C5602" s="383" t="s">
        <v>4</v>
      </c>
      <c r="D5602" s="384">
        <v>85.76</v>
      </c>
    </row>
    <row r="5603" spans="1:4" s="380" customFormat="1" ht="13.5" x14ac:dyDescent="0.25">
      <c r="A5603" s="383">
        <v>97104</v>
      </c>
      <c r="B5603" s="383" t="s">
        <v>12919</v>
      </c>
      <c r="C5603" s="383" t="s">
        <v>4</v>
      </c>
      <c r="D5603" s="384">
        <v>98.24</v>
      </c>
    </row>
    <row r="5604" spans="1:4" s="380" customFormat="1" ht="13.5" x14ac:dyDescent="0.25">
      <c r="A5604" s="383">
        <v>97105</v>
      </c>
      <c r="B5604" s="383" t="s">
        <v>12920</v>
      </c>
      <c r="C5604" s="383" t="s">
        <v>4</v>
      </c>
      <c r="D5604" s="384">
        <v>116.04</v>
      </c>
    </row>
    <row r="5605" spans="1:4" s="380" customFormat="1" ht="13.5" x14ac:dyDescent="0.25">
      <c r="A5605" s="383">
        <v>97106</v>
      </c>
      <c r="B5605" s="383" t="s">
        <v>12921</v>
      </c>
      <c r="C5605" s="383" t="s">
        <v>4</v>
      </c>
      <c r="D5605" s="384">
        <v>125.85</v>
      </c>
    </row>
    <row r="5606" spans="1:4" s="380" customFormat="1" ht="13.5" x14ac:dyDescent="0.25">
      <c r="A5606" s="383">
        <v>97107</v>
      </c>
      <c r="B5606" s="383" t="s">
        <v>12922</v>
      </c>
      <c r="C5606" s="383" t="s">
        <v>4</v>
      </c>
      <c r="D5606" s="384">
        <v>135.63</v>
      </c>
    </row>
    <row r="5607" spans="1:4" s="380" customFormat="1" ht="13.5" x14ac:dyDescent="0.25">
      <c r="A5607" s="383">
        <v>97108</v>
      </c>
      <c r="B5607" s="383" t="s">
        <v>12923</v>
      </c>
      <c r="C5607" s="383" t="s">
        <v>4</v>
      </c>
      <c r="D5607" s="384">
        <v>161.4</v>
      </c>
    </row>
    <row r="5608" spans="1:4" s="380" customFormat="1" ht="13.5" x14ac:dyDescent="0.25">
      <c r="A5608" s="383">
        <v>97109</v>
      </c>
      <c r="B5608" s="383" t="s">
        <v>12924</v>
      </c>
      <c r="C5608" s="383" t="s">
        <v>4</v>
      </c>
      <c r="D5608" s="384">
        <v>171.13</v>
      </c>
    </row>
    <row r="5609" spans="1:4" s="380" customFormat="1" ht="13.5" x14ac:dyDescent="0.25">
      <c r="A5609" s="383">
        <v>97110</v>
      </c>
      <c r="B5609" s="383" t="s">
        <v>12925</v>
      </c>
      <c r="C5609" s="383" t="s">
        <v>4</v>
      </c>
      <c r="D5609" s="384">
        <v>178</v>
      </c>
    </row>
    <row r="5610" spans="1:4" s="380" customFormat="1" ht="13.5" x14ac:dyDescent="0.25">
      <c r="A5610" s="383">
        <v>97111</v>
      </c>
      <c r="B5610" s="383" t="s">
        <v>12926</v>
      </c>
      <c r="C5610" s="383" t="s">
        <v>4</v>
      </c>
      <c r="D5610" s="384">
        <v>203.03</v>
      </c>
    </row>
    <row r="5611" spans="1:4" s="380" customFormat="1" ht="13.5" x14ac:dyDescent="0.25">
      <c r="A5611" s="383">
        <v>97112</v>
      </c>
      <c r="B5611" s="383" t="s">
        <v>12927</v>
      </c>
      <c r="C5611" s="383" t="s">
        <v>4</v>
      </c>
      <c r="D5611" s="384">
        <v>211.82</v>
      </c>
    </row>
    <row r="5612" spans="1:4" s="380" customFormat="1" ht="13.5" x14ac:dyDescent="0.25">
      <c r="A5612" s="383">
        <v>97113</v>
      </c>
      <c r="B5612" s="383" t="s">
        <v>12928</v>
      </c>
      <c r="C5612" s="383" t="s">
        <v>4</v>
      </c>
      <c r="D5612" s="384">
        <v>1.42</v>
      </c>
    </row>
    <row r="5613" spans="1:4" s="380" customFormat="1" ht="13.5" x14ac:dyDescent="0.25">
      <c r="A5613" s="383">
        <v>97114</v>
      </c>
      <c r="B5613" s="383" t="s">
        <v>5174</v>
      </c>
      <c r="C5613" s="383" t="s">
        <v>51</v>
      </c>
      <c r="D5613" s="384">
        <v>0.45</v>
      </c>
    </row>
    <row r="5614" spans="1:4" s="380" customFormat="1" ht="13.5" x14ac:dyDescent="0.25">
      <c r="A5614" s="383">
        <v>97115</v>
      </c>
      <c r="B5614" s="383" t="s">
        <v>5175</v>
      </c>
      <c r="C5614" s="383" t="s">
        <v>55</v>
      </c>
      <c r="D5614" s="384">
        <v>46.46</v>
      </c>
    </row>
    <row r="5615" spans="1:4" s="380" customFormat="1" ht="13.5" x14ac:dyDescent="0.25">
      <c r="A5615" s="383">
        <v>97116</v>
      </c>
      <c r="B5615" s="383" t="s">
        <v>12929</v>
      </c>
      <c r="C5615" s="383" t="s">
        <v>55</v>
      </c>
      <c r="D5615" s="384">
        <v>22.68</v>
      </c>
    </row>
    <row r="5616" spans="1:4" s="380" customFormat="1" ht="13.5" x14ac:dyDescent="0.25">
      <c r="A5616" s="383">
        <v>97117</v>
      </c>
      <c r="B5616" s="383" t="s">
        <v>12930</v>
      </c>
      <c r="C5616" s="383" t="s">
        <v>55</v>
      </c>
      <c r="D5616" s="384">
        <v>22.46</v>
      </c>
    </row>
    <row r="5617" spans="1:4" s="380" customFormat="1" ht="13.5" x14ac:dyDescent="0.25">
      <c r="A5617" s="383">
        <v>97118</v>
      </c>
      <c r="B5617" s="383" t="s">
        <v>12931</v>
      </c>
      <c r="C5617" s="383" t="s">
        <v>55</v>
      </c>
      <c r="D5617" s="384">
        <v>20.02</v>
      </c>
    </row>
    <row r="5618" spans="1:4" s="380" customFormat="1" ht="13.5" x14ac:dyDescent="0.25">
      <c r="A5618" s="383">
        <v>97119</v>
      </c>
      <c r="B5618" s="383" t="s">
        <v>12932</v>
      </c>
      <c r="C5618" s="383" t="s">
        <v>55</v>
      </c>
      <c r="D5618" s="384">
        <v>19.37</v>
      </c>
    </row>
    <row r="5619" spans="1:4" s="380" customFormat="1" ht="13.5" x14ac:dyDescent="0.25">
      <c r="A5619" s="383">
        <v>97120</v>
      </c>
      <c r="B5619" s="383" t="s">
        <v>5176</v>
      </c>
      <c r="C5619" s="383" t="s">
        <v>55</v>
      </c>
      <c r="D5619" s="384">
        <v>14.22</v>
      </c>
    </row>
    <row r="5620" spans="1:4" s="380" customFormat="1" ht="13.5" x14ac:dyDescent="0.25">
      <c r="A5620" s="383">
        <v>97802</v>
      </c>
      <c r="B5620" s="383" t="s">
        <v>5177</v>
      </c>
      <c r="C5620" s="383" t="s">
        <v>4</v>
      </c>
      <c r="D5620" s="384">
        <v>6.82</v>
      </c>
    </row>
    <row r="5621" spans="1:4" s="380" customFormat="1" ht="13.5" x14ac:dyDescent="0.25">
      <c r="A5621" s="383">
        <v>97803</v>
      </c>
      <c r="B5621" s="383" t="s">
        <v>5178</v>
      </c>
      <c r="C5621" s="383" t="s">
        <v>4</v>
      </c>
      <c r="D5621" s="384">
        <v>10.07</v>
      </c>
    </row>
    <row r="5622" spans="1:4" s="380" customFormat="1" ht="13.5" x14ac:dyDescent="0.25">
      <c r="A5622" s="383">
        <v>97805</v>
      </c>
      <c r="B5622" s="383" t="s">
        <v>5179</v>
      </c>
      <c r="C5622" s="383" t="s">
        <v>4</v>
      </c>
      <c r="D5622" s="384">
        <v>17.39</v>
      </c>
    </row>
    <row r="5623" spans="1:4" s="380" customFormat="1" ht="13.5" x14ac:dyDescent="0.25">
      <c r="A5623" s="383">
        <v>97806</v>
      </c>
      <c r="B5623" s="383" t="s">
        <v>5180</v>
      </c>
      <c r="C5623" s="383" t="s">
        <v>4</v>
      </c>
      <c r="D5623" s="384">
        <v>20.62</v>
      </c>
    </row>
    <row r="5624" spans="1:4" s="380" customFormat="1" ht="13.5" x14ac:dyDescent="0.25">
      <c r="A5624" s="383">
        <v>97807</v>
      </c>
      <c r="B5624" s="383" t="s">
        <v>5181</v>
      </c>
      <c r="C5624" s="383" t="s">
        <v>4</v>
      </c>
      <c r="D5624" s="384">
        <v>23.49</v>
      </c>
    </row>
    <row r="5625" spans="1:4" s="380" customFormat="1" ht="13.5" x14ac:dyDescent="0.25">
      <c r="A5625" s="383">
        <v>97809</v>
      </c>
      <c r="B5625" s="383" t="s">
        <v>5182</v>
      </c>
      <c r="C5625" s="383" t="s">
        <v>4</v>
      </c>
      <c r="D5625" s="384">
        <v>19.36</v>
      </c>
    </row>
    <row r="5626" spans="1:4" s="380" customFormat="1" ht="13.5" x14ac:dyDescent="0.25">
      <c r="A5626" s="383">
        <v>97810</v>
      </c>
      <c r="B5626" s="383" t="s">
        <v>5183</v>
      </c>
      <c r="C5626" s="383" t="s">
        <v>4</v>
      </c>
      <c r="D5626" s="384">
        <v>20.85</v>
      </c>
    </row>
    <row r="5627" spans="1:4" s="380" customFormat="1" ht="13.5" x14ac:dyDescent="0.25">
      <c r="A5627" s="383">
        <v>97811</v>
      </c>
      <c r="B5627" s="383" t="s">
        <v>5184</v>
      </c>
      <c r="C5627" s="383" t="s">
        <v>4</v>
      </c>
      <c r="D5627" s="384">
        <v>23.8</v>
      </c>
    </row>
    <row r="5628" spans="1:4" s="380" customFormat="1" ht="13.5" x14ac:dyDescent="0.25">
      <c r="A5628" s="383">
        <v>101167</v>
      </c>
      <c r="B5628" s="383" t="s">
        <v>5185</v>
      </c>
      <c r="C5628" s="383" t="s">
        <v>4</v>
      </c>
      <c r="D5628" s="384">
        <v>254.15</v>
      </c>
    </row>
    <row r="5629" spans="1:4" s="380" customFormat="1" ht="13.5" x14ac:dyDescent="0.25">
      <c r="A5629" s="383">
        <v>101168</v>
      </c>
      <c r="B5629" s="383" t="s">
        <v>5186</v>
      </c>
      <c r="C5629" s="383" t="s">
        <v>4</v>
      </c>
      <c r="D5629" s="384">
        <v>294.73</v>
      </c>
    </row>
    <row r="5630" spans="1:4" s="380" customFormat="1" ht="13.5" x14ac:dyDescent="0.25">
      <c r="A5630" s="383">
        <v>101169</v>
      </c>
      <c r="B5630" s="383" t="s">
        <v>5187</v>
      </c>
      <c r="C5630" s="383" t="s">
        <v>4</v>
      </c>
      <c r="D5630" s="384">
        <v>264.89999999999998</v>
      </c>
    </row>
    <row r="5631" spans="1:4" s="380" customFormat="1" ht="13.5" x14ac:dyDescent="0.25">
      <c r="A5631" s="383">
        <v>101170</v>
      </c>
      <c r="B5631" s="383" t="s">
        <v>5188</v>
      </c>
      <c r="C5631" s="383" t="s">
        <v>4</v>
      </c>
      <c r="D5631" s="384">
        <v>46.22</v>
      </c>
    </row>
    <row r="5632" spans="1:4" s="380" customFormat="1" ht="13.5" x14ac:dyDescent="0.25">
      <c r="A5632" s="383">
        <v>101171</v>
      </c>
      <c r="B5632" s="383" t="s">
        <v>5189</v>
      </c>
      <c r="C5632" s="383" t="s">
        <v>4</v>
      </c>
      <c r="D5632" s="384">
        <v>99.76</v>
      </c>
    </row>
    <row r="5633" spans="1:4" s="380" customFormat="1" ht="13.5" x14ac:dyDescent="0.25">
      <c r="A5633" s="383">
        <v>101172</v>
      </c>
      <c r="B5633" s="383" t="s">
        <v>5190</v>
      </c>
      <c r="C5633" s="383" t="s">
        <v>4</v>
      </c>
      <c r="D5633" s="384">
        <v>64.819999999999993</v>
      </c>
    </row>
    <row r="5634" spans="1:4" s="380" customFormat="1" ht="13.5" x14ac:dyDescent="0.25">
      <c r="A5634" s="383">
        <v>95995</v>
      </c>
      <c r="B5634" s="383" t="s">
        <v>5191</v>
      </c>
      <c r="C5634" s="383" t="s">
        <v>24</v>
      </c>
      <c r="D5634" s="385">
        <v>1166.05</v>
      </c>
    </row>
    <row r="5635" spans="1:4" s="380" customFormat="1" ht="13.5" x14ac:dyDescent="0.25">
      <c r="A5635" s="383">
        <v>95996</v>
      </c>
      <c r="B5635" s="383" t="s">
        <v>5192</v>
      </c>
      <c r="C5635" s="383" t="s">
        <v>24</v>
      </c>
      <c r="D5635" s="385">
        <v>1106.4100000000001</v>
      </c>
    </row>
    <row r="5636" spans="1:4" s="380" customFormat="1" ht="13.5" x14ac:dyDescent="0.25">
      <c r="A5636" s="383">
        <v>96001</v>
      </c>
      <c r="B5636" s="383" t="s">
        <v>5193</v>
      </c>
      <c r="C5636" s="383" t="s">
        <v>4</v>
      </c>
      <c r="D5636" s="384">
        <v>6.7</v>
      </c>
    </row>
    <row r="5637" spans="1:4" s="380" customFormat="1" ht="13.5" x14ac:dyDescent="0.25">
      <c r="A5637" s="383">
        <v>96393</v>
      </c>
      <c r="B5637" s="383" t="s">
        <v>5194</v>
      </c>
      <c r="C5637" s="383" t="s">
        <v>24</v>
      </c>
      <c r="D5637" s="384">
        <v>211.2</v>
      </c>
    </row>
    <row r="5638" spans="1:4" s="380" customFormat="1" ht="13.5" x14ac:dyDescent="0.25">
      <c r="A5638" s="383">
        <v>96394</v>
      </c>
      <c r="B5638" s="383" t="s">
        <v>5195</v>
      </c>
      <c r="C5638" s="383" t="s">
        <v>24</v>
      </c>
      <c r="D5638" s="384">
        <v>258.73</v>
      </c>
    </row>
    <row r="5639" spans="1:4" s="380" customFormat="1" ht="13.5" x14ac:dyDescent="0.25">
      <c r="A5639" s="383">
        <v>96395</v>
      </c>
      <c r="B5639" s="383" t="s">
        <v>5196</v>
      </c>
      <c r="C5639" s="383" t="s">
        <v>24</v>
      </c>
      <c r="D5639" s="384">
        <v>326.93</v>
      </c>
    </row>
    <row r="5640" spans="1:4" s="380" customFormat="1" ht="13.5" x14ac:dyDescent="0.25">
      <c r="A5640" s="383">
        <v>100624</v>
      </c>
      <c r="B5640" s="383" t="s">
        <v>5197</v>
      </c>
      <c r="C5640" s="383" t="s">
        <v>24</v>
      </c>
      <c r="D5640" s="385">
        <v>1008.32</v>
      </c>
    </row>
    <row r="5641" spans="1:4" s="380" customFormat="1" ht="13.5" x14ac:dyDescent="0.25">
      <c r="A5641" s="383">
        <v>100625</v>
      </c>
      <c r="B5641" s="383" t="s">
        <v>5198</v>
      </c>
      <c r="C5641" s="383" t="s">
        <v>24</v>
      </c>
      <c r="D5641" s="384">
        <v>969.87</v>
      </c>
    </row>
    <row r="5642" spans="1:4" s="380" customFormat="1" ht="13.5" x14ac:dyDescent="0.25">
      <c r="A5642" s="383">
        <v>101020</v>
      </c>
      <c r="B5642" s="383" t="s">
        <v>5199</v>
      </c>
      <c r="C5642" s="383" t="s">
        <v>5200</v>
      </c>
      <c r="D5642" s="384">
        <v>462.47</v>
      </c>
    </row>
    <row r="5643" spans="1:4" s="380" customFormat="1" ht="13.5" x14ac:dyDescent="0.25">
      <c r="A5643" s="383">
        <v>101021</v>
      </c>
      <c r="B5643" s="383" t="s">
        <v>5201</v>
      </c>
      <c r="C5643" s="383" t="s">
        <v>5200</v>
      </c>
      <c r="D5643" s="384">
        <v>495.6</v>
      </c>
    </row>
    <row r="5644" spans="1:4" s="380" customFormat="1" ht="13.5" x14ac:dyDescent="0.25">
      <c r="A5644" s="383">
        <v>101022</v>
      </c>
      <c r="B5644" s="383" t="s">
        <v>5202</v>
      </c>
      <c r="C5644" s="383" t="s">
        <v>5200</v>
      </c>
      <c r="D5644" s="384">
        <v>414.19</v>
      </c>
    </row>
    <row r="5645" spans="1:4" s="380" customFormat="1" ht="13.5" x14ac:dyDescent="0.25">
      <c r="A5645" s="383">
        <v>101023</v>
      </c>
      <c r="B5645" s="383" t="s">
        <v>5203</v>
      </c>
      <c r="C5645" s="383" t="s">
        <v>5200</v>
      </c>
      <c r="D5645" s="384">
        <v>447.32</v>
      </c>
    </row>
    <row r="5646" spans="1:4" s="380" customFormat="1" ht="13.5" x14ac:dyDescent="0.25">
      <c r="A5646" s="383">
        <v>101024</v>
      </c>
      <c r="B5646" s="383" t="s">
        <v>5204</v>
      </c>
      <c r="C5646" s="383" t="s">
        <v>5200</v>
      </c>
      <c r="D5646" s="384">
        <v>419.76</v>
      </c>
    </row>
    <row r="5647" spans="1:4" s="380" customFormat="1" ht="13.5" x14ac:dyDescent="0.25">
      <c r="A5647" s="383">
        <v>101025</v>
      </c>
      <c r="B5647" s="383" t="s">
        <v>5205</v>
      </c>
      <c r="C5647" s="383" t="s">
        <v>5200</v>
      </c>
      <c r="D5647" s="384">
        <v>452.89</v>
      </c>
    </row>
    <row r="5648" spans="1:4" s="380" customFormat="1" ht="13.5" x14ac:dyDescent="0.25">
      <c r="A5648" s="383">
        <v>101026</v>
      </c>
      <c r="B5648" s="383" t="s">
        <v>5206</v>
      </c>
      <c r="C5648" s="383" t="s">
        <v>5200</v>
      </c>
      <c r="D5648" s="384">
        <v>378.5</v>
      </c>
    </row>
    <row r="5649" spans="1:4" s="380" customFormat="1" ht="13.5" x14ac:dyDescent="0.25">
      <c r="A5649" s="383">
        <v>101027</v>
      </c>
      <c r="B5649" s="383" t="s">
        <v>5207</v>
      </c>
      <c r="C5649" s="383" t="s">
        <v>5200</v>
      </c>
      <c r="D5649" s="384">
        <v>387.7</v>
      </c>
    </row>
    <row r="5650" spans="1:4" s="380" customFormat="1" ht="13.5" x14ac:dyDescent="0.25">
      <c r="A5650" s="383">
        <v>88411</v>
      </c>
      <c r="B5650" s="383" t="s">
        <v>5208</v>
      </c>
      <c r="C5650" s="383" t="s">
        <v>4</v>
      </c>
      <c r="D5650" s="384">
        <v>2.82</v>
      </c>
    </row>
    <row r="5651" spans="1:4" s="380" customFormat="1" ht="13.5" x14ac:dyDescent="0.25">
      <c r="A5651" s="383">
        <v>88412</v>
      </c>
      <c r="B5651" s="383" t="s">
        <v>5209</v>
      </c>
      <c r="C5651" s="383" t="s">
        <v>4</v>
      </c>
      <c r="D5651" s="384">
        <v>2.17</v>
      </c>
    </row>
    <row r="5652" spans="1:4" s="380" customFormat="1" ht="13.5" x14ac:dyDescent="0.25">
      <c r="A5652" s="383">
        <v>88413</v>
      </c>
      <c r="B5652" s="383" t="s">
        <v>5210</v>
      </c>
      <c r="C5652" s="383" t="s">
        <v>4</v>
      </c>
      <c r="D5652" s="384">
        <v>4.13</v>
      </c>
    </row>
    <row r="5653" spans="1:4" s="380" customFormat="1" ht="13.5" x14ac:dyDescent="0.25">
      <c r="A5653" s="383">
        <v>88414</v>
      </c>
      <c r="B5653" s="383" t="s">
        <v>5211</v>
      </c>
      <c r="C5653" s="383" t="s">
        <v>4</v>
      </c>
      <c r="D5653" s="384">
        <v>4.55</v>
      </c>
    </row>
    <row r="5654" spans="1:4" s="380" customFormat="1" ht="13.5" x14ac:dyDescent="0.25">
      <c r="A5654" s="383">
        <v>88415</v>
      </c>
      <c r="B5654" s="383" t="s">
        <v>5212</v>
      </c>
      <c r="C5654" s="383" t="s">
        <v>4</v>
      </c>
      <c r="D5654" s="384">
        <v>3.03</v>
      </c>
    </row>
    <row r="5655" spans="1:4" s="380" customFormat="1" ht="13.5" x14ac:dyDescent="0.25">
      <c r="A5655" s="383">
        <v>88416</v>
      </c>
      <c r="B5655" s="383" t="s">
        <v>5213</v>
      </c>
      <c r="C5655" s="383" t="s">
        <v>4</v>
      </c>
      <c r="D5655" s="384">
        <v>19.75</v>
      </c>
    </row>
    <row r="5656" spans="1:4" s="380" customFormat="1" ht="13.5" x14ac:dyDescent="0.25">
      <c r="A5656" s="383">
        <v>88417</v>
      </c>
      <c r="B5656" s="383" t="s">
        <v>5214</v>
      </c>
      <c r="C5656" s="383" t="s">
        <v>4</v>
      </c>
      <c r="D5656" s="384">
        <v>17.440000000000001</v>
      </c>
    </row>
    <row r="5657" spans="1:4" s="380" customFormat="1" ht="13.5" x14ac:dyDescent="0.25">
      <c r="A5657" s="383">
        <v>88420</v>
      </c>
      <c r="B5657" s="383" t="s">
        <v>5215</v>
      </c>
      <c r="C5657" s="383" t="s">
        <v>4</v>
      </c>
      <c r="D5657" s="384">
        <v>24.45</v>
      </c>
    </row>
    <row r="5658" spans="1:4" s="380" customFormat="1" ht="13.5" x14ac:dyDescent="0.25">
      <c r="A5658" s="383">
        <v>88421</v>
      </c>
      <c r="B5658" s="383" t="s">
        <v>5216</v>
      </c>
      <c r="C5658" s="383" t="s">
        <v>4</v>
      </c>
      <c r="D5658" s="384">
        <v>25.93</v>
      </c>
    </row>
    <row r="5659" spans="1:4" s="380" customFormat="1" ht="13.5" x14ac:dyDescent="0.25">
      <c r="A5659" s="383">
        <v>88423</v>
      </c>
      <c r="B5659" s="383" t="s">
        <v>5217</v>
      </c>
      <c r="C5659" s="383" t="s">
        <v>4</v>
      </c>
      <c r="D5659" s="384">
        <v>20.49</v>
      </c>
    </row>
    <row r="5660" spans="1:4" s="380" customFormat="1" ht="13.5" x14ac:dyDescent="0.25">
      <c r="A5660" s="383">
        <v>88424</v>
      </c>
      <c r="B5660" s="383" t="s">
        <v>5218</v>
      </c>
      <c r="C5660" s="383" t="s">
        <v>4</v>
      </c>
      <c r="D5660" s="384">
        <v>22.95</v>
      </c>
    </row>
    <row r="5661" spans="1:4" s="380" customFormat="1" ht="13.5" x14ac:dyDescent="0.25">
      <c r="A5661" s="383">
        <v>88426</v>
      </c>
      <c r="B5661" s="383" t="s">
        <v>5219</v>
      </c>
      <c r="C5661" s="383" t="s">
        <v>4</v>
      </c>
      <c r="D5661" s="384">
        <v>18.940000000000001</v>
      </c>
    </row>
    <row r="5662" spans="1:4" s="380" customFormat="1" ht="13.5" x14ac:dyDescent="0.25">
      <c r="A5662" s="383">
        <v>88428</v>
      </c>
      <c r="B5662" s="383" t="s">
        <v>5220</v>
      </c>
      <c r="C5662" s="383" t="s">
        <v>4</v>
      </c>
      <c r="D5662" s="384">
        <v>31</v>
      </c>
    </row>
    <row r="5663" spans="1:4" s="380" customFormat="1" ht="13.5" x14ac:dyDescent="0.25">
      <c r="A5663" s="383">
        <v>88429</v>
      </c>
      <c r="B5663" s="383" t="s">
        <v>5221</v>
      </c>
      <c r="C5663" s="383" t="s">
        <v>4</v>
      </c>
      <c r="D5663" s="384">
        <v>33.58</v>
      </c>
    </row>
    <row r="5664" spans="1:4" s="380" customFormat="1" ht="13.5" x14ac:dyDescent="0.25">
      <c r="A5664" s="383">
        <v>88431</v>
      </c>
      <c r="B5664" s="383" t="s">
        <v>5222</v>
      </c>
      <c r="C5664" s="383" t="s">
        <v>4</v>
      </c>
      <c r="D5664" s="384">
        <v>24.21</v>
      </c>
    </row>
    <row r="5665" spans="1:4" s="380" customFormat="1" ht="13.5" x14ac:dyDescent="0.25">
      <c r="A5665" s="383">
        <v>88432</v>
      </c>
      <c r="B5665" s="383" t="s">
        <v>5223</v>
      </c>
      <c r="C5665" s="383" t="s">
        <v>4</v>
      </c>
      <c r="D5665" s="384">
        <v>17.12</v>
      </c>
    </row>
    <row r="5666" spans="1:4" s="380" customFormat="1" ht="13.5" x14ac:dyDescent="0.25">
      <c r="A5666" s="383">
        <v>88484</v>
      </c>
      <c r="B5666" s="383" t="s">
        <v>5224</v>
      </c>
      <c r="C5666" s="383" t="s">
        <v>4</v>
      </c>
      <c r="D5666" s="384">
        <v>3.04</v>
      </c>
    </row>
    <row r="5667" spans="1:4" s="380" customFormat="1" ht="13.5" x14ac:dyDescent="0.25">
      <c r="A5667" s="383">
        <v>88485</v>
      </c>
      <c r="B5667" s="383" t="s">
        <v>5225</v>
      </c>
      <c r="C5667" s="383" t="s">
        <v>4</v>
      </c>
      <c r="D5667" s="384">
        <v>2.66</v>
      </c>
    </row>
    <row r="5668" spans="1:4" s="380" customFormat="1" ht="13.5" x14ac:dyDescent="0.25">
      <c r="A5668" s="383">
        <v>88488</v>
      </c>
      <c r="B5668" s="383" t="s">
        <v>296</v>
      </c>
      <c r="C5668" s="383" t="s">
        <v>4</v>
      </c>
      <c r="D5668" s="384">
        <v>16.11</v>
      </c>
    </row>
    <row r="5669" spans="1:4" s="380" customFormat="1" ht="13.5" x14ac:dyDescent="0.25">
      <c r="A5669" s="383">
        <v>88489</v>
      </c>
      <c r="B5669" s="383" t="s">
        <v>297</v>
      </c>
      <c r="C5669" s="383" t="s">
        <v>4</v>
      </c>
      <c r="D5669" s="384">
        <v>14.34</v>
      </c>
    </row>
    <row r="5670" spans="1:4" s="380" customFormat="1" ht="13.5" x14ac:dyDescent="0.25">
      <c r="A5670" s="383">
        <v>88494</v>
      </c>
      <c r="B5670" s="383" t="s">
        <v>5226</v>
      </c>
      <c r="C5670" s="383" t="s">
        <v>4</v>
      </c>
      <c r="D5670" s="384">
        <v>18.84</v>
      </c>
    </row>
    <row r="5671" spans="1:4" s="380" customFormat="1" ht="13.5" x14ac:dyDescent="0.25">
      <c r="A5671" s="383">
        <v>88495</v>
      </c>
      <c r="B5671" s="383" t="s">
        <v>5227</v>
      </c>
      <c r="C5671" s="383" t="s">
        <v>4</v>
      </c>
      <c r="D5671" s="384">
        <v>10.38</v>
      </c>
    </row>
    <row r="5672" spans="1:4" s="380" customFormat="1" ht="13.5" x14ac:dyDescent="0.25">
      <c r="A5672" s="383">
        <v>88496</v>
      </c>
      <c r="B5672" s="383" t="s">
        <v>294</v>
      </c>
      <c r="C5672" s="383" t="s">
        <v>4</v>
      </c>
      <c r="D5672" s="384">
        <v>25.63</v>
      </c>
    </row>
    <row r="5673" spans="1:4" s="380" customFormat="1" ht="13.5" x14ac:dyDescent="0.25">
      <c r="A5673" s="383">
        <v>88497</v>
      </c>
      <c r="B5673" s="383" t="s">
        <v>295</v>
      </c>
      <c r="C5673" s="383" t="s">
        <v>4</v>
      </c>
      <c r="D5673" s="384">
        <v>14.33</v>
      </c>
    </row>
    <row r="5674" spans="1:4" s="380" customFormat="1" ht="13.5" x14ac:dyDescent="0.25">
      <c r="A5674" s="383">
        <v>95305</v>
      </c>
      <c r="B5674" s="383" t="s">
        <v>5228</v>
      </c>
      <c r="C5674" s="383" t="s">
        <v>4</v>
      </c>
      <c r="D5674" s="384">
        <v>14.9</v>
      </c>
    </row>
    <row r="5675" spans="1:4" s="380" customFormat="1" ht="13.5" x14ac:dyDescent="0.25">
      <c r="A5675" s="383">
        <v>95306</v>
      </c>
      <c r="B5675" s="383" t="s">
        <v>5229</v>
      </c>
      <c r="C5675" s="383" t="s">
        <v>4</v>
      </c>
      <c r="D5675" s="384">
        <v>17.149999999999999</v>
      </c>
    </row>
    <row r="5676" spans="1:4" s="380" customFormat="1" ht="13.5" x14ac:dyDescent="0.25">
      <c r="A5676" s="383">
        <v>95622</v>
      </c>
      <c r="B5676" s="383" t="s">
        <v>5230</v>
      </c>
      <c r="C5676" s="383" t="s">
        <v>4</v>
      </c>
      <c r="D5676" s="384">
        <v>14.18</v>
      </c>
    </row>
    <row r="5677" spans="1:4" s="380" customFormat="1" ht="13.5" x14ac:dyDescent="0.25">
      <c r="A5677" s="383">
        <v>95623</v>
      </c>
      <c r="B5677" s="383" t="s">
        <v>5231</v>
      </c>
      <c r="C5677" s="383" t="s">
        <v>4</v>
      </c>
      <c r="D5677" s="384">
        <v>11.02</v>
      </c>
    </row>
    <row r="5678" spans="1:4" s="380" customFormat="1" ht="13.5" x14ac:dyDescent="0.25">
      <c r="A5678" s="383">
        <v>95624</v>
      </c>
      <c r="B5678" s="383" t="s">
        <v>5232</v>
      </c>
      <c r="C5678" s="383" t="s">
        <v>4</v>
      </c>
      <c r="D5678" s="384">
        <v>20.62</v>
      </c>
    </row>
    <row r="5679" spans="1:4" s="380" customFormat="1" ht="13.5" x14ac:dyDescent="0.25">
      <c r="A5679" s="383">
        <v>95625</v>
      </c>
      <c r="B5679" s="383" t="s">
        <v>5233</v>
      </c>
      <c r="C5679" s="383" t="s">
        <v>4</v>
      </c>
      <c r="D5679" s="384">
        <v>22.66</v>
      </c>
    </row>
    <row r="5680" spans="1:4" s="380" customFormat="1" ht="13.5" x14ac:dyDescent="0.25">
      <c r="A5680" s="383">
        <v>95626</v>
      </c>
      <c r="B5680" s="383" t="s">
        <v>5234</v>
      </c>
      <c r="C5680" s="383" t="s">
        <v>4</v>
      </c>
      <c r="D5680" s="384">
        <v>15.21</v>
      </c>
    </row>
    <row r="5681" spans="1:4" s="380" customFormat="1" ht="13.5" x14ac:dyDescent="0.25">
      <c r="A5681" s="383">
        <v>96126</v>
      </c>
      <c r="B5681" s="383" t="s">
        <v>5235</v>
      </c>
      <c r="C5681" s="383" t="s">
        <v>4</v>
      </c>
      <c r="D5681" s="384">
        <v>17.37</v>
      </c>
    </row>
    <row r="5682" spans="1:4" s="380" customFormat="1" ht="13.5" x14ac:dyDescent="0.25">
      <c r="A5682" s="383">
        <v>96127</v>
      </c>
      <c r="B5682" s="383" t="s">
        <v>5236</v>
      </c>
      <c r="C5682" s="383" t="s">
        <v>4</v>
      </c>
      <c r="D5682" s="384">
        <v>13.41</v>
      </c>
    </row>
    <row r="5683" spans="1:4" s="380" customFormat="1" ht="13.5" x14ac:dyDescent="0.25">
      <c r="A5683" s="383">
        <v>96128</v>
      </c>
      <c r="B5683" s="383" t="s">
        <v>5237</v>
      </c>
      <c r="C5683" s="383" t="s">
        <v>4</v>
      </c>
      <c r="D5683" s="384">
        <v>25.39</v>
      </c>
    </row>
    <row r="5684" spans="1:4" s="380" customFormat="1" ht="13.5" x14ac:dyDescent="0.25">
      <c r="A5684" s="383">
        <v>96129</v>
      </c>
      <c r="B5684" s="383" t="s">
        <v>5238</v>
      </c>
      <c r="C5684" s="383" t="s">
        <v>4</v>
      </c>
      <c r="D5684" s="384">
        <v>27.95</v>
      </c>
    </row>
    <row r="5685" spans="1:4" s="380" customFormat="1" ht="13.5" x14ac:dyDescent="0.25">
      <c r="A5685" s="383">
        <v>96130</v>
      </c>
      <c r="B5685" s="383" t="s">
        <v>5239</v>
      </c>
      <c r="C5685" s="383" t="s">
        <v>4</v>
      </c>
      <c r="D5685" s="384">
        <v>18.62</v>
      </c>
    </row>
    <row r="5686" spans="1:4" s="380" customFormat="1" ht="13.5" x14ac:dyDescent="0.25">
      <c r="A5686" s="383">
        <v>96131</v>
      </c>
      <c r="B5686" s="383" t="s">
        <v>5240</v>
      </c>
      <c r="C5686" s="383" t="s">
        <v>4</v>
      </c>
      <c r="D5686" s="384">
        <v>24.1</v>
      </c>
    </row>
    <row r="5687" spans="1:4" s="380" customFormat="1" ht="13.5" x14ac:dyDescent="0.25">
      <c r="A5687" s="383">
        <v>96132</v>
      </c>
      <c r="B5687" s="383" t="s">
        <v>5241</v>
      </c>
      <c r="C5687" s="383" t="s">
        <v>4</v>
      </c>
      <c r="D5687" s="384">
        <v>18.829999999999998</v>
      </c>
    </row>
    <row r="5688" spans="1:4" s="380" customFormat="1" ht="13.5" x14ac:dyDescent="0.25">
      <c r="A5688" s="383">
        <v>96133</v>
      </c>
      <c r="B5688" s="383" t="s">
        <v>5242</v>
      </c>
      <c r="C5688" s="383" t="s">
        <v>4</v>
      </c>
      <c r="D5688" s="384">
        <v>34.76</v>
      </c>
    </row>
    <row r="5689" spans="1:4" s="380" customFormat="1" ht="13.5" x14ac:dyDescent="0.25">
      <c r="A5689" s="383">
        <v>96134</v>
      </c>
      <c r="B5689" s="383" t="s">
        <v>5243</v>
      </c>
      <c r="C5689" s="383" t="s">
        <v>4</v>
      </c>
      <c r="D5689" s="384">
        <v>38.159999999999997</v>
      </c>
    </row>
    <row r="5690" spans="1:4" s="380" customFormat="1" ht="13.5" x14ac:dyDescent="0.25">
      <c r="A5690" s="383">
        <v>96135</v>
      </c>
      <c r="B5690" s="383" t="s">
        <v>5244</v>
      </c>
      <c r="C5690" s="383" t="s">
        <v>4</v>
      </c>
      <c r="D5690" s="384">
        <v>25.78</v>
      </c>
    </row>
    <row r="5691" spans="1:4" s="380" customFormat="1" ht="13.5" x14ac:dyDescent="0.25">
      <c r="A5691" s="383">
        <v>102193</v>
      </c>
      <c r="B5691" s="383" t="s">
        <v>12933</v>
      </c>
      <c r="C5691" s="383" t="s">
        <v>4</v>
      </c>
      <c r="D5691" s="384">
        <v>1.66</v>
      </c>
    </row>
    <row r="5692" spans="1:4" s="380" customFormat="1" ht="13.5" x14ac:dyDescent="0.25">
      <c r="A5692" s="383">
        <v>102194</v>
      </c>
      <c r="B5692" s="383" t="s">
        <v>12934</v>
      </c>
      <c r="C5692" s="383" t="s">
        <v>4</v>
      </c>
      <c r="D5692" s="384">
        <v>6.88</v>
      </c>
    </row>
    <row r="5693" spans="1:4" s="380" customFormat="1" ht="13.5" x14ac:dyDescent="0.25">
      <c r="A5693" s="383">
        <v>102197</v>
      </c>
      <c r="B5693" s="383" t="s">
        <v>12935</v>
      </c>
      <c r="C5693" s="383" t="s">
        <v>4</v>
      </c>
      <c r="D5693" s="384">
        <v>20.18</v>
      </c>
    </row>
    <row r="5694" spans="1:4" s="380" customFormat="1" ht="13.5" x14ac:dyDescent="0.25">
      <c r="A5694" s="383">
        <v>102200</v>
      </c>
      <c r="B5694" s="383" t="s">
        <v>12936</v>
      </c>
      <c r="C5694" s="383" t="s">
        <v>4</v>
      </c>
      <c r="D5694" s="384">
        <v>16.84</v>
      </c>
    </row>
    <row r="5695" spans="1:4" s="380" customFormat="1" ht="13.5" x14ac:dyDescent="0.25">
      <c r="A5695" s="383">
        <v>102202</v>
      </c>
      <c r="B5695" s="383" t="s">
        <v>12937</v>
      </c>
      <c r="C5695" s="383" t="s">
        <v>4</v>
      </c>
      <c r="D5695" s="384">
        <v>41.27</v>
      </c>
    </row>
    <row r="5696" spans="1:4" s="380" customFormat="1" ht="13.5" x14ac:dyDescent="0.25">
      <c r="A5696" s="383">
        <v>102203</v>
      </c>
      <c r="B5696" s="383" t="s">
        <v>12938</v>
      </c>
      <c r="C5696" s="383" t="s">
        <v>4</v>
      </c>
      <c r="D5696" s="384">
        <v>9.02</v>
      </c>
    </row>
    <row r="5697" spans="1:4" s="380" customFormat="1" ht="13.5" x14ac:dyDescent="0.25">
      <c r="A5697" s="383">
        <v>102204</v>
      </c>
      <c r="B5697" s="383" t="s">
        <v>12939</v>
      </c>
      <c r="C5697" s="383" t="s">
        <v>4</v>
      </c>
      <c r="D5697" s="384">
        <v>9.1300000000000008</v>
      </c>
    </row>
    <row r="5698" spans="1:4" s="380" customFormat="1" ht="13.5" x14ac:dyDescent="0.25">
      <c r="A5698" s="383">
        <v>102205</v>
      </c>
      <c r="B5698" s="383" t="s">
        <v>12940</v>
      </c>
      <c r="C5698" s="383" t="s">
        <v>4</v>
      </c>
      <c r="D5698" s="384">
        <v>8.2200000000000006</v>
      </c>
    </row>
    <row r="5699" spans="1:4" s="380" customFormat="1" ht="13.5" x14ac:dyDescent="0.25">
      <c r="A5699" s="383">
        <v>102207</v>
      </c>
      <c r="B5699" s="383" t="s">
        <v>12941</v>
      </c>
      <c r="C5699" s="383" t="s">
        <v>4</v>
      </c>
      <c r="D5699" s="384">
        <v>7.19</v>
      </c>
    </row>
    <row r="5700" spans="1:4" s="380" customFormat="1" ht="13.5" x14ac:dyDescent="0.25">
      <c r="A5700" s="383">
        <v>102208</v>
      </c>
      <c r="B5700" s="383" t="s">
        <v>12942</v>
      </c>
      <c r="C5700" s="383" t="s">
        <v>4</v>
      </c>
      <c r="D5700" s="384">
        <v>6.87</v>
      </c>
    </row>
    <row r="5701" spans="1:4" s="380" customFormat="1" ht="13.5" x14ac:dyDescent="0.25">
      <c r="A5701" s="383">
        <v>102209</v>
      </c>
      <c r="B5701" s="383" t="s">
        <v>12943</v>
      </c>
      <c r="C5701" s="383" t="s">
        <v>4</v>
      </c>
      <c r="D5701" s="384">
        <v>7.09</v>
      </c>
    </row>
    <row r="5702" spans="1:4" s="380" customFormat="1" ht="13.5" x14ac:dyDescent="0.25">
      <c r="A5702" s="383">
        <v>102210</v>
      </c>
      <c r="B5702" s="383" t="s">
        <v>12944</v>
      </c>
      <c r="C5702" s="383" t="s">
        <v>4</v>
      </c>
      <c r="D5702" s="384">
        <v>6.77</v>
      </c>
    </row>
    <row r="5703" spans="1:4" s="380" customFormat="1" ht="13.5" x14ac:dyDescent="0.25">
      <c r="A5703" s="383">
        <v>102213</v>
      </c>
      <c r="B5703" s="383" t="s">
        <v>12945</v>
      </c>
      <c r="C5703" s="383" t="s">
        <v>4</v>
      </c>
      <c r="D5703" s="384">
        <v>18.04</v>
      </c>
    </row>
    <row r="5704" spans="1:4" s="380" customFormat="1" ht="13.5" x14ac:dyDescent="0.25">
      <c r="A5704" s="383">
        <v>102214</v>
      </c>
      <c r="B5704" s="383" t="s">
        <v>12946</v>
      </c>
      <c r="C5704" s="383" t="s">
        <v>4</v>
      </c>
      <c r="D5704" s="384">
        <v>18.27</v>
      </c>
    </row>
    <row r="5705" spans="1:4" s="380" customFormat="1" ht="13.5" x14ac:dyDescent="0.25">
      <c r="A5705" s="383">
        <v>102215</v>
      </c>
      <c r="B5705" s="383" t="s">
        <v>12947</v>
      </c>
      <c r="C5705" s="383" t="s">
        <v>4</v>
      </c>
      <c r="D5705" s="384">
        <v>16.47</v>
      </c>
    </row>
    <row r="5706" spans="1:4" s="380" customFormat="1" ht="13.5" x14ac:dyDescent="0.25">
      <c r="A5706" s="383">
        <v>102217</v>
      </c>
      <c r="B5706" s="383" t="s">
        <v>12948</v>
      </c>
      <c r="C5706" s="383" t="s">
        <v>4</v>
      </c>
      <c r="D5706" s="384">
        <v>14.39</v>
      </c>
    </row>
    <row r="5707" spans="1:4" s="380" customFormat="1" ht="13.5" x14ac:dyDescent="0.25">
      <c r="A5707" s="383">
        <v>102218</v>
      </c>
      <c r="B5707" s="383" t="s">
        <v>12949</v>
      </c>
      <c r="C5707" s="383" t="s">
        <v>4</v>
      </c>
      <c r="D5707" s="384">
        <v>13.77</v>
      </c>
    </row>
    <row r="5708" spans="1:4" s="380" customFormat="1" ht="13.5" x14ac:dyDescent="0.25">
      <c r="A5708" s="383">
        <v>102219</v>
      </c>
      <c r="B5708" s="383" t="s">
        <v>12950</v>
      </c>
      <c r="C5708" s="383" t="s">
        <v>4</v>
      </c>
      <c r="D5708" s="384">
        <v>14.19</v>
      </c>
    </row>
    <row r="5709" spans="1:4" s="380" customFormat="1" ht="13.5" x14ac:dyDescent="0.25">
      <c r="A5709" s="383">
        <v>102220</v>
      </c>
      <c r="B5709" s="383" t="s">
        <v>12951</v>
      </c>
      <c r="C5709" s="383" t="s">
        <v>4</v>
      </c>
      <c r="D5709" s="384">
        <v>13.55</v>
      </c>
    </row>
    <row r="5710" spans="1:4" s="380" customFormat="1" ht="13.5" x14ac:dyDescent="0.25">
      <c r="A5710" s="383">
        <v>102223</v>
      </c>
      <c r="B5710" s="383" t="s">
        <v>12952</v>
      </c>
      <c r="C5710" s="383" t="s">
        <v>4</v>
      </c>
      <c r="D5710" s="384">
        <v>27.06</v>
      </c>
    </row>
    <row r="5711" spans="1:4" s="380" customFormat="1" ht="13.5" x14ac:dyDescent="0.25">
      <c r="A5711" s="383">
        <v>102224</v>
      </c>
      <c r="B5711" s="383" t="s">
        <v>12953</v>
      </c>
      <c r="C5711" s="383" t="s">
        <v>4</v>
      </c>
      <c r="D5711" s="384">
        <v>27.4</v>
      </c>
    </row>
    <row r="5712" spans="1:4" s="380" customFormat="1" ht="13.5" x14ac:dyDescent="0.25">
      <c r="A5712" s="383">
        <v>102225</v>
      </c>
      <c r="B5712" s="383" t="s">
        <v>12954</v>
      </c>
      <c r="C5712" s="383" t="s">
        <v>4</v>
      </c>
      <c r="D5712" s="384">
        <v>24.7</v>
      </c>
    </row>
    <row r="5713" spans="1:4" s="380" customFormat="1" ht="13.5" x14ac:dyDescent="0.25">
      <c r="A5713" s="383">
        <v>102227</v>
      </c>
      <c r="B5713" s="383" t="s">
        <v>12955</v>
      </c>
      <c r="C5713" s="383" t="s">
        <v>4</v>
      </c>
      <c r="D5713" s="384">
        <v>21.6</v>
      </c>
    </row>
    <row r="5714" spans="1:4" s="380" customFormat="1" ht="13.5" x14ac:dyDescent="0.25">
      <c r="A5714" s="383">
        <v>102228</v>
      </c>
      <c r="B5714" s="383" t="s">
        <v>12956</v>
      </c>
      <c r="C5714" s="383" t="s">
        <v>4</v>
      </c>
      <c r="D5714" s="384">
        <v>20.66</v>
      </c>
    </row>
    <row r="5715" spans="1:4" s="380" customFormat="1" ht="13.5" x14ac:dyDescent="0.25">
      <c r="A5715" s="383">
        <v>102229</v>
      </c>
      <c r="B5715" s="383" t="s">
        <v>12957</v>
      </c>
      <c r="C5715" s="383" t="s">
        <v>4</v>
      </c>
      <c r="D5715" s="384">
        <v>21.29</v>
      </c>
    </row>
    <row r="5716" spans="1:4" s="380" customFormat="1" ht="13.5" x14ac:dyDescent="0.25">
      <c r="A5716" s="383">
        <v>102230</v>
      </c>
      <c r="B5716" s="383" t="s">
        <v>12958</v>
      </c>
      <c r="C5716" s="383" t="s">
        <v>4</v>
      </c>
      <c r="D5716" s="384">
        <v>20.34</v>
      </c>
    </row>
    <row r="5717" spans="1:4" s="380" customFormat="1" ht="13.5" x14ac:dyDescent="0.25">
      <c r="A5717" s="383">
        <v>102233</v>
      </c>
      <c r="B5717" s="383" t="s">
        <v>12959</v>
      </c>
      <c r="C5717" s="383" t="s">
        <v>4</v>
      </c>
      <c r="D5717" s="384">
        <v>9.59</v>
      </c>
    </row>
    <row r="5718" spans="1:4" s="380" customFormat="1" ht="13.5" x14ac:dyDescent="0.25">
      <c r="A5718" s="383">
        <v>102234</v>
      </c>
      <c r="B5718" s="383" t="s">
        <v>12960</v>
      </c>
      <c r="C5718" s="383" t="s">
        <v>4</v>
      </c>
      <c r="D5718" s="384">
        <v>19.2</v>
      </c>
    </row>
    <row r="5719" spans="1:4" s="380" customFormat="1" ht="13.5" x14ac:dyDescent="0.25">
      <c r="A5719" s="383">
        <v>100716</v>
      </c>
      <c r="B5719" s="383" t="s">
        <v>5245</v>
      </c>
      <c r="C5719" s="383" t="s">
        <v>4</v>
      </c>
      <c r="D5719" s="384">
        <v>24.68</v>
      </c>
    </row>
    <row r="5720" spans="1:4" s="380" customFormat="1" ht="13.5" x14ac:dyDescent="0.25">
      <c r="A5720" s="383">
        <v>100717</v>
      </c>
      <c r="B5720" s="383" t="s">
        <v>5246</v>
      </c>
      <c r="C5720" s="383" t="s">
        <v>4</v>
      </c>
      <c r="D5720" s="384">
        <v>8.44</v>
      </c>
    </row>
    <row r="5721" spans="1:4" s="380" customFormat="1" ht="13.5" x14ac:dyDescent="0.25">
      <c r="A5721" s="383">
        <v>100718</v>
      </c>
      <c r="B5721" s="383" t="s">
        <v>5247</v>
      </c>
      <c r="C5721" s="383" t="s">
        <v>51</v>
      </c>
      <c r="D5721" s="384">
        <v>1.21</v>
      </c>
    </row>
    <row r="5722" spans="1:4" s="380" customFormat="1" ht="13.5" x14ac:dyDescent="0.25">
      <c r="A5722" s="383">
        <v>100719</v>
      </c>
      <c r="B5722" s="383" t="s">
        <v>12961</v>
      </c>
      <c r="C5722" s="383" t="s">
        <v>4</v>
      </c>
      <c r="D5722" s="384">
        <v>8.8000000000000007</v>
      </c>
    </row>
    <row r="5723" spans="1:4" s="380" customFormat="1" ht="13.5" x14ac:dyDescent="0.25">
      <c r="A5723" s="383">
        <v>100720</v>
      </c>
      <c r="B5723" s="383" t="s">
        <v>5248</v>
      </c>
      <c r="C5723" s="383" t="s">
        <v>4</v>
      </c>
      <c r="D5723" s="384">
        <v>9.07</v>
      </c>
    </row>
    <row r="5724" spans="1:4" s="380" customFormat="1" ht="13.5" x14ac:dyDescent="0.25">
      <c r="A5724" s="383">
        <v>100721</v>
      </c>
      <c r="B5724" s="383" t="s">
        <v>12962</v>
      </c>
      <c r="C5724" s="383" t="s">
        <v>4</v>
      </c>
      <c r="D5724" s="384">
        <v>20.92</v>
      </c>
    </row>
    <row r="5725" spans="1:4" s="380" customFormat="1" ht="13.5" x14ac:dyDescent="0.25">
      <c r="A5725" s="383">
        <v>100722</v>
      </c>
      <c r="B5725" s="383" t="s">
        <v>5249</v>
      </c>
      <c r="C5725" s="383" t="s">
        <v>4</v>
      </c>
      <c r="D5725" s="384">
        <v>20.72</v>
      </c>
    </row>
    <row r="5726" spans="1:4" s="380" customFormat="1" ht="13.5" x14ac:dyDescent="0.25">
      <c r="A5726" s="383">
        <v>100723</v>
      </c>
      <c r="B5726" s="383" t="s">
        <v>14971</v>
      </c>
      <c r="C5726" s="383" t="s">
        <v>4</v>
      </c>
      <c r="D5726" s="384">
        <v>9.44</v>
      </c>
    </row>
    <row r="5727" spans="1:4" s="380" customFormat="1" ht="13.5" x14ac:dyDescent="0.25">
      <c r="A5727" s="383">
        <v>100724</v>
      </c>
      <c r="B5727" s="383" t="s">
        <v>5250</v>
      </c>
      <c r="C5727" s="383" t="s">
        <v>4</v>
      </c>
      <c r="D5727" s="384">
        <v>11.68</v>
      </c>
    </row>
    <row r="5728" spans="1:4" s="380" customFormat="1" ht="13.5" x14ac:dyDescent="0.25">
      <c r="A5728" s="383">
        <v>100725</v>
      </c>
      <c r="B5728" s="383" t="s">
        <v>12963</v>
      </c>
      <c r="C5728" s="383" t="s">
        <v>4</v>
      </c>
      <c r="D5728" s="384">
        <v>21.14</v>
      </c>
    </row>
    <row r="5729" spans="1:4" s="380" customFormat="1" ht="13.5" x14ac:dyDescent="0.25">
      <c r="A5729" s="383">
        <v>100726</v>
      </c>
      <c r="B5729" s="383" t="s">
        <v>5251</v>
      </c>
      <c r="C5729" s="383" t="s">
        <v>4</v>
      </c>
      <c r="D5729" s="384">
        <v>23.26</v>
      </c>
    </row>
    <row r="5730" spans="1:4" s="380" customFormat="1" ht="13.5" x14ac:dyDescent="0.25">
      <c r="A5730" s="383">
        <v>100727</v>
      </c>
      <c r="B5730" s="383" t="s">
        <v>12964</v>
      </c>
      <c r="C5730" s="383" t="s">
        <v>4</v>
      </c>
      <c r="D5730" s="384">
        <v>21.78</v>
      </c>
    </row>
    <row r="5731" spans="1:4" s="380" customFormat="1" ht="13.5" x14ac:dyDescent="0.25">
      <c r="A5731" s="383">
        <v>100728</v>
      </c>
      <c r="B5731" s="383" t="s">
        <v>5252</v>
      </c>
      <c r="C5731" s="383" t="s">
        <v>4</v>
      </c>
      <c r="D5731" s="384">
        <v>20.02</v>
      </c>
    </row>
    <row r="5732" spans="1:4" s="380" customFormat="1" ht="13.5" x14ac:dyDescent="0.25">
      <c r="A5732" s="383">
        <v>100729</v>
      </c>
      <c r="B5732" s="383" t="s">
        <v>12965</v>
      </c>
      <c r="C5732" s="383" t="s">
        <v>4</v>
      </c>
      <c r="D5732" s="384">
        <v>16.36</v>
      </c>
    </row>
    <row r="5733" spans="1:4" s="380" customFormat="1" ht="13.5" x14ac:dyDescent="0.25">
      <c r="A5733" s="383">
        <v>100730</v>
      </c>
      <c r="B5733" s="383" t="s">
        <v>5253</v>
      </c>
      <c r="C5733" s="383" t="s">
        <v>4</v>
      </c>
      <c r="D5733" s="384">
        <v>19.62</v>
      </c>
    </row>
    <row r="5734" spans="1:4" s="380" customFormat="1" ht="13.5" x14ac:dyDescent="0.25">
      <c r="A5734" s="383">
        <v>100733</v>
      </c>
      <c r="B5734" s="383" t="s">
        <v>12966</v>
      </c>
      <c r="C5734" s="383" t="s">
        <v>4</v>
      </c>
      <c r="D5734" s="384">
        <v>10.92</v>
      </c>
    </row>
    <row r="5735" spans="1:4" s="380" customFormat="1" ht="13.5" x14ac:dyDescent="0.25">
      <c r="A5735" s="383">
        <v>100734</v>
      </c>
      <c r="B5735" s="383" t="s">
        <v>5254</v>
      </c>
      <c r="C5735" s="383" t="s">
        <v>4</v>
      </c>
      <c r="D5735" s="384">
        <v>13.83</v>
      </c>
    </row>
    <row r="5736" spans="1:4" s="380" customFormat="1" ht="13.5" x14ac:dyDescent="0.25">
      <c r="A5736" s="383">
        <v>100735</v>
      </c>
      <c r="B5736" s="383" t="s">
        <v>12967</v>
      </c>
      <c r="C5736" s="383" t="s">
        <v>4</v>
      </c>
      <c r="D5736" s="384">
        <v>9.4700000000000006</v>
      </c>
    </row>
    <row r="5737" spans="1:4" s="380" customFormat="1" ht="13.5" x14ac:dyDescent="0.25">
      <c r="A5737" s="383">
        <v>100736</v>
      </c>
      <c r="B5737" s="383" t="s">
        <v>5255</v>
      </c>
      <c r="C5737" s="383" t="s">
        <v>4</v>
      </c>
      <c r="D5737" s="384">
        <v>12.63</v>
      </c>
    </row>
    <row r="5738" spans="1:4" s="380" customFormat="1" ht="13.5" x14ac:dyDescent="0.25">
      <c r="A5738" s="383">
        <v>100739</v>
      </c>
      <c r="B5738" s="383" t="s">
        <v>12968</v>
      </c>
      <c r="C5738" s="383" t="s">
        <v>4</v>
      </c>
      <c r="D5738" s="384">
        <v>8.66</v>
      </c>
    </row>
    <row r="5739" spans="1:4" s="380" customFormat="1" ht="13.5" x14ac:dyDescent="0.25">
      <c r="A5739" s="383">
        <v>100740</v>
      </c>
      <c r="B5739" s="383" t="s">
        <v>5256</v>
      </c>
      <c r="C5739" s="383" t="s">
        <v>4</v>
      </c>
      <c r="D5739" s="384">
        <v>9.52</v>
      </c>
    </row>
    <row r="5740" spans="1:4" s="380" customFormat="1" ht="13.5" x14ac:dyDescent="0.25">
      <c r="A5740" s="383">
        <v>100741</v>
      </c>
      <c r="B5740" s="383" t="s">
        <v>12969</v>
      </c>
      <c r="C5740" s="383" t="s">
        <v>4</v>
      </c>
      <c r="D5740" s="384">
        <v>20.62</v>
      </c>
    </row>
    <row r="5741" spans="1:4" s="380" customFormat="1" ht="13.5" x14ac:dyDescent="0.25">
      <c r="A5741" s="383">
        <v>100742</v>
      </c>
      <c r="B5741" s="383" t="s">
        <v>5257</v>
      </c>
      <c r="C5741" s="383" t="s">
        <v>4</v>
      </c>
      <c r="D5741" s="384">
        <v>21.16</v>
      </c>
    </row>
    <row r="5742" spans="1:4" s="380" customFormat="1" ht="13.5" x14ac:dyDescent="0.25">
      <c r="A5742" s="383">
        <v>100743</v>
      </c>
      <c r="B5742" s="383" t="s">
        <v>12970</v>
      </c>
      <c r="C5742" s="383" t="s">
        <v>4</v>
      </c>
      <c r="D5742" s="384">
        <v>8.4600000000000009</v>
      </c>
    </row>
    <row r="5743" spans="1:4" s="380" customFormat="1" ht="13.5" x14ac:dyDescent="0.25">
      <c r="A5743" s="383">
        <v>100744</v>
      </c>
      <c r="B5743" s="383" t="s">
        <v>5258</v>
      </c>
      <c r="C5743" s="383" t="s">
        <v>4</v>
      </c>
      <c r="D5743" s="384">
        <v>9.39</v>
      </c>
    </row>
    <row r="5744" spans="1:4" s="380" customFormat="1" ht="13.5" x14ac:dyDescent="0.25">
      <c r="A5744" s="383">
        <v>100745</v>
      </c>
      <c r="B5744" s="383" t="s">
        <v>12971</v>
      </c>
      <c r="C5744" s="383" t="s">
        <v>4</v>
      </c>
      <c r="D5744" s="384">
        <v>20.41</v>
      </c>
    </row>
    <row r="5745" spans="1:4" s="380" customFormat="1" ht="13.5" x14ac:dyDescent="0.25">
      <c r="A5745" s="383">
        <v>100746</v>
      </c>
      <c r="B5745" s="383" t="s">
        <v>5259</v>
      </c>
      <c r="C5745" s="383" t="s">
        <v>4</v>
      </c>
      <c r="D5745" s="384">
        <v>21.03</v>
      </c>
    </row>
    <row r="5746" spans="1:4" s="380" customFormat="1" ht="13.5" x14ac:dyDescent="0.25">
      <c r="A5746" s="383">
        <v>100747</v>
      </c>
      <c r="B5746" s="383" t="s">
        <v>12972</v>
      </c>
      <c r="C5746" s="383" t="s">
        <v>4</v>
      </c>
      <c r="D5746" s="384">
        <v>8.5500000000000007</v>
      </c>
    </row>
    <row r="5747" spans="1:4" s="380" customFormat="1" ht="13.5" x14ac:dyDescent="0.25">
      <c r="A5747" s="383">
        <v>100748</v>
      </c>
      <c r="B5747" s="383" t="s">
        <v>5260</v>
      </c>
      <c r="C5747" s="383" t="s">
        <v>4</v>
      </c>
      <c r="D5747" s="384">
        <v>9.44</v>
      </c>
    </row>
    <row r="5748" spans="1:4" s="380" customFormat="1" ht="13.5" x14ac:dyDescent="0.25">
      <c r="A5748" s="383">
        <v>100749</v>
      </c>
      <c r="B5748" s="383" t="s">
        <v>12973</v>
      </c>
      <c r="C5748" s="383" t="s">
        <v>4</v>
      </c>
      <c r="D5748" s="384">
        <v>20.49</v>
      </c>
    </row>
    <row r="5749" spans="1:4" s="380" customFormat="1" ht="13.5" x14ac:dyDescent="0.25">
      <c r="A5749" s="383">
        <v>100750</v>
      </c>
      <c r="B5749" s="383" t="s">
        <v>5261</v>
      </c>
      <c r="C5749" s="383" t="s">
        <v>4</v>
      </c>
      <c r="D5749" s="384">
        <v>21.08</v>
      </c>
    </row>
    <row r="5750" spans="1:4" s="380" customFormat="1" ht="13.5" x14ac:dyDescent="0.25">
      <c r="A5750" s="383">
        <v>100751</v>
      </c>
      <c r="B5750" s="383" t="s">
        <v>12974</v>
      </c>
      <c r="C5750" s="383" t="s">
        <v>4</v>
      </c>
      <c r="D5750" s="384">
        <v>32.71</v>
      </c>
    </row>
    <row r="5751" spans="1:4" s="380" customFormat="1" ht="13.5" x14ac:dyDescent="0.25">
      <c r="A5751" s="383">
        <v>100752</v>
      </c>
      <c r="B5751" s="383" t="s">
        <v>5262</v>
      </c>
      <c r="C5751" s="383" t="s">
        <v>4</v>
      </c>
      <c r="D5751" s="384">
        <v>39.25</v>
      </c>
    </row>
    <row r="5752" spans="1:4" s="380" customFormat="1" ht="13.5" x14ac:dyDescent="0.25">
      <c r="A5752" s="383">
        <v>100753</v>
      </c>
      <c r="B5752" s="383" t="s">
        <v>12975</v>
      </c>
      <c r="C5752" s="383" t="s">
        <v>4</v>
      </c>
      <c r="D5752" s="384">
        <v>18.940000000000001</v>
      </c>
    </row>
    <row r="5753" spans="1:4" s="380" customFormat="1" ht="13.5" x14ac:dyDescent="0.25">
      <c r="A5753" s="383">
        <v>100754</v>
      </c>
      <c r="B5753" s="383" t="s">
        <v>5263</v>
      </c>
      <c r="C5753" s="383" t="s">
        <v>4</v>
      </c>
      <c r="D5753" s="384">
        <v>25.28</v>
      </c>
    </row>
    <row r="5754" spans="1:4" s="380" customFormat="1" ht="13.5" x14ac:dyDescent="0.25">
      <c r="A5754" s="383">
        <v>100757</v>
      </c>
      <c r="B5754" s="383" t="s">
        <v>12976</v>
      </c>
      <c r="C5754" s="383" t="s">
        <v>4</v>
      </c>
      <c r="D5754" s="384">
        <v>41.26</v>
      </c>
    </row>
    <row r="5755" spans="1:4" s="380" customFormat="1" ht="13.5" x14ac:dyDescent="0.25">
      <c r="A5755" s="383">
        <v>100758</v>
      </c>
      <c r="B5755" s="383" t="s">
        <v>5264</v>
      </c>
      <c r="C5755" s="383" t="s">
        <v>4</v>
      </c>
      <c r="D5755" s="384">
        <v>42.33</v>
      </c>
    </row>
    <row r="5756" spans="1:4" s="380" customFormat="1" ht="13.5" x14ac:dyDescent="0.25">
      <c r="A5756" s="383">
        <v>100759</v>
      </c>
      <c r="B5756" s="383" t="s">
        <v>12977</v>
      </c>
      <c r="C5756" s="383" t="s">
        <v>4</v>
      </c>
      <c r="D5756" s="384">
        <v>40.840000000000003</v>
      </c>
    </row>
    <row r="5757" spans="1:4" s="380" customFormat="1" ht="13.5" x14ac:dyDescent="0.25">
      <c r="A5757" s="383">
        <v>100760</v>
      </c>
      <c r="B5757" s="383" t="s">
        <v>5265</v>
      </c>
      <c r="C5757" s="383" t="s">
        <v>4</v>
      </c>
      <c r="D5757" s="384">
        <v>42.07</v>
      </c>
    </row>
    <row r="5758" spans="1:4" s="380" customFormat="1" ht="13.5" x14ac:dyDescent="0.25">
      <c r="A5758" s="383">
        <v>100761</v>
      </c>
      <c r="B5758" s="383" t="s">
        <v>12978</v>
      </c>
      <c r="C5758" s="383" t="s">
        <v>4</v>
      </c>
      <c r="D5758" s="384">
        <v>41.01</v>
      </c>
    </row>
    <row r="5759" spans="1:4" s="380" customFormat="1" ht="13.5" x14ac:dyDescent="0.25">
      <c r="A5759" s="383">
        <v>100762</v>
      </c>
      <c r="B5759" s="383" t="s">
        <v>5266</v>
      </c>
      <c r="C5759" s="383" t="s">
        <v>4</v>
      </c>
      <c r="D5759" s="384">
        <v>42.18</v>
      </c>
    </row>
    <row r="5760" spans="1:4" s="380" customFormat="1" ht="13.5" x14ac:dyDescent="0.25">
      <c r="A5760" s="383">
        <v>102488</v>
      </c>
      <c r="B5760" s="383" t="s">
        <v>12979</v>
      </c>
      <c r="C5760" s="383" t="s">
        <v>4</v>
      </c>
      <c r="D5760" s="384">
        <v>3.06</v>
      </c>
    </row>
    <row r="5761" spans="1:4" s="380" customFormat="1" ht="13.5" x14ac:dyDescent="0.25">
      <c r="A5761" s="383">
        <v>102489</v>
      </c>
      <c r="B5761" s="383" t="s">
        <v>12980</v>
      </c>
      <c r="C5761" s="383" t="s">
        <v>4</v>
      </c>
      <c r="D5761" s="384">
        <v>25.97</v>
      </c>
    </row>
    <row r="5762" spans="1:4" s="380" customFormat="1" ht="13.5" x14ac:dyDescent="0.25">
      <c r="A5762" s="383">
        <v>102491</v>
      </c>
      <c r="B5762" s="383" t="s">
        <v>12981</v>
      </c>
      <c r="C5762" s="383" t="s">
        <v>4</v>
      </c>
      <c r="D5762" s="384">
        <v>17.72</v>
      </c>
    </row>
    <row r="5763" spans="1:4" s="380" customFormat="1" ht="13.5" x14ac:dyDescent="0.25">
      <c r="A5763" s="383">
        <v>102492</v>
      </c>
      <c r="B5763" s="383" t="s">
        <v>12982</v>
      </c>
      <c r="C5763" s="383" t="s">
        <v>4</v>
      </c>
      <c r="D5763" s="384">
        <v>20.61</v>
      </c>
    </row>
    <row r="5764" spans="1:4" s="380" customFormat="1" ht="13.5" x14ac:dyDescent="0.25">
      <c r="A5764" s="383">
        <v>102494</v>
      </c>
      <c r="B5764" s="383" t="s">
        <v>12983</v>
      </c>
      <c r="C5764" s="383" t="s">
        <v>4</v>
      </c>
      <c r="D5764" s="384">
        <v>51.37</v>
      </c>
    </row>
    <row r="5765" spans="1:4" s="380" customFormat="1" ht="13.5" x14ac:dyDescent="0.25">
      <c r="A5765" s="383">
        <v>102496</v>
      </c>
      <c r="B5765" s="383" t="s">
        <v>12984</v>
      </c>
      <c r="C5765" s="383" t="s">
        <v>51</v>
      </c>
      <c r="D5765" s="384">
        <v>10.92</v>
      </c>
    </row>
    <row r="5766" spans="1:4" s="380" customFormat="1" ht="13.5" x14ac:dyDescent="0.25">
      <c r="A5766" s="383">
        <v>102497</v>
      </c>
      <c r="B5766" s="383" t="s">
        <v>12985</v>
      </c>
      <c r="C5766" s="383" t="s">
        <v>51</v>
      </c>
      <c r="D5766" s="384">
        <v>4.26</v>
      </c>
    </row>
    <row r="5767" spans="1:4" s="380" customFormat="1" ht="13.5" x14ac:dyDescent="0.25">
      <c r="A5767" s="383">
        <v>102498</v>
      </c>
      <c r="B5767" s="383" t="s">
        <v>12986</v>
      </c>
      <c r="C5767" s="383" t="s">
        <v>51</v>
      </c>
      <c r="D5767" s="384">
        <v>1.36</v>
      </c>
    </row>
    <row r="5768" spans="1:4" s="380" customFormat="1" ht="13.5" x14ac:dyDescent="0.25">
      <c r="A5768" s="383">
        <v>102499</v>
      </c>
      <c r="B5768" s="383" t="s">
        <v>12987</v>
      </c>
      <c r="C5768" s="383" t="s">
        <v>4</v>
      </c>
      <c r="D5768" s="384">
        <v>2.36</v>
      </c>
    </row>
    <row r="5769" spans="1:4" s="380" customFormat="1" ht="13.5" x14ac:dyDescent="0.25">
      <c r="A5769" s="383">
        <v>102500</v>
      </c>
      <c r="B5769" s="383" t="s">
        <v>12988</v>
      </c>
      <c r="C5769" s="383" t="s">
        <v>51</v>
      </c>
      <c r="D5769" s="384">
        <v>3.78</v>
      </c>
    </row>
    <row r="5770" spans="1:4" s="380" customFormat="1" ht="13.5" x14ac:dyDescent="0.25">
      <c r="A5770" s="383">
        <v>102501</v>
      </c>
      <c r="B5770" s="383" t="s">
        <v>12989</v>
      </c>
      <c r="C5770" s="383" t="s">
        <v>4</v>
      </c>
      <c r="D5770" s="384">
        <v>21.34</v>
      </c>
    </row>
    <row r="5771" spans="1:4" s="380" customFormat="1" ht="13.5" x14ac:dyDescent="0.25">
      <c r="A5771" s="383">
        <v>102504</v>
      </c>
      <c r="B5771" s="383" t="s">
        <v>12990</v>
      </c>
      <c r="C5771" s="383" t="s">
        <v>51</v>
      </c>
      <c r="D5771" s="384">
        <v>8.44</v>
      </c>
    </row>
    <row r="5772" spans="1:4" s="380" customFormat="1" ht="13.5" x14ac:dyDescent="0.25">
      <c r="A5772" s="383">
        <v>102505</v>
      </c>
      <c r="B5772" s="383" t="s">
        <v>12991</v>
      </c>
      <c r="C5772" s="383" t="s">
        <v>51</v>
      </c>
      <c r="D5772" s="384">
        <v>8.8699999999999992</v>
      </c>
    </row>
    <row r="5773" spans="1:4" s="380" customFormat="1" ht="13.5" x14ac:dyDescent="0.25">
      <c r="A5773" s="383">
        <v>102506</v>
      </c>
      <c r="B5773" s="383" t="s">
        <v>12992</v>
      </c>
      <c r="C5773" s="383" t="s">
        <v>51</v>
      </c>
      <c r="D5773" s="384">
        <v>9.1999999999999993</v>
      </c>
    </row>
    <row r="5774" spans="1:4" s="380" customFormat="1" ht="13.5" x14ac:dyDescent="0.25">
      <c r="A5774" s="383">
        <v>102507</v>
      </c>
      <c r="B5774" s="383" t="s">
        <v>12993</v>
      </c>
      <c r="C5774" s="383" t="s">
        <v>51</v>
      </c>
      <c r="D5774" s="384">
        <v>5.29</v>
      </c>
    </row>
    <row r="5775" spans="1:4" s="380" customFormat="1" ht="13.5" x14ac:dyDescent="0.25">
      <c r="A5775" s="383">
        <v>102508</v>
      </c>
      <c r="B5775" s="383" t="s">
        <v>12994</v>
      </c>
      <c r="C5775" s="383" t="s">
        <v>4</v>
      </c>
      <c r="D5775" s="384">
        <v>36.81</v>
      </c>
    </row>
    <row r="5776" spans="1:4" s="380" customFormat="1" ht="13.5" x14ac:dyDescent="0.25">
      <c r="A5776" s="383">
        <v>102509</v>
      </c>
      <c r="B5776" s="383" t="s">
        <v>12995</v>
      </c>
      <c r="C5776" s="383" t="s">
        <v>4</v>
      </c>
      <c r="D5776" s="384">
        <v>21.34</v>
      </c>
    </row>
    <row r="5777" spans="1:4" s="380" customFormat="1" ht="13.5" x14ac:dyDescent="0.25">
      <c r="A5777" s="383">
        <v>102512</v>
      </c>
      <c r="B5777" s="383" t="s">
        <v>12996</v>
      </c>
      <c r="C5777" s="383" t="s">
        <v>51</v>
      </c>
      <c r="D5777" s="384">
        <v>3.94</v>
      </c>
    </row>
    <row r="5778" spans="1:4" s="380" customFormat="1" ht="13.5" x14ac:dyDescent="0.25">
      <c r="A5778" s="383">
        <v>102513</v>
      </c>
      <c r="B5778" s="383" t="s">
        <v>12997</v>
      </c>
      <c r="C5778" s="383" t="s">
        <v>4</v>
      </c>
      <c r="D5778" s="384">
        <v>40.450000000000003</v>
      </c>
    </row>
    <row r="5779" spans="1:4" s="380" customFormat="1" ht="13.5" x14ac:dyDescent="0.25">
      <c r="A5779" s="383">
        <v>102520</v>
      </c>
      <c r="B5779" s="383" t="s">
        <v>12998</v>
      </c>
      <c r="C5779" s="383" t="s">
        <v>4</v>
      </c>
      <c r="D5779" s="384">
        <v>69.83</v>
      </c>
    </row>
    <row r="5780" spans="1:4" s="380" customFormat="1" ht="13.5" x14ac:dyDescent="0.25">
      <c r="A5780" s="383">
        <v>101749</v>
      </c>
      <c r="B5780" s="383" t="s">
        <v>5267</v>
      </c>
      <c r="C5780" s="383" t="s">
        <v>4</v>
      </c>
      <c r="D5780" s="384">
        <v>45.45</v>
      </c>
    </row>
    <row r="5781" spans="1:4" s="380" customFormat="1" ht="13.5" x14ac:dyDescent="0.25">
      <c r="A5781" s="383">
        <v>101750</v>
      </c>
      <c r="B5781" s="383" t="s">
        <v>5268</v>
      </c>
      <c r="C5781" s="383" t="s">
        <v>4</v>
      </c>
      <c r="D5781" s="384">
        <v>43.32</v>
      </c>
    </row>
    <row r="5782" spans="1:4" s="380" customFormat="1" ht="13.5" x14ac:dyDescent="0.25">
      <c r="A5782" s="383">
        <v>101729</v>
      </c>
      <c r="B5782" s="383" t="s">
        <v>5269</v>
      </c>
      <c r="C5782" s="383" t="s">
        <v>4</v>
      </c>
      <c r="D5782" s="384">
        <v>175.41</v>
      </c>
    </row>
    <row r="5783" spans="1:4" s="380" customFormat="1" ht="13.5" x14ac:dyDescent="0.25">
      <c r="A5783" s="383">
        <v>101746</v>
      </c>
      <c r="B5783" s="383" t="s">
        <v>5270</v>
      </c>
      <c r="C5783" s="383" t="s">
        <v>4</v>
      </c>
      <c r="D5783" s="384">
        <v>267.58999999999997</v>
      </c>
    </row>
    <row r="5784" spans="1:4" s="380" customFormat="1" ht="13.5" x14ac:dyDescent="0.25">
      <c r="A5784" s="383">
        <v>101751</v>
      </c>
      <c r="B5784" s="383" t="s">
        <v>5271</v>
      </c>
      <c r="C5784" s="383" t="s">
        <v>4</v>
      </c>
      <c r="D5784" s="384">
        <v>181.68</v>
      </c>
    </row>
    <row r="5785" spans="1:4" s="380" customFormat="1" ht="13.5" x14ac:dyDescent="0.25">
      <c r="A5785" s="383">
        <v>87246</v>
      </c>
      <c r="B5785" s="383" t="s">
        <v>5272</v>
      </c>
      <c r="C5785" s="383" t="s">
        <v>4</v>
      </c>
      <c r="D5785" s="384">
        <v>48.75</v>
      </c>
    </row>
    <row r="5786" spans="1:4" s="380" customFormat="1" ht="13.5" x14ac:dyDescent="0.25">
      <c r="A5786" s="383">
        <v>87247</v>
      </c>
      <c r="B5786" s="383" t="s">
        <v>5273</v>
      </c>
      <c r="C5786" s="383" t="s">
        <v>4</v>
      </c>
      <c r="D5786" s="384">
        <v>42.22</v>
      </c>
    </row>
    <row r="5787" spans="1:4" s="380" customFormat="1" ht="13.5" x14ac:dyDescent="0.25">
      <c r="A5787" s="383">
        <v>87248</v>
      </c>
      <c r="B5787" s="383" t="s">
        <v>5274</v>
      </c>
      <c r="C5787" s="383" t="s">
        <v>4</v>
      </c>
      <c r="D5787" s="384">
        <v>36.81</v>
      </c>
    </row>
    <row r="5788" spans="1:4" s="380" customFormat="1" ht="13.5" x14ac:dyDescent="0.25">
      <c r="A5788" s="383">
        <v>87249</v>
      </c>
      <c r="B5788" s="383" t="s">
        <v>5275</v>
      </c>
      <c r="C5788" s="383" t="s">
        <v>4</v>
      </c>
      <c r="D5788" s="384">
        <v>54.89</v>
      </c>
    </row>
    <row r="5789" spans="1:4" s="380" customFormat="1" ht="13.5" x14ac:dyDescent="0.25">
      <c r="A5789" s="383">
        <v>87250</v>
      </c>
      <c r="B5789" s="383" t="s">
        <v>5276</v>
      </c>
      <c r="C5789" s="383" t="s">
        <v>4</v>
      </c>
      <c r="D5789" s="384">
        <v>44.55</v>
      </c>
    </row>
    <row r="5790" spans="1:4" s="380" customFormat="1" ht="13.5" x14ac:dyDescent="0.25">
      <c r="A5790" s="383">
        <v>87251</v>
      </c>
      <c r="B5790" s="383" t="s">
        <v>280</v>
      </c>
      <c r="C5790" s="383" t="s">
        <v>4</v>
      </c>
      <c r="D5790" s="384">
        <v>37.78</v>
      </c>
    </row>
    <row r="5791" spans="1:4" s="380" customFormat="1" ht="13.5" x14ac:dyDescent="0.25">
      <c r="A5791" s="383">
        <v>87255</v>
      </c>
      <c r="B5791" s="383" t="s">
        <v>5277</v>
      </c>
      <c r="C5791" s="383" t="s">
        <v>4</v>
      </c>
      <c r="D5791" s="384">
        <v>87.41</v>
      </c>
    </row>
    <row r="5792" spans="1:4" s="380" customFormat="1" ht="13.5" x14ac:dyDescent="0.25">
      <c r="A5792" s="383">
        <v>87256</v>
      </c>
      <c r="B5792" s="383" t="s">
        <v>5278</v>
      </c>
      <c r="C5792" s="383" t="s">
        <v>4</v>
      </c>
      <c r="D5792" s="384">
        <v>75.12</v>
      </c>
    </row>
    <row r="5793" spans="1:4" s="380" customFormat="1" ht="13.5" x14ac:dyDescent="0.25">
      <c r="A5793" s="383">
        <v>87257</v>
      </c>
      <c r="B5793" s="383" t="s">
        <v>281</v>
      </c>
      <c r="C5793" s="383" t="s">
        <v>4</v>
      </c>
      <c r="D5793" s="384">
        <v>67.22</v>
      </c>
    </row>
    <row r="5794" spans="1:4" s="380" customFormat="1" ht="13.5" x14ac:dyDescent="0.25">
      <c r="A5794" s="383">
        <v>87258</v>
      </c>
      <c r="B5794" s="383" t="s">
        <v>5279</v>
      </c>
      <c r="C5794" s="383" t="s">
        <v>4</v>
      </c>
      <c r="D5794" s="384">
        <v>113.9</v>
      </c>
    </row>
    <row r="5795" spans="1:4" s="380" customFormat="1" ht="13.5" x14ac:dyDescent="0.25">
      <c r="A5795" s="383">
        <v>87259</v>
      </c>
      <c r="B5795" s="383" t="s">
        <v>5280</v>
      </c>
      <c r="C5795" s="383" t="s">
        <v>4</v>
      </c>
      <c r="D5795" s="384">
        <v>102.28</v>
      </c>
    </row>
    <row r="5796" spans="1:4" s="380" customFormat="1" ht="13.5" x14ac:dyDescent="0.25">
      <c r="A5796" s="383">
        <v>87260</v>
      </c>
      <c r="B5796" s="383" t="s">
        <v>5281</v>
      </c>
      <c r="C5796" s="383" t="s">
        <v>4</v>
      </c>
      <c r="D5796" s="384">
        <v>95.32</v>
      </c>
    </row>
    <row r="5797" spans="1:4" s="380" customFormat="1" ht="13.5" x14ac:dyDescent="0.25">
      <c r="A5797" s="383">
        <v>87261</v>
      </c>
      <c r="B5797" s="383" t="s">
        <v>5282</v>
      </c>
      <c r="C5797" s="383" t="s">
        <v>4</v>
      </c>
      <c r="D5797" s="384">
        <v>131.22999999999999</v>
      </c>
    </row>
    <row r="5798" spans="1:4" s="380" customFormat="1" ht="13.5" x14ac:dyDescent="0.25">
      <c r="A5798" s="383">
        <v>87262</v>
      </c>
      <c r="B5798" s="383" t="s">
        <v>5283</v>
      </c>
      <c r="C5798" s="383" t="s">
        <v>4</v>
      </c>
      <c r="D5798" s="384">
        <v>117.83</v>
      </c>
    </row>
    <row r="5799" spans="1:4" s="380" customFormat="1" ht="13.5" x14ac:dyDescent="0.25">
      <c r="A5799" s="383">
        <v>87263</v>
      </c>
      <c r="B5799" s="383" t="s">
        <v>5284</v>
      </c>
      <c r="C5799" s="383" t="s">
        <v>4</v>
      </c>
      <c r="D5799" s="384">
        <v>109.64</v>
      </c>
    </row>
    <row r="5800" spans="1:4" s="380" customFormat="1" ht="13.5" x14ac:dyDescent="0.25">
      <c r="A5800" s="383">
        <v>89046</v>
      </c>
      <c r="B5800" s="383" t="s">
        <v>5285</v>
      </c>
      <c r="C5800" s="383" t="s">
        <v>4</v>
      </c>
      <c r="D5800" s="384">
        <v>41.9</v>
      </c>
    </row>
    <row r="5801" spans="1:4" s="380" customFormat="1" ht="13.5" x14ac:dyDescent="0.25">
      <c r="A5801" s="383">
        <v>89171</v>
      </c>
      <c r="B5801" s="383" t="s">
        <v>5286</v>
      </c>
      <c r="C5801" s="383" t="s">
        <v>4</v>
      </c>
      <c r="D5801" s="384">
        <v>39.270000000000003</v>
      </c>
    </row>
    <row r="5802" spans="1:4" s="380" customFormat="1" ht="13.5" x14ac:dyDescent="0.25">
      <c r="A5802" s="383">
        <v>93389</v>
      </c>
      <c r="B5802" s="383" t="s">
        <v>5287</v>
      </c>
      <c r="C5802" s="383" t="s">
        <v>4</v>
      </c>
      <c r="D5802" s="384">
        <v>44.34</v>
      </c>
    </row>
    <row r="5803" spans="1:4" s="380" customFormat="1" ht="13.5" x14ac:dyDescent="0.25">
      <c r="A5803" s="383">
        <v>93390</v>
      </c>
      <c r="B5803" s="383" t="s">
        <v>5288</v>
      </c>
      <c r="C5803" s="383" t="s">
        <v>4</v>
      </c>
      <c r="D5803" s="384">
        <v>37.89</v>
      </c>
    </row>
    <row r="5804" spans="1:4" s="380" customFormat="1" ht="13.5" x14ac:dyDescent="0.25">
      <c r="A5804" s="383">
        <v>93391</v>
      </c>
      <c r="B5804" s="383" t="s">
        <v>5289</v>
      </c>
      <c r="C5804" s="383" t="s">
        <v>4</v>
      </c>
      <c r="D5804" s="384">
        <v>32.479999999999997</v>
      </c>
    </row>
    <row r="5805" spans="1:4" s="380" customFormat="1" ht="13.5" x14ac:dyDescent="0.25">
      <c r="A5805" s="383">
        <v>98671</v>
      </c>
      <c r="B5805" s="383" t="s">
        <v>5290</v>
      </c>
      <c r="C5805" s="383" t="s">
        <v>4</v>
      </c>
      <c r="D5805" s="384">
        <v>380.37</v>
      </c>
    </row>
    <row r="5806" spans="1:4" s="380" customFormat="1" ht="13.5" x14ac:dyDescent="0.25">
      <c r="A5806" s="383">
        <v>98672</v>
      </c>
      <c r="B5806" s="383" t="s">
        <v>5291</v>
      </c>
      <c r="C5806" s="383" t="s">
        <v>4</v>
      </c>
      <c r="D5806" s="384">
        <v>312.18</v>
      </c>
    </row>
    <row r="5807" spans="1:4" s="380" customFormat="1" ht="13.5" x14ac:dyDescent="0.25">
      <c r="A5807" s="383">
        <v>98678</v>
      </c>
      <c r="B5807" s="383" t="s">
        <v>5292</v>
      </c>
      <c r="C5807" s="383" t="s">
        <v>4</v>
      </c>
      <c r="D5807" s="384">
        <v>453.15</v>
      </c>
    </row>
    <row r="5808" spans="1:4" s="380" customFormat="1" ht="13.5" x14ac:dyDescent="0.25">
      <c r="A5808" s="383">
        <v>98679</v>
      </c>
      <c r="B5808" s="383" t="s">
        <v>5293</v>
      </c>
      <c r="C5808" s="383" t="s">
        <v>4</v>
      </c>
      <c r="D5808" s="384">
        <v>31.18</v>
      </c>
    </row>
    <row r="5809" spans="1:4" s="380" customFormat="1" ht="13.5" x14ac:dyDescent="0.25">
      <c r="A5809" s="383">
        <v>98680</v>
      </c>
      <c r="B5809" s="383" t="s">
        <v>5294</v>
      </c>
      <c r="C5809" s="383" t="s">
        <v>4</v>
      </c>
      <c r="D5809" s="384">
        <v>39.020000000000003</v>
      </c>
    </row>
    <row r="5810" spans="1:4" s="380" customFormat="1" ht="13.5" x14ac:dyDescent="0.25">
      <c r="A5810" s="383">
        <v>98681</v>
      </c>
      <c r="B5810" s="383" t="s">
        <v>5295</v>
      </c>
      <c r="C5810" s="383" t="s">
        <v>4</v>
      </c>
      <c r="D5810" s="384">
        <v>29.06</v>
      </c>
    </row>
    <row r="5811" spans="1:4" s="380" customFormat="1" ht="13.5" x14ac:dyDescent="0.25">
      <c r="A5811" s="383">
        <v>98682</v>
      </c>
      <c r="B5811" s="383" t="s">
        <v>5296</v>
      </c>
      <c r="C5811" s="383" t="s">
        <v>4</v>
      </c>
      <c r="D5811" s="384">
        <v>36.9</v>
      </c>
    </row>
    <row r="5812" spans="1:4" s="380" customFormat="1" ht="13.5" x14ac:dyDescent="0.25">
      <c r="A5812" s="383">
        <v>98685</v>
      </c>
      <c r="B5812" s="383" t="s">
        <v>5297</v>
      </c>
      <c r="C5812" s="383" t="s">
        <v>51</v>
      </c>
      <c r="D5812" s="384">
        <v>69.069999999999993</v>
      </c>
    </row>
    <row r="5813" spans="1:4" s="380" customFormat="1" ht="13.5" x14ac:dyDescent="0.25">
      <c r="A5813" s="383">
        <v>98686</v>
      </c>
      <c r="B5813" s="383" t="s">
        <v>5298</v>
      </c>
      <c r="C5813" s="383" t="s">
        <v>51</v>
      </c>
      <c r="D5813" s="384">
        <v>35.43</v>
      </c>
    </row>
    <row r="5814" spans="1:4" s="380" customFormat="1" ht="13.5" x14ac:dyDescent="0.25">
      <c r="A5814" s="383">
        <v>98688</v>
      </c>
      <c r="B5814" s="383" t="s">
        <v>5299</v>
      </c>
      <c r="C5814" s="383" t="s">
        <v>51</v>
      </c>
      <c r="D5814" s="384">
        <v>43.1</v>
      </c>
    </row>
    <row r="5815" spans="1:4" s="380" customFormat="1" ht="13.5" x14ac:dyDescent="0.25">
      <c r="A5815" s="383">
        <v>98689</v>
      </c>
      <c r="B5815" s="383" t="s">
        <v>5300</v>
      </c>
      <c r="C5815" s="383" t="s">
        <v>51</v>
      </c>
      <c r="D5815" s="384">
        <v>97.72</v>
      </c>
    </row>
    <row r="5816" spans="1:4" s="380" customFormat="1" ht="13.5" x14ac:dyDescent="0.25">
      <c r="A5816" s="383">
        <v>101090</v>
      </c>
      <c r="B5816" s="383" t="s">
        <v>5301</v>
      </c>
      <c r="C5816" s="383" t="s">
        <v>4</v>
      </c>
      <c r="D5816" s="384">
        <v>179.23</v>
      </c>
    </row>
    <row r="5817" spans="1:4" s="380" customFormat="1" ht="13.5" x14ac:dyDescent="0.25">
      <c r="A5817" s="383">
        <v>101091</v>
      </c>
      <c r="B5817" s="383" t="s">
        <v>5302</v>
      </c>
      <c r="C5817" s="383" t="s">
        <v>4</v>
      </c>
      <c r="D5817" s="384">
        <v>114.36</v>
      </c>
    </row>
    <row r="5818" spans="1:4" s="380" customFormat="1" ht="13.5" x14ac:dyDescent="0.25">
      <c r="A5818" s="383">
        <v>101725</v>
      </c>
      <c r="B5818" s="383" t="s">
        <v>5303</v>
      </c>
      <c r="C5818" s="383" t="s">
        <v>4</v>
      </c>
      <c r="D5818" s="384">
        <v>228.04</v>
      </c>
    </row>
    <row r="5819" spans="1:4" s="380" customFormat="1" ht="13.5" x14ac:dyDescent="0.25">
      <c r="A5819" s="383">
        <v>101726</v>
      </c>
      <c r="B5819" s="383" t="s">
        <v>5304</v>
      </c>
      <c r="C5819" s="383" t="s">
        <v>4</v>
      </c>
      <c r="D5819" s="384">
        <v>149.91999999999999</v>
      </c>
    </row>
    <row r="5820" spans="1:4" s="380" customFormat="1" ht="13.5" x14ac:dyDescent="0.25">
      <c r="A5820" s="383">
        <v>101731</v>
      </c>
      <c r="B5820" s="383" t="s">
        <v>5305</v>
      </c>
      <c r="C5820" s="383" t="s">
        <v>4</v>
      </c>
      <c r="D5820" s="384">
        <v>260.77</v>
      </c>
    </row>
    <row r="5821" spans="1:4" s="380" customFormat="1" ht="13.5" x14ac:dyDescent="0.25">
      <c r="A5821" s="383">
        <v>101732</v>
      </c>
      <c r="B5821" s="383" t="s">
        <v>5306</v>
      </c>
      <c r="C5821" s="383" t="s">
        <v>4</v>
      </c>
      <c r="D5821" s="384">
        <v>80.44</v>
      </c>
    </row>
    <row r="5822" spans="1:4" s="380" customFormat="1" ht="13.5" x14ac:dyDescent="0.25">
      <c r="A5822" s="383">
        <v>101094</v>
      </c>
      <c r="B5822" s="383" t="s">
        <v>279</v>
      </c>
      <c r="C5822" s="383" t="s">
        <v>51</v>
      </c>
      <c r="D5822" s="384">
        <v>184.48</v>
      </c>
    </row>
    <row r="5823" spans="1:4" s="380" customFormat="1" ht="13.5" x14ac:dyDescent="0.25">
      <c r="A5823" s="383">
        <v>101727</v>
      </c>
      <c r="B5823" s="383" t="s">
        <v>5307</v>
      </c>
      <c r="C5823" s="383" t="s">
        <v>4</v>
      </c>
      <c r="D5823" s="384">
        <v>221.41</v>
      </c>
    </row>
    <row r="5824" spans="1:4" s="380" customFormat="1" ht="13.5" x14ac:dyDescent="0.25">
      <c r="A5824" s="383">
        <v>101733</v>
      </c>
      <c r="B5824" s="383" t="s">
        <v>5308</v>
      </c>
      <c r="C5824" s="383" t="s">
        <v>4</v>
      </c>
      <c r="D5824" s="384">
        <v>295.45999999999998</v>
      </c>
    </row>
    <row r="5825" spans="1:4" s="380" customFormat="1" ht="13.5" x14ac:dyDescent="0.25">
      <c r="A5825" s="383">
        <v>101734</v>
      </c>
      <c r="B5825" s="383" t="s">
        <v>5309</v>
      </c>
      <c r="C5825" s="383" t="s">
        <v>4</v>
      </c>
      <c r="D5825" s="384">
        <v>453.42</v>
      </c>
    </row>
    <row r="5826" spans="1:4" s="380" customFormat="1" ht="13.5" x14ac:dyDescent="0.25">
      <c r="A5826" s="383">
        <v>101735</v>
      </c>
      <c r="B5826" s="383" t="s">
        <v>5310</v>
      </c>
      <c r="C5826" s="383" t="s">
        <v>4</v>
      </c>
      <c r="D5826" s="384">
        <v>464.88</v>
      </c>
    </row>
    <row r="5827" spans="1:4" s="380" customFormat="1" ht="13.5" x14ac:dyDescent="0.25">
      <c r="A5827" s="383">
        <v>101736</v>
      </c>
      <c r="B5827" s="383" t="s">
        <v>5311</v>
      </c>
      <c r="C5827" s="383" t="s">
        <v>4</v>
      </c>
      <c r="D5827" s="384">
        <v>109.26</v>
      </c>
    </row>
    <row r="5828" spans="1:4" s="380" customFormat="1" ht="13.5" x14ac:dyDescent="0.25">
      <c r="A5828" s="383">
        <v>101737</v>
      </c>
      <c r="B5828" s="383" t="s">
        <v>5312</v>
      </c>
      <c r="C5828" s="383" t="s">
        <v>4</v>
      </c>
      <c r="D5828" s="384">
        <v>131.91999999999999</v>
      </c>
    </row>
    <row r="5829" spans="1:4" s="380" customFormat="1" ht="13.5" x14ac:dyDescent="0.25">
      <c r="A5829" s="383">
        <v>101748</v>
      </c>
      <c r="B5829" s="383" t="s">
        <v>5313</v>
      </c>
      <c r="C5829" s="383" t="s">
        <v>4</v>
      </c>
      <c r="D5829" s="384">
        <v>3.06</v>
      </c>
    </row>
    <row r="5830" spans="1:4" s="380" customFormat="1" ht="13.5" x14ac:dyDescent="0.25">
      <c r="A5830" s="383">
        <v>101092</v>
      </c>
      <c r="B5830" s="383" t="s">
        <v>5314</v>
      </c>
      <c r="C5830" s="383" t="s">
        <v>4</v>
      </c>
      <c r="D5830" s="384">
        <v>388.61</v>
      </c>
    </row>
    <row r="5831" spans="1:4" s="380" customFormat="1" ht="13.5" x14ac:dyDescent="0.25">
      <c r="A5831" s="383">
        <v>101093</v>
      </c>
      <c r="B5831" s="383" t="s">
        <v>5315</v>
      </c>
      <c r="C5831" s="383" t="s">
        <v>4</v>
      </c>
      <c r="D5831" s="384">
        <v>320.42</v>
      </c>
    </row>
    <row r="5832" spans="1:4" s="380" customFormat="1" ht="13.5" x14ac:dyDescent="0.25">
      <c r="A5832" s="383">
        <v>98695</v>
      </c>
      <c r="B5832" s="383" t="s">
        <v>5316</v>
      </c>
      <c r="C5832" s="383" t="s">
        <v>51</v>
      </c>
      <c r="D5832" s="384">
        <v>58.17</v>
      </c>
    </row>
    <row r="5833" spans="1:4" s="380" customFormat="1" ht="13.5" x14ac:dyDescent="0.25">
      <c r="A5833" s="383">
        <v>98697</v>
      </c>
      <c r="B5833" s="383" t="s">
        <v>5317</v>
      </c>
      <c r="C5833" s="383" t="s">
        <v>51</v>
      </c>
      <c r="D5833" s="384">
        <v>37.97</v>
      </c>
    </row>
    <row r="5834" spans="1:4" s="380" customFormat="1" ht="13.5" x14ac:dyDescent="0.25">
      <c r="A5834" s="383">
        <v>101738</v>
      </c>
      <c r="B5834" s="383" t="s">
        <v>5318</v>
      </c>
      <c r="C5834" s="383" t="s">
        <v>51</v>
      </c>
      <c r="D5834" s="384">
        <v>27.45</v>
      </c>
    </row>
    <row r="5835" spans="1:4" s="380" customFormat="1" ht="13.5" x14ac:dyDescent="0.25">
      <c r="A5835" s="383">
        <v>101739</v>
      </c>
      <c r="B5835" s="383" t="s">
        <v>5319</v>
      </c>
      <c r="C5835" s="383" t="s">
        <v>51</v>
      </c>
      <c r="D5835" s="384">
        <v>30.68</v>
      </c>
    </row>
    <row r="5836" spans="1:4" s="380" customFormat="1" ht="13.5" x14ac:dyDescent="0.25">
      <c r="A5836" s="383">
        <v>88648</v>
      </c>
      <c r="B5836" s="383" t="s">
        <v>5320</v>
      </c>
      <c r="C5836" s="383" t="s">
        <v>51</v>
      </c>
      <c r="D5836" s="384">
        <v>5.67</v>
      </c>
    </row>
    <row r="5837" spans="1:4" s="380" customFormat="1" ht="13.5" x14ac:dyDescent="0.25">
      <c r="A5837" s="383">
        <v>88649</v>
      </c>
      <c r="B5837" s="383" t="s">
        <v>5321</v>
      </c>
      <c r="C5837" s="383" t="s">
        <v>51</v>
      </c>
      <c r="D5837" s="384">
        <v>6.42</v>
      </c>
    </row>
    <row r="5838" spans="1:4" s="380" customFormat="1" ht="13.5" x14ac:dyDescent="0.25">
      <c r="A5838" s="383">
        <v>88650</v>
      </c>
      <c r="B5838" s="383" t="s">
        <v>5322</v>
      </c>
      <c r="C5838" s="383" t="s">
        <v>51</v>
      </c>
      <c r="D5838" s="384">
        <v>12.25</v>
      </c>
    </row>
    <row r="5839" spans="1:4" s="380" customFormat="1" ht="13.5" x14ac:dyDescent="0.25">
      <c r="A5839" s="383">
        <v>96467</v>
      </c>
      <c r="B5839" s="383" t="s">
        <v>5323</v>
      </c>
      <c r="C5839" s="383" t="s">
        <v>51</v>
      </c>
      <c r="D5839" s="384">
        <v>5.17</v>
      </c>
    </row>
    <row r="5840" spans="1:4" s="380" customFormat="1" ht="13.5" x14ac:dyDescent="0.25">
      <c r="A5840" s="383">
        <v>101740</v>
      </c>
      <c r="B5840" s="383" t="s">
        <v>5324</v>
      </c>
      <c r="C5840" s="383" t="s">
        <v>51</v>
      </c>
      <c r="D5840" s="384">
        <v>40.97</v>
      </c>
    </row>
    <row r="5841" spans="1:4" s="380" customFormat="1" ht="13.5" x14ac:dyDescent="0.25">
      <c r="A5841" s="383">
        <v>101741</v>
      </c>
      <c r="B5841" s="383" t="s">
        <v>5325</v>
      </c>
      <c r="C5841" s="383" t="s">
        <v>51</v>
      </c>
      <c r="D5841" s="384">
        <v>19.89</v>
      </c>
    </row>
    <row r="5842" spans="1:4" s="380" customFormat="1" ht="13.5" x14ac:dyDescent="0.25">
      <c r="A5842" s="383">
        <v>94990</v>
      </c>
      <c r="B5842" s="383" t="s">
        <v>278</v>
      </c>
      <c r="C5842" s="383" t="s">
        <v>24</v>
      </c>
      <c r="D5842" s="384">
        <v>721.95</v>
      </c>
    </row>
    <row r="5843" spans="1:4" s="380" customFormat="1" ht="13.5" x14ac:dyDescent="0.25">
      <c r="A5843" s="383">
        <v>94991</v>
      </c>
      <c r="B5843" s="383" t="s">
        <v>5326</v>
      </c>
      <c r="C5843" s="383" t="s">
        <v>24</v>
      </c>
      <c r="D5843" s="384">
        <v>511.9</v>
      </c>
    </row>
    <row r="5844" spans="1:4" s="380" customFormat="1" ht="13.5" x14ac:dyDescent="0.25">
      <c r="A5844" s="383">
        <v>94992</v>
      </c>
      <c r="B5844" s="383" t="s">
        <v>5327</v>
      </c>
      <c r="C5844" s="383" t="s">
        <v>4</v>
      </c>
      <c r="D5844" s="384">
        <v>101.46</v>
      </c>
    </row>
    <row r="5845" spans="1:4" s="380" customFormat="1" ht="13.5" x14ac:dyDescent="0.25">
      <c r="A5845" s="383">
        <v>94993</v>
      </c>
      <c r="B5845" s="383" t="s">
        <v>5328</v>
      </c>
      <c r="C5845" s="383" t="s">
        <v>4</v>
      </c>
      <c r="D5845" s="384">
        <v>88.85</v>
      </c>
    </row>
    <row r="5846" spans="1:4" s="380" customFormat="1" ht="13.5" x14ac:dyDescent="0.25">
      <c r="A5846" s="383">
        <v>94994</v>
      </c>
      <c r="B5846" s="383" t="s">
        <v>5329</v>
      </c>
      <c r="C5846" s="383" t="s">
        <v>4</v>
      </c>
      <c r="D5846" s="384">
        <v>117.76</v>
      </c>
    </row>
    <row r="5847" spans="1:4" s="380" customFormat="1" ht="13.5" x14ac:dyDescent="0.25">
      <c r="A5847" s="383">
        <v>94995</v>
      </c>
      <c r="B5847" s="383" t="s">
        <v>5330</v>
      </c>
      <c r="C5847" s="383" t="s">
        <v>4</v>
      </c>
      <c r="D5847" s="384">
        <v>100.96</v>
      </c>
    </row>
    <row r="5848" spans="1:4" s="380" customFormat="1" ht="13.5" x14ac:dyDescent="0.25">
      <c r="A5848" s="383">
        <v>94996</v>
      </c>
      <c r="B5848" s="383" t="s">
        <v>5331</v>
      </c>
      <c r="C5848" s="383" t="s">
        <v>4</v>
      </c>
      <c r="D5848" s="384">
        <v>132.21</v>
      </c>
    </row>
    <row r="5849" spans="1:4" s="380" customFormat="1" ht="13.5" x14ac:dyDescent="0.25">
      <c r="A5849" s="383">
        <v>94997</v>
      </c>
      <c r="B5849" s="383" t="s">
        <v>5332</v>
      </c>
      <c r="C5849" s="383" t="s">
        <v>4</v>
      </c>
      <c r="D5849" s="384">
        <v>111.2</v>
      </c>
    </row>
    <row r="5850" spans="1:4" s="380" customFormat="1" ht="13.5" x14ac:dyDescent="0.25">
      <c r="A5850" s="383">
        <v>94998</v>
      </c>
      <c r="B5850" s="383" t="s">
        <v>5333</v>
      </c>
      <c r="C5850" s="383" t="s">
        <v>4</v>
      </c>
      <c r="D5850" s="384">
        <v>147.82</v>
      </c>
    </row>
    <row r="5851" spans="1:4" s="380" customFormat="1" ht="13.5" x14ac:dyDescent="0.25">
      <c r="A5851" s="383">
        <v>94999</v>
      </c>
      <c r="B5851" s="383" t="s">
        <v>5334</v>
      </c>
      <c r="C5851" s="383" t="s">
        <v>4</v>
      </c>
      <c r="D5851" s="384">
        <v>122.62</v>
      </c>
    </row>
    <row r="5852" spans="1:4" s="380" customFormat="1" ht="13.5" x14ac:dyDescent="0.25">
      <c r="A5852" s="383">
        <v>101747</v>
      </c>
      <c r="B5852" s="383" t="s">
        <v>5335</v>
      </c>
      <c r="C5852" s="383" t="s">
        <v>4</v>
      </c>
      <c r="D5852" s="384">
        <v>64.91</v>
      </c>
    </row>
    <row r="5853" spans="1:4" s="380" customFormat="1" ht="13.5" x14ac:dyDescent="0.25">
      <c r="A5853" s="383">
        <v>101743</v>
      </c>
      <c r="B5853" s="383" t="s">
        <v>5336</v>
      </c>
      <c r="C5853" s="383" t="s">
        <v>4</v>
      </c>
      <c r="D5853" s="384">
        <v>156.81</v>
      </c>
    </row>
    <row r="5854" spans="1:4" s="380" customFormat="1" ht="13.5" x14ac:dyDescent="0.25">
      <c r="A5854" s="383">
        <v>101744</v>
      </c>
      <c r="B5854" s="383" t="s">
        <v>5337</v>
      </c>
      <c r="C5854" s="383" t="s">
        <v>4</v>
      </c>
      <c r="D5854" s="384">
        <v>125</v>
      </c>
    </row>
    <row r="5855" spans="1:4" s="380" customFormat="1" ht="13.5" x14ac:dyDescent="0.25">
      <c r="A5855" s="383">
        <v>101745</v>
      </c>
      <c r="B5855" s="383" t="s">
        <v>5338</v>
      </c>
      <c r="C5855" s="383" t="s">
        <v>4</v>
      </c>
      <c r="D5855" s="384">
        <v>153.57</v>
      </c>
    </row>
    <row r="5856" spans="1:4" s="380" customFormat="1" ht="13.5" x14ac:dyDescent="0.25">
      <c r="A5856" s="383">
        <v>87620</v>
      </c>
      <c r="B5856" s="383" t="s">
        <v>14972</v>
      </c>
      <c r="C5856" s="383" t="s">
        <v>4</v>
      </c>
      <c r="D5856" s="384">
        <v>25.63</v>
      </c>
    </row>
    <row r="5857" spans="1:4" s="380" customFormat="1" ht="13.5" x14ac:dyDescent="0.25">
      <c r="A5857" s="383">
        <v>87622</v>
      </c>
      <c r="B5857" s="383" t="s">
        <v>14973</v>
      </c>
      <c r="C5857" s="383" t="s">
        <v>4</v>
      </c>
      <c r="D5857" s="384">
        <v>28.74</v>
      </c>
    </row>
    <row r="5858" spans="1:4" s="380" customFormat="1" ht="13.5" x14ac:dyDescent="0.25">
      <c r="A5858" s="383">
        <v>87623</v>
      </c>
      <c r="B5858" s="383" t="s">
        <v>14974</v>
      </c>
      <c r="C5858" s="383" t="s">
        <v>4</v>
      </c>
      <c r="D5858" s="384">
        <v>48.44</v>
      </c>
    </row>
    <row r="5859" spans="1:4" s="380" customFormat="1" ht="13.5" x14ac:dyDescent="0.25">
      <c r="A5859" s="383">
        <v>87624</v>
      </c>
      <c r="B5859" s="383" t="s">
        <v>14974</v>
      </c>
      <c r="C5859" s="383" t="s">
        <v>4</v>
      </c>
      <c r="D5859" s="384">
        <v>53.92</v>
      </c>
    </row>
    <row r="5860" spans="1:4" s="380" customFormat="1" ht="13.5" x14ac:dyDescent="0.25">
      <c r="A5860" s="383">
        <v>87630</v>
      </c>
      <c r="B5860" s="383" t="s">
        <v>14975</v>
      </c>
      <c r="C5860" s="383" t="s">
        <v>4</v>
      </c>
      <c r="D5860" s="384">
        <v>32.74</v>
      </c>
    </row>
    <row r="5861" spans="1:4" s="380" customFormat="1" ht="13.5" x14ac:dyDescent="0.25">
      <c r="A5861" s="383">
        <v>87632</v>
      </c>
      <c r="B5861" s="383" t="s">
        <v>14976</v>
      </c>
      <c r="C5861" s="383" t="s">
        <v>4</v>
      </c>
      <c r="D5861" s="384">
        <v>37.07</v>
      </c>
    </row>
    <row r="5862" spans="1:4" s="380" customFormat="1" ht="13.5" x14ac:dyDescent="0.25">
      <c r="A5862" s="383">
        <v>87633</v>
      </c>
      <c r="B5862" s="383" t="s">
        <v>14977</v>
      </c>
      <c r="C5862" s="383" t="s">
        <v>4</v>
      </c>
      <c r="D5862" s="384">
        <v>64.459999999999994</v>
      </c>
    </row>
    <row r="5863" spans="1:4" s="380" customFormat="1" ht="13.5" x14ac:dyDescent="0.25">
      <c r="A5863" s="383">
        <v>87634</v>
      </c>
      <c r="B5863" s="383" t="s">
        <v>14978</v>
      </c>
      <c r="C5863" s="383" t="s">
        <v>4</v>
      </c>
      <c r="D5863" s="384">
        <v>72.08</v>
      </c>
    </row>
    <row r="5864" spans="1:4" s="380" customFormat="1" ht="13.5" x14ac:dyDescent="0.25">
      <c r="A5864" s="383">
        <v>87640</v>
      </c>
      <c r="B5864" s="383" t="s">
        <v>14979</v>
      </c>
      <c r="C5864" s="383" t="s">
        <v>4</v>
      </c>
      <c r="D5864" s="384">
        <v>38.58</v>
      </c>
    </row>
    <row r="5865" spans="1:4" s="380" customFormat="1" ht="13.5" x14ac:dyDescent="0.25">
      <c r="A5865" s="383">
        <v>87642</v>
      </c>
      <c r="B5865" s="383" t="s">
        <v>14980</v>
      </c>
      <c r="C5865" s="383" t="s">
        <v>4</v>
      </c>
      <c r="D5865" s="384">
        <v>43.9</v>
      </c>
    </row>
    <row r="5866" spans="1:4" s="380" customFormat="1" ht="13.5" x14ac:dyDescent="0.25">
      <c r="A5866" s="383">
        <v>87643</v>
      </c>
      <c r="B5866" s="383" t="s">
        <v>14981</v>
      </c>
      <c r="C5866" s="383" t="s">
        <v>4</v>
      </c>
      <c r="D5866" s="384">
        <v>77.58</v>
      </c>
    </row>
    <row r="5867" spans="1:4" s="380" customFormat="1" ht="13.5" x14ac:dyDescent="0.25">
      <c r="A5867" s="383">
        <v>87644</v>
      </c>
      <c r="B5867" s="383" t="s">
        <v>14982</v>
      </c>
      <c r="C5867" s="383" t="s">
        <v>4</v>
      </c>
      <c r="D5867" s="384">
        <v>86.95</v>
      </c>
    </row>
    <row r="5868" spans="1:4" s="380" customFormat="1" ht="13.5" x14ac:dyDescent="0.25">
      <c r="A5868" s="383">
        <v>87680</v>
      </c>
      <c r="B5868" s="383" t="s">
        <v>14983</v>
      </c>
      <c r="C5868" s="383" t="s">
        <v>4</v>
      </c>
      <c r="D5868" s="384">
        <v>34.79</v>
      </c>
    </row>
    <row r="5869" spans="1:4" s="380" customFormat="1" ht="13.5" x14ac:dyDescent="0.25">
      <c r="A5869" s="383">
        <v>87682</v>
      </c>
      <c r="B5869" s="383" t="s">
        <v>14984</v>
      </c>
      <c r="C5869" s="383" t="s">
        <v>4</v>
      </c>
      <c r="D5869" s="384">
        <v>40.11</v>
      </c>
    </row>
    <row r="5870" spans="1:4" s="380" customFormat="1" ht="13.5" x14ac:dyDescent="0.25">
      <c r="A5870" s="383">
        <v>87683</v>
      </c>
      <c r="B5870" s="383" t="s">
        <v>14985</v>
      </c>
      <c r="C5870" s="383" t="s">
        <v>4</v>
      </c>
      <c r="D5870" s="384">
        <v>73.790000000000006</v>
      </c>
    </row>
    <row r="5871" spans="1:4" s="380" customFormat="1" ht="13.5" x14ac:dyDescent="0.25">
      <c r="A5871" s="383">
        <v>87684</v>
      </c>
      <c r="B5871" s="383" t="s">
        <v>14986</v>
      </c>
      <c r="C5871" s="383" t="s">
        <v>4</v>
      </c>
      <c r="D5871" s="384">
        <v>83.16</v>
      </c>
    </row>
    <row r="5872" spans="1:4" s="380" customFormat="1" ht="13.5" x14ac:dyDescent="0.25">
      <c r="A5872" s="383">
        <v>87690</v>
      </c>
      <c r="B5872" s="383" t="s">
        <v>14987</v>
      </c>
      <c r="C5872" s="383" t="s">
        <v>4</v>
      </c>
      <c r="D5872" s="384">
        <v>39.880000000000003</v>
      </c>
    </row>
    <row r="5873" spans="1:4" s="380" customFormat="1" ht="13.5" x14ac:dyDescent="0.25">
      <c r="A5873" s="383">
        <v>87692</v>
      </c>
      <c r="B5873" s="383" t="s">
        <v>14988</v>
      </c>
      <c r="C5873" s="383" t="s">
        <v>4</v>
      </c>
      <c r="D5873" s="384">
        <v>45.97</v>
      </c>
    </row>
    <row r="5874" spans="1:4" s="380" customFormat="1" ht="13.5" x14ac:dyDescent="0.25">
      <c r="A5874" s="383">
        <v>87693</v>
      </c>
      <c r="B5874" s="383" t="s">
        <v>14989</v>
      </c>
      <c r="C5874" s="383" t="s">
        <v>4</v>
      </c>
      <c r="D5874" s="384">
        <v>84.54</v>
      </c>
    </row>
    <row r="5875" spans="1:4" s="380" customFormat="1" ht="13.5" x14ac:dyDescent="0.25">
      <c r="A5875" s="383">
        <v>87694</v>
      </c>
      <c r="B5875" s="383" t="s">
        <v>14990</v>
      </c>
      <c r="C5875" s="383" t="s">
        <v>4</v>
      </c>
      <c r="D5875" s="384">
        <v>95.28</v>
      </c>
    </row>
    <row r="5876" spans="1:4" s="380" customFormat="1" ht="13.5" x14ac:dyDescent="0.25">
      <c r="A5876" s="383">
        <v>87700</v>
      </c>
      <c r="B5876" s="383" t="s">
        <v>14991</v>
      </c>
      <c r="C5876" s="383" t="s">
        <v>4</v>
      </c>
      <c r="D5876" s="384">
        <v>43.05</v>
      </c>
    </row>
    <row r="5877" spans="1:4" s="380" customFormat="1" ht="13.5" x14ac:dyDescent="0.25">
      <c r="A5877" s="383">
        <v>87702</v>
      </c>
      <c r="B5877" s="383" t="s">
        <v>14992</v>
      </c>
      <c r="C5877" s="383" t="s">
        <v>4</v>
      </c>
      <c r="D5877" s="384">
        <v>49.68</v>
      </c>
    </row>
    <row r="5878" spans="1:4" s="380" customFormat="1" ht="13.5" x14ac:dyDescent="0.25">
      <c r="A5878" s="383">
        <v>87703</v>
      </c>
      <c r="B5878" s="383" t="s">
        <v>14993</v>
      </c>
      <c r="C5878" s="383" t="s">
        <v>4</v>
      </c>
      <c r="D5878" s="384">
        <v>91.68</v>
      </c>
    </row>
    <row r="5879" spans="1:4" s="380" customFormat="1" ht="13.5" x14ac:dyDescent="0.25">
      <c r="A5879" s="383">
        <v>87704</v>
      </c>
      <c r="B5879" s="383" t="s">
        <v>14994</v>
      </c>
      <c r="C5879" s="383" t="s">
        <v>4</v>
      </c>
      <c r="D5879" s="384">
        <v>103.38</v>
      </c>
    </row>
    <row r="5880" spans="1:4" s="380" customFormat="1" ht="13.5" x14ac:dyDescent="0.25">
      <c r="A5880" s="383">
        <v>87735</v>
      </c>
      <c r="B5880" s="383" t="s">
        <v>14995</v>
      </c>
      <c r="C5880" s="383" t="s">
        <v>4</v>
      </c>
      <c r="D5880" s="384">
        <v>35.94</v>
      </c>
    </row>
    <row r="5881" spans="1:4" s="380" customFormat="1" ht="13.5" x14ac:dyDescent="0.25">
      <c r="A5881" s="383">
        <v>87737</v>
      </c>
      <c r="B5881" s="383" t="s">
        <v>14996</v>
      </c>
      <c r="C5881" s="383" t="s">
        <v>4</v>
      </c>
      <c r="D5881" s="384">
        <v>39.049999999999997</v>
      </c>
    </row>
    <row r="5882" spans="1:4" s="380" customFormat="1" ht="13.5" x14ac:dyDescent="0.25">
      <c r="A5882" s="383">
        <v>87738</v>
      </c>
      <c r="B5882" s="383" t="s">
        <v>14997</v>
      </c>
      <c r="C5882" s="383" t="s">
        <v>4</v>
      </c>
      <c r="D5882" s="384">
        <v>58.75</v>
      </c>
    </row>
    <row r="5883" spans="1:4" s="380" customFormat="1" ht="13.5" x14ac:dyDescent="0.25">
      <c r="A5883" s="383">
        <v>87739</v>
      </c>
      <c r="B5883" s="383" t="s">
        <v>14998</v>
      </c>
      <c r="C5883" s="383" t="s">
        <v>4</v>
      </c>
      <c r="D5883" s="384">
        <v>64.23</v>
      </c>
    </row>
    <row r="5884" spans="1:4" s="380" customFormat="1" ht="13.5" x14ac:dyDescent="0.25">
      <c r="A5884" s="383">
        <v>87745</v>
      </c>
      <c r="B5884" s="383" t="s">
        <v>14999</v>
      </c>
      <c r="C5884" s="383" t="s">
        <v>4</v>
      </c>
      <c r="D5884" s="384">
        <v>43.06</v>
      </c>
    </row>
    <row r="5885" spans="1:4" s="380" customFormat="1" ht="13.5" x14ac:dyDescent="0.25">
      <c r="A5885" s="383">
        <v>87747</v>
      </c>
      <c r="B5885" s="383" t="s">
        <v>15000</v>
      </c>
      <c r="C5885" s="383" t="s">
        <v>4</v>
      </c>
      <c r="D5885" s="384">
        <v>47.39</v>
      </c>
    </row>
    <row r="5886" spans="1:4" s="380" customFormat="1" ht="13.5" x14ac:dyDescent="0.25">
      <c r="A5886" s="383">
        <v>87748</v>
      </c>
      <c r="B5886" s="383" t="s">
        <v>15001</v>
      </c>
      <c r="C5886" s="383" t="s">
        <v>4</v>
      </c>
      <c r="D5886" s="384">
        <v>74.78</v>
      </c>
    </row>
    <row r="5887" spans="1:4" s="380" customFormat="1" ht="13.5" x14ac:dyDescent="0.25">
      <c r="A5887" s="383">
        <v>87749</v>
      </c>
      <c r="B5887" s="383" t="s">
        <v>15002</v>
      </c>
      <c r="C5887" s="383" t="s">
        <v>4</v>
      </c>
      <c r="D5887" s="384">
        <v>82.4</v>
      </c>
    </row>
    <row r="5888" spans="1:4" s="380" customFormat="1" ht="13.5" x14ac:dyDescent="0.25">
      <c r="A5888" s="383">
        <v>87755</v>
      </c>
      <c r="B5888" s="383" t="s">
        <v>15003</v>
      </c>
      <c r="C5888" s="383" t="s">
        <v>4</v>
      </c>
      <c r="D5888" s="384">
        <v>41.23</v>
      </c>
    </row>
    <row r="5889" spans="1:4" s="380" customFormat="1" ht="13.5" x14ac:dyDescent="0.25">
      <c r="A5889" s="383">
        <v>87757</v>
      </c>
      <c r="B5889" s="383" t="s">
        <v>15004</v>
      </c>
      <c r="C5889" s="383" t="s">
        <v>4</v>
      </c>
      <c r="D5889" s="384">
        <v>45.56</v>
      </c>
    </row>
    <row r="5890" spans="1:4" s="380" customFormat="1" ht="13.5" x14ac:dyDescent="0.25">
      <c r="A5890" s="383">
        <v>87758</v>
      </c>
      <c r="B5890" s="383" t="s">
        <v>15005</v>
      </c>
      <c r="C5890" s="383" t="s">
        <v>4</v>
      </c>
      <c r="D5890" s="384">
        <v>72.95</v>
      </c>
    </row>
    <row r="5891" spans="1:4" s="380" customFormat="1" ht="13.5" x14ac:dyDescent="0.25">
      <c r="A5891" s="383">
        <v>87759</v>
      </c>
      <c r="B5891" s="383" t="s">
        <v>15006</v>
      </c>
      <c r="C5891" s="383" t="s">
        <v>4</v>
      </c>
      <c r="D5891" s="384">
        <v>80.569999999999993</v>
      </c>
    </row>
    <row r="5892" spans="1:4" s="380" customFormat="1" ht="13.5" x14ac:dyDescent="0.25">
      <c r="A5892" s="383">
        <v>87765</v>
      </c>
      <c r="B5892" s="383" t="s">
        <v>15007</v>
      </c>
      <c r="C5892" s="383" t="s">
        <v>4</v>
      </c>
      <c r="D5892" s="384">
        <v>47.12</v>
      </c>
    </row>
    <row r="5893" spans="1:4" s="380" customFormat="1" ht="13.5" x14ac:dyDescent="0.25">
      <c r="A5893" s="383">
        <v>87767</v>
      </c>
      <c r="B5893" s="383" t="s">
        <v>15008</v>
      </c>
      <c r="C5893" s="383" t="s">
        <v>4</v>
      </c>
      <c r="D5893" s="384">
        <v>52.44</v>
      </c>
    </row>
    <row r="5894" spans="1:4" s="380" customFormat="1" ht="13.5" x14ac:dyDescent="0.25">
      <c r="A5894" s="383">
        <v>87768</v>
      </c>
      <c r="B5894" s="383" t="s">
        <v>15009</v>
      </c>
      <c r="C5894" s="383" t="s">
        <v>4</v>
      </c>
      <c r="D5894" s="384">
        <v>86.12</v>
      </c>
    </row>
    <row r="5895" spans="1:4" s="380" customFormat="1" ht="13.5" x14ac:dyDescent="0.25">
      <c r="A5895" s="383">
        <v>87769</v>
      </c>
      <c r="B5895" s="383" t="s">
        <v>15010</v>
      </c>
      <c r="C5895" s="383" t="s">
        <v>4</v>
      </c>
      <c r="D5895" s="384">
        <v>95.49</v>
      </c>
    </row>
    <row r="5896" spans="1:4" s="380" customFormat="1" ht="13.5" x14ac:dyDescent="0.25">
      <c r="A5896" s="383">
        <v>88470</v>
      </c>
      <c r="B5896" s="383" t="s">
        <v>15011</v>
      </c>
      <c r="C5896" s="383" t="s">
        <v>4</v>
      </c>
      <c r="D5896" s="384">
        <v>17.25</v>
      </c>
    </row>
    <row r="5897" spans="1:4" s="380" customFormat="1" ht="13.5" x14ac:dyDescent="0.25">
      <c r="A5897" s="383">
        <v>88471</v>
      </c>
      <c r="B5897" s="383" t="s">
        <v>15012</v>
      </c>
      <c r="C5897" s="383" t="s">
        <v>4</v>
      </c>
      <c r="D5897" s="384">
        <v>21.68</v>
      </c>
    </row>
    <row r="5898" spans="1:4" s="380" customFormat="1" ht="13.5" x14ac:dyDescent="0.25">
      <c r="A5898" s="383">
        <v>88472</v>
      </c>
      <c r="B5898" s="383" t="s">
        <v>15013</v>
      </c>
      <c r="C5898" s="383" t="s">
        <v>4</v>
      </c>
      <c r="D5898" s="384">
        <v>25.2</v>
      </c>
    </row>
    <row r="5899" spans="1:4" s="380" customFormat="1" ht="13.5" x14ac:dyDescent="0.25">
      <c r="A5899" s="383">
        <v>88476</v>
      </c>
      <c r="B5899" s="383" t="s">
        <v>15014</v>
      </c>
      <c r="C5899" s="383" t="s">
        <v>4</v>
      </c>
      <c r="D5899" s="384">
        <v>14.93</v>
      </c>
    </row>
    <row r="5900" spans="1:4" s="380" customFormat="1" ht="13.5" x14ac:dyDescent="0.25">
      <c r="A5900" s="383">
        <v>88477</v>
      </c>
      <c r="B5900" s="383" t="s">
        <v>15015</v>
      </c>
      <c r="C5900" s="383" t="s">
        <v>4</v>
      </c>
      <c r="D5900" s="384">
        <v>20.55</v>
      </c>
    </row>
    <row r="5901" spans="1:4" s="380" customFormat="1" ht="13.5" x14ac:dyDescent="0.25">
      <c r="A5901" s="383">
        <v>88478</v>
      </c>
      <c r="B5901" s="383" t="s">
        <v>15016</v>
      </c>
      <c r="C5901" s="383" t="s">
        <v>4</v>
      </c>
      <c r="D5901" s="384">
        <v>25.16</v>
      </c>
    </row>
    <row r="5902" spans="1:4" s="380" customFormat="1" ht="13.5" x14ac:dyDescent="0.25">
      <c r="A5902" s="383">
        <v>90930</v>
      </c>
      <c r="B5902" s="383" t="s">
        <v>15017</v>
      </c>
      <c r="C5902" s="383" t="s">
        <v>4</v>
      </c>
      <c r="D5902" s="384">
        <v>66.819999999999993</v>
      </c>
    </row>
    <row r="5903" spans="1:4" s="380" customFormat="1" ht="13.5" x14ac:dyDescent="0.25">
      <c r="A5903" s="383">
        <v>90932</v>
      </c>
      <c r="B5903" s="383" t="s">
        <v>15018</v>
      </c>
      <c r="C5903" s="383" t="s">
        <v>4</v>
      </c>
      <c r="D5903" s="384">
        <v>72.91</v>
      </c>
    </row>
    <row r="5904" spans="1:4" s="380" customFormat="1" ht="13.5" x14ac:dyDescent="0.25">
      <c r="A5904" s="383">
        <v>90933</v>
      </c>
      <c r="B5904" s="383" t="s">
        <v>15019</v>
      </c>
      <c r="C5904" s="383" t="s">
        <v>4</v>
      </c>
      <c r="D5904" s="384">
        <v>111.48</v>
      </c>
    </row>
    <row r="5905" spans="1:4" s="380" customFormat="1" ht="13.5" x14ac:dyDescent="0.25">
      <c r="A5905" s="383">
        <v>90934</v>
      </c>
      <c r="B5905" s="383" t="s">
        <v>15020</v>
      </c>
      <c r="C5905" s="383" t="s">
        <v>4</v>
      </c>
      <c r="D5905" s="384">
        <v>122.22</v>
      </c>
    </row>
    <row r="5906" spans="1:4" s="380" customFormat="1" ht="13.5" x14ac:dyDescent="0.25">
      <c r="A5906" s="383">
        <v>90940</v>
      </c>
      <c r="B5906" s="383" t="s">
        <v>15021</v>
      </c>
      <c r="C5906" s="383" t="s">
        <v>4</v>
      </c>
      <c r="D5906" s="384">
        <v>71.11</v>
      </c>
    </row>
    <row r="5907" spans="1:4" s="380" customFormat="1" ht="13.5" x14ac:dyDescent="0.25">
      <c r="A5907" s="383">
        <v>90942</v>
      </c>
      <c r="B5907" s="383" t="s">
        <v>15022</v>
      </c>
      <c r="C5907" s="383" t="s">
        <v>4</v>
      </c>
      <c r="D5907" s="384">
        <v>77.739999999999995</v>
      </c>
    </row>
    <row r="5908" spans="1:4" s="380" customFormat="1" ht="13.5" x14ac:dyDescent="0.25">
      <c r="A5908" s="383">
        <v>90943</v>
      </c>
      <c r="B5908" s="383" t="s">
        <v>15023</v>
      </c>
      <c r="C5908" s="383" t="s">
        <v>4</v>
      </c>
      <c r="D5908" s="384">
        <v>119.74</v>
      </c>
    </row>
    <row r="5909" spans="1:4" s="380" customFormat="1" ht="13.5" x14ac:dyDescent="0.25">
      <c r="A5909" s="383">
        <v>90944</v>
      </c>
      <c r="B5909" s="383" t="s">
        <v>15024</v>
      </c>
      <c r="C5909" s="383" t="s">
        <v>4</v>
      </c>
      <c r="D5909" s="384">
        <v>131.44</v>
      </c>
    </row>
    <row r="5910" spans="1:4" s="380" customFormat="1" ht="13.5" x14ac:dyDescent="0.25">
      <c r="A5910" s="383">
        <v>90950</v>
      </c>
      <c r="B5910" s="383" t="s">
        <v>15025</v>
      </c>
      <c r="C5910" s="383" t="s">
        <v>4</v>
      </c>
      <c r="D5910" s="384">
        <v>78.94</v>
      </c>
    </row>
    <row r="5911" spans="1:4" s="380" customFormat="1" ht="13.5" x14ac:dyDescent="0.25">
      <c r="A5911" s="383">
        <v>90952</v>
      </c>
      <c r="B5911" s="383" t="s">
        <v>15026</v>
      </c>
      <c r="C5911" s="383" t="s">
        <v>4</v>
      </c>
      <c r="D5911" s="384">
        <v>86.57</v>
      </c>
    </row>
    <row r="5912" spans="1:4" s="380" customFormat="1" ht="13.5" x14ac:dyDescent="0.25">
      <c r="A5912" s="383">
        <v>90953</v>
      </c>
      <c r="B5912" s="383" t="s">
        <v>15027</v>
      </c>
      <c r="C5912" s="383" t="s">
        <v>4</v>
      </c>
      <c r="D5912" s="384">
        <v>134.86000000000001</v>
      </c>
    </row>
    <row r="5913" spans="1:4" s="380" customFormat="1" ht="13.5" x14ac:dyDescent="0.25">
      <c r="A5913" s="383">
        <v>90954</v>
      </c>
      <c r="B5913" s="383" t="s">
        <v>15028</v>
      </c>
      <c r="C5913" s="383" t="s">
        <v>4</v>
      </c>
      <c r="D5913" s="384">
        <v>148.31</v>
      </c>
    </row>
    <row r="5914" spans="1:4" s="380" customFormat="1" ht="13.5" x14ac:dyDescent="0.25">
      <c r="A5914" s="383">
        <v>94438</v>
      </c>
      <c r="B5914" s="383" t="s">
        <v>5339</v>
      </c>
      <c r="C5914" s="383" t="s">
        <v>4</v>
      </c>
      <c r="D5914" s="384">
        <v>36.17</v>
      </c>
    </row>
    <row r="5915" spans="1:4" s="380" customFormat="1" ht="13.5" x14ac:dyDescent="0.25">
      <c r="A5915" s="383">
        <v>94439</v>
      </c>
      <c r="B5915" s="383" t="s">
        <v>5340</v>
      </c>
      <c r="C5915" s="383" t="s">
        <v>4</v>
      </c>
      <c r="D5915" s="384">
        <v>40.840000000000003</v>
      </c>
    </row>
    <row r="5916" spans="1:4" s="380" customFormat="1" ht="13.5" x14ac:dyDescent="0.25">
      <c r="A5916" s="383">
        <v>94779</v>
      </c>
      <c r="B5916" s="383" t="s">
        <v>5341</v>
      </c>
      <c r="C5916" s="383" t="s">
        <v>4</v>
      </c>
      <c r="D5916" s="384">
        <v>34.840000000000003</v>
      </c>
    </row>
    <row r="5917" spans="1:4" s="380" customFormat="1" ht="13.5" x14ac:dyDescent="0.25">
      <c r="A5917" s="383">
        <v>94782</v>
      </c>
      <c r="B5917" s="383" t="s">
        <v>5342</v>
      </c>
      <c r="C5917" s="383" t="s">
        <v>4</v>
      </c>
      <c r="D5917" s="384">
        <v>40.03</v>
      </c>
    </row>
    <row r="5918" spans="1:4" s="380" customFormat="1" ht="13.5" x14ac:dyDescent="0.25">
      <c r="A5918" s="383">
        <v>102803</v>
      </c>
      <c r="B5918" s="383" t="s">
        <v>15029</v>
      </c>
      <c r="C5918" s="383" t="s">
        <v>4</v>
      </c>
      <c r="D5918" s="384">
        <v>1.98</v>
      </c>
    </row>
    <row r="5919" spans="1:4" s="380" customFormat="1" ht="13.5" x14ac:dyDescent="0.25">
      <c r="A5919" s="383">
        <v>101742</v>
      </c>
      <c r="B5919" s="383" t="s">
        <v>5343</v>
      </c>
      <c r="C5919" s="383" t="s">
        <v>51</v>
      </c>
      <c r="D5919" s="384">
        <v>60.07</v>
      </c>
    </row>
    <row r="5920" spans="1:4" s="380" customFormat="1" ht="13.5" x14ac:dyDescent="0.25">
      <c r="A5920" s="383">
        <v>87871</v>
      </c>
      <c r="B5920" s="383" t="s">
        <v>5344</v>
      </c>
      <c r="C5920" s="383" t="s">
        <v>4</v>
      </c>
      <c r="D5920" s="384">
        <v>11</v>
      </c>
    </row>
    <row r="5921" spans="1:4" s="380" customFormat="1" ht="13.5" x14ac:dyDescent="0.25">
      <c r="A5921" s="383">
        <v>87872</v>
      </c>
      <c r="B5921" s="383" t="s">
        <v>5345</v>
      </c>
      <c r="C5921" s="383" t="s">
        <v>4</v>
      </c>
      <c r="D5921" s="384">
        <v>10.36</v>
      </c>
    </row>
    <row r="5922" spans="1:4" s="380" customFormat="1" ht="13.5" x14ac:dyDescent="0.25">
      <c r="A5922" s="383">
        <v>87873</v>
      </c>
      <c r="B5922" s="383" t="s">
        <v>5346</v>
      </c>
      <c r="C5922" s="383" t="s">
        <v>4</v>
      </c>
      <c r="D5922" s="384">
        <v>5.42</v>
      </c>
    </row>
    <row r="5923" spans="1:4" s="380" customFormat="1" ht="13.5" x14ac:dyDescent="0.25">
      <c r="A5923" s="383">
        <v>87874</v>
      </c>
      <c r="B5923" s="383" t="s">
        <v>5347</v>
      </c>
      <c r="C5923" s="383" t="s">
        <v>4</v>
      </c>
      <c r="D5923" s="384">
        <v>5.28</v>
      </c>
    </row>
    <row r="5924" spans="1:4" s="380" customFormat="1" ht="13.5" x14ac:dyDescent="0.25">
      <c r="A5924" s="383">
        <v>87876</v>
      </c>
      <c r="B5924" s="383" t="s">
        <v>5348</v>
      </c>
      <c r="C5924" s="383" t="s">
        <v>4</v>
      </c>
      <c r="D5924" s="384">
        <v>6.39</v>
      </c>
    </row>
    <row r="5925" spans="1:4" s="380" customFormat="1" ht="13.5" x14ac:dyDescent="0.25">
      <c r="A5925" s="383">
        <v>87877</v>
      </c>
      <c r="B5925" s="383" t="s">
        <v>5349</v>
      </c>
      <c r="C5925" s="383" t="s">
        <v>4</v>
      </c>
      <c r="D5925" s="384">
        <v>6.08</v>
      </c>
    </row>
    <row r="5926" spans="1:4" s="380" customFormat="1" ht="13.5" x14ac:dyDescent="0.25">
      <c r="A5926" s="383">
        <v>87878</v>
      </c>
      <c r="B5926" s="383" t="s">
        <v>5350</v>
      </c>
      <c r="C5926" s="383" t="s">
        <v>4</v>
      </c>
      <c r="D5926" s="384">
        <v>4.13</v>
      </c>
    </row>
    <row r="5927" spans="1:4" s="380" customFormat="1" ht="13.5" x14ac:dyDescent="0.25">
      <c r="A5927" s="383">
        <v>87879</v>
      </c>
      <c r="B5927" s="383" t="s">
        <v>286</v>
      </c>
      <c r="C5927" s="383" t="s">
        <v>4</v>
      </c>
      <c r="D5927" s="384">
        <v>3.67</v>
      </c>
    </row>
    <row r="5928" spans="1:4" s="380" customFormat="1" ht="13.5" x14ac:dyDescent="0.25">
      <c r="A5928" s="383">
        <v>87881</v>
      </c>
      <c r="B5928" s="383" t="s">
        <v>5351</v>
      </c>
      <c r="C5928" s="383" t="s">
        <v>4</v>
      </c>
      <c r="D5928" s="384">
        <v>5.31</v>
      </c>
    </row>
    <row r="5929" spans="1:4" s="380" customFormat="1" ht="13.5" x14ac:dyDescent="0.25">
      <c r="A5929" s="383">
        <v>87882</v>
      </c>
      <c r="B5929" s="383" t="s">
        <v>5352</v>
      </c>
      <c r="C5929" s="383" t="s">
        <v>4</v>
      </c>
      <c r="D5929" s="384">
        <v>5.17</v>
      </c>
    </row>
    <row r="5930" spans="1:4" s="380" customFormat="1" ht="13.5" x14ac:dyDescent="0.25">
      <c r="A5930" s="383">
        <v>87884</v>
      </c>
      <c r="B5930" s="383" t="s">
        <v>5353</v>
      </c>
      <c r="C5930" s="383" t="s">
        <v>4</v>
      </c>
      <c r="D5930" s="384">
        <v>6.28</v>
      </c>
    </row>
    <row r="5931" spans="1:4" s="380" customFormat="1" ht="13.5" x14ac:dyDescent="0.25">
      <c r="A5931" s="383">
        <v>87885</v>
      </c>
      <c r="B5931" s="383" t="s">
        <v>5354</v>
      </c>
      <c r="C5931" s="383" t="s">
        <v>4</v>
      </c>
      <c r="D5931" s="384">
        <v>5.97</v>
      </c>
    </row>
    <row r="5932" spans="1:4" s="380" customFormat="1" ht="13.5" x14ac:dyDescent="0.25">
      <c r="A5932" s="383">
        <v>87886</v>
      </c>
      <c r="B5932" s="383" t="s">
        <v>5355</v>
      </c>
      <c r="C5932" s="383" t="s">
        <v>4</v>
      </c>
      <c r="D5932" s="384">
        <v>17.239999999999998</v>
      </c>
    </row>
    <row r="5933" spans="1:4" s="380" customFormat="1" ht="13.5" x14ac:dyDescent="0.25">
      <c r="A5933" s="383">
        <v>87887</v>
      </c>
      <c r="B5933" s="383" t="s">
        <v>5356</v>
      </c>
      <c r="C5933" s="383" t="s">
        <v>4</v>
      </c>
      <c r="D5933" s="384">
        <v>16.600000000000001</v>
      </c>
    </row>
    <row r="5934" spans="1:4" s="380" customFormat="1" ht="13.5" x14ac:dyDescent="0.25">
      <c r="A5934" s="383">
        <v>87888</v>
      </c>
      <c r="B5934" s="383" t="s">
        <v>5357</v>
      </c>
      <c r="C5934" s="383" t="s">
        <v>4</v>
      </c>
      <c r="D5934" s="384">
        <v>6.72</v>
      </c>
    </row>
    <row r="5935" spans="1:4" s="380" customFormat="1" ht="13.5" x14ac:dyDescent="0.25">
      <c r="A5935" s="383">
        <v>87889</v>
      </c>
      <c r="B5935" s="383" t="s">
        <v>5358</v>
      </c>
      <c r="C5935" s="383" t="s">
        <v>4</v>
      </c>
      <c r="D5935" s="384">
        <v>6.58</v>
      </c>
    </row>
    <row r="5936" spans="1:4" s="380" customFormat="1" ht="13.5" x14ac:dyDescent="0.25">
      <c r="A5936" s="383">
        <v>87891</v>
      </c>
      <c r="B5936" s="383" t="s">
        <v>5359</v>
      </c>
      <c r="C5936" s="383" t="s">
        <v>4</v>
      </c>
      <c r="D5936" s="384">
        <v>7.69</v>
      </c>
    </row>
    <row r="5937" spans="1:4" s="380" customFormat="1" ht="13.5" x14ac:dyDescent="0.25">
      <c r="A5937" s="383">
        <v>87892</v>
      </c>
      <c r="B5937" s="383" t="s">
        <v>5360</v>
      </c>
      <c r="C5937" s="383" t="s">
        <v>4</v>
      </c>
      <c r="D5937" s="384">
        <v>7.38</v>
      </c>
    </row>
    <row r="5938" spans="1:4" s="380" customFormat="1" ht="13.5" x14ac:dyDescent="0.25">
      <c r="A5938" s="383">
        <v>87893</v>
      </c>
      <c r="B5938" s="383" t="s">
        <v>5361</v>
      </c>
      <c r="C5938" s="383" t="s">
        <v>4</v>
      </c>
      <c r="D5938" s="384">
        <v>6.39</v>
      </c>
    </row>
    <row r="5939" spans="1:4" s="380" customFormat="1" ht="13.5" x14ac:dyDescent="0.25">
      <c r="A5939" s="383">
        <v>87894</v>
      </c>
      <c r="B5939" s="383" t="s">
        <v>5362</v>
      </c>
      <c r="C5939" s="383" t="s">
        <v>4</v>
      </c>
      <c r="D5939" s="384">
        <v>5.93</v>
      </c>
    </row>
    <row r="5940" spans="1:4" s="380" customFormat="1" ht="13.5" x14ac:dyDescent="0.25">
      <c r="A5940" s="383">
        <v>87896</v>
      </c>
      <c r="B5940" s="383" t="s">
        <v>5363</v>
      </c>
      <c r="C5940" s="383" t="s">
        <v>4</v>
      </c>
      <c r="D5940" s="384">
        <v>5.86</v>
      </c>
    </row>
    <row r="5941" spans="1:4" s="380" customFormat="1" ht="13.5" x14ac:dyDescent="0.25">
      <c r="A5941" s="383">
        <v>87897</v>
      </c>
      <c r="B5941" s="383" t="s">
        <v>5364</v>
      </c>
      <c r="C5941" s="383" t="s">
        <v>4</v>
      </c>
      <c r="D5941" s="384">
        <v>5.4</v>
      </c>
    </row>
    <row r="5942" spans="1:4" s="380" customFormat="1" ht="13.5" x14ac:dyDescent="0.25">
      <c r="A5942" s="383">
        <v>87899</v>
      </c>
      <c r="B5942" s="383" t="s">
        <v>5365</v>
      </c>
      <c r="C5942" s="383" t="s">
        <v>4</v>
      </c>
      <c r="D5942" s="384">
        <v>7.88</v>
      </c>
    </row>
    <row r="5943" spans="1:4" s="380" customFormat="1" ht="13.5" x14ac:dyDescent="0.25">
      <c r="A5943" s="383">
        <v>87900</v>
      </c>
      <c r="B5943" s="383" t="s">
        <v>5366</v>
      </c>
      <c r="C5943" s="383" t="s">
        <v>4</v>
      </c>
      <c r="D5943" s="384">
        <v>7.74</v>
      </c>
    </row>
    <row r="5944" spans="1:4" s="380" customFormat="1" ht="13.5" x14ac:dyDescent="0.25">
      <c r="A5944" s="383">
        <v>87902</v>
      </c>
      <c r="B5944" s="383" t="s">
        <v>5367</v>
      </c>
      <c r="C5944" s="383" t="s">
        <v>4</v>
      </c>
      <c r="D5944" s="384">
        <v>8.85</v>
      </c>
    </row>
    <row r="5945" spans="1:4" s="380" customFormat="1" ht="13.5" x14ac:dyDescent="0.25">
      <c r="A5945" s="383">
        <v>87903</v>
      </c>
      <c r="B5945" s="383" t="s">
        <v>5368</v>
      </c>
      <c r="C5945" s="383" t="s">
        <v>4</v>
      </c>
      <c r="D5945" s="384">
        <v>8.5399999999999991</v>
      </c>
    </row>
    <row r="5946" spans="1:4" s="380" customFormat="1" ht="13.5" x14ac:dyDescent="0.25">
      <c r="A5946" s="383">
        <v>87904</v>
      </c>
      <c r="B5946" s="383" t="s">
        <v>5369</v>
      </c>
      <c r="C5946" s="383" t="s">
        <v>4</v>
      </c>
      <c r="D5946" s="384">
        <v>8.31</v>
      </c>
    </row>
    <row r="5947" spans="1:4" s="380" customFormat="1" ht="13.5" x14ac:dyDescent="0.25">
      <c r="A5947" s="383">
        <v>87905</v>
      </c>
      <c r="B5947" s="383" t="s">
        <v>5370</v>
      </c>
      <c r="C5947" s="383" t="s">
        <v>4</v>
      </c>
      <c r="D5947" s="384">
        <v>7.85</v>
      </c>
    </row>
    <row r="5948" spans="1:4" s="380" customFormat="1" ht="13.5" x14ac:dyDescent="0.25">
      <c r="A5948" s="383">
        <v>87907</v>
      </c>
      <c r="B5948" s="383" t="s">
        <v>5371</v>
      </c>
      <c r="C5948" s="383" t="s">
        <v>4</v>
      </c>
      <c r="D5948" s="384">
        <v>7.55</v>
      </c>
    </row>
    <row r="5949" spans="1:4" s="380" customFormat="1" ht="13.5" x14ac:dyDescent="0.25">
      <c r="A5949" s="383">
        <v>87908</v>
      </c>
      <c r="B5949" s="383" t="s">
        <v>5372</v>
      </c>
      <c r="C5949" s="383" t="s">
        <v>4</v>
      </c>
      <c r="D5949" s="384">
        <v>7.09</v>
      </c>
    </row>
    <row r="5950" spans="1:4" s="380" customFormat="1" ht="13.5" x14ac:dyDescent="0.25">
      <c r="A5950" s="383">
        <v>87910</v>
      </c>
      <c r="B5950" s="383" t="s">
        <v>5373</v>
      </c>
      <c r="C5950" s="383" t="s">
        <v>4</v>
      </c>
      <c r="D5950" s="384">
        <v>16.940000000000001</v>
      </c>
    </row>
    <row r="5951" spans="1:4" s="380" customFormat="1" ht="13.5" x14ac:dyDescent="0.25">
      <c r="A5951" s="383">
        <v>87911</v>
      </c>
      <c r="B5951" s="383" t="s">
        <v>5374</v>
      </c>
      <c r="C5951" s="383" t="s">
        <v>4</v>
      </c>
      <c r="D5951" s="384">
        <v>16.3</v>
      </c>
    </row>
    <row r="5952" spans="1:4" s="380" customFormat="1" ht="13.5" x14ac:dyDescent="0.25">
      <c r="A5952" s="383">
        <v>87411</v>
      </c>
      <c r="B5952" s="383" t="s">
        <v>5375</v>
      </c>
      <c r="C5952" s="383" t="s">
        <v>4</v>
      </c>
      <c r="D5952" s="384">
        <v>11.84</v>
      </c>
    </row>
    <row r="5953" spans="1:4" s="380" customFormat="1" ht="13.5" x14ac:dyDescent="0.25">
      <c r="A5953" s="383">
        <v>87412</v>
      </c>
      <c r="B5953" s="383" t="s">
        <v>5376</v>
      </c>
      <c r="C5953" s="383" t="s">
        <v>4</v>
      </c>
      <c r="D5953" s="384">
        <v>18.190000000000001</v>
      </c>
    </row>
    <row r="5954" spans="1:4" s="380" customFormat="1" ht="13.5" x14ac:dyDescent="0.25">
      <c r="A5954" s="383">
        <v>87413</v>
      </c>
      <c r="B5954" s="383" t="s">
        <v>5377</v>
      </c>
      <c r="C5954" s="383" t="s">
        <v>4</v>
      </c>
      <c r="D5954" s="384">
        <v>21.81</v>
      </c>
    </row>
    <row r="5955" spans="1:4" s="380" customFormat="1" ht="13.5" x14ac:dyDescent="0.25">
      <c r="A5955" s="383">
        <v>87414</v>
      </c>
      <c r="B5955" s="383" t="s">
        <v>5378</v>
      </c>
      <c r="C5955" s="383" t="s">
        <v>4</v>
      </c>
      <c r="D5955" s="384">
        <v>16.690000000000001</v>
      </c>
    </row>
    <row r="5956" spans="1:4" s="380" customFormat="1" ht="13.5" x14ac:dyDescent="0.25">
      <c r="A5956" s="383">
        <v>87415</v>
      </c>
      <c r="B5956" s="383" t="s">
        <v>5379</v>
      </c>
      <c r="C5956" s="383" t="s">
        <v>4</v>
      </c>
      <c r="D5956" s="384">
        <v>22.87</v>
      </c>
    </row>
    <row r="5957" spans="1:4" s="380" customFormat="1" ht="13.5" x14ac:dyDescent="0.25">
      <c r="A5957" s="383">
        <v>87416</v>
      </c>
      <c r="B5957" s="383" t="s">
        <v>5380</v>
      </c>
      <c r="C5957" s="383" t="s">
        <v>4</v>
      </c>
      <c r="D5957" s="384">
        <v>26.73</v>
      </c>
    </row>
    <row r="5958" spans="1:4" s="380" customFormat="1" ht="13.5" x14ac:dyDescent="0.25">
      <c r="A5958" s="383">
        <v>87417</v>
      </c>
      <c r="B5958" s="383" t="s">
        <v>5381</v>
      </c>
      <c r="C5958" s="383" t="s">
        <v>4</v>
      </c>
      <c r="D5958" s="384">
        <v>12.73</v>
      </c>
    </row>
    <row r="5959" spans="1:4" s="380" customFormat="1" ht="13.5" x14ac:dyDescent="0.25">
      <c r="A5959" s="383">
        <v>87418</v>
      </c>
      <c r="B5959" s="383" t="s">
        <v>5382</v>
      </c>
      <c r="C5959" s="383" t="s">
        <v>4</v>
      </c>
      <c r="D5959" s="384">
        <v>13.21</v>
      </c>
    </row>
    <row r="5960" spans="1:4" s="380" customFormat="1" ht="13.5" x14ac:dyDescent="0.25">
      <c r="A5960" s="383">
        <v>87419</v>
      </c>
      <c r="B5960" s="383" t="s">
        <v>5383</v>
      </c>
      <c r="C5960" s="383" t="s">
        <v>4</v>
      </c>
      <c r="D5960" s="384">
        <v>14.57</v>
      </c>
    </row>
    <row r="5961" spans="1:4" s="380" customFormat="1" ht="13.5" x14ac:dyDescent="0.25">
      <c r="A5961" s="383">
        <v>87420</v>
      </c>
      <c r="B5961" s="383" t="s">
        <v>5384</v>
      </c>
      <c r="C5961" s="383" t="s">
        <v>4</v>
      </c>
      <c r="D5961" s="384">
        <v>18.3</v>
      </c>
    </row>
    <row r="5962" spans="1:4" s="380" customFormat="1" ht="13.5" x14ac:dyDescent="0.25">
      <c r="A5962" s="383">
        <v>87421</v>
      </c>
      <c r="B5962" s="383" t="s">
        <v>5385</v>
      </c>
      <c r="C5962" s="383" t="s">
        <v>4</v>
      </c>
      <c r="D5962" s="384">
        <v>18.78</v>
      </c>
    </row>
    <row r="5963" spans="1:4" s="380" customFormat="1" ht="13.5" x14ac:dyDescent="0.25">
      <c r="A5963" s="383">
        <v>87422</v>
      </c>
      <c r="B5963" s="383" t="s">
        <v>5386</v>
      </c>
      <c r="C5963" s="383" t="s">
        <v>4</v>
      </c>
      <c r="D5963" s="384">
        <v>20.149999999999999</v>
      </c>
    </row>
    <row r="5964" spans="1:4" s="380" customFormat="1" ht="13.5" x14ac:dyDescent="0.25">
      <c r="A5964" s="383">
        <v>87423</v>
      </c>
      <c r="B5964" s="383" t="s">
        <v>5387</v>
      </c>
      <c r="C5964" s="383" t="s">
        <v>4</v>
      </c>
      <c r="D5964" s="384">
        <v>26.02</v>
      </c>
    </row>
    <row r="5965" spans="1:4" s="380" customFormat="1" ht="13.5" x14ac:dyDescent="0.25">
      <c r="A5965" s="383">
        <v>87424</v>
      </c>
      <c r="B5965" s="383" t="s">
        <v>5388</v>
      </c>
      <c r="C5965" s="383" t="s">
        <v>4</v>
      </c>
      <c r="D5965" s="384">
        <v>26.73</v>
      </c>
    </row>
    <row r="5966" spans="1:4" s="380" customFormat="1" ht="13.5" x14ac:dyDescent="0.25">
      <c r="A5966" s="383">
        <v>87425</v>
      </c>
      <c r="B5966" s="383" t="s">
        <v>5389</v>
      </c>
      <c r="C5966" s="383" t="s">
        <v>4</v>
      </c>
      <c r="D5966" s="384">
        <v>27.85</v>
      </c>
    </row>
    <row r="5967" spans="1:4" s="380" customFormat="1" ht="13.5" x14ac:dyDescent="0.25">
      <c r="A5967" s="383">
        <v>87426</v>
      </c>
      <c r="B5967" s="383" t="s">
        <v>5390</v>
      </c>
      <c r="C5967" s="383" t="s">
        <v>4</v>
      </c>
      <c r="D5967" s="384">
        <v>29.87</v>
      </c>
    </row>
    <row r="5968" spans="1:4" s="380" customFormat="1" ht="13.5" x14ac:dyDescent="0.25">
      <c r="A5968" s="383">
        <v>87427</v>
      </c>
      <c r="B5968" s="383" t="s">
        <v>5391</v>
      </c>
      <c r="C5968" s="383" t="s">
        <v>4</v>
      </c>
      <c r="D5968" s="384">
        <v>30.59</v>
      </c>
    </row>
    <row r="5969" spans="1:4" s="380" customFormat="1" ht="13.5" x14ac:dyDescent="0.25">
      <c r="A5969" s="383">
        <v>87428</v>
      </c>
      <c r="B5969" s="383" t="s">
        <v>5392</v>
      </c>
      <c r="C5969" s="383" t="s">
        <v>4</v>
      </c>
      <c r="D5969" s="384">
        <v>31.72</v>
      </c>
    </row>
    <row r="5970" spans="1:4" s="380" customFormat="1" ht="13.5" x14ac:dyDescent="0.25">
      <c r="A5970" s="383">
        <v>87429</v>
      </c>
      <c r="B5970" s="383" t="s">
        <v>5393</v>
      </c>
      <c r="C5970" s="383" t="s">
        <v>4</v>
      </c>
      <c r="D5970" s="384">
        <v>16.43</v>
      </c>
    </row>
    <row r="5971" spans="1:4" s="380" customFormat="1" ht="13.5" x14ac:dyDescent="0.25">
      <c r="A5971" s="383">
        <v>87430</v>
      </c>
      <c r="B5971" s="383" t="s">
        <v>5394</v>
      </c>
      <c r="C5971" s="383" t="s">
        <v>4</v>
      </c>
      <c r="D5971" s="384">
        <v>16.91</v>
      </c>
    </row>
    <row r="5972" spans="1:4" s="380" customFormat="1" ht="13.5" x14ac:dyDescent="0.25">
      <c r="A5972" s="383">
        <v>87431</v>
      </c>
      <c r="B5972" s="383" t="s">
        <v>5395</v>
      </c>
      <c r="C5972" s="383" t="s">
        <v>4</v>
      </c>
      <c r="D5972" s="384">
        <v>17.149999999999999</v>
      </c>
    </row>
    <row r="5973" spans="1:4" s="380" customFormat="1" ht="13.5" x14ac:dyDescent="0.25">
      <c r="A5973" s="383">
        <v>87432</v>
      </c>
      <c r="B5973" s="383" t="s">
        <v>5396</v>
      </c>
      <c r="C5973" s="383" t="s">
        <v>4</v>
      </c>
      <c r="D5973" s="384">
        <v>23.25</v>
      </c>
    </row>
    <row r="5974" spans="1:4" s="380" customFormat="1" ht="13.5" x14ac:dyDescent="0.25">
      <c r="A5974" s="383">
        <v>87433</v>
      </c>
      <c r="B5974" s="383" t="s">
        <v>5397</v>
      </c>
      <c r="C5974" s="383" t="s">
        <v>4</v>
      </c>
      <c r="D5974" s="384">
        <v>24.2</v>
      </c>
    </row>
    <row r="5975" spans="1:4" s="380" customFormat="1" ht="13.5" x14ac:dyDescent="0.25">
      <c r="A5975" s="383">
        <v>87434</v>
      </c>
      <c r="B5975" s="383" t="s">
        <v>5398</v>
      </c>
      <c r="C5975" s="383" t="s">
        <v>4</v>
      </c>
      <c r="D5975" s="384">
        <v>24.86</v>
      </c>
    </row>
    <row r="5976" spans="1:4" s="380" customFormat="1" ht="13.5" x14ac:dyDescent="0.25">
      <c r="A5976" s="383">
        <v>87435</v>
      </c>
      <c r="B5976" s="383" t="s">
        <v>5399</v>
      </c>
      <c r="C5976" s="383" t="s">
        <v>4</v>
      </c>
      <c r="D5976" s="384">
        <v>26.23</v>
      </c>
    </row>
    <row r="5977" spans="1:4" s="380" customFormat="1" ht="13.5" x14ac:dyDescent="0.25">
      <c r="A5977" s="383">
        <v>87436</v>
      </c>
      <c r="B5977" s="383" t="s">
        <v>5400</v>
      </c>
      <c r="C5977" s="383" t="s">
        <v>4</v>
      </c>
      <c r="D5977" s="384">
        <v>27.83</v>
      </c>
    </row>
    <row r="5978" spans="1:4" s="380" customFormat="1" ht="13.5" x14ac:dyDescent="0.25">
      <c r="A5978" s="383">
        <v>87437</v>
      </c>
      <c r="B5978" s="383" t="s">
        <v>5401</v>
      </c>
      <c r="C5978" s="383" t="s">
        <v>4</v>
      </c>
      <c r="D5978" s="384">
        <v>28.96</v>
      </c>
    </row>
    <row r="5979" spans="1:4" s="380" customFormat="1" ht="13.5" x14ac:dyDescent="0.25">
      <c r="A5979" s="383">
        <v>87438</v>
      </c>
      <c r="B5979" s="383" t="s">
        <v>5402</v>
      </c>
      <c r="C5979" s="383" t="s">
        <v>4</v>
      </c>
      <c r="D5979" s="384">
        <v>32.159999999999997</v>
      </c>
    </row>
    <row r="5980" spans="1:4" s="380" customFormat="1" ht="13.5" x14ac:dyDescent="0.25">
      <c r="A5980" s="383">
        <v>87439</v>
      </c>
      <c r="B5980" s="383" t="s">
        <v>5403</v>
      </c>
      <c r="C5980" s="383" t="s">
        <v>4</v>
      </c>
      <c r="D5980" s="384">
        <v>34.18</v>
      </c>
    </row>
    <row r="5981" spans="1:4" s="380" customFormat="1" ht="13.5" x14ac:dyDescent="0.25">
      <c r="A5981" s="383">
        <v>87440</v>
      </c>
      <c r="B5981" s="383" t="s">
        <v>5404</v>
      </c>
      <c r="C5981" s="383" t="s">
        <v>4</v>
      </c>
      <c r="D5981" s="384">
        <v>35.130000000000003</v>
      </c>
    </row>
    <row r="5982" spans="1:4" s="380" customFormat="1" ht="13.5" x14ac:dyDescent="0.25">
      <c r="A5982" s="383">
        <v>87527</v>
      </c>
      <c r="B5982" s="383" t="s">
        <v>5405</v>
      </c>
      <c r="C5982" s="383" t="s">
        <v>4</v>
      </c>
      <c r="D5982" s="384">
        <v>35.9</v>
      </c>
    </row>
    <row r="5983" spans="1:4" s="380" customFormat="1" ht="13.5" x14ac:dyDescent="0.25">
      <c r="A5983" s="383">
        <v>87528</v>
      </c>
      <c r="B5983" s="383" t="s">
        <v>5406</v>
      </c>
      <c r="C5983" s="383" t="s">
        <v>4</v>
      </c>
      <c r="D5983" s="384">
        <v>39.86</v>
      </c>
    </row>
    <row r="5984" spans="1:4" s="380" customFormat="1" ht="13.5" x14ac:dyDescent="0.25">
      <c r="A5984" s="383">
        <v>87529</v>
      </c>
      <c r="B5984" s="383" t="s">
        <v>5407</v>
      </c>
      <c r="C5984" s="383" t="s">
        <v>4</v>
      </c>
      <c r="D5984" s="384">
        <v>32.57</v>
      </c>
    </row>
    <row r="5985" spans="1:4" s="380" customFormat="1" ht="13.5" x14ac:dyDescent="0.25">
      <c r="A5985" s="383">
        <v>87530</v>
      </c>
      <c r="B5985" s="383" t="s">
        <v>5408</v>
      </c>
      <c r="C5985" s="383" t="s">
        <v>4</v>
      </c>
      <c r="D5985" s="384">
        <v>36.53</v>
      </c>
    </row>
    <row r="5986" spans="1:4" s="380" customFormat="1" ht="13.5" x14ac:dyDescent="0.25">
      <c r="A5986" s="383">
        <v>87531</v>
      </c>
      <c r="B5986" s="383" t="s">
        <v>5409</v>
      </c>
      <c r="C5986" s="383" t="s">
        <v>4</v>
      </c>
      <c r="D5986" s="384">
        <v>31.38</v>
      </c>
    </row>
    <row r="5987" spans="1:4" s="380" customFormat="1" ht="13.5" x14ac:dyDescent="0.25">
      <c r="A5987" s="383">
        <v>87532</v>
      </c>
      <c r="B5987" s="383" t="s">
        <v>5410</v>
      </c>
      <c r="C5987" s="383" t="s">
        <v>4</v>
      </c>
      <c r="D5987" s="384">
        <v>35.340000000000003</v>
      </c>
    </row>
    <row r="5988" spans="1:4" s="380" customFormat="1" ht="13.5" x14ac:dyDescent="0.25">
      <c r="A5988" s="383">
        <v>87535</v>
      </c>
      <c r="B5988" s="383" t="s">
        <v>5411</v>
      </c>
      <c r="C5988" s="383" t="s">
        <v>4</v>
      </c>
      <c r="D5988" s="384">
        <v>28.04</v>
      </c>
    </row>
    <row r="5989" spans="1:4" s="380" customFormat="1" ht="13.5" x14ac:dyDescent="0.25">
      <c r="A5989" s="383">
        <v>87536</v>
      </c>
      <c r="B5989" s="383" t="s">
        <v>5412</v>
      </c>
      <c r="C5989" s="383" t="s">
        <v>4</v>
      </c>
      <c r="D5989" s="384">
        <v>32</v>
      </c>
    </row>
    <row r="5990" spans="1:4" s="380" customFormat="1" ht="13.5" x14ac:dyDescent="0.25">
      <c r="A5990" s="383">
        <v>87537</v>
      </c>
      <c r="B5990" s="383" t="s">
        <v>5413</v>
      </c>
      <c r="C5990" s="383" t="s">
        <v>4</v>
      </c>
      <c r="D5990" s="384">
        <v>55.79</v>
      </c>
    </row>
    <row r="5991" spans="1:4" s="380" customFormat="1" ht="13.5" x14ac:dyDescent="0.25">
      <c r="A5991" s="383">
        <v>87538</v>
      </c>
      <c r="B5991" s="383" t="s">
        <v>5414</v>
      </c>
      <c r="C5991" s="383" t="s">
        <v>4</v>
      </c>
      <c r="D5991" s="384">
        <v>52.92</v>
      </c>
    </row>
    <row r="5992" spans="1:4" s="380" customFormat="1" ht="13.5" x14ac:dyDescent="0.25">
      <c r="A5992" s="383">
        <v>87539</v>
      </c>
      <c r="B5992" s="383" t="s">
        <v>5415</v>
      </c>
      <c r="C5992" s="383" t="s">
        <v>4</v>
      </c>
      <c r="D5992" s="384">
        <v>51.9</v>
      </c>
    </row>
    <row r="5993" spans="1:4" s="380" customFormat="1" ht="13.5" x14ac:dyDescent="0.25">
      <c r="A5993" s="383">
        <v>87541</v>
      </c>
      <c r="B5993" s="383" t="s">
        <v>5416</v>
      </c>
      <c r="C5993" s="383" t="s">
        <v>4</v>
      </c>
      <c r="D5993" s="384">
        <v>49.02</v>
      </c>
    </row>
    <row r="5994" spans="1:4" s="380" customFormat="1" ht="13.5" x14ac:dyDescent="0.25">
      <c r="A5994" s="383">
        <v>87543</v>
      </c>
      <c r="B5994" s="383" t="s">
        <v>5417</v>
      </c>
      <c r="C5994" s="383" t="s">
        <v>4</v>
      </c>
      <c r="D5994" s="384">
        <v>17.75</v>
      </c>
    </row>
    <row r="5995" spans="1:4" s="380" customFormat="1" ht="13.5" x14ac:dyDescent="0.25">
      <c r="A5995" s="383">
        <v>87545</v>
      </c>
      <c r="B5995" s="383" t="s">
        <v>5418</v>
      </c>
      <c r="C5995" s="383" t="s">
        <v>4</v>
      </c>
      <c r="D5995" s="384">
        <v>24.31</v>
      </c>
    </row>
    <row r="5996" spans="1:4" s="380" customFormat="1" ht="13.5" x14ac:dyDescent="0.25">
      <c r="A5996" s="383">
        <v>87546</v>
      </c>
      <c r="B5996" s="383" t="s">
        <v>5419</v>
      </c>
      <c r="C5996" s="383" t="s">
        <v>4</v>
      </c>
      <c r="D5996" s="384">
        <v>26.56</v>
      </c>
    </row>
    <row r="5997" spans="1:4" s="380" customFormat="1" ht="13.5" x14ac:dyDescent="0.25">
      <c r="A5997" s="383">
        <v>87547</v>
      </c>
      <c r="B5997" s="383" t="s">
        <v>5420</v>
      </c>
      <c r="C5997" s="383" t="s">
        <v>4</v>
      </c>
      <c r="D5997" s="384">
        <v>20.99</v>
      </c>
    </row>
    <row r="5998" spans="1:4" s="380" customFormat="1" ht="13.5" x14ac:dyDescent="0.25">
      <c r="A5998" s="383">
        <v>87548</v>
      </c>
      <c r="B5998" s="383" t="s">
        <v>5421</v>
      </c>
      <c r="C5998" s="383" t="s">
        <v>4</v>
      </c>
      <c r="D5998" s="384">
        <v>23.24</v>
      </c>
    </row>
    <row r="5999" spans="1:4" s="380" customFormat="1" ht="13.5" x14ac:dyDescent="0.25">
      <c r="A5999" s="383">
        <v>87549</v>
      </c>
      <c r="B5999" s="383" t="s">
        <v>5422</v>
      </c>
      <c r="C5999" s="383" t="s">
        <v>4</v>
      </c>
      <c r="D5999" s="384">
        <v>19.78</v>
      </c>
    </row>
    <row r="6000" spans="1:4" s="380" customFormat="1" ht="13.5" x14ac:dyDescent="0.25">
      <c r="A6000" s="383">
        <v>87550</v>
      </c>
      <c r="B6000" s="383" t="s">
        <v>5423</v>
      </c>
      <c r="C6000" s="383" t="s">
        <v>4</v>
      </c>
      <c r="D6000" s="384">
        <v>22.03</v>
      </c>
    </row>
    <row r="6001" spans="1:4" s="380" customFormat="1" ht="13.5" x14ac:dyDescent="0.25">
      <c r="A6001" s="383">
        <v>87553</v>
      </c>
      <c r="B6001" s="383" t="s">
        <v>5424</v>
      </c>
      <c r="C6001" s="383" t="s">
        <v>4</v>
      </c>
      <c r="D6001" s="384">
        <v>16.46</v>
      </c>
    </row>
    <row r="6002" spans="1:4" s="380" customFormat="1" ht="13.5" x14ac:dyDescent="0.25">
      <c r="A6002" s="383">
        <v>87554</v>
      </c>
      <c r="B6002" s="383" t="s">
        <v>5425</v>
      </c>
      <c r="C6002" s="383" t="s">
        <v>4</v>
      </c>
      <c r="D6002" s="384">
        <v>18.71</v>
      </c>
    </row>
    <row r="6003" spans="1:4" s="380" customFormat="1" ht="13.5" x14ac:dyDescent="0.25">
      <c r="A6003" s="383">
        <v>87555</v>
      </c>
      <c r="B6003" s="383" t="s">
        <v>5426</v>
      </c>
      <c r="C6003" s="383" t="s">
        <v>4</v>
      </c>
      <c r="D6003" s="384">
        <v>34.57</v>
      </c>
    </row>
    <row r="6004" spans="1:4" s="380" customFormat="1" ht="13.5" x14ac:dyDescent="0.25">
      <c r="A6004" s="383">
        <v>87556</v>
      </c>
      <c r="B6004" s="383" t="s">
        <v>5427</v>
      </c>
      <c r="C6004" s="383" t="s">
        <v>4</v>
      </c>
      <c r="D6004" s="384">
        <v>31.71</v>
      </c>
    </row>
    <row r="6005" spans="1:4" s="380" customFormat="1" ht="13.5" x14ac:dyDescent="0.25">
      <c r="A6005" s="383">
        <v>87557</v>
      </c>
      <c r="B6005" s="383" t="s">
        <v>5428</v>
      </c>
      <c r="C6005" s="383" t="s">
        <v>4</v>
      </c>
      <c r="D6005" s="384">
        <v>30.67</v>
      </c>
    </row>
    <row r="6006" spans="1:4" s="380" customFormat="1" ht="13.5" x14ac:dyDescent="0.25">
      <c r="A6006" s="383">
        <v>87559</v>
      </c>
      <c r="B6006" s="383" t="s">
        <v>5429</v>
      </c>
      <c r="C6006" s="383" t="s">
        <v>4</v>
      </c>
      <c r="D6006" s="384">
        <v>27.8</v>
      </c>
    </row>
    <row r="6007" spans="1:4" s="380" customFormat="1" ht="13.5" x14ac:dyDescent="0.25">
      <c r="A6007" s="383">
        <v>87561</v>
      </c>
      <c r="B6007" s="383" t="s">
        <v>5430</v>
      </c>
      <c r="C6007" s="383" t="s">
        <v>4</v>
      </c>
      <c r="D6007" s="384">
        <v>30.93</v>
      </c>
    </row>
    <row r="6008" spans="1:4" s="380" customFormat="1" ht="13.5" x14ac:dyDescent="0.25">
      <c r="A6008" s="383">
        <v>87775</v>
      </c>
      <c r="B6008" s="383" t="s">
        <v>5431</v>
      </c>
      <c r="C6008" s="383" t="s">
        <v>4</v>
      </c>
      <c r="D6008" s="384">
        <v>51.95</v>
      </c>
    </row>
    <row r="6009" spans="1:4" s="380" customFormat="1" ht="13.5" x14ac:dyDescent="0.25">
      <c r="A6009" s="383">
        <v>87777</v>
      </c>
      <c r="B6009" s="383" t="s">
        <v>5432</v>
      </c>
      <c r="C6009" s="383" t="s">
        <v>4</v>
      </c>
      <c r="D6009" s="384">
        <v>55.27</v>
      </c>
    </row>
    <row r="6010" spans="1:4" s="380" customFormat="1" ht="13.5" x14ac:dyDescent="0.25">
      <c r="A6010" s="383">
        <v>87778</v>
      </c>
      <c r="B6010" s="383" t="s">
        <v>5433</v>
      </c>
      <c r="C6010" s="383" t="s">
        <v>4</v>
      </c>
      <c r="D6010" s="384">
        <v>66.09</v>
      </c>
    </row>
    <row r="6011" spans="1:4" s="380" customFormat="1" ht="13.5" x14ac:dyDescent="0.25">
      <c r="A6011" s="383">
        <v>87779</v>
      </c>
      <c r="B6011" s="383" t="s">
        <v>5434</v>
      </c>
      <c r="C6011" s="383" t="s">
        <v>4</v>
      </c>
      <c r="D6011" s="384">
        <v>60.49</v>
      </c>
    </row>
    <row r="6012" spans="1:4" s="380" customFormat="1" ht="13.5" x14ac:dyDescent="0.25">
      <c r="A6012" s="383">
        <v>87781</v>
      </c>
      <c r="B6012" s="383" t="s">
        <v>5435</v>
      </c>
      <c r="C6012" s="383" t="s">
        <v>4</v>
      </c>
      <c r="D6012" s="384">
        <v>64.930000000000007</v>
      </c>
    </row>
    <row r="6013" spans="1:4" s="380" customFormat="1" ht="13.5" x14ac:dyDescent="0.25">
      <c r="A6013" s="383">
        <v>87783</v>
      </c>
      <c r="B6013" s="383" t="s">
        <v>5436</v>
      </c>
      <c r="C6013" s="383" t="s">
        <v>4</v>
      </c>
      <c r="D6013" s="384">
        <v>81.28</v>
      </c>
    </row>
    <row r="6014" spans="1:4" s="380" customFormat="1" ht="13.5" x14ac:dyDescent="0.25">
      <c r="A6014" s="383">
        <v>87784</v>
      </c>
      <c r="B6014" s="383" t="s">
        <v>5437</v>
      </c>
      <c r="C6014" s="383" t="s">
        <v>4</v>
      </c>
      <c r="D6014" s="384">
        <v>69.03</v>
      </c>
    </row>
    <row r="6015" spans="1:4" s="380" customFormat="1" ht="13.5" x14ac:dyDescent="0.25">
      <c r="A6015" s="383">
        <v>87786</v>
      </c>
      <c r="B6015" s="383" t="s">
        <v>5438</v>
      </c>
      <c r="C6015" s="383" t="s">
        <v>4</v>
      </c>
      <c r="D6015" s="384">
        <v>74.599999999999994</v>
      </c>
    </row>
    <row r="6016" spans="1:4" s="380" customFormat="1" ht="13.5" x14ac:dyDescent="0.25">
      <c r="A6016" s="383">
        <v>87787</v>
      </c>
      <c r="B6016" s="383" t="s">
        <v>5439</v>
      </c>
      <c r="C6016" s="383" t="s">
        <v>4</v>
      </c>
      <c r="D6016" s="384">
        <v>96.47</v>
      </c>
    </row>
    <row r="6017" spans="1:4" s="380" customFormat="1" ht="13.5" x14ac:dyDescent="0.25">
      <c r="A6017" s="383">
        <v>87788</v>
      </c>
      <c r="B6017" s="383" t="s">
        <v>5440</v>
      </c>
      <c r="C6017" s="383" t="s">
        <v>4</v>
      </c>
      <c r="D6017" s="384">
        <v>87.8</v>
      </c>
    </row>
    <row r="6018" spans="1:4" s="380" customFormat="1" ht="13.5" x14ac:dyDescent="0.25">
      <c r="A6018" s="383">
        <v>87790</v>
      </c>
      <c r="B6018" s="383" t="s">
        <v>5441</v>
      </c>
      <c r="C6018" s="383" t="s">
        <v>4</v>
      </c>
      <c r="D6018" s="384">
        <v>93.93</v>
      </c>
    </row>
    <row r="6019" spans="1:4" s="380" customFormat="1" ht="13.5" x14ac:dyDescent="0.25">
      <c r="A6019" s="383">
        <v>87791</v>
      </c>
      <c r="B6019" s="383" t="s">
        <v>5442</v>
      </c>
      <c r="C6019" s="383" t="s">
        <v>4</v>
      </c>
      <c r="D6019" s="384">
        <v>114.81</v>
      </c>
    </row>
    <row r="6020" spans="1:4" s="380" customFormat="1" ht="13.5" x14ac:dyDescent="0.25">
      <c r="A6020" s="383">
        <v>87792</v>
      </c>
      <c r="B6020" s="383" t="s">
        <v>5443</v>
      </c>
      <c r="C6020" s="383" t="s">
        <v>4</v>
      </c>
      <c r="D6020" s="384">
        <v>35.76</v>
      </c>
    </row>
    <row r="6021" spans="1:4" s="380" customFormat="1" ht="13.5" x14ac:dyDescent="0.25">
      <c r="A6021" s="383">
        <v>87794</v>
      </c>
      <c r="B6021" s="383" t="s">
        <v>5444</v>
      </c>
      <c r="C6021" s="383" t="s">
        <v>4</v>
      </c>
      <c r="D6021" s="384">
        <v>38.85</v>
      </c>
    </row>
    <row r="6022" spans="1:4" s="380" customFormat="1" ht="13.5" x14ac:dyDescent="0.25">
      <c r="A6022" s="383">
        <v>87795</v>
      </c>
      <c r="B6022" s="383" t="s">
        <v>5445</v>
      </c>
      <c r="C6022" s="383" t="s">
        <v>4</v>
      </c>
      <c r="D6022" s="384">
        <v>48.59</v>
      </c>
    </row>
    <row r="6023" spans="1:4" s="380" customFormat="1" ht="13.5" x14ac:dyDescent="0.25">
      <c r="A6023" s="383">
        <v>87797</v>
      </c>
      <c r="B6023" s="383" t="s">
        <v>5446</v>
      </c>
      <c r="C6023" s="383" t="s">
        <v>4</v>
      </c>
      <c r="D6023" s="384">
        <v>43.96</v>
      </c>
    </row>
    <row r="6024" spans="1:4" s="380" customFormat="1" ht="13.5" x14ac:dyDescent="0.25">
      <c r="A6024" s="383">
        <v>87799</v>
      </c>
      <c r="B6024" s="383" t="s">
        <v>5447</v>
      </c>
      <c r="C6024" s="383" t="s">
        <v>4</v>
      </c>
      <c r="D6024" s="384">
        <v>48.1</v>
      </c>
    </row>
    <row r="6025" spans="1:4" s="380" customFormat="1" ht="13.5" x14ac:dyDescent="0.25">
      <c r="A6025" s="383">
        <v>87800</v>
      </c>
      <c r="B6025" s="383" t="s">
        <v>5448</v>
      </c>
      <c r="C6025" s="383" t="s">
        <v>4</v>
      </c>
      <c r="D6025" s="384">
        <v>63</v>
      </c>
    </row>
    <row r="6026" spans="1:4" s="380" customFormat="1" ht="13.5" x14ac:dyDescent="0.25">
      <c r="A6026" s="383">
        <v>87801</v>
      </c>
      <c r="B6026" s="383" t="s">
        <v>5449</v>
      </c>
      <c r="C6026" s="383" t="s">
        <v>4</v>
      </c>
      <c r="D6026" s="384">
        <v>52.15</v>
      </c>
    </row>
    <row r="6027" spans="1:4" s="380" customFormat="1" ht="13.5" x14ac:dyDescent="0.25">
      <c r="A6027" s="383">
        <v>87803</v>
      </c>
      <c r="B6027" s="383" t="s">
        <v>5450</v>
      </c>
      <c r="C6027" s="383" t="s">
        <v>4</v>
      </c>
      <c r="D6027" s="384">
        <v>57.35</v>
      </c>
    </row>
    <row r="6028" spans="1:4" s="380" customFormat="1" ht="13.5" x14ac:dyDescent="0.25">
      <c r="A6028" s="383">
        <v>87804</v>
      </c>
      <c r="B6028" s="383" t="s">
        <v>5451</v>
      </c>
      <c r="C6028" s="383" t="s">
        <v>4</v>
      </c>
      <c r="D6028" s="384">
        <v>77.42</v>
      </c>
    </row>
    <row r="6029" spans="1:4" s="380" customFormat="1" ht="13.5" x14ac:dyDescent="0.25">
      <c r="A6029" s="383">
        <v>87805</v>
      </c>
      <c r="B6029" s="383" t="s">
        <v>5452</v>
      </c>
      <c r="C6029" s="383" t="s">
        <v>4</v>
      </c>
      <c r="D6029" s="384">
        <v>59.57</v>
      </c>
    </row>
    <row r="6030" spans="1:4" s="380" customFormat="1" ht="13.5" x14ac:dyDescent="0.25">
      <c r="A6030" s="383">
        <v>87807</v>
      </c>
      <c r="B6030" s="383" t="s">
        <v>5453</v>
      </c>
      <c r="C6030" s="383" t="s">
        <v>4</v>
      </c>
      <c r="D6030" s="384">
        <v>65.3</v>
      </c>
    </row>
    <row r="6031" spans="1:4" s="380" customFormat="1" ht="13.5" x14ac:dyDescent="0.25">
      <c r="A6031" s="383">
        <v>87808</v>
      </c>
      <c r="B6031" s="383" t="s">
        <v>5454</v>
      </c>
      <c r="C6031" s="383" t="s">
        <v>4</v>
      </c>
      <c r="D6031" s="384">
        <v>84.22</v>
      </c>
    </row>
    <row r="6032" spans="1:4" s="380" customFormat="1" ht="13.5" x14ac:dyDescent="0.25">
      <c r="A6032" s="383">
        <v>87809</v>
      </c>
      <c r="B6032" s="383" t="s">
        <v>5455</v>
      </c>
      <c r="C6032" s="383" t="s">
        <v>4</v>
      </c>
      <c r="D6032" s="384">
        <v>78.61</v>
      </c>
    </row>
    <row r="6033" spans="1:4" s="380" customFormat="1" ht="13.5" x14ac:dyDescent="0.25">
      <c r="A6033" s="383">
        <v>87811</v>
      </c>
      <c r="B6033" s="383" t="s">
        <v>5456</v>
      </c>
      <c r="C6033" s="383" t="s">
        <v>4</v>
      </c>
      <c r="D6033" s="384">
        <v>81.7</v>
      </c>
    </row>
    <row r="6034" spans="1:4" s="380" customFormat="1" ht="13.5" x14ac:dyDescent="0.25">
      <c r="A6034" s="383">
        <v>87812</v>
      </c>
      <c r="B6034" s="383" t="s">
        <v>5457</v>
      </c>
      <c r="C6034" s="383" t="s">
        <v>4</v>
      </c>
      <c r="D6034" s="384">
        <v>91.03</v>
      </c>
    </row>
    <row r="6035" spans="1:4" s="380" customFormat="1" ht="13.5" x14ac:dyDescent="0.25">
      <c r="A6035" s="383">
        <v>87813</v>
      </c>
      <c r="B6035" s="383" t="s">
        <v>5458</v>
      </c>
      <c r="C6035" s="383" t="s">
        <v>4</v>
      </c>
      <c r="D6035" s="384">
        <v>86.81</v>
      </c>
    </row>
    <row r="6036" spans="1:4" s="380" customFormat="1" ht="13.5" x14ac:dyDescent="0.25">
      <c r="A6036" s="383">
        <v>87815</v>
      </c>
      <c r="B6036" s="383" t="s">
        <v>5459</v>
      </c>
      <c r="C6036" s="383" t="s">
        <v>4</v>
      </c>
      <c r="D6036" s="384">
        <v>90.95</v>
      </c>
    </row>
    <row r="6037" spans="1:4" s="380" customFormat="1" ht="13.5" x14ac:dyDescent="0.25">
      <c r="A6037" s="383">
        <v>87816</v>
      </c>
      <c r="B6037" s="383" t="s">
        <v>5460</v>
      </c>
      <c r="C6037" s="383" t="s">
        <v>4</v>
      </c>
      <c r="D6037" s="384">
        <v>105.44</v>
      </c>
    </row>
    <row r="6038" spans="1:4" s="380" customFormat="1" ht="13.5" x14ac:dyDescent="0.25">
      <c r="A6038" s="383">
        <v>87817</v>
      </c>
      <c r="B6038" s="383" t="s">
        <v>5461</v>
      </c>
      <c r="C6038" s="383" t="s">
        <v>4</v>
      </c>
      <c r="D6038" s="384">
        <v>94.59</v>
      </c>
    </row>
    <row r="6039" spans="1:4" s="380" customFormat="1" ht="13.5" x14ac:dyDescent="0.25">
      <c r="A6039" s="383">
        <v>87819</v>
      </c>
      <c r="B6039" s="383" t="s">
        <v>5462</v>
      </c>
      <c r="C6039" s="383" t="s">
        <v>4</v>
      </c>
      <c r="D6039" s="384">
        <v>99.79</v>
      </c>
    </row>
    <row r="6040" spans="1:4" s="380" customFormat="1" ht="13.5" x14ac:dyDescent="0.25">
      <c r="A6040" s="383">
        <v>87820</v>
      </c>
      <c r="B6040" s="383" t="s">
        <v>5463</v>
      </c>
      <c r="C6040" s="383" t="s">
        <v>4</v>
      </c>
      <c r="D6040" s="384">
        <v>119.86</v>
      </c>
    </row>
    <row r="6041" spans="1:4" s="380" customFormat="1" ht="13.5" x14ac:dyDescent="0.25">
      <c r="A6041" s="383">
        <v>87821</v>
      </c>
      <c r="B6041" s="383" t="s">
        <v>5464</v>
      </c>
      <c r="C6041" s="383" t="s">
        <v>4</v>
      </c>
      <c r="D6041" s="384">
        <v>135.63</v>
      </c>
    </row>
    <row r="6042" spans="1:4" s="380" customFormat="1" ht="13.5" x14ac:dyDescent="0.25">
      <c r="A6042" s="383">
        <v>87823</v>
      </c>
      <c r="B6042" s="383" t="s">
        <v>5465</v>
      </c>
      <c r="C6042" s="383" t="s">
        <v>4</v>
      </c>
      <c r="D6042" s="384">
        <v>141.36000000000001</v>
      </c>
    </row>
    <row r="6043" spans="1:4" s="380" customFormat="1" ht="13.5" x14ac:dyDescent="0.25">
      <c r="A6043" s="383">
        <v>87824</v>
      </c>
      <c r="B6043" s="383" t="s">
        <v>5466</v>
      </c>
      <c r="C6043" s="383" t="s">
        <v>4</v>
      </c>
      <c r="D6043" s="384">
        <v>159.87</v>
      </c>
    </row>
    <row r="6044" spans="1:4" s="380" customFormat="1" ht="13.5" x14ac:dyDescent="0.25">
      <c r="A6044" s="383">
        <v>87825</v>
      </c>
      <c r="B6044" s="383" t="s">
        <v>5467</v>
      </c>
      <c r="C6044" s="383" t="s">
        <v>4</v>
      </c>
      <c r="D6044" s="384">
        <v>62.74</v>
      </c>
    </row>
    <row r="6045" spans="1:4" s="380" customFormat="1" ht="13.5" x14ac:dyDescent="0.25">
      <c r="A6045" s="383">
        <v>87827</v>
      </c>
      <c r="B6045" s="383" t="s">
        <v>5468</v>
      </c>
      <c r="C6045" s="383" t="s">
        <v>4</v>
      </c>
      <c r="D6045" s="384">
        <v>66.52</v>
      </c>
    </row>
    <row r="6046" spans="1:4" s="380" customFormat="1" ht="13.5" x14ac:dyDescent="0.25">
      <c r="A6046" s="383">
        <v>87828</v>
      </c>
      <c r="B6046" s="383" t="s">
        <v>5469</v>
      </c>
      <c r="C6046" s="383" t="s">
        <v>4</v>
      </c>
      <c r="D6046" s="384">
        <v>79.67</v>
      </c>
    </row>
    <row r="6047" spans="1:4" s="380" customFormat="1" ht="13.5" x14ac:dyDescent="0.25">
      <c r="A6047" s="383">
        <v>87829</v>
      </c>
      <c r="B6047" s="383" t="s">
        <v>5470</v>
      </c>
      <c r="C6047" s="383" t="s">
        <v>4</v>
      </c>
      <c r="D6047" s="384">
        <v>72.010000000000005</v>
      </c>
    </row>
    <row r="6048" spans="1:4" s="380" customFormat="1" ht="13.5" x14ac:dyDescent="0.25">
      <c r="A6048" s="383">
        <v>87831</v>
      </c>
      <c r="B6048" s="383" t="s">
        <v>5471</v>
      </c>
      <c r="C6048" s="383" t="s">
        <v>4</v>
      </c>
      <c r="D6048" s="384">
        <v>77.08</v>
      </c>
    </row>
    <row r="6049" spans="1:4" s="380" customFormat="1" ht="13.5" x14ac:dyDescent="0.25">
      <c r="A6049" s="383">
        <v>87832</v>
      </c>
      <c r="B6049" s="383" t="s">
        <v>5472</v>
      </c>
      <c r="C6049" s="383" t="s">
        <v>4</v>
      </c>
      <c r="D6049" s="384">
        <v>96.53</v>
      </c>
    </row>
    <row r="6050" spans="1:4" s="380" customFormat="1" ht="13.5" x14ac:dyDescent="0.25">
      <c r="A6050" s="383">
        <v>87834</v>
      </c>
      <c r="B6050" s="383" t="s">
        <v>5473</v>
      </c>
      <c r="C6050" s="383" t="s">
        <v>4</v>
      </c>
      <c r="D6050" s="384">
        <v>127.56</v>
      </c>
    </row>
    <row r="6051" spans="1:4" s="380" customFormat="1" ht="13.5" x14ac:dyDescent="0.25">
      <c r="A6051" s="383">
        <v>87835</v>
      </c>
      <c r="B6051" s="383" t="s">
        <v>5474</v>
      </c>
      <c r="C6051" s="383" t="s">
        <v>4</v>
      </c>
      <c r="D6051" s="384">
        <v>88.56</v>
      </c>
    </row>
    <row r="6052" spans="1:4" s="380" customFormat="1" ht="13.5" x14ac:dyDescent="0.25">
      <c r="A6052" s="383">
        <v>87836</v>
      </c>
      <c r="B6052" s="383" t="s">
        <v>5475</v>
      </c>
      <c r="C6052" s="383" t="s">
        <v>4</v>
      </c>
      <c r="D6052" s="384">
        <v>121.14</v>
      </c>
    </row>
    <row r="6053" spans="1:4" s="380" customFormat="1" ht="13.5" x14ac:dyDescent="0.25">
      <c r="A6053" s="383">
        <v>87837</v>
      </c>
      <c r="B6053" s="383" t="s">
        <v>5476</v>
      </c>
      <c r="C6053" s="383" t="s">
        <v>4</v>
      </c>
      <c r="D6053" s="384">
        <v>82.73</v>
      </c>
    </row>
    <row r="6054" spans="1:4" s="380" customFormat="1" ht="13.5" x14ac:dyDescent="0.25">
      <c r="A6054" s="383">
        <v>87838</v>
      </c>
      <c r="B6054" s="383" t="s">
        <v>5477</v>
      </c>
      <c r="C6054" s="383" t="s">
        <v>4</v>
      </c>
      <c r="D6054" s="384">
        <v>134.05000000000001</v>
      </c>
    </row>
    <row r="6055" spans="1:4" s="380" customFormat="1" ht="13.5" x14ac:dyDescent="0.25">
      <c r="A6055" s="383">
        <v>87839</v>
      </c>
      <c r="B6055" s="383" t="s">
        <v>5478</v>
      </c>
      <c r="C6055" s="383" t="s">
        <v>4</v>
      </c>
      <c r="D6055" s="384">
        <v>93.57</v>
      </c>
    </row>
    <row r="6056" spans="1:4" s="380" customFormat="1" ht="13.5" x14ac:dyDescent="0.25">
      <c r="A6056" s="383">
        <v>87840</v>
      </c>
      <c r="B6056" s="383" t="s">
        <v>5479</v>
      </c>
      <c r="C6056" s="383" t="s">
        <v>4</v>
      </c>
      <c r="D6056" s="384">
        <v>126.02</v>
      </c>
    </row>
    <row r="6057" spans="1:4" s="380" customFormat="1" ht="13.5" x14ac:dyDescent="0.25">
      <c r="A6057" s="383">
        <v>87841</v>
      </c>
      <c r="B6057" s="383" t="s">
        <v>5480</v>
      </c>
      <c r="C6057" s="383" t="s">
        <v>4</v>
      </c>
      <c r="D6057" s="384">
        <v>86.12</v>
      </c>
    </row>
    <row r="6058" spans="1:4" s="380" customFormat="1" ht="13.5" x14ac:dyDescent="0.25">
      <c r="A6058" s="383">
        <v>87842</v>
      </c>
      <c r="B6058" s="383" t="s">
        <v>5481</v>
      </c>
      <c r="C6058" s="383" t="s">
        <v>4</v>
      </c>
      <c r="D6058" s="384">
        <v>137.44999999999999</v>
      </c>
    </row>
    <row r="6059" spans="1:4" s="380" customFormat="1" ht="13.5" x14ac:dyDescent="0.25">
      <c r="A6059" s="383">
        <v>87843</v>
      </c>
      <c r="B6059" s="383" t="s">
        <v>5482</v>
      </c>
      <c r="C6059" s="383" t="s">
        <v>4</v>
      </c>
      <c r="D6059" s="384">
        <v>103.22</v>
      </c>
    </row>
    <row r="6060" spans="1:4" s="380" customFormat="1" ht="13.5" x14ac:dyDescent="0.25">
      <c r="A6060" s="383">
        <v>87844</v>
      </c>
      <c r="B6060" s="383" t="s">
        <v>5483</v>
      </c>
      <c r="C6060" s="383" t="s">
        <v>4</v>
      </c>
      <c r="D6060" s="384">
        <v>125.13</v>
      </c>
    </row>
    <row r="6061" spans="1:4" s="380" customFormat="1" ht="13.5" x14ac:dyDescent="0.25">
      <c r="A6061" s="383">
        <v>87845</v>
      </c>
      <c r="B6061" s="383" t="s">
        <v>5484</v>
      </c>
      <c r="C6061" s="383" t="s">
        <v>4</v>
      </c>
      <c r="D6061" s="384">
        <v>91.53</v>
      </c>
    </row>
    <row r="6062" spans="1:4" s="380" customFormat="1" ht="13.5" x14ac:dyDescent="0.25">
      <c r="A6062" s="383">
        <v>87846</v>
      </c>
      <c r="B6062" s="383" t="s">
        <v>5485</v>
      </c>
      <c r="C6062" s="383" t="s">
        <v>4</v>
      </c>
      <c r="D6062" s="384">
        <v>139.04</v>
      </c>
    </row>
    <row r="6063" spans="1:4" s="380" customFormat="1" ht="13.5" x14ac:dyDescent="0.25">
      <c r="A6063" s="383">
        <v>87847</v>
      </c>
      <c r="B6063" s="383" t="s">
        <v>5486</v>
      </c>
      <c r="C6063" s="383" t="s">
        <v>4</v>
      </c>
      <c r="D6063" s="384">
        <v>100.05</v>
      </c>
    </row>
    <row r="6064" spans="1:4" s="380" customFormat="1" ht="13.5" x14ac:dyDescent="0.25">
      <c r="A6064" s="383">
        <v>87848</v>
      </c>
      <c r="B6064" s="383" t="s">
        <v>5487</v>
      </c>
      <c r="C6064" s="383" t="s">
        <v>4</v>
      </c>
      <c r="D6064" s="384">
        <v>131.41999999999999</v>
      </c>
    </row>
    <row r="6065" spans="1:4" s="380" customFormat="1" ht="13.5" x14ac:dyDescent="0.25">
      <c r="A6065" s="383">
        <v>87849</v>
      </c>
      <c r="B6065" s="383" t="s">
        <v>5488</v>
      </c>
      <c r="C6065" s="383" t="s">
        <v>4</v>
      </c>
      <c r="D6065" s="384">
        <v>93.01</v>
      </c>
    </row>
    <row r="6066" spans="1:4" s="380" customFormat="1" ht="13.5" x14ac:dyDescent="0.25">
      <c r="A6066" s="383">
        <v>87850</v>
      </c>
      <c r="B6066" s="383" t="s">
        <v>5489</v>
      </c>
      <c r="C6066" s="383" t="s">
        <v>4</v>
      </c>
      <c r="D6066" s="384">
        <v>145.56</v>
      </c>
    </row>
    <row r="6067" spans="1:4" s="380" customFormat="1" ht="13.5" x14ac:dyDescent="0.25">
      <c r="A6067" s="383">
        <v>87851</v>
      </c>
      <c r="B6067" s="383" t="s">
        <v>5490</v>
      </c>
      <c r="C6067" s="383" t="s">
        <v>4</v>
      </c>
      <c r="D6067" s="384">
        <v>105.09</v>
      </c>
    </row>
    <row r="6068" spans="1:4" s="380" customFormat="1" ht="13.5" x14ac:dyDescent="0.25">
      <c r="A6068" s="383">
        <v>87852</v>
      </c>
      <c r="B6068" s="383" t="s">
        <v>5491</v>
      </c>
      <c r="C6068" s="383" t="s">
        <v>4</v>
      </c>
      <c r="D6068" s="384">
        <v>136.28</v>
      </c>
    </row>
    <row r="6069" spans="1:4" s="380" customFormat="1" ht="13.5" x14ac:dyDescent="0.25">
      <c r="A6069" s="383">
        <v>87853</v>
      </c>
      <c r="B6069" s="383" t="s">
        <v>5492</v>
      </c>
      <c r="C6069" s="383" t="s">
        <v>4</v>
      </c>
      <c r="D6069" s="384">
        <v>96.38</v>
      </c>
    </row>
    <row r="6070" spans="1:4" s="380" customFormat="1" ht="13.5" x14ac:dyDescent="0.25">
      <c r="A6070" s="383">
        <v>87854</v>
      </c>
      <c r="B6070" s="383" t="s">
        <v>5493</v>
      </c>
      <c r="C6070" s="383" t="s">
        <v>4</v>
      </c>
      <c r="D6070" s="384">
        <v>148.93</v>
      </c>
    </row>
    <row r="6071" spans="1:4" s="380" customFormat="1" ht="13.5" x14ac:dyDescent="0.25">
      <c r="A6071" s="383">
        <v>87855</v>
      </c>
      <c r="B6071" s="383" t="s">
        <v>5494</v>
      </c>
      <c r="C6071" s="383" t="s">
        <v>4</v>
      </c>
      <c r="D6071" s="384">
        <v>114.75</v>
      </c>
    </row>
    <row r="6072" spans="1:4" s="380" customFormat="1" ht="13.5" x14ac:dyDescent="0.25">
      <c r="A6072" s="383">
        <v>87856</v>
      </c>
      <c r="B6072" s="383" t="s">
        <v>5495</v>
      </c>
      <c r="C6072" s="383" t="s">
        <v>4</v>
      </c>
      <c r="D6072" s="384">
        <v>135.41</v>
      </c>
    </row>
    <row r="6073" spans="1:4" s="380" customFormat="1" ht="13.5" x14ac:dyDescent="0.25">
      <c r="A6073" s="383">
        <v>87857</v>
      </c>
      <c r="B6073" s="383" t="s">
        <v>5496</v>
      </c>
      <c r="C6073" s="383" t="s">
        <v>4</v>
      </c>
      <c r="D6073" s="384">
        <v>101.78</v>
      </c>
    </row>
    <row r="6074" spans="1:4" s="380" customFormat="1" ht="13.5" x14ac:dyDescent="0.25">
      <c r="A6074" s="383">
        <v>87858</v>
      </c>
      <c r="B6074" s="383" t="s">
        <v>5497</v>
      </c>
      <c r="C6074" s="383" t="s">
        <v>4</v>
      </c>
      <c r="D6074" s="384">
        <v>98.07</v>
      </c>
    </row>
    <row r="6075" spans="1:4" s="380" customFormat="1" ht="13.5" x14ac:dyDescent="0.25">
      <c r="A6075" s="383">
        <v>87859</v>
      </c>
      <c r="B6075" s="383" t="s">
        <v>5498</v>
      </c>
      <c r="C6075" s="383" t="s">
        <v>4</v>
      </c>
      <c r="D6075" s="384">
        <v>115.02</v>
      </c>
    </row>
    <row r="6076" spans="1:4" s="380" customFormat="1" ht="13.5" x14ac:dyDescent="0.25">
      <c r="A6076" s="383">
        <v>89048</v>
      </c>
      <c r="B6076" s="383" t="s">
        <v>5499</v>
      </c>
      <c r="C6076" s="383" t="s">
        <v>4</v>
      </c>
      <c r="D6076" s="384">
        <v>33.270000000000003</v>
      </c>
    </row>
    <row r="6077" spans="1:4" s="380" customFormat="1" ht="13.5" x14ac:dyDescent="0.25">
      <c r="A6077" s="383">
        <v>89049</v>
      </c>
      <c r="B6077" s="383" t="s">
        <v>5500</v>
      </c>
      <c r="C6077" s="383" t="s">
        <v>4</v>
      </c>
      <c r="D6077" s="384">
        <v>17.64</v>
      </c>
    </row>
    <row r="6078" spans="1:4" s="380" customFormat="1" ht="13.5" x14ac:dyDescent="0.25">
      <c r="A6078" s="383">
        <v>89173</v>
      </c>
      <c r="B6078" s="383" t="s">
        <v>287</v>
      </c>
      <c r="C6078" s="383" t="s">
        <v>4</v>
      </c>
      <c r="D6078" s="384">
        <v>32.75</v>
      </c>
    </row>
    <row r="6079" spans="1:4" s="380" customFormat="1" ht="13.5" x14ac:dyDescent="0.25">
      <c r="A6079" s="383">
        <v>90406</v>
      </c>
      <c r="B6079" s="383" t="s">
        <v>5501</v>
      </c>
      <c r="C6079" s="383" t="s">
        <v>4</v>
      </c>
      <c r="D6079" s="384">
        <v>42.29</v>
      </c>
    </row>
    <row r="6080" spans="1:4" s="380" customFormat="1" ht="13.5" x14ac:dyDescent="0.25">
      <c r="A6080" s="383">
        <v>90407</v>
      </c>
      <c r="B6080" s="383" t="s">
        <v>5502</v>
      </c>
      <c r="C6080" s="383" t="s">
        <v>4</v>
      </c>
      <c r="D6080" s="384">
        <v>46.25</v>
      </c>
    </row>
    <row r="6081" spans="1:4" s="380" customFormat="1" ht="13.5" x14ac:dyDescent="0.25">
      <c r="A6081" s="383">
        <v>90408</v>
      </c>
      <c r="B6081" s="383" t="s">
        <v>5503</v>
      </c>
      <c r="C6081" s="383" t="s">
        <v>4</v>
      </c>
      <c r="D6081" s="384">
        <v>30.42</v>
      </c>
    </row>
    <row r="6082" spans="1:4" s="380" customFormat="1" ht="13.5" x14ac:dyDescent="0.25">
      <c r="A6082" s="383">
        <v>90409</v>
      </c>
      <c r="B6082" s="383" t="s">
        <v>5504</v>
      </c>
      <c r="C6082" s="383" t="s">
        <v>4</v>
      </c>
      <c r="D6082" s="384">
        <v>32.67</v>
      </c>
    </row>
    <row r="6083" spans="1:4" s="380" customFormat="1" ht="13.5" x14ac:dyDescent="0.25">
      <c r="A6083" s="383">
        <v>87242</v>
      </c>
      <c r="B6083" s="383" t="s">
        <v>5505</v>
      </c>
      <c r="C6083" s="383" t="s">
        <v>4</v>
      </c>
      <c r="D6083" s="384">
        <v>186.51</v>
      </c>
    </row>
    <row r="6084" spans="1:4" s="380" customFormat="1" ht="13.5" x14ac:dyDescent="0.25">
      <c r="A6084" s="383">
        <v>87243</v>
      </c>
      <c r="B6084" s="383" t="s">
        <v>5506</v>
      </c>
      <c r="C6084" s="383" t="s">
        <v>4</v>
      </c>
      <c r="D6084" s="384">
        <v>169.97</v>
      </c>
    </row>
    <row r="6085" spans="1:4" s="380" customFormat="1" ht="13.5" x14ac:dyDescent="0.25">
      <c r="A6085" s="383">
        <v>87244</v>
      </c>
      <c r="B6085" s="383" t="s">
        <v>5507</v>
      </c>
      <c r="C6085" s="383" t="s">
        <v>4</v>
      </c>
      <c r="D6085" s="384">
        <v>181.48</v>
      </c>
    </row>
    <row r="6086" spans="1:4" s="380" customFormat="1" ht="13.5" x14ac:dyDescent="0.25">
      <c r="A6086" s="383">
        <v>87245</v>
      </c>
      <c r="B6086" s="383" t="s">
        <v>5508</v>
      </c>
      <c r="C6086" s="383" t="s">
        <v>4</v>
      </c>
      <c r="D6086" s="384">
        <v>218.97</v>
      </c>
    </row>
    <row r="6087" spans="1:4" s="380" customFormat="1" ht="13.5" x14ac:dyDescent="0.25">
      <c r="A6087" s="383">
        <v>87264</v>
      </c>
      <c r="B6087" s="383" t="s">
        <v>5509</v>
      </c>
      <c r="C6087" s="383" t="s">
        <v>4</v>
      </c>
      <c r="D6087" s="384">
        <v>57.71</v>
      </c>
    </row>
    <row r="6088" spans="1:4" s="380" customFormat="1" ht="13.5" x14ac:dyDescent="0.25">
      <c r="A6088" s="383">
        <v>87265</v>
      </c>
      <c r="B6088" s="383" t="s">
        <v>5510</v>
      </c>
      <c r="C6088" s="383" t="s">
        <v>4</v>
      </c>
      <c r="D6088" s="384">
        <v>50.35</v>
      </c>
    </row>
    <row r="6089" spans="1:4" s="380" customFormat="1" ht="13.5" x14ac:dyDescent="0.25">
      <c r="A6089" s="383">
        <v>87266</v>
      </c>
      <c r="B6089" s="383" t="s">
        <v>5511</v>
      </c>
      <c r="C6089" s="383" t="s">
        <v>4</v>
      </c>
      <c r="D6089" s="384">
        <v>60.31</v>
      </c>
    </row>
    <row r="6090" spans="1:4" s="380" customFormat="1" ht="13.5" x14ac:dyDescent="0.25">
      <c r="A6090" s="383">
        <v>87267</v>
      </c>
      <c r="B6090" s="383" t="s">
        <v>5512</v>
      </c>
      <c r="C6090" s="383" t="s">
        <v>4</v>
      </c>
      <c r="D6090" s="384">
        <v>57.05</v>
      </c>
    </row>
    <row r="6091" spans="1:4" s="380" customFormat="1" ht="13.5" x14ac:dyDescent="0.25">
      <c r="A6091" s="383">
        <v>87268</v>
      </c>
      <c r="B6091" s="383" t="s">
        <v>5513</v>
      </c>
      <c r="C6091" s="383" t="s">
        <v>4</v>
      </c>
      <c r="D6091" s="384">
        <v>62.27</v>
      </c>
    </row>
    <row r="6092" spans="1:4" s="380" customFormat="1" ht="13.5" x14ac:dyDescent="0.25">
      <c r="A6092" s="383">
        <v>87269</v>
      </c>
      <c r="B6092" s="383" t="s">
        <v>5514</v>
      </c>
      <c r="C6092" s="383" t="s">
        <v>4</v>
      </c>
      <c r="D6092" s="384">
        <v>54.27</v>
      </c>
    </row>
    <row r="6093" spans="1:4" s="380" customFormat="1" ht="13.5" x14ac:dyDescent="0.25">
      <c r="A6093" s="383">
        <v>87270</v>
      </c>
      <c r="B6093" s="383" t="s">
        <v>5515</v>
      </c>
      <c r="C6093" s="383" t="s">
        <v>4</v>
      </c>
      <c r="D6093" s="384">
        <v>64.47</v>
      </c>
    </row>
    <row r="6094" spans="1:4" s="380" customFormat="1" ht="13.5" x14ac:dyDescent="0.25">
      <c r="A6094" s="383">
        <v>87271</v>
      </c>
      <c r="B6094" s="383" t="s">
        <v>5516</v>
      </c>
      <c r="C6094" s="383" t="s">
        <v>4</v>
      </c>
      <c r="D6094" s="384">
        <v>60.68</v>
      </c>
    </row>
    <row r="6095" spans="1:4" s="380" customFormat="1" ht="13.5" x14ac:dyDescent="0.25">
      <c r="A6095" s="383">
        <v>87272</v>
      </c>
      <c r="B6095" s="383" t="s">
        <v>5517</v>
      </c>
      <c r="C6095" s="383" t="s">
        <v>4</v>
      </c>
      <c r="D6095" s="384">
        <v>66.319999999999993</v>
      </c>
    </row>
    <row r="6096" spans="1:4" s="380" customFormat="1" ht="13.5" x14ac:dyDescent="0.25">
      <c r="A6096" s="383">
        <v>87273</v>
      </c>
      <c r="B6096" s="383" t="s">
        <v>5518</v>
      </c>
      <c r="C6096" s="383" t="s">
        <v>4</v>
      </c>
      <c r="D6096" s="384">
        <v>56.54</v>
      </c>
    </row>
    <row r="6097" spans="1:4" s="380" customFormat="1" ht="13.5" x14ac:dyDescent="0.25">
      <c r="A6097" s="383">
        <v>87274</v>
      </c>
      <c r="B6097" s="383" t="s">
        <v>5519</v>
      </c>
      <c r="C6097" s="383" t="s">
        <v>4</v>
      </c>
      <c r="D6097" s="384">
        <v>67.86</v>
      </c>
    </row>
    <row r="6098" spans="1:4" s="380" customFormat="1" ht="13.5" x14ac:dyDescent="0.25">
      <c r="A6098" s="383">
        <v>87275</v>
      </c>
      <c r="B6098" s="383" t="s">
        <v>288</v>
      </c>
      <c r="C6098" s="383" t="s">
        <v>4</v>
      </c>
      <c r="D6098" s="384">
        <v>64.540000000000006</v>
      </c>
    </row>
    <row r="6099" spans="1:4" s="380" customFormat="1" ht="13.5" x14ac:dyDescent="0.25">
      <c r="A6099" s="383">
        <v>88786</v>
      </c>
      <c r="B6099" s="383" t="s">
        <v>5520</v>
      </c>
      <c r="C6099" s="383" t="s">
        <v>4</v>
      </c>
      <c r="D6099" s="384">
        <v>262.58999999999997</v>
      </c>
    </row>
    <row r="6100" spans="1:4" s="380" customFormat="1" ht="13.5" x14ac:dyDescent="0.25">
      <c r="A6100" s="383">
        <v>88787</v>
      </c>
      <c r="B6100" s="383" t="s">
        <v>5521</v>
      </c>
      <c r="C6100" s="383" t="s">
        <v>4</v>
      </c>
      <c r="D6100" s="384">
        <v>241.68</v>
      </c>
    </row>
    <row r="6101" spans="1:4" s="380" customFormat="1" ht="13.5" x14ac:dyDescent="0.25">
      <c r="A6101" s="383">
        <v>88788</v>
      </c>
      <c r="B6101" s="383" t="s">
        <v>5522</v>
      </c>
      <c r="C6101" s="383" t="s">
        <v>4</v>
      </c>
      <c r="D6101" s="384">
        <v>253.19</v>
      </c>
    </row>
    <row r="6102" spans="1:4" s="380" customFormat="1" ht="13.5" x14ac:dyDescent="0.25">
      <c r="A6102" s="383">
        <v>88789</v>
      </c>
      <c r="B6102" s="383" t="s">
        <v>5523</v>
      </c>
      <c r="C6102" s="383" t="s">
        <v>4</v>
      </c>
      <c r="D6102" s="384">
        <v>305.64999999999998</v>
      </c>
    </row>
    <row r="6103" spans="1:4" s="380" customFormat="1" ht="13.5" x14ac:dyDescent="0.25">
      <c r="A6103" s="383">
        <v>89045</v>
      </c>
      <c r="B6103" s="383" t="s">
        <v>5524</v>
      </c>
      <c r="C6103" s="383" t="s">
        <v>4</v>
      </c>
      <c r="D6103" s="384">
        <v>57.52</v>
      </c>
    </row>
    <row r="6104" spans="1:4" s="380" customFormat="1" ht="13.5" x14ac:dyDescent="0.25">
      <c r="A6104" s="383">
        <v>89170</v>
      </c>
      <c r="B6104" s="383" t="s">
        <v>5525</v>
      </c>
      <c r="C6104" s="383" t="s">
        <v>4</v>
      </c>
      <c r="D6104" s="384">
        <v>55.67</v>
      </c>
    </row>
    <row r="6105" spans="1:4" s="380" customFormat="1" ht="13.5" x14ac:dyDescent="0.25">
      <c r="A6105" s="383">
        <v>93392</v>
      </c>
      <c r="B6105" s="383" t="s">
        <v>5526</v>
      </c>
      <c r="C6105" s="383" t="s">
        <v>4</v>
      </c>
      <c r="D6105" s="384">
        <v>49.63</v>
      </c>
    </row>
    <row r="6106" spans="1:4" s="380" customFormat="1" ht="13.5" x14ac:dyDescent="0.25">
      <c r="A6106" s="383">
        <v>93393</v>
      </c>
      <c r="B6106" s="383" t="s">
        <v>5527</v>
      </c>
      <c r="C6106" s="383" t="s">
        <v>4</v>
      </c>
      <c r="D6106" s="384">
        <v>42.35</v>
      </c>
    </row>
    <row r="6107" spans="1:4" s="380" customFormat="1" ht="13.5" x14ac:dyDescent="0.25">
      <c r="A6107" s="383">
        <v>93394</v>
      </c>
      <c r="B6107" s="383" t="s">
        <v>5528</v>
      </c>
      <c r="C6107" s="383" t="s">
        <v>4</v>
      </c>
      <c r="D6107" s="384">
        <v>52.23</v>
      </c>
    </row>
    <row r="6108" spans="1:4" s="380" customFormat="1" ht="13.5" x14ac:dyDescent="0.25">
      <c r="A6108" s="383">
        <v>93395</v>
      </c>
      <c r="B6108" s="383" t="s">
        <v>5529</v>
      </c>
      <c r="C6108" s="383" t="s">
        <v>4</v>
      </c>
      <c r="D6108" s="384">
        <v>48.97</v>
      </c>
    </row>
    <row r="6109" spans="1:4" s="380" customFormat="1" ht="13.5" x14ac:dyDescent="0.25">
      <c r="A6109" s="383">
        <v>99194</v>
      </c>
      <c r="B6109" s="383" t="s">
        <v>5530</v>
      </c>
      <c r="C6109" s="383" t="s">
        <v>4</v>
      </c>
      <c r="D6109" s="384">
        <v>54.63</v>
      </c>
    </row>
    <row r="6110" spans="1:4" s="380" customFormat="1" ht="13.5" x14ac:dyDescent="0.25">
      <c r="A6110" s="383">
        <v>99195</v>
      </c>
      <c r="B6110" s="383" t="s">
        <v>5531</v>
      </c>
      <c r="C6110" s="383" t="s">
        <v>4</v>
      </c>
      <c r="D6110" s="384">
        <v>47.35</v>
      </c>
    </row>
    <row r="6111" spans="1:4" s="380" customFormat="1" ht="13.5" x14ac:dyDescent="0.25">
      <c r="A6111" s="383">
        <v>99196</v>
      </c>
      <c r="B6111" s="383" t="s">
        <v>5532</v>
      </c>
      <c r="C6111" s="383" t="s">
        <v>4</v>
      </c>
      <c r="D6111" s="384">
        <v>57.23</v>
      </c>
    </row>
    <row r="6112" spans="1:4" s="380" customFormat="1" ht="13.5" x14ac:dyDescent="0.25">
      <c r="A6112" s="383">
        <v>99198</v>
      </c>
      <c r="B6112" s="383" t="s">
        <v>5533</v>
      </c>
      <c r="C6112" s="383" t="s">
        <v>4</v>
      </c>
      <c r="D6112" s="384">
        <v>53.97</v>
      </c>
    </row>
    <row r="6113" spans="1:4" s="380" customFormat="1" ht="13.5" x14ac:dyDescent="0.25">
      <c r="A6113" s="383">
        <v>101965</v>
      </c>
      <c r="B6113" s="383" t="s">
        <v>12999</v>
      </c>
      <c r="C6113" s="383" t="s">
        <v>51</v>
      </c>
      <c r="D6113" s="384">
        <v>78.19</v>
      </c>
    </row>
    <row r="6114" spans="1:4" s="380" customFormat="1" ht="13.5" x14ac:dyDescent="0.25">
      <c r="A6114" s="383">
        <v>101966</v>
      </c>
      <c r="B6114" s="383" t="s">
        <v>13000</v>
      </c>
      <c r="C6114" s="383" t="s">
        <v>51</v>
      </c>
      <c r="D6114" s="384">
        <v>94.57</v>
      </c>
    </row>
    <row r="6115" spans="1:4" s="380" customFormat="1" ht="13.5" x14ac:dyDescent="0.25">
      <c r="A6115" s="383">
        <v>101979</v>
      </c>
      <c r="B6115" s="383" t="s">
        <v>13001</v>
      </c>
      <c r="C6115" s="383" t="s">
        <v>51</v>
      </c>
      <c r="D6115" s="384">
        <v>68.819999999999993</v>
      </c>
    </row>
    <row r="6116" spans="1:4" s="380" customFormat="1" ht="13.5" x14ac:dyDescent="0.25">
      <c r="A6116" s="383">
        <v>96112</v>
      </c>
      <c r="B6116" s="383" t="s">
        <v>5534</v>
      </c>
      <c r="C6116" s="383" t="s">
        <v>4</v>
      </c>
      <c r="D6116" s="384">
        <v>137.54</v>
      </c>
    </row>
    <row r="6117" spans="1:4" s="380" customFormat="1" ht="13.5" x14ac:dyDescent="0.25">
      <c r="A6117" s="383">
        <v>96117</v>
      </c>
      <c r="B6117" s="383" t="s">
        <v>5535</v>
      </c>
      <c r="C6117" s="383" t="s">
        <v>4</v>
      </c>
      <c r="D6117" s="384">
        <v>181.52</v>
      </c>
    </row>
    <row r="6118" spans="1:4" s="380" customFormat="1" ht="13.5" x14ac:dyDescent="0.25">
      <c r="A6118" s="383">
        <v>96122</v>
      </c>
      <c r="B6118" s="383" t="s">
        <v>5536</v>
      </c>
      <c r="C6118" s="383" t="s">
        <v>51</v>
      </c>
      <c r="D6118" s="384">
        <v>44.29</v>
      </c>
    </row>
    <row r="6119" spans="1:4" s="380" customFormat="1" ht="13.5" x14ac:dyDescent="0.25">
      <c r="A6119" s="383">
        <v>96109</v>
      </c>
      <c r="B6119" s="383" t="s">
        <v>5537</v>
      </c>
      <c r="C6119" s="383" t="s">
        <v>4</v>
      </c>
      <c r="D6119" s="384">
        <v>36.869999999999997</v>
      </c>
    </row>
    <row r="6120" spans="1:4" s="380" customFormat="1" ht="13.5" x14ac:dyDescent="0.25">
      <c r="A6120" s="383">
        <v>96110</v>
      </c>
      <c r="B6120" s="383" t="s">
        <v>5538</v>
      </c>
      <c r="C6120" s="383" t="s">
        <v>4</v>
      </c>
      <c r="D6120" s="384">
        <v>58.24</v>
      </c>
    </row>
    <row r="6121" spans="1:4" s="380" customFormat="1" ht="13.5" x14ac:dyDescent="0.25">
      <c r="A6121" s="383">
        <v>96113</v>
      </c>
      <c r="B6121" s="383" t="s">
        <v>5539</v>
      </c>
      <c r="C6121" s="383" t="s">
        <v>4</v>
      </c>
      <c r="D6121" s="384">
        <v>31.84</v>
      </c>
    </row>
    <row r="6122" spans="1:4" s="380" customFormat="1" ht="13.5" x14ac:dyDescent="0.25">
      <c r="A6122" s="383">
        <v>96114</v>
      </c>
      <c r="B6122" s="383" t="s">
        <v>5540</v>
      </c>
      <c r="C6122" s="383" t="s">
        <v>4</v>
      </c>
      <c r="D6122" s="384">
        <v>61.81</v>
      </c>
    </row>
    <row r="6123" spans="1:4" s="380" customFormat="1" ht="13.5" x14ac:dyDescent="0.25">
      <c r="A6123" s="383">
        <v>96120</v>
      </c>
      <c r="B6123" s="383" t="s">
        <v>5541</v>
      </c>
      <c r="C6123" s="383" t="s">
        <v>51</v>
      </c>
      <c r="D6123" s="384">
        <v>2.4</v>
      </c>
    </row>
    <row r="6124" spans="1:4" s="380" customFormat="1" ht="13.5" x14ac:dyDescent="0.25">
      <c r="A6124" s="383">
        <v>96123</v>
      </c>
      <c r="B6124" s="383" t="s">
        <v>5542</v>
      </c>
      <c r="C6124" s="383" t="s">
        <v>51</v>
      </c>
      <c r="D6124" s="384">
        <v>29.91</v>
      </c>
    </row>
    <row r="6125" spans="1:4" s="380" customFormat="1" ht="13.5" x14ac:dyDescent="0.25">
      <c r="A6125" s="383">
        <v>99054</v>
      </c>
      <c r="B6125" s="383" t="s">
        <v>5543</v>
      </c>
      <c r="C6125" s="383" t="s">
        <v>4</v>
      </c>
      <c r="D6125" s="384">
        <v>46.38</v>
      </c>
    </row>
    <row r="6126" spans="1:4" s="380" customFormat="1" ht="13.5" x14ac:dyDescent="0.25">
      <c r="A6126" s="383">
        <v>96111</v>
      </c>
      <c r="B6126" s="383" t="s">
        <v>5544</v>
      </c>
      <c r="C6126" s="383" t="s">
        <v>4</v>
      </c>
      <c r="D6126" s="384">
        <v>62.64</v>
      </c>
    </row>
    <row r="6127" spans="1:4" s="380" customFormat="1" ht="13.5" x14ac:dyDescent="0.25">
      <c r="A6127" s="383">
        <v>96116</v>
      </c>
      <c r="B6127" s="383" t="s">
        <v>5545</v>
      </c>
      <c r="C6127" s="383" t="s">
        <v>4</v>
      </c>
      <c r="D6127" s="384">
        <v>69.64</v>
      </c>
    </row>
    <row r="6128" spans="1:4" s="380" customFormat="1" ht="13.5" x14ac:dyDescent="0.25">
      <c r="A6128" s="383">
        <v>96121</v>
      </c>
      <c r="B6128" s="383" t="s">
        <v>5546</v>
      </c>
      <c r="C6128" s="383" t="s">
        <v>51</v>
      </c>
      <c r="D6128" s="384">
        <v>10.55</v>
      </c>
    </row>
    <row r="6129" spans="1:4" s="380" customFormat="1" ht="13.5" x14ac:dyDescent="0.25">
      <c r="A6129" s="383">
        <v>96485</v>
      </c>
      <c r="B6129" s="383" t="s">
        <v>5547</v>
      </c>
      <c r="C6129" s="383" t="s">
        <v>4</v>
      </c>
      <c r="D6129" s="384">
        <v>73.739999999999995</v>
      </c>
    </row>
    <row r="6130" spans="1:4" s="380" customFormat="1" ht="13.5" x14ac:dyDescent="0.25">
      <c r="A6130" s="383">
        <v>96486</v>
      </c>
      <c r="B6130" s="383" t="s">
        <v>5548</v>
      </c>
      <c r="C6130" s="383" t="s">
        <v>4</v>
      </c>
      <c r="D6130" s="384">
        <v>81.42</v>
      </c>
    </row>
    <row r="6131" spans="1:4" s="380" customFormat="1" ht="13.5" x14ac:dyDescent="0.25">
      <c r="A6131" s="383">
        <v>91514</v>
      </c>
      <c r="B6131" s="383" t="s">
        <v>5549</v>
      </c>
      <c r="C6131" s="383" t="s">
        <v>4</v>
      </c>
      <c r="D6131" s="384">
        <v>6.17</v>
      </c>
    </row>
    <row r="6132" spans="1:4" s="380" customFormat="1" ht="13.5" x14ac:dyDescent="0.25">
      <c r="A6132" s="383">
        <v>91515</v>
      </c>
      <c r="B6132" s="383" t="s">
        <v>5550</v>
      </c>
      <c r="C6132" s="383" t="s">
        <v>4</v>
      </c>
      <c r="D6132" s="384">
        <v>8.17</v>
      </c>
    </row>
    <row r="6133" spans="1:4" s="380" customFormat="1" ht="13.5" x14ac:dyDescent="0.25">
      <c r="A6133" s="383">
        <v>91516</v>
      </c>
      <c r="B6133" s="383" t="s">
        <v>5551</v>
      </c>
      <c r="C6133" s="383" t="s">
        <v>4</v>
      </c>
      <c r="D6133" s="384">
        <v>11.95</v>
      </c>
    </row>
    <row r="6134" spans="1:4" s="380" customFormat="1" ht="13.5" x14ac:dyDescent="0.25">
      <c r="A6134" s="383">
        <v>91517</v>
      </c>
      <c r="B6134" s="383" t="s">
        <v>5552</v>
      </c>
      <c r="C6134" s="383" t="s">
        <v>4</v>
      </c>
      <c r="D6134" s="384">
        <v>13.31</v>
      </c>
    </row>
    <row r="6135" spans="1:4" s="380" customFormat="1" ht="13.5" x14ac:dyDescent="0.25">
      <c r="A6135" s="383">
        <v>91519</v>
      </c>
      <c r="B6135" s="383" t="s">
        <v>5553</v>
      </c>
      <c r="C6135" s="383" t="s">
        <v>4</v>
      </c>
      <c r="D6135" s="384">
        <v>15.29</v>
      </c>
    </row>
    <row r="6136" spans="1:4" s="380" customFormat="1" ht="13.5" x14ac:dyDescent="0.25">
      <c r="A6136" s="383">
        <v>91520</v>
      </c>
      <c r="B6136" s="383" t="s">
        <v>5554</v>
      </c>
      <c r="C6136" s="383" t="s">
        <v>4</v>
      </c>
      <c r="D6136" s="384">
        <v>2.21</v>
      </c>
    </row>
    <row r="6137" spans="1:4" s="380" customFormat="1" ht="13.5" x14ac:dyDescent="0.25">
      <c r="A6137" s="383">
        <v>91522</v>
      </c>
      <c r="B6137" s="383" t="s">
        <v>5555</v>
      </c>
      <c r="C6137" s="383" t="s">
        <v>4</v>
      </c>
      <c r="D6137" s="384">
        <v>2.66</v>
      </c>
    </row>
    <row r="6138" spans="1:4" s="380" customFormat="1" ht="13.5" x14ac:dyDescent="0.25">
      <c r="A6138" s="383">
        <v>91525</v>
      </c>
      <c r="B6138" s="383" t="s">
        <v>5556</v>
      </c>
      <c r="C6138" s="383" t="s">
        <v>4</v>
      </c>
      <c r="D6138" s="384">
        <v>4.76</v>
      </c>
    </row>
    <row r="6139" spans="1:4" s="380" customFormat="1" ht="13.5" x14ac:dyDescent="0.25">
      <c r="A6139" s="383">
        <v>87280</v>
      </c>
      <c r="B6139" s="383" t="s">
        <v>5557</v>
      </c>
      <c r="C6139" s="383" t="s">
        <v>24</v>
      </c>
      <c r="D6139" s="384">
        <v>371.27</v>
      </c>
    </row>
    <row r="6140" spans="1:4" s="380" customFormat="1" ht="13.5" x14ac:dyDescent="0.25">
      <c r="A6140" s="383">
        <v>87281</v>
      </c>
      <c r="B6140" s="383" t="s">
        <v>5558</v>
      </c>
      <c r="C6140" s="383" t="s">
        <v>24</v>
      </c>
      <c r="D6140" s="384">
        <v>366.35</v>
      </c>
    </row>
    <row r="6141" spans="1:4" s="380" customFormat="1" ht="13.5" x14ac:dyDescent="0.25">
      <c r="A6141" s="383">
        <v>87283</v>
      </c>
      <c r="B6141" s="383" t="s">
        <v>5559</v>
      </c>
      <c r="C6141" s="383" t="s">
        <v>24</v>
      </c>
      <c r="D6141" s="384">
        <v>382.83</v>
      </c>
    </row>
    <row r="6142" spans="1:4" s="380" customFormat="1" ht="13.5" x14ac:dyDescent="0.25">
      <c r="A6142" s="383">
        <v>87284</v>
      </c>
      <c r="B6142" s="383" t="s">
        <v>5560</v>
      </c>
      <c r="C6142" s="383" t="s">
        <v>24</v>
      </c>
      <c r="D6142" s="384">
        <v>376.64</v>
      </c>
    </row>
    <row r="6143" spans="1:4" s="380" customFormat="1" ht="13.5" x14ac:dyDescent="0.25">
      <c r="A6143" s="383">
        <v>87286</v>
      </c>
      <c r="B6143" s="383" t="s">
        <v>5561</v>
      </c>
      <c r="C6143" s="383" t="s">
        <v>24</v>
      </c>
      <c r="D6143" s="384">
        <v>486.24</v>
      </c>
    </row>
    <row r="6144" spans="1:4" s="380" customFormat="1" ht="13.5" x14ac:dyDescent="0.25">
      <c r="A6144" s="383">
        <v>87287</v>
      </c>
      <c r="B6144" s="383" t="s">
        <v>5562</v>
      </c>
      <c r="C6144" s="383" t="s">
        <v>24</v>
      </c>
      <c r="D6144" s="384">
        <v>472.44</v>
      </c>
    </row>
    <row r="6145" spans="1:4" s="380" customFormat="1" ht="13.5" x14ac:dyDescent="0.25">
      <c r="A6145" s="383">
        <v>87289</v>
      </c>
      <c r="B6145" s="383" t="s">
        <v>5563</v>
      </c>
      <c r="C6145" s="383" t="s">
        <v>24</v>
      </c>
      <c r="D6145" s="384">
        <v>474.05</v>
      </c>
    </row>
    <row r="6146" spans="1:4" s="380" customFormat="1" ht="13.5" x14ac:dyDescent="0.25">
      <c r="A6146" s="383">
        <v>87290</v>
      </c>
      <c r="B6146" s="383" t="s">
        <v>5564</v>
      </c>
      <c r="C6146" s="383" t="s">
        <v>24</v>
      </c>
      <c r="D6146" s="384">
        <v>466.76</v>
      </c>
    </row>
    <row r="6147" spans="1:4" s="380" customFormat="1" ht="13.5" x14ac:dyDescent="0.25">
      <c r="A6147" s="383">
        <v>87292</v>
      </c>
      <c r="B6147" s="383" t="s">
        <v>5565</v>
      </c>
      <c r="C6147" s="383" t="s">
        <v>24</v>
      </c>
      <c r="D6147" s="384">
        <v>487.56</v>
      </c>
    </row>
    <row r="6148" spans="1:4" s="380" customFormat="1" ht="13.5" x14ac:dyDescent="0.25">
      <c r="A6148" s="383">
        <v>87294</v>
      </c>
      <c r="B6148" s="383" t="s">
        <v>5566</v>
      </c>
      <c r="C6148" s="383" t="s">
        <v>24</v>
      </c>
      <c r="D6148" s="384">
        <v>466.48</v>
      </c>
    </row>
    <row r="6149" spans="1:4" s="380" customFormat="1" ht="13.5" x14ac:dyDescent="0.25">
      <c r="A6149" s="383">
        <v>87295</v>
      </c>
      <c r="B6149" s="383" t="s">
        <v>5567</v>
      </c>
      <c r="C6149" s="383" t="s">
        <v>24</v>
      </c>
      <c r="D6149" s="384">
        <v>480.1</v>
      </c>
    </row>
    <row r="6150" spans="1:4" s="380" customFormat="1" ht="13.5" x14ac:dyDescent="0.25">
      <c r="A6150" s="383">
        <v>87296</v>
      </c>
      <c r="B6150" s="383" t="s">
        <v>5568</v>
      </c>
      <c r="C6150" s="383" t="s">
        <v>24</v>
      </c>
      <c r="D6150" s="384">
        <v>457.97</v>
      </c>
    </row>
    <row r="6151" spans="1:4" s="380" customFormat="1" ht="13.5" x14ac:dyDescent="0.25">
      <c r="A6151" s="383">
        <v>87298</v>
      </c>
      <c r="B6151" s="383" t="s">
        <v>5569</v>
      </c>
      <c r="C6151" s="383" t="s">
        <v>24</v>
      </c>
      <c r="D6151" s="384">
        <v>553.36</v>
      </c>
    </row>
    <row r="6152" spans="1:4" s="380" customFormat="1" ht="13.5" x14ac:dyDescent="0.25">
      <c r="A6152" s="383">
        <v>87299</v>
      </c>
      <c r="B6152" s="383" t="s">
        <v>5570</v>
      </c>
      <c r="C6152" s="383" t="s">
        <v>24</v>
      </c>
      <c r="D6152" s="384">
        <v>374.61</v>
      </c>
    </row>
    <row r="6153" spans="1:4" s="380" customFormat="1" ht="13.5" x14ac:dyDescent="0.25">
      <c r="A6153" s="383">
        <v>87301</v>
      </c>
      <c r="B6153" s="383" t="s">
        <v>5571</v>
      </c>
      <c r="C6153" s="383" t="s">
        <v>24</v>
      </c>
      <c r="D6153" s="384">
        <v>503.64</v>
      </c>
    </row>
    <row r="6154" spans="1:4" s="380" customFormat="1" ht="13.5" x14ac:dyDescent="0.25">
      <c r="A6154" s="383">
        <v>87302</v>
      </c>
      <c r="B6154" s="383" t="s">
        <v>5572</v>
      </c>
      <c r="C6154" s="383" t="s">
        <v>24</v>
      </c>
      <c r="D6154" s="384">
        <v>496.56</v>
      </c>
    </row>
    <row r="6155" spans="1:4" s="380" customFormat="1" ht="13.5" x14ac:dyDescent="0.25">
      <c r="A6155" s="383">
        <v>87304</v>
      </c>
      <c r="B6155" s="383" t="s">
        <v>5573</v>
      </c>
      <c r="C6155" s="383" t="s">
        <v>24</v>
      </c>
      <c r="D6155" s="384">
        <v>459.81</v>
      </c>
    </row>
    <row r="6156" spans="1:4" s="380" customFormat="1" ht="13.5" x14ac:dyDescent="0.25">
      <c r="A6156" s="383">
        <v>87305</v>
      </c>
      <c r="B6156" s="383" t="s">
        <v>5574</v>
      </c>
      <c r="C6156" s="383" t="s">
        <v>24</v>
      </c>
      <c r="D6156" s="384">
        <v>462.11</v>
      </c>
    </row>
    <row r="6157" spans="1:4" s="380" customFormat="1" ht="13.5" x14ac:dyDescent="0.25">
      <c r="A6157" s="383">
        <v>87307</v>
      </c>
      <c r="B6157" s="383" t="s">
        <v>5575</v>
      </c>
      <c r="C6157" s="383" t="s">
        <v>24</v>
      </c>
      <c r="D6157" s="384">
        <v>441.04</v>
      </c>
    </row>
    <row r="6158" spans="1:4" s="380" customFormat="1" ht="13.5" x14ac:dyDescent="0.25">
      <c r="A6158" s="383">
        <v>87308</v>
      </c>
      <c r="B6158" s="383" t="s">
        <v>5576</v>
      </c>
      <c r="C6158" s="383" t="s">
        <v>24</v>
      </c>
      <c r="D6158" s="384">
        <v>433.1</v>
      </c>
    </row>
    <row r="6159" spans="1:4" s="380" customFormat="1" ht="13.5" x14ac:dyDescent="0.25">
      <c r="A6159" s="383">
        <v>87310</v>
      </c>
      <c r="B6159" s="383" t="s">
        <v>5577</v>
      </c>
      <c r="C6159" s="383" t="s">
        <v>24</v>
      </c>
      <c r="D6159" s="384">
        <v>382.04</v>
      </c>
    </row>
    <row r="6160" spans="1:4" s="380" customFormat="1" ht="13.5" x14ac:dyDescent="0.25">
      <c r="A6160" s="383">
        <v>87311</v>
      </c>
      <c r="B6160" s="383" t="s">
        <v>5578</v>
      </c>
      <c r="C6160" s="383" t="s">
        <v>24</v>
      </c>
      <c r="D6160" s="384">
        <v>374.23</v>
      </c>
    </row>
    <row r="6161" spans="1:4" s="380" customFormat="1" ht="13.5" x14ac:dyDescent="0.25">
      <c r="A6161" s="383">
        <v>87313</v>
      </c>
      <c r="B6161" s="383" t="s">
        <v>5579</v>
      </c>
      <c r="C6161" s="383" t="s">
        <v>24</v>
      </c>
      <c r="D6161" s="384">
        <v>448.53</v>
      </c>
    </row>
    <row r="6162" spans="1:4" s="380" customFormat="1" ht="13.5" x14ac:dyDescent="0.25">
      <c r="A6162" s="383">
        <v>87314</v>
      </c>
      <c r="B6162" s="383" t="s">
        <v>5580</v>
      </c>
      <c r="C6162" s="383" t="s">
        <v>24</v>
      </c>
      <c r="D6162" s="384">
        <v>442.16</v>
      </c>
    </row>
    <row r="6163" spans="1:4" s="380" customFormat="1" ht="13.5" x14ac:dyDescent="0.25">
      <c r="A6163" s="383">
        <v>87316</v>
      </c>
      <c r="B6163" s="383" t="s">
        <v>5581</v>
      </c>
      <c r="C6163" s="383" t="s">
        <v>24</v>
      </c>
      <c r="D6163" s="384">
        <v>414.11</v>
      </c>
    </row>
    <row r="6164" spans="1:4" s="380" customFormat="1" ht="13.5" x14ac:dyDescent="0.25">
      <c r="A6164" s="383">
        <v>87317</v>
      </c>
      <c r="B6164" s="383" t="s">
        <v>5582</v>
      </c>
      <c r="C6164" s="383" t="s">
        <v>24</v>
      </c>
      <c r="D6164" s="384">
        <v>401.99</v>
      </c>
    </row>
    <row r="6165" spans="1:4" s="380" customFormat="1" ht="13.5" x14ac:dyDescent="0.25">
      <c r="A6165" s="383">
        <v>87319</v>
      </c>
      <c r="B6165" s="383" t="s">
        <v>5583</v>
      </c>
      <c r="C6165" s="383" t="s">
        <v>24</v>
      </c>
      <c r="D6165" s="385">
        <v>2790.31</v>
      </c>
    </row>
    <row r="6166" spans="1:4" s="380" customFormat="1" ht="13.5" x14ac:dyDescent="0.25">
      <c r="A6166" s="383">
        <v>87320</v>
      </c>
      <c r="B6166" s="383" t="s">
        <v>5584</v>
      </c>
      <c r="C6166" s="383" t="s">
        <v>24</v>
      </c>
      <c r="D6166" s="385">
        <v>2795</v>
      </c>
    </row>
    <row r="6167" spans="1:4" s="380" customFormat="1" ht="13.5" x14ac:dyDescent="0.25">
      <c r="A6167" s="383">
        <v>87322</v>
      </c>
      <c r="B6167" s="383" t="s">
        <v>5585</v>
      </c>
      <c r="C6167" s="383" t="s">
        <v>24</v>
      </c>
      <c r="D6167" s="385">
        <v>2872.21</v>
      </c>
    </row>
    <row r="6168" spans="1:4" s="380" customFormat="1" ht="13.5" x14ac:dyDescent="0.25">
      <c r="A6168" s="383">
        <v>87323</v>
      </c>
      <c r="B6168" s="383" t="s">
        <v>5586</v>
      </c>
      <c r="C6168" s="383" t="s">
        <v>24</v>
      </c>
      <c r="D6168" s="385">
        <v>2870.99</v>
      </c>
    </row>
    <row r="6169" spans="1:4" s="380" customFormat="1" ht="13.5" x14ac:dyDescent="0.25">
      <c r="A6169" s="383">
        <v>87325</v>
      </c>
      <c r="B6169" s="383" t="s">
        <v>5587</v>
      </c>
      <c r="C6169" s="383" t="s">
        <v>24</v>
      </c>
      <c r="D6169" s="385">
        <v>2810.44</v>
      </c>
    </row>
    <row r="6170" spans="1:4" s="380" customFormat="1" ht="13.5" x14ac:dyDescent="0.25">
      <c r="A6170" s="383">
        <v>87326</v>
      </c>
      <c r="B6170" s="383" t="s">
        <v>5588</v>
      </c>
      <c r="C6170" s="383" t="s">
        <v>24</v>
      </c>
      <c r="D6170" s="385">
        <v>2817.14</v>
      </c>
    </row>
    <row r="6171" spans="1:4" s="380" customFormat="1" ht="13.5" x14ac:dyDescent="0.25">
      <c r="A6171" s="383">
        <v>87327</v>
      </c>
      <c r="B6171" s="383" t="s">
        <v>5589</v>
      </c>
      <c r="C6171" s="383" t="s">
        <v>24</v>
      </c>
      <c r="D6171" s="384">
        <v>390.35</v>
      </c>
    </row>
    <row r="6172" spans="1:4" s="380" customFormat="1" ht="13.5" x14ac:dyDescent="0.25">
      <c r="A6172" s="383">
        <v>87328</v>
      </c>
      <c r="B6172" s="383" t="s">
        <v>5590</v>
      </c>
      <c r="C6172" s="383" t="s">
        <v>24</v>
      </c>
      <c r="D6172" s="384">
        <v>342.44</v>
      </c>
    </row>
    <row r="6173" spans="1:4" s="380" customFormat="1" ht="13.5" x14ac:dyDescent="0.25">
      <c r="A6173" s="383">
        <v>87329</v>
      </c>
      <c r="B6173" s="383" t="s">
        <v>5591</v>
      </c>
      <c r="C6173" s="383" t="s">
        <v>24</v>
      </c>
      <c r="D6173" s="384">
        <v>416.38</v>
      </c>
    </row>
    <row r="6174" spans="1:4" s="380" customFormat="1" ht="13.5" x14ac:dyDescent="0.25">
      <c r="A6174" s="383">
        <v>87330</v>
      </c>
      <c r="B6174" s="383" t="s">
        <v>5592</v>
      </c>
      <c r="C6174" s="383" t="s">
        <v>24</v>
      </c>
      <c r="D6174" s="384">
        <v>362.03</v>
      </c>
    </row>
    <row r="6175" spans="1:4" s="380" customFormat="1" ht="13.5" x14ac:dyDescent="0.25">
      <c r="A6175" s="383">
        <v>87331</v>
      </c>
      <c r="B6175" s="383" t="s">
        <v>5593</v>
      </c>
      <c r="C6175" s="383" t="s">
        <v>24</v>
      </c>
      <c r="D6175" s="384">
        <v>504.49</v>
      </c>
    </row>
    <row r="6176" spans="1:4" s="380" customFormat="1" ht="13.5" x14ac:dyDescent="0.25">
      <c r="A6176" s="383">
        <v>87332</v>
      </c>
      <c r="B6176" s="383" t="s">
        <v>5594</v>
      </c>
      <c r="C6176" s="383" t="s">
        <v>24</v>
      </c>
      <c r="D6176" s="384">
        <v>454.85</v>
      </c>
    </row>
    <row r="6177" spans="1:4" s="380" customFormat="1" ht="13.5" x14ac:dyDescent="0.25">
      <c r="A6177" s="383">
        <v>87333</v>
      </c>
      <c r="B6177" s="383" t="s">
        <v>5595</v>
      </c>
      <c r="C6177" s="383" t="s">
        <v>24</v>
      </c>
      <c r="D6177" s="384">
        <v>477.44</v>
      </c>
    </row>
    <row r="6178" spans="1:4" s="380" customFormat="1" ht="13.5" x14ac:dyDescent="0.25">
      <c r="A6178" s="383">
        <v>87334</v>
      </c>
      <c r="B6178" s="383" t="s">
        <v>5596</v>
      </c>
      <c r="C6178" s="383" t="s">
        <v>24</v>
      </c>
      <c r="D6178" s="384">
        <v>447.41</v>
      </c>
    </row>
    <row r="6179" spans="1:4" s="380" customFormat="1" ht="13.5" x14ac:dyDescent="0.25">
      <c r="A6179" s="383">
        <v>87335</v>
      </c>
      <c r="B6179" s="383" t="s">
        <v>5597</v>
      </c>
      <c r="C6179" s="383" t="s">
        <v>24</v>
      </c>
      <c r="D6179" s="384">
        <v>471.75</v>
      </c>
    </row>
    <row r="6180" spans="1:4" s="380" customFormat="1" ht="13.5" x14ac:dyDescent="0.25">
      <c r="A6180" s="383">
        <v>87336</v>
      </c>
      <c r="B6180" s="383" t="s">
        <v>5598</v>
      </c>
      <c r="C6180" s="383" t="s">
        <v>24</v>
      </c>
      <c r="D6180" s="384">
        <v>464.55</v>
      </c>
    </row>
    <row r="6181" spans="1:4" s="380" customFormat="1" ht="13.5" x14ac:dyDescent="0.25">
      <c r="A6181" s="383">
        <v>87337</v>
      </c>
      <c r="B6181" s="383" t="s">
        <v>5599</v>
      </c>
      <c r="C6181" s="383" t="s">
        <v>24</v>
      </c>
      <c r="D6181" s="384">
        <v>468.16</v>
      </c>
    </row>
    <row r="6182" spans="1:4" s="380" customFormat="1" ht="13.5" x14ac:dyDescent="0.25">
      <c r="A6182" s="383">
        <v>87338</v>
      </c>
      <c r="B6182" s="383" t="s">
        <v>5600</v>
      </c>
      <c r="C6182" s="383" t="s">
        <v>24</v>
      </c>
      <c r="D6182" s="384">
        <v>455.62</v>
      </c>
    </row>
    <row r="6183" spans="1:4" s="380" customFormat="1" ht="13.5" x14ac:dyDescent="0.25">
      <c r="A6183" s="383">
        <v>87339</v>
      </c>
      <c r="B6183" s="383" t="s">
        <v>5601</v>
      </c>
      <c r="C6183" s="383" t="s">
        <v>24</v>
      </c>
      <c r="D6183" s="384">
        <v>652.9</v>
      </c>
    </row>
    <row r="6184" spans="1:4" s="380" customFormat="1" ht="13.5" x14ac:dyDescent="0.25">
      <c r="A6184" s="383">
        <v>87340</v>
      </c>
      <c r="B6184" s="383" t="s">
        <v>5602</v>
      </c>
      <c r="C6184" s="383" t="s">
        <v>24</v>
      </c>
      <c r="D6184" s="384">
        <v>552.24</v>
      </c>
    </row>
    <row r="6185" spans="1:4" s="380" customFormat="1" ht="13.5" x14ac:dyDescent="0.25">
      <c r="A6185" s="383">
        <v>87341</v>
      </c>
      <c r="B6185" s="383" t="s">
        <v>5603</v>
      </c>
      <c r="C6185" s="383" t="s">
        <v>24</v>
      </c>
      <c r="D6185" s="384">
        <v>526.84</v>
      </c>
    </row>
    <row r="6186" spans="1:4" s="380" customFormat="1" ht="13.5" x14ac:dyDescent="0.25">
      <c r="A6186" s="383">
        <v>87342</v>
      </c>
      <c r="B6186" s="383" t="s">
        <v>5604</v>
      </c>
      <c r="C6186" s="383" t="s">
        <v>24</v>
      </c>
      <c r="D6186" s="384">
        <v>561.94000000000005</v>
      </c>
    </row>
    <row r="6187" spans="1:4" s="380" customFormat="1" ht="13.5" x14ac:dyDescent="0.25">
      <c r="A6187" s="383">
        <v>87343</v>
      </c>
      <c r="B6187" s="383" t="s">
        <v>5605</v>
      </c>
      <c r="C6187" s="383" t="s">
        <v>24</v>
      </c>
      <c r="D6187" s="384">
        <v>505</v>
      </c>
    </row>
    <row r="6188" spans="1:4" s="380" customFormat="1" ht="13.5" x14ac:dyDescent="0.25">
      <c r="A6188" s="383">
        <v>87344</v>
      </c>
      <c r="B6188" s="383" t="s">
        <v>5606</v>
      </c>
      <c r="C6188" s="383" t="s">
        <v>24</v>
      </c>
      <c r="D6188" s="384">
        <v>473.55</v>
      </c>
    </row>
    <row r="6189" spans="1:4" s="380" customFormat="1" ht="13.5" x14ac:dyDescent="0.25">
      <c r="A6189" s="383">
        <v>87345</v>
      </c>
      <c r="B6189" s="383" t="s">
        <v>5607</v>
      </c>
      <c r="C6189" s="383" t="s">
        <v>24</v>
      </c>
      <c r="D6189" s="384">
        <v>508.55</v>
      </c>
    </row>
    <row r="6190" spans="1:4" s="380" customFormat="1" ht="13.5" x14ac:dyDescent="0.25">
      <c r="A6190" s="383">
        <v>87346</v>
      </c>
      <c r="B6190" s="383" t="s">
        <v>5608</v>
      </c>
      <c r="C6190" s="383" t="s">
        <v>24</v>
      </c>
      <c r="D6190" s="384">
        <v>461.62</v>
      </c>
    </row>
    <row r="6191" spans="1:4" s="380" customFormat="1" ht="13.5" x14ac:dyDescent="0.25">
      <c r="A6191" s="383">
        <v>87347</v>
      </c>
      <c r="B6191" s="383" t="s">
        <v>5609</v>
      </c>
      <c r="C6191" s="383" t="s">
        <v>24</v>
      </c>
      <c r="D6191" s="384">
        <v>436.68</v>
      </c>
    </row>
    <row r="6192" spans="1:4" s="380" customFormat="1" ht="13.5" x14ac:dyDescent="0.25">
      <c r="A6192" s="383">
        <v>87348</v>
      </c>
      <c r="B6192" s="383" t="s">
        <v>5610</v>
      </c>
      <c r="C6192" s="383" t="s">
        <v>24</v>
      </c>
      <c r="D6192" s="384">
        <v>468.81</v>
      </c>
    </row>
    <row r="6193" spans="1:4" s="380" customFormat="1" ht="13.5" x14ac:dyDescent="0.25">
      <c r="A6193" s="383">
        <v>87349</v>
      </c>
      <c r="B6193" s="383" t="s">
        <v>5611</v>
      </c>
      <c r="C6193" s="383" t="s">
        <v>24</v>
      </c>
      <c r="D6193" s="384">
        <v>407.43</v>
      </c>
    </row>
    <row r="6194" spans="1:4" s="380" customFormat="1" ht="13.5" x14ac:dyDescent="0.25">
      <c r="A6194" s="383">
        <v>87350</v>
      </c>
      <c r="B6194" s="383" t="s">
        <v>5612</v>
      </c>
      <c r="C6194" s="383" t="s">
        <v>24</v>
      </c>
      <c r="D6194" s="384">
        <v>419.16</v>
      </c>
    </row>
    <row r="6195" spans="1:4" s="380" customFormat="1" ht="13.5" x14ac:dyDescent="0.25">
      <c r="A6195" s="383">
        <v>87351</v>
      </c>
      <c r="B6195" s="383" t="s">
        <v>5613</v>
      </c>
      <c r="C6195" s="383" t="s">
        <v>24</v>
      </c>
      <c r="D6195" s="384">
        <v>360.9</v>
      </c>
    </row>
    <row r="6196" spans="1:4" s="380" customFormat="1" ht="13.5" x14ac:dyDescent="0.25">
      <c r="A6196" s="383">
        <v>87352</v>
      </c>
      <c r="B6196" s="383" t="s">
        <v>5614</v>
      </c>
      <c r="C6196" s="383" t="s">
        <v>24</v>
      </c>
      <c r="D6196" s="384">
        <v>514.42999999999995</v>
      </c>
    </row>
    <row r="6197" spans="1:4" s="380" customFormat="1" ht="13.5" x14ac:dyDescent="0.25">
      <c r="A6197" s="383">
        <v>87353</v>
      </c>
      <c r="B6197" s="383" t="s">
        <v>5615</v>
      </c>
      <c r="C6197" s="383" t="s">
        <v>24</v>
      </c>
      <c r="D6197" s="384">
        <v>451.91</v>
      </c>
    </row>
    <row r="6198" spans="1:4" s="380" customFormat="1" ht="13.5" x14ac:dyDescent="0.25">
      <c r="A6198" s="383">
        <v>87354</v>
      </c>
      <c r="B6198" s="383" t="s">
        <v>5616</v>
      </c>
      <c r="C6198" s="383" t="s">
        <v>24</v>
      </c>
      <c r="D6198" s="384">
        <v>424.24</v>
      </c>
    </row>
    <row r="6199" spans="1:4" s="380" customFormat="1" ht="13.5" x14ac:dyDescent="0.25">
      <c r="A6199" s="383">
        <v>87355</v>
      </c>
      <c r="B6199" s="383" t="s">
        <v>5617</v>
      </c>
      <c r="C6199" s="383" t="s">
        <v>24</v>
      </c>
      <c r="D6199" s="384">
        <v>445.08</v>
      </c>
    </row>
    <row r="6200" spans="1:4" s="380" customFormat="1" ht="13.5" x14ac:dyDescent="0.25">
      <c r="A6200" s="383">
        <v>87356</v>
      </c>
      <c r="B6200" s="383" t="s">
        <v>5618</v>
      </c>
      <c r="C6200" s="383" t="s">
        <v>24</v>
      </c>
      <c r="D6200" s="384">
        <v>403.32</v>
      </c>
    </row>
    <row r="6201" spans="1:4" s="380" customFormat="1" ht="13.5" x14ac:dyDescent="0.25">
      <c r="A6201" s="383">
        <v>87357</v>
      </c>
      <c r="B6201" s="383" t="s">
        <v>5619</v>
      </c>
      <c r="C6201" s="383" t="s">
        <v>24</v>
      </c>
      <c r="D6201" s="384">
        <v>382.85</v>
      </c>
    </row>
    <row r="6202" spans="1:4" s="380" customFormat="1" ht="13.5" x14ac:dyDescent="0.25">
      <c r="A6202" s="383">
        <v>87358</v>
      </c>
      <c r="B6202" s="383" t="s">
        <v>5620</v>
      </c>
      <c r="C6202" s="383" t="s">
        <v>24</v>
      </c>
      <c r="D6202" s="385">
        <v>2761.14</v>
      </c>
    </row>
    <row r="6203" spans="1:4" s="380" customFormat="1" ht="13.5" x14ac:dyDescent="0.25">
      <c r="A6203" s="383">
        <v>87359</v>
      </c>
      <c r="B6203" s="383" t="s">
        <v>5621</v>
      </c>
      <c r="C6203" s="383" t="s">
        <v>24</v>
      </c>
      <c r="D6203" s="385">
        <v>2737.87</v>
      </c>
    </row>
    <row r="6204" spans="1:4" s="380" customFormat="1" ht="13.5" x14ac:dyDescent="0.25">
      <c r="A6204" s="383">
        <v>87360</v>
      </c>
      <c r="B6204" s="383" t="s">
        <v>5622</v>
      </c>
      <c r="C6204" s="383" t="s">
        <v>24</v>
      </c>
      <c r="D6204" s="385">
        <v>2840.43</v>
      </c>
    </row>
    <row r="6205" spans="1:4" s="380" customFormat="1" ht="13.5" x14ac:dyDescent="0.25">
      <c r="A6205" s="383">
        <v>87361</v>
      </c>
      <c r="B6205" s="383" t="s">
        <v>5623</v>
      </c>
      <c r="C6205" s="383" t="s">
        <v>24</v>
      </c>
      <c r="D6205" s="385">
        <v>2804.74</v>
      </c>
    </row>
    <row r="6206" spans="1:4" s="380" customFormat="1" ht="13.5" x14ac:dyDescent="0.25">
      <c r="A6206" s="383">
        <v>87362</v>
      </c>
      <c r="B6206" s="383" t="s">
        <v>5624</v>
      </c>
      <c r="C6206" s="383" t="s">
        <v>24</v>
      </c>
      <c r="D6206" s="385">
        <v>2803.34</v>
      </c>
    </row>
    <row r="6207" spans="1:4" s="380" customFormat="1" ht="13.5" x14ac:dyDescent="0.25">
      <c r="A6207" s="383">
        <v>87363</v>
      </c>
      <c r="B6207" s="383" t="s">
        <v>5625</v>
      </c>
      <c r="C6207" s="383" t="s">
        <v>24</v>
      </c>
      <c r="D6207" s="385">
        <v>2788.81</v>
      </c>
    </row>
    <row r="6208" spans="1:4" s="380" customFormat="1" ht="13.5" x14ac:dyDescent="0.25">
      <c r="A6208" s="383">
        <v>87364</v>
      </c>
      <c r="B6208" s="383" t="s">
        <v>5626</v>
      </c>
      <c r="C6208" s="383" t="s">
        <v>24</v>
      </c>
      <c r="D6208" s="385">
        <v>2765.7</v>
      </c>
    </row>
    <row r="6209" spans="1:4" s="380" customFormat="1" ht="13.5" x14ac:dyDescent="0.25">
      <c r="A6209" s="383">
        <v>87365</v>
      </c>
      <c r="B6209" s="383" t="s">
        <v>5627</v>
      </c>
      <c r="C6209" s="383" t="s">
        <v>24</v>
      </c>
      <c r="D6209" s="384">
        <v>470.45</v>
      </c>
    </row>
    <row r="6210" spans="1:4" s="380" customFormat="1" ht="13.5" x14ac:dyDescent="0.25">
      <c r="A6210" s="383">
        <v>87366</v>
      </c>
      <c r="B6210" s="383" t="s">
        <v>5628</v>
      </c>
      <c r="C6210" s="383" t="s">
        <v>24</v>
      </c>
      <c r="D6210" s="384">
        <v>493.63</v>
      </c>
    </row>
    <row r="6211" spans="1:4" s="380" customFormat="1" ht="13.5" x14ac:dyDescent="0.25">
      <c r="A6211" s="383">
        <v>87367</v>
      </c>
      <c r="B6211" s="383" t="s">
        <v>5629</v>
      </c>
      <c r="C6211" s="383" t="s">
        <v>24</v>
      </c>
      <c r="D6211" s="384">
        <v>585.80999999999995</v>
      </c>
    </row>
    <row r="6212" spans="1:4" s="380" customFormat="1" ht="13.5" x14ac:dyDescent="0.25">
      <c r="A6212" s="383">
        <v>87368</v>
      </c>
      <c r="B6212" s="383" t="s">
        <v>5630</v>
      </c>
      <c r="C6212" s="383" t="s">
        <v>24</v>
      </c>
      <c r="D6212" s="384">
        <v>576.98</v>
      </c>
    </row>
    <row r="6213" spans="1:4" s="380" customFormat="1" ht="13.5" x14ac:dyDescent="0.25">
      <c r="A6213" s="383">
        <v>87369</v>
      </c>
      <c r="B6213" s="383" t="s">
        <v>5631</v>
      </c>
      <c r="C6213" s="383" t="s">
        <v>24</v>
      </c>
      <c r="D6213" s="384">
        <v>593.03</v>
      </c>
    </row>
    <row r="6214" spans="1:4" s="380" customFormat="1" ht="13.5" x14ac:dyDescent="0.25">
      <c r="A6214" s="383">
        <v>87370</v>
      </c>
      <c r="B6214" s="383" t="s">
        <v>5632</v>
      </c>
      <c r="C6214" s="383" t="s">
        <v>24</v>
      </c>
      <c r="D6214" s="384">
        <v>572.62</v>
      </c>
    </row>
    <row r="6215" spans="1:4" s="380" customFormat="1" ht="13.5" x14ac:dyDescent="0.25">
      <c r="A6215" s="383">
        <v>87371</v>
      </c>
      <c r="B6215" s="383" t="s">
        <v>5633</v>
      </c>
      <c r="C6215" s="383" t="s">
        <v>24</v>
      </c>
      <c r="D6215" s="384">
        <v>566.05999999999995</v>
      </c>
    </row>
    <row r="6216" spans="1:4" s="380" customFormat="1" ht="13.5" x14ac:dyDescent="0.25">
      <c r="A6216" s="383">
        <v>87372</v>
      </c>
      <c r="B6216" s="383" t="s">
        <v>5634</v>
      </c>
      <c r="C6216" s="383" t="s">
        <v>24</v>
      </c>
      <c r="D6216" s="384">
        <v>668.91</v>
      </c>
    </row>
    <row r="6217" spans="1:4" s="380" customFormat="1" ht="13.5" x14ac:dyDescent="0.25">
      <c r="A6217" s="383">
        <v>87373</v>
      </c>
      <c r="B6217" s="383" t="s">
        <v>5635</v>
      </c>
      <c r="C6217" s="383" t="s">
        <v>24</v>
      </c>
      <c r="D6217" s="384">
        <v>604.01</v>
      </c>
    </row>
    <row r="6218" spans="1:4" s="380" customFormat="1" ht="13.5" x14ac:dyDescent="0.25">
      <c r="A6218" s="383">
        <v>87374</v>
      </c>
      <c r="B6218" s="383" t="s">
        <v>5636</v>
      </c>
      <c r="C6218" s="383" t="s">
        <v>24</v>
      </c>
      <c r="D6218" s="384">
        <v>568.25</v>
      </c>
    </row>
    <row r="6219" spans="1:4" s="380" customFormat="1" ht="13.5" x14ac:dyDescent="0.25">
      <c r="A6219" s="383">
        <v>87375</v>
      </c>
      <c r="B6219" s="383" t="s">
        <v>5637</v>
      </c>
      <c r="C6219" s="383" t="s">
        <v>24</v>
      </c>
      <c r="D6219" s="384">
        <v>545.85</v>
      </c>
    </row>
    <row r="6220" spans="1:4" s="380" customFormat="1" ht="13.5" x14ac:dyDescent="0.25">
      <c r="A6220" s="383">
        <v>87376</v>
      </c>
      <c r="B6220" s="383" t="s">
        <v>5638</v>
      </c>
      <c r="C6220" s="383" t="s">
        <v>24</v>
      </c>
      <c r="D6220" s="384">
        <v>489.03</v>
      </c>
    </row>
    <row r="6221" spans="1:4" s="380" customFormat="1" ht="13.5" x14ac:dyDescent="0.25">
      <c r="A6221" s="383">
        <v>87377</v>
      </c>
      <c r="B6221" s="383" t="s">
        <v>5639</v>
      </c>
      <c r="C6221" s="383" t="s">
        <v>24</v>
      </c>
      <c r="D6221" s="384">
        <v>559.34</v>
      </c>
    </row>
    <row r="6222" spans="1:4" s="380" customFormat="1" ht="13.5" x14ac:dyDescent="0.25">
      <c r="A6222" s="383">
        <v>87378</v>
      </c>
      <c r="B6222" s="383" t="s">
        <v>5640</v>
      </c>
      <c r="C6222" s="383" t="s">
        <v>24</v>
      </c>
      <c r="D6222" s="384">
        <v>513.12</v>
      </c>
    </row>
    <row r="6223" spans="1:4" s="380" customFormat="1" ht="13.5" x14ac:dyDescent="0.25">
      <c r="A6223" s="383">
        <v>87379</v>
      </c>
      <c r="B6223" s="383" t="s">
        <v>5641</v>
      </c>
      <c r="C6223" s="383" t="s">
        <v>24</v>
      </c>
      <c r="D6223" s="385">
        <v>2880.79</v>
      </c>
    </row>
    <row r="6224" spans="1:4" s="380" customFormat="1" ht="13.5" x14ac:dyDescent="0.25">
      <c r="A6224" s="383">
        <v>87380</v>
      </c>
      <c r="B6224" s="383" t="s">
        <v>5642</v>
      </c>
      <c r="C6224" s="383" t="s">
        <v>24</v>
      </c>
      <c r="D6224" s="385">
        <v>2950.51</v>
      </c>
    </row>
    <row r="6225" spans="1:4" s="380" customFormat="1" ht="13.5" x14ac:dyDescent="0.25">
      <c r="A6225" s="383">
        <v>87381</v>
      </c>
      <c r="B6225" s="383" t="s">
        <v>5643</v>
      </c>
      <c r="C6225" s="383" t="s">
        <v>24</v>
      </c>
      <c r="D6225" s="385">
        <v>2904.37</v>
      </c>
    </row>
    <row r="6226" spans="1:4" s="380" customFormat="1" ht="13.5" x14ac:dyDescent="0.25">
      <c r="A6226" s="383">
        <v>87382</v>
      </c>
      <c r="B6226" s="383" t="s">
        <v>5644</v>
      </c>
      <c r="C6226" s="383" t="s">
        <v>24</v>
      </c>
      <c r="D6226" s="385">
        <v>1079.42</v>
      </c>
    </row>
    <row r="6227" spans="1:4" s="380" customFormat="1" ht="13.5" x14ac:dyDescent="0.25">
      <c r="A6227" s="383">
        <v>87383</v>
      </c>
      <c r="B6227" s="383" t="s">
        <v>5645</v>
      </c>
      <c r="C6227" s="383" t="s">
        <v>24</v>
      </c>
      <c r="D6227" s="385">
        <v>1072.02</v>
      </c>
    </row>
    <row r="6228" spans="1:4" s="380" customFormat="1" ht="13.5" x14ac:dyDescent="0.25">
      <c r="A6228" s="383">
        <v>87384</v>
      </c>
      <c r="B6228" s="383" t="s">
        <v>5646</v>
      </c>
      <c r="C6228" s="383" t="s">
        <v>24</v>
      </c>
      <c r="D6228" s="385">
        <v>1062.6400000000001</v>
      </c>
    </row>
    <row r="6229" spans="1:4" s="380" customFormat="1" ht="13.5" x14ac:dyDescent="0.25">
      <c r="A6229" s="383">
        <v>87385</v>
      </c>
      <c r="B6229" s="383" t="s">
        <v>5647</v>
      </c>
      <c r="C6229" s="383" t="s">
        <v>24</v>
      </c>
      <c r="D6229" s="385">
        <v>1251.75</v>
      </c>
    </row>
    <row r="6230" spans="1:4" s="380" customFormat="1" ht="13.5" x14ac:dyDescent="0.25">
      <c r="A6230" s="383">
        <v>87386</v>
      </c>
      <c r="B6230" s="383" t="s">
        <v>5648</v>
      </c>
      <c r="C6230" s="383" t="s">
        <v>24</v>
      </c>
      <c r="D6230" s="385">
        <v>1239.47</v>
      </c>
    </row>
    <row r="6231" spans="1:4" s="380" customFormat="1" ht="13.5" x14ac:dyDescent="0.25">
      <c r="A6231" s="383">
        <v>87387</v>
      </c>
      <c r="B6231" s="383" t="s">
        <v>5649</v>
      </c>
      <c r="C6231" s="383" t="s">
        <v>24</v>
      </c>
      <c r="D6231" s="385">
        <v>1231.01</v>
      </c>
    </row>
    <row r="6232" spans="1:4" s="380" customFormat="1" ht="13.5" x14ac:dyDescent="0.25">
      <c r="A6232" s="383">
        <v>87388</v>
      </c>
      <c r="B6232" s="383" t="s">
        <v>5650</v>
      </c>
      <c r="C6232" s="383" t="s">
        <v>24</v>
      </c>
      <c r="D6232" s="385">
        <v>2970.76</v>
      </c>
    </row>
    <row r="6233" spans="1:4" s="380" customFormat="1" ht="13.5" x14ac:dyDescent="0.25">
      <c r="A6233" s="383">
        <v>87389</v>
      </c>
      <c r="B6233" s="383" t="s">
        <v>5651</v>
      </c>
      <c r="C6233" s="383" t="s">
        <v>24</v>
      </c>
      <c r="D6233" s="385">
        <v>2976.44</v>
      </c>
    </row>
    <row r="6234" spans="1:4" s="380" customFormat="1" ht="13.5" x14ac:dyDescent="0.25">
      <c r="A6234" s="383">
        <v>87390</v>
      </c>
      <c r="B6234" s="383" t="s">
        <v>5652</v>
      </c>
      <c r="C6234" s="383" t="s">
        <v>24</v>
      </c>
      <c r="D6234" s="385">
        <v>2986.78</v>
      </c>
    </row>
    <row r="6235" spans="1:4" s="380" customFormat="1" ht="13.5" x14ac:dyDescent="0.25">
      <c r="A6235" s="383">
        <v>87391</v>
      </c>
      <c r="B6235" s="383" t="s">
        <v>5653</v>
      </c>
      <c r="C6235" s="383" t="s">
        <v>24</v>
      </c>
      <c r="D6235" s="385">
        <v>3318.42</v>
      </c>
    </row>
    <row r="6236" spans="1:4" s="380" customFormat="1" ht="13.5" x14ac:dyDescent="0.25">
      <c r="A6236" s="383">
        <v>87393</v>
      </c>
      <c r="B6236" s="383" t="s">
        <v>5654</v>
      </c>
      <c r="C6236" s="383" t="s">
        <v>24</v>
      </c>
      <c r="D6236" s="385">
        <v>3341.62</v>
      </c>
    </row>
    <row r="6237" spans="1:4" s="380" customFormat="1" ht="13.5" x14ac:dyDescent="0.25">
      <c r="A6237" s="383">
        <v>87394</v>
      </c>
      <c r="B6237" s="383" t="s">
        <v>5655</v>
      </c>
      <c r="C6237" s="383" t="s">
        <v>24</v>
      </c>
      <c r="D6237" s="385">
        <v>3365.58</v>
      </c>
    </row>
    <row r="6238" spans="1:4" s="380" customFormat="1" ht="13.5" x14ac:dyDescent="0.25">
      <c r="A6238" s="383">
        <v>87395</v>
      </c>
      <c r="B6238" s="383" t="s">
        <v>5656</v>
      </c>
      <c r="C6238" s="383" t="s">
        <v>24</v>
      </c>
      <c r="D6238" s="385">
        <v>2106.33</v>
      </c>
    </row>
    <row r="6239" spans="1:4" s="380" customFormat="1" ht="13.5" x14ac:dyDescent="0.25">
      <c r="A6239" s="383">
        <v>87396</v>
      </c>
      <c r="B6239" s="383" t="s">
        <v>5657</v>
      </c>
      <c r="C6239" s="383" t="s">
        <v>24</v>
      </c>
      <c r="D6239" s="385">
        <v>2113.2600000000002</v>
      </c>
    </row>
    <row r="6240" spans="1:4" s="380" customFormat="1" ht="13.5" x14ac:dyDescent="0.25">
      <c r="A6240" s="383">
        <v>87397</v>
      </c>
      <c r="B6240" s="383" t="s">
        <v>5658</v>
      </c>
      <c r="C6240" s="383" t="s">
        <v>24</v>
      </c>
      <c r="D6240" s="385">
        <v>2121.67</v>
      </c>
    </row>
    <row r="6241" spans="1:4" s="380" customFormat="1" ht="13.5" x14ac:dyDescent="0.25">
      <c r="A6241" s="383">
        <v>87398</v>
      </c>
      <c r="B6241" s="383" t="s">
        <v>5659</v>
      </c>
      <c r="C6241" s="383" t="s">
        <v>24</v>
      </c>
      <c r="D6241" s="385">
        <v>1242.3</v>
      </c>
    </row>
    <row r="6242" spans="1:4" s="380" customFormat="1" ht="13.5" x14ac:dyDescent="0.25">
      <c r="A6242" s="383">
        <v>87399</v>
      </c>
      <c r="B6242" s="383" t="s">
        <v>5660</v>
      </c>
      <c r="C6242" s="383" t="s">
        <v>24</v>
      </c>
      <c r="D6242" s="385">
        <v>1416.36</v>
      </c>
    </row>
    <row r="6243" spans="1:4" s="380" customFormat="1" ht="13.5" x14ac:dyDescent="0.25">
      <c r="A6243" s="383">
        <v>87401</v>
      </c>
      <c r="B6243" s="383" t="s">
        <v>5661</v>
      </c>
      <c r="C6243" s="383" t="s">
        <v>24</v>
      </c>
      <c r="D6243" s="385">
        <v>3549.68</v>
      </c>
    </row>
    <row r="6244" spans="1:4" s="380" customFormat="1" ht="13.5" x14ac:dyDescent="0.25">
      <c r="A6244" s="383">
        <v>87402</v>
      </c>
      <c r="B6244" s="383" t="s">
        <v>5662</v>
      </c>
      <c r="C6244" s="383" t="s">
        <v>24</v>
      </c>
      <c r="D6244" s="385">
        <v>2312.7800000000002</v>
      </c>
    </row>
    <row r="6245" spans="1:4" s="380" customFormat="1" ht="13.5" x14ac:dyDescent="0.25">
      <c r="A6245" s="383">
        <v>87404</v>
      </c>
      <c r="B6245" s="383" t="s">
        <v>5663</v>
      </c>
      <c r="C6245" s="383" t="s">
        <v>24</v>
      </c>
      <c r="D6245" s="385">
        <v>3109.93</v>
      </c>
    </row>
    <row r="6246" spans="1:4" s="380" customFormat="1" ht="13.5" x14ac:dyDescent="0.25">
      <c r="A6246" s="383">
        <v>87405</v>
      </c>
      <c r="B6246" s="383" t="s">
        <v>5664</v>
      </c>
      <c r="C6246" s="383" t="s">
        <v>24</v>
      </c>
      <c r="D6246" s="385">
        <v>3108.23</v>
      </c>
    </row>
    <row r="6247" spans="1:4" s="380" customFormat="1" ht="13.5" x14ac:dyDescent="0.25">
      <c r="A6247" s="383">
        <v>87407</v>
      </c>
      <c r="B6247" s="383" t="s">
        <v>5665</v>
      </c>
      <c r="C6247" s="383" t="s">
        <v>24</v>
      </c>
      <c r="D6247" s="385">
        <v>1109.6400000000001</v>
      </c>
    </row>
    <row r="6248" spans="1:4" s="380" customFormat="1" ht="13.5" x14ac:dyDescent="0.25">
      <c r="A6248" s="383">
        <v>87408</v>
      </c>
      <c r="B6248" s="383" t="s">
        <v>5666</v>
      </c>
      <c r="C6248" s="383" t="s">
        <v>24</v>
      </c>
      <c r="D6248" s="385">
        <v>1096.27</v>
      </c>
    </row>
    <row r="6249" spans="1:4" s="380" customFormat="1" ht="13.5" x14ac:dyDescent="0.25">
      <c r="A6249" s="383">
        <v>87410</v>
      </c>
      <c r="B6249" s="383" t="s">
        <v>5667</v>
      </c>
      <c r="C6249" s="383" t="s">
        <v>24</v>
      </c>
      <c r="D6249" s="384">
        <v>759.37</v>
      </c>
    </row>
    <row r="6250" spans="1:4" s="380" customFormat="1" ht="13.5" x14ac:dyDescent="0.25">
      <c r="A6250" s="383">
        <v>88626</v>
      </c>
      <c r="B6250" s="383" t="s">
        <v>5668</v>
      </c>
      <c r="C6250" s="383" t="s">
        <v>24</v>
      </c>
      <c r="D6250" s="384">
        <v>463.08</v>
      </c>
    </row>
    <row r="6251" spans="1:4" s="380" customFormat="1" ht="13.5" x14ac:dyDescent="0.25">
      <c r="A6251" s="383">
        <v>88627</v>
      </c>
      <c r="B6251" s="383" t="s">
        <v>5669</v>
      </c>
      <c r="C6251" s="383" t="s">
        <v>24</v>
      </c>
      <c r="D6251" s="384">
        <v>546.08000000000004</v>
      </c>
    </row>
    <row r="6252" spans="1:4" s="380" customFormat="1" ht="13.5" x14ac:dyDescent="0.25">
      <c r="A6252" s="383">
        <v>88628</v>
      </c>
      <c r="B6252" s="383" t="s">
        <v>5670</v>
      </c>
      <c r="C6252" s="383" t="s">
        <v>24</v>
      </c>
      <c r="D6252" s="384">
        <v>460.86</v>
      </c>
    </row>
    <row r="6253" spans="1:4" s="380" customFormat="1" ht="13.5" x14ac:dyDescent="0.25">
      <c r="A6253" s="383">
        <v>88629</v>
      </c>
      <c r="B6253" s="383" t="s">
        <v>5671</v>
      </c>
      <c r="C6253" s="383" t="s">
        <v>24</v>
      </c>
      <c r="D6253" s="384">
        <v>548.20000000000005</v>
      </c>
    </row>
    <row r="6254" spans="1:4" s="380" customFormat="1" ht="13.5" x14ac:dyDescent="0.25">
      <c r="A6254" s="383">
        <v>88630</v>
      </c>
      <c r="B6254" s="383" t="s">
        <v>5672</v>
      </c>
      <c r="C6254" s="383" t="s">
        <v>24</v>
      </c>
      <c r="D6254" s="384">
        <v>400.64</v>
      </c>
    </row>
    <row r="6255" spans="1:4" s="380" customFormat="1" ht="13.5" x14ac:dyDescent="0.25">
      <c r="A6255" s="383">
        <v>88631</v>
      </c>
      <c r="B6255" s="383" t="s">
        <v>5673</v>
      </c>
      <c r="C6255" s="383" t="s">
        <v>24</v>
      </c>
      <c r="D6255" s="384">
        <v>496.55</v>
      </c>
    </row>
    <row r="6256" spans="1:4" s="380" customFormat="1" ht="13.5" x14ac:dyDescent="0.25">
      <c r="A6256" s="383">
        <v>88715</v>
      </c>
      <c r="B6256" s="383" t="s">
        <v>5674</v>
      </c>
      <c r="C6256" s="383" t="s">
        <v>24</v>
      </c>
      <c r="D6256" s="384">
        <v>461.68</v>
      </c>
    </row>
    <row r="6257" spans="1:4" s="380" customFormat="1" ht="13.5" x14ac:dyDescent="0.25">
      <c r="A6257" s="383">
        <v>95563</v>
      </c>
      <c r="B6257" s="383" t="s">
        <v>5675</v>
      </c>
      <c r="C6257" s="383" t="s">
        <v>24</v>
      </c>
      <c r="D6257" s="384">
        <v>669.08</v>
      </c>
    </row>
    <row r="6258" spans="1:4" s="380" customFormat="1" ht="13.5" x14ac:dyDescent="0.25">
      <c r="A6258" s="383">
        <v>100464</v>
      </c>
      <c r="B6258" s="383" t="s">
        <v>5676</v>
      </c>
      <c r="C6258" s="383" t="s">
        <v>24</v>
      </c>
      <c r="D6258" s="384">
        <v>483.87</v>
      </c>
    </row>
    <row r="6259" spans="1:4" s="380" customFormat="1" ht="13.5" x14ac:dyDescent="0.25">
      <c r="A6259" s="383">
        <v>100465</v>
      </c>
      <c r="B6259" s="383" t="s">
        <v>5677</v>
      </c>
      <c r="C6259" s="383" t="s">
        <v>24</v>
      </c>
      <c r="D6259" s="384">
        <v>452.91</v>
      </c>
    </row>
    <row r="6260" spans="1:4" s="380" customFormat="1" ht="13.5" x14ac:dyDescent="0.25">
      <c r="A6260" s="383">
        <v>100466</v>
      </c>
      <c r="B6260" s="383" t="s">
        <v>5678</v>
      </c>
      <c r="C6260" s="383" t="s">
        <v>24</v>
      </c>
      <c r="D6260" s="384">
        <v>437.73</v>
      </c>
    </row>
    <row r="6261" spans="1:4" s="380" customFormat="1" ht="13.5" x14ac:dyDescent="0.25">
      <c r="A6261" s="383">
        <v>100468</v>
      </c>
      <c r="B6261" s="383" t="s">
        <v>5679</v>
      </c>
      <c r="C6261" s="383" t="s">
        <v>24</v>
      </c>
      <c r="D6261" s="384">
        <v>559.30999999999995</v>
      </c>
    </row>
    <row r="6262" spans="1:4" s="380" customFormat="1" ht="13.5" x14ac:dyDescent="0.25">
      <c r="A6262" s="383">
        <v>100469</v>
      </c>
      <c r="B6262" s="383" t="s">
        <v>5680</v>
      </c>
      <c r="C6262" s="383" t="s">
        <v>24</v>
      </c>
      <c r="D6262" s="384">
        <v>453.24</v>
      </c>
    </row>
    <row r="6263" spans="1:4" s="380" customFormat="1" ht="13.5" x14ac:dyDescent="0.25">
      <c r="A6263" s="383">
        <v>100470</v>
      </c>
      <c r="B6263" s="383" t="s">
        <v>5681</v>
      </c>
      <c r="C6263" s="383" t="s">
        <v>24</v>
      </c>
      <c r="D6263" s="384">
        <v>410.27</v>
      </c>
    </row>
    <row r="6264" spans="1:4" s="380" customFormat="1" ht="13.5" x14ac:dyDescent="0.25">
      <c r="A6264" s="383">
        <v>100472</v>
      </c>
      <c r="B6264" s="383" t="s">
        <v>5682</v>
      </c>
      <c r="C6264" s="383" t="s">
        <v>24</v>
      </c>
      <c r="D6264" s="384">
        <v>451.91</v>
      </c>
    </row>
    <row r="6265" spans="1:4" s="380" customFormat="1" ht="13.5" x14ac:dyDescent="0.25">
      <c r="A6265" s="383">
        <v>100473</v>
      </c>
      <c r="B6265" s="383" t="s">
        <v>5683</v>
      </c>
      <c r="C6265" s="383" t="s">
        <v>24</v>
      </c>
      <c r="D6265" s="384">
        <v>412.42</v>
      </c>
    </row>
    <row r="6266" spans="1:4" s="380" customFormat="1" ht="13.5" x14ac:dyDescent="0.25">
      <c r="A6266" s="383">
        <v>100474</v>
      </c>
      <c r="B6266" s="383" t="s">
        <v>5684</v>
      </c>
      <c r="C6266" s="383" t="s">
        <v>24</v>
      </c>
      <c r="D6266" s="384">
        <v>395.3</v>
      </c>
    </row>
    <row r="6267" spans="1:4" s="380" customFormat="1" ht="13.5" x14ac:dyDescent="0.25">
      <c r="A6267" s="383">
        <v>100475</v>
      </c>
      <c r="B6267" s="383" t="s">
        <v>5685</v>
      </c>
      <c r="C6267" s="383" t="s">
        <v>24</v>
      </c>
      <c r="D6267" s="384">
        <v>612.04</v>
      </c>
    </row>
    <row r="6268" spans="1:4" s="380" customFormat="1" ht="13.5" x14ac:dyDescent="0.25">
      <c r="A6268" s="383">
        <v>100477</v>
      </c>
      <c r="B6268" s="383" t="s">
        <v>5686</v>
      </c>
      <c r="C6268" s="383" t="s">
        <v>24</v>
      </c>
      <c r="D6268" s="384">
        <v>661.66</v>
      </c>
    </row>
    <row r="6269" spans="1:4" s="380" customFormat="1" ht="13.5" x14ac:dyDescent="0.25">
      <c r="A6269" s="383">
        <v>100478</v>
      </c>
      <c r="B6269" s="383" t="s">
        <v>5687</v>
      </c>
      <c r="C6269" s="383" t="s">
        <v>24</v>
      </c>
      <c r="D6269" s="384">
        <v>600.91999999999996</v>
      </c>
    </row>
    <row r="6270" spans="1:4" s="380" customFormat="1" ht="13.5" x14ac:dyDescent="0.25">
      <c r="A6270" s="383">
        <v>100479</v>
      </c>
      <c r="B6270" s="383" t="s">
        <v>5688</v>
      </c>
      <c r="C6270" s="383" t="s">
        <v>24</v>
      </c>
      <c r="D6270" s="384">
        <v>588.08000000000004</v>
      </c>
    </row>
    <row r="6271" spans="1:4" s="380" customFormat="1" ht="13.5" x14ac:dyDescent="0.25">
      <c r="A6271" s="383">
        <v>100480</v>
      </c>
      <c r="B6271" s="383" t="s">
        <v>5689</v>
      </c>
      <c r="C6271" s="383" t="s">
        <v>24</v>
      </c>
      <c r="D6271" s="384">
        <v>698.39</v>
      </c>
    </row>
    <row r="6272" spans="1:4" s="380" customFormat="1" ht="13.5" x14ac:dyDescent="0.25">
      <c r="A6272" s="383">
        <v>100481</v>
      </c>
      <c r="B6272" s="383" t="s">
        <v>5690</v>
      </c>
      <c r="C6272" s="383" t="s">
        <v>24</v>
      </c>
      <c r="D6272" s="384">
        <v>531.65</v>
      </c>
    </row>
    <row r="6273" spans="1:4" s="380" customFormat="1" ht="13.5" x14ac:dyDescent="0.25">
      <c r="A6273" s="383">
        <v>100483</v>
      </c>
      <c r="B6273" s="383" t="s">
        <v>5691</v>
      </c>
      <c r="C6273" s="383" t="s">
        <v>24</v>
      </c>
      <c r="D6273" s="384">
        <v>568.66999999999996</v>
      </c>
    </row>
    <row r="6274" spans="1:4" s="380" customFormat="1" ht="13.5" x14ac:dyDescent="0.25">
      <c r="A6274" s="383">
        <v>100484</v>
      </c>
      <c r="B6274" s="383" t="s">
        <v>5692</v>
      </c>
      <c r="C6274" s="383" t="s">
        <v>24</v>
      </c>
      <c r="D6274" s="384">
        <v>530.16999999999996</v>
      </c>
    </row>
    <row r="6275" spans="1:4" s="380" customFormat="1" ht="13.5" x14ac:dyDescent="0.25">
      <c r="A6275" s="383">
        <v>100485</v>
      </c>
      <c r="B6275" s="383" t="s">
        <v>5693</v>
      </c>
      <c r="C6275" s="383" t="s">
        <v>24</v>
      </c>
      <c r="D6275" s="384">
        <v>514.94000000000005</v>
      </c>
    </row>
    <row r="6276" spans="1:4" s="380" customFormat="1" ht="13.5" x14ac:dyDescent="0.25">
      <c r="A6276" s="383">
        <v>100486</v>
      </c>
      <c r="B6276" s="383" t="s">
        <v>5694</v>
      </c>
      <c r="C6276" s="383" t="s">
        <v>24</v>
      </c>
      <c r="D6276" s="384">
        <v>622.20000000000005</v>
      </c>
    </row>
    <row r="6277" spans="1:4" s="380" customFormat="1" ht="13.5" x14ac:dyDescent="0.25">
      <c r="A6277" s="383">
        <v>100487</v>
      </c>
      <c r="B6277" s="383" t="s">
        <v>5695</v>
      </c>
      <c r="C6277" s="383" t="s">
        <v>24</v>
      </c>
      <c r="D6277" s="384">
        <v>440.95</v>
      </c>
    </row>
    <row r="6278" spans="1:4" s="380" customFormat="1" ht="13.5" x14ac:dyDescent="0.25">
      <c r="A6278" s="383">
        <v>100488</v>
      </c>
      <c r="B6278" s="383" t="s">
        <v>5696</v>
      </c>
      <c r="C6278" s="383" t="s">
        <v>24</v>
      </c>
      <c r="D6278" s="384">
        <v>456.74</v>
      </c>
    </row>
    <row r="6279" spans="1:4" s="380" customFormat="1" ht="13.5" x14ac:dyDescent="0.25">
      <c r="A6279" s="383">
        <v>100489</v>
      </c>
      <c r="B6279" s="383" t="s">
        <v>5697</v>
      </c>
      <c r="C6279" s="383" t="s">
        <v>24</v>
      </c>
      <c r="D6279" s="384">
        <v>459.77</v>
      </c>
    </row>
    <row r="6280" spans="1:4" s="380" customFormat="1" ht="13.5" x14ac:dyDescent="0.25">
      <c r="A6280" s="383">
        <v>100490</v>
      </c>
      <c r="B6280" s="383" t="s">
        <v>5698</v>
      </c>
      <c r="C6280" s="383" t="s">
        <v>24</v>
      </c>
      <c r="D6280" s="384">
        <v>410.51</v>
      </c>
    </row>
    <row r="6281" spans="1:4" s="380" customFormat="1" ht="13.5" x14ac:dyDescent="0.25">
      <c r="A6281" s="383">
        <v>100491</v>
      </c>
      <c r="B6281" s="383" t="s">
        <v>5699</v>
      </c>
      <c r="C6281" s="383" t="s">
        <v>24</v>
      </c>
      <c r="D6281" s="384">
        <v>611.91</v>
      </c>
    </row>
    <row r="6282" spans="1:4" s="380" customFormat="1" ht="13.5" x14ac:dyDescent="0.25">
      <c r="A6282" s="383">
        <v>100492</v>
      </c>
      <c r="B6282" s="383" t="s">
        <v>5700</v>
      </c>
      <c r="C6282" s="383" t="s">
        <v>24</v>
      </c>
      <c r="D6282" s="384">
        <v>531.94000000000005</v>
      </c>
    </row>
    <row r="6283" spans="1:4" s="380" customFormat="1" ht="13.5" x14ac:dyDescent="0.25">
      <c r="A6283" s="383">
        <v>92121</v>
      </c>
      <c r="B6283" s="383" t="s">
        <v>5701</v>
      </c>
      <c r="C6283" s="383" t="s">
        <v>24</v>
      </c>
      <c r="D6283" s="384">
        <v>25.33</v>
      </c>
    </row>
    <row r="6284" spans="1:4" s="380" customFormat="1" ht="13.5" x14ac:dyDescent="0.25">
      <c r="A6284" s="383">
        <v>92122</v>
      </c>
      <c r="B6284" s="383" t="s">
        <v>5702</v>
      </c>
      <c r="C6284" s="383" t="s">
        <v>24</v>
      </c>
      <c r="D6284" s="384">
        <v>42.22</v>
      </c>
    </row>
    <row r="6285" spans="1:4" s="380" customFormat="1" ht="13.5" x14ac:dyDescent="0.25">
      <c r="A6285" s="383">
        <v>92123</v>
      </c>
      <c r="B6285" s="383" t="s">
        <v>5703</v>
      </c>
      <c r="C6285" s="383" t="s">
        <v>24</v>
      </c>
      <c r="D6285" s="384">
        <v>46.96</v>
      </c>
    </row>
    <row r="6286" spans="1:4" s="380" customFormat="1" ht="13.5" x14ac:dyDescent="0.25">
      <c r="A6286" s="383">
        <v>100195</v>
      </c>
      <c r="B6286" s="383" t="s">
        <v>5704</v>
      </c>
      <c r="C6286" s="383" t="s">
        <v>5705</v>
      </c>
      <c r="D6286" s="384">
        <v>0.64</v>
      </c>
    </row>
    <row r="6287" spans="1:4" s="380" customFormat="1" ht="13.5" x14ac:dyDescent="0.25">
      <c r="A6287" s="383">
        <v>100196</v>
      </c>
      <c r="B6287" s="383" t="s">
        <v>5706</v>
      </c>
      <c r="C6287" s="383" t="s">
        <v>5705</v>
      </c>
      <c r="D6287" s="384">
        <v>1.07</v>
      </c>
    </row>
    <row r="6288" spans="1:4" s="380" customFormat="1" ht="13.5" x14ac:dyDescent="0.25">
      <c r="A6288" s="383">
        <v>100197</v>
      </c>
      <c r="B6288" s="383" t="s">
        <v>5707</v>
      </c>
      <c r="C6288" s="383" t="s">
        <v>5705</v>
      </c>
      <c r="D6288" s="384">
        <v>1.61</v>
      </c>
    </row>
    <row r="6289" spans="1:4" s="380" customFormat="1" ht="13.5" x14ac:dyDescent="0.25">
      <c r="A6289" s="383">
        <v>100198</v>
      </c>
      <c r="B6289" s="383" t="s">
        <v>5708</v>
      </c>
      <c r="C6289" s="383" t="s">
        <v>5705</v>
      </c>
      <c r="D6289" s="384">
        <v>0.22</v>
      </c>
    </row>
    <row r="6290" spans="1:4" s="380" customFormat="1" ht="13.5" x14ac:dyDescent="0.25">
      <c r="A6290" s="383">
        <v>100199</v>
      </c>
      <c r="B6290" s="383" t="s">
        <v>5709</v>
      </c>
      <c r="C6290" s="383" t="s">
        <v>5705</v>
      </c>
      <c r="D6290" s="384">
        <v>0.27</v>
      </c>
    </row>
    <row r="6291" spans="1:4" s="380" customFormat="1" ht="13.5" x14ac:dyDescent="0.25">
      <c r="A6291" s="383">
        <v>100200</v>
      </c>
      <c r="B6291" s="383" t="s">
        <v>5710</v>
      </c>
      <c r="C6291" s="383" t="s">
        <v>5705</v>
      </c>
      <c r="D6291" s="384">
        <v>0.33</v>
      </c>
    </row>
    <row r="6292" spans="1:4" s="380" customFormat="1" ht="13.5" x14ac:dyDescent="0.25">
      <c r="A6292" s="383">
        <v>100201</v>
      </c>
      <c r="B6292" s="383" t="s">
        <v>5711</v>
      </c>
      <c r="C6292" s="383" t="s">
        <v>5705</v>
      </c>
      <c r="D6292" s="384">
        <v>0.65</v>
      </c>
    </row>
    <row r="6293" spans="1:4" s="380" customFormat="1" ht="13.5" x14ac:dyDescent="0.25">
      <c r="A6293" s="383">
        <v>100202</v>
      </c>
      <c r="B6293" s="383" t="s">
        <v>5712</v>
      </c>
      <c r="C6293" s="383" t="s">
        <v>5705</v>
      </c>
      <c r="D6293" s="384">
        <v>0.76</v>
      </c>
    </row>
    <row r="6294" spans="1:4" s="380" customFormat="1" ht="13.5" x14ac:dyDescent="0.25">
      <c r="A6294" s="383">
        <v>100203</v>
      </c>
      <c r="B6294" s="383" t="s">
        <v>5713</v>
      </c>
      <c r="C6294" s="383" t="s">
        <v>5705</v>
      </c>
      <c r="D6294" s="384">
        <v>0.9</v>
      </c>
    </row>
    <row r="6295" spans="1:4" s="380" customFormat="1" ht="13.5" x14ac:dyDescent="0.25">
      <c r="A6295" s="383">
        <v>100204</v>
      </c>
      <c r="B6295" s="383" t="s">
        <v>5714</v>
      </c>
      <c r="C6295" s="383" t="s">
        <v>5705</v>
      </c>
      <c r="D6295" s="384">
        <v>0.09</v>
      </c>
    </row>
    <row r="6296" spans="1:4" s="380" customFormat="1" ht="13.5" x14ac:dyDescent="0.25">
      <c r="A6296" s="383">
        <v>100205</v>
      </c>
      <c r="B6296" s="383" t="s">
        <v>5715</v>
      </c>
      <c r="C6296" s="383" t="s">
        <v>5716</v>
      </c>
      <c r="D6296" s="385">
        <v>1202.8699999999999</v>
      </c>
    </row>
    <row r="6297" spans="1:4" s="380" customFormat="1" ht="13.5" x14ac:dyDescent="0.25">
      <c r="A6297" s="383">
        <v>100206</v>
      </c>
      <c r="B6297" s="383" t="s">
        <v>5717</v>
      </c>
      <c r="C6297" s="383" t="s">
        <v>5716</v>
      </c>
      <c r="D6297" s="384">
        <v>869.47</v>
      </c>
    </row>
    <row r="6298" spans="1:4" s="380" customFormat="1" ht="13.5" x14ac:dyDescent="0.25">
      <c r="A6298" s="383">
        <v>100207</v>
      </c>
      <c r="B6298" s="383" t="s">
        <v>5718</v>
      </c>
      <c r="C6298" s="383" t="s">
        <v>5716</v>
      </c>
      <c r="D6298" s="384">
        <v>347.06</v>
      </c>
    </row>
    <row r="6299" spans="1:4" s="380" customFormat="1" ht="13.5" x14ac:dyDescent="0.25">
      <c r="A6299" s="383">
        <v>100208</v>
      </c>
      <c r="B6299" s="383" t="s">
        <v>5719</v>
      </c>
      <c r="C6299" s="383" t="s">
        <v>5720</v>
      </c>
      <c r="D6299" s="384">
        <v>15.91</v>
      </c>
    </row>
    <row r="6300" spans="1:4" s="380" customFormat="1" ht="13.5" x14ac:dyDescent="0.25">
      <c r="A6300" s="383">
        <v>100209</v>
      </c>
      <c r="B6300" s="383" t="s">
        <v>5721</v>
      </c>
      <c r="C6300" s="383" t="s">
        <v>5720</v>
      </c>
      <c r="D6300" s="384">
        <v>7.95</v>
      </c>
    </row>
    <row r="6301" spans="1:4" s="380" customFormat="1" ht="13.5" x14ac:dyDescent="0.25">
      <c r="A6301" s="383">
        <v>100210</v>
      </c>
      <c r="B6301" s="383" t="s">
        <v>5722</v>
      </c>
      <c r="C6301" s="383" t="s">
        <v>5720</v>
      </c>
      <c r="D6301" s="384">
        <v>14.66</v>
      </c>
    </row>
    <row r="6302" spans="1:4" s="380" customFormat="1" ht="13.5" x14ac:dyDescent="0.25">
      <c r="A6302" s="383">
        <v>100211</v>
      </c>
      <c r="B6302" s="383" t="s">
        <v>5723</v>
      </c>
      <c r="C6302" s="383" t="s">
        <v>5720</v>
      </c>
      <c r="D6302" s="384">
        <v>5.65</v>
      </c>
    </row>
    <row r="6303" spans="1:4" s="380" customFormat="1" ht="13.5" x14ac:dyDescent="0.25">
      <c r="A6303" s="383">
        <v>100212</v>
      </c>
      <c r="B6303" s="383" t="s">
        <v>5724</v>
      </c>
      <c r="C6303" s="383" t="s">
        <v>5720</v>
      </c>
      <c r="D6303" s="384">
        <v>6.24</v>
      </c>
    </row>
    <row r="6304" spans="1:4" s="380" customFormat="1" ht="13.5" x14ac:dyDescent="0.25">
      <c r="A6304" s="383">
        <v>100213</v>
      </c>
      <c r="B6304" s="383" t="s">
        <v>5725</v>
      </c>
      <c r="C6304" s="383" t="s">
        <v>5720</v>
      </c>
      <c r="D6304" s="384">
        <v>2.2400000000000002</v>
      </c>
    </row>
    <row r="6305" spans="1:4" s="380" customFormat="1" ht="13.5" x14ac:dyDescent="0.25">
      <c r="A6305" s="383">
        <v>100214</v>
      </c>
      <c r="B6305" s="383" t="s">
        <v>5726</v>
      </c>
      <c r="C6305" s="383" t="s">
        <v>5720</v>
      </c>
      <c r="D6305" s="384">
        <v>3.44</v>
      </c>
    </row>
    <row r="6306" spans="1:4" s="380" customFormat="1" ht="13.5" x14ac:dyDescent="0.25">
      <c r="A6306" s="383">
        <v>100215</v>
      </c>
      <c r="B6306" s="383" t="s">
        <v>5727</v>
      </c>
      <c r="C6306" s="383" t="s">
        <v>5720</v>
      </c>
      <c r="D6306" s="384">
        <v>2.95</v>
      </c>
    </row>
    <row r="6307" spans="1:4" s="380" customFormat="1" ht="13.5" x14ac:dyDescent="0.25">
      <c r="A6307" s="383">
        <v>100216</v>
      </c>
      <c r="B6307" s="383" t="s">
        <v>5728</v>
      </c>
      <c r="C6307" s="383" t="s">
        <v>5720</v>
      </c>
      <c r="D6307" s="384">
        <v>0.79</v>
      </c>
    </row>
    <row r="6308" spans="1:4" s="380" customFormat="1" ht="13.5" x14ac:dyDescent="0.25">
      <c r="A6308" s="383">
        <v>100217</v>
      </c>
      <c r="B6308" s="383" t="s">
        <v>5729</v>
      </c>
      <c r="C6308" s="383" t="s">
        <v>5720</v>
      </c>
      <c r="D6308" s="384">
        <v>2.5</v>
      </c>
    </row>
    <row r="6309" spans="1:4" s="380" customFormat="1" ht="13.5" x14ac:dyDescent="0.25">
      <c r="A6309" s="383">
        <v>100218</v>
      </c>
      <c r="B6309" s="383" t="s">
        <v>5730</v>
      </c>
      <c r="C6309" s="383" t="s">
        <v>5720</v>
      </c>
      <c r="D6309" s="384">
        <v>1.7</v>
      </c>
    </row>
    <row r="6310" spans="1:4" s="380" customFormat="1" ht="13.5" x14ac:dyDescent="0.25">
      <c r="A6310" s="383">
        <v>100219</v>
      </c>
      <c r="B6310" s="383" t="s">
        <v>5731</v>
      </c>
      <c r="C6310" s="383" t="s">
        <v>5720</v>
      </c>
      <c r="D6310" s="384">
        <v>0.37</v>
      </c>
    </row>
    <row r="6311" spans="1:4" s="380" customFormat="1" ht="13.5" x14ac:dyDescent="0.25">
      <c r="A6311" s="383">
        <v>100220</v>
      </c>
      <c r="B6311" s="383" t="s">
        <v>5732</v>
      </c>
      <c r="C6311" s="383" t="s">
        <v>5733</v>
      </c>
      <c r="D6311" s="384">
        <v>22.86</v>
      </c>
    </row>
    <row r="6312" spans="1:4" s="380" customFormat="1" ht="13.5" x14ac:dyDescent="0.25">
      <c r="A6312" s="383">
        <v>100221</v>
      </c>
      <c r="B6312" s="383" t="s">
        <v>5734</v>
      </c>
      <c r="C6312" s="383" t="s">
        <v>5733</v>
      </c>
      <c r="D6312" s="384">
        <v>25.91</v>
      </c>
    </row>
    <row r="6313" spans="1:4" s="380" customFormat="1" ht="13.5" x14ac:dyDescent="0.25">
      <c r="A6313" s="383">
        <v>100222</v>
      </c>
      <c r="B6313" s="383" t="s">
        <v>5735</v>
      </c>
      <c r="C6313" s="383" t="s">
        <v>5733</v>
      </c>
      <c r="D6313" s="384">
        <v>9.81</v>
      </c>
    </row>
    <row r="6314" spans="1:4" s="380" customFormat="1" ht="13.5" x14ac:dyDescent="0.25">
      <c r="A6314" s="383">
        <v>100223</v>
      </c>
      <c r="B6314" s="383" t="s">
        <v>5736</v>
      </c>
      <c r="C6314" s="383" t="s">
        <v>5733</v>
      </c>
      <c r="D6314" s="384">
        <v>4.59</v>
      </c>
    </row>
    <row r="6315" spans="1:4" s="380" customFormat="1" ht="13.5" x14ac:dyDescent="0.25">
      <c r="A6315" s="383">
        <v>100224</v>
      </c>
      <c r="B6315" s="383" t="s">
        <v>5737</v>
      </c>
      <c r="C6315" s="383" t="s">
        <v>5733</v>
      </c>
      <c r="D6315" s="384">
        <v>2.5</v>
      </c>
    </row>
    <row r="6316" spans="1:4" s="380" customFormat="1" ht="13.5" x14ac:dyDescent="0.25">
      <c r="A6316" s="383">
        <v>100225</v>
      </c>
      <c r="B6316" s="383" t="s">
        <v>5738</v>
      </c>
      <c r="C6316" s="383" t="s">
        <v>5739</v>
      </c>
      <c r="D6316" s="384">
        <v>1.79</v>
      </c>
    </row>
    <row r="6317" spans="1:4" s="380" customFormat="1" ht="13.5" x14ac:dyDescent="0.25">
      <c r="A6317" s="383">
        <v>100226</v>
      </c>
      <c r="B6317" s="383" t="s">
        <v>5740</v>
      </c>
      <c r="C6317" s="383" t="s">
        <v>5739</v>
      </c>
      <c r="D6317" s="384">
        <v>0.56000000000000005</v>
      </c>
    </row>
    <row r="6318" spans="1:4" s="380" customFormat="1" ht="13.5" x14ac:dyDescent="0.25">
      <c r="A6318" s="383">
        <v>100227</v>
      </c>
      <c r="B6318" s="383" t="s">
        <v>5741</v>
      </c>
      <c r="C6318" s="383" t="s">
        <v>5739</v>
      </c>
      <c r="D6318" s="384">
        <v>0.83</v>
      </c>
    </row>
    <row r="6319" spans="1:4" s="380" customFormat="1" ht="13.5" x14ac:dyDescent="0.25">
      <c r="A6319" s="383">
        <v>100228</v>
      </c>
      <c r="B6319" s="383" t="s">
        <v>5742</v>
      </c>
      <c r="C6319" s="383" t="s">
        <v>5739</v>
      </c>
      <c r="D6319" s="384">
        <v>0.24</v>
      </c>
    </row>
    <row r="6320" spans="1:4" s="380" customFormat="1" ht="13.5" x14ac:dyDescent="0.25">
      <c r="A6320" s="383">
        <v>100229</v>
      </c>
      <c r="B6320" s="383" t="s">
        <v>5743</v>
      </c>
      <c r="C6320" s="383" t="s">
        <v>55</v>
      </c>
      <c r="D6320" s="384">
        <v>0.01</v>
      </c>
    </row>
    <row r="6321" spans="1:4" s="380" customFormat="1" ht="13.5" x14ac:dyDescent="0.25">
      <c r="A6321" s="383">
        <v>100230</v>
      </c>
      <c r="B6321" s="383" t="s">
        <v>5744</v>
      </c>
      <c r="C6321" s="383" t="s">
        <v>55</v>
      </c>
      <c r="D6321" s="384">
        <v>0.02</v>
      </c>
    </row>
    <row r="6322" spans="1:4" s="380" customFormat="1" ht="13.5" x14ac:dyDescent="0.25">
      <c r="A6322" s="383">
        <v>100231</v>
      </c>
      <c r="B6322" s="383" t="s">
        <v>5745</v>
      </c>
      <c r="C6322" s="383" t="s">
        <v>55</v>
      </c>
      <c r="D6322" s="384">
        <v>0.03</v>
      </c>
    </row>
    <row r="6323" spans="1:4" s="380" customFormat="1" ht="13.5" x14ac:dyDescent="0.25">
      <c r="A6323" s="383">
        <v>100232</v>
      </c>
      <c r="B6323" s="383" t="s">
        <v>5746</v>
      </c>
      <c r="C6323" s="383" t="s">
        <v>8</v>
      </c>
      <c r="D6323" s="384">
        <v>0.3</v>
      </c>
    </row>
    <row r="6324" spans="1:4" s="380" customFormat="1" ht="13.5" x14ac:dyDescent="0.25">
      <c r="A6324" s="383">
        <v>100233</v>
      </c>
      <c r="B6324" s="383" t="s">
        <v>5747</v>
      </c>
      <c r="C6324" s="383" t="s">
        <v>8</v>
      </c>
      <c r="D6324" s="384">
        <v>0.15</v>
      </c>
    </row>
    <row r="6325" spans="1:4" s="380" customFormat="1" ht="13.5" x14ac:dyDescent="0.25">
      <c r="A6325" s="383">
        <v>100234</v>
      </c>
      <c r="B6325" s="383" t="s">
        <v>5748</v>
      </c>
      <c r="C6325" s="383" t="s">
        <v>4</v>
      </c>
      <c r="D6325" s="384">
        <v>0.45</v>
      </c>
    </row>
    <row r="6326" spans="1:4" s="380" customFormat="1" ht="13.5" x14ac:dyDescent="0.25">
      <c r="A6326" s="383">
        <v>100235</v>
      </c>
      <c r="B6326" s="383" t="s">
        <v>5749</v>
      </c>
      <c r="C6326" s="383" t="s">
        <v>5750</v>
      </c>
      <c r="D6326" s="384">
        <v>0.03</v>
      </c>
    </row>
    <row r="6327" spans="1:4" s="380" customFormat="1" ht="13.5" x14ac:dyDescent="0.25">
      <c r="A6327" s="383">
        <v>100236</v>
      </c>
      <c r="B6327" s="383" t="s">
        <v>5751</v>
      </c>
      <c r="C6327" s="383" t="s">
        <v>5752</v>
      </c>
      <c r="D6327" s="384">
        <v>2.2799999999999998</v>
      </c>
    </row>
    <row r="6328" spans="1:4" s="380" customFormat="1" ht="13.5" x14ac:dyDescent="0.25">
      <c r="A6328" s="383">
        <v>100237</v>
      </c>
      <c r="B6328" s="383" t="s">
        <v>5753</v>
      </c>
      <c r="C6328" s="383" t="s">
        <v>5752</v>
      </c>
      <c r="D6328" s="384">
        <v>2.73</v>
      </c>
    </row>
    <row r="6329" spans="1:4" s="380" customFormat="1" ht="13.5" x14ac:dyDescent="0.25">
      <c r="A6329" s="383">
        <v>100238</v>
      </c>
      <c r="B6329" s="383" t="s">
        <v>5754</v>
      </c>
      <c r="C6329" s="383" t="s">
        <v>5752</v>
      </c>
      <c r="D6329" s="384">
        <v>4.37</v>
      </c>
    </row>
    <row r="6330" spans="1:4" s="380" customFormat="1" ht="13.5" x14ac:dyDescent="0.25">
      <c r="A6330" s="383">
        <v>100239</v>
      </c>
      <c r="B6330" s="383" t="s">
        <v>5755</v>
      </c>
      <c r="C6330" s="383" t="s">
        <v>5752</v>
      </c>
      <c r="D6330" s="384">
        <v>5.46</v>
      </c>
    </row>
    <row r="6331" spans="1:4" s="380" customFormat="1" ht="13.5" x14ac:dyDescent="0.25">
      <c r="A6331" s="383">
        <v>100240</v>
      </c>
      <c r="B6331" s="383" t="s">
        <v>5756</v>
      </c>
      <c r="C6331" s="383" t="s">
        <v>5752</v>
      </c>
      <c r="D6331" s="384">
        <v>3.28</v>
      </c>
    </row>
    <row r="6332" spans="1:4" s="380" customFormat="1" ht="13.5" x14ac:dyDescent="0.25">
      <c r="A6332" s="383">
        <v>100241</v>
      </c>
      <c r="B6332" s="383" t="s">
        <v>5757</v>
      </c>
      <c r="C6332" s="383" t="s">
        <v>5752</v>
      </c>
      <c r="D6332" s="384">
        <v>5.46</v>
      </c>
    </row>
    <row r="6333" spans="1:4" s="380" customFormat="1" ht="13.5" x14ac:dyDescent="0.25">
      <c r="A6333" s="383">
        <v>100242</v>
      </c>
      <c r="B6333" s="383" t="s">
        <v>5758</v>
      </c>
      <c r="C6333" s="383" t="s">
        <v>5752</v>
      </c>
      <c r="D6333" s="384">
        <v>16.16</v>
      </c>
    </row>
    <row r="6334" spans="1:4" s="380" customFormat="1" ht="13.5" x14ac:dyDescent="0.25">
      <c r="A6334" s="383">
        <v>100243</v>
      </c>
      <c r="B6334" s="383" t="s">
        <v>5759</v>
      </c>
      <c r="C6334" s="383" t="s">
        <v>5752</v>
      </c>
      <c r="D6334" s="384">
        <v>2.62</v>
      </c>
    </row>
    <row r="6335" spans="1:4" s="380" customFormat="1" ht="13.5" x14ac:dyDescent="0.25">
      <c r="A6335" s="383">
        <v>100244</v>
      </c>
      <c r="B6335" s="383" t="s">
        <v>5760</v>
      </c>
      <c r="C6335" s="383" t="s">
        <v>5752</v>
      </c>
      <c r="D6335" s="384">
        <v>3.28</v>
      </c>
    </row>
    <row r="6336" spans="1:4" s="380" customFormat="1" ht="13.5" x14ac:dyDescent="0.25">
      <c r="A6336" s="383">
        <v>100245</v>
      </c>
      <c r="B6336" s="383" t="s">
        <v>5761</v>
      </c>
      <c r="C6336" s="383" t="s">
        <v>5752</v>
      </c>
      <c r="D6336" s="384">
        <v>6.56</v>
      </c>
    </row>
    <row r="6337" spans="1:4" s="380" customFormat="1" ht="13.5" x14ac:dyDescent="0.25">
      <c r="A6337" s="383">
        <v>100246</v>
      </c>
      <c r="B6337" s="383" t="s">
        <v>5762</v>
      </c>
      <c r="C6337" s="383" t="s">
        <v>5752</v>
      </c>
      <c r="D6337" s="384">
        <v>2.1800000000000002</v>
      </c>
    </row>
    <row r="6338" spans="1:4" s="380" customFormat="1" ht="13.5" x14ac:dyDescent="0.25">
      <c r="A6338" s="383">
        <v>100247</v>
      </c>
      <c r="B6338" s="383" t="s">
        <v>5763</v>
      </c>
      <c r="C6338" s="383" t="s">
        <v>5752</v>
      </c>
      <c r="D6338" s="384">
        <v>2.73</v>
      </c>
    </row>
    <row r="6339" spans="1:4" s="380" customFormat="1" ht="13.5" x14ac:dyDescent="0.25">
      <c r="A6339" s="383">
        <v>100248</v>
      </c>
      <c r="B6339" s="383" t="s">
        <v>5764</v>
      </c>
      <c r="C6339" s="383" t="s">
        <v>5752</v>
      </c>
      <c r="D6339" s="384">
        <v>10.77</v>
      </c>
    </row>
    <row r="6340" spans="1:4" s="380" customFormat="1" ht="13.5" x14ac:dyDescent="0.25">
      <c r="A6340" s="383">
        <v>100249</v>
      </c>
      <c r="B6340" s="383" t="s">
        <v>5765</v>
      </c>
      <c r="C6340" s="383" t="s">
        <v>5752</v>
      </c>
      <c r="D6340" s="384">
        <v>2.1800000000000002</v>
      </c>
    </row>
    <row r="6341" spans="1:4" s="380" customFormat="1" ht="13.5" x14ac:dyDescent="0.25">
      <c r="A6341" s="383">
        <v>100250</v>
      </c>
      <c r="B6341" s="383" t="s">
        <v>5766</v>
      </c>
      <c r="C6341" s="383" t="s">
        <v>5752</v>
      </c>
      <c r="D6341" s="384">
        <v>3.64</v>
      </c>
    </row>
    <row r="6342" spans="1:4" s="380" customFormat="1" ht="13.5" x14ac:dyDescent="0.25">
      <c r="A6342" s="383">
        <v>100251</v>
      </c>
      <c r="B6342" s="383" t="s">
        <v>5767</v>
      </c>
      <c r="C6342" s="383" t="s">
        <v>5752</v>
      </c>
      <c r="D6342" s="384">
        <v>10.77</v>
      </c>
    </row>
    <row r="6343" spans="1:4" s="380" customFormat="1" ht="13.5" x14ac:dyDescent="0.25">
      <c r="A6343" s="383">
        <v>100252</v>
      </c>
      <c r="B6343" s="383" t="s">
        <v>5768</v>
      </c>
      <c r="C6343" s="383" t="s">
        <v>5752</v>
      </c>
      <c r="D6343" s="384">
        <v>16.16</v>
      </c>
    </row>
    <row r="6344" spans="1:4" s="380" customFormat="1" ht="13.5" x14ac:dyDescent="0.25">
      <c r="A6344" s="383">
        <v>100253</v>
      </c>
      <c r="B6344" s="383" t="s">
        <v>5769</v>
      </c>
      <c r="C6344" s="383" t="s">
        <v>5752</v>
      </c>
      <c r="D6344" s="384">
        <v>21.54</v>
      </c>
    </row>
    <row r="6345" spans="1:4" s="380" customFormat="1" ht="13.5" x14ac:dyDescent="0.25">
      <c r="A6345" s="383">
        <v>100254</v>
      </c>
      <c r="B6345" s="383" t="s">
        <v>5770</v>
      </c>
      <c r="C6345" s="383" t="s">
        <v>5752</v>
      </c>
      <c r="D6345" s="384">
        <v>32.32</v>
      </c>
    </row>
    <row r="6346" spans="1:4" s="380" customFormat="1" ht="13.5" x14ac:dyDescent="0.25">
      <c r="A6346" s="383">
        <v>100255</v>
      </c>
      <c r="B6346" s="383" t="s">
        <v>5771</v>
      </c>
      <c r="C6346" s="383" t="s">
        <v>5752</v>
      </c>
      <c r="D6346" s="384">
        <v>10.93</v>
      </c>
    </row>
    <row r="6347" spans="1:4" s="380" customFormat="1" ht="13.5" x14ac:dyDescent="0.25">
      <c r="A6347" s="383">
        <v>100256</v>
      </c>
      <c r="B6347" s="383" t="s">
        <v>5772</v>
      </c>
      <c r="C6347" s="383" t="s">
        <v>5752</v>
      </c>
      <c r="D6347" s="384">
        <v>7.29</v>
      </c>
    </row>
    <row r="6348" spans="1:4" s="380" customFormat="1" ht="13.5" x14ac:dyDescent="0.25">
      <c r="A6348" s="383">
        <v>100257</v>
      </c>
      <c r="B6348" s="383" t="s">
        <v>5773</v>
      </c>
      <c r="C6348" s="383" t="s">
        <v>5752</v>
      </c>
      <c r="D6348" s="384">
        <v>4.37</v>
      </c>
    </row>
    <row r="6349" spans="1:4" s="380" customFormat="1" ht="13.5" x14ac:dyDescent="0.25">
      <c r="A6349" s="383">
        <v>100258</v>
      </c>
      <c r="B6349" s="383" t="s">
        <v>5774</v>
      </c>
      <c r="C6349" s="383" t="s">
        <v>5752</v>
      </c>
      <c r="D6349" s="384">
        <v>10.93</v>
      </c>
    </row>
    <row r="6350" spans="1:4" s="380" customFormat="1" ht="13.5" x14ac:dyDescent="0.25">
      <c r="A6350" s="383">
        <v>100259</v>
      </c>
      <c r="B6350" s="383" t="s">
        <v>5775</v>
      </c>
      <c r="C6350" s="383" t="s">
        <v>5752</v>
      </c>
      <c r="D6350" s="384">
        <v>21.54</v>
      </c>
    </row>
    <row r="6351" spans="1:4" s="380" customFormat="1" ht="13.5" x14ac:dyDescent="0.25">
      <c r="A6351" s="383">
        <v>100260</v>
      </c>
      <c r="B6351" s="383" t="s">
        <v>5776</v>
      </c>
      <c r="C6351" s="383" t="s">
        <v>5705</v>
      </c>
      <c r="D6351" s="384">
        <v>7.1</v>
      </c>
    </row>
    <row r="6352" spans="1:4" s="380" customFormat="1" ht="13.5" x14ac:dyDescent="0.25">
      <c r="A6352" s="383">
        <v>100261</v>
      </c>
      <c r="B6352" s="383" t="s">
        <v>5777</v>
      </c>
      <c r="C6352" s="383" t="s">
        <v>5705</v>
      </c>
      <c r="D6352" s="384">
        <v>4.46</v>
      </c>
    </row>
    <row r="6353" spans="1:4" s="380" customFormat="1" ht="13.5" x14ac:dyDescent="0.25">
      <c r="A6353" s="383">
        <v>100262</v>
      </c>
      <c r="B6353" s="383" t="s">
        <v>5778</v>
      </c>
      <c r="C6353" s="383" t="s">
        <v>5705</v>
      </c>
      <c r="D6353" s="384">
        <v>2.76</v>
      </c>
    </row>
    <row r="6354" spans="1:4" s="380" customFormat="1" ht="13.5" x14ac:dyDescent="0.25">
      <c r="A6354" s="383">
        <v>100263</v>
      </c>
      <c r="B6354" s="383" t="s">
        <v>5779</v>
      </c>
      <c r="C6354" s="383" t="s">
        <v>5705</v>
      </c>
      <c r="D6354" s="384">
        <v>1.77</v>
      </c>
    </row>
    <row r="6355" spans="1:4" s="380" customFormat="1" ht="13.5" x14ac:dyDescent="0.25">
      <c r="A6355" s="383">
        <v>100264</v>
      </c>
      <c r="B6355" s="383" t="s">
        <v>5780</v>
      </c>
      <c r="C6355" s="383" t="s">
        <v>5733</v>
      </c>
      <c r="D6355" s="384">
        <v>32.270000000000003</v>
      </c>
    </row>
    <row r="6356" spans="1:4" s="380" customFormat="1" ht="13.5" x14ac:dyDescent="0.25">
      <c r="A6356" s="383">
        <v>100265</v>
      </c>
      <c r="B6356" s="383" t="s">
        <v>5781</v>
      </c>
      <c r="C6356" s="383" t="s">
        <v>4</v>
      </c>
      <c r="D6356" s="384">
        <v>0.67</v>
      </c>
    </row>
    <row r="6357" spans="1:4" s="380" customFormat="1" ht="13.5" x14ac:dyDescent="0.25">
      <c r="A6357" s="383">
        <v>100266</v>
      </c>
      <c r="B6357" s="383" t="s">
        <v>5782</v>
      </c>
      <c r="C6357" s="383" t="s">
        <v>5720</v>
      </c>
      <c r="D6357" s="384">
        <v>68.58</v>
      </c>
    </row>
    <row r="6358" spans="1:4" s="380" customFormat="1" ht="13.5" x14ac:dyDescent="0.25">
      <c r="A6358" s="383">
        <v>100267</v>
      </c>
      <c r="B6358" s="383" t="s">
        <v>5783</v>
      </c>
      <c r="C6358" s="383" t="s">
        <v>8</v>
      </c>
      <c r="D6358" s="384">
        <v>1.35</v>
      </c>
    </row>
    <row r="6359" spans="1:4" s="380" customFormat="1" ht="13.5" x14ac:dyDescent="0.25">
      <c r="A6359" s="383">
        <v>100268</v>
      </c>
      <c r="B6359" s="383" t="s">
        <v>5784</v>
      </c>
      <c r="C6359" s="383" t="s">
        <v>5720</v>
      </c>
      <c r="D6359" s="384">
        <v>68.58</v>
      </c>
    </row>
    <row r="6360" spans="1:4" s="380" customFormat="1" ht="13.5" x14ac:dyDescent="0.25">
      <c r="A6360" s="383">
        <v>100269</v>
      </c>
      <c r="B6360" s="383" t="s">
        <v>5785</v>
      </c>
      <c r="C6360" s="383" t="s">
        <v>8</v>
      </c>
      <c r="D6360" s="384">
        <v>1.35</v>
      </c>
    </row>
    <row r="6361" spans="1:4" s="380" customFormat="1" ht="13.5" x14ac:dyDescent="0.25">
      <c r="A6361" s="383">
        <v>100270</v>
      </c>
      <c r="B6361" s="383" t="s">
        <v>5786</v>
      </c>
      <c r="C6361" s="383" t="s">
        <v>5720</v>
      </c>
      <c r="D6361" s="384">
        <v>51.41</v>
      </c>
    </row>
    <row r="6362" spans="1:4" s="380" customFormat="1" ht="13.5" x14ac:dyDescent="0.25">
      <c r="A6362" s="383">
        <v>100271</v>
      </c>
      <c r="B6362" s="383" t="s">
        <v>5787</v>
      </c>
      <c r="C6362" s="383" t="s">
        <v>5733</v>
      </c>
      <c r="D6362" s="384">
        <v>51.43</v>
      </c>
    </row>
    <row r="6363" spans="1:4" s="380" customFormat="1" ht="13.5" x14ac:dyDescent="0.25">
      <c r="A6363" s="383">
        <v>100272</v>
      </c>
      <c r="B6363" s="383" t="s">
        <v>5788</v>
      </c>
      <c r="C6363" s="383" t="s">
        <v>4</v>
      </c>
      <c r="D6363" s="384">
        <v>1.01</v>
      </c>
    </row>
    <row r="6364" spans="1:4" s="380" customFormat="1" ht="13.5" x14ac:dyDescent="0.25">
      <c r="A6364" s="383">
        <v>100273</v>
      </c>
      <c r="B6364" s="383" t="s">
        <v>5789</v>
      </c>
      <c r="C6364" s="383" t="s">
        <v>5705</v>
      </c>
      <c r="D6364" s="384">
        <v>2.68</v>
      </c>
    </row>
    <row r="6365" spans="1:4" s="380" customFormat="1" ht="13.5" x14ac:dyDescent="0.25">
      <c r="A6365" s="383">
        <v>100274</v>
      </c>
      <c r="B6365" s="383" t="s">
        <v>5790</v>
      </c>
      <c r="C6365" s="383" t="s">
        <v>5733</v>
      </c>
      <c r="D6365" s="384">
        <v>22.87</v>
      </c>
    </row>
    <row r="6366" spans="1:4" s="380" customFormat="1" ht="13.5" x14ac:dyDescent="0.25">
      <c r="A6366" s="383">
        <v>100275</v>
      </c>
      <c r="B6366" s="383" t="s">
        <v>5791</v>
      </c>
      <c r="C6366" s="383" t="s">
        <v>5733</v>
      </c>
      <c r="D6366" s="384">
        <v>14.78</v>
      </c>
    </row>
    <row r="6367" spans="1:4" s="380" customFormat="1" ht="13.5" x14ac:dyDescent="0.25">
      <c r="A6367" s="383">
        <v>100276</v>
      </c>
      <c r="B6367" s="383" t="s">
        <v>5792</v>
      </c>
      <c r="C6367" s="383" t="s">
        <v>5733</v>
      </c>
      <c r="D6367" s="384">
        <v>26.98</v>
      </c>
    </row>
    <row r="6368" spans="1:4" s="380" customFormat="1" ht="13.5" x14ac:dyDescent="0.25">
      <c r="A6368" s="383">
        <v>100277</v>
      </c>
      <c r="B6368" s="383" t="s">
        <v>5793</v>
      </c>
      <c r="C6368" s="383" t="s">
        <v>5733</v>
      </c>
      <c r="D6368" s="384">
        <v>1.6</v>
      </c>
    </row>
    <row r="6369" spans="1:4" s="380" customFormat="1" ht="13.5" x14ac:dyDescent="0.25">
      <c r="A6369" s="383">
        <v>100278</v>
      </c>
      <c r="B6369" s="383" t="s">
        <v>5794</v>
      </c>
      <c r="C6369" s="383" t="s">
        <v>5720</v>
      </c>
      <c r="D6369" s="384">
        <v>32.81</v>
      </c>
    </row>
    <row r="6370" spans="1:4" s="380" customFormat="1" ht="13.5" x14ac:dyDescent="0.25">
      <c r="A6370" s="383">
        <v>100279</v>
      </c>
      <c r="B6370" s="383" t="s">
        <v>5795</v>
      </c>
      <c r="C6370" s="383" t="s">
        <v>8</v>
      </c>
      <c r="D6370" s="384">
        <v>0.63</v>
      </c>
    </row>
    <row r="6371" spans="1:4" s="380" customFormat="1" ht="13.5" x14ac:dyDescent="0.25">
      <c r="A6371" s="383">
        <v>100280</v>
      </c>
      <c r="B6371" s="383" t="s">
        <v>5796</v>
      </c>
      <c r="C6371" s="383" t="s">
        <v>5720</v>
      </c>
      <c r="D6371" s="384">
        <v>15.06</v>
      </c>
    </row>
    <row r="6372" spans="1:4" s="380" customFormat="1" ht="13.5" x14ac:dyDescent="0.25">
      <c r="A6372" s="383">
        <v>100281</v>
      </c>
      <c r="B6372" s="383" t="s">
        <v>5797</v>
      </c>
      <c r="C6372" s="383" t="s">
        <v>5720</v>
      </c>
      <c r="D6372" s="384">
        <v>3.07</v>
      </c>
    </row>
    <row r="6373" spans="1:4" s="380" customFormat="1" ht="13.5" x14ac:dyDescent="0.25">
      <c r="A6373" s="383">
        <v>100282</v>
      </c>
      <c r="B6373" s="383" t="s">
        <v>5798</v>
      </c>
      <c r="C6373" s="383" t="s">
        <v>5733</v>
      </c>
      <c r="D6373" s="384">
        <v>128.49</v>
      </c>
    </row>
    <row r="6374" spans="1:4" s="380" customFormat="1" ht="13.5" x14ac:dyDescent="0.25">
      <c r="A6374" s="383">
        <v>100283</v>
      </c>
      <c r="B6374" s="383" t="s">
        <v>5799</v>
      </c>
      <c r="C6374" s="383" t="s">
        <v>5733</v>
      </c>
      <c r="D6374" s="384">
        <v>20.75</v>
      </c>
    </row>
    <row r="6375" spans="1:4" s="380" customFormat="1" ht="13.5" x14ac:dyDescent="0.25">
      <c r="A6375" s="383">
        <v>100284</v>
      </c>
      <c r="B6375" s="383" t="s">
        <v>5800</v>
      </c>
      <c r="C6375" s="383" t="s">
        <v>5733</v>
      </c>
      <c r="D6375" s="384">
        <v>8.98</v>
      </c>
    </row>
    <row r="6376" spans="1:4" s="380" customFormat="1" ht="13.5" x14ac:dyDescent="0.25">
      <c r="A6376" s="383">
        <v>100285</v>
      </c>
      <c r="B6376" s="383" t="s">
        <v>5801</v>
      </c>
      <c r="C6376" s="383" t="s">
        <v>5752</v>
      </c>
      <c r="D6376" s="384">
        <v>34.520000000000003</v>
      </c>
    </row>
    <row r="6377" spans="1:4" s="380" customFormat="1" ht="13.5" x14ac:dyDescent="0.25">
      <c r="A6377" s="383">
        <v>100286</v>
      </c>
      <c r="B6377" s="383" t="s">
        <v>5802</v>
      </c>
      <c r="C6377" s="383" t="s">
        <v>5752</v>
      </c>
      <c r="D6377" s="384">
        <v>11.25</v>
      </c>
    </row>
    <row r="6378" spans="1:4" s="380" customFormat="1" ht="13.5" x14ac:dyDescent="0.25">
      <c r="A6378" s="383">
        <v>100287</v>
      </c>
      <c r="B6378" s="383" t="s">
        <v>5803</v>
      </c>
      <c r="C6378" s="383" t="s">
        <v>5752</v>
      </c>
      <c r="D6378" s="384">
        <v>10.77</v>
      </c>
    </row>
    <row r="6379" spans="1:4" s="380" customFormat="1" ht="13.5" x14ac:dyDescent="0.25">
      <c r="A6379" s="383">
        <v>99802</v>
      </c>
      <c r="B6379" s="383" t="s">
        <v>5804</v>
      </c>
      <c r="C6379" s="383" t="s">
        <v>4</v>
      </c>
      <c r="D6379" s="384">
        <v>0.44</v>
      </c>
    </row>
    <row r="6380" spans="1:4" s="380" customFormat="1" ht="13.5" x14ac:dyDescent="0.25">
      <c r="A6380" s="383">
        <v>99803</v>
      </c>
      <c r="B6380" s="383" t="s">
        <v>5805</v>
      </c>
      <c r="C6380" s="383" t="s">
        <v>4</v>
      </c>
      <c r="D6380" s="384">
        <v>1.7</v>
      </c>
    </row>
    <row r="6381" spans="1:4" s="380" customFormat="1" ht="13.5" x14ac:dyDescent="0.25">
      <c r="A6381" s="383">
        <v>99804</v>
      </c>
      <c r="B6381" s="383" t="s">
        <v>15030</v>
      </c>
      <c r="C6381" s="383" t="s">
        <v>4</v>
      </c>
      <c r="D6381" s="384">
        <v>4.41</v>
      </c>
    </row>
    <row r="6382" spans="1:4" s="380" customFormat="1" ht="13.5" x14ac:dyDescent="0.25">
      <c r="A6382" s="383">
        <v>99805</v>
      </c>
      <c r="B6382" s="383" t="s">
        <v>5806</v>
      </c>
      <c r="C6382" s="383" t="s">
        <v>4</v>
      </c>
      <c r="D6382" s="384">
        <v>9.1300000000000008</v>
      </c>
    </row>
    <row r="6383" spans="1:4" s="380" customFormat="1" ht="13.5" x14ac:dyDescent="0.25">
      <c r="A6383" s="383">
        <v>99806</v>
      </c>
      <c r="B6383" s="383" t="s">
        <v>5807</v>
      </c>
      <c r="C6383" s="383" t="s">
        <v>4</v>
      </c>
      <c r="D6383" s="384">
        <v>0.7</v>
      </c>
    </row>
    <row r="6384" spans="1:4" s="380" customFormat="1" ht="13.5" x14ac:dyDescent="0.25">
      <c r="A6384" s="383">
        <v>99807</v>
      </c>
      <c r="B6384" s="383" t="s">
        <v>15031</v>
      </c>
      <c r="C6384" s="383" t="s">
        <v>4</v>
      </c>
      <c r="D6384" s="384">
        <v>1.33</v>
      </c>
    </row>
    <row r="6385" spans="1:4" s="380" customFormat="1" ht="13.5" x14ac:dyDescent="0.25">
      <c r="A6385" s="383">
        <v>99808</v>
      </c>
      <c r="B6385" s="383" t="s">
        <v>5808</v>
      </c>
      <c r="C6385" s="383" t="s">
        <v>4</v>
      </c>
      <c r="D6385" s="384">
        <v>3.14</v>
      </c>
    </row>
    <row r="6386" spans="1:4" s="380" customFormat="1" ht="13.5" x14ac:dyDescent="0.25">
      <c r="A6386" s="383">
        <v>99809</v>
      </c>
      <c r="B6386" s="383" t="s">
        <v>5809</v>
      </c>
      <c r="C6386" s="383" t="s">
        <v>4</v>
      </c>
      <c r="D6386" s="384">
        <v>4.8600000000000003</v>
      </c>
    </row>
    <row r="6387" spans="1:4" s="380" customFormat="1" ht="13.5" x14ac:dyDescent="0.25">
      <c r="A6387" s="383">
        <v>99810</v>
      </c>
      <c r="B6387" s="383" t="s">
        <v>15032</v>
      </c>
      <c r="C6387" s="383" t="s">
        <v>4</v>
      </c>
      <c r="D6387" s="384">
        <v>6.03</v>
      </c>
    </row>
    <row r="6388" spans="1:4" s="380" customFormat="1" ht="13.5" x14ac:dyDescent="0.25">
      <c r="A6388" s="383">
        <v>99811</v>
      </c>
      <c r="B6388" s="383" t="s">
        <v>5810</v>
      </c>
      <c r="C6388" s="383" t="s">
        <v>4</v>
      </c>
      <c r="D6388" s="384">
        <v>2.9</v>
      </c>
    </row>
    <row r="6389" spans="1:4" s="380" customFormat="1" ht="13.5" x14ac:dyDescent="0.25">
      <c r="A6389" s="383">
        <v>99812</v>
      </c>
      <c r="B6389" s="383" t="s">
        <v>5811</v>
      </c>
      <c r="C6389" s="383" t="s">
        <v>4</v>
      </c>
      <c r="D6389" s="384">
        <v>0.93</v>
      </c>
    </row>
    <row r="6390" spans="1:4" s="380" customFormat="1" ht="13.5" x14ac:dyDescent="0.25">
      <c r="A6390" s="383">
        <v>99813</v>
      </c>
      <c r="B6390" s="383" t="s">
        <v>15033</v>
      </c>
      <c r="C6390" s="383" t="s">
        <v>4</v>
      </c>
      <c r="D6390" s="384">
        <v>0.78</v>
      </c>
    </row>
    <row r="6391" spans="1:4" s="380" customFormat="1" ht="13.5" x14ac:dyDescent="0.25">
      <c r="A6391" s="383">
        <v>99814</v>
      </c>
      <c r="B6391" s="383" t="s">
        <v>5812</v>
      </c>
      <c r="C6391" s="383" t="s">
        <v>4</v>
      </c>
      <c r="D6391" s="384">
        <v>1.57</v>
      </c>
    </row>
    <row r="6392" spans="1:4" s="380" customFormat="1" ht="13.5" x14ac:dyDescent="0.25">
      <c r="A6392" s="383">
        <v>99815</v>
      </c>
      <c r="B6392" s="383" t="s">
        <v>15034</v>
      </c>
      <c r="C6392" s="383" t="s">
        <v>8</v>
      </c>
      <c r="D6392" s="384">
        <v>6.69</v>
      </c>
    </row>
    <row r="6393" spans="1:4" s="380" customFormat="1" ht="13.5" x14ac:dyDescent="0.25">
      <c r="A6393" s="383">
        <v>99816</v>
      </c>
      <c r="B6393" s="383" t="s">
        <v>15035</v>
      </c>
      <c r="C6393" s="383" t="s">
        <v>8</v>
      </c>
      <c r="D6393" s="384">
        <v>7.13</v>
      </c>
    </row>
    <row r="6394" spans="1:4" s="380" customFormat="1" ht="13.5" x14ac:dyDescent="0.25">
      <c r="A6394" s="383">
        <v>99817</v>
      </c>
      <c r="B6394" s="383" t="s">
        <v>15036</v>
      </c>
      <c r="C6394" s="383" t="s">
        <v>8</v>
      </c>
      <c r="D6394" s="384">
        <v>4.07</v>
      </c>
    </row>
    <row r="6395" spans="1:4" s="380" customFormat="1" ht="13.5" x14ac:dyDescent="0.25">
      <c r="A6395" s="383">
        <v>99818</v>
      </c>
      <c r="B6395" s="383" t="s">
        <v>15037</v>
      </c>
      <c r="C6395" s="383" t="s">
        <v>8</v>
      </c>
      <c r="D6395" s="384">
        <v>4.07</v>
      </c>
    </row>
    <row r="6396" spans="1:4" s="380" customFormat="1" ht="13.5" x14ac:dyDescent="0.25">
      <c r="A6396" s="383">
        <v>99819</v>
      </c>
      <c r="B6396" s="383" t="s">
        <v>15038</v>
      </c>
      <c r="C6396" s="383" t="s">
        <v>4</v>
      </c>
      <c r="D6396" s="384">
        <v>13.81</v>
      </c>
    </row>
    <row r="6397" spans="1:4" s="380" customFormat="1" ht="13.5" x14ac:dyDescent="0.25">
      <c r="A6397" s="383">
        <v>99820</v>
      </c>
      <c r="B6397" s="383" t="s">
        <v>15039</v>
      </c>
      <c r="C6397" s="383" t="s">
        <v>4</v>
      </c>
      <c r="D6397" s="384">
        <v>1.51</v>
      </c>
    </row>
    <row r="6398" spans="1:4" s="380" customFormat="1" ht="13.5" x14ac:dyDescent="0.25">
      <c r="A6398" s="383">
        <v>99821</v>
      </c>
      <c r="B6398" s="383" t="s">
        <v>15040</v>
      </c>
      <c r="C6398" s="383" t="s">
        <v>4</v>
      </c>
      <c r="D6398" s="384">
        <v>2.34</v>
      </c>
    </row>
    <row r="6399" spans="1:4" s="380" customFormat="1" ht="13.5" x14ac:dyDescent="0.25">
      <c r="A6399" s="383">
        <v>99822</v>
      </c>
      <c r="B6399" s="383" t="s">
        <v>5813</v>
      </c>
      <c r="C6399" s="383" t="s">
        <v>4</v>
      </c>
      <c r="D6399" s="384">
        <v>0.82</v>
      </c>
    </row>
    <row r="6400" spans="1:4" s="380" customFormat="1" ht="13.5" x14ac:dyDescent="0.25">
      <c r="A6400" s="383">
        <v>99823</v>
      </c>
      <c r="B6400" s="383" t="s">
        <v>15041</v>
      </c>
      <c r="C6400" s="383" t="s">
        <v>4</v>
      </c>
      <c r="D6400" s="384">
        <v>1.8</v>
      </c>
    </row>
    <row r="6401" spans="1:4" s="380" customFormat="1" ht="13.5" x14ac:dyDescent="0.25">
      <c r="A6401" s="383">
        <v>99824</v>
      </c>
      <c r="B6401" s="383" t="s">
        <v>15042</v>
      </c>
      <c r="C6401" s="383" t="s">
        <v>4</v>
      </c>
      <c r="D6401" s="384">
        <v>1.99</v>
      </c>
    </row>
    <row r="6402" spans="1:4" s="380" customFormat="1" ht="13.5" x14ac:dyDescent="0.25">
      <c r="A6402" s="383">
        <v>99825</v>
      </c>
      <c r="B6402" s="383" t="s">
        <v>15043</v>
      </c>
      <c r="C6402" s="383" t="s">
        <v>4</v>
      </c>
      <c r="D6402" s="384">
        <v>2.76</v>
      </c>
    </row>
    <row r="6403" spans="1:4" s="380" customFormat="1" ht="13.5" x14ac:dyDescent="0.25">
      <c r="A6403" s="383">
        <v>99826</v>
      </c>
      <c r="B6403" s="383" t="s">
        <v>5814</v>
      </c>
      <c r="C6403" s="383" t="s">
        <v>4</v>
      </c>
      <c r="D6403" s="384">
        <v>1.26</v>
      </c>
    </row>
    <row r="6404" spans="1:4" s="380" customFormat="1" ht="13.5" x14ac:dyDescent="0.25">
      <c r="A6404" s="383">
        <v>97010</v>
      </c>
      <c r="B6404" s="383" t="s">
        <v>5815</v>
      </c>
      <c r="C6404" s="383" t="s">
        <v>51</v>
      </c>
      <c r="D6404" s="384">
        <v>69.45</v>
      </c>
    </row>
    <row r="6405" spans="1:4" s="380" customFormat="1" ht="13.5" x14ac:dyDescent="0.25">
      <c r="A6405" s="383">
        <v>97011</v>
      </c>
      <c r="B6405" s="383" t="s">
        <v>5816</v>
      </c>
      <c r="C6405" s="383" t="s">
        <v>51</v>
      </c>
      <c r="D6405" s="384">
        <v>52.44</v>
      </c>
    </row>
    <row r="6406" spans="1:4" s="380" customFormat="1" ht="13.5" x14ac:dyDescent="0.25">
      <c r="A6406" s="383">
        <v>97012</v>
      </c>
      <c r="B6406" s="383" t="s">
        <v>5817</v>
      </c>
      <c r="C6406" s="383" t="s">
        <v>51</v>
      </c>
      <c r="D6406" s="384">
        <v>43.93</v>
      </c>
    </row>
    <row r="6407" spans="1:4" s="380" customFormat="1" ht="13.5" x14ac:dyDescent="0.25">
      <c r="A6407" s="383">
        <v>97013</v>
      </c>
      <c r="B6407" s="383" t="s">
        <v>5818</v>
      </c>
      <c r="C6407" s="383" t="s">
        <v>51</v>
      </c>
      <c r="D6407" s="384">
        <v>100.89</v>
      </c>
    </row>
    <row r="6408" spans="1:4" s="380" customFormat="1" ht="13.5" x14ac:dyDescent="0.25">
      <c r="A6408" s="383">
        <v>97014</v>
      </c>
      <c r="B6408" s="383" t="s">
        <v>5819</v>
      </c>
      <c r="C6408" s="383" t="s">
        <v>51</v>
      </c>
      <c r="D6408" s="384">
        <v>73.63</v>
      </c>
    </row>
    <row r="6409" spans="1:4" s="380" customFormat="1" ht="13.5" x14ac:dyDescent="0.25">
      <c r="A6409" s="383">
        <v>97015</v>
      </c>
      <c r="B6409" s="383" t="s">
        <v>5820</v>
      </c>
      <c r="C6409" s="383" t="s">
        <v>51</v>
      </c>
      <c r="D6409" s="384">
        <v>59.86</v>
      </c>
    </row>
    <row r="6410" spans="1:4" s="380" customFormat="1" ht="13.5" x14ac:dyDescent="0.25">
      <c r="A6410" s="383">
        <v>97016</v>
      </c>
      <c r="B6410" s="383" t="s">
        <v>5821</v>
      </c>
      <c r="C6410" s="383" t="s">
        <v>51</v>
      </c>
      <c r="D6410" s="384">
        <v>62.5</v>
      </c>
    </row>
    <row r="6411" spans="1:4" s="380" customFormat="1" ht="13.5" x14ac:dyDescent="0.25">
      <c r="A6411" s="383">
        <v>97017</v>
      </c>
      <c r="B6411" s="383" t="s">
        <v>5822</v>
      </c>
      <c r="C6411" s="383" t="s">
        <v>51</v>
      </c>
      <c r="D6411" s="384">
        <v>46.29</v>
      </c>
    </row>
    <row r="6412" spans="1:4" s="380" customFormat="1" ht="13.5" x14ac:dyDescent="0.25">
      <c r="A6412" s="383">
        <v>97018</v>
      </c>
      <c r="B6412" s="383" t="s">
        <v>5823</v>
      </c>
      <c r="C6412" s="383" t="s">
        <v>51</v>
      </c>
      <c r="D6412" s="384">
        <v>37.869999999999997</v>
      </c>
    </row>
    <row r="6413" spans="1:4" s="380" customFormat="1" ht="13.5" x14ac:dyDescent="0.25">
      <c r="A6413" s="383">
        <v>97031</v>
      </c>
      <c r="B6413" s="383" t="s">
        <v>5824</v>
      </c>
      <c r="C6413" s="383" t="s">
        <v>51</v>
      </c>
      <c r="D6413" s="384">
        <v>97.88</v>
      </c>
    </row>
    <row r="6414" spans="1:4" s="380" customFormat="1" ht="13.5" x14ac:dyDescent="0.25">
      <c r="A6414" s="383">
        <v>97032</v>
      </c>
      <c r="B6414" s="383" t="s">
        <v>5825</v>
      </c>
      <c r="C6414" s="383" t="s">
        <v>51</v>
      </c>
      <c r="D6414" s="384">
        <v>58.84</v>
      </c>
    </row>
    <row r="6415" spans="1:4" s="380" customFormat="1" ht="13.5" x14ac:dyDescent="0.25">
      <c r="A6415" s="383">
        <v>97033</v>
      </c>
      <c r="B6415" s="383" t="s">
        <v>5826</v>
      </c>
      <c r="C6415" s="383" t="s">
        <v>51</v>
      </c>
      <c r="D6415" s="384">
        <v>95.39</v>
      </c>
    </row>
    <row r="6416" spans="1:4" s="380" customFormat="1" ht="13.5" x14ac:dyDescent="0.25">
      <c r="A6416" s="383">
        <v>97034</v>
      </c>
      <c r="B6416" s="383" t="s">
        <v>5827</v>
      </c>
      <c r="C6416" s="383" t="s">
        <v>51</v>
      </c>
      <c r="D6416" s="384">
        <v>56.49</v>
      </c>
    </row>
    <row r="6417" spans="1:4" s="380" customFormat="1" ht="13.5" x14ac:dyDescent="0.25">
      <c r="A6417" s="383">
        <v>97039</v>
      </c>
      <c r="B6417" s="383" t="s">
        <v>5828</v>
      </c>
      <c r="C6417" s="383" t="s">
        <v>4</v>
      </c>
      <c r="D6417" s="384">
        <v>48.7</v>
      </c>
    </row>
    <row r="6418" spans="1:4" s="380" customFormat="1" ht="13.5" x14ac:dyDescent="0.25">
      <c r="A6418" s="383">
        <v>97040</v>
      </c>
      <c r="B6418" s="383" t="s">
        <v>5829</v>
      </c>
      <c r="C6418" s="383" t="s">
        <v>4</v>
      </c>
      <c r="D6418" s="384">
        <v>15.73</v>
      </c>
    </row>
    <row r="6419" spans="1:4" s="380" customFormat="1" ht="13.5" x14ac:dyDescent="0.25">
      <c r="A6419" s="383">
        <v>97041</v>
      </c>
      <c r="B6419" s="383" t="s">
        <v>5830</v>
      </c>
      <c r="C6419" s="383" t="s">
        <v>4</v>
      </c>
      <c r="D6419" s="384">
        <v>284.11</v>
      </c>
    </row>
    <row r="6420" spans="1:4" s="380" customFormat="1" ht="13.5" x14ac:dyDescent="0.25">
      <c r="A6420" s="383">
        <v>97046</v>
      </c>
      <c r="B6420" s="383" t="s">
        <v>5831</v>
      </c>
      <c r="C6420" s="383" t="s">
        <v>4</v>
      </c>
      <c r="D6420" s="384">
        <v>0.35</v>
      </c>
    </row>
    <row r="6421" spans="1:4" s="380" customFormat="1" ht="13.5" x14ac:dyDescent="0.25">
      <c r="A6421" s="383">
        <v>97047</v>
      </c>
      <c r="B6421" s="383" t="s">
        <v>5832</v>
      </c>
      <c r="C6421" s="383" t="s">
        <v>4</v>
      </c>
      <c r="D6421" s="384">
        <v>0.13</v>
      </c>
    </row>
    <row r="6422" spans="1:4" s="380" customFormat="1" ht="13.5" x14ac:dyDescent="0.25">
      <c r="A6422" s="383">
        <v>97048</v>
      </c>
      <c r="B6422" s="383" t="s">
        <v>5833</v>
      </c>
      <c r="C6422" s="383" t="s">
        <v>4</v>
      </c>
      <c r="D6422" s="384">
        <v>0.1</v>
      </c>
    </row>
    <row r="6423" spans="1:4" s="380" customFormat="1" ht="13.5" x14ac:dyDescent="0.25">
      <c r="A6423" s="383">
        <v>97054</v>
      </c>
      <c r="B6423" s="383" t="s">
        <v>5834</v>
      </c>
      <c r="C6423" s="383" t="s">
        <v>8</v>
      </c>
      <c r="D6423" s="384">
        <v>22.62</v>
      </c>
    </row>
    <row r="6424" spans="1:4" s="380" customFormat="1" ht="13.5" x14ac:dyDescent="0.25">
      <c r="A6424" s="383">
        <v>97062</v>
      </c>
      <c r="B6424" s="383" t="s">
        <v>5835</v>
      </c>
      <c r="C6424" s="383" t="s">
        <v>4</v>
      </c>
      <c r="D6424" s="384">
        <v>6.07</v>
      </c>
    </row>
    <row r="6425" spans="1:4" s="380" customFormat="1" ht="13.5" x14ac:dyDescent="0.25">
      <c r="A6425" s="383">
        <v>97063</v>
      </c>
      <c r="B6425" s="383" t="s">
        <v>5836</v>
      </c>
      <c r="C6425" s="383" t="s">
        <v>4</v>
      </c>
      <c r="D6425" s="384">
        <v>8.1999999999999993</v>
      </c>
    </row>
    <row r="6426" spans="1:4" s="380" customFormat="1" ht="13.5" x14ac:dyDescent="0.25">
      <c r="A6426" s="383">
        <v>97064</v>
      </c>
      <c r="B6426" s="383" t="s">
        <v>5837</v>
      </c>
      <c r="C6426" s="383" t="s">
        <v>51</v>
      </c>
      <c r="D6426" s="384">
        <v>15.18</v>
      </c>
    </row>
    <row r="6427" spans="1:4" s="380" customFormat="1" ht="13.5" x14ac:dyDescent="0.25">
      <c r="A6427" s="383">
        <v>97065</v>
      </c>
      <c r="B6427" s="383" t="s">
        <v>5838</v>
      </c>
      <c r="C6427" s="383" t="s">
        <v>24</v>
      </c>
      <c r="D6427" s="384">
        <v>5.33</v>
      </c>
    </row>
    <row r="6428" spans="1:4" s="380" customFormat="1" ht="13.5" x14ac:dyDescent="0.25">
      <c r="A6428" s="383">
        <v>97066</v>
      </c>
      <c r="B6428" s="383" t="s">
        <v>5839</v>
      </c>
      <c r="C6428" s="383" t="s">
        <v>4</v>
      </c>
      <c r="D6428" s="384">
        <v>100.59</v>
      </c>
    </row>
    <row r="6429" spans="1:4" s="380" customFormat="1" ht="13.5" x14ac:dyDescent="0.25">
      <c r="A6429" s="383">
        <v>97067</v>
      </c>
      <c r="B6429" s="383" t="s">
        <v>5840</v>
      </c>
      <c r="C6429" s="383" t="s">
        <v>51</v>
      </c>
      <c r="D6429" s="384">
        <v>731.17</v>
      </c>
    </row>
    <row r="6430" spans="1:4" s="380" customFormat="1" ht="13.5" x14ac:dyDescent="0.25">
      <c r="A6430" s="383">
        <v>97621</v>
      </c>
      <c r="B6430" s="383" t="s">
        <v>5841</v>
      </c>
      <c r="C6430" s="383" t="s">
        <v>24</v>
      </c>
      <c r="D6430" s="384">
        <v>95.02</v>
      </c>
    </row>
    <row r="6431" spans="1:4" s="380" customFormat="1" ht="13.5" x14ac:dyDescent="0.25">
      <c r="A6431" s="383">
        <v>97622</v>
      </c>
      <c r="B6431" s="383" t="s">
        <v>5842</v>
      </c>
      <c r="C6431" s="383" t="s">
        <v>24</v>
      </c>
      <c r="D6431" s="384">
        <v>46.3</v>
      </c>
    </row>
    <row r="6432" spans="1:4" s="380" customFormat="1" ht="13.5" x14ac:dyDescent="0.25">
      <c r="A6432" s="383">
        <v>97623</v>
      </c>
      <c r="B6432" s="383" t="s">
        <v>5843</v>
      </c>
      <c r="C6432" s="383" t="s">
        <v>24</v>
      </c>
      <c r="D6432" s="384">
        <v>141.86000000000001</v>
      </c>
    </row>
    <row r="6433" spans="1:4" s="380" customFormat="1" ht="13.5" x14ac:dyDescent="0.25">
      <c r="A6433" s="383">
        <v>97624</v>
      </c>
      <c r="B6433" s="383" t="s">
        <v>5844</v>
      </c>
      <c r="C6433" s="383" t="s">
        <v>24</v>
      </c>
      <c r="D6433" s="384">
        <v>87.06</v>
      </c>
    </row>
    <row r="6434" spans="1:4" s="380" customFormat="1" ht="13.5" x14ac:dyDescent="0.25">
      <c r="A6434" s="383">
        <v>97625</v>
      </c>
      <c r="B6434" s="383" t="s">
        <v>5845</v>
      </c>
      <c r="C6434" s="383" t="s">
        <v>24</v>
      </c>
      <c r="D6434" s="384">
        <v>44.55</v>
      </c>
    </row>
    <row r="6435" spans="1:4" s="380" customFormat="1" ht="13.5" x14ac:dyDescent="0.25">
      <c r="A6435" s="383">
        <v>97626</v>
      </c>
      <c r="B6435" s="383" t="s">
        <v>5846</v>
      </c>
      <c r="C6435" s="383" t="s">
        <v>24</v>
      </c>
      <c r="D6435" s="384">
        <v>498.51</v>
      </c>
    </row>
    <row r="6436" spans="1:4" s="380" customFormat="1" ht="13.5" x14ac:dyDescent="0.25">
      <c r="A6436" s="383">
        <v>97627</v>
      </c>
      <c r="B6436" s="383" t="s">
        <v>5847</v>
      </c>
      <c r="C6436" s="383" t="s">
        <v>24</v>
      </c>
      <c r="D6436" s="384">
        <v>243.12</v>
      </c>
    </row>
    <row r="6437" spans="1:4" s="380" customFormat="1" ht="13.5" x14ac:dyDescent="0.25">
      <c r="A6437" s="383">
        <v>97628</v>
      </c>
      <c r="B6437" s="383" t="s">
        <v>5848</v>
      </c>
      <c r="C6437" s="383" t="s">
        <v>24</v>
      </c>
      <c r="D6437" s="384">
        <v>228.87</v>
      </c>
    </row>
    <row r="6438" spans="1:4" s="380" customFormat="1" ht="13.5" x14ac:dyDescent="0.25">
      <c r="A6438" s="383">
        <v>97629</v>
      </c>
      <c r="B6438" s="383" t="s">
        <v>5849</v>
      </c>
      <c r="C6438" s="383" t="s">
        <v>24</v>
      </c>
      <c r="D6438" s="384">
        <v>106.46</v>
      </c>
    </row>
    <row r="6439" spans="1:4" s="380" customFormat="1" ht="13.5" x14ac:dyDescent="0.25">
      <c r="A6439" s="383">
        <v>97631</v>
      </c>
      <c r="B6439" s="383" t="s">
        <v>5850</v>
      </c>
      <c r="C6439" s="383" t="s">
        <v>4</v>
      </c>
      <c r="D6439" s="384">
        <v>2.74</v>
      </c>
    </row>
    <row r="6440" spans="1:4" s="380" customFormat="1" ht="13.5" x14ac:dyDescent="0.25">
      <c r="A6440" s="383">
        <v>97632</v>
      </c>
      <c r="B6440" s="383" t="s">
        <v>5851</v>
      </c>
      <c r="C6440" s="383" t="s">
        <v>51</v>
      </c>
      <c r="D6440" s="384">
        <v>2.14</v>
      </c>
    </row>
    <row r="6441" spans="1:4" s="380" customFormat="1" ht="13.5" x14ac:dyDescent="0.25">
      <c r="A6441" s="383">
        <v>97633</v>
      </c>
      <c r="B6441" s="383" t="s">
        <v>5852</v>
      </c>
      <c r="C6441" s="383" t="s">
        <v>4</v>
      </c>
      <c r="D6441" s="384">
        <v>18.75</v>
      </c>
    </row>
    <row r="6442" spans="1:4" s="380" customFormat="1" ht="13.5" x14ac:dyDescent="0.25">
      <c r="A6442" s="383">
        <v>97634</v>
      </c>
      <c r="B6442" s="383" t="s">
        <v>5853</v>
      </c>
      <c r="C6442" s="383" t="s">
        <v>4</v>
      </c>
      <c r="D6442" s="384">
        <v>10.27</v>
      </c>
    </row>
    <row r="6443" spans="1:4" s="380" customFormat="1" ht="13.5" x14ac:dyDescent="0.25">
      <c r="A6443" s="383">
        <v>97635</v>
      </c>
      <c r="B6443" s="383" t="s">
        <v>5854</v>
      </c>
      <c r="C6443" s="383" t="s">
        <v>4</v>
      </c>
      <c r="D6443" s="384">
        <v>13.09</v>
      </c>
    </row>
    <row r="6444" spans="1:4" s="380" customFormat="1" ht="13.5" x14ac:dyDescent="0.25">
      <c r="A6444" s="383">
        <v>97636</v>
      </c>
      <c r="B6444" s="383" t="s">
        <v>5855</v>
      </c>
      <c r="C6444" s="383" t="s">
        <v>4</v>
      </c>
      <c r="D6444" s="384">
        <v>14.3</v>
      </c>
    </row>
    <row r="6445" spans="1:4" s="380" customFormat="1" ht="13.5" x14ac:dyDescent="0.25">
      <c r="A6445" s="383">
        <v>97637</v>
      </c>
      <c r="B6445" s="383" t="s">
        <v>5856</v>
      </c>
      <c r="C6445" s="383" t="s">
        <v>4</v>
      </c>
      <c r="D6445" s="384">
        <v>2.15</v>
      </c>
    </row>
    <row r="6446" spans="1:4" s="380" customFormat="1" ht="13.5" x14ac:dyDescent="0.25">
      <c r="A6446" s="383">
        <v>97638</v>
      </c>
      <c r="B6446" s="383" t="s">
        <v>5857</v>
      </c>
      <c r="C6446" s="383" t="s">
        <v>4</v>
      </c>
      <c r="D6446" s="384">
        <v>6.25</v>
      </c>
    </row>
    <row r="6447" spans="1:4" s="380" customFormat="1" ht="13.5" x14ac:dyDescent="0.25">
      <c r="A6447" s="383">
        <v>97639</v>
      </c>
      <c r="B6447" s="383" t="s">
        <v>5858</v>
      </c>
      <c r="C6447" s="383" t="s">
        <v>4</v>
      </c>
      <c r="D6447" s="384">
        <v>16.62</v>
      </c>
    </row>
    <row r="6448" spans="1:4" s="380" customFormat="1" ht="13.5" x14ac:dyDescent="0.25">
      <c r="A6448" s="383">
        <v>97640</v>
      </c>
      <c r="B6448" s="383" t="s">
        <v>5859</v>
      </c>
      <c r="C6448" s="383" t="s">
        <v>4</v>
      </c>
      <c r="D6448" s="384">
        <v>1.35</v>
      </c>
    </row>
    <row r="6449" spans="1:4" s="380" customFormat="1" ht="13.5" x14ac:dyDescent="0.25">
      <c r="A6449" s="383">
        <v>97641</v>
      </c>
      <c r="B6449" s="383" t="s">
        <v>5860</v>
      </c>
      <c r="C6449" s="383" t="s">
        <v>4</v>
      </c>
      <c r="D6449" s="384">
        <v>4.1500000000000004</v>
      </c>
    </row>
    <row r="6450" spans="1:4" s="380" customFormat="1" ht="13.5" x14ac:dyDescent="0.25">
      <c r="A6450" s="383">
        <v>97642</v>
      </c>
      <c r="B6450" s="383" t="s">
        <v>5861</v>
      </c>
      <c r="C6450" s="383" t="s">
        <v>4</v>
      </c>
      <c r="D6450" s="384">
        <v>2.42</v>
      </c>
    </row>
    <row r="6451" spans="1:4" s="380" customFormat="1" ht="13.5" x14ac:dyDescent="0.25">
      <c r="A6451" s="383">
        <v>97643</v>
      </c>
      <c r="B6451" s="383" t="s">
        <v>5862</v>
      </c>
      <c r="C6451" s="383" t="s">
        <v>4</v>
      </c>
      <c r="D6451" s="384">
        <v>20.399999999999999</v>
      </c>
    </row>
    <row r="6452" spans="1:4" s="380" customFormat="1" ht="13.5" x14ac:dyDescent="0.25">
      <c r="A6452" s="383">
        <v>97644</v>
      </c>
      <c r="B6452" s="383" t="s">
        <v>5863</v>
      </c>
      <c r="C6452" s="383" t="s">
        <v>4</v>
      </c>
      <c r="D6452" s="384">
        <v>7.68</v>
      </c>
    </row>
    <row r="6453" spans="1:4" s="380" customFormat="1" ht="13.5" x14ac:dyDescent="0.25">
      <c r="A6453" s="383">
        <v>97645</v>
      </c>
      <c r="B6453" s="383" t="s">
        <v>5864</v>
      </c>
      <c r="C6453" s="383" t="s">
        <v>4</v>
      </c>
      <c r="D6453" s="384">
        <v>28.58</v>
      </c>
    </row>
    <row r="6454" spans="1:4" s="380" customFormat="1" ht="13.5" x14ac:dyDescent="0.25">
      <c r="A6454" s="383">
        <v>97647</v>
      </c>
      <c r="B6454" s="383" t="s">
        <v>5865</v>
      </c>
      <c r="C6454" s="383" t="s">
        <v>4</v>
      </c>
      <c r="D6454" s="384">
        <v>2.94</v>
      </c>
    </row>
    <row r="6455" spans="1:4" s="380" customFormat="1" ht="13.5" x14ac:dyDescent="0.25">
      <c r="A6455" s="383">
        <v>97648</v>
      </c>
      <c r="B6455" s="383" t="s">
        <v>5866</v>
      </c>
      <c r="C6455" s="383" t="s">
        <v>4</v>
      </c>
      <c r="D6455" s="384">
        <v>1.7</v>
      </c>
    </row>
    <row r="6456" spans="1:4" s="380" customFormat="1" ht="13.5" x14ac:dyDescent="0.25">
      <c r="A6456" s="383">
        <v>97649</v>
      </c>
      <c r="B6456" s="383" t="s">
        <v>5867</v>
      </c>
      <c r="C6456" s="383" t="s">
        <v>4</v>
      </c>
      <c r="D6456" s="384">
        <v>3.75</v>
      </c>
    </row>
    <row r="6457" spans="1:4" s="380" customFormat="1" ht="13.5" x14ac:dyDescent="0.25">
      <c r="A6457" s="383">
        <v>97650</v>
      </c>
      <c r="B6457" s="383" t="s">
        <v>5868</v>
      </c>
      <c r="C6457" s="383" t="s">
        <v>4</v>
      </c>
      <c r="D6457" s="384">
        <v>6.35</v>
      </c>
    </row>
    <row r="6458" spans="1:4" s="380" customFormat="1" ht="13.5" x14ac:dyDescent="0.25">
      <c r="A6458" s="383">
        <v>97651</v>
      </c>
      <c r="B6458" s="383" t="s">
        <v>5869</v>
      </c>
      <c r="C6458" s="383" t="s">
        <v>8</v>
      </c>
      <c r="D6458" s="384">
        <v>70.319999999999993</v>
      </c>
    </row>
    <row r="6459" spans="1:4" s="380" customFormat="1" ht="13.5" x14ac:dyDescent="0.25">
      <c r="A6459" s="383">
        <v>97652</v>
      </c>
      <c r="B6459" s="383" t="s">
        <v>5870</v>
      </c>
      <c r="C6459" s="383" t="s">
        <v>8</v>
      </c>
      <c r="D6459" s="384">
        <v>159.41</v>
      </c>
    </row>
    <row r="6460" spans="1:4" s="380" customFormat="1" ht="13.5" x14ac:dyDescent="0.25">
      <c r="A6460" s="383">
        <v>97653</v>
      </c>
      <c r="B6460" s="383" t="s">
        <v>5871</v>
      </c>
      <c r="C6460" s="383" t="s">
        <v>8</v>
      </c>
      <c r="D6460" s="384">
        <v>113.99</v>
      </c>
    </row>
    <row r="6461" spans="1:4" s="380" customFormat="1" ht="13.5" x14ac:dyDescent="0.25">
      <c r="A6461" s="383">
        <v>97654</v>
      </c>
      <c r="B6461" s="383" t="s">
        <v>5872</v>
      </c>
      <c r="C6461" s="383" t="s">
        <v>8</v>
      </c>
      <c r="D6461" s="384">
        <v>138.38</v>
      </c>
    </row>
    <row r="6462" spans="1:4" s="380" customFormat="1" ht="13.5" x14ac:dyDescent="0.25">
      <c r="A6462" s="383">
        <v>97655</v>
      </c>
      <c r="B6462" s="383" t="s">
        <v>5873</v>
      </c>
      <c r="C6462" s="383" t="s">
        <v>4</v>
      </c>
      <c r="D6462" s="384">
        <v>17.87</v>
      </c>
    </row>
    <row r="6463" spans="1:4" s="380" customFormat="1" ht="13.5" x14ac:dyDescent="0.25">
      <c r="A6463" s="383">
        <v>97656</v>
      </c>
      <c r="B6463" s="383" t="s">
        <v>5874</v>
      </c>
      <c r="C6463" s="383" t="s">
        <v>8</v>
      </c>
      <c r="D6463" s="384">
        <v>180.22</v>
      </c>
    </row>
    <row r="6464" spans="1:4" s="380" customFormat="1" ht="13.5" x14ac:dyDescent="0.25">
      <c r="A6464" s="383">
        <v>97657</v>
      </c>
      <c r="B6464" s="383" t="s">
        <v>5875</v>
      </c>
      <c r="C6464" s="383" t="s">
        <v>8</v>
      </c>
      <c r="D6464" s="384">
        <v>357.24</v>
      </c>
    </row>
    <row r="6465" spans="1:4" s="380" customFormat="1" ht="13.5" x14ac:dyDescent="0.25">
      <c r="A6465" s="383">
        <v>97658</v>
      </c>
      <c r="B6465" s="383" t="s">
        <v>5876</v>
      </c>
      <c r="C6465" s="383" t="s">
        <v>8</v>
      </c>
      <c r="D6465" s="384">
        <v>157.69</v>
      </c>
    </row>
    <row r="6466" spans="1:4" s="380" customFormat="1" ht="13.5" x14ac:dyDescent="0.25">
      <c r="A6466" s="383">
        <v>97659</v>
      </c>
      <c r="B6466" s="383" t="s">
        <v>5877</v>
      </c>
      <c r="C6466" s="383" t="s">
        <v>8</v>
      </c>
      <c r="D6466" s="384">
        <v>208.78</v>
      </c>
    </row>
    <row r="6467" spans="1:4" s="380" customFormat="1" ht="13.5" x14ac:dyDescent="0.25">
      <c r="A6467" s="383">
        <v>97660</v>
      </c>
      <c r="B6467" s="383" t="s">
        <v>5878</v>
      </c>
      <c r="C6467" s="383" t="s">
        <v>8</v>
      </c>
      <c r="D6467" s="384">
        <v>0.54</v>
      </c>
    </row>
    <row r="6468" spans="1:4" s="380" customFormat="1" ht="13.5" x14ac:dyDescent="0.25">
      <c r="A6468" s="383">
        <v>97661</v>
      </c>
      <c r="B6468" s="383" t="s">
        <v>5879</v>
      </c>
      <c r="C6468" s="383" t="s">
        <v>51</v>
      </c>
      <c r="D6468" s="384">
        <v>0.56000000000000005</v>
      </c>
    </row>
    <row r="6469" spans="1:4" s="380" customFormat="1" ht="13.5" x14ac:dyDescent="0.25">
      <c r="A6469" s="383">
        <v>97662</v>
      </c>
      <c r="B6469" s="383" t="s">
        <v>5880</v>
      </c>
      <c r="C6469" s="383" t="s">
        <v>51</v>
      </c>
      <c r="D6469" s="384">
        <v>0.4</v>
      </c>
    </row>
    <row r="6470" spans="1:4" s="380" customFormat="1" ht="13.5" x14ac:dyDescent="0.25">
      <c r="A6470" s="383">
        <v>97663</v>
      </c>
      <c r="B6470" s="383" t="s">
        <v>5881</v>
      </c>
      <c r="C6470" s="383" t="s">
        <v>8</v>
      </c>
      <c r="D6470" s="384">
        <v>10.17</v>
      </c>
    </row>
    <row r="6471" spans="1:4" s="380" customFormat="1" ht="13.5" x14ac:dyDescent="0.25">
      <c r="A6471" s="383">
        <v>97664</v>
      </c>
      <c r="B6471" s="383" t="s">
        <v>5882</v>
      </c>
      <c r="C6471" s="383" t="s">
        <v>8</v>
      </c>
      <c r="D6471" s="384">
        <v>1.26</v>
      </c>
    </row>
    <row r="6472" spans="1:4" s="380" customFormat="1" ht="13.5" x14ac:dyDescent="0.25">
      <c r="A6472" s="383">
        <v>97665</v>
      </c>
      <c r="B6472" s="383" t="s">
        <v>5883</v>
      </c>
      <c r="C6472" s="383" t="s">
        <v>8</v>
      </c>
      <c r="D6472" s="384">
        <v>1.07</v>
      </c>
    </row>
    <row r="6473" spans="1:4" s="380" customFormat="1" ht="13.5" x14ac:dyDescent="0.25">
      <c r="A6473" s="383">
        <v>97666</v>
      </c>
      <c r="B6473" s="383" t="s">
        <v>5884</v>
      </c>
      <c r="C6473" s="383" t="s">
        <v>8</v>
      </c>
      <c r="D6473" s="384">
        <v>7.41</v>
      </c>
    </row>
    <row r="6474" spans="1:4" s="380" customFormat="1" ht="13.5" x14ac:dyDescent="0.25">
      <c r="A6474" s="383">
        <v>95967</v>
      </c>
      <c r="B6474" s="383" t="s">
        <v>5885</v>
      </c>
      <c r="C6474" s="383" t="s">
        <v>1295</v>
      </c>
      <c r="D6474" s="384">
        <v>125.02</v>
      </c>
    </row>
    <row r="6475" spans="1:4" s="380" customFormat="1" ht="13.5" x14ac:dyDescent="0.25">
      <c r="A6475" s="383">
        <v>99058</v>
      </c>
      <c r="B6475" s="383" t="s">
        <v>5886</v>
      </c>
      <c r="C6475" s="383" t="s">
        <v>8</v>
      </c>
      <c r="D6475" s="384">
        <v>6.69</v>
      </c>
    </row>
    <row r="6476" spans="1:4" s="380" customFormat="1" ht="13.5" x14ac:dyDescent="0.25">
      <c r="A6476" s="383">
        <v>99059</v>
      </c>
      <c r="B6476" s="383" t="s">
        <v>5887</v>
      </c>
      <c r="C6476" s="383" t="s">
        <v>51</v>
      </c>
      <c r="D6476" s="384">
        <v>55.84</v>
      </c>
    </row>
    <row r="6477" spans="1:4" s="380" customFormat="1" ht="13.5" x14ac:dyDescent="0.25">
      <c r="A6477" s="383">
        <v>99060</v>
      </c>
      <c r="B6477" s="383" t="s">
        <v>5888</v>
      </c>
      <c r="C6477" s="383" t="s">
        <v>8</v>
      </c>
      <c r="D6477" s="384">
        <v>149.82</v>
      </c>
    </row>
    <row r="6478" spans="1:4" s="380" customFormat="1" ht="13.5" x14ac:dyDescent="0.25">
      <c r="A6478" s="383">
        <v>99061</v>
      </c>
      <c r="B6478" s="383" t="s">
        <v>5889</v>
      </c>
      <c r="C6478" s="383" t="s">
        <v>8</v>
      </c>
      <c r="D6478" s="384">
        <v>98.8</v>
      </c>
    </row>
    <row r="6479" spans="1:4" s="380" customFormat="1" ht="13.5" x14ac:dyDescent="0.25">
      <c r="A6479" s="383">
        <v>99062</v>
      </c>
      <c r="B6479" s="383" t="s">
        <v>5890</v>
      </c>
      <c r="C6479" s="383" t="s">
        <v>8</v>
      </c>
      <c r="D6479" s="384">
        <v>2.23</v>
      </c>
    </row>
    <row r="6480" spans="1:4" s="380" customFormat="1" ht="13.5" x14ac:dyDescent="0.25">
      <c r="A6480" s="383">
        <v>99063</v>
      </c>
      <c r="B6480" s="383" t="s">
        <v>5891</v>
      </c>
      <c r="C6480" s="383" t="s">
        <v>51</v>
      </c>
      <c r="D6480" s="384">
        <v>4.9400000000000004</v>
      </c>
    </row>
    <row r="6481" spans="1:4" s="380" customFormat="1" ht="13.5" x14ac:dyDescent="0.25">
      <c r="A6481" s="383">
        <v>99064</v>
      </c>
      <c r="B6481" s="383" t="s">
        <v>5892</v>
      </c>
      <c r="C6481" s="383" t="s">
        <v>51</v>
      </c>
      <c r="D6481" s="384">
        <v>0.33</v>
      </c>
    </row>
    <row r="6482" spans="1:4" s="380" customFormat="1" ht="13.5" x14ac:dyDescent="0.25">
      <c r="A6482" s="383">
        <v>93588</v>
      </c>
      <c r="B6482" s="383" t="s">
        <v>5893</v>
      </c>
      <c r="C6482" s="383" t="s">
        <v>5716</v>
      </c>
      <c r="D6482" s="384">
        <v>2.2400000000000002</v>
      </c>
    </row>
    <row r="6483" spans="1:4" s="380" customFormat="1" ht="13.5" x14ac:dyDescent="0.25">
      <c r="A6483" s="383">
        <v>93589</v>
      </c>
      <c r="B6483" s="383" t="s">
        <v>5894</v>
      </c>
      <c r="C6483" s="383" t="s">
        <v>5716</v>
      </c>
      <c r="D6483" s="384">
        <v>1.93</v>
      </c>
    </row>
    <row r="6484" spans="1:4" s="380" customFormat="1" ht="13.5" x14ac:dyDescent="0.25">
      <c r="A6484" s="383">
        <v>93590</v>
      </c>
      <c r="B6484" s="383" t="s">
        <v>5895</v>
      </c>
      <c r="C6484" s="383" t="s">
        <v>5716</v>
      </c>
      <c r="D6484" s="384">
        <v>0.7</v>
      </c>
    </row>
    <row r="6485" spans="1:4" s="380" customFormat="1" ht="13.5" x14ac:dyDescent="0.25">
      <c r="A6485" s="383">
        <v>93591</v>
      </c>
      <c r="B6485" s="383" t="s">
        <v>5896</v>
      </c>
      <c r="C6485" s="383" t="s">
        <v>5716</v>
      </c>
      <c r="D6485" s="384">
        <v>2.04</v>
      </c>
    </row>
    <row r="6486" spans="1:4" s="380" customFormat="1" ht="13.5" x14ac:dyDescent="0.25">
      <c r="A6486" s="383">
        <v>93592</v>
      </c>
      <c r="B6486" s="383" t="s">
        <v>5897</v>
      </c>
      <c r="C6486" s="383" t="s">
        <v>5716</v>
      </c>
      <c r="D6486" s="384">
        <v>1.77</v>
      </c>
    </row>
    <row r="6487" spans="1:4" s="380" customFormat="1" ht="13.5" x14ac:dyDescent="0.25">
      <c r="A6487" s="383">
        <v>93593</v>
      </c>
      <c r="B6487" s="383" t="s">
        <v>5898</v>
      </c>
      <c r="C6487" s="383" t="s">
        <v>5716</v>
      </c>
      <c r="D6487" s="384">
        <v>0.65</v>
      </c>
    </row>
    <row r="6488" spans="1:4" s="380" customFormat="1" ht="13.5" x14ac:dyDescent="0.25">
      <c r="A6488" s="383">
        <v>93594</v>
      </c>
      <c r="B6488" s="383" t="s">
        <v>5899</v>
      </c>
      <c r="C6488" s="383" t="s">
        <v>27</v>
      </c>
      <c r="D6488" s="384">
        <v>1.49</v>
      </c>
    </row>
    <row r="6489" spans="1:4" s="380" customFormat="1" ht="13.5" x14ac:dyDescent="0.25">
      <c r="A6489" s="383">
        <v>93595</v>
      </c>
      <c r="B6489" s="383" t="s">
        <v>5900</v>
      </c>
      <c r="C6489" s="383" t="s">
        <v>27</v>
      </c>
      <c r="D6489" s="384">
        <v>1.3</v>
      </c>
    </row>
    <row r="6490" spans="1:4" s="380" customFormat="1" ht="13.5" x14ac:dyDescent="0.25">
      <c r="A6490" s="383">
        <v>93596</v>
      </c>
      <c r="B6490" s="383" t="s">
        <v>5901</v>
      </c>
      <c r="C6490" s="383" t="s">
        <v>27</v>
      </c>
      <c r="D6490" s="384">
        <v>0.47</v>
      </c>
    </row>
    <row r="6491" spans="1:4" s="380" customFormat="1" ht="13.5" x14ac:dyDescent="0.25">
      <c r="A6491" s="383">
        <v>93597</v>
      </c>
      <c r="B6491" s="383" t="s">
        <v>5902</v>
      </c>
      <c r="C6491" s="383" t="s">
        <v>27</v>
      </c>
      <c r="D6491" s="384">
        <v>1.36</v>
      </c>
    </row>
    <row r="6492" spans="1:4" s="380" customFormat="1" ht="13.5" x14ac:dyDescent="0.25">
      <c r="A6492" s="383">
        <v>93598</v>
      </c>
      <c r="B6492" s="383" t="s">
        <v>5903</v>
      </c>
      <c r="C6492" s="383" t="s">
        <v>27</v>
      </c>
      <c r="D6492" s="384">
        <v>1.17</v>
      </c>
    </row>
    <row r="6493" spans="1:4" s="380" customFormat="1" ht="13.5" x14ac:dyDescent="0.25">
      <c r="A6493" s="383">
        <v>93599</v>
      </c>
      <c r="B6493" s="383" t="s">
        <v>5904</v>
      </c>
      <c r="C6493" s="383" t="s">
        <v>27</v>
      </c>
      <c r="D6493" s="384">
        <v>0.43</v>
      </c>
    </row>
    <row r="6494" spans="1:4" s="380" customFormat="1" ht="13.5" x14ac:dyDescent="0.25">
      <c r="A6494" s="383">
        <v>95425</v>
      </c>
      <c r="B6494" s="383" t="s">
        <v>5905</v>
      </c>
      <c r="C6494" s="383" t="s">
        <v>5716</v>
      </c>
      <c r="D6494" s="384">
        <v>1.74</v>
      </c>
    </row>
    <row r="6495" spans="1:4" s="380" customFormat="1" ht="13.5" x14ac:dyDescent="0.25">
      <c r="A6495" s="383">
        <v>95426</v>
      </c>
      <c r="B6495" s="383" t="s">
        <v>5906</v>
      </c>
      <c r="C6495" s="383" t="s">
        <v>5716</v>
      </c>
      <c r="D6495" s="384">
        <v>1.5</v>
      </c>
    </row>
    <row r="6496" spans="1:4" s="380" customFormat="1" ht="13.5" x14ac:dyDescent="0.25">
      <c r="A6496" s="383">
        <v>95427</v>
      </c>
      <c r="B6496" s="383" t="s">
        <v>5907</v>
      </c>
      <c r="C6496" s="383" t="s">
        <v>5716</v>
      </c>
      <c r="D6496" s="384">
        <v>0.56000000000000005</v>
      </c>
    </row>
    <row r="6497" spans="1:4" s="380" customFormat="1" ht="13.5" x14ac:dyDescent="0.25">
      <c r="A6497" s="383">
        <v>95428</v>
      </c>
      <c r="B6497" s="383" t="s">
        <v>5908</v>
      </c>
      <c r="C6497" s="383" t="s">
        <v>27</v>
      </c>
      <c r="D6497" s="384">
        <v>1.17</v>
      </c>
    </row>
    <row r="6498" spans="1:4" s="380" customFormat="1" ht="13.5" x14ac:dyDescent="0.25">
      <c r="A6498" s="383">
        <v>95429</v>
      </c>
      <c r="B6498" s="383" t="s">
        <v>5909</v>
      </c>
      <c r="C6498" s="383" t="s">
        <v>27</v>
      </c>
      <c r="D6498" s="384">
        <v>1.02</v>
      </c>
    </row>
    <row r="6499" spans="1:4" s="380" customFormat="1" ht="13.5" x14ac:dyDescent="0.25">
      <c r="A6499" s="383">
        <v>95430</v>
      </c>
      <c r="B6499" s="383" t="s">
        <v>5910</v>
      </c>
      <c r="C6499" s="383" t="s">
        <v>27</v>
      </c>
      <c r="D6499" s="384">
        <v>0.35</v>
      </c>
    </row>
    <row r="6500" spans="1:4" s="380" customFormat="1" ht="13.5" x14ac:dyDescent="0.25">
      <c r="A6500" s="383">
        <v>95875</v>
      </c>
      <c r="B6500" s="383" t="s">
        <v>5911</v>
      </c>
      <c r="C6500" s="383" t="s">
        <v>5716</v>
      </c>
      <c r="D6500" s="384">
        <v>1.77</v>
      </c>
    </row>
    <row r="6501" spans="1:4" s="380" customFormat="1" ht="13.5" x14ac:dyDescent="0.25">
      <c r="A6501" s="383">
        <v>95876</v>
      </c>
      <c r="B6501" s="383" t="s">
        <v>5912</v>
      </c>
      <c r="C6501" s="383" t="s">
        <v>5716</v>
      </c>
      <c r="D6501" s="384">
        <v>1.6</v>
      </c>
    </row>
    <row r="6502" spans="1:4" s="380" customFormat="1" ht="13.5" x14ac:dyDescent="0.25">
      <c r="A6502" s="383">
        <v>95877</v>
      </c>
      <c r="B6502" s="383" t="s">
        <v>5913</v>
      </c>
      <c r="C6502" s="383" t="s">
        <v>5716</v>
      </c>
      <c r="D6502" s="384">
        <v>1.38</v>
      </c>
    </row>
    <row r="6503" spans="1:4" s="380" customFormat="1" ht="13.5" x14ac:dyDescent="0.25">
      <c r="A6503" s="383">
        <v>95878</v>
      </c>
      <c r="B6503" s="383" t="s">
        <v>5914</v>
      </c>
      <c r="C6503" s="383" t="s">
        <v>27</v>
      </c>
      <c r="D6503" s="384">
        <v>1.19</v>
      </c>
    </row>
    <row r="6504" spans="1:4" s="380" customFormat="1" ht="13.5" x14ac:dyDescent="0.25">
      <c r="A6504" s="383">
        <v>95879</v>
      </c>
      <c r="B6504" s="383" t="s">
        <v>5915</v>
      </c>
      <c r="C6504" s="383" t="s">
        <v>27</v>
      </c>
      <c r="D6504" s="384">
        <v>1.0900000000000001</v>
      </c>
    </row>
    <row r="6505" spans="1:4" s="380" customFormat="1" ht="13.5" x14ac:dyDescent="0.25">
      <c r="A6505" s="383">
        <v>95880</v>
      </c>
      <c r="B6505" s="383" t="s">
        <v>5916</v>
      </c>
      <c r="C6505" s="383" t="s">
        <v>27</v>
      </c>
      <c r="D6505" s="384">
        <v>0.92</v>
      </c>
    </row>
    <row r="6506" spans="1:4" s="380" customFormat="1" ht="13.5" x14ac:dyDescent="0.25">
      <c r="A6506" s="383">
        <v>97912</v>
      </c>
      <c r="B6506" s="383" t="s">
        <v>5917</v>
      </c>
      <c r="C6506" s="383" t="s">
        <v>5716</v>
      </c>
      <c r="D6506" s="384">
        <v>2.7</v>
      </c>
    </row>
    <row r="6507" spans="1:4" s="380" customFormat="1" ht="13.5" x14ac:dyDescent="0.25">
      <c r="A6507" s="383">
        <v>97913</v>
      </c>
      <c r="B6507" s="383" t="s">
        <v>5918</v>
      </c>
      <c r="C6507" s="383" t="s">
        <v>5716</v>
      </c>
      <c r="D6507" s="384">
        <v>2.34</v>
      </c>
    </row>
    <row r="6508" spans="1:4" s="380" customFormat="1" ht="13.5" x14ac:dyDescent="0.25">
      <c r="A6508" s="383">
        <v>97914</v>
      </c>
      <c r="B6508" s="383" t="s">
        <v>5919</v>
      </c>
      <c r="C6508" s="383" t="s">
        <v>5716</v>
      </c>
      <c r="D6508" s="384">
        <v>2.15</v>
      </c>
    </row>
    <row r="6509" spans="1:4" s="380" customFormat="1" ht="13.5" x14ac:dyDescent="0.25">
      <c r="A6509" s="383">
        <v>97915</v>
      </c>
      <c r="B6509" s="383" t="s">
        <v>5920</v>
      </c>
      <c r="C6509" s="383" t="s">
        <v>5716</v>
      </c>
      <c r="D6509" s="384">
        <v>0.85</v>
      </c>
    </row>
    <row r="6510" spans="1:4" s="380" customFormat="1" ht="13.5" x14ac:dyDescent="0.25">
      <c r="A6510" s="383">
        <v>100937</v>
      </c>
      <c r="B6510" s="383" t="s">
        <v>5921</v>
      </c>
      <c r="C6510" s="383" t="s">
        <v>5716</v>
      </c>
      <c r="D6510" s="384">
        <v>6.45</v>
      </c>
    </row>
    <row r="6511" spans="1:4" s="380" customFormat="1" ht="13.5" x14ac:dyDescent="0.25">
      <c r="A6511" s="383">
        <v>100938</v>
      </c>
      <c r="B6511" s="383" t="s">
        <v>5922</v>
      </c>
      <c r="C6511" s="383" t="s">
        <v>5716</v>
      </c>
      <c r="D6511" s="384">
        <v>5.35</v>
      </c>
    </row>
    <row r="6512" spans="1:4" s="380" customFormat="1" ht="13.5" x14ac:dyDescent="0.25">
      <c r="A6512" s="383">
        <v>100939</v>
      </c>
      <c r="B6512" s="383" t="s">
        <v>5923</v>
      </c>
      <c r="C6512" s="383" t="s">
        <v>5716</v>
      </c>
      <c r="D6512" s="384">
        <v>4.8899999999999997</v>
      </c>
    </row>
    <row r="6513" spans="1:4" s="380" customFormat="1" ht="13.5" x14ac:dyDescent="0.25">
      <c r="A6513" s="383">
        <v>100940</v>
      </c>
      <c r="B6513" s="383" t="s">
        <v>5924</v>
      </c>
      <c r="C6513" s="383" t="s">
        <v>5716</v>
      </c>
      <c r="D6513" s="384">
        <v>4.1900000000000004</v>
      </c>
    </row>
    <row r="6514" spans="1:4" s="380" customFormat="1" ht="13.5" x14ac:dyDescent="0.25">
      <c r="A6514" s="383">
        <v>100941</v>
      </c>
      <c r="B6514" s="383" t="s">
        <v>5925</v>
      </c>
      <c r="C6514" s="383" t="s">
        <v>27</v>
      </c>
      <c r="D6514" s="384">
        <v>4.29</v>
      </c>
    </row>
    <row r="6515" spans="1:4" s="380" customFormat="1" ht="13.5" x14ac:dyDescent="0.25">
      <c r="A6515" s="383">
        <v>100942</v>
      </c>
      <c r="B6515" s="383" t="s">
        <v>5926</v>
      </c>
      <c r="C6515" s="383" t="s">
        <v>27</v>
      </c>
      <c r="D6515" s="384">
        <v>3.57</v>
      </c>
    </row>
    <row r="6516" spans="1:4" s="380" customFormat="1" ht="13.5" x14ac:dyDescent="0.25">
      <c r="A6516" s="383">
        <v>100943</v>
      </c>
      <c r="B6516" s="383" t="s">
        <v>5927</v>
      </c>
      <c r="C6516" s="383" t="s">
        <v>27</v>
      </c>
      <c r="D6516" s="384">
        <v>3.25</v>
      </c>
    </row>
    <row r="6517" spans="1:4" s="380" customFormat="1" ht="13.5" x14ac:dyDescent="0.25">
      <c r="A6517" s="383">
        <v>100944</v>
      </c>
      <c r="B6517" s="383" t="s">
        <v>5928</v>
      </c>
      <c r="C6517" s="383" t="s">
        <v>27</v>
      </c>
      <c r="D6517" s="384">
        <v>2.79</v>
      </c>
    </row>
    <row r="6518" spans="1:4" s="380" customFormat="1" ht="13.5" x14ac:dyDescent="0.25">
      <c r="A6518" s="383">
        <v>100945</v>
      </c>
      <c r="B6518" s="383" t="s">
        <v>5929</v>
      </c>
      <c r="C6518" s="383" t="s">
        <v>27</v>
      </c>
      <c r="D6518" s="384">
        <v>1.88</v>
      </c>
    </row>
    <row r="6519" spans="1:4" s="380" customFormat="1" ht="13.5" x14ac:dyDescent="0.25">
      <c r="A6519" s="383">
        <v>100946</v>
      </c>
      <c r="B6519" s="383" t="s">
        <v>5930</v>
      </c>
      <c r="C6519" s="383" t="s">
        <v>27</v>
      </c>
      <c r="D6519" s="384">
        <v>1.63</v>
      </c>
    </row>
    <row r="6520" spans="1:4" s="380" customFormat="1" ht="13.5" x14ac:dyDescent="0.25">
      <c r="A6520" s="383">
        <v>100947</v>
      </c>
      <c r="B6520" s="383" t="s">
        <v>5931</v>
      </c>
      <c r="C6520" s="383" t="s">
        <v>27</v>
      </c>
      <c r="D6520" s="384">
        <v>1.5</v>
      </c>
    </row>
    <row r="6521" spans="1:4" s="380" customFormat="1" ht="13.5" x14ac:dyDescent="0.25">
      <c r="A6521" s="383">
        <v>100948</v>
      </c>
      <c r="B6521" s="383" t="s">
        <v>5932</v>
      </c>
      <c r="C6521" s="383" t="s">
        <v>27</v>
      </c>
      <c r="D6521" s="384">
        <v>0.59</v>
      </c>
    </row>
    <row r="6522" spans="1:4" s="380" customFormat="1" ht="13.5" x14ac:dyDescent="0.25">
      <c r="A6522" s="383">
        <v>100949</v>
      </c>
      <c r="B6522" s="383" t="s">
        <v>5933</v>
      </c>
      <c r="C6522" s="383" t="s">
        <v>27</v>
      </c>
      <c r="D6522" s="384">
        <v>4.5</v>
      </c>
    </row>
    <row r="6523" spans="1:4" s="380" customFormat="1" ht="13.5" x14ac:dyDescent="0.25">
      <c r="A6523" s="383">
        <v>100950</v>
      </c>
      <c r="B6523" s="383" t="s">
        <v>5934</v>
      </c>
      <c r="C6523" s="383" t="s">
        <v>27</v>
      </c>
      <c r="D6523" s="384">
        <v>2.4</v>
      </c>
    </row>
    <row r="6524" spans="1:4" s="380" customFormat="1" ht="13.5" x14ac:dyDescent="0.25">
      <c r="A6524" s="383">
        <v>100951</v>
      </c>
      <c r="B6524" s="383" t="s">
        <v>5935</v>
      </c>
      <c r="C6524" s="383" t="s">
        <v>27</v>
      </c>
      <c r="D6524" s="384">
        <v>2.06</v>
      </c>
    </row>
    <row r="6525" spans="1:4" s="380" customFormat="1" ht="13.5" x14ac:dyDescent="0.25">
      <c r="A6525" s="383">
        <v>100952</v>
      </c>
      <c r="B6525" s="383" t="s">
        <v>5936</v>
      </c>
      <c r="C6525" s="383" t="s">
        <v>27</v>
      </c>
      <c r="D6525" s="384">
        <v>1.9</v>
      </c>
    </row>
    <row r="6526" spans="1:4" s="380" customFormat="1" ht="13.5" x14ac:dyDescent="0.25">
      <c r="A6526" s="383">
        <v>100953</v>
      </c>
      <c r="B6526" s="383" t="s">
        <v>5937</v>
      </c>
      <c r="C6526" s="383" t="s">
        <v>27</v>
      </c>
      <c r="D6526" s="384">
        <v>0.75</v>
      </c>
    </row>
    <row r="6527" spans="1:4" s="380" customFormat="1" ht="13.5" x14ac:dyDescent="0.25">
      <c r="A6527" s="383">
        <v>100954</v>
      </c>
      <c r="B6527" s="383" t="s">
        <v>5938</v>
      </c>
      <c r="C6527" s="383" t="s">
        <v>27</v>
      </c>
      <c r="D6527" s="384">
        <v>5.71</v>
      </c>
    </row>
    <row r="6528" spans="1:4" s="380" customFormat="1" ht="13.5" x14ac:dyDescent="0.25">
      <c r="A6528" s="383">
        <v>100955</v>
      </c>
      <c r="B6528" s="383" t="s">
        <v>5939</v>
      </c>
      <c r="C6528" s="383" t="s">
        <v>5716</v>
      </c>
      <c r="D6528" s="384">
        <v>3.61</v>
      </c>
    </row>
    <row r="6529" spans="1:4" s="380" customFormat="1" ht="13.5" x14ac:dyDescent="0.25">
      <c r="A6529" s="383">
        <v>100956</v>
      </c>
      <c r="B6529" s="383" t="s">
        <v>5940</v>
      </c>
      <c r="C6529" s="383" t="s">
        <v>5716</v>
      </c>
      <c r="D6529" s="384">
        <v>3.13</v>
      </c>
    </row>
    <row r="6530" spans="1:4" s="380" customFormat="1" ht="13.5" x14ac:dyDescent="0.25">
      <c r="A6530" s="383">
        <v>100957</v>
      </c>
      <c r="B6530" s="383" t="s">
        <v>5941</v>
      </c>
      <c r="C6530" s="383" t="s">
        <v>5716</v>
      </c>
      <c r="D6530" s="384">
        <v>2.86</v>
      </c>
    </row>
    <row r="6531" spans="1:4" s="380" customFormat="1" ht="13.5" x14ac:dyDescent="0.25">
      <c r="A6531" s="383">
        <v>100958</v>
      </c>
      <c r="B6531" s="383" t="s">
        <v>5942</v>
      </c>
      <c r="C6531" s="383" t="s">
        <v>5716</v>
      </c>
      <c r="D6531" s="384">
        <v>1.1499999999999999</v>
      </c>
    </row>
    <row r="6532" spans="1:4" s="380" customFormat="1" ht="13.5" x14ac:dyDescent="0.25">
      <c r="A6532" s="383">
        <v>100959</v>
      </c>
      <c r="B6532" s="383" t="s">
        <v>5943</v>
      </c>
      <c r="C6532" s="383" t="s">
        <v>5716</v>
      </c>
      <c r="D6532" s="384">
        <v>8.61</v>
      </c>
    </row>
    <row r="6533" spans="1:4" s="380" customFormat="1" ht="13.5" x14ac:dyDescent="0.25">
      <c r="A6533" s="383">
        <v>100960</v>
      </c>
      <c r="B6533" s="383" t="s">
        <v>5944</v>
      </c>
      <c r="C6533" s="383" t="s">
        <v>5716</v>
      </c>
      <c r="D6533" s="384">
        <v>2.6</v>
      </c>
    </row>
    <row r="6534" spans="1:4" s="380" customFormat="1" ht="13.5" x14ac:dyDescent="0.25">
      <c r="A6534" s="383">
        <v>100961</v>
      </c>
      <c r="B6534" s="383" t="s">
        <v>5945</v>
      </c>
      <c r="C6534" s="383" t="s">
        <v>5716</v>
      </c>
      <c r="D6534" s="384">
        <v>2.25</v>
      </c>
    </row>
    <row r="6535" spans="1:4" s="380" customFormat="1" ht="13.5" x14ac:dyDescent="0.25">
      <c r="A6535" s="383">
        <v>100962</v>
      </c>
      <c r="B6535" s="383" t="s">
        <v>5946</v>
      </c>
      <c r="C6535" s="383" t="s">
        <v>5716</v>
      </c>
      <c r="D6535" s="384">
        <v>2.06</v>
      </c>
    </row>
    <row r="6536" spans="1:4" s="380" customFormat="1" ht="13.5" x14ac:dyDescent="0.25">
      <c r="A6536" s="383">
        <v>100963</v>
      </c>
      <c r="B6536" s="383" t="s">
        <v>5947</v>
      </c>
      <c r="C6536" s="383" t="s">
        <v>5716</v>
      </c>
      <c r="D6536" s="384">
        <v>0.82</v>
      </c>
    </row>
    <row r="6537" spans="1:4" s="380" customFormat="1" ht="13.5" x14ac:dyDescent="0.25">
      <c r="A6537" s="383">
        <v>100964</v>
      </c>
      <c r="B6537" s="383" t="s">
        <v>5948</v>
      </c>
      <c r="C6537" s="383" t="s">
        <v>5716</v>
      </c>
      <c r="D6537" s="384">
        <v>6.25</v>
      </c>
    </row>
    <row r="6538" spans="1:4" s="380" customFormat="1" ht="13.5" x14ac:dyDescent="0.25">
      <c r="A6538" s="383">
        <v>100973</v>
      </c>
      <c r="B6538" s="383" t="s">
        <v>5949</v>
      </c>
      <c r="C6538" s="383" t="s">
        <v>24</v>
      </c>
      <c r="D6538" s="384">
        <v>6.57</v>
      </c>
    </row>
    <row r="6539" spans="1:4" s="380" customFormat="1" ht="13.5" x14ac:dyDescent="0.25">
      <c r="A6539" s="383">
        <v>100974</v>
      </c>
      <c r="B6539" s="383" t="s">
        <v>5950</v>
      </c>
      <c r="C6539" s="383" t="s">
        <v>24</v>
      </c>
      <c r="D6539" s="384">
        <v>6.32</v>
      </c>
    </row>
    <row r="6540" spans="1:4" s="380" customFormat="1" ht="13.5" x14ac:dyDescent="0.25">
      <c r="A6540" s="383">
        <v>100975</v>
      </c>
      <c r="B6540" s="383" t="s">
        <v>5951</v>
      </c>
      <c r="C6540" s="383" t="s">
        <v>24</v>
      </c>
      <c r="D6540" s="384">
        <v>6.55</v>
      </c>
    </row>
    <row r="6541" spans="1:4" s="380" customFormat="1" ht="13.5" x14ac:dyDescent="0.25">
      <c r="A6541" s="383">
        <v>100965</v>
      </c>
      <c r="B6541" s="383" t="s">
        <v>5952</v>
      </c>
      <c r="C6541" s="383" t="s">
        <v>27</v>
      </c>
      <c r="D6541" s="384">
        <v>1.35</v>
      </c>
    </row>
    <row r="6542" spans="1:4" s="380" customFormat="1" ht="13.5" x14ac:dyDescent="0.25">
      <c r="A6542" s="383">
        <v>100966</v>
      </c>
      <c r="B6542" s="383" t="s">
        <v>5953</v>
      </c>
      <c r="C6542" s="383" t="s">
        <v>27</v>
      </c>
      <c r="D6542" s="384">
        <v>1.1599999999999999</v>
      </c>
    </row>
    <row r="6543" spans="1:4" s="380" customFormat="1" ht="13.5" x14ac:dyDescent="0.25">
      <c r="A6543" s="383">
        <v>100969</v>
      </c>
      <c r="B6543" s="383" t="s">
        <v>5956</v>
      </c>
      <c r="C6543" s="383" t="s">
        <v>27</v>
      </c>
      <c r="D6543" s="384">
        <v>1.79</v>
      </c>
    </row>
    <row r="6544" spans="1:4" s="380" customFormat="1" ht="13.5" x14ac:dyDescent="0.25">
      <c r="A6544" s="383">
        <v>100970</v>
      </c>
      <c r="B6544" s="383" t="s">
        <v>5957</v>
      </c>
      <c r="C6544" s="383" t="s">
        <v>27</v>
      </c>
      <c r="D6544" s="384">
        <v>1.51</v>
      </c>
    </row>
    <row r="6545" spans="1:4" s="380" customFormat="1" ht="13.5" x14ac:dyDescent="0.25">
      <c r="A6545" s="383">
        <v>102330</v>
      </c>
      <c r="B6545" s="383" t="s">
        <v>5954</v>
      </c>
      <c r="C6545" s="383" t="s">
        <v>27</v>
      </c>
      <c r="D6545" s="384">
        <v>1.08</v>
      </c>
    </row>
    <row r="6546" spans="1:4" s="380" customFormat="1" ht="13.5" x14ac:dyDescent="0.25">
      <c r="A6546" s="383">
        <v>102331</v>
      </c>
      <c r="B6546" s="383" t="s">
        <v>5955</v>
      </c>
      <c r="C6546" s="383" t="s">
        <v>27</v>
      </c>
      <c r="D6546" s="384">
        <v>0.42</v>
      </c>
    </row>
    <row r="6547" spans="1:4" s="380" customFormat="1" ht="13.5" x14ac:dyDescent="0.25">
      <c r="A6547" s="383">
        <v>102332</v>
      </c>
      <c r="B6547" s="383" t="s">
        <v>5958</v>
      </c>
      <c r="C6547" s="383" t="s">
        <v>27</v>
      </c>
      <c r="D6547" s="384">
        <v>1.41</v>
      </c>
    </row>
    <row r="6548" spans="1:4" s="380" customFormat="1" ht="13.5" x14ac:dyDescent="0.25">
      <c r="A6548" s="383">
        <v>102333</v>
      </c>
      <c r="B6548" s="383" t="s">
        <v>5959</v>
      </c>
      <c r="C6548" s="383" t="s">
        <v>27</v>
      </c>
      <c r="D6548" s="384">
        <v>0.56000000000000005</v>
      </c>
    </row>
    <row r="6549" spans="1:4" s="380" customFormat="1" ht="13.5" x14ac:dyDescent="0.25">
      <c r="A6549" s="383">
        <v>101019</v>
      </c>
      <c r="B6549" s="383" t="s">
        <v>5960</v>
      </c>
      <c r="C6549" s="383" t="s">
        <v>5200</v>
      </c>
      <c r="D6549" s="384">
        <v>408.2</v>
      </c>
    </row>
    <row r="6550" spans="1:4" s="380" customFormat="1" ht="13.5" x14ac:dyDescent="0.25">
      <c r="A6550" s="383">
        <v>101479</v>
      </c>
      <c r="B6550" s="383" t="s">
        <v>5961</v>
      </c>
      <c r="C6550" s="383" t="s">
        <v>5200</v>
      </c>
      <c r="D6550" s="384">
        <v>118.93</v>
      </c>
    </row>
    <row r="6551" spans="1:4" s="380" customFormat="1" ht="13.5" x14ac:dyDescent="0.25">
      <c r="A6551" s="383">
        <v>102568</v>
      </c>
      <c r="B6551" s="383" t="s">
        <v>15044</v>
      </c>
      <c r="C6551" s="383" t="s">
        <v>5200</v>
      </c>
      <c r="D6551" s="384">
        <v>202.61</v>
      </c>
    </row>
    <row r="6552" spans="1:4" s="380" customFormat="1" ht="13.5" x14ac:dyDescent="0.25">
      <c r="A6552" s="383">
        <v>100976</v>
      </c>
      <c r="B6552" s="383" t="s">
        <v>5962</v>
      </c>
      <c r="C6552" s="383" t="s">
        <v>24</v>
      </c>
      <c r="D6552" s="384">
        <v>6.44</v>
      </c>
    </row>
    <row r="6553" spans="1:4" s="380" customFormat="1" ht="13.5" x14ac:dyDescent="0.25">
      <c r="A6553" s="383">
        <v>100977</v>
      </c>
      <c r="B6553" s="383" t="s">
        <v>5963</v>
      </c>
      <c r="C6553" s="383" t="s">
        <v>24</v>
      </c>
      <c r="D6553" s="384">
        <v>5.46</v>
      </c>
    </row>
    <row r="6554" spans="1:4" s="380" customFormat="1" ht="13.5" x14ac:dyDescent="0.25">
      <c r="A6554" s="383">
        <v>100978</v>
      </c>
      <c r="B6554" s="383" t="s">
        <v>5964</v>
      </c>
      <c r="C6554" s="383" t="s">
        <v>24</v>
      </c>
      <c r="D6554" s="384">
        <v>4.93</v>
      </c>
    </row>
    <row r="6555" spans="1:4" s="380" customFormat="1" ht="13.5" x14ac:dyDescent="0.25">
      <c r="A6555" s="383">
        <v>100979</v>
      </c>
      <c r="B6555" s="383" t="s">
        <v>5965</v>
      </c>
      <c r="C6555" s="383" t="s">
        <v>24</v>
      </c>
      <c r="D6555" s="384">
        <v>4.88</v>
      </c>
    </row>
    <row r="6556" spans="1:4" s="380" customFormat="1" ht="13.5" x14ac:dyDescent="0.25">
      <c r="A6556" s="383">
        <v>100980</v>
      </c>
      <c r="B6556" s="383" t="s">
        <v>5966</v>
      </c>
      <c r="C6556" s="383" t="s">
        <v>24</v>
      </c>
      <c r="D6556" s="384">
        <v>4.6399999999999997</v>
      </c>
    </row>
    <row r="6557" spans="1:4" s="380" customFormat="1" ht="13.5" x14ac:dyDescent="0.25">
      <c r="A6557" s="383">
        <v>100981</v>
      </c>
      <c r="B6557" s="383" t="s">
        <v>5967</v>
      </c>
      <c r="C6557" s="383" t="s">
        <v>24</v>
      </c>
      <c r="D6557" s="384">
        <v>6.68</v>
      </c>
    </row>
    <row r="6558" spans="1:4" s="380" customFormat="1" ht="13.5" x14ac:dyDescent="0.25">
      <c r="A6558" s="383">
        <v>100982</v>
      </c>
      <c r="B6558" s="383" t="s">
        <v>5968</v>
      </c>
      <c r="C6558" s="383" t="s">
        <v>24</v>
      </c>
      <c r="D6558" s="384">
        <v>6.4</v>
      </c>
    </row>
    <row r="6559" spans="1:4" s="380" customFormat="1" ht="13.5" x14ac:dyDescent="0.25">
      <c r="A6559" s="383">
        <v>100983</v>
      </c>
      <c r="B6559" s="383" t="s">
        <v>5969</v>
      </c>
      <c r="C6559" s="383" t="s">
        <v>24</v>
      </c>
      <c r="D6559" s="384">
        <v>6.61</v>
      </c>
    </row>
    <row r="6560" spans="1:4" s="380" customFormat="1" ht="13.5" x14ac:dyDescent="0.25">
      <c r="A6560" s="383">
        <v>100984</v>
      </c>
      <c r="B6560" s="383" t="s">
        <v>5970</v>
      </c>
      <c r="C6560" s="383" t="s">
        <v>24</v>
      </c>
      <c r="D6560" s="384">
        <v>6.5</v>
      </c>
    </row>
    <row r="6561" spans="1:4" s="380" customFormat="1" ht="13.5" x14ac:dyDescent="0.25">
      <c r="A6561" s="383">
        <v>100985</v>
      </c>
      <c r="B6561" s="383" t="s">
        <v>5971</v>
      </c>
      <c r="C6561" s="383" t="s">
        <v>24</v>
      </c>
      <c r="D6561" s="384">
        <v>5.37</v>
      </c>
    </row>
    <row r="6562" spans="1:4" s="380" customFormat="1" ht="13.5" x14ac:dyDescent="0.25">
      <c r="A6562" s="383">
        <v>100986</v>
      </c>
      <c r="B6562" s="383" t="s">
        <v>5972</v>
      </c>
      <c r="C6562" s="383" t="s">
        <v>24</v>
      </c>
      <c r="D6562" s="384">
        <v>6.45</v>
      </c>
    </row>
    <row r="6563" spans="1:4" s="380" customFormat="1" ht="13.5" x14ac:dyDescent="0.25">
      <c r="A6563" s="383">
        <v>100987</v>
      </c>
      <c r="B6563" s="383" t="s">
        <v>5973</v>
      </c>
      <c r="C6563" s="383" t="s">
        <v>24</v>
      </c>
      <c r="D6563" s="384">
        <v>7.73</v>
      </c>
    </row>
    <row r="6564" spans="1:4" s="380" customFormat="1" ht="13.5" x14ac:dyDescent="0.25">
      <c r="A6564" s="383">
        <v>100988</v>
      </c>
      <c r="B6564" s="383" t="s">
        <v>5974</v>
      </c>
      <c r="C6564" s="383" t="s">
        <v>24</v>
      </c>
      <c r="D6564" s="384">
        <v>8.2100000000000009</v>
      </c>
    </row>
    <row r="6565" spans="1:4" s="380" customFormat="1" ht="13.5" x14ac:dyDescent="0.25">
      <c r="A6565" s="383">
        <v>100989</v>
      </c>
      <c r="B6565" s="383" t="s">
        <v>5975</v>
      </c>
      <c r="C6565" s="383" t="s">
        <v>5200</v>
      </c>
      <c r="D6565" s="384">
        <v>4.37</v>
      </c>
    </row>
    <row r="6566" spans="1:4" s="380" customFormat="1" ht="13.5" x14ac:dyDescent="0.25">
      <c r="A6566" s="383">
        <v>100990</v>
      </c>
      <c r="B6566" s="383" t="s">
        <v>5976</v>
      </c>
      <c r="C6566" s="383" t="s">
        <v>5200</v>
      </c>
      <c r="D6566" s="384">
        <v>4.21</v>
      </c>
    </row>
    <row r="6567" spans="1:4" s="380" customFormat="1" ht="13.5" x14ac:dyDescent="0.25">
      <c r="A6567" s="383">
        <v>100991</v>
      </c>
      <c r="B6567" s="383" t="s">
        <v>5977</v>
      </c>
      <c r="C6567" s="383" t="s">
        <v>5200</v>
      </c>
      <c r="D6567" s="384">
        <v>4.38</v>
      </c>
    </row>
    <row r="6568" spans="1:4" s="380" customFormat="1" ht="13.5" x14ac:dyDescent="0.25">
      <c r="A6568" s="383">
        <v>100992</v>
      </c>
      <c r="B6568" s="383" t="s">
        <v>5978</v>
      </c>
      <c r="C6568" s="383" t="s">
        <v>5200</v>
      </c>
      <c r="D6568" s="384">
        <v>4.3</v>
      </c>
    </row>
    <row r="6569" spans="1:4" s="380" customFormat="1" ht="13.5" x14ac:dyDescent="0.25">
      <c r="A6569" s="383">
        <v>100993</v>
      </c>
      <c r="B6569" s="383" t="s">
        <v>5979</v>
      </c>
      <c r="C6569" s="383" t="s">
        <v>5200</v>
      </c>
      <c r="D6569" s="384">
        <v>3.64</v>
      </c>
    </row>
    <row r="6570" spans="1:4" s="380" customFormat="1" ht="13.5" x14ac:dyDescent="0.25">
      <c r="A6570" s="383">
        <v>100994</v>
      </c>
      <c r="B6570" s="383" t="s">
        <v>5980</v>
      </c>
      <c r="C6570" s="383" t="s">
        <v>5200</v>
      </c>
      <c r="D6570" s="384">
        <v>3.26</v>
      </c>
    </row>
    <row r="6571" spans="1:4" s="380" customFormat="1" ht="13.5" x14ac:dyDescent="0.25">
      <c r="A6571" s="383">
        <v>100995</v>
      </c>
      <c r="B6571" s="383" t="s">
        <v>5981</v>
      </c>
      <c r="C6571" s="383" t="s">
        <v>5200</v>
      </c>
      <c r="D6571" s="384">
        <v>3.26</v>
      </c>
    </row>
    <row r="6572" spans="1:4" s="380" customFormat="1" ht="13.5" x14ac:dyDescent="0.25">
      <c r="A6572" s="383">
        <v>100996</v>
      </c>
      <c r="B6572" s="383" t="s">
        <v>5982</v>
      </c>
      <c r="C6572" s="383" t="s">
        <v>5200</v>
      </c>
      <c r="D6572" s="384">
        <v>3.09</v>
      </c>
    </row>
    <row r="6573" spans="1:4" s="380" customFormat="1" ht="13.5" x14ac:dyDescent="0.25">
      <c r="A6573" s="383">
        <v>100997</v>
      </c>
      <c r="B6573" s="383" t="s">
        <v>5983</v>
      </c>
      <c r="C6573" s="383" t="s">
        <v>5200</v>
      </c>
      <c r="D6573" s="384">
        <v>4.45</v>
      </c>
    </row>
    <row r="6574" spans="1:4" s="380" customFormat="1" ht="13.5" x14ac:dyDescent="0.25">
      <c r="A6574" s="383">
        <v>100998</v>
      </c>
      <c r="B6574" s="383" t="s">
        <v>5984</v>
      </c>
      <c r="C6574" s="383" t="s">
        <v>5200</v>
      </c>
      <c r="D6574" s="384">
        <v>4.26</v>
      </c>
    </row>
    <row r="6575" spans="1:4" s="380" customFormat="1" ht="13.5" x14ac:dyDescent="0.25">
      <c r="A6575" s="383">
        <v>100999</v>
      </c>
      <c r="B6575" s="383" t="s">
        <v>5985</v>
      </c>
      <c r="C6575" s="383" t="s">
        <v>5200</v>
      </c>
      <c r="D6575" s="384">
        <v>4.42</v>
      </c>
    </row>
    <row r="6576" spans="1:4" s="380" customFormat="1" ht="13.5" x14ac:dyDescent="0.25">
      <c r="A6576" s="383">
        <v>101000</v>
      </c>
      <c r="B6576" s="383" t="s">
        <v>5986</v>
      </c>
      <c r="C6576" s="383" t="s">
        <v>5200</v>
      </c>
      <c r="D6576" s="384">
        <v>4.33</v>
      </c>
    </row>
    <row r="6577" spans="1:4" s="380" customFormat="1" ht="13.5" x14ac:dyDescent="0.25">
      <c r="A6577" s="383">
        <v>101001</v>
      </c>
      <c r="B6577" s="383" t="s">
        <v>5987</v>
      </c>
      <c r="C6577" s="383" t="s">
        <v>5200</v>
      </c>
      <c r="D6577" s="384">
        <v>3.59</v>
      </c>
    </row>
    <row r="6578" spans="1:4" s="380" customFormat="1" ht="13.5" x14ac:dyDescent="0.25">
      <c r="A6578" s="383">
        <v>101002</v>
      </c>
      <c r="B6578" s="383" t="s">
        <v>5988</v>
      </c>
      <c r="C6578" s="383" t="s">
        <v>5200</v>
      </c>
      <c r="D6578" s="384">
        <v>4.29</v>
      </c>
    </row>
    <row r="6579" spans="1:4" s="380" customFormat="1" ht="13.5" x14ac:dyDescent="0.25">
      <c r="A6579" s="383">
        <v>101003</v>
      </c>
      <c r="B6579" s="383" t="s">
        <v>5989</v>
      </c>
      <c r="C6579" s="383" t="s">
        <v>5200</v>
      </c>
      <c r="D6579" s="384">
        <v>5.14</v>
      </c>
    </row>
    <row r="6580" spans="1:4" s="380" customFormat="1" ht="13.5" x14ac:dyDescent="0.25">
      <c r="A6580" s="383">
        <v>101004</v>
      </c>
      <c r="B6580" s="383" t="s">
        <v>5990</v>
      </c>
      <c r="C6580" s="383" t="s">
        <v>5200</v>
      </c>
      <c r="D6580" s="384">
        <v>5.47</v>
      </c>
    </row>
    <row r="6581" spans="1:4" s="380" customFormat="1" ht="13.5" x14ac:dyDescent="0.25">
      <c r="A6581" s="383">
        <v>101005</v>
      </c>
      <c r="B6581" s="383" t="s">
        <v>5991</v>
      </c>
      <c r="C6581" s="383" t="s">
        <v>24</v>
      </c>
      <c r="D6581" s="384">
        <v>13.73</v>
      </c>
    </row>
    <row r="6582" spans="1:4" s="380" customFormat="1" ht="13.5" x14ac:dyDescent="0.25">
      <c r="A6582" s="383">
        <v>101006</v>
      </c>
      <c r="B6582" s="383" t="s">
        <v>5992</v>
      </c>
      <c r="C6582" s="383" t="s">
        <v>24</v>
      </c>
      <c r="D6582" s="384">
        <v>14.84</v>
      </c>
    </row>
    <row r="6583" spans="1:4" s="380" customFormat="1" ht="13.5" x14ac:dyDescent="0.25">
      <c r="A6583" s="383">
        <v>101007</v>
      </c>
      <c r="B6583" s="383" t="s">
        <v>5993</v>
      </c>
      <c r="C6583" s="383" t="s">
        <v>24</v>
      </c>
      <c r="D6583" s="384">
        <v>3.98</v>
      </c>
    </row>
    <row r="6584" spans="1:4" s="380" customFormat="1" ht="13.5" x14ac:dyDescent="0.25">
      <c r="A6584" s="383">
        <v>101008</v>
      </c>
      <c r="B6584" s="383" t="s">
        <v>5994</v>
      </c>
      <c r="C6584" s="383" t="s">
        <v>24</v>
      </c>
      <c r="D6584" s="384">
        <v>3.93</v>
      </c>
    </row>
    <row r="6585" spans="1:4" s="380" customFormat="1" ht="13.5" x14ac:dyDescent="0.25">
      <c r="A6585" s="383">
        <v>101009</v>
      </c>
      <c r="B6585" s="383" t="s">
        <v>5995</v>
      </c>
      <c r="C6585" s="383" t="s">
        <v>5200</v>
      </c>
      <c r="D6585" s="384">
        <v>28.94</v>
      </c>
    </row>
    <row r="6586" spans="1:4" s="380" customFormat="1" ht="13.5" x14ac:dyDescent="0.25">
      <c r="A6586" s="383">
        <v>101010</v>
      </c>
      <c r="B6586" s="383" t="s">
        <v>5996</v>
      </c>
      <c r="C6586" s="383" t="s">
        <v>5200</v>
      </c>
      <c r="D6586" s="384">
        <v>18.22</v>
      </c>
    </row>
    <row r="6587" spans="1:4" s="380" customFormat="1" ht="13.5" x14ac:dyDescent="0.25">
      <c r="A6587" s="383">
        <v>101013</v>
      </c>
      <c r="B6587" s="383" t="s">
        <v>5997</v>
      </c>
      <c r="C6587" s="383" t="s">
        <v>5200</v>
      </c>
      <c r="D6587" s="384">
        <v>31.46</v>
      </c>
    </row>
    <row r="6588" spans="1:4" s="380" customFormat="1" ht="13.5" x14ac:dyDescent="0.25">
      <c r="A6588" s="383">
        <v>101014</v>
      </c>
      <c r="B6588" s="383" t="s">
        <v>5998</v>
      </c>
      <c r="C6588" s="383" t="s">
        <v>5200</v>
      </c>
      <c r="D6588" s="384">
        <v>28.82</v>
      </c>
    </row>
    <row r="6589" spans="1:4" s="380" customFormat="1" ht="13.5" x14ac:dyDescent="0.25">
      <c r="A6589" s="383">
        <v>101015</v>
      </c>
      <c r="B6589" s="383" t="s">
        <v>5999</v>
      </c>
      <c r="C6589" s="383" t="s">
        <v>5200</v>
      </c>
      <c r="D6589" s="384">
        <v>23.67</v>
      </c>
    </row>
    <row r="6590" spans="1:4" s="380" customFormat="1" ht="13.5" x14ac:dyDescent="0.25">
      <c r="A6590" s="383">
        <v>101016</v>
      </c>
      <c r="B6590" s="383" t="s">
        <v>6000</v>
      </c>
      <c r="C6590" s="383" t="s">
        <v>5200</v>
      </c>
      <c r="D6590" s="384">
        <v>27.41</v>
      </c>
    </row>
    <row r="6591" spans="1:4" s="380" customFormat="1" ht="13.5" x14ac:dyDescent="0.25">
      <c r="A6591" s="383">
        <v>101017</v>
      </c>
      <c r="B6591" s="383" t="s">
        <v>6001</v>
      </c>
      <c r="C6591" s="383" t="s">
        <v>5200</v>
      </c>
      <c r="D6591" s="384">
        <v>20.78</v>
      </c>
    </row>
    <row r="6592" spans="1:4" s="380" customFormat="1" ht="13.5" x14ac:dyDescent="0.25">
      <c r="A6592" s="383">
        <v>101018</v>
      </c>
      <c r="B6592" s="383" t="s">
        <v>6002</v>
      </c>
      <c r="C6592" s="383" t="s">
        <v>5200</v>
      </c>
      <c r="D6592" s="384">
        <v>17.059999999999999</v>
      </c>
    </row>
    <row r="6593" spans="1:4" s="380" customFormat="1" ht="13.5" x14ac:dyDescent="0.25">
      <c r="A6593" s="383">
        <v>101463</v>
      </c>
      <c r="B6593" s="383" t="s">
        <v>6003</v>
      </c>
      <c r="C6593" s="383" t="s">
        <v>5200</v>
      </c>
      <c r="D6593" s="384">
        <v>31.56</v>
      </c>
    </row>
    <row r="6594" spans="1:4" s="380" customFormat="1" ht="13.5" x14ac:dyDescent="0.25">
      <c r="A6594" s="383">
        <v>101464</v>
      </c>
      <c r="B6594" s="383" t="s">
        <v>6004</v>
      </c>
      <c r="C6594" s="383" t="s">
        <v>5200</v>
      </c>
      <c r="D6594" s="384">
        <v>24.24</v>
      </c>
    </row>
    <row r="6595" spans="1:4" s="380" customFormat="1" ht="13.5" x14ac:dyDescent="0.25">
      <c r="A6595" s="383">
        <v>101465</v>
      </c>
      <c r="B6595" s="383" t="s">
        <v>6005</v>
      </c>
      <c r="C6595" s="383" t="s">
        <v>5200</v>
      </c>
      <c r="D6595" s="384">
        <v>18.53</v>
      </c>
    </row>
    <row r="6596" spans="1:4" s="380" customFormat="1" ht="13.5" x14ac:dyDescent="0.25">
      <c r="A6596" s="383">
        <v>101466</v>
      </c>
      <c r="B6596" s="383" t="s">
        <v>6006</v>
      </c>
      <c r="C6596" s="383" t="s">
        <v>5200</v>
      </c>
      <c r="D6596" s="384">
        <v>15.07</v>
      </c>
    </row>
    <row r="6597" spans="1:4" s="380" customFormat="1" ht="13.5" x14ac:dyDescent="0.25">
      <c r="A6597" s="383">
        <v>101467</v>
      </c>
      <c r="B6597" s="383" t="s">
        <v>6007</v>
      </c>
      <c r="C6597" s="383" t="s">
        <v>5200</v>
      </c>
      <c r="D6597" s="384">
        <v>12.62</v>
      </c>
    </row>
    <row r="6598" spans="1:4" s="380" customFormat="1" ht="13.5" x14ac:dyDescent="0.25">
      <c r="A6598" s="383">
        <v>101468</v>
      </c>
      <c r="B6598" s="383" t="s">
        <v>6008</v>
      </c>
      <c r="C6598" s="383" t="s">
        <v>5200</v>
      </c>
      <c r="D6598" s="384">
        <v>11.53</v>
      </c>
    </row>
    <row r="6599" spans="1:4" s="380" customFormat="1" ht="13.5" x14ac:dyDescent="0.25">
      <c r="A6599" s="383">
        <v>101469</v>
      </c>
      <c r="B6599" s="383" t="s">
        <v>6009</v>
      </c>
      <c r="C6599" s="383" t="s">
        <v>5200</v>
      </c>
      <c r="D6599" s="384">
        <v>25.82</v>
      </c>
    </row>
    <row r="6600" spans="1:4" s="380" customFormat="1" ht="13.5" x14ac:dyDescent="0.25">
      <c r="A6600" s="383">
        <v>101470</v>
      </c>
      <c r="B6600" s="383" t="s">
        <v>6010</v>
      </c>
      <c r="C6600" s="383" t="s">
        <v>5200</v>
      </c>
      <c r="D6600" s="384">
        <v>20.5</v>
      </c>
    </row>
    <row r="6601" spans="1:4" s="380" customFormat="1" ht="13.5" x14ac:dyDescent="0.25">
      <c r="A6601" s="383">
        <v>101471</v>
      </c>
      <c r="B6601" s="383" t="s">
        <v>6011</v>
      </c>
      <c r="C6601" s="383" t="s">
        <v>5200</v>
      </c>
      <c r="D6601" s="384">
        <v>17.579999999999998</v>
      </c>
    </row>
    <row r="6602" spans="1:4" s="380" customFormat="1" ht="13.5" x14ac:dyDescent="0.25">
      <c r="A6602" s="383">
        <v>101472</v>
      </c>
      <c r="B6602" s="383" t="s">
        <v>6012</v>
      </c>
      <c r="C6602" s="383" t="s">
        <v>5200</v>
      </c>
      <c r="D6602" s="384">
        <v>13.69</v>
      </c>
    </row>
    <row r="6603" spans="1:4" s="380" customFormat="1" ht="13.5" x14ac:dyDescent="0.25">
      <c r="A6603" s="383">
        <v>101473</v>
      </c>
      <c r="B6603" s="383" t="s">
        <v>6013</v>
      </c>
      <c r="C6603" s="383" t="s">
        <v>5200</v>
      </c>
      <c r="D6603" s="384">
        <v>19.71</v>
      </c>
    </row>
    <row r="6604" spans="1:4" s="380" customFormat="1" ht="13.5" x14ac:dyDescent="0.25">
      <c r="A6604" s="383">
        <v>101474</v>
      </c>
      <c r="B6604" s="383" t="s">
        <v>6014</v>
      </c>
      <c r="C6604" s="383" t="s">
        <v>5200</v>
      </c>
      <c r="D6604" s="384">
        <v>14.1</v>
      </c>
    </row>
    <row r="6605" spans="1:4" s="380" customFormat="1" ht="13.5" x14ac:dyDescent="0.25">
      <c r="A6605" s="383">
        <v>101475</v>
      </c>
      <c r="B6605" s="383" t="s">
        <v>6015</v>
      </c>
      <c r="C6605" s="383" t="s">
        <v>5200</v>
      </c>
      <c r="D6605" s="384">
        <v>12.5</v>
      </c>
    </row>
    <row r="6606" spans="1:4" s="380" customFormat="1" ht="13.5" x14ac:dyDescent="0.25">
      <c r="A6606" s="383">
        <v>101476</v>
      </c>
      <c r="B6606" s="383" t="s">
        <v>6016</v>
      </c>
      <c r="C6606" s="383" t="s">
        <v>5200</v>
      </c>
      <c r="D6606" s="384">
        <v>11.16</v>
      </c>
    </row>
    <row r="6607" spans="1:4" s="380" customFormat="1" ht="13.5" x14ac:dyDescent="0.25">
      <c r="A6607" s="383">
        <v>101477</v>
      </c>
      <c r="B6607" s="383" t="s">
        <v>6017</v>
      </c>
      <c r="C6607" s="383" t="s">
        <v>5200</v>
      </c>
      <c r="D6607" s="384">
        <v>9.1300000000000008</v>
      </c>
    </row>
    <row r="6608" spans="1:4" s="380" customFormat="1" ht="13.5" x14ac:dyDescent="0.25">
      <c r="A6608" s="383">
        <v>101478</v>
      </c>
      <c r="B6608" s="383" t="s">
        <v>6018</v>
      </c>
      <c r="C6608" s="383" t="s">
        <v>5200</v>
      </c>
      <c r="D6608" s="384">
        <v>7.77</v>
      </c>
    </row>
    <row r="6609" spans="1:4" s="380" customFormat="1" ht="13.5" x14ac:dyDescent="0.25">
      <c r="A6609" s="383">
        <v>101480</v>
      </c>
      <c r="B6609" s="383" t="s">
        <v>6019</v>
      </c>
      <c r="C6609" s="383" t="s">
        <v>5200</v>
      </c>
      <c r="D6609" s="384">
        <v>46.18</v>
      </c>
    </row>
    <row r="6610" spans="1:4" s="380" customFormat="1" ht="13.5" x14ac:dyDescent="0.25">
      <c r="A6610" s="383">
        <v>101481</v>
      </c>
      <c r="B6610" s="383" t="s">
        <v>6020</v>
      </c>
      <c r="C6610" s="383" t="s">
        <v>5200</v>
      </c>
      <c r="D6610" s="384">
        <v>33.35</v>
      </c>
    </row>
    <row r="6611" spans="1:4" s="380" customFormat="1" ht="13.5" x14ac:dyDescent="0.25">
      <c r="A6611" s="383">
        <v>101482</v>
      </c>
      <c r="B6611" s="383" t="s">
        <v>15045</v>
      </c>
      <c r="C6611" s="383" t="s">
        <v>5200</v>
      </c>
      <c r="D6611" s="384">
        <v>24.93</v>
      </c>
    </row>
    <row r="6612" spans="1:4" s="380" customFormat="1" ht="13.5" x14ac:dyDescent="0.25">
      <c r="A6612" s="383">
        <v>101483</v>
      </c>
      <c r="B6612" s="383" t="s">
        <v>6021</v>
      </c>
      <c r="C6612" s="383" t="s">
        <v>5200</v>
      </c>
      <c r="D6612" s="384">
        <v>25.88</v>
      </c>
    </row>
    <row r="6613" spans="1:4" s="380" customFormat="1" ht="13.5" x14ac:dyDescent="0.25">
      <c r="A6613" s="383">
        <v>101484</v>
      </c>
      <c r="B6613" s="383" t="s">
        <v>6022</v>
      </c>
      <c r="C6613" s="383" t="s">
        <v>5200</v>
      </c>
      <c r="D6613" s="384">
        <v>134.13</v>
      </c>
    </row>
    <row r="6614" spans="1:4" s="380" customFormat="1" ht="13.5" x14ac:dyDescent="0.25">
      <c r="A6614" s="383">
        <v>101485</v>
      </c>
      <c r="B6614" s="383" t="s">
        <v>6023</v>
      </c>
      <c r="C6614" s="383" t="s">
        <v>5200</v>
      </c>
      <c r="D6614" s="384">
        <v>102.95</v>
      </c>
    </row>
    <row r="6615" spans="1:4" s="380" customFormat="1" ht="13.5" x14ac:dyDescent="0.25">
      <c r="A6615" s="383">
        <v>101486</v>
      </c>
      <c r="B6615" s="383" t="s">
        <v>6024</v>
      </c>
      <c r="C6615" s="383" t="s">
        <v>5200</v>
      </c>
      <c r="D6615" s="384">
        <v>92.73</v>
      </c>
    </row>
    <row r="6616" spans="1:4" s="380" customFormat="1" ht="13.5" x14ac:dyDescent="0.25">
      <c r="A6616" s="383">
        <v>101487</v>
      </c>
      <c r="B6616" s="383" t="s">
        <v>6025</v>
      </c>
      <c r="C6616" s="383" t="s">
        <v>5200</v>
      </c>
      <c r="D6616" s="384">
        <v>67.900000000000006</v>
      </c>
    </row>
    <row r="6617" spans="1:4" s="380" customFormat="1" ht="13.5" x14ac:dyDescent="0.25">
      <c r="A6617" s="383">
        <v>101488</v>
      </c>
      <c r="B6617" s="383" t="s">
        <v>6026</v>
      </c>
      <c r="C6617" s="383" t="s">
        <v>5200</v>
      </c>
      <c r="D6617" s="384">
        <v>58.75</v>
      </c>
    </row>
    <row r="6618" spans="1:4" s="380" customFormat="1" ht="13.5" x14ac:dyDescent="0.25">
      <c r="A6618" s="383">
        <v>101188</v>
      </c>
      <c r="B6618" s="383" t="s">
        <v>6027</v>
      </c>
      <c r="C6618" s="383" t="s">
        <v>51</v>
      </c>
      <c r="D6618" s="384">
        <v>5.43</v>
      </c>
    </row>
    <row r="6619" spans="1:4" s="380" customFormat="1" ht="13.5" x14ac:dyDescent="0.25">
      <c r="A6619" s="383">
        <v>101189</v>
      </c>
      <c r="B6619" s="383" t="s">
        <v>6028</v>
      </c>
      <c r="C6619" s="383" t="s">
        <v>51</v>
      </c>
      <c r="D6619" s="384">
        <v>61.52</v>
      </c>
    </row>
    <row r="6620" spans="1:4" s="380" customFormat="1" ht="13.5" x14ac:dyDescent="0.25">
      <c r="A6620" s="383">
        <v>101190</v>
      </c>
      <c r="B6620" s="383" t="s">
        <v>6029</v>
      </c>
      <c r="C6620" s="383" t="s">
        <v>51</v>
      </c>
      <c r="D6620" s="384">
        <v>60.79</v>
      </c>
    </row>
    <row r="6621" spans="1:4" s="380" customFormat="1" ht="13.5" x14ac:dyDescent="0.25">
      <c r="A6621" s="383">
        <v>101191</v>
      </c>
      <c r="B6621" s="383" t="s">
        <v>6030</v>
      </c>
      <c r="C6621" s="383" t="s">
        <v>51</v>
      </c>
      <c r="D6621" s="384">
        <v>61.15</v>
      </c>
    </row>
    <row r="6622" spans="1:4" s="380" customFormat="1" ht="13.5" x14ac:dyDescent="0.25">
      <c r="A6622" s="383">
        <v>101192</v>
      </c>
      <c r="B6622" s="383" t="s">
        <v>6031</v>
      </c>
      <c r="C6622" s="383" t="s">
        <v>51</v>
      </c>
      <c r="D6622" s="384">
        <v>62.13</v>
      </c>
    </row>
    <row r="6623" spans="1:4" s="380" customFormat="1" ht="13.5" x14ac:dyDescent="0.25">
      <c r="A6623" s="383">
        <v>101193</v>
      </c>
      <c r="B6623" s="383" t="s">
        <v>6032</v>
      </c>
      <c r="C6623" s="383" t="s">
        <v>51</v>
      </c>
      <c r="D6623" s="384">
        <v>55.36</v>
      </c>
    </row>
    <row r="6624" spans="1:4" s="380" customFormat="1" ht="13.5" x14ac:dyDescent="0.25">
      <c r="A6624" s="383">
        <v>101194</v>
      </c>
      <c r="B6624" s="383" t="s">
        <v>6033</v>
      </c>
      <c r="C6624" s="383" t="s">
        <v>51</v>
      </c>
      <c r="D6624" s="384">
        <v>55.72</v>
      </c>
    </row>
    <row r="6625" spans="1:4" s="380" customFormat="1" ht="13.5" x14ac:dyDescent="0.25">
      <c r="A6625" s="383">
        <v>101197</v>
      </c>
      <c r="B6625" s="383" t="s">
        <v>6034</v>
      </c>
      <c r="C6625" s="383" t="s">
        <v>51</v>
      </c>
      <c r="D6625" s="384">
        <v>114.53</v>
      </c>
    </row>
    <row r="6626" spans="1:4" s="380" customFormat="1" ht="13.5" x14ac:dyDescent="0.25">
      <c r="A6626" s="383">
        <v>101198</v>
      </c>
      <c r="B6626" s="383" t="s">
        <v>6035</v>
      </c>
      <c r="C6626" s="383" t="s">
        <v>51</v>
      </c>
      <c r="D6626" s="384">
        <v>83.42</v>
      </c>
    </row>
    <row r="6627" spans="1:4" s="380" customFormat="1" ht="13.5" x14ac:dyDescent="0.25">
      <c r="A6627" s="383">
        <v>101199</v>
      </c>
      <c r="B6627" s="383" t="s">
        <v>6036</v>
      </c>
      <c r="C6627" s="383" t="s">
        <v>51</v>
      </c>
      <c r="D6627" s="384">
        <v>84.33</v>
      </c>
    </row>
    <row r="6628" spans="1:4" s="380" customFormat="1" ht="13.5" x14ac:dyDescent="0.25">
      <c r="A6628" s="383">
        <v>101200</v>
      </c>
      <c r="B6628" s="383" t="s">
        <v>6037</v>
      </c>
      <c r="C6628" s="383" t="s">
        <v>51</v>
      </c>
      <c r="D6628" s="384">
        <v>56.41</v>
      </c>
    </row>
    <row r="6629" spans="1:4" s="380" customFormat="1" ht="13.5" x14ac:dyDescent="0.25">
      <c r="A6629" s="383">
        <v>101201</v>
      </c>
      <c r="B6629" s="383" t="s">
        <v>6038</v>
      </c>
      <c r="C6629" s="383" t="s">
        <v>51</v>
      </c>
      <c r="D6629" s="384">
        <v>68.77</v>
      </c>
    </row>
    <row r="6630" spans="1:4" s="380" customFormat="1" ht="13.5" x14ac:dyDescent="0.25">
      <c r="A6630" s="383">
        <v>101202</v>
      </c>
      <c r="B6630" s="383" t="s">
        <v>6039</v>
      </c>
      <c r="C6630" s="383" t="s">
        <v>51</v>
      </c>
      <c r="D6630" s="384">
        <v>37.46</v>
      </c>
    </row>
    <row r="6631" spans="1:4" s="380" customFormat="1" ht="13.5" x14ac:dyDescent="0.25">
      <c r="A6631" s="383">
        <v>101203</v>
      </c>
      <c r="B6631" s="383" t="s">
        <v>6040</v>
      </c>
      <c r="C6631" s="383" t="s">
        <v>51</v>
      </c>
      <c r="D6631" s="384">
        <v>36.54</v>
      </c>
    </row>
    <row r="6632" spans="1:4" s="380" customFormat="1" ht="13.5" x14ac:dyDescent="0.25">
      <c r="A6632" s="383">
        <v>101204</v>
      </c>
      <c r="B6632" s="383" t="s">
        <v>6041</v>
      </c>
      <c r="C6632" s="383" t="s">
        <v>51</v>
      </c>
      <c r="D6632" s="384">
        <v>36.909999999999997</v>
      </c>
    </row>
    <row r="6633" spans="1:4" s="380" customFormat="1" ht="13.5" x14ac:dyDescent="0.25">
      <c r="A6633" s="383">
        <v>101205</v>
      </c>
      <c r="B6633" s="383" t="s">
        <v>6042</v>
      </c>
      <c r="C6633" s="383" t="s">
        <v>51</v>
      </c>
      <c r="D6633" s="384">
        <v>37.46</v>
      </c>
    </row>
    <row r="6634" spans="1:4" s="380" customFormat="1" ht="13.5" x14ac:dyDescent="0.25">
      <c r="A6634" s="383">
        <v>102362</v>
      </c>
      <c r="B6634" s="383" t="s">
        <v>13002</v>
      </c>
      <c r="C6634" s="383" t="s">
        <v>4</v>
      </c>
      <c r="D6634" s="384">
        <v>185.2</v>
      </c>
    </row>
    <row r="6635" spans="1:4" s="380" customFormat="1" ht="13.5" x14ac:dyDescent="0.25">
      <c r="A6635" s="383">
        <v>102363</v>
      </c>
      <c r="B6635" s="383" t="s">
        <v>13003</v>
      </c>
      <c r="C6635" s="383" t="s">
        <v>4</v>
      </c>
      <c r="D6635" s="384">
        <v>196.96</v>
      </c>
    </row>
    <row r="6636" spans="1:4" s="380" customFormat="1" ht="13.5" x14ac:dyDescent="0.25">
      <c r="A6636" s="383">
        <v>102364</v>
      </c>
      <c r="B6636" s="383" t="s">
        <v>13004</v>
      </c>
      <c r="C6636" s="383" t="s">
        <v>4</v>
      </c>
      <c r="D6636" s="384">
        <v>218.35</v>
      </c>
    </row>
    <row r="6637" spans="1:4" s="380" customFormat="1" ht="13.5" x14ac:dyDescent="0.25">
      <c r="A6637" s="383">
        <v>98509</v>
      </c>
      <c r="B6637" s="383" t="s">
        <v>6043</v>
      </c>
      <c r="C6637" s="383" t="s">
        <v>8</v>
      </c>
      <c r="D6637" s="384">
        <v>40.67</v>
      </c>
    </row>
    <row r="6638" spans="1:4" s="380" customFormat="1" ht="13.5" x14ac:dyDescent="0.25">
      <c r="A6638" s="383">
        <v>98510</v>
      </c>
      <c r="B6638" s="383" t="s">
        <v>353</v>
      </c>
      <c r="C6638" s="383" t="s">
        <v>8</v>
      </c>
      <c r="D6638" s="384">
        <v>62.71</v>
      </c>
    </row>
    <row r="6639" spans="1:4" s="380" customFormat="1" ht="13.5" x14ac:dyDescent="0.25">
      <c r="A6639" s="383">
        <v>98511</v>
      </c>
      <c r="B6639" s="383" t="s">
        <v>6044</v>
      </c>
      <c r="C6639" s="383" t="s">
        <v>8</v>
      </c>
      <c r="D6639" s="384">
        <v>118.22</v>
      </c>
    </row>
    <row r="6640" spans="1:4" s="380" customFormat="1" ht="13.5" x14ac:dyDescent="0.25">
      <c r="A6640" s="383">
        <v>98516</v>
      </c>
      <c r="B6640" s="383" t="s">
        <v>6045</v>
      </c>
      <c r="C6640" s="383" t="s">
        <v>8</v>
      </c>
      <c r="D6640" s="384">
        <v>288.18</v>
      </c>
    </row>
    <row r="6641" spans="1:4" s="380" customFormat="1" ht="13.5" x14ac:dyDescent="0.25">
      <c r="A6641" s="383">
        <v>98519</v>
      </c>
      <c r="B6641" s="383" t="s">
        <v>6046</v>
      </c>
      <c r="C6641" s="383" t="s">
        <v>4</v>
      </c>
      <c r="D6641" s="384">
        <v>1.76</v>
      </c>
    </row>
    <row r="6642" spans="1:4" s="380" customFormat="1" ht="13.5" x14ac:dyDescent="0.25">
      <c r="A6642" s="383">
        <v>98520</v>
      </c>
      <c r="B6642" s="383" t="s">
        <v>6047</v>
      </c>
      <c r="C6642" s="383" t="s">
        <v>4</v>
      </c>
      <c r="D6642" s="384">
        <v>5.03</v>
      </c>
    </row>
    <row r="6643" spans="1:4" s="380" customFormat="1" ht="13.5" x14ac:dyDescent="0.25">
      <c r="A6643" s="383">
        <v>98521</v>
      </c>
      <c r="B6643" s="383" t="s">
        <v>6048</v>
      </c>
      <c r="C6643" s="383" t="s">
        <v>4</v>
      </c>
      <c r="D6643" s="384">
        <v>0.33</v>
      </c>
    </row>
    <row r="6644" spans="1:4" s="380" customFormat="1" ht="13.5" x14ac:dyDescent="0.25">
      <c r="A6644" s="383">
        <v>98522</v>
      </c>
      <c r="B6644" s="383" t="s">
        <v>6049</v>
      </c>
      <c r="C6644" s="383" t="s">
        <v>51</v>
      </c>
      <c r="D6644" s="384">
        <v>151.13999999999999</v>
      </c>
    </row>
    <row r="6645" spans="1:4" s="380" customFormat="1" ht="13.5" x14ac:dyDescent="0.25">
      <c r="A6645" s="383">
        <v>98524</v>
      </c>
      <c r="B6645" s="383" t="s">
        <v>6050</v>
      </c>
      <c r="C6645" s="383" t="s">
        <v>4</v>
      </c>
      <c r="D6645" s="384">
        <v>2.92</v>
      </c>
    </row>
    <row r="6646" spans="1:4" s="380" customFormat="1" ht="13.5" x14ac:dyDescent="0.25">
      <c r="A6646" s="383">
        <v>98503</v>
      </c>
      <c r="B6646" s="383" t="s">
        <v>6051</v>
      </c>
      <c r="C6646" s="383" t="s">
        <v>4</v>
      </c>
      <c r="D6646" s="384">
        <v>18.97</v>
      </c>
    </row>
    <row r="6647" spans="1:4" s="380" customFormat="1" ht="13.5" x14ac:dyDescent="0.25">
      <c r="A6647" s="383">
        <v>98504</v>
      </c>
      <c r="B6647" s="383" t="s">
        <v>354</v>
      </c>
      <c r="C6647" s="383" t="s">
        <v>4</v>
      </c>
      <c r="D6647" s="384">
        <v>12.07</v>
      </c>
    </row>
    <row r="6648" spans="1:4" s="380" customFormat="1" ht="13.5" x14ac:dyDescent="0.25">
      <c r="A6648" s="383">
        <v>98505</v>
      </c>
      <c r="B6648" s="383" t="s">
        <v>6052</v>
      </c>
      <c r="C6648" s="383" t="s">
        <v>4</v>
      </c>
      <c r="D6648" s="384">
        <v>58.68</v>
      </c>
    </row>
    <row r="6649" spans="1:4" s="380" customFormat="1" ht="13.5" x14ac:dyDescent="0.25">
      <c r="A6649" s="383">
        <v>98525</v>
      </c>
      <c r="B6649" s="383" t="s">
        <v>23</v>
      </c>
      <c r="C6649" s="383" t="s">
        <v>4</v>
      </c>
      <c r="D6649" s="384">
        <v>0.3</v>
      </c>
    </row>
    <row r="6650" spans="1:4" s="380" customFormat="1" ht="13.5" x14ac:dyDescent="0.25">
      <c r="A6650" s="383">
        <v>98526</v>
      </c>
      <c r="B6650" s="383" t="s">
        <v>6053</v>
      </c>
      <c r="C6650" s="383" t="s">
        <v>8</v>
      </c>
      <c r="D6650" s="384">
        <v>66.14</v>
      </c>
    </row>
    <row r="6651" spans="1:4" s="380" customFormat="1" ht="13.5" x14ac:dyDescent="0.25">
      <c r="A6651" s="383">
        <v>98527</v>
      </c>
      <c r="B6651" s="383" t="s">
        <v>6054</v>
      </c>
      <c r="C6651" s="383" t="s">
        <v>8</v>
      </c>
      <c r="D6651" s="384">
        <v>142.41999999999999</v>
      </c>
    </row>
    <row r="6652" spans="1:4" s="380" customFormat="1" ht="13.5" x14ac:dyDescent="0.25">
      <c r="A6652" s="383">
        <v>98528</v>
      </c>
      <c r="B6652" s="383" t="s">
        <v>6055</v>
      </c>
      <c r="C6652" s="383" t="s">
        <v>8</v>
      </c>
      <c r="D6652" s="384">
        <v>208.28</v>
      </c>
    </row>
    <row r="6653" spans="1:4" s="380" customFormat="1" ht="13.5" x14ac:dyDescent="0.25">
      <c r="A6653" s="383">
        <v>98529</v>
      </c>
      <c r="B6653" s="383" t="s">
        <v>6056</v>
      </c>
      <c r="C6653" s="383" t="s">
        <v>8</v>
      </c>
      <c r="D6653" s="384">
        <v>62.89</v>
      </c>
    </row>
    <row r="6654" spans="1:4" s="380" customFormat="1" ht="13.5" x14ac:dyDescent="0.25">
      <c r="A6654" s="383">
        <v>98530</v>
      </c>
      <c r="B6654" s="383" t="s">
        <v>6057</v>
      </c>
      <c r="C6654" s="383" t="s">
        <v>8</v>
      </c>
      <c r="D6654" s="384">
        <v>112.04</v>
      </c>
    </row>
    <row r="6655" spans="1:4" s="380" customFormat="1" ht="13.5" x14ac:dyDescent="0.25">
      <c r="A6655" s="383">
        <v>98531</v>
      </c>
      <c r="B6655" s="383" t="s">
        <v>6058</v>
      </c>
      <c r="C6655" s="383" t="s">
        <v>8</v>
      </c>
      <c r="D6655" s="384">
        <v>237.78</v>
      </c>
    </row>
    <row r="6656" spans="1:4" s="380" customFormat="1" ht="13.5" x14ac:dyDescent="0.25">
      <c r="A6656" s="383">
        <v>98532</v>
      </c>
      <c r="B6656" s="383" t="s">
        <v>6059</v>
      </c>
      <c r="C6656" s="383" t="s">
        <v>8</v>
      </c>
      <c r="D6656" s="384">
        <v>85.09</v>
      </c>
    </row>
    <row r="6657" spans="1:4" s="380" customFormat="1" ht="13.5" x14ac:dyDescent="0.25">
      <c r="A6657" s="383">
        <v>98533</v>
      </c>
      <c r="B6657" s="383" t="s">
        <v>6060</v>
      </c>
      <c r="C6657" s="383" t="s">
        <v>8</v>
      </c>
      <c r="D6657" s="384">
        <v>230.47</v>
      </c>
    </row>
    <row r="6658" spans="1:4" s="380" customFormat="1" ht="13.5" x14ac:dyDescent="0.25">
      <c r="A6658" s="383">
        <v>98534</v>
      </c>
      <c r="B6658" s="383" t="s">
        <v>6061</v>
      </c>
      <c r="C6658" s="383" t="s">
        <v>8</v>
      </c>
      <c r="D6658" s="384">
        <v>593.48</v>
      </c>
    </row>
    <row r="6659" spans="1:4" s="380" customFormat="1" ht="13.5" x14ac:dyDescent="0.25">
      <c r="A6659" s="383">
        <v>98535</v>
      </c>
      <c r="B6659" s="383" t="s">
        <v>6062</v>
      </c>
      <c r="C6659" s="383" t="s">
        <v>8</v>
      </c>
      <c r="D6659" s="384">
        <v>934.13</v>
      </c>
    </row>
    <row r="6660" spans="1:4" s="380" customFormat="1" ht="13.5" x14ac:dyDescent="0.25">
      <c r="A6660" s="383">
        <v>88238</v>
      </c>
      <c r="B6660" s="383" t="s">
        <v>6063</v>
      </c>
      <c r="C6660" s="383" t="s">
        <v>1295</v>
      </c>
      <c r="D6660" s="384">
        <v>18.440000000000001</v>
      </c>
    </row>
    <row r="6661" spans="1:4" s="380" customFormat="1" ht="13.5" x14ac:dyDescent="0.25">
      <c r="A6661" s="383">
        <v>88239</v>
      </c>
      <c r="B6661" s="383" t="s">
        <v>6064</v>
      </c>
      <c r="C6661" s="383" t="s">
        <v>1295</v>
      </c>
      <c r="D6661" s="384">
        <v>19.96</v>
      </c>
    </row>
    <row r="6662" spans="1:4" s="380" customFormat="1" ht="13.5" x14ac:dyDescent="0.25">
      <c r="A6662" s="383">
        <v>88240</v>
      </c>
      <c r="B6662" s="383" t="s">
        <v>6065</v>
      </c>
      <c r="C6662" s="383" t="s">
        <v>1295</v>
      </c>
      <c r="D6662" s="384">
        <v>14.53</v>
      </c>
    </row>
    <row r="6663" spans="1:4" s="380" customFormat="1" ht="13.5" x14ac:dyDescent="0.25">
      <c r="A6663" s="383">
        <v>88241</v>
      </c>
      <c r="B6663" s="383" t="s">
        <v>6066</v>
      </c>
      <c r="C6663" s="383" t="s">
        <v>1295</v>
      </c>
      <c r="D6663" s="384">
        <v>18.84</v>
      </c>
    </row>
    <row r="6664" spans="1:4" s="380" customFormat="1" ht="13.5" x14ac:dyDescent="0.25">
      <c r="A6664" s="383">
        <v>88242</v>
      </c>
      <c r="B6664" s="383" t="s">
        <v>6067</v>
      </c>
      <c r="C6664" s="383" t="s">
        <v>1295</v>
      </c>
      <c r="D6664" s="384">
        <v>17.59</v>
      </c>
    </row>
    <row r="6665" spans="1:4" s="380" customFormat="1" ht="13.5" x14ac:dyDescent="0.25">
      <c r="A6665" s="383">
        <v>88243</v>
      </c>
      <c r="B6665" s="383" t="s">
        <v>6068</v>
      </c>
      <c r="C6665" s="383" t="s">
        <v>1295</v>
      </c>
      <c r="D6665" s="384">
        <v>20.96</v>
      </c>
    </row>
    <row r="6666" spans="1:4" s="380" customFormat="1" ht="13.5" x14ac:dyDescent="0.25">
      <c r="A6666" s="383">
        <v>88245</v>
      </c>
      <c r="B6666" s="383" t="s">
        <v>6069</v>
      </c>
      <c r="C6666" s="383" t="s">
        <v>1295</v>
      </c>
      <c r="D6666" s="384">
        <v>23.78</v>
      </c>
    </row>
    <row r="6667" spans="1:4" s="380" customFormat="1" ht="13.5" x14ac:dyDescent="0.25">
      <c r="A6667" s="383">
        <v>88246</v>
      </c>
      <c r="B6667" s="383" t="s">
        <v>6070</v>
      </c>
      <c r="C6667" s="383" t="s">
        <v>1295</v>
      </c>
      <c r="D6667" s="384">
        <v>18.649999999999999</v>
      </c>
    </row>
    <row r="6668" spans="1:4" s="380" customFormat="1" ht="13.5" x14ac:dyDescent="0.25">
      <c r="A6668" s="383">
        <v>88247</v>
      </c>
      <c r="B6668" s="383" t="s">
        <v>6071</v>
      </c>
      <c r="C6668" s="383" t="s">
        <v>1295</v>
      </c>
      <c r="D6668" s="384">
        <v>18.739999999999998</v>
      </c>
    </row>
    <row r="6669" spans="1:4" s="380" customFormat="1" ht="13.5" x14ac:dyDescent="0.25">
      <c r="A6669" s="383">
        <v>88248</v>
      </c>
      <c r="B6669" s="383" t="s">
        <v>6072</v>
      </c>
      <c r="C6669" s="383" t="s">
        <v>1295</v>
      </c>
      <c r="D6669" s="384">
        <v>18.23</v>
      </c>
    </row>
    <row r="6670" spans="1:4" s="380" customFormat="1" ht="13.5" x14ac:dyDescent="0.25">
      <c r="A6670" s="383">
        <v>88249</v>
      </c>
      <c r="B6670" s="383" t="s">
        <v>6073</v>
      </c>
      <c r="C6670" s="383" t="s">
        <v>1295</v>
      </c>
      <c r="D6670" s="384">
        <v>31.03</v>
      </c>
    </row>
    <row r="6671" spans="1:4" s="380" customFormat="1" ht="13.5" x14ac:dyDescent="0.25">
      <c r="A6671" s="383">
        <v>88250</v>
      </c>
      <c r="B6671" s="383" t="s">
        <v>6074</v>
      </c>
      <c r="C6671" s="383" t="s">
        <v>1295</v>
      </c>
      <c r="D6671" s="384">
        <v>16.66</v>
      </c>
    </row>
    <row r="6672" spans="1:4" s="380" customFormat="1" ht="13.5" x14ac:dyDescent="0.25">
      <c r="A6672" s="383">
        <v>88251</v>
      </c>
      <c r="B6672" s="383" t="s">
        <v>6075</v>
      </c>
      <c r="C6672" s="383" t="s">
        <v>1295</v>
      </c>
      <c r="D6672" s="384">
        <v>19.309999999999999</v>
      </c>
    </row>
    <row r="6673" spans="1:4" s="380" customFormat="1" ht="13.5" x14ac:dyDescent="0.25">
      <c r="A6673" s="383">
        <v>88252</v>
      </c>
      <c r="B6673" s="383" t="s">
        <v>6076</v>
      </c>
      <c r="C6673" s="383" t="s">
        <v>1295</v>
      </c>
      <c r="D6673" s="384">
        <v>18.39</v>
      </c>
    </row>
    <row r="6674" spans="1:4" s="380" customFormat="1" ht="13.5" x14ac:dyDescent="0.25">
      <c r="A6674" s="383">
        <v>88253</v>
      </c>
      <c r="B6674" s="383" t="s">
        <v>6077</v>
      </c>
      <c r="C6674" s="383" t="s">
        <v>1295</v>
      </c>
      <c r="D6674" s="384">
        <v>8.36</v>
      </c>
    </row>
    <row r="6675" spans="1:4" s="380" customFormat="1" ht="13.5" x14ac:dyDescent="0.25">
      <c r="A6675" s="383">
        <v>88255</v>
      </c>
      <c r="B6675" s="383" t="s">
        <v>6078</v>
      </c>
      <c r="C6675" s="383" t="s">
        <v>1295</v>
      </c>
      <c r="D6675" s="384">
        <v>37.06</v>
      </c>
    </row>
    <row r="6676" spans="1:4" s="380" customFormat="1" ht="13.5" x14ac:dyDescent="0.25">
      <c r="A6676" s="383">
        <v>88256</v>
      </c>
      <c r="B6676" s="383" t="s">
        <v>6079</v>
      </c>
      <c r="C6676" s="383" t="s">
        <v>1295</v>
      </c>
      <c r="D6676" s="384">
        <v>23.82</v>
      </c>
    </row>
    <row r="6677" spans="1:4" s="380" customFormat="1" ht="13.5" x14ac:dyDescent="0.25">
      <c r="A6677" s="383">
        <v>88257</v>
      </c>
      <c r="B6677" s="383" t="s">
        <v>6080</v>
      </c>
      <c r="C6677" s="383" t="s">
        <v>1295</v>
      </c>
      <c r="D6677" s="384">
        <v>17.68</v>
      </c>
    </row>
    <row r="6678" spans="1:4" s="380" customFormat="1" ht="13.5" x14ac:dyDescent="0.25">
      <c r="A6678" s="383">
        <v>88258</v>
      </c>
      <c r="B6678" s="383" t="s">
        <v>6081</v>
      </c>
      <c r="C6678" s="383" t="s">
        <v>1295</v>
      </c>
      <c r="D6678" s="384">
        <v>24.11</v>
      </c>
    </row>
    <row r="6679" spans="1:4" s="380" customFormat="1" ht="13.5" x14ac:dyDescent="0.25">
      <c r="A6679" s="383">
        <v>88260</v>
      </c>
      <c r="B6679" s="383" t="s">
        <v>6082</v>
      </c>
      <c r="C6679" s="383" t="s">
        <v>1295</v>
      </c>
      <c r="D6679" s="384">
        <v>22.46</v>
      </c>
    </row>
    <row r="6680" spans="1:4" s="380" customFormat="1" ht="13.5" x14ac:dyDescent="0.25">
      <c r="A6680" s="383">
        <v>88261</v>
      </c>
      <c r="B6680" s="383" t="s">
        <v>6083</v>
      </c>
      <c r="C6680" s="383" t="s">
        <v>1295</v>
      </c>
      <c r="D6680" s="384">
        <v>23.72</v>
      </c>
    </row>
    <row r="6681" spans="1:4" s="380" customFormat="1" ht="13.5" x14ac:dyDescent="0.25">
      <c r="A6681" s="383">
        <v>88262</v>
      </c>
      <c r="B6681" s="383" t="s">
        <v>6084</v>
      </c>
      <c r="C6681" s="383" t="s">
        <v>1295</v>
      </c>
      <c r="D6681" s="384">
        <v>23.68</v>
      </c>
    </row>
    <row r="6682" spans="1:4" s="380" customFormat="1" ht="13.5" x14ac:dyDescent="0.25">
      <c r="A6682" s="383">
        <v>88263</v>
      </c>
      <c r="B6682" s="383" t="s">
        <v>6085</v>
      </c>
      <c r="C6682" s="383" t="s">
        <v>1295</v>
      </c>
      <c r="D6682" s="384">
        <v>15.95</v>
      </c>
    </row>
    <row r="6683" spans="1:4" s="380" customFormat="1" ht="13.5" x14ac:dyDescent="0.25">
      <c r="A6683" s="383">
        <v>88264</v>
      </c>
      <c r="B6683" s="383" t="s">
        <v>6086</v>
      </c>
      <c r="C6683" s="383" t="s">
        <v>1295</v>
      </c>
      <c r="D6683" s="384">
        <v>24.1</v>
      </c>
    </row>
    <row r="6684" spans="1:4" s="380" customFormat="1" ht="13.5" x14ac:dyDescent="0.25">
      <c r="A6684" s="383">
        <v>88265</v>
      </c>
      <c r="B6684" s="383" t="s">
        <v>6087</v>
      </c>
      <c r="C6684" s="383" t="s">
        <v>1295</v>
      </c>
      <c r="D6684" s="384">
        <v>24.1</v>
      </c>
    </row>
    <row r="6685" spans="1:4" s="380" customFormat="1" ht="13.5" x14ac:dyDescent="0.25">
      <c r="A6685" s="383">
        <v>88266</v>
      </c>
      <c r="B6685" s="383" t="s">
        <v>6088</v>
      </c>
      <c r="C6685" s="383" t="s">
        <v>1295</v>
      </c>
      <c r="D6685" s="384">
        <v>32.51</v>
      </c>
    </row>
    <row r="6686" spans="1:4" s="380" customFormat="1" ht="13.5" x14ac:dyDescent="0.25">
      <c r="A6686" s="383">
        <v>88267</v>
      </c>
      <c r="B6686" s="383" t="s">
        <v>6089</v>
      </c>
      <c r="C6686" s="383" t="s">
        <v>1295</v>
      </c>
      <c r="D6686" s="384">
        <v>23.41</v>
      </c>
    </row>
    <row r="6687" spans="1:4" s="380" customFormat="1" ht="13.5" x14ac:dyDescent="0.25">
      <c r="A6687" s="383">
        <v>88269</v>
      </c>
      <c r="B6687" s="383" t="s">
        <v>6090</v>
      </c>
      <c r="C6687" s="383" t="s">
        <v>1295</v>
      </c>
      <c r="D6687" s="384">
        <v>23.78</v>
      </c>
    </row>
    <row r="6688" spans="1:4" s="380" customFormat="1" ht="13.5" x14ac:dyDescent="0.25">
      <c r="A6688" s="383">
        <v>88270</v>
      </c>
      <c r="B6688" s="383" t="s">
        <v>6091</v>
      </c>
      <c r="C6688" s="383" t="s">
        <v>1295</v>
      </c>
      <c r="D6688" s="384">
        <v>23.9</v>
      </c>
    </row>
    <row r="6689" spans="1:4" s="380" customFormat="1" ht="13.5" x14ac:dyDescent="0.25">
      <c r="A6689" s="383">
        <v>88272</v>
      </c>
      <c r="B6689" s="383" t="s">
        <v>6092</v>
      </c>
      <c r="C6689" s="383" t="s">
        <v>1295</v>
      </c>
      <c r="D6689" s="384">
        <v>23.89</v>
      </c>
    </row>
    <row r="6690" spans="1:4" s="380" customFormat="1" ht="13.5" x14ac:dyDescent="0.25">
      <c r="A6690" s="383">
        <v>88273</v>
      </c>
      <c r="B6690" s="383" t="s">
        <v>6093</v>
      </c>
      <c r="C6690" s="383" t="s">
        <v>1295</v>
      </c>
      <c r="D6690" s="384">
        <v>24.1</v>
      </c>
    </row>
    <row r="6691" spans="1:4" s="380" customFormat="1" ht="13.5" x14ac:dyDescent="0.25">
      <c r="A6691" s="383">
        <v>88274</v>
      </c>
      <c r="B6691" s="383" t="s">
        <v>6094</v>
      </c>
      <c r="C6691" s="383" t="s">
        <v>1295</v>
      </c>
      <c r="D6691" s="384">
        <v>19.91</v>
      </c>
    </row>
    <row r="6692" spans="1:4" s="380" customFormat="1" ht="13.5" x14ac:dyDescent="0.25">
      <c r="A6692" s="383">
        <v>88275</v>
      </c>
      <c r="B6692" s="383" t="s">
        <v>6095</v>
      </c>
      <c r="C6692" s="383" t="s">
        <v>1295</v>
      </c>
      <c r="D6692" s="384">
        <v>25.19</v>
      </c>
    </row>
    <row r="6693" spans="1:4" s="380" customFormat="1" ht="13.5" x14ac:dyDescent="0.25">
      <c r="A6693" s="383">
        <v>88277</v>
      </c>
      <c r="B6693" s="383" t="s">
        <v>6096</v>
      </c>
      <c r="C6693" s="383" t="s">
        <v>1295</v>
      </c>
      <c r="D6693" s="384">
        <v>18.850000000000001</v>
      </c>
    </row>
    <row r="6694" spans="1:4" s="380" customFormat="1" ht="13.5" x14ac:dyDescent="0.25">
      <c r="A6694" s="383">
        <v>88278</v>
      </c>
      <c r="B6694" s="383" t="s">
        <v>6097</v>
      </c>
      <c r="C6694" s="383" t="s">
        <v>1295</v>
      </c>
      <c r="D6694" s="384">
        <v>18.21</v>
      </c>
    </row>
    <row r="6695" spans="1:4" s="380" customFormat="1" ht="13.5" x14ac:dyDescent="0.25">
      <c r="A6695" s="383">
        <v>88279</v>
      </c>
      <c r="B6695" s="383" t="s">
        <v>6098</v>
      </c>
      <c r="C6695" s="383" t="s">
        <v>1295</v>
      </c>
      <c r="D6695" s="384">
        <v>24.98</v>
      </c>
    </row>
    <row r="6696" spans="1:4" s="380" customFormat="1" ht="13.5" x14ac:dyDescent="0.25">
      <c r="A6696" s="383">
        <v>88281</v>
      </c>
      <c r="B6696" s="383" t="s">
        <v>6099</v>
      </c>
      <c r="C6696" s="383" t="s">
        <v>1295</v>
      </c>
      <c r="D6696" s="384">
        <v>18.86</v>
      </c>
    </row>
    <row r="6697" spans="1:4" s="380" customFormat="1" ht="13.5" x14ac:dyDescent="0.25">
      <c r="A6697" s="383">
        <v>88282</v>
      </c>
      <c r="B6697" s="383" t="s">
        <v>6100</v>
      </c>
      <c r="C6697" s="383" t="s">
        <v>1295</v>
      </c>
      <c r="D6697" s="384">
        <v>19.68</v>
      </c>
    </row>
    <row r="6698" spans="1:4" s="380" customFormat="1" ht="13.5" x14ac:dyDescent="0.25">
      <c r="A6698" s="383">
        <v>88283</v>
      </c>
      <c r="B6698" s="383" t="s">
        <v>6101</v>
      </c>
      <c r="C6698" s="383" t="s">
        <v>1295</v>
      </c>
      <c r="D6698" s="384">
        <v>24.52</v>
      </c>
    </row>
    <row r="6699" spans="1:4" s="380" customFormat="1" ht="13.5" x14ac:dyDescent="0.25">
      <c r="A6699" s="383">
        <v>88284</v>
      </c>
      <c r="B6699" s="383" t="s">
        <v>6102</v>
      </c>
      <c r="C6699" s="383" t="s">
        <v>1295</v>
      </c>
      <c r="D6699" s="384">
        <v>18.559999999999999</v>
      </c>
    </row>
    <row r="6700" spans="1:4" s="380" customFormat="1" ht="13.5" x14ac:dyDescent="0.25">
      <c r="A6700" s="383">
        <v>88285</v>
      </c>
      <c r="B6700" s="383" t="s">
        <v>6103</v>
      </c>
      <c r="C6700" s="383" t="s">
        <v>1295</v>
      </c>
      <c r="D6700" s="384">
        <v>18.47</v>
      </c>
    </row>
    <row r="6701" spans="1:4" s="380" customFormat="1" ht="13.5" x14ac:dyDescent="0.25">
      <c r="A6701" s="383">
        <v>88286</v>
      </c>
      <c r="B6701" s="383" t="s">
        <v>6104</v>
      </c>
      <c r="C6701" s="383" t="s">
        <v>1295</v>
      </c>
      <c r="D6701" s="384">
        <v>18.670000000000002</v>
      </c>
    </row>
    <row r="6702" spans="1:4" s="380" customFormat="1" ht="13.5" x14ac:dyDescent="0.25">
      <c r="A6702" s="383">
        <v>88288</v>
      </c>
      <c r="B6702" s="383" t="s">
        <v>6105</v>
      </c>
      <c r="C6702" s="383" t="s">
        <v>1295</v>
      </c>
      <c r="D6702" s="384">
        <v>10.23</v>
      </c>
    </row>
    <row r="6703" spans="1:4" s="380" customFormat="1" ht="13.5" x14ac:dyDescent="0.25">
      <c r="A6703" s="383">
        <v>88291</v>
      </c>
      <c r="B6703" s="383" t="s">
        <v>6106</v>
      </c>
      <c r="C6703" s="383" t="s">
        <v>1295</v>
      </c>
      <c r="D6703" s="384">
        <v>18.29</v>
      </c>
    </row>
    <row r="6704" spans="1:4" s="380" customFormat="1" ht="13.5" x14ac:dyDescent="0.25">
      <c r="A6704" s="383">
        <v>88292</v>
      </c>
      <c r="B6704" s="383" t="s">
        <v>6107</v>
      </c>
      <c r="C6704" s="383" t="s">
        <v>1295</v>
      </c>
      <c r="D6704" s="384">
        <v>18.61</v>
      </c>
    </row>
    <row r="6705" spans="1:4" s="380" customFormat="1" ht="13.5" x14ac:dyDescent="0.25">
      <c r="A6705" s="383">
        <v>88293</v>
      </c>
      <c r="B6705" s="383" t="s">
        <v>6108</v>
      </c>
      <c r="C6705" s="383" t="s">
        <v>1295</v>
      </c>
      <c r="D6705" s="384">
        <v>21.3</v>
      </c>
    </row>
    <row r="6706" spans="1:4" s="380" customFormat="1" ht="13.5" x14ac:dyDescent="0.25">
      <c r="A6706" s="383">
        <v>88294</v>
      </c>
      <c r="B6706" s="383" t="s">
        <v>6109</v>
      </c>
      <c r="C6706" s="383" t="s">
        <v>1295</v>
      </c>
      <c r="D6706" s="384">
        <v>22.89</v>
      </c>
    </row>
    <row r="6707" spans="1:4" s="380" customFormat="1" ht="13.5" x14ac:dyDescent="0.25">
      <c r="A6707" s="383">
        <v>88295</v>
      </c>
      <c r="B6707" s="383" t="s">
        <v>6110</v>
      </c>
      <c r="C6707" s="383" t="s">
        <v>1295</v>
      </c>
      <c r="D6707" s="384">
        <v>18.670000000000002</v>
      </c>
    </row>
    <row r="6708" spans="1:4" s="380" customFormat="1" ht="13.5" x14ac:dyDescent="0.25">
      <c r="A6708" s="383">
        <v>88296</v>
      </c>
      <c r="B6708" s="383" t="s">
        <v>6111</v>
      </c>
      <c r="C6708" s="383" t="s">
        <v>1295</v>
      </c>
      <c r="D6708" s="384">
        <v>18.670000000000002</v>
      </c>
    </row>
    <row r="6709" spans="1:4" s="380" customFormat="1" ht="13.5" x14ac:dyDescent="0.25">
      <c r="A6709" s="383">
        <v>88297</v>
      </c>
      <c r="B6709" s="383" t="s">
        <v>6112</v>
      </c>
      <c r="C6709" s="383" t="s">
        <v>1295</v>
      </c>
      <c r="D6709" s="384">
        <v>18.64</v>
      </c>
    </row>
    <row r="6710" spans="1:4" s="380" customFormat="1" ht="13.5" x14ac:dyDescent="0.25">
      <c r="A6710" s="383">
        <v>88298</v>
      </c>
      <c r="B6710" s="383" t="s">
        <v>6113</v>
      </c>
      <c r="C6710" s="383" t="s">
        <v>1295</v>
      </c>
      <c r="D6710" s="384">
        <v>18.98</v>
      </c>
    </row>
    <row r="6711" spans="1:4" s="380" customFormat="1" ht="13.5" x14ac:dyDescent="0.25">
      <c r="A6711" s="383">
        <v>88299</v>
      </c>
      <c r="B6711" s="383" t="s">
        <v>6114</v>
      </c>
      <c r="C6711" s="383" t="s">
        <v>1295</v>
      </c>
      <c r="D6711" s="384">
        <v>21.58</v>
      </c>
    </row>
    <row r="6712" spans="1:4" s="380" customFormat="1" ht="13.5" x14ac:dyDescent="0.25">
      <c r="A6712" s="383">
        <v>88300</v>
      </c>
      <c r="B6712" s="383" t="s">
        <v>6115</v>
      </c>
      <c r="C6712" s="383" t="s">
        <v>1295</v>
      </c>
      <c r="D6712" s="384">
        <v>25.27</v>
      </c>
    </row>
    <row r="6713" spans="1:4" s="380" customFormat="1" ht="13.5" x14ac:dyDescent="0.25">
      <c r="A6713" s="383">
        <v>88301</v>
      </c>
      <c r="B6713" s="383" t="s">
        <v>6116</v>
      </c>
      <c r="C6713" s="383" t="s">
        <v>1295</v>
      </c>
      <c r="D6713" s="384">
        <v>20.5</v>
      </c>
    </row>
    <row r="6714" spans="1:4" s="380" customFormat="1" ht="13.5" x14ac:dyDescent="0.25">
      <c r="A6714" s="383">
        <v>88302</v>
      </c>
      <c r="B6714" s="383" t="s">
        <v>6117</v>
      </c>
      <c r="C6714" s="383" t="s">
        <v>1295</v>
      </c>
      <c r="D6714" s="384">
        <v>22.09</v>
      </c>
    </row>
    <row r="6715" spans="1:4" s="380" customFormat="1" ht="13.5" x14ac:dyDescent="0.25">
      <c r="A6715" s="383">
        <v>88303</v>
      </c>
      <c r="B6715" s="383" t="s">
        <v>6118</v>
      </c>
      <c r="C6715" s="383" t="s">
        <v>1295</v>
      </c>
      <c r="D6715" s="384">
        <v>18.690000000000001</v>
      </c>
    </row>
    <row r="6716" spans="1:4" s="380" customFormat="1" ht="13.5" x14ac:dyDescent="0.25">
      <c r="A6716" s="383">
        <v>88304</v>
      </c>
      <c r="B6716" s="383" t="s">
        <v>6119</v>
      </c>
      <c r="C6716" s="383" t="s">
        <v>1295</v>
      </c>
      <c r="D6716" s="384">
        <v>19.71</v>
      </c>
    </row>
    <row r="6717" spans="1:4" s="380" customFormat="1" ht="13.5" x14ac:dyDescent="0.25">
      <c r="A6717" s="383">
        <v>88306</v>
      </c>
      <c r="B6717" s="383" t="s">
        <v>6120</v>
      </c>
      <c r="C6717" s="383" t="s">
        <v>1295</v>
      </c>
      <c r="D6717" s="384">
        <v>21.03</v>
      </c>
    </row>
    <row r="6718" spans="1:4" s="380" customFormat="1" ht="13.5" x14ac:dyDescent="0.25">
      <c r="A6718" s="383">
        <v>88307</v>
      </c>
      <c r="B6718" s="383" t="s">
        <v>6121</v>
      </c>
      <c r="C6718" s="383" t="s">
        <v>1295</v>
      </c>
      <c r="D6718" s="384">
        <v>20.260000000000002</v>
      </c>
    </row>
    <row r="6719" spans="1:4" s="380" customFormat="1" ht="13.5" x14ac:dyDescent="0.25">
      <c r="A6719" s="383">
        <v>88308</v>
      </c>
      <c r="B6719" s="383" t="s">
        <v>6122</v>
      </c>
      <c r="C6719" s="383" t="s">
        <v>1295</v>
      </c>
      <c r="D6719" s="384">
        <v>25.44</v>
      </c>
    </row>
    <row r="6720" spans="1:4" s="380" customFormat="1" ht="13.5" x14ac:dyDescent="0.25">
      <c r="A6720" s="383">
        <v>88309</v>
      </c>
      <c r="B6720" s="383" t="s">
        <v>6123</v>
      </c>
      <c r="C6720" s="383" t="s">
        <v>1295</v>
      </c>
      <c r="D6720" s="384">
        <v>23.9</v>
      </c>
    </row>
    <row r="6721" spans="1:4" s="380" customFormat="1" ht="13.5" x14ac:dyDescent="0.25">
      <c r="A6721" s="383">
        <v>88310</v>
      </c>
      <c r="B6721" s="383" t="s">
        <v>6124</v>
      </c>
      <c r="C6721" s="383" t="s">
        <v>1295</v>
      </c>
      <c r="D6721" s="384">
        <v>24.89</v>
      </c>
    </row>
    <row r="6722" spans="1:4" s="380" customFormat="1" ht="13.5" x14ac:dyDescent="0.25">
      <c r="A6722" s="383">
        <v>88311</v>
      </c>
      <c r="B6722" s="383" t="s">
        <v>6125</v>
      </c>
      <c r="C6722" s="383" t="s">
        <v>1295</v>
      </c>
      <c r="D6722" s="384">
        <v>26.29</v>
      </c>
    </row>
    <row r="6723" spans="1:4" s="380" customFormat="1" ht="13.5" x14ac:dyDescent="0.25">
      <c r="A6723" s="383">
        <v>88312</v>
      </c>
      <c r="B6723" s="383" t="s">
        <v>6126</v>
      </c>
      <c r="C6723" s="383" t="s">
        <v>1295</v>
      </c>
      <c r="D6723" s="384">
        <v>26.2</v>
      </c>
    </row>
    <row r="6724" spans="1:4" s="380" customFormat="1" ht="13.5" x14ac:dyDescent="0.25">
      <c r="A6724" s="383">
        <v>88313</v>
      </c>
      <c r="B6724" s="383" t="s">
        <v>6127</v>
      </c>
      <c r="C6724" s="383" t="s">
        <v>1295</v>
      </c>
      <c r="D6724" s="384">
        <v>17.11</v>
      </c>
    </row>
    <row r="6725" spans="1:4" s="380" customFormat="1" ht="13.5" x14ac:dyDescent="0.25">
      <c r="A6725" s="383">
        <v>88314</v>
      </c>
      <c r="B6725" s="383" t="s">
        <v>6128</v>
      </c>
      <c r="C6725" s="383" t="s">
        <v>1295</v>
      </c>
      <c r="D6725" s="384">
        <v>16.61</v>
      </c>
    </row>
    <row r="6726" spans="1:4" s="380" customFormat="1" ht="13.5" x14ac:dyDescent="0.25">
      <c r="A6726" s="383">
        <v>88315</v>
      </c>
      <c r="B6726" s="383" t="s">
        <v>6129</v>
      </c>
      <c r="C6726" s="383" t="s">
        <v>1295</v>
      </c>
      <c r="D6726" s="384">
        <v>23.78</v>
      </c>
    </row>
    <row r="6727" spans="1:4" s="380" customFormat="1" ht="13.5" x14ac:dyDescent="0.25">
      <c r="A6727" s="383">
        <v>88316</v>
      </c>
      <c r="B6727" s="383" t="s">
        <v>6130</v>
      </c>
      <c r="C6727" s="383" t="s">
        <v>1295</v>
      </c>
      <c r="D6727" s="384">
        <v>17.61</v>
      </c>
    </row>
    <row r="6728" spans="1:4" s="380" customFormat="1" ht="13.5" x14ac:dyDescent="0.25">
      <c r="A6728" s="383">
        <v>88317</v>
      </c>
      <c r="B6728" s="383" t="s">
        <v>6131</v>
      </c>
      <c r="C6728" s="383" t="s">
        <v>1295</v>
      </c>
      <c r="D6728" s="384">
        <v>24.44</v>
      </c>
    </row>
    <row r="6729" spans="1:4" s="380" customFormat="1" ht="13.5" x14ac:dyDescent="0.25">
      <c r="A6729" s="383">
        <v>88318</v>
      </c>
      <c r="B6729" s="383" t="s">
        <v>6132</v>
      </c>
      <c r="C6729" s="383" t="s">
        <v>1295</v>
      </c>
      <c r="D6729" s="384">
        <v>26.49</v>
      </c>
    </row>
    <row r="6730" spans="1:4" s="380" customFormat="1" ht="13.5" x14ac:dyDescent="0.25">
      <c r="A6730" s="383">
        <v>88320</v>
      </c>
      <c r="B6730" s="383" t="s">
        <v>6133</v>
      </c>
      <c r="C6730" s="383" t="s">
        <v>1295</v>
      </c>
      <c r="D6730" s="384">
        <v>27.68</v>
      </c>
    </row>
    <row r="6731" spans="1:4" s="380" customFormat="1" ht="13.5" x14ac:dyDescent="0.25">
      <c r="A6731" s="383">
        <v>88321</v>
      </c>
      <c r="B6731" s="383" t="s">
        <v>6134</v>
      </c>
      <c r="C6731" s="383" t="s">
        <v>1295</v>
      </c>
      <c r="D6731" s="384">
        <v>48.85</v>
      </c>
    </row>
    <row r="6732" spans="1:4" s="380" customFormat="1" ht="13.5" x14ac:dyDescent="0.25">
      <c r="A6732" s="383">
        <v>88322</v>
      </c>
      <c r="B6732" s="383" t="s">
        <v>6135</v>
      </c>
      <c r="C6732" s="383" t="s">
        <v>1295</v>
      </c>
      <c r="D6732" s="384">
        <v>24.62</v>
      </c>
    </row>
    <row r="6733" spans="1:4" s="380" customFormat="1" ht="13.5" x14ac:dyDescent="0.25">
      <c r="A6733" s="383">
        <v>88323</v>
      </c>
      <c r="B6733" s="383" t="s">
        <v>6136</v>
      </c>
      <c r="C6733" s="383" t="s">
        <v>1295</v>
      </c>
      <c r="D6733" s="384">
        <v>25.29</v>
      </c>
    </row>
    <row r="6734" spans="1:4" s="380" customFormat="1" ht="13.5" x14ac:dyDescent="0.25">
      <c r="A6734" s="383">
        <v>88324</v>
      </c>
      <c r="B6734" s="383" t="s">
        <v>6137</v>
      </c>
      <c r="C6734" s="383" t="s">
        <v>1295</v>
      </c>
      <c r="D6734" s="384">
        <v>18.62</v>
      </c>
    </row>
    <row r="6735" spans="1:4" s="380" customFormat="1" ht="13.5" x14ac:dyDescent="0.25">
      <c r="A6735" s="383">
        <v>88325</v>
      </c>
      <c r="B6735" s="383" t="s">
        <v>6138</v>
      </c>
      <c r="C6735" s="383" t="s">
        <v>1295</v>
      </c>
      <c r="D6735" s="384">
        <v>22.19</v>
      </c>
    </row>
    <row r="6736" spans="1:4" s="380" customFormat="1" ht="13.5" x14ac:dyDescent="0.25">
      <c r="A6736" s="383">
        <v>88326</v>
      </c>
      <c r="B6736" s="383" t="s">
        <v>6139</v>
      </c>
      <c r="C6736" s="383" t="s">
        <v>1295</v>
      </c>
      <c r="D6736" s="384">
        <v>22.38</v>
      </c>
    </row>
    <row r="6737" spans="1:4" s="380" customFormat="1" ht="13.5" x14ac:dyDescent="0.25">
      <c r="A6737" s="383">
        <v>88377</v>
      </c>
      <c r="B6737" s="383" t="s">
        <v>6140</v>
      </c>
      <c r="C6737" s="383" t="s">
        <v>1295</v>
      </c>
      <c r="D6737" s="384">
        <v>17.82</v>
      </c>
    </row>
    <row r="6738" spans="1:4" s="380" customFormat="1" ht="13.5" x14ac:dyDescent="0.25">
      <c r="A6738" s="383">
        <v>88441</v>
      </c>
      <c r="B6738" s="383" t="s">
        <v>6141</v>
      </c>
      <c r="C6738" s="383" t="s">
        <v>1295</v>
      </c>
      <c r="D6738" s="384">
        <v>23.12</v>
      </c>
    </row>
    <row r="6739" spans="1:4" s="380" customFormat="1" ht="13.5" x14ac:dyDescent="0.25">
      <c r="A6739" s="383">
        <v>88597</v>
      </c>
      <c r="B6739" s="383" t="s">
        <v>6142</v>
      </c>
      <c r="C6739" s="383" t="s">
        <v>1295</v>
      </c>
      <c r="D6739" s="384">
        <v>29.15</v>
      </c>
    </row>
    <row r="6740" spans="1:4" s="380" customFormat="1" ht="13.5" x14ac:dyDescent="0.25">
      <c r="A6740" s="383">
        <v>90766</v>
      </c>
      <c r="B6740" s="383" t="s">
        <v>6143</v>
      </c>
      <c r="C6740" s="383" t="s">
        <v>1295</v>
      </c>
      <c r="D6740" s="384">
        <v>28.41</v>
      </c>
    </row>
    <row r="6741" spans="1:4" s="380" customFormat="1" ht="13.5" x14ac:dyDescent="0.25">
      <c r="A6741" s="383">
        <v>90767</v>
      </c>
      <c r="B6741" s="383" t="s">
        <v>6144</v>
      </c>
      <c r="C6741" s="383" t="s">
        <v>1295</v>
      </c>
      <c r="D6741" s="384">
        <v>34.26</v>
      </c>
    </row>
    <row r="6742" spans="1:4" s="380" customFormat="1" ht="13.5" x14ac:dyDescent="0.25">
      <c r="A6742" s="383">
        <v>90768</v>
      </c>
      <c r="B6742" s="383" t="s">
        <v>6145</v>
      </c>
      <c r="C6742" s="383" t="s">
        <v>1295</v>
      </c>
      <c r="D6742" s="384">
        <v>68.48</v>
      </c>
    </row>
    <row r="6743" spans="1:4" s="380" customFormat="1" ht="13.5" x14ac:dyDescent="0.25">
      <c r="A6743" s="383">
        <v>90769</v>
      </c>
      <c r="B6743" s="383" t="s">
        <v>6146</v>
      </c>
      <c r="C6743" s="383" t="s">
        <v>1295</v>
      </c>
      <c r="D6743" s="384">
        <v>96.8</v>
      </c>
    </row>
    <row r="6744" spans="1:4" s="380" customFormat="1" ht="13.5" x14ac:dyDescent="0.25">
      <c r="A6744" s="383">
        <v>90770</v>
      </c>
      <c r="B6744" s="383" t="s">
        <v>6147</v>
      </c>
      <c r="C6744" s="383" t="s">
        <v>1295</v>
      </c>
      <c r="D6744" s="384">
        <v>127.6</v>
      </c>
    </row>
    <row r="6745" spans="1:4" s="380" customFormat="1" ht="13.5" x14ac:dyDescent="0.25">
      <c r="A6745" s="383">
        <v>90771</v>
      </c>
      <c r="B6745" s="383" t="s">
        <v>6148</v>
      </c>
      <c r="C6745" s="383" t="s">
        <v>1295</v>
      </c>
      <c r="D6745" s="384">
        <v>31.05</v>
      </c>
    </row>
    <row r="6746" spans="1:4" s="380" customFormat="1" ht="13.5" x14ac:dyDescent="0.25">
      <c r="A6746" s="383">
        <v>90772</v>
      </c>
      <c r="B6746" s="383" t="s">
        <v>6149</v>
      </c>
      <c r="C6746" s="383" t="s">
        <v>1295</v>
      </c>
      <c r="D6746" s="384">
        <v>24</v>
      </c>
    </row>
    <row r="6747" spans="1:4" s="380" customFormat="1" ht="13.5" x14ac:dyDescent="0.25">
      <c r="A6747" s="383">
        <v>90773</v>
      </c>
      <c r="B6747" s="383" t="s">
        <v>6150</v>
      </c>
      <c r="C6747" s="383" t="s">
        <v>1295</v>
      </c>
      <c r="D6747" s="384">
        <v>14.26</v>
      </c>
    </row>
    <row r="6748" spans="1:4" s="380" customFormat="1" ht="13.5" x14ac:dyDescent="0.25">
      <c r="A6748" s="383">
        <v>90775</v>
      </c>
      <c r="B6748" s="383" t="s">
        <v>6151</v>
      </c>
      <c r="C6748" s="383" t="s">
        <v>1295</v>
      </c>
      <c r="D6748" s="384">
        <v>26.18</v>
      </c>
    </row>
    <row r="6749" spans="1:4" s="380" customFormat="1" ht="13.5" x14ac:dyDescent="0.25">
      <c r="A6749" s="383">
        <v>90776</v>
      </c>
      <c r="B6749" s="383" t="s">
        <v>6152</v>
      </c>
      <c r="C6749" s="383" t="s">
        <v>1295</v>
      </c>
      <c r="D6749" s="384">
        <v>19.41</v>
      </c>
    </row>
    <row r="6750" spans="1:4" s="380" customFormat="1" ht="13.5" x14ac:dyDescent="0.25">
      <c r="A6750" s="383">
        <v>90777</v>
      </c>
      <c r="B6750" s="383" t="s">
        <v>812</v>
      </c>
      <c r="C6750" s="383" t="s">
        <v>1295</v>
      </c>
      <c r="D6750" s="384">
        <v>92.93</v>
      </c>
    </row>
    <row r="6751" spans="1:4" s="380" customFormat="1" ht="13.5" x14ac:dyDescent="0.25">
      <c r="A6751" s="383">
        <v>90778</v>
      </c>
      <c r="B6751" s="383" t="s">
        <v>6153</v>
      </c>
      <c r="C6751" s="383" t="s">
        <v>1295</v>
      </c>
      <c r="D6751" s="384">
        <v>105.61</v>
      </c>
    </row>
    <row r="6752" spans="1:4" s="380" customFormat="1" ht="13.5" x14ac:dyDescent="0.25">
      <c r="A6752" s="383">
        <v>90779</v>
      </c>
      <c r="B6752" s="383" t="s">
        <v>6154</v>
      </c>
      <c r="C6752" s="383" t="s">
        <v>1295</v>
      </c>
      <c r="D6752" s="384">
        <v>143.94</v>
      </c>
    </row>
    <row r="6753" spans="1:4" s="380" customFormat="1" ht="13.5" x14ac:dyDescent="0.25">
      <c r="A6753" s="383">
        <v>90780</v>
      </c>
      <c r="B6753" s="383" t="s">
        <v>805</v>
      </c>
      <c r="C6753" s="383" t="s">
        <v>1295</v>
      </c>
      <c r="D6753" s="384">
        <v>28.61</v>
      </c>
    </row>
    <row r="6754" spans="1:4" s="380" customFormat="1" ht="13.5" x14ac:dyDescent="0.25">
      <c r="A6754" s="383">
        <v>90781</v>
      </c>
      <c r="B6754" s="383" t="s">
        <v>6155</v>
      </c>
      <c r="C6754" s="383" t="s">
        <v>1295</v>
      </c>
      <c r="D6754" s="384">
        <v>18.809999999999999</v>
      </c>
    </row>
    <row r="6755" spans="1:4" s="380" customFormat="1" ht="13.5" x14ac:dyDescent="0.25">
      <c r="A6755" s="383">
        <v>91677</v>
      </c>
      <c r="B6755" s="383" t="s">
        <v>6156</v>
      </c>
      <c r="C6755" s="383" t="s">
        <v>1295</v>
      </c>
      <c r="D6755" s="384">
        <v>110.31</v>
      </c>
    </row>
    <row r="6756" spans="1:4" s="380" customFormat="1" ht="13.5" x14ac:dyDescent="0.25">
      <c r="A6756" s="383">
        <v>91678</v>
      </c>
      <c r="B6756" s="383" t="s">
        <v>6157</v>
      </c>
      <c r="C6756" s="383" t="s">
        <v>1295</v>
      </c>
      <c r="D6756" s="384">
        <v>102.15</v>
      </c>
    </row>
    <row r="6757" spans="1:4" s="380" customFormat="1" ht="13.5" x14ac:dyDescent="0.25">
      <c r="A6757" s="383">
        <v>93558</v>
      </c>
      <c r="B6757" s="383" t="s">
        <v>6158</v>
      </c>
      <c r="C6757" s="383" t="s">
        <v>806</v>
      </c>
      <c r="D6757" s="385">
        <v>3561.54</v>
      </c>
    </row>
    <row r="6758" spans="1:4" s="380" customFormat="1" ht="13.5" x14ac:dyDescent="0.25">
      <c r="A6758" s="383">
        <v>93559</v>
      </c>
      <c r="B6758" s="383" t="s">
        <v>6142</v>
      </c>
      <c r="C6758" s="383" t="s">
        <v>806</v>
      </c>
      <c r="D6758" s="385">
        <v>5204.63</v>
      </c>
    </row>
    <row r="6759" spans="1:4" s="380" customFormat="1" ht="13.5" x14ac:dyDescent="0.25">
      <c r="A6759" s="383">
        <v>93560</v>
      </c>
      <c r="B6759" s="383" t="s">
        <v>6150</v>
      </c>
      <c r="C6759" s="383" t="s">
        <v>806</v>
      </c>
      <c r="D6759" s="385">
        <v>2555.41</v>
      </c>
    </row>
    <row r="6760" spans="1:4" s="380" customFormat="1" ht="13.5" x14ac:dyDescent="0.25">
      <c r="A6760" s="383">
        <v>93561</v>
      </c>
      <c r="B6760" s="383" t="s">
        <v>6151</v>
      </c>
      <c r="C6760" s="383" t="s">
        <v>806</v>
      </c>
      <c r="D6760" s="385">
        <v>4675.7299999999996</v>
      </c>
    </row>
    <row r="6761" spans="1:4" s="380" customFormat="1" ht="13.5" x14ac:dyDescent="0.25">
      <c r="A6761" s="383">
        <v>93562</v>
      </c>
      <c r="B6761" s="383" t="s">
        <v>6148</v>
      </c>
      <c r="C6761" s="383" t="s">
        <v>806</v>
      </c>
      <c r="D6761" s="385">
        <v>5543.55</v>
      </c>
    </row>
    <row r="6762" spans="1:4" s="380" customFormat="1" ht="13.5" x14ac:dyDescent="0.25">
      <c r="A6762" s="383">
        <v>93563</v>
      </c>
      <c r="B6762" s="383" t="s">
        <v>6143</v>
      </c>
      <c r="C6762" s="383" t="s">
        <v>806</v>
      </c>
      <c r="D6762" s="385">
        <v>5072.72</v>
      </c>
    </row>
    <row r="6763" spans="1:4" s="380" customFormat="1" ht="13.5" x14ac:dyDescent="0.25">
      <c r="A6763" s="383">
        <v>93564</v>
      </c>
      <c r="B6763" s="383" t="s">
        <v>6144</v>
      </c>
      <c r="C6763" s="383" t="s">
        <v>806</v>
      </c>
      <c r="D6763" s="385">
        <v>6099.07</v>
      </c>
    </row>
    <row r="6764" spans="1:4" s="380" customFormat="1" ht="13.5" x14ac:dyDescent="0.25">
      <c r="A6764" s="383">
        <v>93565</v>
      </c>
      <c r="B6764" s="383" t="s">
        <v>812</v>
      </c>
      <c r="C6764" s="383" t="s">
        <v>806</v>
      </c>
      <c r="D6764" s="385">
        <v>16531.82</v>
      </c>
    </row>
    <row r="6765" spans="1:4" s="380" customFormat="1" ht="13.5" x14ac:dyDescent="0.25">
      <c r="A6765" s="383">
        <v>93566</v>
      </c>
      <c r="B6765" s="383" t="s">
        <v>6149</v>
      </c>
      <c r="C6765" s="383" t="s">
        <v>806</v>
      </c>
      <c r="D6765" s="385">
        <v>4286.29</v>
      </c>
    </row>
    <row r="6766" spans="1:4" s="380" customFormat="1" ht="13.5" x14ac:dyDescent="0.25">
      <c r="A6766" s="383">
        <v>93567</v>
      </c>
      <c r="B6766" s="383" t="s">
        <v>6153</v>
      </c>
      <c r="C6766" s="383" t="s">
        <v>806</v>
      </c>
      <c r="D6766" s="385">
        <v>18786.25</v>
      </c>
    </row>
    <row r="6767" spans="1:4" s="380" customFormat="1" ht="13.5" x14ac:dyDescent="0.25">
      <c r="A6767" s="383">
        <v>93568</v>
      </c>
      <c r="B6767" s="383" t="s">
        <v>6154</v>
      </c>
      <c r="C6767" s="383" t="s">
        <v>806</v>
      </c>
      <c r="D6767" s="385">
        <v>25599.69</v>
      </c>
    </row>
    <row r="6768" spans="1:4" s="380" customFormat="1" ht="13.5" x14ac:dyDescent="0.25">
      <c r="A6768" s="383">
        <v>93569</v>
      </c>
      <c r="B6768" s="383" t="s">
        <v>6159</v>
      </c>
      <c r="C6768" s="383" t="s">
        <v>806</v>
      </c>
      <c r="D6768" s="385">
        <v>12201.61</v>
      </c>
    </row>
    <row r="6769" spans="1:4" s="380" customFormat="1" ht="13.5" x14ac:dyDescent="0.25">
      <c r="A6769" s="383">
        <v>93570</v>
      </c>
      <c r="B6769" s="383" t="s">
        <v>6160</v>
      </c>
      <c r="C6769" s="383" t="s">
        <v>806</v>
      </c>
      <c r="D6769" s="385">
        <v>17239.02</v>
      </c>
    </row>
    <row r="6770" spans="1:4" s="380" customFormat="1" ht="13.5" x14ac:dyDescent="0.25">
      <c r="A6770" s="383">
        <v>93571</v>
      </c>
      <c r="B6770" s="383" t="s">
        <v>6161</v>
      </c>
      <c r="C6770" s="383" t="s">
        <v>806</v>
      </c>
      <c r="D6770" s="385">
        <v>22720.78</v>
      </c>
    </row>
    <row r="6771" spans="1:4" s="380" customFormat="1" ht="13.5" x14ac:dyDescent="0.25">
      <c r="A6771" s="383">
        <v>93572</v>
      </c>
      <c r="B6771" s="383" t="s">
        <v>6162</v>
      </c>
      <c r="C6771" s="383" t="s">
        <v>806</v>
      </c>
      <c r="D6771" s="385">
        <v>3465.25</v>
      </c>
    </row>
    <row r="6772" spans="1:4" s="380" customFormat="1" ht="13.5" x14ac:dyDescent="0.25">
      <c r="A6772" s="383">
        <v>94295</v>
      </c>
      <c r="B6772" s="383" t="s">
        <v>805</v>
      </c>
      <c r="C6772" s="383" t="s">
        <v>806</v>
      </c>
      <c r="D6772" s="385">
        <v>5100.3999999999996</v>
      </c>
    </row>
    <row r="6773" spans="1:4" s="380" customFormat="1" ht="13.5" x14ac:dyDescent="0.25">
      <c r="A6773" s="383">
        <v>94296</v>
      </c>
      <c r="B6773" s="383" t="s">
        <v>6155</v>
      </c>
      <c r="C6773" s="383" t="s">
        <v>806</v>
      </c>
      <c r="D6773" s="385">
        <v>3359.98</v>
      </c>
    </row>
    <row r="6774" spans="1:4" s="380" customFormat="1" ht="13.5" x14ac:dyDescent="0.25">
      <c r="A6774" s="383">
        <v>95308</v>
      </c>
      <c r="B6774" s="383" t="s">
        <v>6163</v>
      </c>
      <c r="C6774" s="383" t="s">
        <v>1295</v>
      </c>
      <c r="D6774" s="384">
        <v>0.1</v>
      </c>
    </row>
    <row r="6775" spans="1:4" s="380" customFormat="1" ht="13.5" x14ac:dyDescent="0.25">
      <c r="A6775" s="383">
        <v>95309</v>
      </c>
      <c r="B6775" s="383" t="s">
        <v>6164</v>
      </c>
      <c r="C6775" s="383" t="s">
        <v>1295</v>
      </c>
      <c r="D6775" s="384">
        <v>0.14000000000000001</v>
      </c>
    </row>
    <row r="6776" spans="1:4" s="380" customFormat="1" ht="13.5" x14ac:dyDescent="0.25">
      <c r="A6776" s="383">
        <v>95310</v>
      </c>
      <c r="B6776" s="383" t="s">
        <v>6165</v>
      </c>
      <c r="C6776" s="383" t="s">
        <v>1295</v>
      </c>
      <c r="D6776" s="384">
        <v>7.0000000000000007E-2</v>
      </c>
    </row>
    <row r="6777" spans="1:4" s="380" customFormat="1" ht="13.5" x14ac:dyDescent="0.25">
      <c r="A6777" s="383">
        <v>95311</v>
      </c>
      <c r="B6777" s="383" t="s">
        <v>6166</v>
      </c>
      <c r="C6777" s="383" t="s">
        <v>1295</v>
      </c>
      <c r="D6777" s="384">
        <v>0.1</v>
      </c>
    </row>
    <row r="6778" spans="1:4" s="380" customFormat="1" ht="13.5" x14ac:dyDescent="0.25">
      <c r="A6778" s="383">
        <v>95312</v>
      </c>
      <c r="B6778" s="383" t="s">
        <v>6167</v>
      </c>
      <c r="C6778" s="383" t="s">
        <v>1295</v>
      </c>
      <c r="D6778" s="384">
        <v>0.11</v>
      </c>
    </row>
    <row r="6779" spans="1:4" s="380" customFormat="1" ht="13.5" x14ac:dyDescent="0.25">
      <c r="A6779" s="383">
        <v>95313</v>
      </c>
      <c r="B6779" s="383" t="s">
        <v>6168</v>
      </c>
      <c r="C6779" s="383" t="s">
        <v>1295</v>
      </c>
      <c r="D6779" s="384">
        <v>0.12</v>
      </c>
    </row>
    <row r="6780" spans="1:4" s="380" customFormat="1" ht="13.5" x14ac:dyDescent="0.25">
      <c r="A6780" s="383">
        <v>95314</v>
      </c>
      <c r="B6780" s="383" t="s">
        <v>6169</v>
      </c>
      <c r="C6780" s="383" t="s">
        <v>1295</v>
      </c>
      <c r="D6780" s="384">
        <v>0.14000000000000001</v>
      </c>
    </row>
    <row r="6781" spans="1:4" s="380" customFormat="1" ht="13.5" x14ac:dyDescent="0.25">
      <c r="A6781" s="383">
        <v>95315</v>
      </c>
      <c r="B6781" s="383" t="s">
        <v>6170</v>
      </c>
      <c r="C6781" s="383" t="s">
        <v>1295</v>
      </c>
      <c r="D6781" s="384">
        <v>0.13</v>
      </c>
    </row>
    <row r="6782" spans="1:4" s="380" customFormat="1" ht="13.5" x14ac:dyDescent="0.25">
      <c r="A6782" s="383">
        <v>95316</v>
      </c>
      <c r="B6782" s="383" t="s">
        <v>6171</v>
      </c>
      <c r="C6782" s="383" t="s">
        <v>1295</v>
      </c>
      <c r="D6782" s="384">
        <v>0.32</v>
      </c>
    </row>
    <row r="6783" spans="1:4" s="380" customFormat="1" ht="13.5" x14ac:dyDescent="0.25">
      <c r="A6783" s="383">
        <v>95317</v>
      </c>
      <c r="B6783" s="383" t="s">
        <v>6172</v>
      </c>
      <c r="C6783" s="383" t="s">
        <v>1295</v>
      </c>
      <c r="D6783" s="384">
        <v>0.15</v>
      </c>
    </row>
    <row r="6784" spans="1:4" s="380" customFormat="1" ht="13.5" x14ac:dyDescent="0.25">
      <c r="A6784" s="383">
        <v>95318</v>
      </c>
      <c r="B6784" s="383" t="s">
        <v>6173</v>
      </c>
      <c r="C6784" s="383" t="s">
        <v>1295</v>
      </c>
      <c r="D6784" s="384">
        <v>0.17</v>
      </c>
    </row>
    <row r="6785" spans="1:4" s="380" customFormat="1" ht="13.5" x14ac:dyDescent="0.25">
      <c r="A6785" s="383">
        <v>95319</v>
      </c>
      <c r="B6785" s="383" t="s">
        <v>6174</v>
      </c>
      <c r="C6785" s="383" t="s">
        <v>1295</v>
      </c>
      <c r="D6785" s="384">
        <v>0.09</v>
      </c>
    </row>
    <row r="6786" spans="1:4" s="380" customFormat="1" ht="13.5" x14ac:dyDescent="0.25">
      <c r="A6786" s="383">
        <v>95320</v>
      </c>
      <c r="B6786" s="383" t="s">
        <v>6175</v>
      </c>
      <c r="C6786" s="383" t="s">
        <v>1295</v>
      </c>
      <c r="D6786" s="384">
        <v>0.1</v>
      </c>
    </row>
    <row r="6787" spans="1:4" s="380" customFormat="1" ht="13.5" x14ac:dyDescent="0.25">
      <c r="A6787" s="383">
        <v>95321</v>
      </c>
      <c r="B6787" s="383" t="s">
        <v>6176</v>
      </c>
      <c r="C6787" s="383" t="s">
        <v>1295</v>
      </c>
      <c r="D6787" s="384">
        <v>0.1</v>
      </c>
    </row>
    <row r="6788" spans="1:4" s="380" customFormat="1" ht="13.5" x14ac:dyDescent="0.25">
      <c r="A6788" s="383">
        <v>95322</v>
      </c>
      <c r="B6788" s="383" t="s">
        <v>6177</v>
      </c>
      <c r="C6788" s="383" t="s">
        <v>1295</v>
      </c>
      <c r="D6788" s="384">
        <v>0.04</v>
      </c>
    </row>
    <row r="6789" spans="1:4" s="380" customFormat="1" ht="13.5" x14ac:dyDescent="0.25">
      <c r="A6789" s="383">
        <v>95323</v>
      </c>
      <c r="B6789" s="383" t="s">
        <v>6178</v>
      </c>
      <c r="C6789" s="383" t="s">
        <v>1295</v>
      </c>
      <c r="D6789" s="384">
        <v>0.21</v>
      </c>
    </row>
    <row r="6790" spans="1:4" s="380" customFormat="1" ht="13.5" x14ac:dyDescent="0.25">
      <c r="A6790" s="383">
        <v>95324</v>
      </c>
      <c r="B6790" s="383" t="s">
        <v>6179</v>
      </c>
      <c r="C6790" s="383" t="s">
        <v>1295</v>
      </c>
      <c r="D6790" s="384">
        <v>0.18</v>
      </c>
    </row>
    <row r="6791" spans="1:4" s="380" customFormat="1" ht="13.5" x14ac:dyDescent="0.25">
      <c r="A6791" s="383">
        <v>95325</v>
      </c>
      <c r="B6791" s="383" t="s">
        <v>6180</v>
      </c>
      <c r="C6791" s="383" t="s">
        <v>1295</v>
      </c>
      <c r="D6791" s="384">
        <v>0.15</v>
      </c>
    </row>
    <row r="6792" spans="1:4" s="380" customFormat="1" ht="13.5" x14ac:dyDescent="0.25">
      <c r="A6792" s="383">
        <v>95326</v>
      </c>
      <c r="B6792" s="383" t="s">
        <v>6181</v>
      </c>
      <c r="C6792" s="383" t="s">
        <v>1295</v>
      </c>
      <c r="D6792" s="384">
        <v>0.08</v>
      </c>
    </row>
    <row r="6793" spans="1:4" s="380" customFormat="1" ht="13.5" x14ac:dyDescent="0.25">
      <c r="A6793" s="383">
        <v>95328</v>
      </c>
      <c r="B6793" s="383" t="s">
        <v>6182</v>
      </c>
      <c r="C6793" s="383" t="s">
        <v>1295</v>
      </c>
      <c r="D6793" s="384">
        <v>0.13</v>
      </c>
    </row>
    <row r="6794" spans="1:4" s="380" customFormat="1" ht="13.5" x14ac:dyDescent="0.25">
      <c r="A6794" s="383">
        <v>95329</v>
      </c>
      <c r="B6794" s="383" t="s">
        <v>6183</v>
      </c>
      <c r="C6794" s="383" t="s">
        <v>1295</v>
      </c>
      <c r="D6794" s="384">
        <v>0.18</v>
      </c>
    </row>
    <row r="6795" spans="1:4" s="380" customFormat="1" ht="13.5" x14ac:dyDescent="0.25">
      <c r="A6795" s="383">
        <v>95330</v>
      </c>
      <c r="B6795" s="383" t="s">
        <v>6184</v>
      </c>
      <c r="C6795" s="383" t="s">
        <v>1295</v>
      </c>
      <c r="D6795" s="384">
        <v>0.14000000000000001</v>
      </c>
    </row>
    <row r="6796" spans="1:4" s="380" customFormat="1" ht="13.5" x14ac:dyDescent="0.25">
      <c r="A6796" s="383">
        <v>95331</v>
      </c>
      <c r="B6796" s="383" t="s">
        <v>6185</v>
      </c>
      <c r="C6796" s="383" t="s">
        <v>1295</v>
      </c>
      <c r="D6796" s="384">
        <v>0.08</v>
      </c>
    </row>
    <row r="6797" spans="1:4" s="380" customFormat="1" ht="13.5" x14ac:dyDescent="0.25">
      <c r="A6797" s="383">
        <v>95332</v>
      </c>
      <c r="B6797" s="383" t="s">
        <v>6186</v>
      </c>
      <c r="C6797" s="383" t="s">
        <v>1295</v>
      </c>
      <c r="D6797" s="384">
        <v>0.46</v>
      </c>
    </row>
    <row r="6798" spans="1:4" s="380" customFormat="1" ht="13.5" x14ac:dyDescent="0.25">
      <c r="A6798" s="383">
        <v>95333</v>
      </c>
      <c r="B6798" s="383" t="s">
        <v>6187</v>
      </c>
      <c r="C6798" s="383" t="s">
        <v>1295</v>
      </c>
      <c r="D6798" s="384">
        <v>0.46</v>
      </c>
    </row>
    <row r="6799" spans="1:4" s="380" customFormat="1" ht="13.5" x14ac:dyDescent="0.25">
      <c r="A6799" s="383">
        <v>95334</v>
      </c>
      <c r="B6799" s="383" t="s">
        <v>6188</v>
      </c>
      <c r="C6799" s="383" t="s">
        <v>1295</v>
      </c>
      <c r="D6799" s="384">
        <v>0.56000000000000005</v>
      </c>
    </row>
    <row r="6800" spans="1:4" s="380" customFormat="1" ht="13.5" x14ac:dyDescent="0.25">
      <c r="A6800" s="383">
        <v>95335</v>
      </c>
      <c r="B6800" s="383" t="s">
        <v>6189</v>
      </c>
      <c r="C6800" s="383" t="s">
        <v>1295</v>
      </c>
      <c r="D6800" s="384">
        <v>0.22</v>
      </c>
    </row>
    <row r="6801" spans="1:4" s="380" customFormat="1" ht="13.5" x14ac:dyDescent="0.25">
      <c r="A6801" s="383">
        <v>95337</v>
      </c>
      <c r="B6801" s="383" t="s">
        <v>6190</v>
      </c>
      <c r="C6801" s="383" t="s">
        <v>1295</v>
      </c>
      <c r="D6801" s="384">
        <v>0.14000000000000001</v>
      </c>
    </row>
    <row r="6802" spans="1:4" s="380" customFormat="1" ht="13.5" x14ac:dyDescent="0.25">
      <c r="A6802" s="383">
        <v>95338</v>
      </c>
      <c r="B6802" s="383" t="s">
        <v>6191</v>
      </c>
      <c r="C6802" s="383" t="s">
        <v>1295</v>
      </c>
      <c r="D6802" s="384">
        <v>0.26</v>
      </c>
    </row>
    <row r="6803" spans="1:4" s="380" customFormat="1" ht="13.5" x14ac:dyDescent="0.25">
      <c r="A6803" s="383">
        <v>95339</v>
      </c>
      <c r="B6803" s="383" t="s">
        <v>6192</v>
      </c>
      <c r="C6803" s="383" t="s">
        <v>1295</v>
      </c>
      <c r="D6803" s="384">
        <v>0.21</v>
      </c>
    </row>
    <row r="6804" spans="1:4" s="380" customFormat="1" ht="13.5" x14ac:dyDescent="0.25">
      <c r="A6804" s="383">
        <v>95340</v>
      </c>
      <c r="B6804" s="383" t="s">
        <v>6193</v>
      </c>
      <c r="C6804" s="383" t="s">
        <v>1295</v>
      </c>
      <c r="D6804" s="384">
        <v>0.18</v>
      </c>
    </row>
    <row r="6805" spans="1:4" s="380" customFormat="1" ht="13.5" x14ac:dyDescent="0.25">
      <c r="A6805" s="383">
        <v>95341</v>
      </c>
      <c r="B6805" s="383" t="s">
        <v>6194</v>
      </c>
      <c r="C6805" s="383" t="s">
        <v>1295</v>
      </c>
      <c r="D6805" s="384">
        <v>0.14000000000000001</v>
      </c>
    </row>
    <row r="6806" spans="1:4" s="380" customFormat="1" ht="13.5" x14ac:dyDescent="0.25">
      <c r="A6806" s="383">
        <v>95342</v>
      </c>
      <c r="B6806" s="383" t="s">
        <v>6195</v>
      </c>
      <c r="C6806" s="383" t="s">
        <v>1295</v>
      </c>
      <c r="D6806" s="384">
        <v>0.11</v>
      </c>
    </row>
    <row r="6807" spans="1:4" s="380" customFormat="1" ht="13.5" x14ac:dyDescent="0.25">
      <c r="A6807" s="383">
        <v>95343</v>
      </c>
      <c r="B6807" s="383" t="s">
        <v>6196</v>
      </c>
      <c r="C6807" s="383" t="s">
        <v>1295</v>
      </c>
      <c r="D6807" s="384">
        <v>0.14000000000000001</v>
      </c>
    </row>
    <row r="6808" spans="1:4" s="380" customFormat="1" ht="13.5" x14ac:dyDescent="0.25">
      <c r="A6808" s="383">
        <v>95344</v>
      </c>
      <c r="B6808" s="383" t="s">
        <v>6197</v>
      </c>
      <c r="C6808" s="383" t="s">
        <v>1295</v>
      </c>
      <c r="D6808" s="384">
        <v>0.1</v>
      </c>
    </row>
    <row r="6809" spans="1:4" s="380" customFormat="1" ht="13.5" x14ac:dyDescent="0.25">
      <c r="A6809" s="383">
        <v>95345</v>
      </c>
      <c r="B6809" s="383" t="s">
        <v>6198</v>
      </c>
      <c r="C6809" s="383" t="s">
        <v>1295</v>
      </c>
      <c r="D6809" s="384">
        <v>0.4</v>
      </c>
    </row>
    <row r="6810" spans="1:4" s="380" customFormat="1" ht="13.5" x14ac:dyDescent="0.25">
      <c r="A6810" s="383">
        <v>95346</v>
      </c>
      <c r="B6810" s="383" t="s">
        <v>6199</v>
      </c>
      <c r="C6810" s="383" t="s">
        <v>1295</v>
      </c>
      <c r="D6810" s="384">
        <v>0.04</v>
      </c>
    </row>
    <row r="6811" spans="1:4" s="380" customFormat="1" ht="13.5" x14ac:dyDescent="0.25">
      <c r="A6811" s="383">
        <v>95347</v>
      </c>
      <c r="B6811" s="383" t="s">
        <v>6200</v>
      </c>
      <c r="C6811" s="383" t="s">
        <v>1295</v>
      </c>
      <c r="D6811" s="384">
        <v>0.05</v>
      </c>
    </row>
    <row r="6812" spans="1:4" s="380" customFormat="1" ht="13.5" x14ac:dyDescent="0.25">
      <c r="A6812" s="383">
        <v>95348</v>
      </c>
      <c r="B6812" s="383" t="s">
        <v>6201</v>
      </c>
      <c r="C6812" s="383" t="s">
        <v>1295</v>
      </c>
      <c r="D6812" s="384">
        <v>0.06</v>
      </c>
    </row>
    <row r="6813" spans="1:4" s="380" customFormat="1" ht="13.5" x14ac:dyDescent="0.25">
      <c r="A6813" s="383">
        <v>95349</v>
      </c>
      <c r="B6813" s="383" t="s">
        <v>6202</v>
      </c>
      <c r="C6813" s="383" t="s">
        <v>1295</v>
      </c>
      <c r="D6813" s="384">
        <v>0.04</v>
      </c>
    </row>
    <row r="6814" spans="1:4" s="380" customFormat="1" ht="13.5" x14ac:dyDescent="0.25">
      <c r="A6814" s="383">
        <v>95350</v>
      </c>
      <c r="B6814" s="383" t="s">
        <v>6203</v>
      </c>
      <c r="C6814" s="383" t="s">
        <v>1295</v>
      </c>
      <c r="D6814" s="384">
        <v>0.04</v>
      </c>
    </row>
    <row r="6815" spans="1:4" s="380" customFormat="1" ht="13.5" x14ac:dyDescent="0.25">
      <c r="A6815" s="383">
        <v>95351</v>
      </c>
      <c r="B6815" s="383" t="s">
        <v>6204</v>
      </c>
      <c r="C6815" s="383" t="s">
        <v>1295</v>
      </c>
      <c r="D6815" s="384">
        <v>0.15</v>
      </c>
    </row>
    <row r="6816" spans="1:4" s="380" customFormat="1" ht="13.5" x14ac:dyDescent="0.25">
      <c r="A6816" s="383">
        <v>95352</v>
      </c>
      <c r="B6816" s="383" t="s">
        <v>6205</v>
      </c>
      <c r="C6816" s="383" t="s">
        <v>1295</v>
      </c>
      <c r="D6816" s="384">
        <v>0.05</v>
      </c>
    </row>
    <row r="6817" spans="1:4" s="380" customFormat="1" ht="13.5" x14ac:dyDescent="0.25">
      <c r="A6817" s="383">
        <v>95354</v>
      </c>
      <c r="B6817" s="383" t="s">
        <v>6206</v>
      </c>
      <c r="C6817" s="383" t="s">
        <v>1295</v>
      </c>
      <c r="D6817" s="384">
        <v>7.0000000000000007E-2</v>
      </c>
    </row>
    <row r="6818" spans="1:4" s="380" customFormat="1" ht="13.5" x14ac:dyDescent="0.25">
      <c r="A6818" s="383">
        <v>95355</v>
      </c>
      <c r="B6818" s="383" t="s">
        <v>6207</v>
      </c>
      <c r="C6818" s="383" t="s">
        <v>1295</v>
      </c>
      <c r="D6818" s="384">
        <v>7.0000000000000007E-2</v>
      </c>
    </row>
    <row r="6819" spans="1:4" s="380" customFormat="1" ht="13.5" x14ac:dyDescent="0.25">
      <c r="A6819" s="383">
        <v>95356</v>
      </c>
      <c r="B6819" s="383" t="s">
        <v>6208</v>
      </c>
      <c r="C6819" s="383" t="s">
        <v>1295</v>
      </c>
      <c r="D6819" s="384">
        <v>0.09</v>
      </c>
    </row>
    <row r="6820" spans="1:4" s="380" customFormat="1" ht="13.5" x14ac:dyDescent="0.25">
      <c r="A6820" s="383">
        <v>95357</v>
      </c>
      <c r="B6820" s="383" t="s">
        <v>6209</v>
      </c>
      <c r="C6820" s="383" t="s">
        <v>1295</v>
      </c>
      <c r="D6820" s="384">
        <v>0.14000000000000001</v>
      </c>
    </row>
    <row r="6821" spans="1:4" s="380" customFormat="1" ht="13.5" x14ac:dyDescent="0.25">
      <c r="A6821" s="383">
        <v>95358</v>
      </c>
      <c r="B6821" s="383" t="s">
        <v>6210</v>
      </c>
      <c r="C6821" s="383" t="s">
        <v>1295</v>
      </c>
      <c r="D6821" s="384">
        <v>0.15</v>
      </c>
    </row>
    <row r="6822" spans="1:4" s="380" customFormat="1" ht="13.5" x14ac:dyDescent="0.25">
      <c r="A6822" s="383">
        <v>95359</v>
      </c>
      <c r="B6822" s="383" t="s">
        <v>6211</v>
      </c>
      <c r="C6822" s="383" t="s">
        <v>1295</v>
      </c>
      <c r="D6822" s="384">
        <v>0.15</v>
      </c>
    </row>
    <row r="6823" spans="1:4" s="380" customFormat="1" ht="13.5" x14ac:dyDescent="0.25">
      <c r="A6823" s="383">
        <v>95360</v>
      </c>
      <c r="B6823" s="383" t="s">
        <v>6212</v>
      </c>
      <c r="C6823" s="383" t="s">
        <v>1295</v>
      </c>
      <c r="D6823" s="384">
        <v>0.1</v>
      </c>
    </row>
    <row r="6824" spans="1:4" s="380" customFormat="1" ht="13.5" x14ac:dyDescent="0.25">
      <c r="A6824" s="383">
        <v>95361</v>
      </c>
      <c r="B6824" s="383" t="s">
        <v>6213</v>
      </c>
      <c r="C6824" s="383" t="s">
        <v>1295</v>
      </c>
      <c r="D6824" s="384">
        <v>0.08</v>
      </c>
    </row>
    <row r="6825" spans="1:4" s="380" customFormat="1" ht="13.5" x14ac:dyDescent="0.25">
      <c r="A6825" s="383">
        <v>95362</v>
      </c>
      <c r="B6825" s="383" t="s">
        <v>6214</v>
      </c>
      <c r="C6825" s="383" t="s">
        <v>1295</v>
      </c>
      <c r="D6825" s="384">
        <v>0.09</v>
      </c>
    </row>
    <row r="6826" spans="1:4" s="380" customFormat="1" ht="13.5" x14ac:dyDescent="0.25">
      <c r="A6826" s="383">
        <v>95363</v>
      </c>
      <c r="B6826" s="383" t="s">
        <v>6215</v>
      </c>
      <c r="C6826" s="383" t="s">
        <v>1295</v>
      </c>
      <c r="D6826" s="384">
        <v>0.11</v>
      </c>
    </row>
    <row r="6827" spans="1:4" s="380" customFormat="1" ht="13.5" x14ac:dyDescent="0.25">
      <c r="A6827" s="383">
        <v>95364</v>
      </c>
      <c r="B6827" s="383" t="s">
        <v>6216</v>
      </c>
      <c r="C6827" s="383" t="s">
        <v>1295</v>
      </c>
      <c r="D6827" s="384">
        <v>0.08</v>
      </c>
    </row>
    <row r="6828" spans="1:4" s="380" customFormat="1" ht="13.5" x14ac:dyDescent="0.25">
      <c r="A6828" s="383">
        <v>95365</v>
      </c>
      <c r="B6828" s="383" t="s">
        <v>6217</v>
      </c>
      <c r="C6828" s="383" t="s">
        <v>1295</v>
      </c>
      <c r="D6828" s="384">
        <v>0.09</v>
      </c>
    </row>
    <row r="6829" spans="1:4" s="380" customFormat="1" ht="13.5" x14ac:dyDescent="0.25">
      <c r="A6829" s="383">
        <v>95366</v>
      </c>
      <c r="B6829" s="383" t="s">
        <v>6218</v>
      </c>
      <c r="C6829" s="383" t="s">
        <v>1295</v>
      </c>
      <c r="D6829" s="384">
        <v>7.0000000000000007E-2</v>
      </c>
    </row>
    <row r="6830" spans="1:4" s="380" customFormat="1" ht="13.5" x14ac:dyDescent="0.25">
      <c r="A6830" s="383">
        <v>95367</v>
      </c>
      <c r="B6830" s="383" t="s">
        <v>6219</v>
      </c>
      <c r="C6830" s="383" t="s">
        <v>1295</v>
      </c>
      <c r="D6830" s="384">
        <v>0.08</v>
      </c>
    </row>
    <row r="6831" spans="1:4" s="380" customFormat="1" ht="13.5" x14ac:dyDescent="0.25">
      <c r="A6831" s="383">
        <v>95368</v>
      </c>
      <c r="B6831" s="383" t="s">
        <v>6220</v>
      </c>
      <c r="C6831" s="383" t="s">
        <v>1295</v>
      </c>
      <c r="D6831" s="384">
        <v>0.12</v>
      </c>
    </row>
    <row r="6832" spans="1:4" s="380" customFormat="1" ht="13.5" x14ac:dyDescent="0.25">
      <c r="A6832" s="383">
        <v>95369</v>
      </c>
      <c r="B6832" s="383" t="s">
        <v>6221</v>
      </c>
      <c r="C6832" s="383" t="s">
        <v>1295</v>
      </c>
      <c r="D6832" s="384">
        <v>0.08</v>
      </c>
    </row>
    <row r="6833" spans="1:4" s="380" customFormat="1" ht="13.5" x14ac:dyDescent="0.25">
      <c r="A6833" s="383">
        <v>95370</v>
      </c>
      <c r="B6833" s="383" t="s">
        <v>6222</v>
      </c>
      <c r="C6833" s="383" t="s">
        <v>1295</v>
      </c>
      <c r="D6833" s="384">
        <v>0.2</v>
      </c>
    </row>
    <row r="6834" spans="1:4" s="380" customFormat="1" ht="13.5" x14ac:dyDescent="0.25">
      <c r="A6834" s="383">
        <v>95371</v>
      </c>
      <c r="B6834" s="383" t="s">
        <v>6223</v>
      </c>
      <c r="C6834" s="383" t="s">
        <v>1295</v>
      </c>
      <c r="D6834" s="384">
        <v>0.26</v>
      </c>
    </row>
    <row r="6835" spans="1:4" s="380" customFormat="1" ht="13.5" x14ac:dyDescent="0.25">
      <c r="A6835" s="383">
        <v>95372</v>
      </c>
      <c r="B6835" s="383" t="s">
        <v>6224</v>
      </c>
      <c r="C6835" s="383" t="s">
        <v>1295</v>
      </c>
      <c r="D6835" s="384">
        <v>0.18</v>
      </c>
    </row>
    <row r="6836" spans="1:4" s="380" customFormat="1" ht="13.5" x14ac:dyDescent="0.25">
      <c r="A6836" s="383">
        <v>95373</v>
      </c>
      <c r="B6836" s="383" t="s">
        <v>6225</v>
      </c>
      <c r="C6836" s="383" t="s">
        <v>1295</v>
      </c>
      <c r="D6836" s="384">
        <v>0.19</v>
      </c>
    </row>
    <row r="6837" spans="1:4" s="380" customFormat="1" ht="13.5" x14ac:dyDescent="0.25">
      <c r="A6837" s="383">
        <v>95374</v>
      </c>
      <c r="B6837" s="383" t="s">
        <v>6226</v>
      </c>
      <c r="C6837" s="383" t="s">
        <v>1295</v>
      </c>
      <c r="D6837" s="384">
        <v>0.19</v>
      </c>
    </row>
    <row r="6838" spans="1:4" s="380" customFormat="1" ht="13.5" x14ac:dyDescent="0.25">
      <c r="A6838" s="383">
        <v>95375</v>
      </c>
      <c r="B6838" s="383" t="s">
        <v>6227</v>
      </c>
      <c r="C6838" s="383" t="s">
        <v>1295</v>
      </c>
      <c r="D6838" s="384">
        <v>0.17</v>
      </c>
    </row>
    <row r="6839" spans="1:4" s="380" customFormat="1" ht="13.5" x14ac:dyDescent="0.25">
      <c r="A6839" s="383">
        <v>95376</v>
      </c>
      <c r="B6839" s="383" t="s">
        <v>6228</v>
      </c>
      <c r="C6839" s="383" t="s">
        <v>1295</v>
      </c>
      <c r="D6839" s="384">
        <v>0.04</v>
      </c>
    </row>
    <row r="6840" spans="1:4" s="380" customFormat="1" ht="13.5" x14ac:dyDescent="0.25">
      <c r="A6840" s="383">
        <v>95377</v>
      </c>
      <c r="B6840" s="383" t="s">
        <v>6229</v>
      </c>
      <c r="C6840" s="383" t="s">
        <v>1295</v>
      </c>
      <c r="D6840" s="384">
        <v>0.14000000000000001</v>
      </c>
    </row>
    <row r="6841" spans="1:4" s="380" customFormat="1" ht="13.5" x14ac:dyDescent="0.25">
      <c r="A6841" s="383">
        <v>95378</v>
      </c>
      <c r="B6841" s="383" t="s">
        <v>6230</v>
      </c>
      <c r="C6841" s="383" t="s">
        <v>1295</v>
      </c>
      <c r="D6841" s="384">
        <v>0.17</v>
      </c>
    </row>
    <row r="6842" spans="1:4" s="380" customFormat="1" ht="13.5" x14ac:dyDescent="0.25">
      <c r="A6842" s="383">
        <v>95379</v>
      </c>
      <c r="B6842" s="383" t="s">
        <v>6231</v>
      </c>
      <c r="C6842" s="383" t="s">
        <v>1295</v>
      </c>
      <c r="D6842" s="384">
        <v>0.14000000000000001</v>
      </c>
    </row>
    <row r="6843" spans="1:4" s="380" customFormat="1" ht="13.5" x14ac:dyDescent="0.25">
      <c r="A6843" s="383">
        <v>95380</v>
      </c>
      <c r="B6843" s="383" t="s">
        <v>6232</v>
      </c>
      <c r="C6843" s="383" t="s">
        <v>1295</v>
      </c>
      <c r="D6843" s="384">
        <v>0.16</v>
      </c>
    </row>
    <row r="6844" spans="1:4" s="380" customFormat="1" ht="13.5" x14ac:dyDescent="0.25">
      <c r="A6844" s="383">
        <v>95382</v>
      </c>
      <c r="B6844" s="383" t="s">
        <v>6233</v>
      </c>
      <c r="C6844" s="383" t="s">
        <v>1295</v>
      </c>
      <c r="D6844" s="384">
        <v>0.17</v>
      </c>
    </row>
    <row r="6845" spans="1:4" s="380" customFormat="1" ht="13.5" x14ac:dyDescent="0.25">
      <c r="A6845" s="383">
        <v>95383</v>
      </c>
      <c r="B6845" s="383" t="s">
        <v>6234</v>
      </c>
      <c r="C6845" s="383" t="s">
        <v>1295</v>
      </c>
      <c r="D6845" s="384">
        <v>0.27</v>
      </c>
    </row>
    <row r="6846" spans="1:4" s="380" customFormat="1" ht="13.5" x14ac:dyDescent="0.25">
      <c r="A6846" s="383">
        <v>95384</v>
      </c>
      <c r="B6846" s="383" t="s">
        <v>6235</v>
      </c>
      <c r="C6846" s="383" t="s">
        <v>1295</v>
      </c>
      <c r="D6846" s="384">
        <v>0.19</v>
      </c>
    </row>
    <row r="6847" spans="1:4" s="380" customFormat="1" ht="13.5" x14ac:dyDescent="0.25">
      <c r="A6847" s="383">
        <v>95385</v>
      </c>
      <c r="B6847" s="383" t="s">
        <v>6236</v>
      </c>
      <c r="C6847" s="383" t="s">
        <v>1295</v>
      </c>
      <c r="D6847" s="384">
        <v>0.15</v>
      </c>
    </row>
    <row r="6848" spans="1:4" s="380" customFormat="1" ht="13.5" x14ac:dyDescent="0.25">
      <c r="A6848" s="383">
        <v>95386</v>
      </c>
      <c r="B6848" s="383" t="s">
        <v>6237</v>
      </c>
      <c r="C6848" s="383" t="s">
        <v>1295</v>
      </c>
      <c r="D6848" s="384">
        <v>0.1</v>
      </c>
    </row>
    <row r="6849" spans="1:4" s="380" customFormat="1" ht="13.5" x14ac:dyDescent="0.25">
      <c r="A6849" s="383">
        <v>95387</v>
      </c>
      <c r="B6849" s="383" t="s">
        <v>6238</v>
      </c>
      <c r="C6849" s="383" t="s">
        <v>1295</v>
      </c>
      <c r="D6849" s="384">
        <v>0.16</v>
      </c>
    </row>
    <row r="6850" spans="1:4" s="380" customFormat="1" ht="13.5" x14ac:dyDescent="0.25">
      <c r="A6850" s="383">
        <v>95388</v>
      </c>
      <c r="B6850" s="383" t="s">
        <v>6239</v>
      </c>
      <c r="C6850" s="383" t="s">
        <v>1295</v>
      </c>
      <c r="D6850" s="384">
        <v>0.05</v>
      </c>
    </row>
    <row r="6851" spans="1:4" s="380" customFormat="1" ht="13.5" x14ac:dyDescent="0.25">
      <c r="A6851" s="383">
        <v>95389</v>
      </c>
      <c r="B6851" s="383" t="s">
        <v>6240</v>
      </c>
      <c r="C6851" s="383" t="s">
        <v>1295</v>
      </c>
      <c r="D6851" s="384">
        <v>7.0000000000000007E-2</v>
      </c>
    </row>
    <row r="6852" spans="1:4" s="380" customFormat="1" ht="13.5" x14ac:dyDescent="0.25">
      <c r="A6852" s="383">
        <v>95390</v>
      </c>
      <c r="B6852" s="383" t="s">
        <v>6241</v>
      </c>
      <c r="C6852" s="383" t="s">
        <v>1295</v>
      </c>
      <c r="D6852" s="384">
        <v>0.06</v>
      </c>
    </row>
    <row r="6853" spans="1:4" s="380" customFormat="1" ht="13.5" x14ac:dyDescent="0.25">
      <c r="A6853" s="383">
        <v>95391</v>
      </c>
      <c r="B6853" s="383" t="s">
        <v>6242</v>
      </c>
      <c r="C6853" s="383" t="s">
        <v>1295</v>
      </c>
      <c r="D6853" s="384">
        <v>0.1</v>
      </c>
    </row>
    <row r="6854" spans="1:4" s="380" customFormat="1" ht="13.5" x14ac:dyDescent="0.25">
      <c r="A6854" s="383">
        <v>95392</v>
      </c>
      <c r="B6854" s="383" t="s">
        <v>6243</v>
      </c>
      <c r="C6854" s="383" t="s">
        <v>1295</v>
      </c>
      <c r="D6854" s="384">
        <v>0.09</v>
      </c>
    </row>
    <row r="6855" spans="1:4" s="380" customFormat="1" ht="13.5" x14ac:dyDescent="0.25">
      <c r="A6855" s="383">
        <v>95393</v>
      </c>
      <c r="B6855" s="383" t="s">
        <v>6244</v>
      </c>
      <c r="C6855" s="383" t="s">
        <v>1295</v>
      </c>
      <c r="D6855" s="384">
        <v>0.49</v>
      </c>
    </row>
    <row r="6856" spans="1:4" s="380" customFormat="1" ht="13.5" x14ac:dyDescent="0.25">
      <c r="A6856" s="383">
        <v>95394</v>
      </c>
      <c r="B6856" s="383" t="s">
        <v>6245</v>
      </c>
      <c r="C6856" s="383" t="s">
        <v>1295</v>
      </c>
      <c r="D6856" s="384">
        <v>0.39</v>
      </c>
    </row>
    <row r="6857" spans="1:4" s="380" customFormat="1" ht="13.5" x14ac:dyDescent="0.25">
      <c r="A6857" s="383">
        <v>95395</v>
      </c>
      <c r="B6857" s="383" t="s">
        <v>6246</v>
      </c>
      <c r="C6857" s="383" t="s">
        <v>1295</v>
      </c>
      <c r="D6857" s="384">
        <v>0.56000000000000005</v>
      </c>
    </row>
    <row r="6858" spans="1:4" s="380" customFormat="1" ht="13.5" x14ac:dyDescent="0.25">
      <c r="A6858" s="383">
        <v>95396</v>
      </c>
      <c r="B6858" s="383" t="s">
        <v>6247</v>
      </c>
      <c r="C6858" s="383" t="s">
        <v>1295</v>
      </c>
      <c r="D6858" s="384">
        <v>0.74</v>
      </c>
    </row>
    <row r="6859" spans="1:4" s="380" customFormat="1" ht="13.5" x14ac:dyDescent="0.25">
      <c r="A6859" s="383">
        <v>95397</v>
      </c>
      <c r="B6859" s="383" t="s">
        <v>6248</v>
      </c>
      <c r="C6859" s="383" t="s">
        <v>1295</v>
      </c>
      <c r="D6859" s="384">
        <v>0.1</v>
      </c>
    </row>
    <row r="6860" spans="1:4" s="380" customFormat="1" ht="13.5" x14ac:dyDescent="0.25">
      <c r="A6860" s="383">
        <v>95398</v>
      </c>
      <c r="B6860" s="383" t="s">
        <v>6249</v>
      </c>
      <c r="C6860" s="383" t="s">
        <v>1295</v>
      </c>
      <c r="D6860" s="384">
        <v>0.08</v>
      </c>
    </row>
    <row r="6861" spans="1:4" s="380" customFormat="1" ht="13.5" x14ac:dyDescent="0.25">
      <c r="A6861" s="383">
        <v>95399</v>
      </c>
      <c r="B6861" s="383" t="s">
        <v>6250</v>
      </c>
      <c r="C6861" s="383" t="s">
        <v>1295</v>
      </c>
      <c r="D6861" s="384">
        <v>0.04</v>
      </c>
    </row>
    <row r="6862" spans="1:4" s="380" customFormat="1" ht="13.5" x14ac:dyDescent="0.25">
      <c r="A6862" s="383">
        <v>95400</v>
      </c>
      <c r="B6862" s="383" t="s">
        <v>6251</v>
      </c>
      <c r="C6862" s="383" t="s">
        <v>1295</v>
      </c>
      <c r="D6862" s="384">
        <v>0.08</v>
      </c>
    </row>
    <row r="6863" spans="1:4" s="380" customFormat="1" ht="13.5" x14ac:dyDescent="0.25">
      <c r="A6863" s="383">
        <v>95401</v>
      </c>
      <c r="B6863" s="383" t="s">
        <v>6252</v>
      </c>
      <c r="C6863" s="383" t="s">
        <v>1295</v>
      </c>
      <c r="D6863" s="384">
        <v>0.26</v>
      </c>
    </row>
    <row r="6864" spans="1:4" s="380" customFormat="1" ht="13.5" x14ac:dyDescent="0.25">
      <c r="A6864" s="383">
        <v>95402</v>
      </c>
      <c r="B6864" s="383" t="s">
        <v>6253</v>
      </c>
      <c r="C6864" s="383" t="s">
        <v>1295</v>
      </c>
      <c r="D6864" s="384">
        <v>0.95</v>
      </c>
    </row>
    <row r="6865" spans="1:4" s="380" customFormat="1" ht="13.5" x14ac:dyDescent="0.25">
      <c r="A6865" s="383">
        <v>95403</v>
      </c>
      <c r="B6865" s="383" t="s">
        <v>6254</v>
      </c>
      <c r="C6865" s="383" t="s">
        <v>1295</v>
      </c>
      <c r="D6865" s="384">
        <v>1.08</v>
      </c>
    </row>
    <row r="6866" spans="1:4" s="380" customFormat="1" ht="13.5" x14ac:dyDescent="0.25">
      <c r="A6866" s="383">
        <v>95404</v>
      </c>
      <c r="B6866" s="383" t="s">
        <v>6255</v>
      </c>
      <c r="C6866" s="383" t="s">
        <v>1295</v>
      </c>
      <c r="D6866" s="384">
        <v>1.48</v>
      </c>
    </row>
    <row r="6867" spans="1:4" s="380" customFormat="1" ht="13.5" x14ac:dyDescent="0.25">
      <c r="A6867" s="383">
        <v>95405</v>
      </c>
      <c r="B6867" s="383" t="s">
        <v>6256</v>
      </c>
      <c r="C6867" s="383" t="s">
        <v>1295</v>
      </c>
      <c r="D6867" s="384">
        <v>0.4</v>
      </c>
    </row>
    <row r="6868" spans="1:4" s="380" customFormat="1" ht="13.5" x14ac:dyDescent="0.25">
      <c r="A6868" s="383">
        <v>95406</v>
      </c>
      <c r="B6868" s="383" t="s">
        <v>6257</v>
      </c>
      <c r="C6868" s="383" t="s">
        <v>1295</v>
      </c>
      <c r="D6868" s="384">
        <v>0.1</v>
      </c>
    </row>
    <row r="6869" spans="1:4" s="380" customFormat="1" ht="13.5" x14ac:dyDescent="0.25">
      <c r="A6869" s="383">
        <v>95407</v>
      </c>
      <c r="B6869" s="383" t="s">
        <v>6258</v>
      </c>
      <c r="C6869" s="383" t="s">
        <v>1295</v>
      </c>
      <c r="D6869" s="384">
        <v>2.58</v>
      </c>
    </row>
    <row r="6870" spans="1:4" s="380" customFormat="1" ht="13.5" x14ac:dyDescent="0.25">
      <c r="A6870" s="383">
        <v>95408</v>
      </c>
      <c r="B6870" s="383" t="s">
        <v>6259</v>
      </c>
      <c r="C6870" s="383" t="s">
        <v>806</v>
      </c>
      <c r="D6870" s="384">
        <v>7.19</v>
      </c>
    </row>
    <row r="6871" spans="1:4" s="380" customFormat="1" ht="13.5" x14ac:dyDescent="0.25">
      <c r="A6871" s="383">
        <v>95409</v>
      </c>
      <c r="B6871" s="383" t="s">
        <v>6260</v>
      </c>
      <c r="C6871" s="383" t="s">
        <v>806</v>
      </c>
      <c r="D6871" s="384">
        <v>13.9</v>
      </c>
    </row>
    <row r="6872" spans="1:4" s="380" customFormat="1" ht="13.5" x14ac:dyDescent="0.25">
      <c r="A6872" s="383">
        <v>95410</v>
      </c>
      <c r="B6872" s="383" t="s">
        <v>6261</v>
      </c>
      <c r="C6872" s="383" t="s">
        <v>806</v>
      </c>
      <c r="D6872" s="384">
        <v>6.51</v>
      </c>
    </row>
    <row r="6873" spans="1:4" s="380" customFormat="1" ht="13.5" x14ac:dyDescent="0.25">
      <c r="A6873" s="383">
        <v>95411</v>
      </c>
      <c r="B6873" s="383" t="s">
        <v>6262</v>
      </c>
      <c r="C6873" s="383" t="s">
        <v>806</v>
      </c>
      <c r="D6873" s="384">
        <v>12.43</v>
      </c>
    </row>
    <row r="6874" spans="1:4" s="380" customFormat="1" ht="13.5" x14ac:dyDescent="0.25">
      <c r="A6874" s="383">
        <v>95412</v>
      </c>
      <c r="B6874" s="383" t="s">
        <v>6263</v>
      </c>
      <c r="C6874" s="383" t="s">
        <v>806</v>
      </c>
      <c r="D6874" s="384">
        <v>14.85</v>
      </c>
    </row>
    <row r="6875" spans="1:4" s="380" customFormat="1" ht="13.5" x14ac:dyDescent="0.25">
      <c r="A6875" s="383">
        <v>95413</v>
      </c>
      <c r="B6875" s="383" t="s">
        <v>6264</v>
      </c>
      <c r="C6875" s="383" t="s">
        <v>806</v>
      </c>
      <c r="D6875" s="384">
        <v>13.51</v>
      </c>
    </row>
    <row r="6876" spans="1:4" s="380" customFormat="1" ht="13.5" x14ac:dyDescent="0.25">
      <c r="A6876" s="383">
        <v>95414</v>
      </c>
      <c r="B6876" s="383" t="s">
        <v>6265</v>
      </c>
      <c r="C6876" s="383" t="s">
        <v>806</v>
      </c>
      <c r="D6876" s="384">
        <v>67.28</v>
      </c>
    </row>
    <row r="6877" spans="1:4" s="380" customFormat="1" ht="13.5" x14ac:dyDescent="0.25">
      <c r="A6877" s="383">
        <v>95415</v>
      </c>
      <c r="B6877" s="383" t="s">
        <v>6266</v>
      </c>
      <c r="C6877" s="383" t="s">
        <v>806</v>
      </c>
      <c r="D6877" s="384">
        <v>131.06</v>
      </c>
    </row>
    <row r="6878" spans="1:4" s="380" customFormat="1" ht="13.5" x14ac:dyDescent="0.25">
      <c r="A6878" s="383">
        <v>95416</v>
      </c>
      <c r="B6878" s="383" t="s">
        <v>6267</v>
      </c>
      <c r="C6878" s="383" t="s">
        <v>806</v>
      </c>
      <c r="D6878" s="384">
        <v>11.32</v>
      </c>
    </row>
    <row r="6879" spans="1:4" s="380" customFormat="1" ht="13.5" x14ac:dyDescent="0.25">
      <c r="A6879" s="383">
        <v>95417</v>
      </c>
      <c r="B6879" s="383" t="s">
        <v>6268</v>
      </c>
      <c r="C6879" s="383" t="s">
        <v>806</v>
      </c>
      <c r="D6879" s="384">
        <v>149.18</v>
      </c>
    </row>
    <row r="6880" spans="1:4" s="380" customFormat="1" ht="13.5" x14ac:dyDescent="0.25">
      <c r="A6880" s="383">
        <v>95418</v>
      </c>
      <c r="B6880" s="383" t="s">
        <v>6269</v>
      </c>
      <c r="C6880" s="383" t="s">
        <v>806</v>
      </c>
      <c r="D6880" s="384">
        <v>203.92</v>
      </c>
    </row>
    <row r="6881" spans="1:4" s="380" customFormat="1" ht="13.5" x14ac:dyDescent="0.25">
      <c r="A6881" s="383">
        <v>95419</v>
      </c>
      <c r="B6881" s="383" t="s">
        <v>6270</v>
      </c>
      <c r="C6881" s="383" t="s">
        <v>806</v>
      </c>
      <c r="D6881" s="384">
        <v>54.86</v>
      </c>
    </row>
    <row r="6882" spans="1:4" s="380" customFormat="1" ht="13.5" x14ac:dyDescent="0.25">
      <c r="A6882" s="383">
        <v>95420</v>
      </c>
      <c r="B6882" s="383" t="s">
        <v>6271</v>
      </c>
      <c r="C6882" s="383" t="s">
        <v>806</v>
      </c>
      <c r="D6882" s="384">
        <v>77.930000000000007</v>
      </c>
    </row>
    <row r="6883" spans="1:4" s="380" customFormat="1" ht="13.5" x14ac:dyDescent="0.25">
      <c r="A6883" s="383">
        <v>95421</v>
      </c>
      <c r="B6883" s="383" t="s">
        <v>6272</v>
      </c>
      <c r="C6883" s="383" t="s">
        <v>806</v>
      </c>
      <c r="D6883" s="384">
        <v>103.03</v>
      </c>
    </row>
    <row r="6884" spans="1:4" s="380" customFormat="1" ht="13.5" x14ac:dyDescent="0.25">
      <c r="A6884" s="383">
        <v>95422</v>
      </c>
      <c r="B6884" s="383" t="s">
        <v>6273</v>
      </c>
      <c r="C6884" s="383" t="s">
        <v>806</v>
      </c>
      <c r="D6884" s="384">
        <v>36.21</v>
      </c>
    </row>
    <row r="6885" spans="1:4" s="380" customFormat="1" ht="13.5" x14ac:dyDescent="0.25">
      <c r="A6885" s="383">
        <v>95423</v>
      </c>
      <c r="B6885" s="383" t="s">
        <v>6274</v>
      </c>
      <c r="C6885" s="383" t="s">
        <v>806</v>
      </c>
      <c r="D6885" s="384">
        <v>54.96</v>
      </c>
    </row>
    <row r="6886" spans="1:4" s="380" customFormat="1" ht="13.5" x14ac:dyDescent="0.25">
      <c r="A6886" s="383">
        <v>95424</v>
      </c>
      <c r="B6886" s="383" t="s">
        <v>6275</v>
      </c>
      <c r="C6886" s="383" t="s">
        <v>806</v>
      </c>
      <c r="D6886" s="384">
        <v>14.36</v>
      </c>
    </row>
    <row r="6887" spans="1:4" s="380" customFormat="1" ht="13.5" x14ac:dyDescent="0.25">
      <c r="A6887" s="383">
        <v>100288</v>
      </c>
      <c r="B6887" s="383" t="s">
        <v>6276</v>
      </c>
      <c r="C6887" s="383" t="s">
        <v>1295</v>
      </c>
      <c r="D6887" s="384">
        <v>0.04</v>
      </c>
    </row>
    <row r="6888" spans="1:4" s="380" customFormat="1" ht="13.5" x14ac:dyDescent="0.25">
      <c r="A6888" s="383">
        <v>100289</v>
      </c>
      <c r="B6888" s="383" t="s">
        <v>6277</v>
      </c>
      <c r="C6888" s="383" t="s">
        <v>1295</v>
      </c>
      <c r="D6888" s="384">
        <v>17.95</v>
      </c>
    </row>
    <row r="6889" spans="1:4" s="380" customFormat="1" ht="13.5" x14ac:dyDescent="0.25">
      <c r="A6889" s="383">
        <v>100290</v>
      </c>
      <c r="B6889" s="383" t="s">
        <v>6278</v>
      </c>
      <c r="C6889" s="383" t="s">
        <v>1295</v>
      </c>
      <c r="D6889" s="384">
        <v>7.0000000000000007E-2</v>
      </c>
    </row>
    <row r="6890" spans="1:4" s="380" customFormat="1" ht="13.5" x14ac:dyDescent="0.25">
      <c r="A6890" s="383">
        <v>100291</v>
      </c>
      <c r="B6890" s="383" t="s">
        <v>6279</v>
      </c>
      <c r="C6890" s="383" t="s">
        <v>1295</v>
      </c>
      <c r="D6890" s="384">
        <v>0.13</v>
      </c>
    </row>
    <row r="6891" spans="1:4" s="380" customFormat="1" ht="13.5" x14ac:dyDescent="0.25">
      <c r="A6891" s="383">
        <v>100292</v>
      </c>
      <c r="B6891" s="383" t="s">
        <v>6280</v>
      </c>
      <c r="C6891" s="383" t="s">
        <v>1295</v>
      </c>
      <c r="D6891" s="384">
        <v>0.47</v>
      </c>
    </row>
    <row r="6892" spans="1:4" s="380" customFormat="1" ht="13.5" x14ac:dyDescent="0.25">
      <c r="A6892" s="383">
        <v>100293</v>
      </c>
      <c r="B6892" s="383" t="s">
        <v>6281</v>
      </c>
      <c r="C6892" s="383" t="s">
        <v>1295</v>
      </c>
      <c r="D6892" s="384">
        <v>0.13</v>
      </c>
    </row>
    <row r="6893" spans="1:4" s="380" customFormat="1" ht="13.5" x14ac:dyDescent="0.25">
      <c r="A6893" s="383">
        <v>100294</v>
      </c>
      <c r="B6893" s="383" t="s">
        <v>6282</v>
      </c>
      <c r="C6893" s="383" t="s">
        <v>1295</v>
      </c>
      <c r="D6893" s="384">
        <v>0.26</v>
      </c>
    </row>
    <row r="6894" spans="1:4" s="380" customFormat="1" ht="13.5" x14ac:dyDescent="0.25">
      <c r="A6894" s="383">
        <v>100295</v>
      </c>
      <c r="B6894" s="383" t="s">
        <v>6283</v>
      </c>
      <c r="C6894" s="383" t="s">
        <v>1295</v>
      </c>
      <c r="D6894" s="384">
        <v>0.36</v>
      </c>
    </row>
    <row r="6895" spans="1:4" s="380" customFormat="1" ht="13.5" x14ac:dyDescent="0.25">
      <c r="A6895" s="383">
        <v>100296</v>
      </c>
      <c r="B6895" s="383" t="s">
        <v>6284</v>
      </c>
      <c r="C6895" s="383" t="s">
        <v>1295</v>
      </c>
      <c r="D6895" s="384">
        <v>0.75</v>
      </c>
    </row>
    <row r="6896" spans="1:4" s="380" customFormat="1" ht="13.5" x14ac:dyDescent="0.25">
      <c r="A6896" s="383">
        <v>100297</v>
      </c>
      <c r="B6896" s="383" t="s">
        <v>6285</v>
      </c>
      <c r="C6896" s="383" t="s">
        <v>1295</v>
      </c>
      <c r="D6896" s="384">
        <v>0.85</v>
      </c>
    </row>
    <row r="6897" spans="1:4" s="380" customFormat="1" ht="13.5" x14ac:dyDescent="0.25">
      <c r="A6897" s="383">
        <v>100298</v>
      </c>
      <c r="B6897" s="383" t="s">
        <v>6286</v>
      </c>
      <c r="C6897" s="383" t="s">
        <v>1295</v>
      </c>
      <c r="D6897" s="384">
        <v>0.4</v>
      </c>
    </row>
    <row r="6898" spans="1:4" s="380" customFormat="1" ht="13.5" x14ac:dyDescent="0.25">
      <c r="A6898" s="383">
        <v>100299</v>
      </c>
      <c r="B6898" s="383" t="s">
        <v>6287</v>
      </c>
      <c r="C6898" s="383" t="s">
        <v>1295</v>
      </c>
      <c r="D6898" s="384">
        <v>0.5</v>
      </c>
    </row>
    <row r="6899" spans="1:4" s="380" customFormat="1" ht="13.5" x14ac:dyDescent="0.25">
      <c r="A6899" s="383">
        <v>100300</v>
      </c>
      <c r="B6899" s="383" t="s">
        <v>6288</v>
      </c>
      <c r="C6899" s="383" t="s">
        <v>1295</v>
      </c>
      <c r="D6899" s="384">
        <v>22.04</v>
      </c>
    </row>
    <row r="6900" spans="1:4" s="380" customFormat="1" ht="13.5" x14ac:dyDescent="0.25">
      <c r="A6900" s="383">
        <v>100301</v>
      </c>
      <c r="B6900" s="383" t="s">
        <v>6289</v>
      </c>
      <c r="C6900" s="383" t="s">
        <v>1295</v>
      </c>
      <c r="D6900" s="384">
        <v>19.940000000000001</v>
      </c>
    </row>
    <row r="6901" spans="1:4" s="380" customFormat="1" ht="13.5" x14ac:dyDescent="0.25">
      <c r="A6901" s="383">
        <v>100302</v>
      </c>
      <c r="B6901" s="383" t="s">
        <v>6290</v>
      </c>
      <c r="C6901" s="383" t="s">
        <v>1295</v>
      </c>
      <c r="D6901" s="384">
        <v>134.76</v>
      </c>
    </row>
    <row r="6902" spans="1:4" s="380" customFormat="1" ht="13.5" x14ac:dyDescent="0.25">
      <c r="A6902" s="383">
        <v>100303</v>
      </c>
      <c r="B6902" s="383" t="s">
        <v>6291</v>
      </c>
      <c r="C6902" s="383" t="s">
        <v>1295</v>
      </c>
      <c r="D6902" s="384">
        <v>19</v>
      </c>
    </row>
    <row r="6903" spans="1:4" s="380" customFormat="1" ht="13.5" x14ac:dyDescent="0.25">
      <c r="A6903" s="383">
        <v>100304</v>
      </c>
      <c r="B6903" s="383" t="s">
        <v>6292</v>
      </c>
      <c r="C6903" s="383" t="s">
        <v>1295</v>
      </c>
      <c r="D6903" s="384">
        <v>75.58</v>
      </c>
    </row>
    <row r="6904" spans="1:4" s="380" customFormat="1" ht="13.5" x14ac:dyDescent="0.25">
      <c r="A6904" s="383">
        <v>100305</v>
      </c>
      <c r="B6904" s="383" t="s">
        <v>6293</v>
      </c>
      <c r="C6904" s="383" t="s">
        <v>1295</v>
      </c>
      <c r="D6904" s="384">
        <v>94.06</v>
      </c>
    </row>
    <row r="6905" spans="1:4" s="380" customFormat="1" ht="13.5" x14ac:dyDescent="0.25">
      <c r="A6905" s="383">
        <v>100306</v>
      </c>
      <c r="B6905" s="383" t="s">
        <v>6294</v>
      </c>
      <c r="C6905" s="383" t="s">
        <v>1295</v>
      </c>
      <c r="D6905" s="384">
        <v>105.95</v>
      </c>
    </row>
    <row r="6906" spans="1:4" s="380" customFormat="1" ht="13.5" x14ac:dyDescent="0.25">
      <c r="A6906" s="383">
        <v>100307</v>
      </c>
      <c r="B6906" s="383" t="s">
        <v>6295</v>
      </c>
      <c r="C6906" s="383" t="s">
        <v>1295</v>
      </c>
      <c r="D6906" s="384">
        <v>23.04</v>
      </c>
    </row>
    <row r="6907" spans="1:4" s="380" customFormat="1" ht="13.5" x14ac:dyDescent="0.25">
      <c r="A6907" s="383">
        <v>100308</v>
      </c>
      <c r="B6907" s="383" t="s">
        <v>6296</v>
      </c>
      <c r="C6907" s="383" t="s">
        <v>1295</v>
      </c>
      <c r="D6907" s="384">
        <v>26.88</v>
      </c>
    </row>
    <row r="6908" spans="1:4" s="380" customFormat="1" ht="13.5" x14ac:dyDescent="0.25">
      <c r="A6908" s="383">
        <v>100309</v>
      </c>
      <c r="B6908" s="383" t="s">
        <v>816</v>
      </c>
      <c r="C6908" s="383" t="s">
        <v>1295</v>
      </c>
      <c r="D6908" s="384">
        <v>41.24</v>
      </c>
    </row>
    <row r="6909" spans="1:4" s="380" customFormat="1" ht="13.5" x14ac:dyDescent="0.25">
      <c r="A6909" s="383">
        <v>100310</v>
      </c>
      <c r="B6909" s="383" t="s">
        <v>6297</v>
      </c>
      <c r="C6909" s="383" t="s">
        <v>806</v>
      </c>
      <c r="D6909" s="384">
        <v>10.35</v>
      </c>
    </row>
    <row r="6910" spans="1:4" s="380" customFormat="1" ht="13.5" x14ac:dyDescent="0.25">
      <c r="A6910" s="383">
        <v>100311</v>
      </c>
      <c r="B6910" s="383" t="s">
        <v>6298</v>
      </c>
      <c r="C6910" s="383" t="s">
        <v>806</v>
      </c>
      <c r="D6910" s="384">
        <v>66.41</v>
      </c>
    </row>
    <row r="6911" spans="1:4" s="380" customFormat="1" ht="13.5" x14ac:dyDescent="0.25">
      <c r="A6911" s="383">
        <v>100312</v>
      </c>
      <c r="B6911" s="383" t="s">
        <v>6299</v>
      </c>
      <c r="C6911" s="383" t="s">
        <v>806</v>
      </c>
      <c r="D6911" s="384">
        <v>95.14</v>
      </c>
    </row>
    <row r="6912" spans="1:4" s="380" customFormat="1" ht="13.5" x14ac:dyDescent="0.25">
      <c r="A6912" s="383">
        <v>100313</v>
      </c>
      <c r="B6912" s="383" t="s">
        <v>6300</v>
      </c>
      <c r="C6912" s="383" t="s">
        <v>806</v>
      </c>
      <c r="D6912" s="384">
        <v>103.42</v>
      </c>
    </row>
    <row r="6913" spans="1:4" s="380" customFormat="1" ht="13.5" x14ac:dyDescent="0.25">
      <c r="A6913" s="383">
        <v>100314</v>
      </c>
      <c r="B6913" s="383" t="s">
        <v>6301</v>
      </c>
      <c r="C6913" s="383" t="s">
        <v>806</v>
      </c>
      <c r="D6913" s="384">
        <v>116.68</v>
      </c>
    </row>
    <row r="6914" spans="1:4" s="380" customFormat="1" ht="13.5" x14ac:dyDescent="0.25">
      <c r="A6914" s="383">
        <v>100315</v>
      </c>
      <c r="B6914" s="383" t="s">
        <v>6302</v>
      </c>
      <c r="C6914" s="383" t="s">
        <v>806</v>
      </c>
      <c r="D6914" s="384">
        <v>69.010000000000005</v>
      </c>
    </row>
    <row r="6915" spans="1:4" s="380" customFormat="1" ht="13.5" x14ac:dyDescent="0.25">
      <c r="A6915" s="383">
        <v>100316</v>
      </c>
      <c r="B6915" s="383" t="s">
        <v>6288</v>
      </c>
      <c r="C6915" s="383" t="s">
        <v>806</v>
      </c>
      <c r="D6915" s="385">
        <v>3941.08</v>
      </c>
    </row>
    <row r="6916" spans="1:4" s="380" customFormat="1" ht="13.5" x14ac:dyDescent="0.25">
      <c r="A6916" s="383">
        <v>100317</v>
      </c>
      <c r="B6916" s="383" t="s">
        <v>6303</v>
      </c>
      <c r="C6916" s="383" t="s">
        <v>806</v>
      </c>
      <c r="D6916" s="385">
        <v>24006.09</v>
      </c>
    </row>
    <row r="6917" spans="1:4" s="380" customFormat="1" ht="13.5" x14ac:dyDescent="0.25">
      <c r="A6917" s="383">
        <v>100318</v>
      </c>
      <c r="B6917" s="383" t="s">
        <v>6292</v>
      </c>
      <c r="C6917" s="383" t="s">
        <v>806</v>
      </c>
      <c r="D6917" s="385">
        <v>13528.71</v>
      </c>
    </row>
    <row r="6918" spans="1:4" s="380" customFormat="1" ht="13.5" x14ac:dyDescent="0.25">
      <c r="A6918" s="383">
        <v>100319</v>
      </c>
      <c r="B6918" s="383" t="s">
        <v>6293</v>
      </c>
      <c r="C6918" s="383" t="s">
        <v>806</v>
      </c>
      <c r="D6918" s="385">
        <v>16740.23</v>
      </c>
    </row>
    <row r="6919" spans="1:4" s="380" customFormat="1" ht="13.5" x14ac:dyDescent="0.25">
      <c r="A6919" s="383">
        <v>100320</v>
      </c>
      <c r="B6919" s="383" t="s">
        <v>6294</v>
      </c>
      <c r="C6919" s="383" t="s">
        <v>806</v>
      </c>
      <c r="D6919" s="385">
        <v>18858.12</v>
      </c>
    </row>
    <row r="6920" spans="1:4" s="380" customFormat="1" ht="13.5" x14ac:dyDescent="0.25">
      <c r="A6920" s="383">
        <v>100321</v>
      </c>
      <c r="B6920" s="383" t="s">
        <v>816</v>
      </c>
      <c r="C6920" s="383" t="s">
        <v>806</v>
      </c>
      <c r="D6920" s="385">
        <v>7342.71</v>
      </c>
    </row>
    <row r="6921" spans="1:4" s="380" customFormat="1" ht="13.5" x14ac:dyDescent="0.25">
      <c r="A6921" s="383">
        <v>100533</v>
      </c>
      <c r="B6921" s="383" t="s">
        <v>6304</v>
      </c>
      <c r="C6921" s="383" t="s">
        <v>1295</v>
      </c>
      <c r="D6921" s="384">
        <v>18.11</v>
      </c>
    </row>
    <row r="6922" spans="1:4" s="380" customFormat="1" ht="13.5" x14ac:dyDescent="0.25">
      <c r="A6922" s="383">
        <v>100534</v>
      </c>
      <c r="B6922" s="383" t="s">
        <v>6304</v>
      </c>
      <c r="C6922" s="383" t="s">
        <v>806</v>
      </c>
      <c r="D6922" s="385">
        <v>3238.81</v>
      </c>
    </row>
    <row r="6923" spans="1:4" s="380" customFormat="1" ht="13.5" x14ac:dyDescent="0.25">
      <c r="A6923" s="383">
        <v>100535</v>
      </c>
      <c r="B6923" s="383" t="s">
        <v>6305</v>
      </c>
      <c r="C6923" s="383" t="s">
        <v>1295</v>
      </c>
      <c r="D6923" s="384">
        <v>0.21</v>
      </c>
    </row>
    <row r="6924" spans="1:4" s="380" customFormat="1" ht="13.5" x14ac:dyDescent="0.25">
      <c r="A6924" s="383">
        <v>100536</v>
      </c>
      <c r="B6924" s="383" t="s">
        <v>6306</v>
      </c>
      <c r="C6924" s="383" t="s">
        <v>806</v>
      </c>
      <c r="D6924" s="384">
        <v>29.18</v>
      </c>
    </row>
    <row r="6925" spans="1:4" s="380" customFormat="1" ht="13.5" x14ac:dyDescent="0.25">
      <c r="A6925" s="383">
        <v>101284</v>
      </c>
      <c r="B6925" s="383" t="s">
        <v>6307</v>
      </c>
      <c r="C6925" s="383" t="s">
        <v>1295</v>
      </c>
      <c r="D6925" s="384">
        <v>1.1599999999999999</v>
      </c>
    </row>
    <row r="6926" spans="1:4" s="380" customFormat="1" ht="13.5" x14ac:dyDescent="0.25">
      <c r="A6926" s="383">
        <v>101285</v>
      </c>
      <c r="B6926" s="383" t="s">
        <v>6308</v>
      </c>
      <c r="C6926" s="383" t="s">
        <v>1295</v>
      </c>
      <c r="D6926" s="384">
        <v>0.36</v>
      </c>
    </row>
    <row r="6927" spans="1:4" s="380" customFormat="1" ht="13.5" x14ac:dyDescent="0.25">
      <c r="A6927" s="383">
        <v>101286</v>
      </c>
      <c r="B6927" s="383" t="s">
        <v>6309</v>
      </c>
      <c r="C6927" s="383" t="s">
        <v>806</v>
      </c>
      <c r="D6927" s="384">
        <v>13.72</v>
      </c>
    </row>
    <row r="6928" spans="1:4" s="380" customFormat="1" ht="13.5" x14ac:dyDescent="0.25">
      <c r="A6928" s="383">
        <v>101287</v>
      </c>
      <c r="B6928" s="383" t="s">
        <v>6310</v>
      </c>
      <c r="C6928" s="383" t="s">
        <v>806</v>
      </c>
      <c r="D6928" s="384">
        <v>44.8</v>
      </c>
    </row>
    <row r="6929" spans="1:4" s="380" customFormat="1" ht="13.5" x14ac:dyDescent="0.25">
      <c r="A6929" s="383">
        <v>101288</v>
      </c>
      <c r="B6929" s="383" t="s">
        <v>6311</v>
      </c>
      <c r="C6929" s="383" t="s">
        <v>806</v>
      </c>
      <c r="D6929" s="384">
        <v>10.38</v>
      </c>
    </row>
    <row r="6930" spans="1:4" s="380" customFormat="1" ht="13.5" x14ac:dyDescent="0.25">
      <c r="A6930" s="383">
        <v>101289</v>
      </c>
      <c r="B6930" s="383" t="s">
        <v>6312</v>
      </c>
      <c r="C6930" s="383" t="s">
        <v>806</v>
      </c>
      <c r="D6930" s="384">
        <v>14.19</v>
      </c>
    </row>
    <row r="6931" spans="1:4" s="380" customFormat="1" ht="13.5" x14ac:dyDescent="0.25">
      <c r="A6931" s="383">
        <v>101290</v>
      </c>
      <c r="B6931" s="383" t="s">
        <v>6313</v>
      </c>
      <c r="C6931" s="383" t="s">
        <v>806</v>
      </c>
      <c r="D6931" s="384">
        <v>18.25</v>
      </c>
    </row>
    <row r="6932" spans="1:4" s="380" customFormat="1" ht="13.5" x14ac:dyDescent="0.25">
      <c r="A6932" s="383">
        <v>101291</v>
      </c>
      <c r="B6932" s="383" t="s">
        <v>6314</v>
      </c>
      <c r="C6932" s="383" t="s">
        <v>806</v>
      </c>
      <c r="D6932" s="384">
        <v>14.71</v>
      </c>
    </row>
    <row r="6933" spans="1:4" s="380" customFormat="1" ht="13.5" x14ac:dyDescent="0.25">
      <c r="A6933" s="383">
        <v>101292</v>
      </c>
      <c r="B6933" s="383" t="s">
        <v>6315</v>
      </c>
      <c r="C6933" s="383" t="s">
        <v>806</v>
      </c>
      <c r="D6933" s="384">
        <v>16.649999999999999</v>
      </c>
    </row>
    <row r="6934" spans="1:4" s="380" customFormat="1" ht="13.5" x14ac:dyDescent="0.25">
      <c r="A6934" s="383">
        <v>101293</v>
      </c>
      <c r="B6934" s="383" t="s">
        <v>6316</v>
      </c>
      <c r="C6934" s="383" t="s">
        <v>806</v>
      </c>
      <c r="D6934" s="384">
        <v>19.66</v>
      </c>
    </row>
    <row r="6935" spans="1:4" s="380" customFormat="1" ht="13.5" x14ac:dyDescent="0.25">
      <c r="A6935" s="383">
        <v>101294</v>
      </c>
      <c r="B6935" s="383" t="s">
        <v>6317</v>
      </c>
      <c r="C6935" s="383" t="s">
        <v>806</v>
      </c>
      <c r="D6935" s="384">
        <v>19.190000000000001</v>
      </c>
    </row>
    <row r="6936" spans="1:4" s="380" customFormat="1" ht="13.5" x14ac:dyDescent="0.25">
      <c r="A6936" s="383">
        <v>101295</v>
      </c>
      <c r="B6936" s="383" t="s">
        <v>6318</v>
      </c>
      <c r="C6936" s="383" t="s">
        <v>806</v>
      </c>
      <c r="D6936" s="384">
        <v>18.43</v>
      </c>
    </row>
    <row r="6937" spans="1:4" s="380" customFormat="1" ht="13.5" x14ac:dyDescent="0.25">
      <c r="A6937" s="383">
        <v>101296</v>
      </c>
      <c r="B6937" s="383" t="s">
        <v>6319</v>
      </c>
      <c r="C6937" s="383" t="s">
        <v>806</v>
      </c>
      <c r="D6937" s="384">
        <v>21.69</v>
      </c>
    </row>
    <row r="6938" spans="1:4" s="380" customFormat="1" ht="13.5" x14ac:dyDescent="0.25">
      <c r="A6938" s="383">
        <v>101297</v>
      </c>
      <c r="B6938" s="383" t="s">
        <v>6320</v>
      </c>
      <c r="C6938" s="383" t="s">
        <v>806</v>
      </c>
      <c r="D6938" s="384">
        <v>24.29</v>
      </c>
    </row>
    <row r="6939" spans="1:4" s="380" customFormat="1" ht="13.5" x14ac:dyDescent="0.25">
      <c r="A6939" s="383">
        <v>101298</v>
      </c>
      <c r="B6939" s="383" t="s">
        <v>6321</v>
      </c>
      <c r="C6939" s="383" t="s">
        <v>806</v>
      </c>
      <c r="D6939" s="384">
        <v>12.75</v>
      </c>
    </row>
    <row r="6940" spans="1:4" s="380" customFormat="1" ht="13.5" x14ac:dyDescent="0.25">
      <c r="A6940" s="383">
        <v>101299</v>
      </c>
      <c r="B6940" s="383" t="s">
        <v>6322</v>
      </c>
      <c r="C6940" s="383" t="s">
        <v>806</v>
      </c>
      <c r="D6940" s="384">
        <v>16.41</v>
      </c>
    </row>
    <row r="6941" spans="1:4" s="380" customFormat="1" ht="13.5" x14ac:dyDescent="0.25">
      <c r="A6941" s="383">
        <v>101300</v>
      </c>
      <c r="B6941" s="383" t="s">
        <v>6323</v>
      </c>
      <c r="C6941" s="383" t="s">
        <v>806</v>
      </c>
      <c r="D6941" s="384">
        <v>13.81</v>
      </c>
    </row>
    <row r="6942" spans="1:4" s="380" customFormat="1" ht="13.5" x14ac:dyDescent="0.25">
      <c r="A6942" s="383">
        <v>101301</v>
      </c>
      <c r="B6942" s="383" t="s">
        <v>6324</v>
      </c>
      <c r="C6942" s="383" t="s">
        <v>806</v>
      </c>
      <c r="D6942" s="384">
        <v>5.86</v>
      </c>
    </row>
    <row r="6943" spans="1:4" s="380" customFormat="1" ht="13.5" x14ac:dyDescent="0.25">
      <c r="A6943" s="383">
        <v>101302</v>
      </c>
      <c r="B6943" s="383" t="s">
        <v>6325</v>
      </c>
      <c r="C6943" s="383" t="s">
        <v>806</v>
      </c>
      <c r="D6943" s="384">
        <v>29.25</v>
      </c>
    </row>
    <row r="6944" spans="1:4" s="380" customFormat="1" ht="13.5" x14ac:dyDescent="0.25">
      <c r="A6944" s="383">
        <v>101303</v>
      </c>
      <c r="B6944" s="383" t="s">
        <v>6326</v>
      </c>
      <c r="C6944" s="383" t="s">
        <v>806</v>
      </c>
      <c r="D6944" s="384">
        <v>49.89</v>
      </c>
    </row>
    <row r="6945" spans="1:4" s="380" customFormat="1" ht="13.5" x14ac:dyDescent="0.25">
      <c r="A6945" s="383">
        <v>101304</v>
      </c>
      <c r="B6945" s="383" t="s">
        <v>6327</v>
      </c>
      <c r="C6945" s="383" t="s">
        <v>806</v>
      </c>
      <c r="D6945" s="384">
        <v>25.28</v>
      </c>
    </row>
    <row r="6946" spans="1:4" s="380" customFormat="1" ht="13.5" x14ac:dyDescent="0.25">
      <c r="A6946" s="383">
        <v>101305</v>
      </c>
      <c r="B6946" s="383" t="s">
        <v>6328</v>
      </c>
      <c r="C6946" s="383" t="s">
        <v>806</v>
      </c>
      <c r="D6946" s="384">
        <v>21.49</v>
      </c>
    </row>
    <row r="6947" spans="1:4" s="380" customFormat="1" ht="13.5" x14ac:dyDescent="0.25">
      <c r="A6947" s="383">
        <v>101307</v>
      </c>
      <c r="B6947" s="383" t="s">
        <v>6329</v>
      </c>
      <c r="C6947" s="383" t="s">
        <v>806</v>
      </c>
      <c r="D6947" s="384">
        <v>18.21</v>
      </c>
    </row>
    <row r="6948" spans="1:4" s="380" customFormat="1" ht="13.5" x14ac:dyDescent="0.25">
      <c r="A6948" s="383">
        <v>101308</v>
      </c>
      <c r="B6948" s="383" t="s">
        <v>6330</v>
      </c>
      <c r="C6948" s="383" t="s">
        <v>806</v>
      </c>
      <c r="D6948" s="384">
        <v>14.47</v>
      </c>
    </row>
    <row r="6949" spans="1:4" s="380" customFormat="1" ht="13.5" x14ac:dyDescent="0.25">
      <c r="A6949" s="383">
        <v>101309</v>
      </c>
      <c r="B6949" s="383" t="s">
        <v>6331</v>
      </c>
      <c r="C6949" s="383" t="s">
        <v>806</v>
      </c>
      <c r="D6949" s="384">
        <v>19.920000000000002</v>
      </c>
    </row>
    <row r="6950" spans="1:4" s="380" customFormat="1" ht="13.5" x14ac:dyDescent="0.25">
      <c r="A6950" s="383">
        <v>101310</v>
      </c>
      <c r="B6950" s="383" t="s">
        <v>6332</v>
      </c>
      <c r="C6950" s="383" t="s">
        <v>806</v>
      </c>
      <c r="D6950" s="384">
        <v>25.28</v>
      </c>
    </row>
    <row r="6951" spans="1:4" s="380" customFormat="1" ht="13.5" x14ac:dyDescent="0.25">
      <c r="A6951" s="383">
        <v>101311</v>
      </c>
      <c r="B6951" s="383" t="s">
        <v>6333</v>
      </c>
      <c r="C6951" s="383" t="s">
        <v>806</v>
      </c>
      <c r="D6951" s="384">
        <v>19.66</v>
      </c>
    </row>
    <row r="6952" spans="1:4" s="380" customFormat="1" ht="13.5" x14ac:dyDescent="0.25">
      <c r="A6952" s="383">
        <v>101312</v>
      </c>
      <c r="B6952" s="383" t="s">
        <v>6334</v>
      </c>
      <c r="C6952" s="383" t="s">
        <v>806</v>
      </c>
      <c r="D6952" s="384">
        <v>11.95</v>
      </c>
    </row>
    <row r="6953" spans="1:4" s="380" customFormat="1" ht="13.5" x14ac:dyDescent="0.25">
      <c r="A6953" s="383">
        <v>101313</v>
      </c>
      <c r="B6953" s="383" t="s">
        <v>6335</v>
      </c>
      <c r="C6953" s="383" t="s">
        <v>806</v>
      </c>
      <c r="D6953" s="384">
        <v>63.68</v>
      </c>
    </row>
    <row r="6954" spans="1:4" s="380" customFormat="1" ht="13.5" x14ac:dyDescent="0.25">
      <c r="A6954" s="383">
        <v>101314</v>
      </c>
      <c r="B6954" s="383" t="s">
        <v>6336</v>
      </c>
      <c r="C6954" s="383" t="s">
        <v>806</v>
      </c>
      <c r="D6954" s="384">
        <v>63.76</v>
      </c>
    </row>
    <row r="6955" spans="1:4" s="380" customFormat="1" ht="13.5" x14ac:dyDescent="0.25">
      <c r="A6955" s="383">
        <v>101315</v>
      </c>
      <c r="B6955" s="383" t="s">
        <v>6337</v>
      </c>
      <c r="C6955" s="383" t="s">
        <v>806</v>
      </c>
      <c r="D6955" s="384">
        <v>77.819999999999993</v>
      </c>
    </row>
    <row r="6956" spans="1:4" s="380" customFormat="1" ht="13.5" x14ac:dyDescent="0.25">
      <c r="A6956" s="383">
        <v>101316</v>
      </c>
      <c r="B6956" s="383" t="s">
        <v>6338</v>
      </c>
      <c r="C6956" s="383" t="s">
        <v>806</v>
      </c>
      <c r="D6956" s="384">
        <v>30.59</v>
      </c>
    </row>
    <row r="6957" spans="1:4" s="380" customFormat="1" ht="13.5" x14ac:dyDescent="0.25">
      <c r="A6957" s="383">
        <v>101317</v>
      </c>
      <c r="B6957" s="383" t="s">
        <v>6339</v>
      </c>
      <c r="C6957" s="383" t="s">
        <v>806</v>
      </c>
      <c r="D6957" s="384">
        <v>159.9</v>
      </c>
    </row>
    <row r="6958" spans="1:4" s="380" customFormat="1" ht="13.5" x14ac:dyDescent="0.25">
      <c r="A6958" s="383">
        <v>101318</v>
      </c>
      <c r="B6958" s="383" t="s">
        <v>6340</v>
      </c>
      <c r="C6958" s="383" t="s">
        <v>806</v>
      </c>
      <c r="D6958" s="384">
        <v>355.09</v>
      </c>
    </row>
    <row r="6959" spans="1:4" s="380" customFormat="1" ht="13.5" x14ac:dyDescent="0.25">
      <c r="A6959" s="383">
        <v>101319</v>
      </c>
      <c r="B6959" s="383" t="s">
        <v>6341</v>
      </c>
      <c r="C6959" s="383" t="s">
        <v>806</v>
      </c>
      <c r="D6959" s="384">
        <v>50.2</v>
      </c>
    </row>
    <row r="6960" spans="1:4" s="380" customFormat="1" ht="13.5" x14ac:dyDescent="0.25">
      <c r="A6960" s="383">
        <v>101320</v>
      </c>
      <c r="B6960" s="383" t="s">
        <v>6342</v>
      </c>
      <c r="C6960" s="383" t="s">
        <v>806</v>
      </c>
      <c r="D6960" s="384">
        <v>15.13</v>
      </c>
    </row>
    <row r="6961" spans="1:4" s="380" customFormat="1" ht="13.5" x14ac:dyDescent="0.25">
      <c r="A6961" s="383">
        <v>101322</v>
      </c>
      <c r="B6961" s="383" t="s">
        <v>6343</v>
      </c>
      <c r="C6961" s="383" t="s">
        <v>806</v>
      </c>
      <c r="D6961" s="384">
        <v>19.66</v>
      </c>
    </row>
    <row r="6962" spans="1:4" s="380" customFormat="1" ht="13.5" x14ac:dyDescent="0.25">
      <c r="A6962" s="383">
        <v>101323</v>
      </c>
      <c r="B6962" s="383" t="s">
        <v>6344</v>
      </c>
      <c r="C6962" s="383" t="s">
        <v>806</v>
      </c>
      <c r="D6962" s="384">
        <v>36.21</v>
      </c>
    </row>
    <row r="6963" spans="1:4" s="380" customFormat="1" ht="13.5" x14ac:dyDescent="0.25">
      <c r="A6963" s="383">
        <v>101324</v>
      </c>
      <c r="B6963" s="383" t="s">
        <v>6345</v>
      </c>
      <c r="C6963" s="383" t="s">
        <v>806</v>
      </c>
      <c r="D6963" s="384">
        <v>6.78</v>
      </c>
    </row>
    <row r="6964" spans="1:4" s="380" customFormat="1" ht="13.5" x14ac:dyDescent="0.25">
      <c r="A6964" s="383">
        <v>101325</v>
      </c>
      <c r="B6964" s="383" t="s">
        <v>6346</v>
      </c>
      <c r="C6964" s="383" t="s">
        <v>806</v>
      </c>
      <c r="D6964" s="384">
        <v>19.48</v>
      </c>
    </row>
    <row r="6965" spans="1:4" s="380" customFormat="1" ht="13.5" x14ac:dyDescent="0.25">
      <c r="A6965" s="383">
        <v>101326</v>
      </c>
      <c r="B6965" s="383" t="s">
        <v>6347</v>
      </c>
      <c r="C6965" s="383" t="s">
        <v>806</v>
      </c>
      <c r="D6965" s="384">
        <v>8.4600000000000009</v>
      </c>
    </row>
    <row r="6966" spans="1:4" s="380" customFormat="1" ht="13.5" x14ac:dyDescent="0.25">
      <c r="A6966" s="383">
        <v>101327</v>
      </c>
      <c r="B6966" s="383" t="s">
        <v>6348</v>
      </c>
      <c r="C6966" s="383" t="s">
        <v>806</v>
      </c>
      <c r="D6966" s="384">
        <v>11.38</v>
      </c>
    </row>
    <row r="6967" spans="1:4" s="380" customFormat="1" ht="13.5" x14ac:dyDescent="0.25">
      <c r="A6967" s="383">
        <v>101328</v>
      </c>
      <c r="B6967" s="383" t="s">
        <v>6349</v>
      </c>
      <c r="C6967" s="383" t="s">
        <v>806</v>
      </c>
      <c r="D6967" s="384">
        <v>9.6</v>
      </c>
    </row>
    <row r="6968" spans="1:4" s="380" customFormat="1" ht="13.5" x14ac:dyDescent="0.25">
      <c r="A6968" s="383">
        <v>101329</v>
      </c>
      <c r="B6968" s="383" t="s">
        <v>6350</v>
      </c>
      <c r="C6968" s="383" t="s">
        <v>806</v>
      </c>
      <c r="D6968" s="384">
        <v>29.53</v>
      </c>
    </row>
    <row r="6969" spans="1:4" s="380" customFormat="1" ht="13.5" x14ac:dyDescent="0.25">
      <c r="A6969" s="383">
        <v>101330</v>
      </c>
      <c r="B6969" s="383" t="s">
        <v>6351</v>
      </c>
      <c r="C6969" s="383" t="s">
        <v>806</v>
      </c>
      <c r="D6969" s="384">
        <v>25.84</v>
      </c>
    </row>
    <row r="6970" spans="1:4" s="380" customFormat="1" ht="13.5" x14ac:dyDescent="0.25">
      <c r="A6970" s="383">
        <v>101331</v>
      </c>
      <c r="B6970" s="383" t="s">
        <v>6352</v>
      </c>
      <c r="C6970" s="383" t="s">
        <v>806</v>
      </c>
      <c r="D6970" s="384">
        <v>18.98</v>
      </c>
    </row>
    <row r="6971" spans="1:4" s="380" customFormat="1" ht="13.5" x14ac:dyDescent="0.25">
      <c r="A6971" s="383">
        <v>101332</v>
      </c>
      <c r="B6971" s="383" t="s">
        <v>6353</v>
      </c>
      <c r="C6971" s="383" t="s">
        <v>806</v>
      </c>
      <c r="D6971" s="384">
        <v>6.63</v>
      </c>
    </row>
    <row r="6972" spans="1:4" s="380" customFormat="1" ht="13.5" x14ac:dyDescent="0.25">
      <c r="A6972" s="383">
        <v>101333</v>
      </c>
      <c r="B6972" s="383" t="s">
        <v>6354</v>
      </c>
      <c r="C6972" s="383" t="s">
        <v>806</v>
      </c>
      <c r="D6972" s="384">
        <v>16.27</v>
      </c>
    </row>
    <row r="6973" spans="1:4" s="380" customFormat="1" ht="13.5" x14ac:dyDescent="0.25">
      <c r="A6973" s="383">
        <v>101334</v>
      </c>
      <c r="B6973" s="383" t="s">
        <v>6355</v>
      </c>
      <c r="C6973" s="383" t="s">
        <v>806</v>
      </c>
      <c r="D6973" s="384">
        <v>54.78</v>
      </c>
    </row>
    <row r="6974" spans="1:4" s="380" customFormat="1" ht="13.5" x14ac:dyDescent="0.25">
      <c r="A6974" s="383">
        <v>101335</v>
      </c>
      <c r="B6974" s="383" t="s">
        <v>6356</v>
      </c>
      <c r="C6974" s="383" t="s">
        <v>806</v>
      </c>
      <c r="D6974" s="384">
        <v>6.59</v>
      </c>
    </row>
    <row r="6975" spans="1:4" s="380" customFormat="1" ht="13.5" x14ac:dyDescent="0.25">
      <c r="A6975" s="383">
        <v>101336</v>
      </c>
      <c r="B6975" s="383" t="s">
        <v>6357</v>
      </c>
      <c r="C6975" s="383" t="s">
        <v>806</v>
      </c>
      <c r="D6975" s="384">
        <v>21.32</v>
      </c>
    </row>
    <row r="6976" spans="1:4" s="380" customFormat="1" ht="13.5" x14ac:dyDescent="0.25">
      <c r="A6976" s="383">
        <v>101337</v>
      </c>
      <c r="B6976" s="383" t="s">
        <v>6358</v>
      </c>
      <c r="C6976" s="383" t="s">
        <v>806</v>
      </c>
      <c r="D6976" s="384">
        <v>7.39</v>
      </c>
    </row>
    <row r="6977" spans="1:4" s="380" customFormat="1" ht="13.5" x14ac:dyDescent="0.25">
      <c r="A6977" s="383">
        <v>101338</v>
      </c>
      <c r="B6977" s="383" t="s">
        <v>6359</v>
      </c>
      <c r="C6977" s="383" t="s">
        <v>806</v>
      </c>
      <c r="D6977" s="384">
        <v>12.26</v>
      </c>
    </row>
    <row r="6978" spans="1:4" s="380" customFormat="1" ht="13.5" x14ac:dyDescent="0.25">
      <c r="A6978" s="383">
        <v>101339</v>
      </c>
      <c r="B6978" s="383" t="s">
        <v>6360</v>
      </c>
      <c r="C6978" s="383" t="s">
        <v>806</v>
      </c>
      <c r="D6978" s="384">
        <v>10.65</v>
      </c>
    </row>
    <row r="6979" spans="1:4" s="380" customFormat="1" ht="13.5" x14ac:dyDescent="0.25">
      <c r="A6979" s="383">
        <v>101340</v>
      </c>
      <c r="B6979" s="383" t="s">
        <v>6361</v>
      </c>
      <c r="C6979" s="383" t="s">
        <v>806</v>
      </c>
      <c r="D6979" s="384">
        <v>10.27</v>
      </c>
    </row>
    <row r="6980" spans="1:4" s="380" customFormat="1" ht="13.5" x14ac:dyDescent="0.25">
      <c r="A6980" s="383">
        <v>101341</v>
      </c>
      <c r="B6980" s="383" t="s">
        <v>6362</v>
      </c>
      <c r="C6980" s="383" t="s">
        <v>806</v>
      </c>
      <c r="D6980" s="384">
        <v>10.92</v>
      </c>
    </row>
    <row r="6981" spans="1:4" s="380" customFormat="1" ht="13.5" x14ac:dyDescent="0.25">
      <c r="A6981" s="383">
        <v>101342</v>
      </c>
      <c r="B6981" s="383" t="s">
        <v>6363</v>
      </c>
      <c r="C6981" s="383" t="s">
        <v>806</v>
      </c>
      <c r="D6981" s="384">
        <v>13.1</v>
      </c>
    </row>
    <row r="6982" spans="1:4" s="380" customFormat="1" ht="13.5" x14ac:dyDescent="0.25">
      <c r="A6982" s="383">
        <v>101343</v>
      </c>
      <c r="B6982" s="383" t="s">
        <v>6364</v>
      </c>
      <c r="C6982" s="383" t="s">
        <v>806</v>
      </c>
      <c r="D6982" s="384">
        <v>19.66</v>
      </c>
    </row>
    <row r="6983" spans="1:4" s="380" customFormat="1" ht="13.5" x14ac:dyDescent="0.25">
      <c r="A6983" s="383">
        <v>101344</v>
      </c>
      <c r="B6983" s="383" t="s">
        <v>6365</v>
      </c>
      <c r="C6983" s="383" t="s">
        <v>806</v>
      </c>
      <c r="D6983" s="384">
        <v>21.32</v>
      </c>
    </row>
    <row r="6984" spans="1:4" s="380" customFormat="1" ht="13.5" x14ac:dyDescent="0.25">
      <c r="A6984" s="383">
        <v>101345</v>
      </c>
      <c r="B6984" s="383" t="s">
        <v>6366</v>
      </c>
      <c r="C6984" s="383" t="s">
        <v>806</v>
      </c>
      <c r="D6984" s="384">
        <v>21.32</v>
      </c>
    </row>
    <row r="6985" spans="1:4" s="380" customFormat="1" ht="13.5" x14ac:dyDescent="0.25">
      <c r="A6985" s="383">
        <v>101346</v>
      </c>
      <c r="B6985" s="383" t="s">
        <v>6367</v>
      </c>
      <c r="C6985" s="383" t="s">
        <v>806</v>
      </c>
      <c r="D6985" s="384">
        <v>17.600000000000001</v>
      </c>
    </row>
    <row r="6986" spans="1:4" s="380" customFormat="1" ht="13.5" x14ac:dyDescent="0.25">
      <c r="A6986" s="383">
        <v>101347</v>
      </c>
      <c r="B6986" s="383" t="s">
        <v>6368</v>
      </c>
      <c r="C6986" s="383" t="s">
        <v>806</v>
      </c>
      <c r="D6986" s="384">
        <v>14.95</v>
      </c>
    </row>
    <row r="6987" spans="1:4" s="380" customFormat="1" ht="13.5" x14ac:dyDescent="0.25">
      <c r="A6987" s="383">
        <v>101348</v>
      </c>
      <c r="B6987" s="383" t="s">
        <v>6369</v>
      </c>
      <c r="C6987" s="383" t="s">
        <v>806</v>
      </c>
      <c r="D6987" s="384">
        <v>11.21</v>
      </c>
    </row>
    <row r="6988" spans="1:4" s="380" customFormat="1" ht="13.5" x14ac:dyDescent="0.25">
      <c r="A6988" s="383">
        <v>101349</v>
      </c>
      <c r="B6988" s="383" t="s">
        <v>6370</v>
      </c>
      <c r="C6988" s="383" t="s">
        <v>806</v>
      </c>
      <c r="D6988" s="384">
        <v>13.33</v>
      </c>
    </row>
    <row r="6989" spans="1:4" s="380" customFormat="1" ht="13.5" x14ac:dyDescent="0.25">
      <c r="A6989" s="383">
        <v>101350</v>
      </c>
      <c r="B6989" s="383" t="s">
        <v>6371</v>
      </c>
      <c r="C6989" s="383" t="s">
        <v>806</v>
      </c>
      <c r="D6989" s="384">
        <v>16.350000000000001</v>
      </c>
    </row>
    <row r="6990" spans="1:4" s="380" customFormat="1" ht="13.5" x14ac:dyDescent="0.25">
      <c r="A6990" s="383">
        <v>101351</v>
      </c>
      <c r="B6990" s="383" t="s">
        <v>6372</v>
      </c>
      <c r="C6990" s="383" t="s">
        <v>806</v>
      </c>
      <c r="D6990" s="384">
        <v>12.46</v>
      </c>
    </row>
    <row r="6991" spans="1:4" s="380" customFormat="1" ht="13.5" x14ac:dyDescent="0.25">
      <c r="A6991" s="383">
        <v>101352</v>
      </c>
      <c r="B6991" s="383" t="s">
        <v>6373</v>
      </c>
      <c r="C6991" s="383" t="s">
        <v>806</v>
      </c>
      <c r="D6991" s="384">
        <v>13.76</v>
      </c>
    </row>
    <row r="6992" spans="1:4" s="380" customFormat="1" ht="13.5" x14ac:dyDescent="0.25">
      <c r="A6992" s="383">
        <v>101353</v>
      </c>
      <c r="B6992" s="383" t="s">
        <v>6374</v>
      </c>
      <c r="C6992" s="383" t="s">
        <v>806</v>
      </c>
      <c r="D6992" s="384">
        <v>10.99</v>
      </c>
    </row>
    <row r="6993" spans="1:4" s="380" customFormat="1" ht="13.5" x14ac:dyDescent="0.25">
      <c r="A6993" s="383">
        <v>101354</v>
      </c>
      <c r="B6993" s="383" t="s">
        <v>6375</v>
      </c>
      <c r="C6993" s="383" t="s">
        <v>806</v>
      </c>
      <c r="D6993" s="384">
        <v>14.92</v>
      </c>
    </row>
    <row r="6994" spans="1:4" s="380" customFormat="1" ht="13.5" x14ac:dyDescent="0.25">
      <c r="A6994" s="383">
        <v>101355</v>
      </c>
      <c r="B6994" s="383" t="s">
        <v>6376</v>
      </c>
      <c r="C6994" s="383" t="s">
        <v>806</v>
      </c>
      <c r="D6994" s="384">
        <v>11.82</v>
      </c>
    </row>
    <row r="6995" spans="1:4" s="380" customFormat="1" ht="13.5" x14ac:dyDescent="0.25">
      <c r="A6995" s="383">
        <v>101356</v>
      </c>
      <c r="B6995" s="383" t="s">
        <v>6377</v>
      </c>
      <c r="C6995" s="383" t="s">
        <v>806</v>
      </c>
      <c r="D6995" s="384">
        <v>27.61</v>
      </c>
    </row>
    <row r="6996" spans="1:4" s="380" customFormat="1" ht="13.5" x14ac:dyDescent="0.25">
      <c r="A6996" s="383">
        <v>101357</v>
      </c>
      <c r="B6996" s="383" t="s">
        <v>6378</v>
      </c>
      <c r="C6996" s="383" t="s">
        <v>806</v>
      </c>
      <c r="D6996" s="384">
        <v>36.21</v>
      </c>
    </row>
    <row r="6997" spans="1:4" s="380" customFormat="1" ht="13.5" x14ac:dyDescent="0.25">
      <c r="A6997" s="383">
        <v>101358</v>
      </c>
      <c r="B6997" s="383" t="s">
        <v>6379</v>
      </c>
      <c r="C6997" s="383" t="s">
        <v>806</v>
      </c>
      <c r="D6997" s="384">
        <v>25.28</v>
      </c>
    </row>
    <row r="6998" spans="1:4" s="380" customFormat="1" ht="13.5" x14ac:dyDescent="0.25">
      <c r="A6998" s="383">
        <v>101359</v>
      </c>
      <c r="B6998" s="383" t="s">
        <v>6380</v>
      </c>
      <c r="C6998" s="383" t="s">
        <v>806</v>
      </c>
      <c r="D6998" s="384">
        <v>27.29</v>
      </c>
    </row>
    <row r="6999" spans="1:4" s="380" customFormat="1" ht="13.5" x14ac:dyDescent="0.25">
      <c r="A6999" s="383">
        <v>101360</v>
      </c>
      <c r="B6999" s="383" t="s">
        <v>6381</v>
      </c>
      <c r="C6999" s="383" t="s">
        <v>806</v>
      </c>
      <c r="D6999" s="384">
        <v>27.2</v>
      </c>
    </row>
    <row r="7000" spans="1:4" s="380" customFormat="1" ht="13.5" x14ac:dyDescent="0.25">
      <c r="A7000" s="383">
        <v>101361</v>
      </c>
      <c r="B7000" s="383" t="s">
        <v>6382</v>
      </c>
      <c r="C7000" s="383" t="s">
        <v>806</v>
      </c>
      <c r="D7000" s="384">
        <v>24.2</v>
      </c>
    </row>
    <row r="7001" spans="1:4" s="380" customFormat="1" ht="13.5" x14ac:dyDescent="0.25">
      <c r="A7001" s="383">
        <v>101362</v>
      </c>
      <c r="B7001" s="383" t="s">
        <v>6383</v>
      </c>
      <c r="C7001" s="383" t="s">
        <v>806</v>
      </c>
      <c r="D7001" s="384">
        <v>5.66</v>
      </c>
    </row>
    <row r="7002" spans="1:4" s="380" customFormat="1" ht="13.5" x14ac:dyDescent="0.25">
      <c r="A7002" s="383">
        <v>101363</v>
      </c>
      <c r="B7002" s="383" t="s">
        <v>6384</v>
      </c>
      <c r="C7002" s="383" t="s">
        <v>806</v>
      </c>
      <c r="D7002" s="384">
        <v>19.66</v>
      </c>
    </row>
    <row r="7003" spans="1:4" s="380" customFormat="1" ht="13.5" x14ac:dyDescent="0.25">
      <c r="A7003" s="383">
        <v>101364</v>
      </c>
      <c r="B7003" s="383" t="s">
        <v>6385</v>
      </c>
      <c r="C7003" s="383" t="s">
        <v>806</v>
      </c>
      <c r="D7003" s="384">
        <v>23.62</v>
      </c>
    </row>
    <row r="7004" spans="1:4" s="380" customFormat="1" ht="13.5" x14ac:dyDescent="0.25">
      <c r="A7004" s="383">
        <v>101365</v>
      </c>
      <c r="B7004" s="383" t="s">
        <v>6386</v>
      </c>
      <c r="C7004" s="383" t="s">
        <v>806</v>
      </c>
      <c r="D7004" s="384">
        <v>19.66</v>
      </c>
    </row>
    <row r="7005" spans="1:4" s="380" customFormat="1" ht="13.5" x14ac:dyDescent="0.25">
      <c r="A7005" s="383">
        <v>101366</v>
      </c>
      <c r="B7005" s="383" t="s">
        <v>6387</v>
      </c>
      <c r="C7005" s="383" t="s">
        <v>806</v>
      </c>
      <c r="D7005" s="384">
        <v>21.95</v>
      </c>
    </row>
    <row r="7006" spans="1:4" s="380" customFormat="1" ht="13.5" x14ac:dyDescent="0.25">
      <c r="A7006" s="383">
        <v>101367</v>
      </c>
      <c r="B7006" s="383" t="s">
        <v>6388</v>
      </c>
      <c r="C7006" s="383" t="s">
        <v>806</v>
      </c>
      <c r="D7006" s="384">
        <v>24.13</v>
      </c>
    </row>
    <row r="7007" spans="1:4" s="380" customFormat="1" ht="13.5" x14ac:dyDescent="0.25">
      <c r="A7007" s="383">
        <v>101368</v>
      </c>
      <c r="B7007" s="383" t="s">
        <v>6389</v>
      </c>
      <c r="C7007" s="383" t="s">
        <v>806</v>
      </c>
      <c r="D7007" s="384">
        <v>38.81</v>
      </c>
    </row>
    <row r="7008" spans="1:4" s="380" customFormat="1" ht="13.5" x14ac:dyDescent="0.25">
      <c r="A7008" s="383">
        <v>101369</v>
      </c>
      <c r="B7008" s="383" t="s">
        <v>6390</v>
      </c>
      <c r="C7008" s="383" t="s">
        <v>806</v>
      </c>
      <c r="D7008" s="384">
        <v>26.03</v>
      </c>
    </row>
    <row r="7009" spans="1:4" s="380" customFormat="1" ht="13.5" x14ac:dyDescent="0.25">
      <c r="A7009" s="383">
        <v>101370</v>
      </c>
      <c r="B7009" s="383" t="s">
        <v>6391</v>
      </c>
      <c r="C7009" s="383" t="s">
        <v>806</v>
      </c>
      <c r="D7009" s="384">
        <v>21.47</v>
      </c>
    </row>
    <row r="7010" spans="1:4" s="380" customFormat="1" ht="13.5" x14ac:dyDescent="0.25">
      <c r="A7010" s="383">
        <v>101371</v>
      </c>
      <c r="B7010" s="383" t="s">
        <v>6392</v>
      </c>
      <c r="C7010" s="383" t="s">
        <v>806</v>
      </c>
      <c r="D7010" s="384">
        <v>23</v>
      </c>
    </row>
    <row r="7011" spans="1:4" s="380" customFormat="1" ht="13.5" x14ac:dyDescent="0.25">
      <c r="A7011" s="383">
        <v>101372</v>
      </c>
      <c r="B7011" s="383" t="s">
        <v>6393</v>
      </c>
      <c r="C7011" s="383" t="s">
        <v>806</v>
      </c>
      <c r="D7011" s="384">
        <v>5.94</v>
      </c>
    </row>
    <row r="7012" spans="1:4" s="380" customFormat="1" ht="13.5" x14ac:dyDescent="0.25">
      <c r="A7012" s="383">
        <v>101373</v>
      </c>
      <c r="B7012" s="383" t="s">
        <v>6394</v>
      </c>
      <c r="C7012" s="383" t="s">
        <v>1295</v>
      </c>
      <c r="D7012" s="384">
        <v>144.77000000000001</v>
      </c>
    </row>
    <row r="7013" spans="1:4" s="380" customFormat="1" ht="13.5" x14ac:dyDescent="0.25">
      <c r="A7013" s="383">
        <v>101374</v>
      </c>
      <c r="B7013" s="383" t="s">
        <v>6063</v>
      </c>
      <c r="C7013" s="383" t="s">
        <v>806</v>
      </c>
      <c r="D7013" s="385">
        <v>3346.86</v>
      </c>
    </row>
    <row r="7014" spans="1:4" s="380" customFormat="1" ht="13.5" x14ac:dyDescent="0.25">
      <c r="A7014" s="383">
        <v>101375</v>
      </c>
      <c r="B7014" s="383" t="s">
        <v>6395</v>
      </c>
      <c r="C7014" s="383" t="s">
        <v>806</v>
      </c>
      <c r="D7014" s="385">
        <v>3396.87</v>
      </c>
    </row>
    <row r="7015" spans="1:4" s="380" customFormat="1" ht="13.5" x14ac:dyDescent="0.25">
      <c r="A7015" s="383">
        <v>101376</v>
      </c>
      <c r="B7015" s="383" t="s">
        <v>6396</v>
      </c>
      <c r="C7015" s="383" t="s">
        <v>806</v>
      </c>
      <c r="D7015" s="385">
        <v>2644.95</v>
      </c>
    </row>
    <row r="7016" spans="1:4" s="380" customFormat="1" ht="13.5" x14ac:dyDescent="0.25">
      <c r="A7016" s="383">
        <v>101377</v>
      </c>
      <c r="B7016" s="383" t="s">
        <v>6066</v>
      </c>
      <c r="C7016" s="383" t="s">
        <v>806</v>
      </c>
      <c r="D7016" s="385">
        <v>3423.04</v>
      </c>
    </row>
    <row r="7017" spans="1:4" s="380" customFormat="1" ht="13.5" x14ac:dyDescent="0.25">
      <c r="A7017" s="383">
        <v>101378</v>
      </c>
      <c r="B7017" s="383" t="s">
        <v>6289</v>
      </c>
      <c r="C7017" s="383" t="s">
        <v>806</v>
      </c>
      <c r="D7017" s="385">
        <v>3628.8</v>
      </c>
    </row>
    <row r="7018" spans="1:4" s="380" customFormat="1" ht="13.5" x14ac:dyDescent="0.25">
      <c r="A7018" s="383">
        <v>101379</v>
      </c>
      <c r="B7018" s="383" t="s">
        <v>6397</v>
      </c>
      <c r="C7018" s="383" t="s">
        <v>806</v>
      </c>
      <c r="D7018" s="385">
        <v>3505.95</v>
      </c>
    </row>
    <row r="7019" spans="1:4" s="380" customFormat="1" ht="13.5" x14ac:dyDescent="0.25">
      <c r="A7019" s="383">
        <v>101380</v>
      </c>
      <c r="B7019" s="383" t="s">
        <v>6068</v>
      </c>
      <c r="C7019" s="383" t="s">
        <v>806</v>
      </c>
      <c r="D7019" s="385">
        <v>3795.17</v>
      </c>
    </row>
    <row r="7020" spans="1:4" s="380" customFormat="1" ht="13.5" x14ac:dyDescent="0.25">
      <c r="A7020" s="383">
        <v>101381</v>
      </c>
      <c r="B7020" s="383" t="s">
        <v>6069</v>
      </c>
      <c r="C7020" s="383" t="s">
        <v>806</v>
      </c>
      <c r="D7020" s="385">
        <v>4296.9799999999996</v>
      </c>
    </row>
    <row r="7021" spans="1:4" s="380" customFormat="1" ht="13.5" x14ac:dyDescent="0.25">
      <c r="A7021" s="383">
        <v>101382</v>
      </c>
      <c r="B7021" s="383" t="s">
        <v>6398</v>
      </c>
      <c r="C7021" s="383" t="s">
        <v>806</v>
      </c>
      <c r="D7021" s="385">
        <v>3374.93</v>
      </c>
    </row>
    <row r="7022" spans="1:4" s="380" customFormat="1" ht="13.5" x14ac:dyDescent="0.25">
      <c r="A7022" s="383">
        <v>101383</v>
      </c>
      <c r="B7022" s="383" t="s">
        <v>6291</v>
      </c>
      <c r="C7022" s="383" t="s">
        <v>806</v>
      </c>
      <c r="D7022" s="385">
        <v>3449.55</v>
      </c>
    </row>
    <row r="7023" spans="1:4" s="380" customFormat="1" ht="13.5" x14ac:dyDescent="0.25">
      <c r="A7023" s="383">
        <v>101384</v>
      </c>
      <c r="B7023" s="383" t="s">
        <v>6072</v>
      </c>
      <c r="C7023" s="383" t="s">
        <v>806</v>
      </c>
      <c r="D7023" s="385">
        <v>3306.45</v>
      </c>
    </row>
    <row r="7024" spans="1:4" s="380" customFormat="1" ht="13.5" x14ac:dyDescent="0.25">
      <c r="A7024" s="383">
        <v>101385</v>
      </c>
      <c r="B7024" s="383" t="s">
        <v>6399</v>
      </c>
      <c r="C7024" s="383" t="s">
        <v>806</v>
      </c>
      <c r="D7024" s="385">
        <v>5537.43</v>
      </c>
    </row>
    <row r="7025" spans="1:4" s="380" customFormat="1" ht="13.5" x14ac:dyDescent="0.25">
      <c r="A7025" s="383">
        <v>101386</v>
      </c>
      <c r="B7025" s="383" t="s">
        <v>6074</v>
      </c>
      <c r="C7025" s="383" t="s">
        <v>806</v>
      </c>
      <c r="D7025" s="385">
        <v>3023.01</v>
      </c>
    </row>
    <row r="7026" spans="1:4" s="380" customFormat="1" ht="13.5" x14ac:dyDescent="0.25">
      <c r="A7026" s="383">
        <v>101387</v>
      </c>
      <c r="B7026" s="383" t="s">
        <v>6400</v>
      </c>
      <c r="C7026" s="383" t="s">
        <v>806</v>
      </c>
      <c r="D7026" s="385">
        <v>3198.76</v>
      </c>
    </row>
    <row r="7027" spans="1:4" s="380" customFormat="1" ht="13.5" x14ac:dyDescent="0.25">
      <c r="A7027" s="383">
        <v>101388</v>
      </c>
      <c r="B7027" s="383" t="s">
        <v>6076</v>
      </c>
      <c r="C7027" s="383" t="s">
        <v>806</v>
      </c>
      <c r="D7027" s="385">
        <v>3341.61</v>
      </c>
    </row>
    <row r="7028" spans="1:4" s="380" customFormat="1" ht="13.5" x14ac:dyDescent="0.25">
      <c r="A7028" s="383">
        <v>101389</v>
      </c>
      <c r="B7028" s="383" t="s">
        <v>6077</v>
      </c>
      <c r="C7028" s="383" t="s">
        <v>806</v>
      </c>
      <c r="D7028" s="385">
        <v>1504.77</v>
      </c>
    </row>
    <row r="7029" spans="1:4" s="380" customFormat="1" ht="13.5" x14ac:dyDescent="0.25">
      <c r="A7029" s="383">
        <v>101390</v>
      </c>
      <c r="B7029" s="383" t="s">
        <v>6401</v>
      </c>
      <c r="C7029" s="383" t="s">
        <v>806</v>
      </c>
      <c r="D7029" s="385">
        <v>6608.95</v>
      </c>
    </row>
    <row r="7030" spans="1:4" s="380" customFormat="1" ht="13.5" x14ac:dyDescent="0.25">
      <c r="A7030" s="383">
        <v>101391</v>
      </c>
      <c r="B7030" s="383" t="s">
        <v>6402</v>
      </c>
      <c r="C7030" s="383" t="s">
        <v>806</v>
      </c>
      <c r="D7030" s="385">
        <v>4302.6000000000004</v>
      </c>
    </row>
    <row r="7031" spans="1:4" s="380" customFormat="1" ht="13.5" x14ac:dyDescent="0.25">
      <c r="A7031" s="383">
        <v>101392</v>
      </c>
      <c r="B7031" s="383" t="s">
        <v>6403</v>
      </c>
      <c r="C7031" s="383" t="s">
        <v>806</v>
      </c>
      <c r="D7031" s="385">
        <v>3201.49</v>
      </c>
    </row>
    <row r="7032" spans="1:4" s="380" customFormat="1" ht="13.5" x14ac:dyDescent="0.25">
      <c r="A7032" s="383">
        <v>101394</v>
      </c>
      <c r="B7032" s="383" t="s">
        <v>6082</v>
      </c>
      <c r="C7032" s="383" t="s">
        <v>806</v>
      </c>
      <c r="D7032" s="385">
        <v>4064.03</v>
      </c>
    </row>
    <row r="7033" spans="1:4" s="380" customFormat="1" ht="13.5" x14ac:dyDescent="0.25">
      <c r="A7033" s="383">
        <v>101395</v>
      </c>
      <c r="B7033" s="383" t="s">
        <v>6404</v>
      </c>
      <c r="C7033" s="383" t="s">
        <v>806</v>
      </c>
      <c r="D7033" s="385">
        <v>3614.84</v>
      </c>
    </row>
    <row r="7034" spans="1:4" s="380" customFormat="1" ht="13.5" x14ac:dyDescent="0.25">
      <c r="A7034" s="383">
        <v>101396</v>
      </c>
      <c r="B7034" s="383" t="s">
        <v>6405</v>
      </c>
      <c r="C7034" s="383" t="s">
        <v>806</v>
      </c>
      <c r="D7034" s="385">
        <v>4282.5200000000004</v>
      </c>
    </row>
    <row r="7035" spans="1:4" s="380" customFormat="1" ht="13.5" x14ac:dyDescent="0.25">
      <c r="A7035" s="383">
        <v>101397</v>
      </c>
      <c r="B7035" s="383" t="s">
        <v>6084</v>
      </c>
      <c r="C7035" s="383" t="s">
        <v>806</v>
      </c>
      <c r="D7035" s="385">
        <v>4276.8999999999996</v>
      </c>
    </row>
    <row r="7036" spans="1:4" s="380" customFormat="1" ht="13.5" x14ac:dyDescent="0.25">
      <c r="A7036" s="383">
        <v>101398</v>
      </c>
      <c r="B7036" s="383" t="s">
        <v>6406</v>
      </c>
      <c r="C7036" s="383" t="s">
        <v>806</v>
      </c>
      <c r="D7036" s="385">
        <v>2896.24</v>
      </c>
    </row>
    <row r="7037" spans="1:4" s="380" customFormat="1" ht="13.5" x14ac:dyDescent="0.25">
      <c r="A7037" s="383">
        <v>101399</v>
      </c>
      <c r="B7037" s="383" t="s">
        <v>6086</v>
      </c>
      <c r="C7037" s="383" t="s">
        <v>806</v>
      </c>
      <c r="D7037" s="385">
        <v>4341.59</v>
      </c>
    </row>
    <row r="7038" spans="1:4" s="380" customFormat="1" ht="13.5" x14ac:dyDescent="0.25">
      <c r="A7038" s="383">
        <v>101400</v>
      </c>
      <c r="B7038" s="383" t="s">
        <v>6407</v>
      </c>
      <c r="C7038" s="383" t="s">
        <v>806</v>
      </c>
      <c r="D7038" s="385">
        <v>4345.28</v>
      </c>
    </row>
    <row r="7039" spans="1:4" s="380" customFormat="1" ht="13.5" x14ac:dyDescent="0.25">
      <c r="A7039" s="383">
        <v>101401</v>
      </c>
      <c r="B7039" s="383" t="s">
        <v>6088</v>
      </c>
      <c r="C7039" s="383" t="s">
        <v>806</v>
      </c>
      <c r="D7039" s="385">
        <v>5838.87</v>
      </c>
    </row>
    <row r="7040" spans="1:4" s="380" customFormat="1" ht="13.5" x14ac:dyDescent="0.25">
      <c r="A7040" s="383">
        <v>101402</v>
      </c>
      <c r="B7040" s="383" t="s">
        <v>6089</v>
      </c>
      <c r="C7040" s="383" t="s">
        <v>806</v>
      </c>
      <c r="D7040" s="385">
        <v>4223.8999999999996</v>
      </c>
    </row>
    <row r="7041" spans="1:4" s="380" customFormat="1" ht="13.5" x14ac:dyDescent="0.25">
      <c r="A7041" s="383">
        <v>101403</v>
      </c>
      <c r="B7041" s="383" t="s">
        <v>6394</v>
      </c>
      <c r="C7041" s="383" t="s">
        <v>806</v>
      </c>
      <c r="D7041" s="385">
        <v>25761.91</v>
      </c>
    </row>
    <row r="7042" spans="1:4" s="380" customFormat="1" ht="13.5" x14ac:dyDescent="0.25">
      <c r="A7042" s="383">
        <v>101404</v>
      </c>
      <c r="B7042" s="383" t="s">
        <v>6156</v>
      </c>
      <c r="C7042" s="383" t="s">
        <v>806</v>
      </c>
      <c r="D7042" s="385">
        <v>19563.55</v>
      </c>
    </row>
    <row r="7043" spans="1:4" s="380" customFormat="1" ht="13.5" x14ac:dyDescent="0.25">
      <c r="A7043" s="383">
        <v>101405</v>
      </c>
      <c r="B7043" s="383" t="s">
        <v>6157</v>
      </c>
      <c r="C7043" s="383" t="s">
        <v>806</v>
      </c>
      <c r="D7043" s="385">
        <v>18200.560000000001</v>
      </c>
    </row>
    <row r="7044" spans="1:4" s="380" customFormat="1" ht="13.5" x14ac:dyDescent="0.25">
      <c r="A7044" s="383">
        <v>101407</v>
      </c>
      <c r="B7044" s="383" t="s">
        <v>6090</v>
      </c>
      <c r="C7044" s="383" t="s">
        <v>806</v>
      </c>
      <c r="D7044" s="385">
        <v>4296.9799999999996</v>
      </c>
    </row>
    <row r="7045" spans="1:4" s="380" customFormat="1" ht="13.5" x14ac:dyDescent="0.25">
      <c r="A7045" s="383">
        <v>101408</v>
      </c>
      <c r="B7045" s="383" t="s">
        <v>6091</v>
      </c>
      <c r="C7045" s="383" t="s">
        <v>806</v>
      </c>
      <c r="D7045" s="385">
        <v>4313.53</v>
      </c>
    </row>
    <row r="7046" spans="1:4" s="380" customFormat="1" ht="13.5" x14ac:dyDescent="0.25">
      <c r="A7046" s="383">
        <v>101409</v>
      </c>
      <c r="B7046" s="383" t="s">
        <v>6408</v>
      </c>
      <c r="C7046" s="383" t="s">
        <v>806</v>
      </c>
      <c r="D7046" s="385">
        <v>3411.57</v>
      </c>
    </row>
    <row r="7047" spans="1:4" s="380" customFormat="1" ht="13.5" x14ac:dyDescent="0.25">
      <c r="A7047" s="383">
        <v>101410</v>
      </c>
      <c r="B7047" s="383" t="s">
        <v>6141</v>
      </c>
      <c r="C7047" s="383" t="s">
        <v>806</v>
      </c>
      <c r="D7047" s="385">
        <v>4185.5600000000004</v>
      </c>
    </row>
    <row r="7048" spans="1:4" s="380" customFormat="1" ht="13.5" x14ac:dyDescent="0.25">
      <c r="A7048" s="383">
        <v>101411</v>
      </c>
      <c r="B7048" s="383" t="s">
        <v>6409</v>
      </c>
      <c r="C7048" s="383" t="s">
        <v>806</v>
      </c>
      <c r="D7048" s="385">
        <v>4307.3100000000004</v>
      </c>
    </row>
    <row r="7049" spans="1:4" s="380" customFormat="1" ht="13.5" x14ac:dyDescent="0.25">
      <c r="A7049" s="383">
        <v>101412</v>
      </c>
      <c r="B7049" s="383" t="s">
        <v>6410</v>
      </c>
      <c r="C7049" s="383" t="s">
        <v>806</v>
      </c>
      <c r="D7049" s="385">
        <v>4322.12</v>
      </c>
    </row>
    <row r="7050" spans="1:4" s="380" customFormat="1" ht="13.5" x14ac:dyDescent="0.25">
      <c r="A7050" s="383">
        <v>101413</v>
      </c>
      <c r="B7050" s="383" t="s">
        <v>6093</v>
      </c>
      <c r="C7050" s="383" t="s">
        <v>806</v>
      </c>
      <c r="D7050" s="385">
        <v>4352.2</v>
      </c>
    </row>
    <row r="7051" spans="1:4" s="380" customFormat="1" ht="13.5" x14ac:dyDescent="0.25">
      <c r="A7051" s="383">
        <v>101414</v>
      </c>
      <c r="B7051" s="383" t="s">
        <v>6411</v>
      </c>
      <c r="C7051" s="383" t="s">
        <v>806</v>
      </c>
      <c r="D7051" s="385">
        <v>3608.54</v>
      </c>
    </row>
    <row r="7052" spans="1:4" s="380" customFormat="1" ht="13.5" x14ac:dyDescent="0.25">
      <c r="A7052" s="383">
        <v>101415</v>
      </c>
      <c r="B7052" s="383" t="s">
        <v>6412</v>
      </c>
      <c r="C7052" s="383" t="s">
        <v>806</v>
      </c>
      <c r="D7052" s="385">
        <v>4540.58</v>
      </c>
    </row>
    <row r="7053" spans="1:4" s="380" customFormat="1" ht="13.5" x14ac:dyDescent="0.25">
      <c r="A7053" s="383">
        <v>101416</v>
      </c>
      <c r="B7053" s="383" t="s">
        <v>6296</v>
      </c>
      <c r="C7053" s="383" t="s">
        <v>806</v>
      </c>
      <c r="D7053" s="385">
        <v>4839.0600000000004</v>
      </c>
    </row>
    <row r="7054" spans="1:4" s="380" customFormat="1" ht="13.5" x14ac:dyDescent="0.25">
      <c r="A7054" s="383">
        <v>101417</v>
      </c>
      <c r="B7054" s="383" t="s">
        <v>6413</v>
      </c>
      <c r="C7054" s="383" t="s">
        <v>806</v>
      </c>
      <c r="D7054" s="385">
        <v>4157.8900000000003</v>
      </c>
    </row>
    <row r="7055" spans="1:4" s="380" customFormat="1" ht="13.5" x14ac:dyDescent="0.25">
      <c r="A7055" s="383">
        <v>101418</v>
      </c>
      <c r="B7055" s="383" t="s">
        <v>6414</v>
      </c>
      <c r="C7055" s="383" t="s">
        <v>806</v>
      </c>
      <c r="D7055" s="385">
        <v>3297.7</v>
      </c>
    </row>
    <row r="7056" spans="1:4" s="380" customFormat="1" ht="13.5" x14ac:dyDescent="0.25">
      <c r="A7056" s="383">
        <v>101419</v>
      </c>
      <c r="B7056" s="383" t="s">
        <v>6415</v>
      </c>
      <c r="C7056" s="383" t="s">
        <v>806</v>
      </c>
      <c r="D7056" s="385">
        <v>4461.67</v>
      </c>
    </row>
    <row r="7057" spans="1:4" s="380" customFormat="1" ht="13.5" x14ac:dyDescent="0.25">
      <c r="A7057" s="383">
        <v>101420</v>
      </c>
      <c r="B7057" s="383" t="s">
        <v>6416</v>
      </c>
      <c r="C7057" s="383" t="s">
        <v>806</v>
      </c>
      <c r="D7057" s="385">
        <v>3415.39</v>
      </c>
    </row>
    <row r="7058" spans="1:4" s="380" customFormat="1" ht="13.5" x14ac:dyDescent="0.25">
      <c r="A7058" s="383">
        <v>101421</v>
      </c>
      <c r="B7058" s="383" t="s">
        <v>6417</v>
      </c>
      <c r="C7058" s="383" t="s">
        <v>806</v>
      </c>
      <c r="D7058" s="385">
        <v>4425.42</v>
      </c>
    </row>
    <row r="7059" spans="1:4" s="380" customFormat="1" ht="13.5" x14ac:dyDescent="0.25">
      <c r="A7059" s="383">
        <v>101422</v>
      </c>
      <c r="B7059" s="383" t="s">
        <v>6418</v>
      </c>
      <c r="C7059" s="383" t="s">
        <v>806</v>
      </c>
      <c r="D7059" s="385">
        <v>3362.37</v>
      </c>
    </row>
    <row r="7060" spans="1:4" s="380" customFormat="1" ht="13.5" x14ac:dyDescent="0.25">
      <c r="A7060" s="383">
        <v>101423</v>
      </c>
      <c r="B7060" s="383" t="s">
        <v>6419</v>
      </c>
      <c r="C7060" s="383" t="s">
        <v>806</v>
      </c>
      <c r="D7060" s="385">
        <v>3348.28</v>
      </c>
    </row>
    <row r="7061" spans="1:4" s="380" customFormat="1" ht="13.5" x14ac:dyDescent="0.25">
      <c r="A7061" s="383">
        <v>101424</v>
      </c>
      <c r="B7061" s="383" t="s">
        <v>6420</v>
      </c>
      <c r="C7061" s="383" t="s">
        <v>806</v>
      </c>
      <c r="D7061" s="385">
        <v>3377.06</v>
      </c>
    </row>
    <row r="7062" spans="1:4" s="380" customFormat="1" ht="13.5" x14ac:dyDescent="0.25">
      <c r="A7062" s="383">
        <v>101425</v>
      </c>
      <c r="B7062" s="383" t="s">
        <v>6421</v>
      </c>
      <c r="C7062" s="383" t="s">
        <v>806</v>
      </c>
      <c r="D7062" s="385">
        <v>1837.54</v>
      </c>
    </row>
    <row r="7063" spans="1:4" s="380" customFormat="1" ht="13.5" x14ac:dyDescent="0.25">
      <c r="A7063" s="383">
        <v>101426</v>
      </c>
      <c r="B7063" s="383" t="s">
        <v>6422</v>
      </c>
      <c r="C7063" s="383" t="s">
        <v>806</v>
      </c>
      <c r="D7063" s="385">
        <v>3665.75</v>
      </c>
    </row>
    <row r="7064" spans="1:4" s="380" customFormat="1" ht="13.5" x14ac:dyDescent="0.25">
      <c r="A7064" s="383">
        <v>101427</v>
      </c>
      <c r="B7064" s="383" t="s">
        <v>6106</v>
      </c>
      <c r="C7064" s="383" t="s">
        <v>806</v>
      </c>
      <c r="D7064" s="385">
        <v>3312.38</v>
      </c>
    </row>
    <row r="7065" spans="1:4" s="380" customFormat="1" ht="13.5" x14ac:dyDescent="0.25">
      <c r="A7065" s="383">
        <v>101428</v>
      </c>
      <c r="B7065" s="383" t="s">
        <v>6423</v>
      </c>
      <c r="C7065" s="383" t="s">
        <v>806</v>
      </c>
      <c r="D7065" s="385">
        <v>3231.04</v>
      </c>
    </row>
    <row r="7066" spans="1:4" s="380" customFormat="1" ht="13.5" x14ac:dyDescent="0.25">
      <c r="A7066" s="383">
        <v>101429</v>
      </c>
      <c r="B7066" s="383" t="s">
        <v>6424</v>
      </c>
      <c r="C7066" s="383" t="s">
        <v>806</v>
      </c>
      <c r="D7066" s="385">
        <v>3372.72</v>
      </c>
    </row>
    <row r="7067" spans="1:4" s="380" customFormat="1" ht="13.5" x14ac:dyDescent="0.25">
      <c r="A7067" s="383">
        <v>101430</v>
      </c>
      <c r="B7067" s="383" t="s">
        <v>6425</v>
      </c>
      <c r="C7067" s="383" t="s">
        <v>806</v>
      </c>
      <c r="D7067" s="385">
        <v>3849.21</v>
      </c>
    </row>
    <row r="7068" spans="1:4" s="380" customFormat="1" ht="13.5" x14ac:dyDescent="0.25">
      <c r="A7068" s="383">
        <v>101431</v>
      </c>
      <c r="B7068" s="383" t="s">
        <v>6109</v>
      </c>
      <c r="C7068" s="383" t="s">
        <v>806</v>
      </c>
      <c r="D7068" s="385">
        <v>4127.82</v>
      </c>
    </row>
    <row r="7069" spans="1:4" s="380" customFormat="1" ht="13.5" x14ac:dyDescent="0.25">
      <c r="A7069" s="383">
        <v>101432</v>
      </c>
      <c r="B7069" s="383" t="s">
        <v>6426</v>
      </c>
      <c r="C7069" s="383" t="s">
        <v>806</v>
      </c>
      <c r="D7069" s="385">
        <v>3377.06</v>
      </c>
    </row>
    <row r="7070" spans="1:4" s="380" customFormat="1" ht="13.5" x14ac:dyDescent="0.25">
      <c r="A7070" s="383">
        <v>101433</v>
      </c>
      <c r="B7070" s="383" t="s">
        <v>6111</v>
      </c>
      <c r="C7070" s="383" t="s">
        <v>806</v>
      </c>
      <c r="D7070" s="385">
        <v>3377.06</v>
      </c>
    </row>
    <row r="7071" spans="1:4" s="380" customFormat="1" ht="13.5" x14ac:dyDescent="0.25">
      <c r="A7071" s="383">
        <v>101434</v>
      </c>
      <c r="B7071" s="383" t="s">
        <v>6427</v>
      </c>
      <c r="C7071" s="383" t="s">
        <v>806</v>
      </c>
      <c r="D7071" s="385">
        <v>3798.66</v>
      </c>
    </row>
    <row r="7072" spans="1:4" s="380" customFormat="1" ht="13.5" x14ac:dyDescent="0.25">
      <c r="A7072" s="383">
        <v>101435</v>
      </c>
      <c r="B7072" s="383" t="s">
        <v>6428</v>
      </c>
      <c r="C7072" s="383" t="s">
        <v>806</v>
      </c>
      <c r="D7072" s="385">
        <v>3375.38</v>
      </c>
    </row>
    <row r="7073" spans="1:4" s="380" customFormat="1" ht="13.5" x14ac:dyDescent="0.25">
      <c r="A7073" s="383">
        <v>101436</v>
      </c>
      <c r="B7073" s="383" t="s">
        <v>6113</v>
      </c>
      <c r="C7073" s="383" t="s">
        <v>806</v>
      </c>
      <c r="D7073" s="385">
        <v>3436.37</v>
      </c>
    </row>
    <row r="7074" spans="1:4" s="380" customFormat="1" ht="13.5" x14ac:dyDescent="0.25">
      <c r="A7074" s="383">
        <v>101437</v>
      </c>
      <c r="B7074" s="383" t="s">
        <v>6429</v>
      </c>
      <c r="C7074" s="383" t="s">
        <v>806</v>
      </c>
      <c r="D7074" s="385">
        <v>3898.02</v>
      </c>
    </row>
    <row r="7075" spans="1:4" s="380" customFormat="1" ht="13.5" x14ac:dyDescent="0.25">
      <c r="A7075" s="383">
        <v>101438</v>
      </c>
      <c r="B7075" s="383" t="s">
        <v>6115</v>
      </c>
      <c r="C7075" s="383" t="s">
        <v>806</v>
      </c>
      <c r="D7075" s="385">
        <v>4558.47</v>
      </c>
    </row>
    <row r="7076" spans="1:4" s="380" customFormat="1" ht="13.5" x14ac:dyDescent="0.25">
      <c r="A7076" s="383">
        <v>101439</v>
      </c>
      <c r="B7076" s="383" t="s">
        <v>6116</v>
      </c>
      <c r="C7076" s="383" t="s">
        <v>806</v>
      </c>
      <c r="D7076" s="385">
        <v>3709.41</v>
      </c>
    </row>
    <row r="7077" spans="1:4" s="380" customFormat="1" ht="13.5" x14ac:dyDescent="0.25">
      <c r="A7077" s="383">
        <v>101440</v>
      </c>
      <c r="B7077" s="383" t="s">
        <v>6430</v>
      </c>
      <c r="C7077" s="383" t="s">
        <v>806</v>
      </c>
      <c r="D7077" s="385">
        <v>3992.36</v>
      </c>
    </row>
    <row r="7078" spans="1:4" s="380" customFormat="1" ht="13.5" x14ac:dyDescent="0.25">
      <c r="A7078" s="383">
        <v>101441</v>
      </c>
      <c r="B7078" s="383" t="s">
        <v>6118</v>
      </c>
      <c r="C7078" s="383" t="s">
        <v>806</v>
      </c>
      <c r="D7078" s="385">
        <v>3387.35</v>
      </c>
    </row>
    <row r="7079" spans="1:4" s="380" customFormat="1" ht="13.5" x14ac:dyDescent="0.25">
      <c r="A7079" s="383">
        <v>101442</v>
      </c>
      <c r="B7079" s="383" t="s">
        <v>6431</v>
      </c>
      <c r="C7079" s="383" t="s">
        <v>806</v>
      </c>
      <c r="D7079" s="385">
        <v>3370.66</v>
      </c>
    </row>
    <row r="7080" spans="1:4" s="380" customFormat="1" ht="13.5" x14ac:dyDescent="0.25">
      <c r="A7080" s="383">
        <v>101443</v>
      </c>
      <c r="B7080" s="383" t="s">
        <v>6119</v>
      </c>
      <c r="C7080" s="383" t="s">
        <v>806</v>
      </c>
      <c r="D7080" s="385">
        <v>3567.79</v>
      </c>
    </row>
    <row r="7081" spans="1:4" s="380" customFormat="1" ht="13.5" x14ac:dyDescent="0.25">
      <c r="A7081" s="383">
        <v>101444</v>
      </c>
      <c r="B7081" s="383" t="s">
        <v>6122</v>
      </c>
      <c r="C7081" s="383" t="s">
        <v>806</v>
      </c>
      <c r="D7081" s="385">
        <v>4591.88</v>
      </c>
    </row>
    <row r="7082" spans="1:4" s="380" customFormat="1" ht="13.5" x14ac:dyDescent="0.25">
      <c r="A7082" s="383">
        <v>101445</v>
      </c>
      <c r="B7082" s="383" t="s">
        <v>6123</v>
      </c>
      <c r="C7082" s="383" t="s">
        <v>806</v>
      </c>
      <c r="D7082" s="385">
        <v>4313.53</v>
      </c>
    </row>
    <row r="7083" spans="1:4" s="380" customFormat="1" ht="13.5" x14ac:dyDescent="0.25">
      <c r="A7083" s="383">
        <v>101446</v>
      </c>
      <c r="B7083" s="383" t="s">
        <v>6124</v>
      </c>
      <c r="C7083" s="383" t="s">
        <v>806</v>
      </c>
      <c r="D7083" s="385">
        <v>4504.3</v>
      </c>
    </row>
    <row r="7084" spans="1:4" s="380" customFormat="1" ht="13.5" x14ac:dyDescent="0.25">
      <c r="A7084" s="383">
        <v>101447</v>
      </c>
      <c r="B7084" s="383" t="s">
        <v>6125</v>
      </c>
      <c r="C7084" s="383" t="s">
        <v>806</v>
      </c>
      <c r="D7084" s="385">
        <v>4753.78</v>
      </c>
    </row>
    <row r="7085" spans="1:4" s="380" customFormat="1" ht="13.5" x14ac:dyDescent="0.25">
      <c r="A7085" s="383">
        <v>101448</v>
      </c>
      <c r="B7085" s="383" t="s">
        <v>6126</v>
      </c>
      <c r="C7085" s="383" t="s">
        <v>806</v>
      </c>
      <c r="D7085" s="385">
        <v>4742.25</v>
      </c>
    </row>
    <row r="7086" spans="1:4" s="380" customFormat="1" ht="13.5" x14ac:dyDescent="0.25">
      <c r="A7086" s="383">
        <v>101449</v>
      </c>
      <c r="B7086" s="383" t="s">
        <v>6432</v>
      </c>
      <c r="C7086" s="383" t="s">
        <v>806</v>
      </c>
      <c r="D7086" s="385">
        <v>3096.94</v>
      </c>
    </row>
    <row r="7087" spans="1:4" s="380" customFormat="1" ht="13.5" x14ac:dyDescent="0.25">
      <c r="A7087" s="383">
        <v>101450</v>
      </c>
      <c r="B7087" s="383" t="s">
        <v>6128</v>
      </c>
      <c r="C7087" s="383" t="s">
        <v>806</v>
      </c>
      <c r="D7087" s="385">
        <v>3015.92</v>
      </c>
    </row>
    <row r="7088" spans="1:4" s="380" customFormat="1" ht="13.5" x14ac:dyDescent="0.25">
      <c r="A7088" s="383">
        <v>101451</v>
      </c>
      <c r="B7088" s="383" t="s">
        <v>6129</v>
      </c>
      <c r="C7088" s="383" t="s">
        <v>806</v>
      </c>
      <c r="D7088" s="385">
        <v>4296.9799999999996</v>
      </c>
    </row>
    <row r="7089" spans="1:4" s="380" customFormat="1" ht="13.5" x14ac:dyDescent="0.25">
      <c r="A7089" s="383">
        <v>101452</v>
      </c>
      <c r="B7089" s="383" t="s">
        <v>6433</v>
      </c>
      <c r="C7089" s="383" t="s">
        <v>806</v>
      </c>
      <c r="D7089" s="385">
        <v>3195.41</v>
      </c>
    </row>
    <row r="7090" spans="1:4" s="380" customFormat="1" ht="13.5" x14ac:dyDescent="0.25">
      <c r="A7090" s="383">
        <v>101453</v>
      </c>
      <c r="B7090" s="383" t="s">
        <v>6131</v>
      </c>
      <c r="C7090" s="383" t="s">
        <v>806</v>
      </c>
      <c r="D7090" s="385">
        <v>4420.1400000000003</v>
      </c>
    </row>
    <row r="7091" spans="1:4" s="380" customFormat="1" ht="13.5" x14ac:dyDescent="0.25">
      <c r="A7091" s="383">
        <v>101454</v>
      </c>
      <c r="B7091" s="383" t="s">
        <v>6434</v>
      </c>
      <c r="C7091" s="383" t="s">
        <v>806</v>
      </c>
      <c r="D7091" s="385">
        <v>4785.8</v>
      </c>
    </row>
    <row r="7092" spans="1:4" s="380" customFormat="1" ht="13.5" x14ac:dyDescent="0.25">
      <c r="A7092" s="383">
        <v>101455</v>
      </c>
      <c r="B7092" s="383" t="s">
        <v>6133</v>
      </c>
      <c r="C7092" s="383" t="s">
        <v>806</v>
      </c>
      <c r="D7092" s="385">
        <v>4990.5</v>
      </c>
    </row>
    <row r="7093" spans="1:4" s="380" customFormat="1" ht="13.5" x14ac:dyDescent="0.25">
      <c r="A7093" s="383">
        <v>101456</v>
      </c>
      <c r="B7093" s="383" t="s">
        <v>6435</v>
      </c>
      <c r="C7093" s="383" t="s">
        <v>806</v>
      </c>
      <c r="D7093" s="385">
        <v>8708.19</v>
      </c>
    </row>
    <row r="7094" spans="1:4" s="380" customFormat="1" ht="13.5" x14ac:dyDescent="0.25">
      <c r="A7094" s="383">
        <v>101457</v>
      </c>
      <c r="B7094" s="383" t="s">
        <v>6436</v>
      </c>
      <c r="C7094" s="383" t="s">
        <v>806</v>
      </c>
      <c r="D7094" s="385">
        <v>5145.17</v>
      </c>
    </row>
    <row r="7095" spans="1:4" s="380" customFormat="1" ht="13.5" x14ac:dyDescent="0.25">
      <c r="A7095" s="383">
        <v>101458</v>
      </c>
      <c r="B7095" s="383" t="s">
        <v>6437</v>
      </c>
      <c r="C7095" s="383" t="s">
        <v>806</v>
      </c>
      <c r="D7095" s="385">
        <v>4565.66</v>
      </c>
    </row>
    <row r="7096" spans="1:4" s="380" customFormat="1" ht="13.5" x14ac:dyDescent="0.25">
      <c r="A7096" s="383">
        <v>101459</v>
      </c>
      <c r="B7096" s="383" t="s">
        <v>6138</v>
      </c>
      <c r="C7096" s="383" t="s">
        <v>806</v>
      </c>
      <c r="D7096" s="385">
        <v>4018</v>
      </c>
    </row>
    <row r="7097" spans="1:4" s="380" customFormat="1" ht="13.5" x14ac:dyDescent="0.25">
      <c r="A7097" s="383">
        <v>101460</v>
      </c>
      <c r="B7097" s="383" t="s">
        <v>6277</v>
      </c>
      <c r="C7097" s="383" t="s">
        <v>806</v>
      </c>
      <c r="D7097" s="385">
        <v>3264.4</v>
      </c>
    </row>
  </sheetData>
  <pageMargins left="0.78740157499999996" right="0.78740157499999996" top="0.984251969" bottom="0.984251969" header="0.5" footer="0.5"/>
  <pageSetup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188C4-2053-4F89-ADCC-EE90AE46E373}">
  <dimension ref="A1:D5214"/>
  <sheetViews>
    <sheetView zoomScale="80" zoomScaleNormal="80" workbookViewId="0">
      <selection sqref="A1:XFD5214"/>
    </sheetView>
  </sheetViews>
  <sheetFormatPr defaultRowHeight="15" x14ac:dyDescent="0.25"/>
  <cols>
    <col min="1" max="1" width="10.5703125" style="348" customWidth="1"/>
    <col min="2" max="2" width="78.140625" style="348" customWidth="1"/>
    <col min="3" max="3" width="21.140625" style="348" customWidth="1"/>
    <col min="4" max="4" width="22.28515625" style="348" customWidth="1"/>
    <col min="5" max="16384" width="9.140625" style="343"/>
  </cols>
  <sheetData>
    <row r="1" spans="1:4" s="380" customFormat="1" ht="12.75" x14ac:dyDescent="0.2">
      <c r="A1" s="380" t="s">
        <v>6438</v>
      </c>
    </row>
    <row r="2" spans="1:4" s="380" customFormat="1" ht="12.75" x14ac:dyDescent="0.2">
      <c r="A2" s="380" t="s">
        <v>6439</v>
      </c>
    </row>
    <row r="3" spans="1:4" s="380" customFormat="1" ht="12.75" x14ac:dyDescent="0.2">
      <c r="A3" s="380" t="s">
        <v>15046</v>
      </c>
    </row>
    <row r="4" spans="1:4" s="380" customFormat="1" ht="12.75" x14ac:dyDescent="0.2">
      <c r="A4" s="380" t="s">
        <v>6440</v>
      </c>
    </row>
    <row r="5" spans="1:4" s="380" customFormat="1" ht="12.75" x14ac:dyDescent="0.2">
      <c r="A5" s="380" t="s">
        <v>12054</v>
      </c>
    </row>
    <row r="6" spans="1:4" s="380" customFormat="1" ht="12.75" x14ac:dyDescent="0.2">
      <c r="A6" s="380" t="s">
        <v>6439</v>
      </c>
    </row>
    <row r="7" spans="1:4" s="380" customFormat="1" ht="12.75" x14ac:dyDescent="0.2">
      <c r="A7" s="380" t="s">
        <v>6442</v>
      </c>
      <c r="B7" s="380" t="s">
        <v>6443</v>
      </c>
      <c r="C7" s="380" t="s">
        <v>828</v>
      </c>
      <c r="D7" s="380" t="s">
        <v>6444</v>
      </c>
    </row>
    <row r="8" spans="1:4" s="380" customFormat="1" ht="12.75" x14ac:dyDescent="0.2">
      <c r="A8" s="380">
        <v>1344</v>
      </c>
      <c r="B8" s="380" t="s">
        <v>6448</v>
      </c>
      <c r="C8" s="380" t="s">
        <v>6446</v>
      </c>
      <c r="D8" s="381">
        <v>100.62</v>
      </c>
    </row>
    <row r="9" spans="1:4" s="380" customFormat="1" ht="12.75" x14ac:dyDescent="0.2">
      <c r="A9" s="380">
        <v>1342</v>
      </c>
      <c r="B9" s="380" t="s">
        <v>6449</v>
      </c>
      <c r="C9" s="380" t="s">
        <v>6446</v>
      </c>
      <c r="D9" s="381">
        <v>177.86</v>
      </c>
    </row>
    <row r="10" spans="1:4" s="380" customFormat="1" ht="12.75" x14ac:dyDescent="0.2">
      <c r="A10" s="380">
        <v>1349</v>
      </c>
      <c r="B10" s="380" t="s">
        <v>6450</v>
      </c>
      <c r="C10" s="380" t="s">
        <v>6446</v>
      </c>
      <c r="D10" s="381">
        <v>253.66</v>
      </c>
    </row>
    <row r="11" spans="1:4" s="380" customFormat="1" ht="12.75" x14ac:dyDescent="0.2">
      <c r="A11" s="380">
        <v>1350</v>
      </c>
      <c r="B11" s="380" t="s">
        <v>6451</v>
      </c>
      <c r="C11" s="380" t="s">
        <v>6446</v>
      </c>
      <c r="D11" s="381">
        <v>79</v>
      </c>
    </row>
    <row r="12" spans="1:4" s="380" customFormat="1" ht="12.75" x14ac:dyDescent="0.2">
      <c r="A12" s="380">
        <v>1359</v>
      </c>
      <c r="B12" s="380" t="s">
        <v>6452</v>
      </c>
      <c r="C12" s="380" t="s">
        <v>6446</v>
      </c>
      <c r="D12" s="381">
        <v>155.47</v>
      </c>
    </row>
    <row r="13" spans="1:4" s="380" customFormat="1" ht="12.75" x14ac:dyDescent="0.2">
      <c r="A13" s="380">
        <v>1351</v>
      </c>
      <c r="B13" s="380" t="s">
        <v>6453</v>
      </c>
      <c r="C13" s="380" t="s">
        <v>6446</v>
      </c>
      <c r="D13" s="381">
        <v>50.1</v>
      </c>
    </row>
    <row r="14" spans="1:4" s="380" customFormat="1" ht="12.75" x14ac:dyDescent="0.2">
      <c r="A14" s="380">
        <v>2418</v>
      </c>
      <c r="B14" s="380" t="s">
        <v>6455</v>
      </c>
      <c r="C14" s="380" t="s">
        <v>6446</v>
      </c>
      <c r="D14" s="381">
        <v>7.33</v>
      </c>
    </row>
    <row r="15" spans="1:4" s="380" customFormat="1" ht="12.75" x14ac:dyDescent="0.2">
      <c r="A15" s="380">
        <v>6086</v>
      </c>
      <c r="B15" s="380" t="s">
        <v>6457</v>
      </c>
      <c r="C15" s="380" t="s">
        <v>6458</v>
      </c>
      <c r="D15" s="381">
        <v>90.84</v>
      </c>
    </row>
    <row r="16" spans="1:4" s="380" customFormat="1" ht="12.75" x14ac:dyDescent="0.2">
      <c r="A16" s="380">
        <v>3378</v>
      </c>
      <c r="B16" s="380" t="s">
        <v>6459</v>
      </c>
      <c r="C16" s="380" t="s">
        <v>6446</v>
      </c>
      <c r="D16" s="381">
        <v>102.01</v>
      </c>
    </row>
    <row r="17" spans="1:4" s="380" customFormat="1" ht="12.75" x14ac:dyDescent="0.2">
      <c r="A17" s="380">
        <v>3380</v>
      </c>
      <c r="B17" s="380" t="s">
        <v>6460</v>
      </c>
      <c r="C17" s="380" t="s">
        <v>6446</v>
      </c>
      <c r="D17" s="381">
        <v>71.41</v>
      </c>
    </row>
    <row r="18" spans="1:4" s="380" customFormat="1" ht="12.75" x14ac:dyDescent="0.2">
      <c r="A18" s="380">
        <v>3379</v>
      </c>
      <c r="B18" s="380" t="s">
        <v>6461</v>
      </c>
      <c r="C18" s="380" t="s">
        <v>6446</v>
      </c>
      <c r="D18" s="381">
        <v>68.94</v>
      </c>
    </row>
    <row r="19" spans="1:4" s="380" customFormat="1" ht="12.75" x14ac:dyDescent="0.2">
      <c r="A19" s="380">
        <v>615</v>
      </c>
      <c r="B19" s="380" t="s">
        <v>6463</v>
      </c>
      <c r="C19" s="380" t="s">
        <v>6447</v>
      </c>
      <c r="D19" s="381">
        <v>521.64</v>
      </c>
    </row>
    <row r="20" spans="1:4" s="380" customFormat="1" ht="12.75" x14ac:dyDescent="0.2">
      <c r="A20" s="380">
        <v>606</v>
      </c>
      <c r="B20" s="380" t="s">
        <v>6464</v>
      </c>
      <c r="C20" s="380" t="s">
        <v>6447</v>
      </c>
      <c r="D20" s="381">
        <v>819.43</v>
      </c>
    </row>
    <row r="21" spans="1:4" s="380" customFormat="1" ht="12.75" x14ac:dyDescent="0.2">
      <c r="A21" s="380">
        <v>13382</v>
      </c>
      <c r="B21" s="380" t="s">
        <v>6466</v>
      </c>
      <c r="C21" s="380" t="s">
        <v>6446</v>
      </c>
      <c r="D21" s="381">
        <v>245.67</v>
      </c>
    </row>
    <row r="22" spans="1:4" s="380" customFormat="1" ht="12.75" x14ac:dyDescent="0.2">
      <c r="A22" s="380">
        <v>4047</v>
      </c>
      <c r="B22" s="380" t="s">
        <v>6467</v>
      </c>
      <c r="C22" s="380" t="s">
        <v>6458</v>
      </c>
      <c r="D22" s="381">
        <v>18.38</v>
      </c>
    </row>
    <row r="23" spans="1:4" s="380" customFormat="1" ht="12.75" x14ac:dyDescent="0.2">
      <c r="A23" s="380">
        <v>7344</v>
      </c>
      <c r="B23" s="380" t="s">
        <v>6468</v>
      </c>
      <c r="C23" s="380" t="s">
        <v>6458</v>
      </c>
      <c r="D23" s="381">
        <v>80</v>
      </c>
    </row>
    <row r="24" spans="1:4" s="380" customFormat="1" ht="12.75" x14ac:dyDescent="0.2">
      <c r="A24" s="380">
        <v>40514</v>
      </c>
      <c r="B24" s="380" t="s">
        <v>6469</v>
      </c>
      <c r="C24" s="380" t="s">
        <v>6445</v>
      </c>
      <c r="D24" s="381">
        <v>30.4</v>
      </c>
    </row>
    <row r="25" spans="1:4" s="380" customFormat="1" ht="12.75" x14ac:dyDescent="0.2">
      <c r="A25" s="380">
        <v>11199</v>
      </c>
      <c r="B25" s="380" t="s">
        <v>6470</v>
      </c>
      <c r="C25" s="380" t="s">
        <v>6446</v>
      </c>
      <c r="D25" s="382">
        <v>1175.81</v>
      </c>
    </row>
    <row r="26" spans="1:4" s="380" customFormat="1" ht="12.75" x14ac:dyDescent="0.2">
      <c r="A26" s="380">
        <v>4053</v>
      </c>
      <c r="B26" s="380" t="s">
        <v>6471</v>
      </c>
      <c r="C26" s="380" t="s">
        <v>6458</v>
      </c>
      <c r="D26" s="381">
        <v>70.010000000000005</v>
      </c>
    </row>
    <row r="27" spans="1:4" s="380" customFormat="1" ht="12.75" x14ac:dyDescent="0.2">
      <c r="A27" s="380">
        <v>4056</v>
      </c>
      <c r="B27" s="380" t="s">
        <v>6472</v>
      </c>
      <c r="C27" s="380" t="s">
        <v>6458</v>
      </c>
      <c r="D27" s="381">
        <v>36.82</v>
      </c>
    </row>
    <row r="28" spans="1:4" s="380" customFormat="1" ht="12.75" x14ac:dyDescent="0.2">
      <c r="A28" s="380">
        <v>21136</v>
      </c>
      <c r="B28" s="380" t="s">
        <v>6473</v>
      </c>
      <c r="C28" s="380" t="s">
        <v>6465</v>
      </c>
      <c r="D28" s="381">
        <v>13.48</v>
      </c>
    </row>
    <row r="29" spans="1:4" s="380" customFormat="1" ht="12.75" x14ac:dyDescent="0.2">
      <c r="A29" s="380">
        <v>21128</v>
      </c>
      <c r="B29" s="380" t="s">
        <v>6474</v>
      </c>
      <c r="C29" s="380" t="s">
        <v>6465</v>
      </c>
      <c r="D29" s="381">
        <v>10.43</v>
      </c>
    </row>
    <row r="30" spans="1:4" s="380" customFormat="1" ht="12.75" x14ac:dyDescent="0.2">
      <c r="A30" s="380">
        <v>21130</v>
      </c>
      <c r="B30" s="380" t="s">
        <v>6475</v>
      </c>
      <c r="C30" s="380" t="s">
        <v>6465</v>
      </c>
      <c r="D30" s="381">
        <v>26.34</v>
      </c>
    </row>
    <row r="31" spans="1:4" s="380" customFormat="1" ht="12.75" x14ac:dyDescent="0.2">
      <c r="A31" s="380">
        <v>21135</v>
      </c>
      <c r="B31" s="380" t="s">
        <v>6476</v>
      </c>
      <c r="C31" s="380" t="s">
        <v>6465</v>
      </c>
      <c r="D31" s="381">
        <v>25.93</v>
      </c>
    </row>
    <row r="32" spans="1:4" s="380" customFormat="1" ht="12.75" x14ac:dyDescent="0.2">
      <c r="A32" s="380">
        <v>38605</v>
      </c>
      <c r="B32" s="380" t="s">
        <v>6477</v>
      </c>
      <c r="C32" s="380" t="s">
        <v>6446</v>
      </c>
      <c r="D32" s="381">
        <v>81.03</v>
      </c>
    </row>
    <row r="33" spans="1:4" s="380" customFormat="1" ht="12.75" x14ac:dyDescent="0.2">
      <c r="A33" s="380">
        <v>11270</v>
      </c>
      <c r="B33" s="380" t="s">
        <v>6478</v>
      </c>
      <c r="C33" s="380" t="s">
        <v>6446</v>
      </c>
      <c r="D33" s="381">
        <v>1.86</v>
      </c>
    </row>
    <row r="34" spans="1:4" s="380" customFormat="1" ht="12.75" x14ac:dyDescent="0.2">
      <c r="A34" s="380">
        <v>412</v>
      </c>
      <c r="B34" s="380" t="s">
        <v>6479</v>
      </c>
      <c r="C34" s="380" t="s">
        <v>6446</v>
      </c>
      <c r="D34" s="381">
        <v>0.72</v>
      </c>
    </row>
    <row r="35" spans="1:4" s="380" customFormat="1" ht="12.75" x14ac:dyDescent="0.2">
      <c r="A35" s="380">
        <v>414</v>
      </c>
      <c r="B35" s="380" t="s">
        <v>6480</v>
      </c>
      <c r="C35" s="380" t="s">
        <v>6446</v>
      </c>
      <c r="D35" s="381">
        <v>0.04</v>
      </c>
    </row>
    <row r="36" spans="1:4" s="380" customFormat="1" ht="12.75" x14ac:dyDescent="0.2">
      <c r="A36" s="380">
        <v>410</v>
      </c>
      <c r="B36" s="380" t="s">
        <v>6481</v>
      </c>
      <c r="C36" s="380" t="s">
        <v>6446</v>
      </c>
      <c r="D36" s="381">
        <v>0.11</v>
      </c>
    </row>
    <row r="37" spans="1:4" s="380" customFormat="1" ht="12.75" x14ac:dyDescent="0.2">
      <c r="A37" s="380">
        <v>411</v>
      </c>
      <c r="B37" s="380" t="s">
        <v>6482</v>
      </c>
      <c r="C37" s="380" t="s">
        <v>6446</v>
      </c>
      <c r="D37" s="381">
        <v>0.14000000000000001</v>
      </c>
    </row>
    <row r="38" spans="1:4" s="380" customFormat="1" ht="12.75" x14ac:dyDescent="0.2">
      <c r="A38" s="380">
        <v>408</v>
      </c>
      <c r="B38" s="380" t="s">
        <v>6483</v>
      </c>
      <c r="C38" s="380" t="s">
        <v>6446</v>
      </c>
      <c r="D38" s="381">
        <v>0.69</v>
      </c>
    </row>
    <row r="39" spans="1:4" s="380" customFormat="1" ht="12.75" x14ac:dyDescent="0.2">
      <c r="A39" s="380">
        <v>39131</v>
      </c>
      <c r="B39" s="380" t="s">
        <v>6484</v>
      </c>
      <c r="C39" s="380" t="s">
        <v>6446</v>
      </c>
      <c r="D39" s="381">
        <v>2.99</v>
      </c>
    </row>
    <row r="40" spans="1:4" s="380" customFormat="1" ht="12.75" x14ac:dyDescent="0.2">
      <c r="A40" s="380">
        <v>394</v>
      </c>
      <c r="B40" s="380" t="s">
        <v>6485</v>
      </c>
      <c r="C40" s="380" t="s">
        <v>6446</v>
      </c>
      <c r="D40" s="381">
        <v>3.03</v>
      </c>
    </row>
    <row r="41" spans="1:4" s="380" customFormat="1" ht="12.75" x14ac:dyDescent="0.2">
      <c r="A41" s="380">
        <v>39130</v>
      </c>
      <c r="B41" s="380" t="s">
        <v>6486</v>
      </c>
      <c r="C41" s="380" t="s">
        <v>6446</v>
      </c>
      <c r="D41" s="381">
        <v>2.73</v>
      </c>
    </row>
    <row r="42" spans="1:4" s="380" customFormat="1" ht="12.75" x14ac:dyDescent="0.2">
      <c r="A42" s="380">
        <v>395</v>
      </c>
      <c r="B42" s="380" t="s">
        <v>6487</v>
      </c>
      <c r="C42" s="380" t="s">
        <v>6446</v>
      </c>
      <c r="D42" s="381">
        <v>2.92</v>
      </c>
    </row>
    <row r="43" spans="1:4" s="380" customFormat="1" ht="12.75" x14ac:dyDescent="0.2">
      <c r="A43" s="380">
        <v>39127</v>
      </c>
      <c r="B43" s="380" t="s">
        <v>6488</v>
      </c>
      <c r="C43" s="380" t="s">
        <v>6446</v>
      </c>
      <c r="D43" s="381">
        <v>1.44</v>
      </c>
    </row>
    <row r="44" spans="1:4" s="380" customFormat="1" ht="12.75" x14ac:dyDescent="0.2">
      <c r="A44" s="380">
        <v>392</v>
      </c>
      <c r="B44" s="380" t="s">
        <v>6489</v>
      </c>
      <c r="C44" s="380" t="s">
        <v>6446</v>
      </c>
      <c r="D44" s="381">
        <v>1.47</v>
      </c>
    </row>
    <row r="45" spans="1:4" s="380" customFormat="1" ht="12.75" x14ac:dyDescent="0.2">
      <c r="A45" s="380">
        <v>39129</v>
      </c>
      <c r="B45" s="380" t="s">
        <v>6490</v>
      </c>
      <c r="C45" s="380" t="s">
        <v>6446</v>
      </c>
      <c r="D45" s="381">
        <v>1.68</v>
      </c>
    </row>
    <row r="46" spans="1:4" s="380" customFormat="1" ht="12.75" x14ac:dyDescent="0.2">
      <c r="A46" s="380">
        <v>393</v>
      </c>
      <c r="B46" s="380" t="s">
        <v>6491</v>
      </c>
      <c r="C46" s="380" t="s">
        <v>6446</v>
      </c>
      <c r="D46" s="381">
        <v>1.76</v>
      </c>
    </row>
    <row r="47" spans="1:4" s="380" customFormat="1" ht="12.75" x14ac:dyDescent="0.2">
      <c r="A47" s="380">
        <v>39133</v>
      </c>
      <c r="B47" s="380" t="s">
        <v>6492</v>
      </c>
      <c r="C47" s="380" t="s">
        <v>6446</v>
      </c>
      <c r="D47" s="381">
        <v>3.93</v>
      </c>
    </row>
    <row r="48" spans="1:4" s="380" customFormat="1" ht="12.75" x14ac:dyDescent="0.2">
      <c r="A48" s="380">
        <v>397</v>
      </c>
      <c r="B48" s="380" t="s">
        <v>6493</v>
      </c>
      <c r="C48" s="380" t="s">
        <v>6446</v>
      </c>
      <c r="D48" s="381">
        <v>4.34</v>
      </c>
    </row>
    <row r="49" spans="1:4" s="380" customFormat="1" ht="12.75" x14ac:dyDescent="0.2">
      <c r="A49" s="380">
        <v>39132</v>
      </c>
      <c r="B49" s="380" t="s">
        <v>6494</v>
      </c>
      <c r="C49" s="380" t="s">
        <v>6446</v>
      </c>
      <c r="D49" s="381">
        <v>3.14</v>
      </c>
    </row>
    <row r="50" spans="1:4" s="380" customFormat="1" ht="12.75" x14ac:dyDescent="0.2">
      <c r="A50" s="380">
        <v>396</v>
      </c>
      <c r="B50" s="380" t="s">
        <v>6495</v>
      </c>
      <c r="C50" s="380" t="s">
        <v>6446</v>
      </c>
      <c r="D50" s="381">
        <v>3.37</v>
      </c>
    </row>
    <row r="51" spans="1:4" s="380" customFormat="1" ht="12.75" x14ac:dyDescent="0.2">
      <c r="A51" s="380">
        <v>39135</v>
      </c>
      <c r="B51" s="380" t="s">
        <v>6496</v>
      </c>
      <c r="C51" s="380" t="s">
        <v>6446</v>
      </c>
      <c r="D51" s="381">
        <v>6.29</v>
      </c>
    </row>
    <row r="52" spans="1:4" s="380" customFormat="1" ht="12.75" x14ac:dyDescent="0.2">
      <c r="A52" s="380">
        <v>39128</v>
      </c>
      <c r="B52" s="380" t="s">
        <v>6497</v>
      </c>
      <c r="C52" s="380" t="s">
        <v>6446</v>
      </c>
      <c r="D52" s="381">
        <v>1.57</v>
      </c>
    </row>
    <row r="53" spans="1:4" s="380" customFormat="1" ht="12.75" x14ac:dyDescent="0.2">
      <c r="A53" s="380">
        <v>400</v>
      </c>
      <c r="B53" s="380" t="s">
        <v>6498</v>
      </c>
      <c r="C53" s="380" t="s">
        <v>6446</v>
      </c>
      <c r="D53" s="381">
        <v>1.53</v>
      </c>
    </row>
    <row r="54" spans="1:4" s="380" customFormat="1" ht="12.75" x14ac:dyDescent="0.2">
      <c r="A54" s="380">
        <v>39125</v>
      </c>
      <c r="B54" s="380" t="s">
        <v>6499</v>
      </c>
      <c r="C54" s="380" t="s">
        <v>6446</v>
      </c>
      <c r="D54" s="381">
        <v>1.57</v>
      </c>
    </row>
    <row r="55" spans="1:4" s="380" customFormat="1" ht="12.75" x14ac:dyDescent="0.2">
      <c r="A55" s="380">
        <v>39134</v>
      </c>
      <c r="B55" s="380" t="s">
        <v>6500</v>
      </c>
      <c r="C55" s="380" t="s">
        <v>6446</v>
      </c>
      <c r="D55" s="381">
        <v>5.24</v>
      </c>
    </row>
    <row r="56" spans="1:4" s="380" customFormat="1" ht="12.75" x14ac:dyDescent="0.2">
      <c r="A56" s="380">
        <v>398</v>
      </c>
      <c r="B56" s="380" t="s">
        <v>6501</v>
      </c>
      <c r="C56" s="380" t="s">
        <v>6446</v>
      </c>
      <c r="D56" s="381">
        <v>4.83</v>
      </c>
    </row>
    <row r="57" spans="1:4" s="380" customFormat="1" ht="12.75" x14ac:dyDescent="0.2">
      <c r="A57" s="380">
        <v>39126</v>
      </c>
      <c r="B57" s="380" t="s">
        <v>6502</v>
      </c>
      <c r="C57" s="380" t="s">
        <v>6446</v>
      </c>
      <c r="D57" s="381">
        <v>7.07</v>
      </c>
    </row>
    <row r="58" spans="1:4" s="380" customFormat="1" ht="12.75" x14ac:dyDescent="0.2">
      <c r="A58" s="380">
        <v>399</v>
      </c>
      <c r="B58" s="380" t="s">
        <v>6503</v>
      </c>
      <c r="C58" s="380" t="s">
        <v>6446</v>
      </c>
      <c r="D58" s="381">
        <v>6.23</v>
      </c>
    </row>
    <row r="59" spans="1:4" s="380" customFormat="1" ht="12.75" x14ac:dyDescent="0.2">
      <c r="A59" s="380">
        <v>39158</v>
      </c>
      <c r="B59" s="380" t="s">
        <v>6504</v>
      </c>
      <c r="C59" s="380" t="s">
        <v>6446</v>
      </c>
      <c r="D59" s="381">
        <v>16.73</v>
      </c>
    </row>
    <row r="60" spans="1:4" s="380" customFormat="1" ht="12.75" x14ac:dyDescent="0.2">
      <c r="A60" s="380">
        <v>39141</v>
      </c>
      <c r="B60" s="380" t="s">
        <v>6505</v>
      </c>
      <c r="C60" s="380" t="s">
        <v>6446</v>
      </c>
      <c r="D60" s="381">
        <v>1.21</v>
      </c>
    </row>
    <row r="61" spans="1:4" s="380" customFormat="1" ht="12.75" x14ac:dyDescent="0.2">
      <c r="A61" s="380">
        <v>39140</v>
      </c>
      <c r="B61" s="380" t="s">
        <v>6506</v>
      </c>
      <c r="C61" s="380" t="s">
        <v>6446</v>
      </c>
      <c r="D61" s="381">
        <v>1.1000000000000001</v>
      </c>
    </row>
    <row r="62" spans="1:4" s="380" customFormat="1" ht="12.75" x14ac:dyDescent="0.2">
      <c r="A62" s="380">
        <v>39137</v>
      </c>
      <c r="B62" s="380" t="s">
        <v>6507</v>
      </c>
      <c r="C62" s="380" t="s">
        <v>6446</v>
      </c>
      <c r="D62" s="381">
        <v>0.63</v>
      </c>
    </row>
    <row r="63" spans="1:4" s="380" customFormat="1" ht="12.75" x14ac:dyDescent="0.2">
      <c r="A63" s="380">
        <v>39139</v>
      </c>
      <c r="B63" s="380" t="s">
        <v>6508</v>
      </c>
      <c r="C63" s="380" t="s">
        <v>6446</v>
      </c>
      <c r="D63" s="381">
        <v>0.91</v>
      </c>
    </row>
    <row r="64" spans="1:4" s="380" customFormat="1" ht="12.75" x14ac:dyDescent="0.2">
      <c r="A64" s="380">
        <v>39143</v>
      </c>
      <c r="B64" s="380" t="s">
        <v>6509</v>
      </c>
      <c r="C64" s="380" t="s">
        <v>6446</v>
      </c>
      <c r="D64" s="381">
        <v>2.5</v>
      </c>
    </row>
    <row r="65" spans="1:4" s="380" customFormat="1" ht="12.75" x14ac:dyDescent="0.2">
      <c r="A65" s="380">
        <v>39142</v>
      </c>
      <c r="B65" s="380" t="s">
        <v>6510</v>
      </c>
      <c r="C65" s="380" t="s">
        <v>6446</v>
      </c>
      <c r="D65" s="381">
        <v>1.79</v>
      </c>
    </row>
    <row r="66" spans="1:4" s="380" customFormat="1" ht="12.75" x14ac:dyDescent="0.2">
      <c r="A66" s="380">
        <v>39138</v>
      </c>
      <c r="B66" s="380" t="s">
        <v>6511</v>
      </c>
      <c r="C66" s="380" t="s">
        <v>6446</v>
      </c>
      <c r="D66" s="381">
        <v>0.67</v>
      </c>
    </row>
    <row r="67" spans="1:4" s="380" customFormat="1" ht="12.75" x14ac:dyDescent="0.2">
      <c r="A67" s="380">
        <v>39136</v>
      </c>
      <c r="B67" s="380" t="s">
        <v>6512</v>
      </c>
      <c r="C67" s="380" t="s">
        <v>6446</v>
      </c>
      <c r="D67" s="381">
        <v>0.44</v>
      </c>
    </row>
    <row r="68" spans="1:4" s="380" customFormat="1" ht="12.75" x14ac:dyDescent="0.2">
      <c r="A68" s="380">
        <v>39144</v>
      </c>
      <c r="B68" s="380" t="s">
        <v>6513</v>
      </c>
      <c r="C68" s="380" t="s">
        <v>6446</v>
      </c>
      <c r="D68" s="381">
        <v>2.92</v>
      </c>
    </row>
    <row r="69" spans="1:4" s="380" customFormat="1" ht="12.75" x14ac:dyDescent="0.2">
      <c r="A69" s="380">
        <v>39145</v>
      </c>
      <c r="B69" s="380" t="s">
        <v>6514</v>
      </c>
      <c r="C69" s="380" t="s">
        <v>6446</v>
      </c>
      <c r="D69" s="381">
        <v>4.8099999999999996</v>
      </c>
    </row>
    <row r="70" spans="1:4" s="380" customFormat="1" ht="12.75" x14ac:dyDescent="0.2">
      <c r="A70" s="380">
        <v>12615</v>
      </c>
      <c r="B70" s="380" t="s">
        <v>6515</v>
      </c>
      <c r="C70" s="380" t="s">
        <v>6446</v>
      </c>
      <c r="D70" s="381">
        <v>4.76</v>
      </c>
    </row>
    <row r="71" spans="1:4" s="380" customFormat="1" ht="12.75" x14ac:dyDescent="0.2">
      <c r="A71" s="380">
        <v>11927</v>
      </c>
      <c r="B71" s="380" t="s">
        <v>6516</v>
      </c>
      <c r="C71" s="380" t="s">
        <v>6446</v>
      </c>
      <c r="D71" s="381">
        <v>5.55</v>
      </c>
    </row>
    <row r="72" spans="1:4" s="380" customFormat="1" ht="12.75" x14ac:dyDescent="0.2">
      <c r="A72" s="380">
        <v>11928</v>
      </c>
      <c r="B72" s="380" t="s">
        <v>6517</v>
      </c>
      <c r="C72" s="380" t="s">
        <v>6446</v>
      </c>
      <c r="D72" s="381">
        <v>6.36</v>
      </c>
    </row>
    <row r="73" spans="1:4" s="380" customFormat="1" ht="12.75" x14ac:dyDescent="0.2">
      <c r="A73" s="380">
        <v>11929</v>
      </c>
      <c r="B73" s="380" t="s">
        <v>6518</v>
      </c>
      <c r="C73" s="380" t="s">
        <v>6446</v>
      </c>
      <c r="D73" s="381">
        <v>9.83</v>
      </c>
    </row>
    <row r="74" spans="1:4" s="380" customFormat="1" ht="12.75" x14ac:dyDescent="0.2">
      <c r="A74" s="380">
        <v>36801</v>
      </c>
      <c r="B74" s="380" t="s">
        <v>15047</v>
      </c>
      <c r="C74" s="380" t="s">
        <v>6446</v>
      </c>
      <c r="D74" s="381">
        <v>26.74</v>
      </c>
    </row>
    <row r="75" spans="1:4" s="380" customFormat="1" ht="12.75" x14ac:dyDescent="0.2">
      <c r="A75" s="380">
        <v>36246</v>
      </c>
      <c r="B75" s="380" t="s">
        <v>6519</v>
      </c>
      <c r="C75" s="380" t="s">
        <v>6465</v>
      </c>
      <c r="D75" s="381">
        <v>4.59</v>
      </c>
    </row>
    <row r="76" spans="1:4" s="380" customFormat="1" ht="12.75" x14ac:dyDescent="0.2">
      <c r="A76" s="380">
        <v>37600</v>
      </c>
      <c r="B76" s="380" t="s">
        <v>6520</v>
      </c>
      <c r="C76" s="380" t="s">
        <v>6446</v>
      </c>
      <c r="D76" s="381">
        <v>93.16</v>
      </c>
    </row>
    <row r="77" spans="1:4" s="380" customFormat="1" ht="12.75" x14ac:dyDescent="0.2">
      <c r="A77" s="380">
        <v>37599</v>
      </c>
      <c r="B77" s="380" t="s">
        <v>6521</v>
      </c>
      <c r="C77" s="380" t="s">
        <v>6446</v>
      </c>
      <c r="D77" s="381">
        <v>86.71</v>
      </c>
    </row>
    <row r="78" spans="1:4" s="380" customFormat="1" ht="12.75" x14ac:dyDescent="0.2">
      <c r="A78" s="380">
        <v>1</v>
      </c>
      <c r="B78" s="380" t="s">
        <v>6522</v>
      </c>
      <c r="C78" s="380" t="s">
        <v>6462</v>
      </c>
      <c r="D78" s="381">
        <v>46.67</v>
      </c>
    </row>
    <row r="79" spans="1:4" s="380" customFormat="1" ht="12.75" x14ac:dyDescent="0.2">
      <c r="A79" s="380">
        <v>3</v>
      </c>
      <c r="B79" s="380" t="s">
        <v>15048</v>
      </c>
      <c r="C79" s="380" t="s">
        <v>6445</v>
      </c>
      <c r="D79" s="381">
        <v>10.28</v>
      </c>
    </row>
    <row r="80" spans="1:4" s="380" customFormat="1" ht="12.75" x14ac:dyDescent="0.2">
      <c r="A80" s="380">
        <v>43054</v>
      </c>
      <c r="B80" s="380" t="s">
        <v>6523</v>
      </c>
      <c r="C80" s="380" t="s">
        <v>6462</v>
      </c>
      <c r="D80" s="381">
        <v>12.78</v>
      </c>
    </row>
    <row r="81" spans="1:4" s="380" customFormat="1" ht="12.75" x14ac:dyDescent="0.2">
      <c r="A81" s="380">
        <v>42402</v>
      </c>
      <c r="B81" s="380" t="s">
        <v>6524</v>
      </c>
      <c r="C81" s="380" t="s">
        <v>6462</v>
      </c>
      <c r="D81" s="381">
        <v>12.21</v>
      </c>
    </row>
    <row r="82" spans="1:4" s="380" customFormat="1" ht="12.75" x14ac:dyDescent="0.2">
      <c r="A82" s="380">
        <v>42403</v>
      </c>
      <c r="B82" s="380" t="s">
        <v>6525</v>
      </c>
      <c r="C82" s="380" t="s">
        <v>6462</v>
      </c>
      <c r="D82" s="381">
        <v>15.66</v>
      </c>
    </row>
    <row r="83" spans="1:4" s="380" customFormat="1" ht="12.75" x14ac:dyDescent="0.2">
      <c r="A83" s="380">
        <v>42404</v>
      </c>
      <c r="B83" s="380" t="s">
        <v>6526</v>
      </c>
      <c r="C83" s="380" t="s">
        <v>6462</v>
      </c>
      <c r="D83" s="381">
        <v>15.58</v>
      </c>
    </row>
    <row r="84" spans="1:4" s="380" customFormat="1" ht="12.75" x14ac:dyDescent="0.2">
      <c r="A84" s="380">
        <v>42405</v>
      </c>
      <c r="B84" s="380" t="s">
        <v>6527</v>
      </c>
      <c r="C84" s="380" t="s">
        <v>6462</v>
      </c>
      <c r="D84" s="381">
        <v>16.59</v>
      </c>
    </row>
    <row r="85" spans="1:4" s="380" customFormat="1" ht="12.75" x14ac:dyDescent="0.2">
      <c r="A85" s="380">
        <v>34341</v>
      </c>
      <c r="B85" s="380" t="s">
        <v>6528</v>
      </c>
      <c r="C85" s="380" t="s">
        <v>6462</v>
      </c>
      <c r="D85" s="381">
        <v>14.4</v>
      </c>
    </row>
    <row r="86" spans="1:4" s="380" customFormat="1" ht="12.75" x14ac:dyDescent="0.2">
      <c r="A86" s="380">
        <v>43053</v>
      </c>
      <c r="B86" s="380" t="s">
        <v>6529</v>
      </c>
      <c r="C86" s="380" t="s">
        <v>6462</v>
      </c>
      <c r="D86" s="381">
        <v>11.41</v>
      </c>
    </row>
    <row r="87" spans="1:4" s="380" customFormat="1" ht="12.75" x14ac:dyDescent="0.2">
      <c r="A87" s="380">
        <v>43058</v>
      </c>
      <c r="B87" s="380" t="s">
        <v>6530</v>
      </c>
      <c r="C87" s="380" t="s">
        <v>6462</v>
      </c>
      <c r="D87" s="381">
        <v>11.83</v>
      </c>
    </row>
    <row r="88" spans="1:4" s="380" customFormat="1" ht="12.75" x14ac:dyDescent="0.2">
      <c r="A88" s="380">
        <v>34</v>
      </c>
      <c r="B88" s="380" t="s">
        <v>6531</v>
      </c>
      <c r="C88" s="380" t="s">
        <v>6462</v>
      </c>
      <c r="D88" s="381">
        <v>11.89</v>
      </c>
    </row>
    <row r="89" spans="1:4" s="380" customFormat="1" ht="12.75" x14ac:dyDescent="0.2">
      <c r="A89" s="380">
        <v>43055</v>
      </c>
      <c r="B89" s="380" t="s">
        <v>6532</v>
      </c>
      <c r="C89" s="380" t="s">
        <v>6462</v>
      </c>
      <c r="D89" s="381">
        <v>10.3</v>
      </c>
    </row>
    <row r="90" spans="1:4" s="380" customFormat="1" ht="12.75" x14ac:dyDescent="0.2">
      <c r="A90" s="380">
        <v>43056</v>
      </c>
      <c r="B90" s="380" t="s">
        <v>6533</v>
      </c>
      <c r="C90" s="380" t="s">
        <v>6462</v>
      </c>
      <c r="D90" s="381">
        <v>11.88</v>
      </c>
    </row>
    <row r="91" spans="1:4" s="380" customFormat="1" ht="12.75" x14ac:dyDescent="0.2">
      <c r="A91" s="380">
        <v>43057</v>
      </c>
      <c r="B91" s="380" t="s">
        <v>6534</v>
      </c>
      <c r="C91" s="380" t="s">
        <v>6462</v>
      </c>
      <c r="D91" s="381">
        <v>13.05</v>
      </c>
    </row>
    <row r="92" spans="1:4" s="380" customFormat="1" ht="12.75" x14ac:dyDescent="0.2">
      <c r="A92" s="380">
        <v>34449</v>
      </c>
      <c r="B92" s="380" t="s">
        <v>6535</v>
      </c>
      <c r="C92" s="380" t="s">
        <v>6462</v>
      </c>
      <c r="D92" s="381">
        <v>13.95</v>
      </c>
    </row>
    <row r="93" spans="1:4" s="380" customFormat="1" ht="12.75" x14ac:dyDescent="0.2">
      <c r="A93" s="380">
        <v>32</v>
      </c>
      <c r="B93" s="380" t="s">
        <v>6536</v>
      </c>
      <c r="C93" s="380" t="s">
        <v>6462</v>
      </c>
      <c r="D93" s="381">
        <v>12.54</v>
      </c>
    </row>
    <row r="94" spans="1:4" s="380" customFormat="1" ht="12.75" x14ac:dyDescent="0.2">
      <c r="A94" s="380">
        <v>33</v>
      </c>
      <c r="B94" s="380" t="s">
        <v>6537</v>
      </c>
      <c r="C94" s="380" t="s">
        <v>6462</v>
      </c>
      <c r="D94" s="381">
        <v>12.62</v>
      </c>
    </row>
    <row r="95" spans="1:4" s="380" customFormat="1" ht="12.75" x14ac:dyDescent="0.2">
      <c r="A95" s="380">
        <v>43061</v>
      </c>
      <c r="B95" s="380" t="s">
        <v>6538</v>
      </c>
      <c r="C95" s="380" t="s">
        <v>6462</v>
      </c>
      <c r="D95" s="381">
        <v>11.79</v>
      </c>
    </row>
    <row r="96" spans="1:4" s="380" customFormat="1" ht="12.75" x14ac:dyDescent="0.2">
      <c r="A96" s="380">
        <v>43059</v>
      </c>
      <c r="B96" s="380" t="s">
        <v>6539</v>
      </c>
      <c r="C96" s="380" t="s">
        <v>6462</v>
      </c>
      <c r="D96" s="381">
        <v>11.25</v>
      </c>
    </row>
    <row r="97" spans="1:4" s="380" customFormat="1" ht="12.75" x14ac:dyDescent="0.2">
      <c r="A97" s="380">
        <v>43062</v>
      </c>
      <c r="B97" s="380" t="s">
        <v>6540</v>
      </c>
      <c r="C97" s="380" t="s">
        <v>6462</v>
      </c>
      <c r="D97" s="381">
        <v>12.47</v>
      </c>
    </row>
    <row r="98" spans="1:4" s="380" customFormat="1" ht="12.75" x14ac:dyDescent="0.2">
      <c r="A98" s="380">
        <v>43060</v>
      </c>
      <c r="B98" s="380" t="s">
        <v>6541</v>
      </c>
      <c r="C98" s="380" t="s">
        <v>6462</v>
      </c>
      <c r="D98" s="381">
        <v>9.8000000000000007</v>
      </c>
    </row>
    <row r="99" spans="1:4" s="380" customFormat="1" ht="12.75" x14ac:dyDescent="0.2">
      <c r="A99" s="380">
        <v>20063</v>
      </c>
      <c r="B99" s="380" t="s">
        <v>6542</v>
      </c>
      <c r="C99" s="380" t="s">
        <v>6446</v>
      </c>
      <c r="D99" s="381">
        <v>4.74</v>
      </c>
    </row>
    <row r="100" spans="1:4" s="380" customFormat="1" ht="12.75" x14ac:dyDescent="0.2">
      <c r="A100" s="380">
        <v>40410</v>
      </c>
      <c r="B100" s="380" t="s">
        <v>6543</v>
      </c>
      <c r="C100" s="380" t="s">
        <v>6446</v>
      </c>
      <c r="D100" s="381">
        <v>24.76</v>
      </c>
    </row>
    <row r="101" spans="1:4" s="380" customFormat="1" ht="12.75" x14ac:dyDescent="0.2">
      <c r="A101" s="380">
        <v>40411</v>
      </c>
      <c r="B101" s="380" t="s">
        <v>6544</v>
      </c>
      <c r="C101" s="380" t="s">
        <v>6446</v>
      </c>
      <c r="D101" s="381">
        <v>26.87</v>
      </c>
    </row>
    <row r="102" spans="1:4" s="380" customFormat="1" ht="12.75" x14ac:dyDescent="0.2">
      <c r="A102" s="380">
        <v>40412</v>
      </c>
      <c r="B102" s="380" t="s">
        <v>6545</v>
      </c>
      <c r="C102" s="380" t="s">
        <v>6446</v>
      </c>
      <c r="D102" s="381">
        <v>30.16</v>
      </c>
    </row>
    <row r="103" spans="1:4" s="380" customFormat="1" ht="12.75" x14ac:dyDescent="0.2">
      <c r="A103" s="380">
        <v>38838</v>
      </c>
      <c r="B103" s="380" t="s">
        <v>6546</v>
      </c>
      <c r="C103" s="380" t="s">
        <v>6446</v>
      </c>
      <c r="D103" s="381">
        <v>11.26</v>
      </c>
    </row>
    <row r="104" spans="1:4" s="380" customFormat="1" ht="12.75" x14ac:dyDescent="0.2">
      <c r="A104" s="380">
        <v>38839</v>
      </c>
      <c r="B104" s="380" t="s">
        <v>6547</v>
      </c>
      <c r="C104" s="380" t="s">
        <v>6446</v>
      </c>
      <c r="D104" s="381">
        <v>13.26</v>
      </c>
    </row>
    <row r="105" spans="1:4" s="380" customFormat="1" ht="12.75" x14ac:dyDescent="0.2">
      <c r="A105" s="380">
        <v>55</v>
      </c>
      <c r="B105" s="380" t="s">
        <v>6548</v>
      </c>
      <c r="C105" s="380" t="s">
        <v>6446</v>
      </c>
      <c r="D105" s="381">
        <v>4.8</v>
      </c>
    </row>
    <row r="106" spans="1:4" s="380" customFormat="1" ht="12.75" x14ac:dyDescent="0.2">
      <c r="A106" s="380">
        <v>61</v>
      </c>
      <c r="B106" s="380" t="s">
        <v>6549</v>
      </c>
      <c r="C106" s="380" t="s">
        <v>6446</v>
      </c>
      <c r="D106" s="381">
        <v>4.54</v>
      </c>
    </row>
    <row r="107" spans="1:4" s="380" customFormat="1" ht="12.75" x14ac:dyDescent="0.2">
      <c r="A107" s="380">
        <v>62</v>
      </c>
      <c r="B107" s="380" t="s">
        <v>6550</v>
      </c>
      <c r="C107" s="380" t="s">
        <v>6446</v>
      </c>
      <c r="D107" s="381">
        <v>9.41</v>
      </c>
    </row>
    <row r="108" spans="1:4" s="380" customFormat="1" ht="12.75" x14ac:dyDescent="0.2">
      <c r="A108" s="380">
        <v>77</v>
      </c>
      <c r="B108" s="380" t="s">
        <v>6551</v>
      </c>
      <c r="C108" s="380" t="s">
        <v>6446</v>
      </c>
      <c r="D108" s="381">
        <v>1.22</v>
      </c>
    </row>
    <row r="109" spans="1:4" s="380" customFormat="1" ht="12.75" x14ac:dyDescent="0.2">
      <c r="A109" s="380">
        <v>76</v>
      </c>
      <c r="B109" s="380" t="s">
        <v>6552</v>
      </c>
      <c r="C109" s="380" t="s">
        <v>6446</v>
      </c>
      <c r="D109" s="381">
        <v>1.25</v>
      </c>
    </row>
    <row r="110" spans="1:4" s="380" customFormat="1" ht="12.75" x14ac:dyDescent="0.2">
      <c r="A110" s="380">
        <v>67</v>
      </c>
      <c r="B110" s="380" t="s">
        <v>6553</v>
      </c>
      <c r="C110" s="380" t="s">
        <v>6446</v>
      </c>
      <c r="D110" s="381">
        <v>12.03</v>
      </c>
    </row>
    <row r="111" spans="1:4" s="380" customFormat="1" ht="12.75" x14ac:dyDescent="0.2">
      <c r="A111" s="380">
        <v>71</v>
      </c>
      <c r="B111" s="380" t="s">
        <v>6554</v>
      </c>
      <c r="C111" s="380" t="s">
        <v>6446</v>
      </c>
      <c r="D111" s="381">
        <v>22.11</v>
      </c>
    </row>
    <row r="112" spans="1:4" s="380" customFormat="1" ht="12.75" x14ac:dyDescent="0.2">
      <c r="A112" s="380">
        <v>73</v>
      </c>
      <c r="B112" s="380" t="s">
        <v>6555</v>
      </c>
      <c r="C112" s="380" t="s">
        <v>6446</v>
      </c>
      <c r="D112" s="381">
        <v>16.510000000000002</v>
      </c>
    </row>
    <row r="113" spans="1:4" s="380" customFormat="1" ht="12.75" x14ac:dyDescent="0.2">
      <c r="A113" s="380">
        <v>103</v>
      </c>
      <c r="B113" s="380" t="s">
        <v>6556</v>
      </c>
      <c r="C113" s="380" t="s">
        <v>6446</v>
      </c>
      <c r="D113" s="381">
        <v>49.11</v>
      </c>
    </row>
    <row r="114" spans="1:4" s="380" customFormat="1" ht="12.75" x14ac:dyDescent="0.2">
      <c r="A114" s="380">
        <v>107</v>
      </c>
      <c r="B114" s="380" t="s">
        <v>6557</v>
      </c>
      <c r="C114" s="380" t="s">
        <v>6446</v>
      </c>
      <c r="D114" s="381">
        <v>0.77</v>
      </c>
    </row>
    <row r="115" spans="1:4" s="380" customFormat="1" ht="12.75" x14ac:dyDescent="0.2">
      <c r="A115" s="380">
        <v>65</v>
      </c>
      <c r="B115" s="380" t="s">
        <v>6558</v>
      </c>
      <c r="C115" s="380" t="s">
        <v>6446</v>
      </c>
      <c r="D115" s="381">
        <v>0.95</v>
      </c>
    </row>
    <row r="116" spans="1:4" s="380" customFormat="1" ht="12.75" x14ac:dyDescent="0.2">
      <c r="A116" s="380">
        <v>108</v>
      </c>
      <c r="B116" s="380" t="s">
        <v>6559</v>
      </c>
      <c r="C116" s="380" t="s">
        <v>6446</v>
      </c>
      <c r="D116" s="381">
        <v>1.96</v>
      </c>
    </row>
    <row r="117" spans="1:4" s="380" customFormat="1" ht="12.75" x14ac:dyDescent="0.2">
      <c r="A117" s="380">
        <v>110</v>
      </c>
      <c r="B117" s="380" t="s">
        <v>6560</v>
      </c>
      <c r="C117" s="380" t="s">
        <v>6446</v>
      </c>
      <c r="D117" s="381">
        <v>7.58</v>
      </c>
    </row>
    <row r="118" spans="1:4" s="380" customFormat="1" ht="12.75" x14ac:dyDescent="0.2">
      <c r="A118" s="380">
        <v>109</v>
      </c>
      <c r="B118" s="380" t="s">
        <v>6561</v>
      </c>
      <c r="C118" s="380" t="s">
        <v>6446</v>
      </c>
      <c r="D118" s="381">
        <v>3.74</v>
      </c>
    </row>
    <row r="119" spans="1:4" s="380" customFormat="1" ht="12.75" x14ac:dyDescent="0.2">
      <c r="A119" s="380">
        <v>111</v>
      </c>
      <c r="B119" s="380" t="s">
        <v>6562</v>
      </c>
      <c r="C119" s="380" t="s">
        <v>6446</v>
      </c>
      <c r="D119" s="381">
        <v>8.74</v>
      </c>
    </row>
    <row r="120" spans="1:4" s="380" customFormat="1" ht="12.75" x14ac:dyDescent="0.2">
      <c r="A120" s="380">
        <v>112</v>
      </c>
      <c r="B120" s="380" t="s">
        <v>6563</v>
      </c>
      <c r="C120" s="380" t="s">
        <v>6446</v>
      </c>
      <c r="D120" s="381">
        <v>4.76</v>
      </c>
    </row>
    <row r="121" spans="1:4" s="380" customFormat="1" ht="12.75" x14ac:dyDescent="0.2">
      <c r="A121" s="380">
        <v>113</v>
      </c>
      <c r="B121" s="380" t="s">
        <v>6564</v>
      </c>
      <c r="C121" s="380" t="s">
        <v>6446</v>
      </c>
      <c r="D121" s="381">
        <v>12.92</v>
      </c>
    </row>
    <row r="122" spans="1:4" s="380" customFormat="1" ht="12.75" x14ac:dyDescent="0.2">
      <c r="A122" s="380">
        <v>104</v>
      </c>
      <c r="B122" s="380" t="s">
        <v>6565</v>
      </c>
      <c r="C122" s="380" t="s">
        <v>6446</v>
      </c>
      <c r="D122" s="381">
        <v>18.79</v>
      </c>
    </row>
    <row r="123" spans="1:4" s="380" customFormat="1" ht="12.75" x14ac:dyDescent="0.2">
      <c r="A123" s="380">
        <v>102</v>
      </c>
      <c r="B123" s="380" t="s">
        <v>6566</v>
      </c>
      <c r="C123" s="380" t="s">
        <v>6446</v>
      </c>
      <c r="D123" s="381">
        <v>30.84</v>
      </c>
    </row>
    <row r="124" spans="1:4" s="380" customFormat="1" ht="12.75" x14ac:dyDescent="0.2">
      <c r="A124" s="380">
        <v>95</v>
      </c>
      <c r="B124" s="380" t="s">
        <v>6567</v>
      </c>
      <c r="C124" s="380" t="s">
        <v>6446</v>
      </c>
      <c r="D124" s="381">
        <v>10.44</v>
      </c>
    </row>
    <row r="125" spans="1:4" s="380" customFormat="1" ht="12.75" x14ac:dyDescent="0.2">
      <c r="A125" s="380">
        <v>96</v>
      </c>
      <c r="B125" s="380" t="s">
        <v>6568</v>
      </c>
      <c r="C125" s="380" t="s">
        <v>6446</v>
      </c>
      <c r="D125" s="381">
        <v>12.01</v>
      </c>
    </row>
    <row r="126" spans="1:4" s="380" customFormat="1" ht="12.75" x14ac:dyDescent="0.2">
      <c r="A126" s="380">
        <v>97</v>
      </c>
      <c r="B126" s="380" t="s">
        <v>6569</v>
      </c>
      <c r="C126" s="380" t="s">
        <v>6446</v>
      </c>
      <c r="D126" s="381">
        <v>15.59</v>
      </c>
    </row>
    <row r="127" spans="1:4" s="380" customFormat="1" ht="12.75" x14ac:dyDescent="0.2">
      <c r="A127" s="380">
        <v>98</v>
      </c>
      <c r="B127" s="380" t="s">
        <v>6570</v>
      </c>
      <c r="C127" s="380" t="s">
        <v>6446</v>
      </c>
      <c r="D127" s="381">
        <v>21.01</v>
      </c>
    </row>
    <row r="128" spans="1:4" s="380" customFormat="1" ht="12.75" x14ac:dyDescent="0.2">
      <c r="A128" s="380">
        <v>99</v>
      </c>
      <c r="B128" s="380" t="s">
        <v>6571</v>
      </c>
      <c r="C128" s="380" t="s">
        <v>6446</v>
      </c>
      <c r="D128" s="381">
        <v>25.49</v>
      </c>
    </row>
    <row r="129" spans="1:4" s="380" customFormat="1" ht="12.75" x14ac:dyDescent="0.2">
      <c r="A129" s="380">
        <v>100</v>
      </c>
      <c r="B129" s="380" t="s">
        <v>6572</v>
      </c>
      <c r="C129" s="380" t="s">
        <v>6446</v>
      </c>
      <c r="D129" s="381">
        <v>35.56</v>
      </c>
    </row>
    <row r="130" spans="1:4" s="380" customFormat="1" ht="12.75" x14ac:dyDescent="0.2">
      <c r="A130" s="380">
        <v>75</v>
      </c>
      <c r="B130" s="380" t="s">
        <v>6573</v>
      </c>
      <c r="C130" s="380" t="s">
        <v>6446</v>
      </c>
      <c r="D130" s="381">
        <v>370.58</v>
      </c>
    </row>
    <row r="131" spans="1:4" s="380" customFormat="1" ht="12.75" x14ac:dyDescent="0.2">
      <c r="A131" s="380">
        <v>114</v>
      </c>
      <c r="B131" s="380" t="s">
        <v>6574</v>
      </c>
      <c r="C131" s="380" t="s">
        <v>6446</v>
      </c>
      <c r="D131" s="381">
        <v>13.5</v>
      </c>
    </row>
    <row r="132" spans="1:4" s="380" customFormat="1" ht="12.75" x14ac:dyDescent="0.2">
      <c r="A132" s="380">
        <v>68</v>
      </c>
      <c r="B132" s="380" t="s">
        <v>6575</v>
      </c>
      <c r="C132" s="380" t="s">
        <v>6446</v>
      </c>
      <c r="D132" s="381">
        <v>20.65</v>
      </c>
    </row>
    <row r="133" spans="1:4" s="380" customFormat="1" ht="12.75" x14ac:dyDescent="0.2">
      <c r="A133" s="380">
        <v>86</v>
      </c>
      <c r="B133" s="380" t="s">
        <v>6576</v>
      </c>
      <c r="C133" s="380" t="s">
        <v>6446</v>
      </c>
      <c r="D133" s="381">
        <v>38.39</v>
      </c>
    </row>
    <row r="134" spans="1:4" s="380" customFormat="1" ht="12.75" x14ac:dyDescent="0.2">
      <c r="A134" s="380">
        <v>66</v>
      </c>
      <c r="B134" s="380" t="s">
        <v>6577</v>
      </c>
      <c r="C134" s="380" t="s">
        <v>6446</v>
      </c>
      <c r="D134" s="381">
        <v>38.520000000000003</v>
      </c>
    </row>
    <row r="135" spans="1:4" s="380" customFormat="1" ht="12.75" x14ac:dyDescent="0.2">
      <c r="A135" s="380">
        <v>69</v>
      </c>
      <c r="B135" s="380" t="s">
        <v>6578</v>
      </c>
      <c r="C135" s="380" t="s">
        <v>6446</v>
      </c>
      <c r="D135" s="381">
        <v>58.88</v>
      </c>
    </row>
    <row r="136" spans="1:4" s="380" customFormat="1" ht="12.75" x14ac:dyDescent="0.2">
      <c r="A136" s="380">
        <v>83</v>
      </c>
      <c r="B136" s="380" t="s">
        <v>6579</v>
      </c>
      <c r="C136" s="380" t="s">
        <v>6446</v>
      </c>
      <c r="D136" s="381">
        <v>188.07</v>
      </c>
    </row>
    <row r="137" spans="1:4" s="380" customFormat="1" ht="12.75" x14ac:dyDescent="0.2">
      <c r="A137" s="380">
        <v>74</v>
      </c>
      <c r="B137" s="380" t="s">
        <v>6580</v>
      </c>
      <c r="C137" s="380" t="s">
        <v>6446</v>
      </c>
      <c r="D137" s="381">
        <v>262.56</v>
      </c>
    </row>
    <row r="138" spans="1:4" s="380" customFormat="1" ht="12.75" x14ac:dyDescent="0.2">
      <c r="A138" s="380">
        <v>106</v>
      </c>
      <c r="B138" s="380" t="s">
        <v>6581</v>
      </c>
      <c r="C138" s="380" t="s">
        <v>6446</v>
      </c>
      <c r="D138" s="381">
        <v>398.88</v>
      </c>
    </row>
    <row r="139" spans="1:4" s="380" customFormat="1" ht="12.75" x14ac:dyDescent="0.2">
      <c r="A139" s="380">
        <v>87</v>
      </c>
      <c r="B139" s="380" t="s">
        <v>6582</v>
      </c>
      <c r="C139" s="380" t="s">
        <v>6446</v>
      </c>
      <c r="D139" s="381">
        <v>18.96</v>
      </c>
    </row>
    <row r="140" spans="1:4" s="380" customFormat="1" ht="12.75" x14ac:dyDescent="0.2">
      <c r="A140" s="380">
        <v>88</v>
      </c>
      <c r="B140" s="380" t="s">
        <v>6583</v>
      </c>
      <c r="C140" s="380" t="s">
        <v>6446</v>
      </c>
      <c r="D140" s="381">
        <v>21.16</v>
      </c>
    </row>
    <row r="141" spans="1:4" s="380" customFormat="1" ht="12.75" x14ac:dyDescent="0.2">
      <c r="A141" s="380">
        <v>89</v>
      </c>
      <c r="B141" s="380" t="s">
        <v>6584</v>
      </c>
      <c r="C141" s="380" t="s">
        <v>6446</v>
      </c>
      <c r="D141" s="381">
        <v>31.29</v>
      </c>
    </row>
    <row r="142" spans="1:4" s="380" customFormat="1" ht="12.75" x14ac:dyDescent="0.2">
      <c r="A142" s="380">
        <v>90</v>
      </c>
      <c r="B142" s="380" t="s">
        <v>6585</v>
      </c>
      <c r="C142" s="380" t="s">
        <v>6446</v>
      </c>
      <c r="D142" s="381">
        <v>35.840000000000003</v>
      </c>
    </row>
    <row r="143" spans="1:4" s="380" customFormat="1" ht="12.75" x14ac:dyDescent="0.2">
      <c r="A143" s="380">
        <v>81</v>
      </c>
      <c r="B143" s="380" t="s">
        <v>6586</v>
      </c>
      <c r="C143" s="380" t="s">
        <v>6446</v>
      </c>
      <c r="D143" s="381">
        <v>61.31</v>
      </c>
    </row>
    <row r="144" spans="1:4" s="380" customFormat="1" ht="12.75" x14ac:dyDescent="0.2">
      <c r="A144" s="380">
        <v>82</v>
      </c>
      <c r="B144" s="380" t="s">
        <v>6587</v>
      </c>
      <c r="C144" s="380" t="s">
        <v>6446</v>
      </c>
      <c r="D144" s="381">
        <v>238</v>
      </c>
    </row>
    <row r="145" spans="1:4" s="380" customFormat="1" ht="12.75" x14ac:dyDescent="0.2">
      <c r="A145" s="380">
        <v>105</v>
      </c>
      <c r="B145" s="380" t="s">
        <v>6588</v>
      </c>
      <c r="C145" s="380" t="s">
        <v>6446</v>
      </c>
      <c r="D145" s="381">
        <v>278.64</v>
      </c>
    </row>
    <row r="146" spans="1:4" s="380" customFormat="1" ht="12.75" x14ac:dyDescent="0.2">
      <c r="A146" s="380">
        <v>60</v>
      </c>
      <c r="B146" s="380" t="s">
        <v>6589</v>
      </c>
      <c r="C146" s="380" t="s">
        <v>6446</v>
      </c>
      <c r="D146" s="381">
        <v>6.23</v>
      </c>
    </row>
    <row r="147" spans="1:4" s="380" customFormat="1" ht="12.75" x14ac:dyDescent="0.2">
      <c r="A147" s="380">
        <v>72</v>
      </c>
      <c r="B147" s="380" t="s">
        <v>6590</v>
      </c>
      <c r="C147" s="380" t="s">
        <v>6446</v>
      </c>
      <c r="D147" s="381">
        <v>37.479999999999997</v>
      </c>
    </row>
    <row r="148" spans="1:4" s="380" customFormat="1" ht="12.75" x14ac:dyDescent="0.2">
      <c r="A148" s="380">
        <v>70</v>
      </c>
      <c r="B148" s="380" t="s">
        <v>6591</v>
      </c>
      <c r="C148" s="380" t="s">
        <v>6446</v>
      </c>
      <c r="D148" s="381">
        <v>31.34</v>
      </c>
    </row>
    <row r="149" spans="1:4" s="380" customFormat="1" ht="12.75" x14ac:dyDescent="0.2">
      <c r="A149" s="380">
        <v>85</v>
      </c>
      <c r="B149" s="380" t="s">
        <v>6592</v>
      </c>
      <c r="C149" s="380" t="s">
        <v>6446</v>
      </c>
      <c r="D149" s="381">
        <v>45.49</v>
      </c>
    </row>
    <row r="150" spans="1:4" s="380" customFormat="1" ht="12.75" x14ac:dyDescent="0.2">
      <c r="A150" s="380">
        <v>84</v>
      </c>
      <c r="B150" s="380" t="s">
        <v>6593</v>
      </c>
      <c r="C150" s="380" t="s">
        <v>6446</v>
      </c>
      <c r="D150" s="381">
        <v>0.52</v>
      </c>
    </row>
    <row r="151" spans="1:4" s="380" customFormat="1" ht="12.75" x14ac:dyDescent="0.2">
      <c r="A151" s="380">
        <v>37997</v>
      </c>
      <c r="B151" s="380" t="s">
        <v>6594</v>
      </c>
      <c r="C151" s="380" t="s">
        <v>6446</v>
      </c>
      <c r="D151" s="381">
        <v>3.76</v>
      </c>
    </row>
    <row r="152" spans="1:4" s="380" customFormat="1" ht="12.75" x14ac:dyDescent="0.2">
      <c r="A152" s="380">
        <v>37998</v>
      </c>
      <c r="B152" s="380" t="s">
        <v>6595</v>
      </c>
      <c r="C152" s="380" t="s">
        <v>6446</v>
      </c>
      <c r="D152" s="381">
        <v>3.9</v>
      </c>
    </row>
    <row r="153" spans="1:4" s="380" customFormat="1" ht="12.75" x14ac:dyDescent="0.2">
      <c r="A153" s="380">
        <v>10899</v>
      </c>
      <c r="B153" s="380" t="s">
        <v>6596</v>
      </c>
      <c r="C153" s="380" t="s">
        <v>6446</v>
      </c>
      <c r="D153" s="381">
        <v>65.709999999999994</v>
      </c>
    </row>
    <row r="154" spans="1:4" s="380" customFormat="1" ht="12.75" x14ac:dyDescent="0.2">
      <c r="A154" s="380">
        <v>10900</v>
      </c>
      <c r="B154" s="380" t="s">
        <v>6597</v>
      </c>
      <c r="C154" s="380" t="s">
        <v>6446</v>
      </c>
      <c r="D154" s="381">
        <v>51.42</v>
      </c>
    </row>
    <row r="155" spans="1:4" s="380" customFormat="1" ht="12.75" x14ac:dyDescent="0.2">
      <c r="A155" s="380">
        <v>46</v>
      </c>
      <c r="B155" s="380" t="s">
        <v>6598</v>
      </c>
      <c r="C155" s="380" t="s">
        <v>6446</v>
      </c>
      <c r="D155" s="381">
        <v>53.07</v>
      </c>
    </row>
    <row r="156" spans="1:4" s="380" customFormat="1" ht="12.75" x14ac:dyDescent="0.2">
      <c r="A156" s="380">
        <v>51</v>
      </c>
      <c r="B156" s="380" t="s">
        <v>6599</v>
      </c>
      <c r="C156" s="380" t="s">
        <v>6446</v>
      </c>
      <c r="D156" s="381">
        <v>146.41</v>
      </c>
    </row>
    <row r="157" spans="1:4" s="380" customFormat="1" ht="12.75" x14ac:dyDescent="0.2">
      <c r="A157" s="380">
        <v>12863</v>
      </c>
      <c r="B157" s="380" t="s">
        <v>6600</v>
      </c>
      <c r="C157" s="380" t="s">
        <v>6446</v>
      </c>
      <c r="D157" s="381">
        <v>33.72</v>
      </c>
    </row>
    <row r="158" spans="1:4" s="380" customFormat="1" ht="12.75" x14ac:dyDescent="0.2">
      <c r="A158" s="380">
        <v>50</v>
      </c>
      <c r="B158" s="380" t="s">
        <v>6601</v>
      </c>
      <c r="C158" s="380" t="s">
        <v>6446</v>
      </c>
      <c r="D158" s="381">
        <v>76.45</v>
      </c>
    </row>
    <row r="159" spans="1:4" s="380" customFormat="1" ht="12.75" x14ac:dyDescent="0.2">
      <c r="A159" s="380">
        <v>47</v>
      </c>
      <c r="B159" s="380" t="s">
        <v>6602</v>
      </c>
      <c r="C159" s="380" t="s">
        <v>6446</v>
      </c>
      <c r="D159" s="381">
        <v>90.74</v>
      </c>
    </row>
    <row r="160" spans="1:4" s="380" customFormat="1" ht="12.75" x14ac:dyDescent="0.2">
      <c r="A160" s="380">
        <v>48</v>
      </c>
      <c r="B160" s="380" t="s">
        <v>6603</v>
      </c>
      <c r="C160" s="380" t="s">
        <v>6446</v>
      </c>
      <c r="D160" s="381">
        <v>23.67</v>
      </c>
    </row>
    <row r="161" spans="1:4" s="380" customFormat="1" ht="12.75" x14ac:dyDescent="0.2">
      <c r="A161" s="380">
        <v>52</v>
      </c>
      <c r="B161" s="380" t="s">
        <v>6604</v>
      </c>
      <c r="C161" s="380" t="s">
        <v>6446</v>
      </c>
      <c r="D161" s="381">
        <v>17.98</v>
      </c>
    </row>
    <row r="162" spans="1:4" s="380" customFormat="1" ht="12.75" x14ac:dyDescent="0.2">
      <c r="A162" s="380">
        <v>43</v>
      </c>
      <c r="B162" s="380" t="s">
        <v>6605</v>
      </c>
      <c r="C162" s="380" t="s">
        <v>6446</v>
      </c>
      <c r="D162" s="381">
        <v>60.69</v>
      </c>
    </row>
    <row r="163" spans="1:4" s="380" customFormat="1" ht="12.75" x14ac:dyDescent="0.2">
      <c r="A163" s="380">
        <v>39719</v>
      </c>
      <c r="B163" s="380" t="s">
        <v>15049</v>
      </c>
      <c r="C163" s="380" t="s">
        <v>6445</v>
      </c>
      <c r="D163" s="381">
        <v>174.13</v>
      </c>
    </row>
    <row r="164" spans="1:4" s="380" customFormat="1" ht="12.75" x14ac:dyDescent="0.2">
      <c r="A164" s="380">
        <v>3410</v>
      </c>
      <c r="B164" s="380" t="s">
        <v>15050</v>
      </c>
      <c r="C164" s="380" t="s">
        <v>6462</v>
      </c>
      <c r="D164" s="381">
        <v>39.17</v>
      </c>
    </row>
    <row r="165" spans="1:4" s="380" customFormat="1" ht="12.75" x14ac:dyDescent="0.2">
      <c r="A165" s="380">
        <v>4791</v>
      </c>
      <c r="B165" s="380" t="s">
        <v>15051</v>
      </c>
      <c r="C165" s="380" t="s">
        <v>6462</v>
      </c>
      <c r="D165" s="381">
        <v>39.200000000000003</v>
      </c>
    </row>
    <row r="166" spans="1:4" s="380" customFormat="1" ht="12.75" x14ac:dyDescent="0.2">
      <c r="A166" s="380">
        <v>157</v>
      </c>
      <c r="B166" s="380" t="s">
        <v>6606</v>
      </c>
      <c r="C166" s="380" t="s">
        <v>6462</v>
      </c>
      <c r="D166" s="381">
        <v>152.79</v>
      </c>
    </row>
    <row r="167" spans="1:4" s="380" customFormat="1" ht="12.75" x14ac:dyDescent="0.2">
      <c r="A167" s="380">
        <v>156</v>
      </c>
      <c r="B167" s="380" t="s">
        <v>6607</v>
      </c>
      <c r="C167" s="380" t="s">
        <v>6462</v>
      </c>
      <c r="D167" s="381">
        <v>54.4</v>
      </c>
    </row>
    <row r="168" spans="1:4" s="380" customFormat="1" ht="12.75" x14ac:dyDescent="0.2">
      <c r="A168" s="380">
        <v>131</v>
      </c>
      <c r="B168" s="380" t="s">
        <v>6608</v>
      </c>
      <c r="C168" s="380" t="s">
        <v>6462</v>
      </c>
      <c r="D168" s="381">
        <v>46.52</v>
      </c>
    </row>
    <row r="169" spans="1:4" s="380" customFormat="1" ht="12.75" x14ac:dyDescent="0.2">
      <c r="A169" s="380">
        <v>21114</v>
      </c>
      <c r="B169" s="380" t="s">
        <v>6609</v>
      </c>
      <c r="C169" s="380" t="s">
        <v>6446</v>
      </c>
      <c r="D169" s="381">
        <v>34.32</v>
      </c>
    </row>
    <row r="170" spans="1:4" s="380" customFormat="1" ht="12.75" x14ac:dyDescent="0.2">
      <c r="A170" s="380">
        <v>119</v>
      </c>
      <c r="B170" s="380" t="s">
        <v>6610</v>
      </c>
      <c r="C170" s="380" t="s">
        <v>6446</v>
      </c>
      <c r="D170" s="381">
        <v>8.6999999999999993</v>
      </c>
    </row>
    <row r="171" spans="1:4" s="380" customFormat="1" ht="12.75" x14ac:dyDescent="0.2">
      <c r="A171" s="380">
        <v>122</v>
      </c>
      <c r="B171" s="380" t="s">
        <v>15052</v>
      </c>
      <c r="C171" s="380" t="s">
        <v>6446</v>
      </c>
      <c r="D171" s="381">
        <v>66.94</v>
      </c>
    </row>
    <row r="172" spans="1:4" s="380" customFormat="1" ht="12.75" x14ac:dyDescent="0.2">
      <c r="A172" s="380">
        <v>20080</v>
      </c>
      <c r="B172" s="380" t="s">
        <v>6611</v>
      </c>
      <c r="C172" s="380" t="s">
        <v>6446</v>
      </c>
      <c r="D172" s="381">
        <v>21.85</v>
      </c>
    </row>
    <row r="173" spans="1:4" s="380" customFormat="1" ht="12.75" x14ac:dyDescent="0.2">
      <c r="A173" s="380">
        <v>124</v>
      </c>
      <c r="B173" s="380" t="s">
        <v>6612</v>
      </c>
      <c r="C173" s="380" t="s">
        <v>6445</v>
      </c>
      <c r="D173" s="381">
        <v>17.940000000000001</v>
      </c>
    </row>
    <row r="174" spans="1:4" s="380" customFormat="1" ht="12.75" x14ac:dyDescent="0.2">
      <c r="A174" s="380">
        <v>7334</v>
      </c>
      <c r="B174" s="380" t="s">
        <v>6613</v>
      </c>
      <c r="C174" s="380" t="s">
        <v>6445</v>
      </c>
      <c r="D174" s="381">
        <v>13.05</v>
      </c>
    </row>
    <row r="175" spans="1:4" s="380" customFormat="1" ht="12.75" x14ac:dyDescent="0.2">
      <c r="A175" s="380">
        <v>123</v>
      </c>
      <c r="B175" s="380" t="s">
        <v>6614</v>
      </c>
      <c r="C175" s="380" t="s">
        <v>6445</v>
      </c>
      <c r="D175" s="381">
        <v>7.34</v>
      </c>
    </row>
    <row r="176" spans="1:4" s="380" customFormat="1" ht="12.75" x14ac:dyDescent="0.2">
      <c r="A176" s="380">
        <v>127</v>
      </c>
      <c r="B176" s="380" t="s">
        <v>6615</v>
      </c>
      <c r="C176" s="380" t="s">
        <v>6445</v>
      </c>
      <c r="D176" s="381">
        <v>17.52</v>
      </c>
    </row>
    <row r="177" spans="1:4" s="380" customFormat="1" ht="12.75" x14ac:dyDescent="0.2">
      <c r="A177" s="380">
        <v>41373</v>
      </c>
      <c r="B177" s="380" t="s">
        <v>6616</v>
      </c>
      <c r="C177" s="380" t="s">
        <v>6445</v>
      </c>
      <c r="D177" s="381">
        <v>24.41</v>
      </c>
    </row>
    <row r="178" spans="1:4" s="380" customFormat="1" ht="12.75" x14ac:dyDescent="0.2">
      <c r="A178" s="380">
        <v>133</v>
      </c>
      <c r="B178" s="380" t="s">
        <v>6617</v>
      </c>
      <c r="C178" s="380" t="s">
        <v>6445</v>
      </c>
      <c r="D178" s="381">
        <v>7.28</v>
      </c>
    </row>
    <row r="179" spans="1:4" s="380" customFormat="1" ht="12.75" x14ac:dyDescent="0.2">
      <c r="A179" s="380">
        <v>43617</v>
      </c>
      <c r="B179" s="380" t="s">
        <v>6618</v>
      </c>
      <c r="C179" s="380" t="s">
        <v>6445</v>
      </c>
      <c r="D179" s="381">
        <v>8.1300000000000008</v>
      </c>
    </row>
    <row r="180" spans="1:4" s="380" customFormat="1" ht="12.75" x14ac:dyDescent="0.2">
      <c r="A180" s="380">
        <v>132</v>
      </c>
      <c r="B180" s="380" t="s">
        <v>6619</v>
      </c>
      <c r="C180" s="380" t="s">
        <v>6445</v>
      </c>
      <c r="D180" s="381">
        <v>7.54</v>
      </c>
    </row>
    <row r="181" spans="1:4" s="380" customFormat="1" ht="12.75" x14ac:dyDescent="0.2">
      <c r="A181" s="380">
        <v>43618</v>
      </c>
      <c r="B181" s="380" t="s">
        <v>6620</v>
      </c>
      <c r="C181" s="380" t="s">
        <v>6462</v>
      </c>
      <c r="D181" s="381">
        <v>18.989999999999998</v>
      </c>
    </row>
    <row r="182" spans="1:4" s="380" customFormat="1" ht="12.75" x14ac:dyDescent="0.2">
      <c r="A182" s="380">
        <v>37476</v>
      </c>
      <c r="B182" s="380" t="s">
        <v>13005</v>
      </c>
      <c r="C182" s="380" t="s">
        <v>6446</v>
      </c>
      <c r="D182" s="382">
        <v>3491.62</v>
      </c>
    </row>
    <row r="183" spans="1:4" s="380" customFormat="1" ht="12.75" x14ac:dyDescent="0.2">
      <c r="A183" s="380">
        <v>37478</v>
      </c>
      <c r="B183" s="380" t="s">
        <v>13006</v>
      </c>
      <c r="C183" s="380" t="s">
        <v>6446</v>
      </c>
      <c r="D183" s="382">
        <v>4373.34</v>
      </c>
    </row>
    <row r="184" spans="1:4" s="380" customFormat="1" ht="12.75" x14ac:dyDescent="0.2">
      <c r="A184" s="380">
        <v>37477</v>
      </c>
      <c r="B184" s="380" t="s">
        <v>13007</v>
      </c>
      <c r="C184" s="380" t="s">
        <v>6446</v>
      </c>
      <c r="D184" s="382">
        <v>5925.17</v>
      </c>
    </row>
    <row r="185" spans="1:4" s="380" customFormat="1" ht="12.75" x14ac:dyDescent="0.2">
      <c r="A185" s="380">
        <v>37479</v>
      </c>
      <c r="B185" s="380" t="s">
        <v>13008</v>
      </c>
      <c r="C185" s="380" t="s">
        <v>6446</v>
      </c>
      <c r="D185" s="382">
        <v>7027.32</v>
      </c>
    </row>
    <row r="186" spans="1:4" s="380" customFormat="1" ht="12.75" x14ac:dyDescent="0.2">
      <c r="A186" s="380">
        <v>4319</v>
      </c>
      <c r="B186" s="380" t="s">
        <v>6621</v>
      </c>
      <c r="C186" s="380" t="s">
        <v>6446</v>
      </c>
      <c r="D186" s="381">
        <v>1.91</v>
      </c>
    </row>
    <row r="187" spans="1:4" s="380" customFormat="1" ht="12.75" x14ac:dyDescent="0.2">
      <c r="A187" s="380">
        <v>42409</v>
      </c>
      <c r="B187" s="380" t="s">
        <v>6622</v>
      </c>
      <c r="C187" s="380" t="s">
        <v>6462</v>
      </c>
      <c r="D187" s="381">
        <v>11.96</v>
      </c>
    </row>
    <row r="188" spans="1:4" s="380" customFormat="1" ht="12.75" x14ac:dyDescent="0.2">
      <c r="A188" s="380">
        <v>40553</v>
      </c>
      <c r="B188" s="380" t="s">
        <v>6623</v>
      </c>
      <c r="C188" s="380" t="s">
        <v>6624</v>
      </c>
      <c r="D188" s="381">
        <v>36.5</v>
      </c>
    </row>
    <row r="189" spans="1:4" s="380" customFormat="1" ht="12.75" x14ac:dyDescent="0.2">
      <c r="A189" s="380">
        <v>6114</v>
      </c>
      <c r="B189" s="380" t="s">
        <v>6625</v>
      </c>
      <c r="C189" s="380" t="s">
        <v>6456</v>
      </c>
      <c r="D189" s="381">
        <v>12.22</v>
      </c>
    </row>
    <row r="190" spans="1:4" s="380" customFormat="1" ht="12.75" x14ac:dyDescent="0.2">
      <c r="A190" s="380">
        <v>40912</v>
      </c>
      <c r="B190" s="380" t="s">
        <v>6626</v>
      </c>
      <c r="C190" s="380" t="s">
        <v>6627</v>
      </c>
      <c r="D190" s="382">
        <v>2177.8200000000002</v>
      </c>
    </row>
    <row r="191" spans="1:4" s="380" customFormat="1" ht="12.75" x14ac:dyDescent="0.2">
      <c r="A191" s="380">
        <v>247</v>
      </c>
      <c r="B191" s="380" t="s">
        <v>6628</v>
      </c>
      <c r="C191" s="380" t="s">
        <v>6456</v>
      </c>
      <c r="D191" s="381">
        <v>12.3</v>
      </c>
    </row>
    <row r="192" spans="1:4" s="380" customFormat="1" ht="12.75" x14ac:dyDescent="0.2">
      <c r="A192" s="380">
        <v>40919</v>
      </c>
      <c r="B192" s="380" t="s">
        <v>6629</v>
      </c>
      <c r="C192" s="380" t="s">
        <v>6627</v>
      </c>
      <c r="D192" s="382">
        <v>2196.16</v>
      </c>
    </row>
    <row r="193" spans="1:4" s="380" customFormat="1" ht="12.75" x14ac:dyDescent="0.2">
      <c r="A193" s="380">
        <v>25958</v>
      </c>
      <c r="B193" s="380" t="s">
        <v>6630</v>
      </c>
      <c r="C193" s="380" t="s">
        <v>6456</v>
      </c>
      <c r="D193" s="381">
        <v>9.23</v>
      </c>
    </row>
    <row r="194" spans="1:4" s="380" customFormat="1" ht="12.75" x14ac:dyDescent="0.2">
      <c r="A194" s="380">
        <v>40984</v>
      </c>
      <c r="B194" s="380" t="s">
        <v>6631</v>
      </c>
      <c r="C194" s="380" t="s">
        <v>6627</v>
      </c>
      <c r="D194" s="382">
        <v>1648.41</v>
      </c>
    </row>
    <row r="195" spans="1:4" s="380" customFormat="1" ht="12.75" x14ac:dyDescent="0.2">
      <c r="A195" s="380">
        <v>248</v>
      </c>
      <c r="B195" s="380" t="s">
        <v>6632</v>
      </c>
      <c r="C195" s="380" t="s">
        <v>6456</v>
      </c>
      <c r="D195" s="381">
        <v>12.62</v>
      </c>
    </row>
    <row r="196" spans="1:4" s="380" customFormat="1" ht="12.75" x14ac:dyDescent="0.2">
      <c r="A196" s="380">
        <v>41086</v>
      </c>
      <c r="B196" s="380" t="s">
        <v>6633</v>
      </c>
      <c r="C196" s="380" t="s">
        <v>6627</v>
      </c>
      <c r="D196" s="382">
        <v>2253.5300000000002</v>
      </c>
    </row>
    <row r="197" spans="1:4" s="380" customFormat="1" ht="12.75" x14ac:dyDescent="0.2">
      <c r="A197" s="380">
        <v>34466</v>
      </c>
      <c r="B197" s="380" t="s">
        <v>6634</v>
      </c>
      <c r="C197" s="380" t="s">
        <v>6456</v>
      </c>
      <c r="D197" s="381">
        <v>12.62</v>
      </c>
    </row>
    <row r="198" spans="1:4" s="380" customFormat="1" ht="12.75" x14ac:dyDescent="0.2">
      <c r="A198" s="380">
        <v>41083</v>
      </c>
      <c r="B198" s="380" t="s">
        <v>6635</v>
      </c>
      <c r="C198" s="380" t="s">
        <v>6627</v>
      </c>
      <c r="D198" s="382">
        <v>2253.5300000000002</v>
      </c>
    </row>
    <row r="199" spans="1:4" s="380" customFormat="1" ht="12.75" x14ac:dyDescent="0.2">
      <c r="A199" s="380">
        <v>252</v>
      </c>
      <c r="B199" s="380" t="s">
        <v>6636</v>
      </c>
      <c r="C199" s="380" t="s">
        <v>6456</v>
      </c>
      <c r="D199" s="381">
        <v>13.09</v>
      </c>
    </row>
    <row r="200" spans="1:4" s="380" customFormat="1" ht="12.75" x14ac:dyDescent="0.2">
      <c r="A200" s="380">
        <v>40909</v>
      </c>
      <c r="B200" s="380" t="s">
        <v>6637</v>
      </c>
      <c r="C200" s="380" t="s">
        <v>6627</v>
      </c>
      <c r="D200" s="382">
        <v>2335.92</v>
      </c>
    </row>
    <row r="201" spans="1:4" s="380" customFormat="1" ht="12.75" x14ac:dyDescent="0.2">
      <c r="A201" s="380">
        <v>242</v>
      </c>
      <c r="B201" s="380" t="s">
        <v>6638</v>
      </c>
      <c r="C201" s="380" t="s">
        <v>6456</v>
      </c>
      <c r="D201" s="381">
        <v>14.83</v>
      </c>
    </row>
    <row r="202" spans="1:4" s="380" customFormat="1" ht="12.75" x14ac:dyDescent="0.2">
      <c r="A202" s="380">
        <v>41085</v>
      </c>
      <c r="B202" s="380" t="s">
        <v>6639</v>
      </c>
      <c r="C202" s="380" t="s">
        <v>6627</v>
      </c>
      <c r="D202" s="382">
        <v>2643.64</v>
      </c>
    </row>
    <row r="203" spans="1:4" s="380" customFormat="1" ht="12.75" x14ac:dyDescent="0.2">
      <c r="A203" s="380">
        <v>427</v>
      </c>
      <c r="B203" s="380" t="s">
        <v>6640</v>
      </c>
      <c r="C203" s="380" t="s">
        <v>6446</v>
      </c>
      <c r="D203" s="381">
        <v>8.4600000000000009</v>
      </c>
    </row>
    <row r="204" spans="1:4" s="380" customFormat="1" ht="12.75" x14ac:dyDescent="0.2">
      <c r="A204" s="380">
        <v>417</v>
      </c>
      <c r="B204" s="380" t="s">
        <v>6641</v>
      </c>
      <c r="C204" s="380" t="s">
        <v>6446</v>
      </c>
      <c r="D204" s="381">
        <v>3.99</v>
      </c>
    </row>
    <row r="205" spans="1:4" s="380" customFormat="1" ht="12.75" x14ac:dyDescent="0.2">
      <c r="A205" s="380">
        <v>11273</v>
      </c>
      <c r="B205" s="380" t="s">
        <v>6642</v>
      </c>
      <c r="C205" s="380" t="s">
        <v>6446</v>
      </c>
      <c r="D205" s="381">
        <v>12.38</v>
      </c>
    </row>
    <row r="206" spans="1:4" s="380" customFormat="1" ht="12.75" x14ac:dyDescent="0.2">
      <c r="A206" s="380">
        <v>11272</v>
      </c>
      <c r="B206" s="380" t="s">
        <v>6643</v>
      </c>
      <c r="C206" s="380" t="s">
        <v>6446</v>
      </c>
      <c r="D206" s="381">
        <v>7.47</v>
      </c>
    </row>
    <row r="207" spans="1:4" s="380" customFormat="1" ht="12.75" x14ac:dyDescent="0.2">
      <c r="A207" s="380">
        <v>11275</v>
      </c>
      <c r="B207" s="380" t="s">
        <v>6644</v>
      </c>
      <c r="C207" s="380" t="s">
        <v>6446</v>
      </c>
      <c r="D207" s="381">
        <v>3</v>
      </c>
    </row>
    <row r="208" spans="1:4" s="380" customFormat="1" ht="12.75" x14ac:dyDescent="0.2">
      <c r="A208" s="380">
        <v>11274</v>
      </c>
      <c r="B208" s="380" t="s">
        <v>6645</v>
      </c>
      <c r="C208" s="380" t="s">
        <v>6446</v>
      </c>
      <c r="D208" s="381">
        <v>2.2799999999999998</v>
      </c>
    </row>
    <row r="209" spans="1:4" s="380" customFormat="1" ht="12.75" x14ac:dyDescent="0.2">
      <c r="A209" s="380">
        <v>38470</v>
      </c>
      <c r="B209" s="380" t="s">
        <v>6646</v>
      </c>
      <c r="C209" s="380" t="s">
        <v>6446</v>
      </c>
      <c r="D209" s="381">
        <v>41.69</v>
      </c>
    </row>
    <row r="210" spans="1:4" s="380" customFormat="1" ht="12.75" x14ac:dyDescent="0.2">
      <c r="A210" s="380">
        <v>38547</v>
      </c>
      <c r="B210" s="380" t="s">
        <v>6647</v>
      </c>
      <c r="C210" s="380" t="s">
        <v>6446</v>
      </c>
      <c r="D210" s="381">
        <v>113.76</v>
      </c>
    </row>
    <row r="211" spans="1:4" s="380" customFormat="1" ht="12.75" x14ac:dyDescent="0.2">
      <c r="A211" s="380">
        <v>38469</v>
      </c>
      <c r="B211" s="380" t="s">
        <v>6648</v>
      </c>
      <c r="C211" s="380" t="s">
        <v>6446</v>
      </c>
      <c r="D211" s="381">
        <v>122.33</v>
      </c>
    </row>
    <row r="212" spans="1:4" s="380" customFormat="1" ht="12.75" x14ac:dyDescent="0.2">
      <c r="A212" s="380">
        <v>38467</v>
      </c>
      <c r="B212" s="380" t="s">
        <v>6649</v>
      </c>
      <c r="C212" s="380" t="s">
        <v>6446</v>
      </c>
      <c r="D212" s="381">
        <v>68.83</v>
      </c>
    </row>
    <row r="213" spans="1:4" s="380" customFormat="1" ht="12.75" x14ac:dyDescent="0.2">
      <c r="A213" s="380">
        <v>38468</v>
      </c>
      <c r="B213" s="380" t="s">
        <v>6650</v>
      </c>
      <c r="C213" s="380" t="s">
        <v>6446</v>
      </c>
      <c r="D213" s="381">
        <v>75.739999999999995</v>
      </c>
    </row>
    <row r="214" spans="1:4" s="380" customFormat="1" ht="12.75" x14ac:dyDescent="0.2">
      <c r="A214" s="380">
        <v>38471</v>
      </c>
      <c r="B214" s="380" t="s">
        <v>6651</v>
      </c>
      <c r="C214" s="380" t="s">
        <v>6446</v>
      </c>
      <c r="D214" s="381">
        <v>98.36</v>
      </c>
    </row>
    <row r="215" spans="1:4" s="380" customFormat="1" ht="12.75" x14ac:dyDescent="0.2">
      <c r="A215" s="380">
        <v>37370</v>
      </c>
      <c r="B215" s="380" t="s">
        <v>6652</v>
      </c>
      <c r="C215" s="380" t="s">
        <v>6456</v>
      </c>
      <c r="D215" s="381">
        <v>2.62</v>
      </c>
    </row>
    <row r="216" spans="1:4" s="380" customFormat="1" ht="12.75" x14ac:dyDescent="0.2">
      <c r="A216" s="380">
        <v>40862</v>
      </c>
      <c r="B216" s="380" t="s">
        <v>6653</v>
      </c>
      <c r="C216" s="380" t="s">
        <v>6627</v>
      </c>
      <c r="D216" s="381">
        <v>494.57</v>
      </c>
    </row>
    <row r="217" spans="1:4" s="380" customFormat="1" ht="12.75" x14ac:dyDescent="0.2">
      <c r="A217" s="380">
        <v>10658</v>
      </c>
      <c r="B217" s="380" t="s">
        <v>6654</v>
      </c>
      <c r="C217" s="380" t="s">
        <v>6446</v>
      </c>
      <c r="D217" s="382">
        <v>7400</v>
      </c>
    </row>
    <row r="218" spans="1:4" s="380" customFormat="1" ht="12.75" x14ac:dyDescent="0.2">
      <c r="A218" s="380">
        <v>253</v>
      </c>
      <c r="B218" s="380" t="s">
        <v>6655</v>
      </c>
      <c r="C218" s="380" t="s">
        <v>6456</v>
      </c>
      <c r="D218" s="381">
        <v>27.09</v>
      </c>
    </row>
    <row r="219" spans="1:4" s="380" customFormat="1" ht="12.75" x14ac:dyDescent="0.2">
      <c r="A219" s="380">
        <v>40809</v>
      </c>
      <c r="B219" s="380" t="s">
        <v>6656</v>
      </c>
      <c r="C219" s="380" t="s">
        <v>6627</v>
      </c>
      <c r="D219" s="382">
        <v>4827.68</v>
      </c>
    </row>
    <row r="220" spans="1:4" s="380" customFormat="1" ht="12.75" x14ac:dyDescent="0.2">
      <c r="A220" s="380">
        <v>42428</v>
      </c>
      <c r="B220" s="380" t="s">
        <v>6657</v>
      </c>
      <c r="C220" s="380" t="s">
        <v>6446</v>
      </c>
      <c r="D220" s="382">
        <v>1740</v>
      </c>
    </row>
    <row r="221" spans="1:4" s="380" customFormat="1" ht="12.75" x14ac:dyDescent="0.2">
      <c r="A221" s="380">
        <v>583</v>
      </c>
      <c r="B221" s="380" t="s">
        <v>6658</v>
      </c>
      <c r="C221" s="380" t="s">
        <v>6462</v>
      </c>
      <c r="D221" s="381">
        <v>40.25</v>
      </c>
    </row>
    <row r="222" spans="1:4" s="380" customFormat="1" ht="12.75" x14ac:dyDescent="0.2">
      <c r="A222" s="380">
        <v>299</v>
      </c>
      <c r="B222" s="380" t="s">
        <v>6659</v>
      </c>
      <c r="C222" s="380" t="s">
        <v>6446</v>
      </c>
      <c r="D222" s="381">
        <v>3.27</v>
      </c>
    </row>
    <row r="223" spans="1:4" s="380" customFormat="1" ht="12.75" x14ac:dyDescent="0.2">
      <c r="A223" s="380">
        <v>298</v>
      </c>
      <c r="B223" s="380" t="s">
        <v>6660</v>
      </c>
      <c r="C223" s="380" t="s">
        <v>6446</v>
      </c>
      <c r="D223" s="381">
        <v>3.29</v>
      </c>
    </row>
    <row r="224" spans="1:4" s="380" customFormat="1" ht="12.75" x14ac:dyDescent="0.2">
      <c r="A224" s="380">
        <v>295</v>
      </c>
      <c r="B224" s="380" t="s">
        <v>6661</v>
      </c>
      <c r="C224" s="380" t="s">
        <v>6446</v>
      </c>
      <c r="D224" s="381">
        <v>1.96</v>
      </c>
    </row>
    <row r="225" spans="1:4" s="380" customFormat="1" ht="12.75" x14ac:dyDescent="0.2">
      <c r="A225" s="380">
        <v>296</v>
      </c>
      <c r="B225" s="380" t="s">
        <v>6662</v>
      </c>
      <c r="C225" s="380" t="s">
        <v>6446</v>
      </c>
      <c r="D225" s="381">
        <v>2.0299999999999998</v>
      </c>
    </row>
    <row r="226" spans="1:4" s="380" customFormat="1" ht="12.75" x14ac:dyDescent="0.2">
      <c r="A226" s="380">
        <v>297</v>
      </c>
      <c r="B226" s="380" t="s">
        <v>6663</v>
      </c>
      <c r="C226" s="380" t="s">
        <v>6446</v>
      </c>
      <c r="D226" s="381">
        <v>2.87</v>
      </c>
    </row>
    <row r="227" spans="1:4" s="380" customFormat="1" ht="12.75" x14ac:dyDescent="0.2">
      <c r="A227" s="380">
        <v>301</v>
      </c>
      <c r="B227" s="380" t="s">
        <v>6664</v>
      </c>
      <c r="C227" s="380" t="s">
        <v>6446</v>
      </c>
      <c r="D227" s="381">
        <v>3.6</v>
      </c>
    </row>
    <row r="228" spans="1:4" s="380" customFormat="1" ht="12.75" x14ac:dyDescent="0.2">
      <c r="A228" s="380">
        <v>300</v>
      </c>
      <c r="B228" s="380" t="s">
        <v>6665</v>
      </c>
      <c r="C228" s="380" t="s">
        <v>6446</v>
      </c>
      <c r="D228" s="381">
        <v>15.12</v>
      </c>
    </row>
    <row r="229" spans="1:4" s="380" customFormat="1" ht="12.75" x14ac:dyDescent="0.2">
      <c r="A229" s="380">
        <v>20084</v>
      </c>
      <c r="B229" s="380" t="s">
        <v>6666</v>
      </c>
      <c r="C229" s="380" t="s">
        <v>6446</v>
      </c>
      <c r="D229" s="381">
        <v>1.96</v>
      </c>
    </row>
    <row r="230" spans="1:4" s="380" customFormat="1" ht="12.75" x14ac:dyDescent="0.2">
      <c r="A230" s="380">
        <v>20085</v>
      </c>
      <c r="B230" s="380" t="s">
        <v>6667</v>
      </c>
      <c r="C230" s="380" t="s">
        <v>6446</v>
      </c>
      <c r="D230" s="381">
        <v>1.81</v>
      </c>
    </row>
    <row r="231" spans="1:4" s="380" customFormat="1" ht="12.75" x14ac:dyDescent="0.2">
      <c r="A231" s="380">
        <v>311</v>
      </c>
      <c r="B231" s="380" t="s">
        <v>6668</v>
      </c>
      <c r="C231" s="380" t="s">
        <v>6446</v>
      </c>
      <c r="D231" s="381">
        <v>11.7</v>
      </c>
    </row>
    <row r="232" spans="1:4" s="380" customFormat="1" ht="12.75" x14ac:dyDescent="0.2">
      <c r="A232" s="380">
        <v>318</v>
      </c>
      <c r="B232" s="380" t="s">
        <v>6669</v>
      </c>
      <c r="C232" s="380" t="s">
        <v>6446</v>
      </c>
      <c r="D232" s="381">
        <v>20.5</v>
      </c>
    </row>
    <row r="233" spans="1:4" s="380" customFormat="1" ht="12.75" x14ac:dyDescent="0.2">
      <c r="A233" s="380">
        <v>319</v>
      </c>
      <c r="B233" s="380" t="s">
        <v>6670</v>
      </c>
      <c r="C233" s="380" t="s">
        <v>6446</v>
      </c>
      <c r="D233" s="381">
        <v>38.72</v>
      </c>
    </row>
    <row r="234" spans="1:4" s="380" customFormat="1" ht="12.75" x14ac:dyDescent="0.2">
      <c r="A234" s="380">
        <v>320</v>
      </c>
      <c r="B234" s="380" t="s">
        <v>6671</v>
      </c>
      <c r="C234" s="380" t="s">
        <v>6446</v>
      </c>
      <c r="D234" s="381">
        <v>123.1</v>
      </c>
    </row>
    <row r="235" spans="1:4" s="380" customFormat="1" ht="12.75" x14ac:dyDescent="0.2">
      <c r="A235" s="380">
        <v>314</v>
      </c>
      <c r="B235" s="380" t="s">
        <v>6672</v>
      </c>
      <c r="C235" s="380" t="s">
        <v>6446</v>
      </c>
      <c r="D235" s="381">
        <v>189.09</v>
      </c>
    </row>
    <row r="236" spans="1:4" s="380" customFormat="1" ht="12.75" x14ac:dyDescent="0.2">
      <c r="A236" s="380">
        <v>303</v>
      </c>
      <c r="B236" s="380" t="s">
        <v>6673</v>
      </c>
      <c r="C236" s="380" t="s">
        <v>6446</v>
      </c>
      <c r="D236" s="381">
        <v>4.9000000000000004</v>
      </c>
    </row>
    <row r="237" spans="1:4" s="380" customFormat="1" ht="12.75" x14ac:dyDescent="0.2">
      <c r="A237" s="380">
        <v>305</v>
      </c>
      <c r="B237" s="380" t="s">
        <v>6674</v>
      </c>
      <c r="C237" s="380" t="s">
        <v>6446</v>
      </c>
      <c r="D237" s="381">
        <v>12.79</v>
      </c>
    </row>
    <row r="238" spans="1:4" s="380" customFormat="1" ht="12.75" x14ac:dyDescent="0.2">
      <c r="A238" s="380">
        <v>306</v>
      </c>
      <c r="B238" s="380" t="s">
        <v>6675</v>
      </c>
      <c r="C238" s="380" t="s">
        <v>6446</v>
      </c>
      <c r="D238" s="381">
        <v>15.38</v>
      </c>
    </row>
    <row r="239" spans="1:4" s="380" customFormat="1" ht="12.75" x14ac:dyDescent="0.2">
      <c r="A239" s="380">
        <v>307</v>
      </c>
      <c r="B239" s="380" t="s">
        <v>6676</v>
      </c>
      <c r="C239" s="380" t="s">
        <v>6446</v>
      </c>
      <c r="D239" s="381">
        <v>30.36</v>
      </c>
    </row>
    <row r="240" spans="1:4" s="380" customFormat="1" ht="12.75" x14ac:dyDescent="0.2">
      <c r="A240" s="380">
        <v>309</v>
      </c>
      <c r="B240" s="380" t="s">
        <v>6677</v>
      </c>
      <c r="C240" s="380" t="s">
        <v>6446</v>
      </c>
      <c r="D240" s="381">
        <v>62.21</v>
      </c>
    </row>
    <row r="241" spans="1:4" s="380" customFormat="1" ht="12.75" x14ac:dyDescent="0.2">
      <c r="A241" s="380">
        <v>310</v>
      </c>
      <c r="B241" s="380" t="s">
        <v>6678</v>
      </c>
      <c r="C241" s="380" t="s">
        <v>6446</v>
      </c>
      <c r="D241" s="381">
        <v>78.900000000000006</v>
      </c>
    </row>
    <row r="242" spans="1:4" s="380" customFormat="1" ht="12.75" x14ac:dyDescent="0.2">
      <c r="A242" s="380">
        <v>328</v>
      </c>
      <c r="B242" s="380" t="s">
        <v>6679</v>
      </c>
      <c r="C242" s="380" t="s">
        <v>6446</v>
      </c>
      <c r="D242" s="381">
        <v>9.41</v>
      </c>
    </row>
    <row r="243" spans="1:4" s="380" customFormat="1" ht="12.75" x14ac:dyDescent="0.2">
      <c r="A243" s="380">
        <v>325</v>
      </c>
      <c r="B243" s="380" t="s">
        <v>6680</v>
      </c>
      <c r="C243" s="380" t="s">
        <v>6446</v>
      </c>
      <c r="D243" s="381">
        <v>3.65</v>
      </c>
    </row>
    <row r="244" spans="1:4" s="380" customFormat="1" ht="12.75" x14ac:dyDescent="0.2">
      <c r="A244" s="380">
        <v>20326</v>
      </c>
      <c r="B244" s="380" t="s">
        <v>6681</v>
      </c>
      <c r="C244" s="380" t="s">
        <v>6446</v>
      </c>
      <c r="D244" s="381">
        <v>9.7799999999999994</v>
      </c>
    </row>
    <row r="245" spans="1:4" s="380" customFormat="1" ht="12.75" x14ac:dyDescent="0.2">
      <c r="A245" s="380">
        <v>329</v>
      </c>
      <c r="B245" s="380" t="s">
        <v>6682</v>
      </c>
      <c r="C245" s="380" t="s">
        <v>6446</v>
      </c>
      <c r="D245" s="381">
        <v>12.03</v>
      </c>
    </row>
    <row r="246" spans="1:4" s="380" customFormat="1" ht="12.75" x14ac:dyDescent="0.2">
      <c r="A246" s="380">
        <v>308</v>
      </c>
      <c r="B246" s="380" t="s">
        <v>6683</v>
      </c>
      <c r="C246" s="380" t="s">
        <v>6446</v>
      </c>
      <c r="D246" s="381">
        <v>40.54</v>
      </c>
    </row>
    <row r="247" spans="1:4" s="380" customFormat="1" ht="12.75" x14ac:dyDescent="0.2">
      <c r="A247" s="380">
        <v>39642</v>
      </c>
      <c r="B247" s="380" t="s">
        <v>6684</v>
      </c>
      <c r="C247" s="380" t="s">
        <v>6446</v>
      </c>
      <c r="D247" s="381">
        <v>2.46</v>
      </c>
    </row>
    <row r="248" spans="1:4" s="380" customFormat="1" ht="12.75" x14ac:dyDescent="0.2">
      <c r="A248" s="380">
        <v>39641</v>
      </c>
      <c r="B248" s="380" t="s">
        <v>6685</v>
      </c>
      <c r="C248" s="380" t="s">
        <v>6446</v>
      </c>
      <c r="D248" s="381">
        <v>1.71</v>
      </c>
    </row>
    <row r="249" spans="1:4" s="380" customFormat="1" ht="12.75" x14ac:dyDescent="0.2">
      <c r="A249" s="380">
        <v>39643</v>
      </c>
      <c r="B249" s="380" t="s">
        <v>6686</v>
      </c>
      <c r="C249" s="380" t="s">
        <v>6446</v>
      </c>
      <c r="D249" s="381">
        <v>6.84</v>
      </c>
    </row>
    <row r="250" spans="1:4" s="380" customFormat="1" ht="12.75" x14ac:dyDescent="0.2">
      <c r="A250" s="380">
        <v>39644</v>
      </c>
      <c r="B250" s="380" t="s">
        <v>6687</v>
      </c>
      <c r="C250" s="380" t="s">
        <v>6446</v>
      </c>
      <c r="D250" s="381">
        <v>8.83</v>
      </c>
    </row>
    <row r="251" spans="1:4" s="380" customFormat="1" ht="12.75" x14ac:dyDescent="0.2">
      <c r="A251" s="380">
        <v>39645</v>
      </c>
      <c r="B251" s="380" t="s">
        <v>6688</v>
      </c>
      <c r="C251" s="380" t="s">
        <v>6446</v>
      </c>
      <c r="D251" s="381">
        <v>11.4</v>
      </c>
    </row>
    <row r="252" spans="1:4" s="380" customFormat="1" ht="12.75" x14ac:dyDescent="0.2">
      <c r="A252" s="380">
        <v>41610</v>
      </c>
      <c r="B252" s="380" t="s">
        <v>6689</v>
      </c>
      <c r="C252" s="380" t="s">
        <v>6446</v>
      </c>
      <c r="D252" s="381">
        <v>647.78</v>
      </c>
    </row>
    <row r="253" spans="1:4" s="380" customFormat="1" ht="12.75" x14ac:dyDescent="0.2">
      <c r="A253" s="380">
        <v>41611</v>
      </c>
      <c r="B253" s="380" t="s">
        <v>6690</v>
      </c>
      <c r="C253" s="380" t="s">
        <v>6446</v>
      </c>
      <c r="D253" s="382">
        <v>1021.03</v>
      </c>
    </row>
    <row r="254" spans="1:4" s="380" customFormat="1" ht="12.75" x14ac:dyDescent="0.2">
      <c r="A254" s="380">
        <v>41612</v>
      </c>
      <c r="B254" s="380" t="s">
        <v>6691</v>
      </c>
      <c r="C254" s="380" t="s">
        <v>6446</v>
      </c>
      <c r="D254" s="382">
        <v>1433.68</v>
      </c>
    </row>
    <row r="255" spans="1:4" s="380" customFormat="1" ht="12.75" x14ac:dyDescent="0.2">
      <c r="A255" s="380">
        <v>41637</v>
      </c>
      <c r="B255" s="380" t="s">
        <v>6692</v>
      </c>
      <c r="C255" s="380" t="s">
        <v>6446</v>
      </c>
      <c r="D255" s="381">
        <v>134.02000000000001</v>
      </c>
    </row>
    <row r="256" spans="1:4" s="380" customFormat="1" ht="12.75" x14ac:dyDescent="0.2">
      <c r="A256" s="380">
        <v>41638</v>
      </c>
      <c r="B256" s="380" t="s">
        <v>6693</v>
      </c>
      <c r="C256" s="380" t="s">
        <v>6446</v>
      </c>
      <c r="D256" s="381">
        <v>174.58</v>
      </c>
    </row>
    <row r="257" spans="1:4" s="380" customFormat="1" ht="12.75" x14ac:dyDescent="0.2">
      <c r="A257" s="380">
        <v>41639</v>
      </c>
      <c r="B257" s="380" t="s">
        <v>6694</v>
      </c>
      <c r="C257" s="380" t="s">
        <v>6446</v>
      </c>
      <c r="D257" s="381">
        <v>422.34</v>
      </c>
    </row>
    <row r="258" spans="1:4" s="380" customFormat="1" ht="12.75" x14ac:dyDescent="0.2">
      <c r="A258" s="380">
        <v>11789</v>
      </c>
      <c r="B258" s="380" t="s">
        <v>6695</v>
      </c>
      <c r="C258" s="380" t="s">
        <v>6446</v>
      </c>
      <c r="D258" s="381">
        <v>1.1299999999999999</v>
      </c>
    </row>
    <row r="259" spans="1:4" s="380" customFormat="1" ht="12.75" x14ac:dyDescent="0.2">
      <c r="A259" s="380">
        <v>20975</v>
      </c>
      <c r="B259" s="380" t="s">
        <v>6696</v>
      </c>
      <c r="C259" s="380" t="s">
        <v>6446</v>
      </c>
      <c r="D259" s="381">
        <v>10.3</v>
      </c>
    </row>
    <row r="260" spans="1:4" s="380" customFormat="1" ht="12.75" x14ac:dyDescent="0.2">
      <c r="A260" s="380">
        <v>20976</v>
      </c>
      <c r="B260" s="380" t="s">
        <v>6697</v>
      </c>
      <c r="C260" s="380" t="s">
        <v>6446</v>
      </c>
      <c r="D260" s="381">
        <v>15.57</v>
      </c>
    </row>
    <row r="261" spans="1:4" s="380" customFormat="1" ht="12.75" x14ac:dyDescent="0.2">
      <c r="A261" s="380">
        <v>40340</v>
      </c>
      <c r="B261" s="380" t="s">
        <v>6698</v>
      </c>
      <c r="C261" s="380" t="s">
        <v>6446</v>
      </c>
      <c r="D261" s="381">
        <v>95.33</v>
      </c>
    </row>
    <row r="262" spans="1:4" s="380" customFormat="1" ht="12.75" x14ac:dyDescent="0.2">
      <c r="A262" s="380">
        <v>40341</v>
      </c>
      <c r="B262" s="380" t="s">
        <v>6699</v>
      </c>
      <c r="C262" s="380" t="s">
        <v>6446</v>
      </c>
      <c r="D262" s="381">
        <v>112.88</v>
      </c>
    </row>
    <row r="263" spans="1:4" s="380" customFormat="1" ht="12.75" x14ac:dyDescent="0.2">
      <c r="A263" s="380">
        <v>40342</v>
      </c>
      <c r="B263" s="380" t="s">
        <v>6700</v>
      </c>
      <c r="C263" s="380" t="s">
        <v>6446</v>
      </c>
      <c r="D263" s="381">
        <v>143.11000000000001</v>
      </c>
    </row>
    <row r="264" spans="1:4" s="380" customFormat="1" ht="12.75" x14ac:dyDescent="0.2">
      <c r="A264" s="380">
        <v>40343</v>
      </c>
      <c r="B264" s="380" t="s">
        <v>6701</v>
      </c>
      <c r="C264" s="380" t="s">
        <v>6446</v>
      </c>
      <c r="D264" s="381">
        <v>175.57</v>
      </c>
    </row>
    <row r="265" spans="1:4" s="380" customFormat="1" ht="12.75" x14ac:dyDescent="0.2">
      <c r="A265" s="380">
        <v>40344</v>
      </c>
      <c r="B265" s="380" t="s">
        <v>6702</v>
      </c>
      <c r="C265" s="380" t="s">
        <v>6446</v>
      </c>
      <c r="D265" s="381">
        <v>185.64</v>
      </c>
    </row>
    <row r="266" spans="1:4" s="380" customFormat="1" ht="12.75" x14ac:dyDescent="0.2">
      <c r="A266" s="380">
        <v>40345</v>
      </c>
      <c r="B266" s="380" t="s">
        <v>6703</v>
      </c>
      <c r="C266" s="380" t="s">
        <v>6446</v>
      </c>
      <c r="D266" s="381">
        <v>231.77</v>
      </c>
    </row>
    <row r="267" spans="1:4" s="380" customFormat="1" ht="12.75" x14ac:dyDescent="0.2">
      <c r="A267" s="380">
        <v>40346</v>
      </c>
      <c r="B267" s="380" t="s">
        <v>6704</v>
      </c>
      <c r="C267" s="380" t="s">
        <v>6446</v>
      </c>
      <c r="D267" s="381">
        <v>218.04</v>
      </c>
    </row>
    <row r="268" spans="1:4" s="380" customFormat="1" ht="12.75" x14ac:dyDescent="0.2">
      <c r="A268" s="380">
        <v>40347</v>
      </c>
      <c r="B268" s="380" t="s">
        <v>6705</v>
      </c>
      <c r="C268" s="380" t="s">
        <v>6446</v>
      </c>
      <c r="D268" s="381">
        <v>269.58999999999997</v>
      </c>
    </row>
    <row r="269" spans="1:4" s="380" customFormat="1" ht="12.75" x14ac:dyDescent="0.2">
      <c r="A269" s="380">
        <v>6138</v>
      </c>
      <c r="B269" s="380" t="s">
        <v>15053</v>
      </c>
      <c r="C269" s="380" t="s">
        <v>6446</v>
      </c>
      <c r="D269" s="381">
        <v>11.46</v>
      </c>
    </row>
    <row r="270" spans="1:4" s="380" customFormat="1" ht="12.75" x14ac:dyDescent="0.2">
      <c r="A270" s="380">
        <v>38840</v>
      </c>
      <c r="B270" s="380" t="s">
        <v>6706</v>
      </c>
      <c r="C270" s="380" t="s">
        <v>6446</v>
      </c>
      <c r="D270" s="381">
        <v>3.16</v>
      </c>
    </row>
    <row r="271" spans="1:4" s="380" customFormat="1" ht="12.75" x14ac:dyDescent="0.2">
      <c r="A271" s="380">
        <v>38841</v>
      </c>
      <c r="B271" s="380" t="s">
        <v>6707</v>
      </c>
      <c r="C271" s="380" t="s">
        <v>6446</v>
      </c>
      <c r="D271" s="381">
        <v>3.5</v>
      </c>
    </row>
    <row r="272" spans="1:4" s="380" customFormat="1" ht="12.75" x14ac:dyDescent="0.2">
      <c r="A272" s="380">
        <v>38842</v>
      </c>
      <c r="B272" s="380" t="s">
        <v>6708</v>
      </c>
      <c r="C272" s="380" t="s">
        <v>6446</v>
      </c>
      <c r="D272" s="381">
        <v>6.91</v>
      </c>
    </row>
    <row r="273" spans="1:4" s="380" customFormat="1" ht="12.75" x14ac:dyDescent="0.2">
      <c r="A273" s="380">
        <v>38843</v>
      </c>
      <c r="B273" s="380" t="s">
        <v>6709</v>
      </c>
      <c r="C273" s="380" t="s">
        <v>6446</v>
      </c>
      <c r="D273" s="381">
        <v>10.8</v>
      </c>
    </row>
    <row r="274" spans="1:4" s="380" customFormat="1" ht="12.75" x14ac:dyDescent="0.2">
      <c r="A274" s="380">
        <v>43424</v>
      </c>
      <c r="B274" s="380" t="s">
        <v>6710</v>
      </c>
      <c r="C274" s="380" t="s">
        <v>6446</v>
      </c>
      <c r="D274" s="381">
        <v>542.73</v>
      </c>
    </row>
    <row r="275" spans="1:4" s="380" customFormat="1" ht="12.75" x14ac:dyDescent="0.2">
      <c r="A275" s="380">
        <v>43426</v>
      </c>
      <c r="B275" s="380" t="s">
        <v>6711</v>
      </c>
      <c r="C275" s="380" t="s">
        <v>6446</v>
      </c>
      <c r="D275" s="382">
        <v>1871.89</v>
      </c>
    </row>
    <row r="276" spans="1:4" s="380" customFormat="1" ht="12.75" x14ac:dyDescent="0.2">
      <c r="A276" s="380">
        <v>12565</v>
      </c>
      <c r="B276" s="380" t="s">
        <v>6712</v>
      </c>
      <c r="C276" s="380" t="s">
        <v>6446</v>
      </c>
      <c r="D276" s="381">
        <v>656.45</v>
      </c>
    </row>
    <row r="277" spans="1:4" s="380" customFormat="1" ht="12.75" x14ac:dyDescent="0.2">
      <c r="A277" s="380">
        <v>12567</v>
      </c>
      <c r="B277" s="380" t="s">
        <v>6713</v>
      </c>
      <c r="C277" s="380" t="s">
        <v>6446</v>
      </c>
      <c r="D277" s="381">
        <v>881.72</v>
      </c>
    </row>
    <row r="278" spans="1:4" s="380" customFormat="1" ht="12.75" x14ac:dyDescent="0.2">
      <c r="A278" s="380">
        <v>12568</v>
      </c>
      <c r="B278" s="380" t="s">
        <v>6714</v>
      </c>
      <c r="C278" s="380" t="s">
        <v>6446</v>
      </c>
      <c r="D278" s="382">
        <v>1234.4100000000001</v>
      </c>
    </row>
    <row r="279" spans="1:4" s="380" customFormat="1" ht="12.75" x14ac:dyDescent="0.2">
      <c r="A279" s="380">
        <v>43441</v>
      </c>
      <c r="B279" s="380" t="s">
        <v>6715</v>
      </c>
      <c r="C279" s="380" t="s">
        <v>6446</v>
      </c>
      <c r="D279" s="381">
        <v>158.71</v>
      </c>
    </row>
    <row r="280" spans="1:4" s="380" customFormat="1" ht="12.75" x14ac:dyDescent="0.2">
      <c r="A280" s="380">
        <v>43423</v>
      </c>
      <c r="B280" s="380" t="s">
        <v>6716</v>
      </c>
      <c r="C280" s="380" t="s">
        <v>6446</v>
      </c>
      <c r="D280" s="381">
        <v>74.06</v>
      </c>
    </row>
    <row r="281" spans="1:4" s="380" customFormat="1" ht="12.75" x14ac:dyDescent="0.2">
      <c r="A281" s="380">
        <v>12532</v>
      </c>
      <c r="B281" s="380" t="s">
        <v>6717</v>
      </c>
      <c r="C281" s="380" t="s">
        <v>6446</v>
      </c>
      <c r="D281" s="381">
        <v>114.22</v>
      </c>
    </row>
    <row r="282" spans="1:4" s="380" customFormat="1" ht="12.75" x14ac:dyDescent="0.2">
      <c r="A282" s="380">
        <v>43444</v>
      </c>
      <c r="B282" s="380" t="s">
        <v>6718</v>
      </c>
      <c r="C282" s="380" t="s">
        <v>6446</v>
      </c>
      <c r="D282" s="381">
        <v>383.54</v>
      </c>
    </row>
    <row r="283" spans="1:4" s="380" customFormat="1" ht="12.75" x14ac:dyDescent="0.2">
      <c r="A283" s="380">
        <v>12551</v>
      </c>
      <c r="B283" s="380" t="s">
        <v>6719</v>
      </c>
      <c r="C283" s="380" t="s">
        <v>6446</v>
      </c>
      <c r="D283" s="381">
        <v>273.64999999999998</v>
      </c>
    </row>
    <row r="284" spans="1:4" s="380" customFormat="1" ht="12.75" x14ac:dyDescent="0.2">
      <c r="A284" s="380">
        <v>43442</v>
      </c>
      <c r="B284" s="380" t="s">
        <v>6720</v>
      </c>
      <c r="C284" s="380" t="s">
        <v>6446</v>
      </c>
      <c r="D284" s="381">
        <v>211.61</v>
      </c>
    </row>
    <row r="285" spans="1:4" s="380" customFormat="1" ht="12.75" x14ac:dyDescent="0.2">
      <c r="A285" s="380">
        <v>43443</v>
      </c>
      <c r="B285" s="380" t="s">
        <v>6721</v>
      </c>
      <c r="C285" s="380" t="s">
        <v>6446</v>
      </c>
      <c r="D285" s="381">
        <v>277.74</v>
      </c>
    </row>
    <row r="286" spans="1:4" s="380" customFormat="1" ht="12.75" x14ac:dyDescent="0.2">
      <c r="A286" s="380">
        <v>12544</v>
      </c>
      <c r="B286" s="380" t="s">
        <v>6722</v>
      </c>
      <c r="C286" s="380" t="s">
        <v>6446</v>
      </c>
      <c r="D286" s="381">
        <v>149.88999999999999</v>
      </c>
    </row>
    <row r="287" spans="1:4" s="380" customFormat="1" ht="12.75" x14ac:dyDescent="0.2">
      <c r="A287" s="380">
        <v>12547</v>
      </c>
      <c r="B287" s="380" t="s">
        <v>6723</v>
      </c>
      <c r="C287" s="380" t="s">
        <v>6446</v>
      </c>
      <c r="D287" s="381">
        <v>201.59</v>
      </c>
    </row>
    <row r="288" spans="1:4" s="380" customFormat="1" ht="12.75" x14ac:dyDescent="0.2">
      <c r="A288" s="380">
        <v>43445</v>
      </c>
      <c r="B288" s="380" t="s">
        <v>6724</v>
      </c>
      <c r="C288" s="380" t="s">
        <v>6446</v>
      </c>
      <c r="D288" s="381">
        <v>529.03</v>
      </c>
    </row>
    <row r="289" spans="1:4" s="380" customFormat="1" ht="12.75" x14ac:dyDescent="0.2">
      <c r="A289" s="380">
        <v>12563</v>
      </c>
      <c r="B289" s="380" t="s">
        <v>6725</v>
      </c>
      <c r="C289" s="380" t="s">
        <v>6446</v>
      </c>
      <c r="D289" s="381">
        <v>378.5</v>
      </c>
    </row>
    <row r="290" spans="1:4" s="380" customFormat="1" ht="12.75" x14ac:dyDescent="0.2">
      <c r="A290" s="380">
        <v>43425</v>
      </c>
      <c r="B290" s="380" t="s">
        <v>6726</v>
      </c>
      <c r="C290" s="380" t="s">
        <v>6446</v>
      </c>
      <c r="D290" s="381">
        <v>238.06</v>
      </c>
    </row>
    <row r="291" spans="1:4" s="380" customFormat="1" ht="12.75" x14ac:dyDescent="0.2">
      <c r="A291" s="380">
        <v>43446</v>
      </c>
      <c r="B291" s="380" t="s">
        <v>6727</v>
      </c>
      <c r="C291" s="380" t="s">
        <v>6446</v>
      </c>
      <c r="D291" s="381">
        <v>502.58</v>
      </c>
    </row>
    <row r="292" spans="1:4" s="380" customFormat="1" ht="12.75" x14ac:dyDescent="0.2">
      <c r="A292" s="380">
        <v>43447</v>
      </c>
      <c r="B292" s="380" t="s">
        <v>6728</v>
      </c>
      <c r="C292" s="380" t="s">
        <v>6446</v>
      </c>
      <c r="D292" s="381">
        <v>617.20000000000005</v>
      </c>
    </row>
    <row r="293" spans="1:4" s="380" customFormat="1" ht="12.75" x14ac:dyDescent="0.2">
      <c r="A293" s="380">
        <v>43448</v>
      </c>
      <c r="B293" s="380" t="s">
        <v>6729</v>
      </c>
      <c r="C293" s="380" t="s">
        <v>6446</v>
      </c>
      <c r="D293" s="381">
        <v>864.08</v>
      </c>
    </row>
    <row r="294" spans="1:4" s="380" customFormat="1" ht="12.75" x14ac:dyDescent="0.2">
      <c r="A294" s="380">
        <v>13761</v>
      </c>
      <c r="B294" s="380" t="s">
        <v>6730</v>
      </c>
      <c r="C294" s="380" t="s">
        <v>6446</v>
      </c>
      <c r="D294" s="382">
        <v>2891.25</v>
      </c>
    </row>
    <row r="295" spans="1:4" s="380" customFormat="1" ht="12.75" x14ac:dyDescent="0.2">
      <c r="A295" s="380">
        <v>12888</v>
      </c>
      <c r="B295" s="380" t="s">
        <v>6731</v>
      </c>
      <c r="C295" s="380" t="s">
        <v>6732</v>
      </c>
      <c r="D295" s="381">
        <v>104.77</v>
      </c>
    </row>
    <row r="296" spans="1:4" s="380" customFormat="1" ht="12.75" x14ac:dyDescent="0.2">
      <c r="A296" s="380">
        <v>12889</v>
      </c>
      <c r="B296" s="380" t="s">
        <v>6733</v>
      </c>
      <c r="C296" s="380" t="s">
        <v>6732</v>
      </c>
      <c r="D296" s="381">
        <v>68.42</v>
      </c>
    </row>
    <row r="297" spans="1:4" s="380" customFormat="1" ht="12.75" x14ac:dyDescent="0.2">
      <c r="A297" s="380">
        <v>4814</v>
      </c>
      <c r="B297" s="380" t="s">
        <v>6734</v>
      </c>
      <c r="C297" s="380" t="s">
        <v>6446</v>
      </c>
      <c r="D297" s="381">
        <v>101.26</v>
      </c>
    </row>
    <row r="298" spans="1:4" s="380" customFormat="1" ht="12.75" x14ac:dyDescent="0.2">
      <c r="A298" s="380">
        <v>25967</v>
      </c>
      <c r="B298" s="380" t="s">
        <v>6735</v>
      </c>
      <c r="C298" s="380" t="s">
        <v>6446</v>
      </c>
      <c r="D298" s="382">
        <v>2539.27</v>
      </c>
    </row>
    <row r="299" spans="1:4" s="380" customFormat="1" ht="12.75" x14ac:dyDescent="0.2">
      <c r="A299" s="380">
        <v>6122</v>
      </c>
      <c r="B299" s="380" t="s">
        <v>6736</v>
      </c>
      <c r="C299" s="380" t="s">
        <v>6456</v>
      </c>
      <c r="D299" s="381">
        <v>32.54</v>
      </c>
    </row>
    <row r="300" spans="1:4" s="380" customFormat="1" ht="12.75" x14ac:dyDescent="0.2">
      <c r="A300" s="380">
        <v>40810</v>
      </c>
      <c r="B300" s="380" t="s">
        <v>6737</v>
      </c>
      <c r="C300" s="380" t="s">
        <v>6627</v>
      </c>
      <c r="D300" s="382">
        <v>5800.26</v>
      </c>
    </row>
    <row r="301" spans="1:4" s="380" customFormat="1" ht="12.75" x14ac:dyDescent="0.2">
      <c r="A301" s="380">
        <v>21100</v>
      </c>
      <c r="B301" s="380" t="s">
        <v>6738</v>
      </c>
      <c r="C301" s="380" t="s">
        <v>6446</v>
      </c>
      <c r="D301" s="382">
        <v>2834.59</v>
      </c>
    </row>
    <row r="302" spans="1:4" s="380" customFormat="1" ht="12.75" x14ac:dyDescent="0.2">
      <c r="A302" s="380">
        <v>11816</v>
      </c>
      <c r="B302" s="380" t="s">
        <v>6739</v>
      </c>
      <c r="C302" s="380" t="s">
        <v>6446</v>
      </c>
      <c r="D302" s="382">
        <v>3022.5</v>
      </c>
    </row>
    <row r="303" spans="1:4" s="380" customFormat="1" ht="12.75" x14ac:dyDescent="0.2">
      <c r="A303" s="380">
        <v>11814</v>
      </c>
      <c r="B303" s="380" t="s">
        <v>6740</v>
      </c>
      <c r="C303" s="380" t="s">
        <v>6446</v>
      </c>
      <c r="D303" s="382">
        <v>6579.22</v>
      </c>
    </row>
    <row r="304" spans="1:4" s="380" customFormat="1" ht="12.75" x14ac:dyDescent="0.2">
      <c r="A304" s="380">
        <v>14186</v>
      </c>
      <c r="B304" s="380" t="s">
        <v>6741</v>
      </c>
      <c r="C304" s="380" t="s">
        <v>6446</v>
      </c>
      <c r="D304" s="382">
        <v>8261.1</v>
      </c>
    </row>
    <row r="305" spans="1:4" s="380" customFormat="1" ht="12.75" x14ac:dyDescent="0.2">
      <c r="A305" s="380">
        <v>14185</v>
      </c>
      <c r="B305" s="380" t="s">
        <v>6742</v>
      </c>
      <c r="C305" s="380" t="s">
        <v>6446</v>
      </c>
      <c r="D305" s="382">
        <v>10701.35</v>
      </c>
    </row>
    <row r="306" spans="1:4" s="380" customFormat="1" ht="12.75" x14ac:dyDescent="0.2">
      <c r="A306" s="380">
        <v>11811</v>
      </c>
      <c r="B306" s="380" t="s">
        <v>6743</v>
      </c>
      <c r="C306" s="380" t="s">
        <v>6446</v>
      </c>
      <c r="D306" s="382">
        <v>4091.79</v>
      </c>
    </row>
    <row r="307" spans="1:4" s="380" customFormat="1" ht="12.75" x14ac:dyDescent="0.2">
      <c r="A307" s="380">
        <v>26038</v>
      </c>
      <c r="B307" s="380" t="s">
        <v>6744</v>
      </c>
      <c r="C307" s="380" t="s">
        <v>6446</v>
      </c>
      <c r="D307" s="382">
        <v>301197</v>
      </c>
    </row>
    <row r="308" spans="1:4" s="380" customFormat="1" ht="12.75" x14ac:dyDescent="0.2">
      <c r="A308" s="380">
        <v>34469</v>
      </c>
      <c r="B308" s="380" t="s">
        <v>15054</v>
      </c>
      <c r="C308" s="380" t="s">
        <v>6446</v>
      </c>
      <c r="D308" s="382">
        <v>8938.19</v>
      </c>
    </row>
    <row r="309" spans="1:4" s="380" customFormat="1" ht="12.75" x14ac:dyDescent="0.2">
      <c r="A309" s="380">
        <v>34476</v>
      </c>
      <c r="B309" s="380" t="s">
        <v>15055</v>
      </c>
      <c r="C309" s="380" t="s">
        <v>6446</v>
      </c>
      <c r="D309" s="382">
        <v>4661.6400000000003</v>
      </c>
    </row>
    <row r="310" spans="1:4" s="380" customFormat="1" ht="12.75" x14ac:dyDescent="0.2">
      <c r="A310" s="380">
        <v>34477</v>
      </c>
      <c r="B310" s="380" t="s">
        <v>15056</v>
      </c>
      <c r="C310" s="380" t="s">
        <v>6446</v>
      </c>
      <c r="D310" s="382">
        <v>6186.9</v>
      </c>
    </row>
    <row r="311" spans="1:4" s="380" customFormat="1" ht="12.75" x14ac:dyDescent="0.2">
      <c r="A311" s="380">
        <v>34482</v>
      </c>
      <c r="B311" s="380" t="s">
        <v>15057</v>
      </c>
      <c r="C311" s="380" t="s">
        <v>6446</v>
      </c>
      <c r="D311" s="382">
        <v>5778.22</v>
      </c>
    </row>
    <row r="312" spans="1:4" s="380" customFormat="1" ht="12.75" x14ac:dyDescent="0.2">
      <c r="A312" s="380">
        <v>34472</v>
      </c>
      <c r="B312" s="380" t="s">
        <v>15058</v>
      </c>
      <c r="C312" s="380" t="s">
        <v>6446</v>
      </c>
      <c r="D312" s="382">
        <v>2750</v>
      </c>
    </row>
    <row r="313" spans="1:4" s="380" customFormat="1" ht="12.75" x14ac:dyDescent="0.2">
      <c r="A313" s="380">
        <v>42425</v>
      </c>
      <c r="B313" s="380" t="s">
        <v>6745</v>
      </c>
      <c r="C313" s="380" t="s">
        <v>6446</v>
      </c>
      <c r="D313" s="382">
        <v>2111.13</v>
      </c>
    </row>
    <row r="314" spans="1:4" s="380" customFormat="1" ht="12.75" x14ac:dyDescent="0.2">
      <c r="A314" s="380">
        <v>42422</v>
      </c>
      <c r="B314" s="380" t="s">
        <v>6746</v>
      </c>
      <c r="C314" s="380" t="s">
        <v>6446</v>
      </c>
      <c r="D314" s="382">
        <v>3134.05</v>
      </c>
    </row>
    <row r="315" spans="1:4" s="380" customFormat="1" ht="12.75" x14ac:dyDescent="0.2">
      <c r="A315" s="380">
        <v>43184</v>
      </c>
      <c r="B315" s="380" t="s">
        <v>6747</v>
      </c>
      <c r="C315" s="380" t="s">
        <v>6446</v>
      </c>
      <c r="D315" s="382">
        <v>4331.5600000000004</v>
      </c>
    </row>
    <row r="316" spans="1:4" s="380" customFormat="1" ht="12.75" x14ac:dyDescent="0.2">
      <c r="A316" s="380">
        <v>42424</v>
      </c>
      <c r="B316" s="380" t="s">
        <v>6748</v>
      </c>
      <c r="C316" s="380" t="s">
        <v>6446</v>
      </c>
      <c r="D316" s="382">
        <v>1885.43</v>
      </c>
    </row>
    <row r="317" spans="1:4" s="380" customFormat="1" ht="12.75" x14ac:dyDescent="0.2">
      <c r="A317" s="380">
        <v>42421</v>
      </c>
      <c r="B317" s="380" t="s">
        <v>6749</v>
      </c>
      <c r="C317" s="380" t="s">
        <v>6446</v>
      </c>
      <c r="D317" s="382">
        <v>17166.599999999999</v>
      </c>
    </row>
    <row r="318" spans="1:4" s="380" customFormat="1" ht="12.75" x14ac:dyDescent="0.2">
      <c r="A318" s="380">
        <v>42416</v>
      </c>
      <c r="B318" s="380" t="s">
        <v>6750</v>
      </c>
      <c r="C318" s="380" t="s">
        <v>6446</v>
      </c>
      <c r="D318" s="382">
        <v>8127.86</v>
      </c>
    </row>
    <row r="319" spans="1:4" s="380" customFormat="1" ht="12.75" x14ac:dyDescent="0.2">
      <c r="A319" s="380">
        <v>42417</v>
      </c>
      <c r="B319" s="380" t="s">
        <v>6751</v>
      </c>
      <c r="C319" s="380" t="s">
        <v>6446</v>
      </c>
      <c r="D319" s="382">
        <v>9111.99</v>
      </c>
    </row>
    <row r="320" spans="1:4" s="380" customFormat="1" ht="12.75" x14ac:dyDescent="0.2">
      <c r="A320" s="380">
        <v>42419</v>
      </c>
      <c r="B320" s="380" t="s">
        <v>6752</v>
      </c>
      <c r="C320" s="380" t="s">
        <v>6446</v>
      </c>
      <c r="D320" s="382">
        <v>10294.620000000001</v>
      </c>
    </row>
    <row r="321" spans="1:4" s="380" customFormat="1" ht="12.75" x14ac:dyDescent="0.2">
      <c r="A321" s="380">
        <v>42420</v>
      </c>
      <c r="B321" s="380" t="s">
        <v>6753</v>
      </c>
      <c r="C321" s="380" t="s">
        <v>6446</v>
      </c>
      <c r="D321" s="382">
        <v>14149.19</v>
      </c>
    </row>
    <row r="322" spans="1:4" s="380" customFormat="1" ht="12.75" x14ac:dyDescent="0.2">
      <c r="A322" s="380">
        <v>43195</v>
      </c>
      <c r="B322" s="380" t="s">
        <v>6754</v>
      </c>
      <c r="C322" s="380" t="s">
        <v>6446</v>
      </c>
      <c r="D322" s="382">
        <v>4982.13</v>
      </c>
    </row>
    <row r="323" spans="1:4" s="380" customFormat="1" ht="12.75" x14ac:dyDescent="0.2">
      <c r="A323" s="380">
        <v>43196</v>
      </c>
      <c r="B323" s="380" t="s">
        <v>6755</v>
      </c>
      <c r="C323" s="380" t="s">
        <v>6446</v>
      </c>
      <c r="D323" s="382">
        <v>6174.63</v>
      </c>
    </row>
    <row r="324" spans="1:4" s="380" customFormat="1" ht="12.75" x14ac:dyDescent="0.2">
      <c r="A324" s="380">
        <v>43198</v>
      </c>
      <c r="B324" s="380" t="s">
        <v>6756</v>
      </c>
      <c r="C324" s="380" t="s">
        <v>6446</v>
      </c>
      <c r="D324" s="382">
        <v>9175.36</v>
      </c>
    </row>
    <row r="325" spans="1:4" s="380" customFormat="1" ht="12.75" x14ac:dyDescent="0.2">
      <c r="A325" s="380">
        <v>43199</v>
      </c>
      <c r="B325" s="380" t="s">
        <v>6757</v>
      </c>
      <c r="C325" s="380" t="s">
        <v>6446</v>
      </c>
      <c r="D325" s="382">
        <v>9511.58</v>
      </c>
    </row>
    <row r="326" spans="1:4" s="380" customFormat="1" ht="12.75" x14ac:dyDescent="0.2">
      <c r="A326" s="380">
        <v>43200</v>
      </c>
      <c r="B326" s="380" t="s">
        <v>6758</v>
      </c>
      <c r="C326" s="380" t="s">
        <v>6446</v>
      </c>
      <c r="D326" s="382">
        <v>10915.23</v>
      </c>
    </row>
    <row r="327" spans="1:4" s="380" customFormat="1" ht="12.75" x14ac:dyDescent="0.2">
      <c r="A327" s="380">
        <v>39556</v>
      </c>
      <c r="B327" s="380" t="s">
        <v>6759</v>
      </c>
      <c r="C327" s="380" t="s">
        <v>6446</v>
      </c>
      <c r="D327" s="382">
        <v>5961.58</v>
      </c>
    </row>
    <row r="328" spans="1:4" s="380" customFormat="1" ht="12.75" x14ac:dyDescent="0.2">
      <c r="A328" s="380">
        <v>39557</v>
      </c>
      <c r="B328" s="380" t="s">
        <v>6760</v>
      </c>
      <c r="C328" s="380" t="s">
        <v>6446</v>
      </c>
      <c r="D328" s="382">
        <v>6419.32</v>
      </c>
    </row>
    <row r="329" spans="1:4" s="380" customFormat="1" ht="12.75" x14ac:dyDescent="0.2">
      <c r="A329" s="380">
        <v>39559</v>
      </c>
      <c r="B329" s="380" t="s">
        <v>6761</v>
      </c>
      <c r="C329" s="380" t="s">
        <v>6446</v>
      </c>
      <c r="D329" s="382">
        <v>9486.52</v>
      </c>
    </row>
    <row r="330" spans="1:4" s="380" customFormat="1" ht="12.75" x14ac:dyDescent="0.2">
      <c r="A330" s="380">
        <v>39560</v>
      </c>
      <c r="B330" s="380" t="s">
        <v>6762</v>
      </c>
      <c r="C330" s="380" t="s">
        <v>6446</v>
      </c>
      <c r="D330" s="382">
        <v>10974.97</v>
      </c>
    </row>
    <row r="331" spans="1:4" s="380" customFormat="1" ht="12.75" x14ac:dyDescent="0.2">
      <c r="A331" s="380">
        <v>39561</v>
      </c>
      <c r="B331" s="380" t="s">
        <v>6763</v>
      </c>
      <c r="C331" s="380" t="s">
        <v>6446</v>
      </c>
      <c r="D331" s="382">
        <v>11481.22</v>
      </c>
    </row>
    <row r="332" spans="1:4" s="380" customFormat="1" ht="12.75" x14ac:dyDescent="0.2">
      <c r="A332" s="380">
        <v>43190</v>
      </c>
      <c r="B332" s="380" t="s">
        <v>6764</v>
      </c>
      <c r="C332" s="380" t="s">
        <v>6446</v>
      </c>
      <c r="D332" s="382">
        <v>1694.32</v>
      </c>
    </row>
    <row r="333" spans="1:4" s="380" customFormat="1" ht="12.75" x14ac:dyDescent="0.2">
      <c r="A333" s="380">
        <v>39555</v>
      </c>
      <c r="B333" s="380" t="s">
        <v>6765</v>
      </c>
      <c r="C333" s="380" t="s">
        <v>6446</v>
      </c>
      <c r="D333" s="382">
        <v>1832.82</v>
      </c>
    </row>
    <row r="334" spans="1:4" s="380" customFormat="1" ht="12.75" x14ac:dyDescent="0.2">
      <c r="A334" s="380">
        <v>43191</v>
      </c>
      <c r="B334" s="380" t="s">
        <v>6766</v>
      </c>
      <c r="C334" s="380" t="s">
        <v>6446</v>
      </c>
      <c r="D334" s="382">
        <v>2437.9</v>
      </c>
    </row>
    <row r="335" spans="1:4" s="380" customFormat="1" ht="12.75" x14ac:dyDescent="0.2">
      <c r="A335" s="380">
        <v>39548</v>
      </c>
      <c r="B335" s="380" t="s">
        <v>6767</v>
      </c>
      <c r="C335" s="380" t="s">
        <v>6446</v>
      </c>
      <c r="D335" s="382">
        <v>2718.64</v>
      </c>
    </row>
    <row r="336" spans="1:4" s="380" customFormat="1" ht="12.75" x14ac:dyDescent="0.2">
      <c r="A336" s="380">
        <v>43192</v>
      </c>
      <c r="B336" s="380" t="s">
        <v>6768</v>
      </c>
      <c r="C336" s="380" t="s">
        <v>6446</v>
      </c>
      <c r="D336" s="382">
        <v>3193.44</v>
      </c>
    </row>
    <row r="337" spans="1:4" s="380" customFormat="1" ht="12.75" x14ac:dyDescent="0.2">
      <c r="A337" s="380">
        <v>39554</v>
      </c>
      <c r="B337" s="380" t="s">
        <v>6769</v>
      </c>
      <c r="C337" s="380" t="s">
        <v>6446</v>
      </c>
      <c r="D337" s="382">
        <v>3595</v>
      </c>
    </row>
    <row r="338" spans="1:4" s="380" customFormat="1" ht="12.75" x14ac:dyDescent="0.2">
      <c r="A338" s="380">
        <v>43194</v>
      </c>
      <c r="B338" s="380" t="s">
        <v>6770</v>
      </c>
      <c r="C338" s="380" t="s">
        <v>6446</v>
      </c>
      <c r="D338" s="382">
        <v>1451.48</v>
      </c>
    </row>
    <row r="339" spans="1:4" s="380" customFormat="1" ht="12.75" x14ac:dyDescent="0.2">
      <c r="A339" s="380">
        <v>39551</v>
      </c>
      <c r="B339" s="380" t="s">
        <v>6771</v>
      </c>
      <c r="C339" s="380" t="s">
        <v>6446</v>
      </c>
      <c r="D339" s="382">
        <v>1598.23</v>
      </c>
    </row>
    <row r="340" spans="1:4" s="380" customFormat="1" ht="12.75" x14ac:dyDescent="0.2">
      <c r="A340" s="380">
        <v>43185</v>
      </c>
      <c r="B340" s="380" t="s">
        <v>6772</v>
      </c>
      <c r="C340" s="380" t="s">
        <v>6446</v>
      </c>
      <c r="D340" s="382">
        <v>4541.8900000000003</v>
      </c>
    </row>
    <row r="341" spans="1:4" s="380" customFormat="1" ht="12.75" x14ac:dyDescent="0.2">
      <c r="A341" s="380">
        <v>43186</v>
      </c>
      <c r="B341" s="380" t="s">
        <v>6773</v>
      </c>
      <c r="C341" s="380" t="s">
        <v>6446</v>
      </c>
      <c r="D341" s="382">
        <v>4790.7700000000004</v>
      </c>
    </row>
    <row r="342" spans="1:4" s="380" customFormat="1" ht="12.75" x14ac:dyDescent="0.2">
      <c r="A342" s="380">
        <v>43187</v>
      </c>
      <c r="B342" s="380" t="s">
        <v>6774</v>
      </c>
      <c r="C342" s="380" t="s">
        <v>6446</v>
      </c>
      <c r="D342" s="382">
        <v>6357.4</v>
      </c>
    </row>
    <row r="343" spans="1:4" s="380" customFormat="1" ht="12.75" x14ac:dyDescent="0.2">
      <c r="A343" s="380">
        <v>43188</v>
      </c>
      <c r="B343" s="380" t="s">
        <v>6775</v>
      </c>
      <c r="C343" s="380" t="s">
        <v>6446</v>
      </c>
      <c r="D343" s="382">
        <v>7702.84</v>
      </c>
    </row>
    <row r="344" spans="1:4" s="380" customFormat="1" ht="12.75" x14ac:dyDescent="0.2">
      <c r="A344" s="380">
        <v>43189</v>
      </c>
      <c r="B344" s="380" t="s">
        <v>6776</v>
      </c>
      <c r="C344" s="380" t="s">
        <v>6446</v>
      </c>
      <c r="D344" s="382">
        <v>8664.41</v>
      </c>
    </row>
    <row r="345" spans="1:4" s="380" customFormat="1" ht="12.75" x14ac:dyDescent="0.2">
      <c r="A345" s="380">
        <v>39580</v>
      </c>
      <c r="B345" s="380" t="s">
        <v>6777</v>
      </c>
      <c r="C345" s="380" t="s">
        <v>6446</v>
      </c>
      <c r="D345" s="382">
        <v>68279.100000000006</v>
      </c>
    </row>
    <row r="346" spans="1:4" s="380" customFormat="1" ht="12.75" x14ac:dyDescent="0.2">
      <c r="A346" s="380">
        <v>39577</v>
      </c>
      <c r="B346" s="380" t="s">
        <v>6778</v>
      </c>
      <c r="C346" s="380" t="s">
        <v>6446</v>
      </c>
      <c r="D346" s="382">
        <v>21371.21</v>
      </c>
    </row>
    <row r="347" spans="1:4" s="380" customFormat="1" ht="12.75" x14ac:dyDescent="0.2">
      <c r="A347" s="380">
        <v>39578</v>
      </c>
      <c r="B347" s="380" t="s">
        <v>6779</v>
      </c>
      <c r="C347" s="380" t="s">
        <v>6446</v>
      </c>
      <c r="D347" s="382">
        <v>27579.97</v>
      </c>
    </row>
    <row r="348" spans="1:4" s="380" customFormat="1" ht="12.75" x14ac:dyDescent="0.2">
      <c r="A348" s="380">
        <v>39579</v>
      </c>
      <c r="B348" s="380" t="s">
        <v>6780</v>
      </c>
      <c r="C348" s="380" t="s">
        <v>6446</v>
      </c>
      <c r="D348" s="382">
        <v>40126.699999999997</v>
      </c>
    </row>
    <row r="349" spans="1:4" s="380" customFormat="1" ht="12.75" x14ac:dyDescent="0.2">
      <c r="A349" s="380">
        <v>39826</v>
      </c>
      <c r="B349" s="380" t="s">
        <v>6781</v>
      </c>
      <c r="C349" s="380" t="s">
        <v>6446</v>
      </c>
      <c r="D349" s="382">
        <v>4928.29</v>
      </c>
    </row>
    <row r="350" spans="1:4" s="380" customFormat="1" ht="12.75" x14ac:dyDescent="0.2">
      <c r="A350" s="380">
        <v>10700</v>
      </c>
      <c r="B350" s="380" t="s">
        <v>6782</v>
      </c>
      <c r="C350" s="380" t="s">
        <v>6446</v>
      </c>
      <c r="D350" s="382">
        <v>27314.58</v>
      </c>
    </row>
    <row r="351" spans="1:4" s="380" customFormat="1" ht="12.75" x14ac:dyDescent="0.2">
      <c r="A351" s="380">
        <v>346</v>
      </c>
      <c r="B351" s="380" t="s">
        <v>6783</v>
      </c>
      <c r="C351" s="380" t="s">
        <v>6462</v>
      </c>
      <c r="D351" s="381">
        <v>27.73</v>
      </c>
    </row>
    <row r="352" spans="1:4" s="380" customFormat="1" ht="12.75" x14ac:dyDescent="0.2">
      <c r="A352" s="380">
        <v>3312</v>
      </c>
      <c r="B352" s="380" t="s">
        <v>6784</v>
      </c>
      <c r="C352" s="380" t="s">
        <v>6462</v>
      </c>
      <c r="D352" s="381">
        <v>21.12</v>
      </c>
    </row>
    <row r="353" spans="1:4" s="380" customFormat="1" ht="12.75" x14ac:dyDescent="0.2">
      <c r="A353" s="380">
        <v>339</v>
      </c>
      <c r="B353" s="380" t="s">
        <v>6785</v>
      </c>
      <c r="C353" s="380" t="s">
        <v>6465</v>
      </c>
      <c r="D353" s="381">
        <v>1.43</v>
      </c>
    </row>
    <row r="354" spans="1:4" s="380" customFormat="1" ht="12.75" x14ac:dyDescent="0.2">
      <c r="A354" s="380">
        <v>340</v>
      </c>
      <c r="B354" s="380" t="s">
        <v>6786</v>
      </c>
      <c r="C354" s="380" t="s">
        <v>6465</v>
      </c>
      <c r="D354" s="381">
        <v>1.29</v>
      </c>
    </row>
    <row r="355" spans="1:4" s="380" customFormat="1" ht="12.75" x14ac:dyDescent="0.2">
      <c r="A355" s="380">
        <v>43130</v>
      </c>
      <c r="B355" s="380" t="s">
        <v>6787</v>
      </c>
      <c r="C355" s="380" t="s">
        <v>6462</v>
      </c>
      <c r="D355" s="381">
        <v>23.41</v>
      </c>
    </row>
    <row r="356" spans="1:4" s="380" customFormat="1" ht="12.75" x14ac:dyDescent="0.2">
      <c r="A356" s="380">
        <v>344</v>
      </c>
      <c r="B356" s="380" t="s">
        <v>6788</v>
      </c>
      <c r="C356" s="380" t="s">
        <v>6462</v>
      </c>
      <c r="D356" s="381">
        <v>30.77</v>
      </c>
    </row>
    <row r="357" spans="1:4" s="380" customFormat="1" ht="12.75" x14ac:dyDescent="0.2">
      <c r="A357" s="380">
        <v>345</v>
      </c>
      <c r="B357" s="380" t="s">
        <v>6789</v>
      </c>
      <c r="C357" s="380" t="s">
        <v>6462</v>
      </c>
      <c r="D357" s="381">
        <v>33.39</v>
      </c>
    </row>
    <row r="358" spans="1:4" s="380" customFormat="1" ht="12.75" x14ac:dyDescent="0.2">
      <c r="A358" s="380">
        <v>43131</v>
      </c>
      <c r="B358" s="380" t="s">
        <v>6790</v>
      </c>
      <c r="C358" s="380" t="s">
        <v>6462</v>
      </c>
      <c r="D358" s="381">
        <v>27.19</v>
      </c>
    </row>
    <row r="359" spans="1:4" s="380" customFormat="1" ht="12.75" x14ac:dyDescent="0.2">
      <c r="A359" s="380">
        <v>3313</v>
      </c>
      <c r="B359" s="380" t="s">
        <v>6791</v>
      </c>
      <c r="C359" s="380" t="s">
        <v>6462</v>
      </c>
      <c r="D359" s="381">
        <v>27.18</v>
      </c>
    </row>
    <row r="360" spans="1:4" s="380" customFormat="1" ht="12.75" x14ac:dyDescent="0.2">
      <c r="A360" s="380">
        <v>43132</v>
      </c>
      <c r="B360" s="380" t="s">
        <v>6792</v>
      </c>
      <c r="C360" s="380" t="s">
        <v>6462</v>
      </c>
      <c r="D360" s="381">
        <v>23.41</v>
      </c>
    </row>
    <row r="361" spans="1:4" s="380" customFormat="1" ht="12.75" x14ac:dyDescent="0.2">
      <c r="A361" s="380">
        <v>366</v>
      </c>
      <c r="B361" s="380" t="s">
        <v>6793</v>
      </c>
      <c r="C361" s="380" t="s">
        <v>6624</v>
      </c>
      <c r="D361" s="381">
        <v>105</v>
      </c>
    </row>
    <row r="362" spans="1:4" s="380" customFormat="1" ht="12.75" x14ac:dyDescent="0.2">
      <c r="A362" s="380">
        <v>367</v>
      </c>
      <c r="B362" s="380" t="s">
        <v>6794</v>
      </c>
      <c r="C362" s="380" t="s">
        <v>6624</v>
      </c>
      <c r="D362" s="381">
        <v>123.33</v>
      </c>
    </row>
    <row r="363" spans="1:4" s="380" customFormat="1" ht="12.75" x14ac:dyDescent="0.2">
      <c r="A363" s="380">
        <v>370</v>
      </c>
      <c r="B363" s="380" t="s">
        <v>6795</v>
      </c>
      <c r="C363" s="380" t="s">
        <v>6624</v>
      </c>
      <c r="D363" s="381">
        <v>105</v>
      </c>
    </row>
    <row r="364" spans="1:4" s="380" customFormat="1" ht="12.75" x14ac:dyDescent="0.2">
      <c r="A364" s="380">
        <v>368</v>
      </c>
      <c r="B364" s="380" t="s">
        <v>6796</v>
      </c>
      <c r="C364" s="380" t="s">
        <v>6624</v>
      </c>
      <c r="D364" s="381">
        <v>92.49</v>
      </c>
    </row>
    <row r="365" spans="1:4" s="380" customFormat="1" ht="12.75" x14ac:dyDescent="0.2">
      <c r="A365" s="380">
        <v>11075</v>
      </c>
      <c r="B365" s="380" t="s">
        <v>6797</v>
      </c>
      <c r="C365" s="380" t="s">
        <v>6624</v>
      </c>
      <c r="D365" s="382">
        <v>2019.52</v>
      </c>
    </row>
    <row r="366" spans="1:4" s="380" customFormat="1" ht="12.75" x14ac:dyDescent="0.2">
      <c r="A366" s="380">
        <v>1381</v>
      </c>
      <c r="B366" s="380" t="s">
        <v>6798</v>
      </c>
      <c r="C366" s="380" t="s">
        <v>6462</v>
      </c>
      <c r="D366" s="381">
        <v>0.5</v>
      </c>
    </row>
    <row r="367" spans="1:4" s="380" customFormat="1" ht="12.75" x14ac:dyDescent="0.2">
      <c r="A367" s="380">
        <v>34353</v>
      </c>
      <c r="B367" s="380" t="s">
        <v>6799</v>
      </c>
      <c r="C367" s="380" t="s">
        <v>6462</v>
      </c>
      <c r="D367" s="381">
        <v>0.93</v>
      </c>
    </row>
    <row r="368" spans="1:4" s="380" customFormat="1" ht="12.75" x14ac:dyDescent="0.2">
      <c r="A368" s="380">
        <v>37595</v>
      </c>
      <c r="B368" s="380" t="s">
        <v>6800</v>
      </c>
      <c r="C368" s="380" t="s">
        <v>6462</v>
      </c>
      <c r="D368" s="381">
        <v>1.53</v>
      </c>
    </row>
    <row r="369" spans="1:4" s="380" customFormat="1" ht="12.75" x14ac:dyDescent="0.2">
      <c r="A369" s="380">
        <v>37596</v>
      </c>
      <c r="B369" s="380" t="s">
        <v>6801</v>
      </c>
      <c r="C369" s="380" t="s">
        <v>6462</v>
      </c>
      <c r="D369" s="381">
        <v>1.76</v>
      </c>
    </row>
    <row r="370" spans="1:4" s="380" customFormat="1" ht="12.75" x14ac:dyDescent="0.2">
      <c r="A370" s="380">
        <v>371</v>
      </c>
      <c r="B370" s="380" t="s">
        <v>6802</v>
      </c>
      <c r="C370" s="380" t="s">
        <v>6462</v>
      </c>
      <c r="D370" s="381">
        <v>0.54</v>
      </c>
    </row>
    <row r="371" spans="1:4" s="380" customFormat="1" ht="12.75" x14ac:dyDescent="0.2">
      <c r="A371" s="380">
        <v>37553</v>
      </c>
      <c r="B371" s="380" t="s">
        <v>6803</v>
      </c>
      <c r="C371" s="380" t="s">
        <v>6462</v>
      </c>
      <c r="D371" s="381">
        <v>1.02</v>
      </c>
    </row>
    <row r="372" spans="1:4" s="380" customFormat="1" ht="12.75" x14ac:dyDescent="0.2">
      <c r="A372" s="380">
        <v>37552</v>
      </c>
      <c r="B372" s="380" t="s">
        <v>6804</v>
      </c>
      <c r="C372" s="380" t="s">
        <v>6462</v>
      </c>
      <c r="D372" s="381">
        <v>1.64</v>
      </c>
    </row>
    <row r="373" spans="1:4" s="380" customFormat="1" ht="12.75" x14ac:dyDescent="0.2">
      <c r="A373" s="380">
        <v>36880</v>
      </c>
      <c r="B373" s="380" t="s">
        <v>6805</v>
      </c>
      <c r="C373" s="380" t="s">
        <v>6462</v>
      </c>
      <c r="D373" s="381">
        <v>1.66</v>
      </c>
    </row>
    <row r="374" spans="1:4" s="380" customFormat="1" ht="12.75" x14ac:dyDescent="0.2">
      <c r="A374" s="380">
        <v>34355</v>
      </c>
      <c r="B374" s="380" t="s">
        <v>6806</v>
      </c>
      <c r="C374" s="380" t="s">
        <v>6462</v>
      </c>
      <c r="D374" s="381">
        <v>1.43</v>
      </c>
    </row>
    <row r="375" spans="1:4" s="380" customFormat="1" ht="12.75" x14ac:dyDescent="0.2">
      <c r="A375" s="380">
        <v>130</v>
      </c>
      <c r="B375" s="380" t="s">
        <v>6807</v>
      </c>
      <c r="C375" s="380" t="s">
        <v>6462</v>
      </c>
      <c r="D375" s="381">
        <v>4.18</v>
      </c>
    </row>
    <row r="376" spans="1:4" s="380" customFormat="1" ht="12.75" x14ac:dyDescent="0.2">
      <c r="A376" s="380">
        <v>135</v>
      </c>
      <c r="B376" s="380" t="s">
        <v>6808</v>
      </c>
      <c r="C376" s="380" t="s">
        <v>6462</v>
      </c>
      <c r="D376" s="381">
        <v>3.36</v>
      </c>
    </row>
    <row r="377" spans="1:4" s="380" customFormat="1" ht="12.75" x14ac:dyDescent="0.2">
      <c r="A377" s="380">
        <v>36886</v>
      </c>
      <c r="B377" s="380" t="s">
        <v>6809</v>
      </c>
      <c r="C377" s="380" t="s">
        <v>6462</v>
      </c>
      <c r="D377" s="381">
        <v>0.51</v>
      </c>
    </row>
    <row r="378" spans="1:4" s="380" customFormat="1" ht="12.75" x14ac:dyDescent="0.2">
      <c r="A378" s="380">
        <v>38546</v>
      </c>
      <c r="B378" s="380" t="s">
        <v>6810</v>
      </c>
      <c r="C378" s="380" t="s">
        <v>6624</v>
      </c>
      <c r="D378" s="381">
        <v>338.25</v>
      </c>
    </row>
    <row r="379" spans="1:4" s="380" customFormat="1" ht="12.75" x14ac:dyDescent="0.2">
      <c r="A379" s="380">
        <v>34549</v>
      </c>
      <c r="B379" s="380" t="s">
        <v>6811</v>
      </c>
      <c r="C379" s="380" t="s">
        <v>6624</v>
      </c>
      <c r="D379" s="381">
        <v>206.96</v>
      </c>
    </row>
    <row r="380" spans="1:4" s="380" customFormat="1" ht="12.75" x14ac:dyDescent="0.2">
      <c r="A380" s="380">
        <v>6081</v>
      </c>
      <c r="B380" s="380" t="s">
        <v>6812</v>
      </c>
      <c r="C380" s="380" t="s">
        <v>6624</v>
      </c>
      <c r="D380" s="381">
        <v>29.31</v>
      </c>
    </row>
    <row r="381" spans="1:4" s="380" customFormat="1" ht="12.75" x14ac:dyDescent="0.2">
      <c r="A381" s="380">
        <v>6077</v>
      </c>
      <c r="B381" s="380" t="s">
        <v>6813</v>
      </c>
      <c r="C381" s="380" t="s">
        <v>6624</v>
      </c>
      <c r="D381" s="381">
        <v>16.899999999999999</v>
      </c>
    </row>
    <row r="382" spans="1:4" s="380" customFormat="1" ht="12.75" x14ac:dyDescent="0.2">
      <c r="A382" s="380">
        <v>6079</v>
      </c>
      <c r="B382" s="380" t="s">
        <v>6814</v>
      </c>
      <c r="C382" s="380" t="s">
        <v>6624</v>
      </c>
      <c r="D382" s="381">
        <v>9.65</v>
      </c>
    </row>
    <row r="383" spans="1:4" s="380" customFormat="1" ht="12.75" x14ac:dyDescent="0.2">
      <c r="A383" s="380">
        <v>1091</v>
      </c>
      <c r="B383" s="380" t="s">
        <v>6815</v>
      </c>
      <c r="C383" s="380" t="s">
        <v>6446</v>
      </c>
      <c r="D383" s="381">
        <v>33.71</v>
      </c>
    </row>
    <row r="384" spans="1:4" s="380" customFormat="1" ht="12.75" x14ac:dyDescent="0.2">
      <c r="A384" s="380">
        <v>1094</v>
      </c>
      <c r="B384" s="380" t="s">
        <v>6816</v>
      </c>
      <c r="C384" s="380" t="s">
        <v>6446</v>
      </c>
      <c r="D384" s="381">
        <v>23.58</v>
      </c>
    </row>
    <row r="385" spans="1:4" s="380" customFormat="1" ht="12.75" x14ac:dyDescent="0.2">
      <c r="A385" s="380">
        <v>1095</v>
      </c>
      <c r="B385" s="380" t="s">
        <v>6817</v>
      </c>
      <c r="C385" s="380" t="s">
        <v>6446</v>
      </c>
      <c r="D385" s="381">
        <v>50.12</v>
      </c>
    </row>
    <row r="386" spans="1:4" s="380" customFormat="1" ht="12.75" x14ac:dyDescent="0.2">
      <c r="A386" s="380">
        <v>1092</v>
      </c>
      <c r="B386" s="380" t="s">
        <v>6818</v>
      </c>
      <c r="C386" s="380" t="s">
        <v>6446</v>
      </c>
      <c r="D386" s="381">
        <v>38.78</v>
      </c>
    </row>
    <row r="387" spans="1:4" s="380" customFormat="1" ht="12.75" x14ac:dyDescent="0.2">
      <c r="A387" s="380">
        <v>1093</v>
      </c>
      <c r="B387" s="380" t="s">
        <v>6819</v>
      </c>
      <c r="C387" s="380" t="s">
        <v>6446</v>
      </c>
      <c r="D387" s="381">
        <v>90.56</v>
      </c>
    </row>
    <row r="388" spans="1:4" s="380" customFormat="1" ht="12.75" x14ac:dyDescent="0.2">
      <c r="A388" s="380">
        <v>1090</v>
      </c>
      <c r="B388" s="380" t="s">
        <v>6820</v>
      </c>
      <c r="C388" s="380" t="s">
        <v>6446</v>
      </c>
      <c r="D388" s="381">
        <v>64.84</v>
      </c>
    </row>
    <row r="389" spans="1:4" s="380" customFormat="1" ht="12.75" x14ac:dyDescent="0.2">
      <c r="A389" s="380">
        <v>1096</v>
      </c>
      <c r="B389" s="380" t="s">
        <v>6821</v>
      </c>
      <c r="C389" s="380" t="s">
        <v>6446</v>
      </c>
      <c r="D389" s="381">
        <v>116.69</v>
      </c>
    </row>
    <row r="390" spans="1:4" s="380" customFormat="1" ht="12.75" x14ac:dyDescent="0.2">
      <c r="A390" s="380">
        <v>1097</v>
      </c>
      <c r="B390" s="380" t="s">
        <v>6822</v>
      </c>
      <c r="C390" s="380" t="s">
        <v>6446</v>
      </c>
      <c r="D390" s="381">
        <v>99.06</v>
      </c>
    </row>
    <row r="391" spans="1:4" s="380" customFormat="1" ht="12.75" x14ac:dyDescent="0.2">
      <c r="A391" s="380">
        <v>378</v>
      </c>
      <c r="B391" s="380" t="s">
        <v>6823</v>
      </c>
      <c r="C391" s="380" t="s">
        <v>6456</v>
      </c>
      <c r="D391" s="381">
        <v>17.52</v>
      </c>
    </row>
    <row r="392" spans="1:4" s="380" customFormat="1" ht="12.75" x14ac:dyDescent="0.2">
      <c r="A392" s="380">
        <v>40911</v>
      </c>
      <c r="B392" s="380" t="s">
        <v>6824</v>
      </c>
      <c r="C392" s="380" t="s">
        <v>6627</v>
      </c>
      <c r="D392" s="382">
        <v>3122</v>
      </c>
    </row>
    <row r="393" spans="1:4" s="380" customFormat="1" ht="12.75" x14ac:dyDescent="0.2">
      <c r="A393" s="380">
        <v>33939</v>
      </c>
      <c r="B393" s="380" t="s">
        <v>6825</v>
      </c>
      <c r="C393" s="380" t="s">
        <v>6456</v>
      </c>
      <c r="D393" s="381">
        <v>66.92</v>
      </c>
    </row>
    <row r="394" spans="1:4" s="380" customFormat="1" ht="12.75" x14ac:dyDescent="0.2">
      <c r="A394" s="380">
        <v>40815</v>
      </c>
      <c r="B394" s="380" t="s">
        <v>6826</v>
      </c>
      <c r="C394" s="380" t="s">
        <v>6627</v>
      </c>
      <c r="D394" s="382">
        <v>11927.1</v>
      </c>
    </row>
    <row r="395" spans="1:4" s="380" customFormat="1" ht="12.75" x14ac:dyDescent="0.2">
      <c r="A395" s="380">
        <v>34760</v>
      </c>
      <c r="B395" s="380" t="s">
        <v>6827</v>
      </c>
      <c r="C395" s="380" t="s">
        <v>6456</v>
      </c>
      <c r="D395" s="381">
        <v>74.150000000000006</v>
      </c>
    </row>
    <row r="396" spans="1:4" s="380" customFormat="1" ht="12.75" x14ac:dyDescent="0.2">
      <c r="A396" s="380">
        <v>40935</v>
      </c>
      <c r="B396" s="380" t="s">
        <v>6828</v>
      </c>
      <c r="C396" s="380" t="s">
        <v>6627</v>
      </c>
      <c r="D396" s="382">
        <v>13213.92</v>
      </c>
    </row>
    <row r="397" spans="1:4" s="380" customFormat="1" ht="12.75" x14ac:dyDescent="0.2">
      <c r="A397" s="380">
        <v>33952</v>
      </c>
      <c r="B397" s="380" t="s">
        <v>6829</v>
      </c>
      <c r="C397" s="380" t="s">
        <v>6456</v>
      </c>
      <c r="D397" s="381">
        <v>95.07</v>
      </c>
    </row>
    <row r="398" spans="1:4" s="380" customFormat="1" ht="12.75" x14ac:dyDescent="0.2">
      <c r="A398" s="380">
        <v>40816</v>
      </c>
      <c r="B398" s="380" t="s">
        <v>6830</v>
      </c>
      <c r="C398" s="380" t="s">
        <v>6627</v>
      </c>
      <c r="D398" s="382">
        <v>16941.439999999999</v>
      </c>
    </row>
    <row r="399" spans="1:4" s="380" customFormat="1" ht="12.75" x14ac:dyDescent="0.2">
      <c r="A399" s="380">
        <v>33953</v>
      </c>
      <c r="B399" s="380" t="s">
        <v>6831</v>
      </c>
      <c r="C399" s="380" t="s">
        <v>6456</v>
      </c>
      <c r="D399" s="381">
        <v>125.69</v>
      </c>
    </row>
    <row r="400" spans="1:4" s="380" customFormat="1" ht="12.75" x14ac:dyDescent="0.2">
      <c r="A400" s="380">
        <v>40817</v>
      </c>
      <c r="B400" s="380" t="s">
        <v>6832</v>
      </c>
      <c r="C400" s="380" t="s">
        <v>6627</v>
      </c>
      <c r="D400" s="382">
        <v>22398.1</v>
      </c>
    </row>
    <row r="401" spans="1:4" s="380" customFormat="1" ht="12.75" x14ac:dyDescent="0.2">
      <c r="A401" s="380">
        <v>13348</v>
      </c>
      <c r="B401" s="380" t="s">
        <v>6833</v>
      </c>
      <c r="C401" s="380" t="s">
        <v>6446</v>
      </c>
      <c r="D401" s="381">
        <v>1</v>
      </c>
    </row>
    <row r="402" spans="1:4" s="380" customFormat="1" ht="12.75" x14ac:dyDescent="0.2">
      <c r="A402" s="380">
        <v>39211</v>
      </c>
      <c r="B402" s="380" t="s">
        <v>6834</v>
      </c>
      <c r="C402" s="380" t="s">
        <v>6446</v>
      </c>
      <c r="D402" s="381">
        <v>0.89</v>
      </c>
    </row>
    <row r="403" spans="1:4" s="380" customFormat="1" ht="12.75" x14ac:dyDescent="0.2">
      <c r="A403" s="380">
        <v>39212</v>
      </c>
      <c r="B403" s="380" t="s">
        <v>6835</v>
      </c>
      <c r="C403" s="380" t="s">
        <v>6446</v>
      </c>
      <c r="D403" s="381">
        <v>0.99</v>
      </c>
    </row>
    <row r="404" spans="1:4" s="380" customFormat="1" ht="12.75" x14ac:dyDescent="0.2">
      <c r="A404" s="380">
        <v>39208</v>
      </c>
      <c r="B404" s="380" t="s">
        <v>6836</v>
      </c>
      <c r="C404" s="380" t="s">
        <v>6446</v>
      </c>
      <c r="D404" s="381">
        <v>0.27</v>
      </c>
    </row>
    <row r="405" spans="1:4" s="380" customFormat="1" ht="12.75" x14ac:dyDescent="0.2">
      <c r="A405" s="380">
        <v>39210</v>
      </c>
      <c r="B405" s="380" t="s">
        <v>6837</v>
      </c>
      <c r="C405" s="380" t="s">
        <v>6446</v>
      </c>
      <c r="D405" s="381">
        <v>0.5</v>
      </c>
    </row>
    <row r="406" spans="1:4" s="380" customFormat="1" ht="12.75" x14ac:dyDescent="0.2">
      <c r="A406" s="380">
        <v>39214</v>
      </c>
      <c r="B406" s="380" t="s">
        <v>6838</v>
      </c>
      <c r="C406" s="380" t="s">
        <v>6446</v>
      </c>
      <c r="D406" s="381">
        <v>1.84</v>
      </c>
    </row>
    <row r="407" spans="1:4" s="380" customFormat="1" ht="12.75" x14ac:dyDescent="0.2">
      <c r="A407" s="380">
        <v>39213</v>
      </c>
      <c r="B407" s="380" t="s">
        <v>6839</v>
      </c>
      <c r="C407" s="380" t="s">
        <v>6446</v>
      </c>
      <c r="D407" s="381">
        <v>1.3</v>
      </c>
    </row>
    <row r="408" spans="1:4" s="380" customFormat="1" ht="12.75" x14ac:dyDescent="0.2">
      <c r="A408" s="380">
        <v>39209</v>
      </c>
      <c r="B408" s="380" t="s">
        <v>6840</v>
      </c>
      <c r="C408" s="380" t="s">
        <v>6446</v>
      </c>
      <c r="D408" s="381">
        <v>0.32</v>
      </c>
    </row>
    <row r="409" spans="1:4" s="380" customFormat="1" ht="12.75" x14ac:dyDescent="0.2">
      <c r="A409" s="380">
        <v>39207</v>
      </c>
      <c r="B409" s="380" t="s">
        <v>6841</v>
      </c>
      <c r="C409" s="380" t="s">
        <v>6446</v>
      </c>
      <c r="D409" s="381">
        <v>0.5</v>
      </c>
    </row>
    <row r="410" spans="1:4" s="380" customFormat="1" ht="12.75" x14ac:dyDescent="0.2">
      <c r="A410" s="380">
        <v>39215</v>
      </c>
      <c r="B410" s="380" t="s">
        <v>6842</v>
      </c>
      <c r="C410" s="380" t="s">
        <v>6446</v>
      </c>
      <c r="D410" s="381">
        <v>3.35</v>
      </c>
    </row>
    <row r="411" spans="1:4" s="380" customFormat="1" ht="12.75" x14ac:dyDescent="0.2">
      <c r="A411" s="380">
        <v>39216</v>
      </c>
      <c r="B411" s="380" t="s">
        <v>6843</v>
      </c>
      <c r="C411" s="380" t="s">
        <v>6446</v>
      </c>
      <c r="D411" s="381">
        <v>4.68</v>
      </c>
    </row>
    <row r="412" spans="1:4" s="380" customFormat="1" ht="12.75" x14ac:dyDescent="0.2">
      <c r="A412" s="380">
        <v>11267</v>
      </c>
      <c r="B412" s="380" t="s">
        <v>6844</v>
      </c>
      <c r="C412" s="380" t="s">
        <v>6446</v>
      </c>
      <c r="D412" s="381">
        <v>0.87</v>
      </c>
    </row>
    <row r="413" spans="1:4" s="380" customFormat="1" ht="12.75" x14ac:dyDescent="0.2">
      <c r="A413" s="380">
        <v>379</v>
      </c>
      <c r="B413" s="380" t="s">
        <v>6845</v>
      </c>
      <c r="C413" s="380" t="s">
        <v>6446</v>
      </c>
      <c r="D413" s="381">
        <v>0.88</v>
      </c>
    </row>
    <row r="414" spans="1:4" s="380" customFormat="1" ht="12.75" x14ac:dyDescent="0.2">
      <c r="A414" s="380">
        <v>510</v>
      </c>
      <c r="B414" s="380" t="s">
        <v>6846</v>
      </c>
      <c r="C414" s="380" t="s">
        <v>6462</v>
      </c>
      <c r="D414" s="381">
        <v>10.34</v>
      </c>
    </row>
    <row r="415" spans="1:4" s="380" customFormat="1" ht="12.75" x14ac:dyDescent="0.2">
      <c r="A415" s="380">
        <v>516</v>
      </c>
      <c r="B415" s="380" t="s">
        <v>6847</v>
      </c>
      <c r="C415" s="380" t="s">
        <v>6462</v>
      </c>
      <c r="D415" s="381">
        <v>12.25</v>
      </c>
    </row>
    <row r="416" spans="1:4" s="380" customFormat="1" ht="12.75" x14ac:dyDescent="0.2">
      <c r="A416" s="380">
        <v>509</v>
      </c>
      <c r="B416" s="380" t="s">
        <v>6848</v>
      </c>
      <c r="C416" s="380" t="s">
        <v>6462</v>
      </c>
      <c r="D416" s="381">
        <v>13.75</v>
      </c>
    </row>
    <row r="417" spans="1:4" s="380" customFormat="1" ht="12.75" x14ac:dyDescent="0.2">
      <c r="A417" s="380">
        <v>40331</v>
      </c>
      <c r="B417" s="380" t="s">
        <v>6849</v>
      </c>
      <c r="C417" s="380" t="s">
        <v>6456</v>
      </c>
      <c r="D417" s="381">
        <v>13.29</v>
      </c>
    </row>
    <row r="418" spans="1:4" s="380" customFormat="1" ht="12.75" x14ac:dyDescent="0.2">
      <c r="A418" s="380">
        <v>40930</v>
      </c>
      <c r="B418" s="380" t="s">
        <v>6850</v>
      </c>
      <c r="C418" s="380" t="s">
        <v>6627</v>
      </c>
      <c r="D418" s="382">
        <v>2369.58</v>
      </c>
    </row>
    <row r="419" spans="1:4" s="380" customFormat="1" ht="12.75" x14ac:dyDescent="0.2">
      <c r="A419" s="380">
        <v>11761</v>
      </c>
      <c r="B419" s="380" t="s">
        <v>6851</v>
      </c>
      <c r="C419" s="380" t="s">
        <v>6446</v>
      </c>
      <c r="D419" s="381">
        <v>63.63</v>
      </c>
    </row>
    <row r="420" spans="1:4" s="380" customFormat="1" ht="12.75" x14ac:dyDescent="0.2">
      <c r="A420" s="380">
        <v>377</v>
      </c>
      <c r="B420" s="380" t="s">
        <v>6852</v>
      </c>
      <c r="C420" s="380" t="s">
        <v>6446</v>
      </c>
      <c r="D420" s="381">
        <v>29.9</v>
      </c>
    </row>
    <row r="421" spans="1:4" s="380" customFormat="1" ht="12.75" x14ac:dyDescent="0.2">
      <c r="A421" s="380">
        <v>7588</v>
      </c>
      <c r="B421" s="380" t="s">
        <v>6853</v>
      </c>
      <c r="C421" s="380" t="s">
        <v>6446</v>
      </c>
      <c r="D421" s="381">
        <v>48.11</v>
      </c>
    </row>
    <row r="422" spans="1:4" s="380" customFormat="1" ht="12.75" x14ac:dyDescent="0.2">
      <c r="A422" s="380">
        <v>34392</v>
      </c>
      <c r="B422" s="380" t="s">
        <v>6854</v>
      </c>
      <c r="C422" s="380" t="s">
        <v>6456</v>
      </c>
      <c r="D422" s="381">
        <v>20.74</v>
      </c>
    </row>
    <row r="423" spans="1:4" s="380" customFormat="1" ht="12.75" x14ac:dyDescent="0.2">
      <c r="A423" s="380">
        <v>40908</v>
      </c>
      <c r="B423" s="380" t="s">
        <v>6855</v>
      </c>
      <c r="C423" s="380" t="s">
        <v>6627</v>
      </c>
      <c r="D423" s="382">
        <v>3699.2</v>
      </c>
    </row>
    <row r="424" spans="1:4" s="380" customFormat="1" ht="12.75" x14ac:dyDescent="0.2">
      <c r="A424" s="380">
        <v>34551</v>
      </c>
      <c r="B424" s="380" t="s">
        <v>6856</v>
      </c>
      <c r="C424" s="380" t="s">
        <v>6456</v>
      </c>
      <c r="D424" s="381">
        <v>12.75</v>
      </c>
    </row>
    <row r="425" spans="1:4" s="380" customFormat="1" ht="12.75" x14ac:dyDescent="0.2">
      <c r="A425" s="380">
        <v>41078</v>
      </c>
      <c r="B425" s="380" t="s">
        <v>6857</v>
      </c>
      <c r="C425" s="380" t="s">
        <v>6627</v>
      </c>
      <c r="D425" s="382">
        <v>2275.8000000000002</v>
      </c>
    </row>
    <row r="426" spans="1:4" s="380" customFormat="1" ht="12.75" x14ac:dyDescent="0.2">
      <c r="A426" s="380">
        <v>246</v>
      </c>
      <c r="B426" s="380" t="s">
        <v>6858</v>
      </c>
      <c r="C426" s="380" t="s">
        <v>6456</v>
      </c>
      <c r="D426" s="381">
        <v>12.41</v>
      </c>
    </row>
    <row r="427" spans="1:4" s="380" customFormat="1" ht="12.75" x14ac:dyDescent="0.2">
      <c r="A427" s="380">
        <v>40927</v>
      </c>
      <c r="B427" s="380" t="s">
        <v>6859</v>
      </c>
      <c r="C427" s="380" t="s">
        <v>6627</v>
      </c>
      <c r="D427" s="382">
        <v>2213.4499999999998</v>
      </c>
    </row>
    <row r="428" spans="1:4" s="380" customFormat="1" ht="12.75" x14ac:dyDescent="0.2">
      <c r="A428" s="380">
        <v>2350</v>
      </c>
      <c r="B428" s="380" t="s">
        <v>6860</v>
      </c>
      <c r="C428" s="380" t="s">
        <v>6456</v>
      </c>
      <c r="D428" s="381">
        <v>22.69</v>
      </c>
    </row>
    <row r="429" spans="1:4" s="380" customFormat="1" ht="12.75" x14ac:dyDescent="0.2">
      <c r="A429" s="380">
        <v>40812</v>
      </c>
      <c r="B429" s="380" t="s">
        <v>6861</v>
      </c>
      <c r="C429" s="380" t="s">
        <v>6627</v>
      </c>
      <c r="D429" s="382">
        <v>4043.44</v>
      </c>
    </row>
    <row r="430" spans="1:4" s="380" customFormat="1" ht="12.75" x14ac:dyDescent="0.2">
      <c r="A430" s="380">
        <v>245</v>
      </c>
      <c r="B430" s="380" t="s">
        <v>6862</v>
      </c>
      <c r="C430" s="380" t="s">
        <v>6456</v>
      </c>
      <c r="D430" s="381">
        <v>29.63</v>
      </c>
    </row>
    <row r="431" spans="1:4" s="380" customFormat="1" ht="12.75" x14ac:dyDescent="0.2">
      <c r="A431" s="380">
        <v>41090</v>
      </c>
      <c r="B431" s="380" t="s">
        <v>6863</v>
      </c>
      <c r="C431" s="380" t="s">
        <v>6627</v>
      </c>
      <c r="D431" s="382">
        <v>5281.61</v>
      </c>
    </row>
    <row r="432" spans="1:4" s="380" customFormat="1" ht="12.75" x14ac:dyDescent="0.2">
      <c r="A432" s="380">
        <v>251</v>
      </c>
      <c r="B432" s="380" t="s">
        <v>6864</v>
      </c>
      <c r="C432" s="380" t="s">
        <v>6456</v>
      </c>
      <c r="D432" s="381">
        <v>11.34</v>
      </c>
    </row>
    <row r="433" spans="1:4" s="380" customFormat="1" ht="12.75" x14ac:dyDescent="0.2">
      <c r="A433" s="380">
        <v>40975</v>
      </c>
      <c r="B433" s="380" t="s">
        <v>6865</v>
      </c>
      <c r="C433" s="380" t="s">
        <v>6627</v>
      </c>
      <c r="D433" s="382">
        <v>2024.1</v>
      </c>
    </row>
    <row r="434" spans="1:4" s="380" customFormat="1" ht="12.75" x14ac:dyDescent="0.2">
      <c r="A434" s="380">
        <v>6127</v>
      </c>
      <c r="B434" s="380" t="s">
        <v>6866</v>
      </c>
      <c r="C434" s="380" t="s">
        <v>6456</v>
      </c>
      <c r="D434" s="381">
        <v>11.36</v>
      </c>
    </row>
    <row r="435" spans="1:4" s="380" customFormat="1" ht="12.75" x14ac:dyDescent="0.2">
      <c r="A435" s="380">
        <v>41072</v>
      </c>
      <c r="B435" s="380" t="s">
        <v>6867</v>
      </c>
      <c r="C435" s="380" t="s">
        <v>6627</v>
      </c>
      <c r="D435" s="382">
        <v>2027.03</v>
      </c>
    </row>
    <row r="436" spans="1:4" s="380" customFormat="1" ht="12.75" x14ac:dyDescent="0.2">
      <c r="A436" s="380">
        <v>6121</v>
      </c>
      <c r="B436" s="380" t="s">
        <v>6868</v>
      </c>
      <c r="C436" s="380" t="s">
        <v>6456</v>
      </c>
      <c r="D436" s="381">
        <v>12.28</v>
      </c>
    </row>
    <row r="437" spans="1:4" s="380" customFormat="1" ht="12.75" x14ac:dyDescent="0.2">
      <c r="A437" s="380">
        <v>41071</v>
      </c>
      <c r="B437" s="380" t="s">
        <v>6869</v>
      </c>
      <c r="C437" s="380" t="s">
        <v>6627</v>
      </c>
      <c r="D437" s="382">
        <v>2192.92</v>
      </c>
    </row>
    <row r="438" spans="1:4" s="380" customFormat="1" ht="12.75" x14ac:dyDescent="0.2">
      <c r="A438" s="380">
        <v>244</v>
      </c>
      <c r="B438" s="380" t="s">
        <v>6870</v>
      </c>
      <c r="C438" s="380" t="s">
        <v>6456</v>
      </c>
      <c r="D438" s="381">
        <v>7.13</v>
      </c>
    </row>
    <row r="439" spans="1:4" s="380" customFormat="1" ht="12.75" x14ac:dyDescent="0.2">
      <c r="A439" s="380">
        <v>41093</v>
      </c>
      <c r="B439" s="380" t="s">
        <v>6871</v>
      </c>
      <c r="C439" s="380" t="s">
        <v>6627</v>
      </c>
      <c r="D439" s="382">
        <v>1275.29</v>
      </c>
    </row>
    <row r="440" spans="1:4" s="380" customFormat="1" ht="12.75" x14ac:dyDescent="0.2">
      <c r="A440" s="380">
        <v>532</v>
      </c>
      <c r="B440" s="380" t="s">
        <v>6872</v>
      </c>
      <c r="C440" s="380" t="s">
        <v>6456</v>
      </c>
      <c r="D440" s="381">
        <v>35.68</v>
      </c>
    </row>
    <row r="441" spans="1:4" s="380" customFormat="1" ht="12.75" x14ac:dyDescent="0.2">
      <c r="A441" s="380">
        <v>40931</v>
      </c>
      <c r="B441" s="380" t="s">
        <v>6873</v>
      </c>
      <c r="C441" s="380" t="s">
        <v>6627</v>
      </c>
      <c r="D441" s="382">
        <v>6360.05</v>
      </c>
    </row>
    <row r="442" spans="1:4" s="380" customFormat="1" ht="12.75" x14ac:dyDescent="0.2">
      <c r="A442" s="380">
        <v>36150</v>
      </c>
      <c r="B442" s="380" t="s">
        <v>6874</v>
      </c>
      <c r="C442" s="380" t="s">
        <v>6446</v>
      </c>
      <c r="D442" s="381">
        <v>43.8</v>
      </c>
    </row>
    <row r="443" spans="1:4" s="380" customFormat="1" ht="12.75" x14ac:dyDescent="0.2">
      <c r="A443" s="380">
        <v>4760</v>
      </c>
      <c r="B443" s="380" t="s">
        <v>6875</v>
      </c>
      <c r="C443" s="380" t="s">
        <v>6456</v>
      </c>
      <c r="D443" s="381">
        <v>17.52</v>
      </c>
    </row>
    <row r="444" spans="1:4" s="380" customFormat="1" ht="12.75" x14ac:dyDescent="0.2">
      <c r="A444" s="380">
        <v>41069</v>
      </c>
      <c r="B444" s="380" t="s">
        <v>6876</v>
      </c>
      <c r="C444" s="380" t="s">
        <v>6627</v>
      </c>
      <c r="D444" s="382">
        <v>3122</v>
      </c>
    </row>
    <row r="445" spans="1:4" s="380" customFormat="1" ht="12.75" x14ac:dyDescent="0.2">
      <c r="A445" s="380">
        <v>10422</v>
      </c>
      <c r="B445" s="380" t="s">
        <v>15059</v>
      </c>
      <c r="C445" s="380" t="s">
        <v>6446</v>
      </c>
      <c r="D445" s="381">
        <v>297.54000000000002</v>
      </c>
    </row>
    <row r="446" spans="1:4" s="380" customFormat="1" ht="12.75" x14ac:dyDescent="0.2">
      <c r="A446" s="380">
        <v>44019</v>
      </c>
      <c r="B446" s="380" t="s">
        <v>15060</v>
      </c>
      <c r="C446" s="380" t="s">
        <v>6446</v>
      </c>
      <c r="D446" s="381">
        <v>411.86</v>
      </c>
    </row>
    <row r="447" spans="1:4" s="380" customFormat="1" ht="12.75" x14ac:dyDescent="0.2">
      <c r="A447" s="380">
        <v>36520</v>
      </c>
      <c r="B447" s="380" t="s">
        <v>15061</v>
      </c>
      <c r="C447" s="380" t="s">
        <v>6446</v>
      </c>
      <c r="D447" s="381">
        <v>500.78</v>
      </c>
    </row>
    <row r="448" spans="1:4" s="380" customFormat="1" ht="12.75" x14ac:dyDescent="0.2">
      <c r="A448" s="380">
        <v>42319</v>
      </c>
      <c r="B448" s="380" t="s">
        <v>15062</v>
      </c>
      <c r="C448" s="380" t="s">
        <v>6446</v>
      </c>
      <c r="D448" s="381">
        <v>448.73</v>
      </c>
    </row>
    <row r="449" spans="1:4" s="380" customFormat="1" ht="12.75" x14ac:dyDescent="0.2">
      <c r="A449" s="380">
        <v>10420</v>
      </c>
      <c r="B449" s="380" t="s">
        <v>15063</v>
      </c>
      <c r="C449" s="380" t="s">
        <v>6446</v>
      </c>
      <c r="D449" s="381">
        <v>159.18</v>
      </c>
    </row>
    <row r="450" spans="1:4" s="380" customFormat="1" ht="12.75" x14ac:dyDescent="0.2">
      <c r="A450" s="380">
        <v>10421</v>
      </c>
      <c r="B450" s="380" t="s">
        <v>15064</v>
      </c>
      <c r="C450" s="380" t="s">
        <v>6446</v>
      </c>
      <c r="D450" s="381">
        <v>174.92</v>
      </c>
    </row>
    <row r="451" spans="1:4" s="380" customFormat="1" ht="12.75" x14ac:dyDescent="0.2">
      <c r="A451" s="380">
        <v>11786</v>
      </c>
      <c r="B451" s="380" t="s">
        <v>15065</v>
      </c>
      <c r="C451" s="380" t="s">
        <v>6446</v>
      </c>
      <c r="D451" s="381">
        <v>352.7</v>
      </c>
    </row>
    <row r="452" spans="1:4" s="380" customFormat="1" ht="12.75" x14ac:dyDescent="0.2">
      <c r="A452" s="380">
        <v>10</v>
      </c>
      <c r="B452" s="380" t="s">
        <v>6877</v>
      </c>
      <c r="C452" s="380" t="s">
        <v>6446</v>
      </c>
      <c r="D452" s="381">
        <v>12.16</v>
      </c>
    </row>
    <row r="453" spans="1:4" s="380" customFormat="1" ht="12.75" x14ac:dyDescent="0.2">
      <c r="A453" s="380">
        <v>4815</v>
      </c>
      <c r="B453" s="380" t="s">
        <v>6878</v>
      </c>
      <c r="C453" s="380" t="s">
        <v>6446</v>
      </c>
      <c r="D453" s="381">
        <v>6.19</v>
      </c>
    </row>
    <row r="454" spans="1:4" s="380" customFormat="1" ht="12.75" x14ac:dyDescent="0.2">
      <c r="A454" s="380">
        <v>541</v>
      </c>
      <c r="B454" s="380" t="s">
        <v>6879</v>
      </c>
      <c r="C454" s="380" t="s">
        <v>6446</v>
      </c>
      <c r="D454" s="381">
        <v>165.58</v>
      </c>
    </row>
    <row r="455" spans="1:4" s="380" customFormat="1" ht="12.75" x14ac:dyDescent="0.2">
      <c r="A455" s="380">
        <v>542</v>
      </c>
      <c r="B455" s="380" t="s">
        <v>6880</v>
      </c>
      <c r="C455" s="380" t="s">
        <v>6446</v>
      </c>
      <c r="D455" s="381">
        <v>207.55</v>
      </c>
    </row>
    <row r="456" spans="1:4" s="380" customFormat="1" ht="12.75" x14ac:dyDescent="0.2">
      <c r="A456" s="380">
        <v>540</v>
      </c>
      <c r="B456" s="380" t="s">
        <v>6881</v>
      </c>
      <c r="C456" s="380" t="s">
        <v>6446</v>
      </c>
      <c r="D456" s="381">
        <v>467.72</v>
      </c>
    </row>
    <row r="457" spans="1:4" s="380" customFormat="1" ht="12.75" x14ac:dyDescent="0.2">
      <c r="A457" s="380">
        <v>38364</v>
      </c>
      <c r="B457" s="380" t="s">
        <v>6882</v>
      </c>
      <c r="C457" s="380" t="s">
        <v>6446</v>
      </c>
      <c r="D457" s="381">
        <v>796.64</v>
      </c>
    </row>
    <row r="458" spans="1:4" s="380" customFormat="1" ht="12.75" x14ac:dyDescent="0.2">
      <c r="A458" s="380">
        <v>11692</v>
      </c>
      <c r="B458" s="380" t="s">
        <v>6883</v>
      </c>
      <c r="C458" s="380" t="s">
        <v>6447</v>
      </c>
      <c r="D458" s="381">
        <v>274.24</v>
      </c>
    </row>
    <row r="459" spans="1:4" s="380" customFormat="1" ht="12.75" x14ac:dyDescent="0.2">
      <c r="A459" s="380">
        <v>1746</v>
      </c>
      <c r="B459" s="380" t="s">
        <v>6884</v>
      </c>
      <c r="C459" s="380" t="s">
        <v>6446</v>
      </c>
      <c r="D459" s="381">
        <v>199</v>
      </c>
    </row>
    <row r="460" spans="1:4" s="380" customFormat="1" ht="12.75" x14ac:dyDescent="0.2">
      <c r="A460" s="380">
        <v>1748</v>
      </c>
      <c r="B460" s="380" t="s">
        <v>6885</v>
      </c>
      <c r="C460" s="380" t="s">
        <v>6446</v>
      </c>
      <c r="D460" s="381">
        <v>264.62</v>
      </c>
    </row>
    <row r="461" spans="1:4" s="380" customFormat="1" ht="12.75" x14ac:dyDescent="0.2">
      <c r="A461" s="380">
        <v>1749</v>
      </c>
      <c r="B461" s="380" t="s">
        <v>6886</v>
      </c>
      <c r="C461" s="380" t="s">
        <v>6446</v>
      </c>
      <c r="D461" s="381">
        <v>383.39</v>
      </c>
    </row>
    <row r="462" spans="1:4" s="380" customFormat="1" ht="12.75" x14ac:dyDescent="0.2">
      <c r="A462" s="380">
        <v>37412</v>
      </c>
      <c r="B462" s="380" t="s">
        <v>6887</v>
      </c>
      <c r="C462" s="380" t="s">
        <v>6446</v>
      </c>
      <c r="D462" s="381">
        <v>194.52</v>
      </c>
    </row>
    <row r="463" spans="1:4" s="380" customFormat="1" ht="12.75" x14ac:dyDescent="0.2">
      <c r="A463" s="380">
        <v>1745</v>
      </c>
      <c r="B463" s="380" t="s">
        <v>6888</v>
      </c>
      <c r="C463" s="380" t="s">
        <v>6446</v>
      </c>
      <c r="D463" s="381">
        <v>231.31</v>
      </c>
    </row>
    <row r="464" spans="1:4" s="380" customFormat="1" ht="12.75" x14ac:dyDescent="0.2">
      <c r="A464" s="380">
        <v>1750</v>
      </c>
      <c r="B464" s="380" t="s">
        <v>6889</v>
      </c>
      <c r="C464" s="380" t="s">
        <v>6446</v>
      </c>
      <c r="D464" s="381">
        <v>540.54</v>
      </c>
    </row>
    <row r="465" spans="1:4" s="380" customFormat="1" ht="12.75" x14ac:dyDescent="0.2">
      <c r="A465" s="380">
        <v>11687</v>
      </c>
      <c r="B465" s="380" t="s">
        <v>6890</v>
      </c>
      <c r="C465" s="380" t="s">
        <v>6465</v>
      </c>
      <c r="D465" s="381">
        <v>861.25</v>
      </c>
    </row>
    <row r="466" spans="1:4" s="380" customFormat="1" ht="12.75" x14ac:dyDescent="0.2">
      <c r="A466" s="380">
        <v>11689</v>
      </c>
      <c r="B466" s="380" t="s">
        <v>6891</v>
      </c>
      <c r="C466" s="380" t="s">
        <v>6465</v>
      </c>
      <c r="D466" s="382">
        <v>1079.0899999999999</v>
      </c>
    </row>
    <row r="467" spans="1:4" s="380" customFormat="1" ht="12.75" x14ac:dyDescent="0.2">
      <c r="A467" s="380">
        <v>11693</v>
      </c>
      <c r="B467" s="380" t="s">
        <v>6892</v>
      </c>
      <c r="C467" s="380" t="s">
        <v>6447</v>
      </c>
      <c r="D467" s="381">
        <v>183.59</v>
      </c>
    </row>
    <row r="468" spans="1:4" s="380" customFormat="1" ht="12.75" x14ac:dyDescent="0.2">
      <c r="A468" s="380">
        <v>36215</v>
      </c>
      <c r="B468" s="380" t="s">
        <v>6893</v>
      </c>
      <c r="C468" s="380" t="s">
        <v>6446</v>
      </c>
      <c r="D468" s="381">
        <v>746.78</v>
      </c>
    </row>
    <row r="469" spans="1:4" s="380" customFormat="1" ht="12.75" x14ac:dyDescent="0.2">
      <c r="A469" s="380">
        <v>42439</v>
      </c>
      <c r="B469" s="380" t="s">
        <v>6894</v>
      </c>
      <c r="C469" s="380" t="s">
        <v>6446</v>
      </c>
      <c r="D469" s="381">
        <v>925.43</v>
      </c>
    </row>
    <row r="470" spans="1:4" s="380" customFormat="1" ht="12.75" x14ac:dyDescent="0.2">
      <c r="A470" s="380">
        <v>38381</v>
      </c>
      <c r="B470" s="380" t="s">
        <v>6895</v>
      </c>
      <c r="C470" s="380" t="s">
        <v>6446</v>
      </c>
      <c r="D470" s="381">
        <v>10.67</v>
      </c>
    </row>
    <row r="471" spans="1:4" s="380" customFormat="1" ht="12.75" x14ac:dyDescent="0.2">
      <c r="A471" s="380">
        <v>39621</v>
      </c>
      <c r="B471" s="380" t="s">
        <v>13009</v>
      </c>
      <c r="C471" s="380" t="s">
        <v>6896</v>
      </c>
      <c r="D471" s="381">
        <v>946.23</v>
      </c>
    </row>
    <row r="472" spans="1:4" s="380" customFormat="1" ht="12.75" x14ac:dyDescent="0.2">
      <c r="A472" s="380">
        <v>39624</v>
      </c>
      <c r="B472" s="380" t="s">
        <v>6897</v>
      </c>
      <c r="C472" s="380" t="s">
        <v>6896</v>
      </c>
      <c r="D472" s="382">
        <v>1043.79</v>
      </c>
    </row>
    <row r="473" spans="1:4" s="380" customFormat="1" ht="12.75" x14ac:dyDescent="0.2">
      <c r="A473" s="380">
        <v>39615</v>
      </c>
      <c r="B473" s="380" t="s">
        <v>13010</v>
      </c>
      <c r="C473" s="380" t="s">
        <v>6446</v>
      </c>
      <c r="D473" s="381">
        <v>421.79</v>
      </c>
    </row>
    <row r="474" spans="1:4" s="380" customFormat="1" ht="12.75" x14ac:dyDescent="0.2">
      <c r="A474" s="380">
        <v>39620</v>
      </c>
      <c r="B474" s="380" t="s">
        <v>6898</v>
      </c>
      <c r="C474" s="380" t="s">
        <v>6446</v>
      </c>
      <c r="D474" s="381">
        <v>644.17999999999995</v>
      </c>
    </row>
    <row r="475" spans="1:4" s="380" customFormat="1" ht="12.75" x14ac:dyDescent="0.2">
      <c r="A475" s="380">
        <v>39623</v>
      </c>
      <c r="B475" s="380" t="s">
        <v>6899</v>
      </c>
      <c r="C475" s="380" t="s">
        <v>6446</v>
      </c>
      <c r="D475" s="381">
        <v>689.98</v>
      </c>
    </row>
    <row r="476" spans="1:4" s="380" customFormat="1" ht="12.75" x14ac:dyDescent="0.2">
      <c r="A476" s="380">
        <v>36207</v>
      </c>
      <c r="B476" s="380" t="s">
        <v>6900</v>
      </c>
      <c r="C476" s="380" t="s">
        <v>6446</v>
      </c>
      <c r="D476" s="381">
        <v>330.77</v>
      </c>
    </row>
    <row r="477" spans="1:4" s="380" customFormat="1" ht="12.75" x14ac:dyDescent="0.2">
      <c r="A477" s="380">
        <v>36209</v>
      </c>
      <c r="B477" s="380" t="s">
        <v>6901</v>
      </c>
      <c r="C477" s="380" t="s">
        <v>6446</v>
      </c>
      <c r="D477" s="381">
        <v>379.61</v>
      </c>
    </row>
    <row r="478" spans="1:4" s="380" customFormat="1" ht="12.75" x14ac:dyDescent="0.2">
      <c r="A478" s="380">
        <v>36210</v>
      </c>
      <c r="B478" s="380" t="s">
        <v>6902</v>
      </c>
      <c r="C478" s="380" t="s">
        <v>6446</v>
      </c>
      <c r="D478" s="381">
        <v>410.73</v>
      </c>
    </row>
    <row r="479" spans="1:4" s="380" customFormat="1" ht="12.75" x14ac:dyDescent="0.2">
      <c r="A479" s="380">
        <v>36204</v>
      </c>
      <c r="B479" s="380" t="s">
        <v>6903</v>
      </c>
      <c r="C479" s="380" t="s">
        <v>6446</v>
      </c>
      <c r="D479" s="381">
        <v>145.63</v>
      </c>
    </row>
    <row r="480" spans="1:4" s="380" customFormat="1" ht="12.75" x14ac:dyDescent="0.2">
      <c r="A480" s="380">
        <v>36205</v>
      </c>
      <c r="B480" s="380" t="s">
        <v>6904</v>
      </c>
      <c r="C480" s="380" t="s">
        <v>6446</v>
      </c>
      <c r="D480" s="381">
        <v>161.72999999999999</v>
      </c>
    </row>
    <row r="481" spans="1:4" s="380" customFormat="1" ht="12.75" x14ac:dyDescent="0.2">
      <c r="A481" s="380">
        <v>36081</v>
      </c>
      <c r="B481" s="380" t="s">
        <v>6905</v>
      </c>
      <c r="C481" s="380" t="s">
        <v>6446</v>
      </c>
      <c r="D481" s="381">
        <v>172.45</v>
      </c>
    </row>
    <row r="482" spans="1:4" s="380" customFormat="1" ht="12.75" x14ac:dyDescent="0.2">
      <c r="A482" s="380">
        <v>36206</v>
      </c>
      <c r="B482" s="380" t="s">
        <v>6906</v>
      </c>
      <c r="C482" s="380" t="s">
        <v>6446</v>
      </c>
      <c r="D482" s="381">
        <v>180.67</v>
      </c>
    </row>
    <row r="483" spans="1:4" s="380" customFormat="1" ht="12.75" x14ac:dyDescent="0.2">
      <c r="A483" s="380">
        <v>36218</v>
      </c>
      <c r="B483" s="380" t="s">
        <v>6907</v>
      </c>
      <c r="C483" s="380" t="s">
        <v>6446</v>
      </c>
      <c r="D483" s="381">
        <v>100.55</v>
      </c>
    </row>
    <row r="484" spans="1:4" s="380" customFormat="1" ht="12.75" x14ac:dyDescent="0.2">
      <c r="A484" s="380">
        <v>36220</v>
      </c>
      <c r="B484" s="380" t="s">
        <v>6908</v>
      </c>
      <c r="C484" s="380" t="s">
        <v>6446</v>
      </c>
      <c r="D484" s="381">
        <v>115.3</v>
      </c>
    </row>
    <row r="485" spans="1:4" s="380" customFormat="1" ht="12.75" x14ac:dyDescent="0.2">
      <c r="A485" s="380">
        <v>36080</v>
      </c>
      <c r="B485" s="380" t="s">
        <v>6909</v>
      </c>
      <c r="C485" s="380" t="s">
        <v>6446</v>
      </c>
      <c r="D485" s="381">
        <v>124.72</v>
      </c>
    </row>
    <row r="486" spans="1:4" s="380" customFormat="1" ht="12.75" x14ac:dyDescent="0.2">
      <c r="A486" s="380">
        <v>36223</v>
      </c>
      <c r="B486" s="380" t="s">
        <v>6910</v>
      </c>
      <c r="C486" s="380" t="s">
        <v>6446</v>
      </c>
      <c r="D486" s="381">
        <v>130.6</v>
      </c>
    </row>
    <row r="487" spans="1:4" s="380" customFormat="1" ht="12.75" x14ac:dyDescent="0.2">
      <c r="A487" s="380">
        <v>546</v>
      </c>
      <c r="B487" s="380" t="s">
        <v>6911</v>
      </c>
      <c r="C487" s="380" t="s">
        <v>6462</v>
      </c>
      <c r="D487" s="381">
        <v>12.5</v>
      </c>
    </row>
    <row r="488" spans="1:4" s="380" customFormat="1" ht="12.75" x14ac:dyDescent="0.2">
      <c r="A488" s="380">
        <v>566</v>
      </c>
      <c r="B488" s="380" t="s">
        <v>6912</v>
      </c>
      <c r="C488" s="380" t="s">
        <v>6465</v>
      </c>
      <c r="D488" s="381">
        <v>5.93</v>
      </c>
    </row>
    <row r="489" spans="1:4" s="380" customFormat="1" ht="12.75" x14ac:dyDescent="0.2">
      <c r="A489" s="380">
        <v>565</v>
      </c>
      <c r="B489" s="380" t="s">
        <v>6913</v>
      </c>
      <c r="C489" s="380" t="s">
        <v>6465</v>
      </c>
      <c r="D489" s="381">
        <v>21.62</v>
      </c>
    </row>
    <row r="490" spans="1:4" s="380" customFormat="1" ht="12.75" x14ac:dyDescent="0.2">
      <c r="A490" s="380">
        <v>555</v>
      </c>
      <c r="B490" s="380" t="s">
        <v>6914</v>
      </c>
      <c r="C490" s="380" t="s">
        <v>6465</v>
      </c>
      <c r="D490" s="381">
        <v>15.33</v>
      </c>
    </row>
    <row r="491" spans="1:4" s="380" customFormat="1" ht="12.75" x14ac:dyDescent="0.2">
      <c r="A491" s="380">
        <v>557</v>
      </c>
      <c r="B491" s="380" t="s">
        <v>6915</v>
      </c>
      <c r="C491" s="380" t="s">
        <v>6465</v>
      </c>
      <c r="D491" s="381">
        <v>48.1</v>
      </c>
    </row>
    <row r="492" spans="1:4" s="380" customFormat="1" ht="12.75" x14ac:dyDescent="0.2">
      <c r="A492" s="380">
        <v>552</v>
      </c>
      <c r="B492" s="380" t="s">
        <v>6916</v>
      </c>
      <c r="C492" s="380" t="s">
        <v>6465</v>
      </c>
      <c r="D492" s="381">
        <v>23.86</v>
      </c>
    </row>
    <row r="493" spans="1:4" s="380" customFormat="1" ht="12.75" x14ac:dyDescent="0.2">
      <c r="A493" s="380">
        <v>563</v>
      </c>
      <c r="B493" s="380" t="s">
        <v>6917</v>
      </c>
      <c r="C493" s="380" t="s">
        <v>6465</v>
      </c>
      <c r="D493" s="381">
        <v>35.86</v>
      </c>
    </row>
    <row r="494" spans="1:4" s="380" customFormat="1" ht="12.75" x14ac:dyDescent="0.2">
      <c r="A494" s="380">
        <v>549</v>
      </c>
      <c r="B494" s="380" t="s">
        <v>6918</v>
      </c>
      <c r="C494" s="380" t="s">
        <v>6465</v>
      </c>
      <c r="D494" s="381">
        <v>64.540000000000006</v>
      </c>
    </row>
    <row r="495" spans="1:4" s="380" customFormat="1" ht="12.75" x14ac:dyDescent="0.2">
      <c r="A495" s="380">
        <v>551</v>
      </c>
      <c r="B495" s="380" t="s">
        <v>6919</v>
      </c>
      <c r="C495" s="380" t="s">
        <v>6465</v>
      </c>
      <c r="D495" s="381">
        <v>127.79</v>
      </c>
    </row>
    <row r="496" spans="1:4" s="380" customFormat="1" ht="12.75" x14ac:dyDescent="0.2">
      <c r="A496" s="380">
        <v>559</v>
      </c>
      <c r="B496" s="380" t="s">
        <v>6920</v>
      </c>
      <c r="C496" s="380" t="s">
        <v>6465</v>
      </c>
      <c r="D496" s="381">
        <v>31.94</v>
      </c>
    </row>
    <row r="497" spans="1:4" s="380" customFormat="1" ht="12.75" x14ac:dyDescent="0.2">
      <c r="A497" s="380">
        <v>560</v>
      </c>
      <c r="B497" s="380" t="s">
        <v>6921</v>
      </c>
      <c r="C497" s="380" t="s">
        <v>6465</v>
      </c>
      <c r="D497" s="381">
        <v>39.96</v>
      </c>
    </row>
    <row r="498" spans="1:4" s="380" customFormat="1" ht="12.75" x14ac:dyDescent="0.2">
      <c r="A498" s="380">
        <v>547</v>
      </c>
      <c r="B498" s="380" t="s">
        <v>6922</v>
      </c>
      <c r="C498" s="380" t="s">
        <v>6465</v>
      </c>
      <c r="D498" s="381">
        <v>47.85</v>
      </c>
    </row>
    <row r="499" spans="1:4" s="380" customFormat="1" ht="12.75" x14ac:dyDescent="0.2">
      <c r="A499" s="380">
        <v>38127</v>
      </c>
      <c r="B499" s="380" t="s">
        <v>15066</v>
      </c>
      <c r="C499" s="380" t="s">
        <v>6446</v>
      </c>
      <c r="D499" s="381">
        <v>340.46</v>
      </c>
    </row>
    <row r="500" spans="1:4" s="380" customFormat="1" ht="12.75" x14ac:dyDescent="0.2">
      <c r="A500" s="380">
        <v>38060</v>
      </c>
      <c r="B500" s="380" t="s">
        <v>6923</v>
      </c>
      <c r="C500" s="380" t="s">
        <v>6446</v>
      </c>
      <c r="D500" s="381">
        <v>41.49</v>
      </c>
    </row>
    <row r="501" spans="1:4" s="380" customFormat="1" ht="12.75" x14ac:dyDescent="0.2">
      <c r="A501" s="380">
        <v>10956</v>
      </c>
      <c r="B501" s="380" t="s">
        <v>6924</v>
      </c>
      <c r="C501" s="380" t="s">
        <v>6446</v>
      </c>
      <c r="D501" s="381">
        <v>45.5</v>
      </c>
    </row>
    <row r="502" spans="1:4" s="380" customFormat="1" ht="12.75" x14ac:dyDescent="0.2">
      <c r="A502" s="380">
        <v>39380</v>
      </c>
      <c r="B502" s="380" t="s">
        <v>6925</v>
      </c>
      <c r="C502" s="380" t="s">
        <v>6446</v>
      </c>
      <c r="D502" s="381">
        <v>12.78</v>
      </c>
    </row>
    <row r="503" spans="1:4" s="380" customFormat="1" ht="12.75" x14ac:dyDescent="0.2">
      <c r="A503" s="380">
        <v>13374</v>
      </c>
      <c r="B503" s="380" t="s">
        <v>6926</v>
      </c>
      <c r="C503" s="380" t="s">
        <v>6446</v>
      </c>
      <c r="D503" s="381">
        <v>67.349999999999994</v>
      </c>
    </row>
    <row r="504" spans="1:4" s="380" customFormat="1" ht="12.75" x14ac:dyDescent="0.2">
      <c r="A504" s="380">
        <v>37597</v>
      </c>
      <c r="B504" s="380" t="s">
        <v>6927</v>
      </c>
      <c r="C504" s="380" t="s">
        <v>6446</v>
      </c>
      <c r="D504" s="382">
        <v>533781.25</v>
      </c>
    </row>
    <row r="505" spans="1:4" s="380" customFormat="1" ht="12.75" x14ac:dyDescent="0.2">
      <c r="A505" s="380">
        <v>183</v>
      </c>
      <c r="B505" s="380" t="s">
        <v>15067</v>
      </c>
      <c r="C505" s="380" t="s">
        <v>6928</v>
      </c>
      <c r="D505" s="381">
        <v>240</v>
      </c>
    </row>
    <row r="506" spans="1:4" s="380" customFormat="1" ht="12.75" x14ac:dyDescent="0.2">
      <c r="A506" s="380">
        <v>184</v>
      </c>
      <c r="B506" s="380" t="s">
        <v>15068</v>
      </c>
      <c r="C506" s="380" t="s">
        <v>6928</v>
      </c>
      <c r="D506" s="381">
        <v>148.63999999999999</v>
      </c>
    </row>
    <row r="507" spans="1:4" s="380" customFormat="1" ht="12.75" x14ac:dyDescent="0.2">
      <c r="A507" s="380">
        <v>181</v>
      </c>
      <c r="B507" s="380" t="s">
        <v>15069</v>
      </c>
      <c r="C507" s="380" t="s">
        <v>6928</v>
      </c>
      <c r="D507" s="381">
        <v>320.51</v>
      </c>
    </row>
    <row r="508" spans="1:4" s="380" customFormat="1" ht="12.75" x14ac:dyDescent="0.2">
      <c r="A508" s="380">
        <v>20001</v>
      </c>
      <c r="B508" s="380" t="s">
        <v>15070</v>
      </c>
      <c r="C508" s="380" t="s">
        <v>6928</v>
      </c>
      <c r="D508" s="381">
        <v>185.8</v>
      </c>
    </row>
    <row r="509" spans="1:4" s="380" customFormat="1" ht="12.75" x14ac:dyDescent="0.2">
      <c r="A509" s="380">
        <v>39837</v>
      </c>
      <c r="B509" s="380" t="s">
        <v>6929</v>
      </c>
      <c r="C509" s="380" t="s">
        <v>6928</v>
      </c>
      <c r="D509" s="381">
        <v>207.86</v>
      </c>
    </row>
    <row r="510" spans="1:4" s="380" customFormat="1" ht="12.75" x14ac:dyDescent="0.2">
      <c r="A510" s="380">
        <v>10535</v>
      </c>
      <c r="B510" s="380" t="s">
        <v>6930</v>
      </c>
      <c r="C510" s="380" t="s">
        <v>6446</v>
      </c>
      <c r="D510" s="382">
        <v>5057.12</v>
      </c>
    </row>
    <row r="511" spans="1:4" s="380" customFormat="1" ht="12.75" x14ac:dyDescent="0.2">
      <c r="A511" s="380">
        <v>10537</v>
      </c>
      <c r="B511" s="380" t="s">
        <v>6931</v>
      </c>
      <c r="C511" s="380" t="s">
        <v>6446</v>
      </c>
      <c r="D511" s="382">
        <v>6896.54</v>
      </c>
    </row>
    <row r="512" spans="1:4" s="380" customFormat="1" ht="12.75" x14ac:dyDescent="0.2">
      <c r="A512" s="380">
        <v>13891</v>
      </c>
      <c r="B512" s="380" t="s">
        <v>6932</v>
      </c>
      <c r="C512" s="380" t="s">
        <v>6446</v>
      </c>
      <c r="D512" s="382">
        <v>6325.68</v>
      </c>
    </row>
    <row r="513" spans="1:4" s="380" customFormat="1" ht="12.75" x14ac:dyDescent="0.2">
      <c r="A513" s="380">
        <v>25975</v>
      </c>
      <c r="B513" s="380" t="s">
        <v>6933</v>
      </c>
      <c r="C513" s="380" t="s">
        <v>6446</v>
      </c>
      <c r="D513" s="382">
        <v>27514.16</v>
      </c>
    </row>
    <row r="514" spans="1:4" s="380" customFormat="1" ht="12.75" x14ac:dyDescent="0.2">
      <c r="A514" s="380">
        <v>36396</v>
      </c>
      <c r="B514" s="380" t="s">
        <v>6934</v>
      </c>
      <c r="C514" s="380" t="s">
        <v>6446</v>
      </c>
      <c r="D514" s="382">
        <v>5785.68</v>
      </c>
    </row>
    <row r="515" spans="1:4" s="380" customFormat="1" ht="12.75" x14ac:dyDescent="0.2">
      <c r="A515" s="380">
        <v>36397</v>
      </c>
      <c r="B515" s="380" t="s">
        <v>6935</v>
      </c>
      <c r="C515" s="380" t="s">
        <v>6446</v>
      </c>
      <c r="D515" s="382">
        <v>20571.330000000002</v>
      </c>
    </row>
    <row r="516" spans="1:4" s="380" customFormat="1" ht="12.75" x14ac:dyDescent="0.2">
      <c r="A516" s="380">
        <v>36398</v>
      </c>
      <c r="B516" s="380" t="s">
        <v>6936</v>
      </c>
      <c r="C516" s="380" t="s">
        <v>6446</v>
      </c>
      <c r="D516" s="382">
        <v>25002.74</v>
      </c>
    </row>
    <row r="517" spans="1:4" s="380" customFormat="1" ht="12.75" x14ac:dyDescent="0.2">
      <c r="A517" s="380">
        <v>647</v>
      </c>
      <c r="B517" s="380" t="s">
        <v>6937</v>
      </c>
      <c r="C517" s="380" t="s">
        <v>6456</v>
      </c>
      <c r="D517" s="381">
        <v>12.3</v>
      </c>
    </row>
    <row r="518" spans="1:4" s="380" customFormat="1" ht="12.75" x14ac:dyDescent="0.2">
      <c r="A518" s="380">
        <v>40920</v>
      </c>
      <c r="B518" s="380" t="s">
        <v>6938</v>
      </c>
      <c r="C518" s="380" t="s">
        <v>6627</v>
      </c>
      <c r="D518" s="382">
        <v>2193.84</v>
      </c>
    </row>
    <row r="519" spans="1:4" s="380" customFormat="1" ht="12.75" x14ac:dyDescent="0.2">
      <c r="A519" s="380">
        <v>715</v>
      </c>
      <c r="B519" s="380" t="s">
        <v>15071</v>
      </c>
      <c r="C519" s="380" t="s">
        <v>6446</v>
      </c>
      <c r="D519" s="381">
        <v>18.329999999999998</v>
      </c>
    </row>
    <row r="520" spans="1:4" s="380" customFormat="1" ht="12.75" x14ac:dyDescent="0.2">
      <c r="A520" s="380">
        <v>716</v>
      </c>
      <c r="B520" s="380" t="s">
        <v>15072</v>
      </c>
      <c r="C520" s="380" t="s">
        <v>6446</v>
      </c>
      <c r="D520" s="381">
        <v>20.73</v>
      </c>
    </row>
    <row r="521" spans="1:4" s="380" customFormat="1" ht="12.75" x14ac:dyDescent="0.2">
      <c r="A521" s="380">
        <v>38783</v>
      </c>
      <c r="B521" s="380" t="s">
        <v>6939</v>
      </c>
      <c r="C521" s="380" t="s">
        <v>6446</v>
      </c>
      <c r="D521" s="381">
        <v>1.19</v>
      </c>
    </row>
    <row r="522" spans="1:4" s="380" customFormat="1" ht="12.75" x14ac:dyDescent="0.2">
      <c r="A522" s="380">
        <v>37593</v>
      </c>
      <c r="B522" s="380" t="s">
        <v>6940</v>
      </c>
      <c r="C522" s="380" t="s">
        <v>6446</v>
      </c>
      <c r="D522" s="381">
        <v>2.94</v>
      </c>
    </row>
    <row r="523" spans="1:4" s="380" customFormat="1" ht="12.75" x14ac:dyDescent="0.2">
      <c r="A523" s="380">
        <v>37594</v>
      </c>
      <c r="B523" s="380" t="s">
        <v>6941</v>
      </c>
      <c r="C523" s="380" t="s">
        <v>6446</v>
      </c>
      <c r="D523" s="381">
        <v>3.66</v>
      </c>
    </row>
    <row r="524" spans="1:4" s="380" customFormat="1" ht="12.75" x14ac:dyDescent="0.2">
      <c r="A524" s="380">
        <v>37592</v>
      </c>
      <c r="B524" s="380" t="s">
        <v>6942</v>
      </c>
      <c r="C524" s="380" t="s">
        <v>6446</v>
      </c>
      <c r="D524" s="381">
        <v>2.3199999999999998</v>
      </c>
    </row>
    <row r="525" spans="1:4" s="380" customFormat="1" ht="12.75" x14ac:dyDescent="0.2">
      <c r="A525" s="380">
        <v>7266</v>
      </c>
      <c r="B525" s="380" t="s">
        <v>6943</v>
      </c>
      <c r="C525" s="380" t="s">
        <v>6944</v>
      </c>
      <c r="D525" s="381">
        <v>894.95</v>
      </c>
    </row>
    <row r="526" spans="1:4" s="380" customFormat="1" ht="12.75" x14ac:dyDescent="0.2">
      <c r="A526" s="380">
        <v>7270</v>
      </c>
      <c r="B526" s="380" t="s">
        <v>6945</v>
      </c>
      <c r="C526" s="380" t="s">
        <v>6446</v>
      </c>
      <c r="D526" s="381">
        <v>1.03</v>
      </c>
    </row>
    <row r="527" spans="1:4" s="380" customFormat="1" ht="12.75" x14ac:dyDescent="0.2">
      <c r="A527" s="380">
        <v>7267</v>
      </c>
      <c r="B527" s="380" t="s">
        <v>6946</v>
      </c>
      <c r="C527" s="380" t="s">
        <v>6446</v>
      </c>
      <c r="D527" s="381">
        <v>0.81</v>
      </c>
    </row>
    <row r="528" spans="1:4" s="380" customFormat="1" ht="12.75" x14ac:dyDescent="0.2">
      <c r="A528" s="380">
        <v>7269</v>
      </c>
      <c r="B528" s="380" t="s">
        <v>6947</v>
      </c>
      <c r="C528" s="380" t="s">
        <v>6446</v>
      </c>
      <c r="D528" s="381">
        <v>0.82</v>
      </c>
    </row>
    <row r="529" spans="1:4" s="380" customFormat="1" ht="12.75" x14ac:dyDescent="0.2">
      <c r="A529" s="380">
        <v>7271</v>
      </c>
      <c r="B529" s="380" t="s">
        <v>6948</v>
      </c>
      <c r="C529" s="380" t="s">
        <v>6446</v>
      </c>
      <c r="D529" s="381">
        <v>0.89</v>
      </c>
    </row>
    <row r="530" spans="1:4" s="380" customFormat="1" ht="12.75" x14ac:dyDescent="0.2">
      <c r="A530" s="380">
        <v>7268</v>
      </c>
      <c r="B530" s="380" t="s">
        <v>6949</v>
      </c>
      <c r="C530" s="380" t="s">
        <v>6446</v>
      </c>
      <c r="D530" s="381">
        <v>1.24</v>
      </c>
    </row>
    <row r="531" spans="1:4" s="380" customFormat="1" ht="12.75" x14ac:dyDescent="0.2">
      <c r="A531" s="380">
        <v>34556</v>
      </c>
      <c r="B531" s="380" t="s">
        <v>6950</v>
      </c>
      <c r="C531" s="380" t="s">
        <v>6446</v>
      </c>
      <c r="D531" s="381">
        <v>4.0599999999999996</v>
      </c>
    </row>
    <row r="532" spans="1:4" s="380" customFormat="1" ht="12.75" x14ac:dyDescent="0.2">
      <c r="A532" s="380">
        <v>37873</v>
      </c>
      <c r="B532" s="380" t="s">
        <v>6951</v>
      </c>
      <c r="C532" s="380" t="s">
        <v>6446</v>
      </c>
      <c r="D532" s="381">
        <v>4.13</v>
      </c>
    </row>
    <row r="533" spans="1:4" s="380" customFormat="1" ht="12.75" x14ac:dyDescent="0.2">
      <c r="A533" s="380">
        <v>34564</v>
      </c>
      <c r="B533" s="380" t="s">
        <v>6952</v>
      </c>
      <c r="C533" s="380" t="s">
        <v>6446</v>
      </c>
      <c r="D533" s="381">
        <v>4.33</v>
      </c>
    </row>
    <row r="534" spans="1:4" s="380" customFormat="1" ht="12.75" x14ac:dyDescent="0.2">
      <c r="A534" s="380">
        <v>34565</v>
      </c>
      <c r="B534" s="380" t="s">
        <v>6953</v>
      </c>
      <c r="C534" s="380" t="s">
        <v>6446</v>
      </c>
      <c r="D534" s="381">
        <v>4.58</v>
      </c>
    </row>
    <row r="535" spans="1:4" s="380" customFormat="1" ht="12.75" x14ac:dyDescent="0.2">
      <c r="A535" s="380">
        <v>38590</v>
      </c>
      <c r="B535" s="380" t="s">
        <v>6954</v>
      </c>
      <c r="C535" s="380" t="s">
        <v>6446</v>
      </c>
      <c r="D535" s="381">
        <v>3.38</v>
      </c>
    </row>
    <row r="536" spans="1:4" s="380" customFormat="1" ht="12.75" x14ac:dyDescent="0.2">
      <c r="A536" s="380">
        <v>34566</v>
      </c>
      <c r="B536" s="380" t="s">
        <v>6955</v>
      </c>
      <c r="C536" s="380" t="s">
        <v>6446</v>
      </c>
      <c r="D536" s="381">
        <v>3.55</v>
      </c>
    </row>
    <row r="537" spans="1:4" s="380" customFormat="1" ht="12.75" x14ac:dyDescent="0.2">
      <c r="A537" s="380">
        <v>34567</v>
      </c>
      <c r="B537" s="380" t="s">
        <v>6956</v>
      </c>
      <c r="C537" s="380" t="s">
        <v>6446</v>
      </c>
      <c r="D537" s="381">
        <v>3.76</v>
      </c>
    </row>
    <row r="538" spans="1:4" s="380" customFormat="1" ht="12.75" x14ac:dyDescent="0.2">
      <c r="A538" s="380">
        <v>38591</v>
      </c>
      <c r="B538" s="380" t="s">
        <v>6957</v>
      </c>
      <c r="C538" s="380" t="s">
        <v>6446</v>
      </c>
      <c r="D538" s="381">
        <v>3.42</v>
      </c>
    </row>
    <row r="539" spans="1:4" s="380" customFormat="1" ht="12.75" x14ac:dyDescent="0.2">
      <c r="A539" s="380">
        <v>34568</v>
      </c>
      <c r="B539" s="380" t="s">
        <v>6958</v>
      </c>
      <c r="C539" s="380" t="s">
        <v>6446</v>
      </c>
      <c r="D539" s="381">
        <v>4.45</v>
      </c>
    </row>
    <row r="540" spans="1:4" s="380" customFormat="1" ht="12.75" x14ac:dyDescent="0.2">
      <c r="A540" s="380">
        <v>34569</v>
      </c>
      <c r="B540" s="380" t="s">
        <v>6959</v>
      </c>
      <c r="C540" s="380" t="s">
        <v>6446</v>
      </c>
      <c r="D540" s="381">
        <v>4.58</v>
      </c>
    </row>
    <row r="541" spans="1:4" s="380" customFormat="1" ht="12.75" x14ac:dyDescent="0.2">
      <c r="A541" s="380">
        <v>34570</v>
      </c>
      <c r="B541" s="380" t="s">
        <v>6960</v>
      </c>
      <c r="C541" s="380" t="s">
        <v>6446</v>
      </c>
      <c r="D541" s="381">
        <v>4.97</v>
      </c>
    </row>
    <row r="542" spans="1:4" s="380" customFormat="1" ht="12.75" x14ac:dyDescent="0.2">
      <c r="A542" s="380">
        <v>25070</v>
      </c>
      <c r="B542" s="380" t="s">
        <v>6961</v>
      </c>
      <c r="C542" s="380" t="s">
        <v>6446</v>
      </c>
      <c r="D542" s="381">
        <v>3.74</v>
      </c>
    </row>
    <row r="543" spans="1:4" s="380" customFormat="1" ht="12.75" x14ac:dyDescent="0.2">
      <c r="A543" s="380">
        <v>34571</v>
      </c>
      <c r="B543" s="380" t="s">
        <v>6962</v>
      </c>
      <c r="C543" s="380" t="s">
        <v>6446</v>
      </c>
      <c r="D543" s="381">
        <v>3.77</v>
      </c>
    </row>
    <row r="544" spans="1:4" s="380" customFormat="1" ht="12.75" x14ac:dyDescent="0.2">
      <c r="A544" s="380">
        <v>34573</v>
      </c>
      <c r="B544" s="380" t="s">
        <v>6963</v>
      </c>
      <c r="C544" s="380" t="s">
        <v>6446</v>
      </c>
      <c r="D544" s="381">
        <v>3.97</v>
      </c>
    </row>
    <row r="545" spans="1:4" s="380" customFormat="1" ht="12.75" x14ac:dyDescent="0.2">
      <c r="A545" s="380">
        <v>37107</v>
      </c>
      <c r="B545" s="380" t="s">
        <v>6964</v>
      </c>
      <c r="C545" s="380" t="s">
        <v>6446</v>
      </c>
      <c r="D545" s="381">
        <v>5.24</v>
      </c>
    </row>
    <row r="546" spans="1:4" s="380" customFormat="1" ht="12.75" x14ac:dyDescent="0.2">
      <c r="A546" s="380">
        <v>34576</v>
      </c>
      <c r="B546" s="380" t="s">
        <v>6965</v>
      </c>
      <c r="C546" s="380" t="s">
        <v>6446</v>
      </c>
      <c r="D546" s="381">
        <v>5.79</v>
      </c>
    </row>
    <row r="547" spans="1:4" s="380" customFormat="1" ht="12.75" x14ac:dyDescent="0.2">
      <c r="A547" s="380">
        <v>34577</v>
      </c>
      <c r="B547" s="380" t="s">
        <v>6966</v>
      </c>
      <c r="C547" s="380" t="s">
        <v>6446</v>
      </c>
      <c r="D547" s="381">
        <v>6.04</v>
      </c>
    </row>
    <row r="548" spans="1:4" s="380" customFormat="1" ht="12.75" x14ac:dyDescent="0.2">
      <c r="A548" s="380">
        <v>34578</v>
      </c>
      <c r="B548" s="380" t="s">
        <v>6967</v>
      </c>
      <c r="C548" s="380" t="s">
        <v>6446</v>
      </c>
      <c r="D548" s="381">
        <v>6.55</v>
      </c>
    </row>
    <row r="549" spans="1:4" s="380" customFormat="1" ht="12.75" x14ac:dyDescent="0.2">
      <c r="A549" s="380">
        <v>34579</v>
      </c>
      <c r="B549" s="380" t="s">
        <v>6968</v>
      </c>
      <c r="C549" s="380" t="s">
        <v>6446</v>
      </c>
      <c r="D549" s="381">
        <v>6.98</v>
      </c>
    </row>
    <row r="550" spans="1:4" s="380" customFormat="1" ht="12.75" x14ac:dyDescent="0.2">
      <c r="A550" s="380">
        <v>25067</v>
      </c>
      <c r="B550" s="380" t="s">
        <v>6969</v>
      </c>
      <c r="C550" s="380" t="s">
        <v>6446</v>
      </c>
      <c r="D550" s="381">
        <v>4.67</v>
      </c>
    </row>
    <row r="551" spans="1:4" s="380" customFormat="1" ht="12.75" x14ac:dyDescent="0.2">
      <c r="A551" s="380">
        <v>34580</v>
      </c>
      <c r="B551" s="380" t="s">
        <v>6970</v>
      </c>
      <c r="C551" s="380" t="s">
        <v>6446</v>
      </c>
      <c r="D551" s="381">
        <v>5.22</v>
      </c>
    </row>
    <row r="552" spans="1:4" s="380" customFormat="1" ht="12.75" x14ac:dyDescent="0.2">
      <c r="A552" s="380">
        <v>25071</v>
      </c>
      <c r="B552" s="380" t="s">
        <v>6971</v>
      </c>
      <c r="C552" s="380" t="s">
        <v>6446</v>
      </c>
      <c r="D552" s="381">
        <v>2.6</v>
      </c>
    </row>
    <row r="553" spans="1:4" s="380" customFormat="1" ht="12.75" x14ac:dyDescent="0.2">
      <c r="A553" s="380">
        <v>38395</v>
      </c>
      <c r="B553" s="380" t="s">
        <v>6972</v>
      </c>
      <c r="C553" s="380" t="s">
        <v>6446</v>
      </c>
      <c r="D553" s="381">
        <v>8.92</v>
      </c>
    </row>
    <row r="554" spans="1:4" s="380" customFormat="1" ht="12.75" x14ac:dyDescent="0.2">
      <c r="A554" s="380">
        <v>34583</v>
      </c>
      <c r="B554" s="380" t="s">
        <v>6973</v>
      </c>
      <c r="C554" s="380" t="s">
        <v>6447</v>
      </c>
      <c r="D554" s="381">
        <v>43.23</v>
      </c>
    </row>
    <row r="555" spans="1:4" s="380" customFormat="1" ht="12.75" x14ac:dyDescent="0.2">
      <c r="A555" s="380">
        <v>34584</v>
      </c>
      <c r="B555" s="380" t="s">
        <v>6974</v>
      </c>
      <c r="C555" s="380" t="s">
        <v>6447</v>
      </c>
      <c r="D555" s="381">
        <v>24.2</v>
      </c>
    </row>
    <row r="556" spans="1:4" s="380" customFormat="1" ht="12.75" x14ac:dyDescent="0.2">
      <c r="A556" s="380">
        <v>709</v>
      </c>
      <c r="B556" s="380" t="s">
        <v>6975</v>
      </c>
      <c r="C556" s="380" t="s">
        <v>6447</v>
      </c>
      <c r="D556" s="381">
        <v>883.19</v>
      </c>
    </row>
    <row r="557" spans="1:4" s="380" customFormat="1" ht="12.75" x14ac:dyDescent="0.2">
      <c r="A557" s="380">
        <v>34599</v>
      </c>
      <c r="B557" s="380" t="s">
        <v>6976</v>
      </c>
      <c r="C557" s="380" t="s">
        <v>6446</v>
      </c>
      <c r="D557" s="381">
        <v>2.67</v>
      </c>
    </row>
    <row r="558" spans="1:4" s="380" customFormat="1" ht="12.75" x14ac:dyDescent="0.2">
      <c r="A558" s="380">
        <v>34592</v>
      </c>
      <c r="B558" s="380" t="s">
        <v>6977</v>
      </c>
      <c r="C558" s="380" t="s">
        <v>6446</v>
      </c>
      <c r="D558" s="381">
        <v>2.97</v>
      </c>
    </row>
    <row r="559" spans="1:4" s="380" customFormat="1" ht="12.75" x14ac:dyDescent="0.2">
      <c r="A559" s="380">
        <v>37103</v>
      </c>
      <c r="B559" s="380" t="s">
        <v>6978</v>
      </c>
      <c r="C559" s="380" t="s">
        <v>6446</v>
      </c>
      <c r="D559" s="381">
        <v>3.4</v>
      </c>
    </row>
    <row r="560" spans="1:4" s="380" customFormat="1" ht="12.75" x14ac:dyDescent="0.2">
      <c r="A560" s="380">
        <v>34555</v>
      </c>
      <c r="B560" s="380" t="s">
        <v>6979</v>
      </c>
      <c r="C560" s="380" t="s">
        <v>6446</v>
      </c>
      <c r="D560" s="381">
        <v>4.32</v>
      </c>
    </row>
    <row r="561" spans="1:4" s="380" customFormat="1" ht="12.75" x14ac:dyDescent="0.2">
      <c r="A561" s="380">
        <v>674</v>
      </c>
      <c r="B561" s="380" t="s">
        <v>6980</v>
      </c>
      <c r="C561" s="380" t="s">
        <v>6447</v>
      </c>
      <c r="D561" s="381">
        <v>63.62</v>
      </c>
    </row>
    <row r="562" spans="1:4" s="380" customFormat="1" ht="12.75" x14ac:dyDescent="0.2">
      <c r="A562" s="380">
        <v>34600</v>
      </c>
      <c r="B562" s="380" t="s">
        <v>6981</v>
      </c>
      <c r="C562" s="380" t="s">
        <v>6447</v>
      </c>
      <c r="D562" s="381">
        <v>93.45</v>
      </c>
    </row>
    <row r="563" spans="1:4" s="380" customFormat="1" ht="12.75" x14ac:dyDescent="0.2">
      <c r="A563" s="380">
        <v>652</v>
      </c>
      <c r="B563" s="380" t="s">
        <v>6982</v>
      </c>
      <c r="C563" s="380" t="s">
        <v>6447</v>
      </c>
      <c r="D563" s="381">
        <v>143.15</v>
      </c>
    </row>
    <row r="564" spans="1:4" s="380" customFormat="1" ht="12.75" x14ac:dyDescent="0.2">
      <c r="A564" s="380">
        <v>651</v>
      </c>
      <c r="B564" s="380" t="s">
        <v>6983</v>
      </c>
      <c r="C564" s="380" t="s">
        <v>6446</v>
      </c>
      <c r="D564" s="381">
        <v>3.27</v>
      </c>
    </row>
    <row r="565" spans="1:4" s="380" customFormat="1" ht="12.75" x14ac:dyDescent="0.2">
      <c r="A565" s="380">
        <v>654</v>
      </c>
      <c r="B565" s="380" t="s">
        <v>6984</v>
      </c>
      <c r="C565" s="380" t="s">
        <v>6446</v>
      </c>
      <c r="D565" s="381">
        <v>4.0599999999999996</v>
      </c>
    </row>
    <row r="566" spans="1:4" s="380" customFormat="1" ht="12.75" x14ac:dyDescent="0.2">
      <c r="A566" s="380">
        <v>650</v>
      </c>
      <c r="B566" s="380" t="s">
        <v>6985</v>
      </c>
      <c r="C566" s="380" t="s">
        <v>6446</v>
      </c>
      <c r="D566" s="381">
        <v>2.62</v>
      </c>
    </row>
    <row r="567" spans="1:4" s="380" customFormat="1" ht="12.75" x14ac:dyDescent="0.2">
      <c r="A567" s="380">
        <v>718</v>
      </c>
      <c r="B567" s="380" t="s">
        <v>15073</v>
      </c>
      <c r="C567" s="380" t="s">
        <v>6446</v>
      </c>
      <c r="D567" s="381">
        <v>18.11</v>
      </c>
    </row>
    <row r="568" spans="1:4" s="380" customFormat="1" ht="12.75" x14ac:dyDescent="0.2">
      <c r="A568" s="380">
        <v>11981</v>
      </c>
      <c r="B568" s="380" t="s">
        <v>15074</v>
      </c>
      <c r="C568" s="380" t="s">
        <v>6446</v>
      </c>
      <c r="D568" s="381">
        <v>17.59</v>
      </c>
    </row>
    <row r="569" spans="1:4" s="380" customFormat="1" ht="12.75" x14ac:dyDescent="0.2">
      <c r="A569" s="380">
        <v>34586</v>
      </c>
      <c r="B569" s="380" t="s">
        <v>6986</v>
      </c>
      <c r="C569" s="380" t="s">
        <v>6446</v>
      </c>
      <c r="D569" s="381">
        <v>2.5099999999999998</v>
      </c>
    </row>
    <row r="570" spans="1:4" s="380" customFormat="1" ht="12.75" x14ac:dyDescent="0.2">
      <c r="A570" s="380">
        <v>38603</v>
      </c>
      <c r="B570" s="380" t="s">
        <v>6987</v>
      </c>
      <c r="C570" s="380" t="s">
        <v>6446</v>
      </c>
      <c r="D570" s="381">
        <v>3.04</v>
      </c>
    </row>
    <row r="571" spans="1:4" s="380" customFormat="1" ht="12.75" x14ac:dyDescent="0.2">
      <c r="A571" s="380">
        <v>34588</v>
      </c>
      <c r="B571" s="380" t="s">
        <v>6988</v>
      </c>
      <c r="C571" s="380" t="s">
        <v>6446</v>
      </c>
      <c r="D571" s="381">
        <v>3.28</v>
      </c>
    </row>
    <row r="572" spans="1:4" s="380" customFormat="1" ht="12.75" x14ac:dyDescent="0.2">
      <c r="A572" s="380">
        <v>34590</v>
      </c>
      <c r="B572" s="380" t="s">
        <v>6989</v>
      </c>
      <c r="C572" s="380" t="s">
        <v>6446</v>
      </c>
      <c r="D572" s="381">
        <v>2.99</v>
      </c>
    </row>
    <row r="573" spans="1:4" s="380" customFormat="1" ht="12.75" x14ac:dyDescent="0.2">
      <c r="A573" s="380">
        <v>34591</v>
      </c>
      <c r="B573" s="380" t="s">
        <v>6990</v>
      </c>
      <c r="C573" s="380" t="s">
        <v>6446</v>
      </c>
      <c r="D573" s="381">
        <v>4.05</v>
      </c>
    </row>
    <row r="574" spans="1:4" s="380" customFormat="1" ht="12.75" x14ac:dyDescent="0.2">
      <c r="A574" s="380">
        <v>41372</v>
      </c>
      <c r="B574" s="380" t="s">
        <v>6991</v>
      </c>
      <c r="C574" s="380" t="s">
        <v>6447</v>
      </c>
      <c r="D574" s="381">
        <v>89.29</v>
      </c>
    </row>
    <row r="575" spans="1:4" s="380" customFormat="1" ht="12.75" x14ac:dyDescent="0.2">
      <c r="A575" s="380">
        <v>41371</v>
      </c>
      <c r="B575" s="380" t="s">
        <v>6992</v>
      </c>
      <c r="C575" s="380" t="s">
        <v>6447</v>
      </c>
      <c r="D575" s="381">
        <v>52.77</v>
      </c>
    </row>
    <row r="576" spans="1:4" s="380" customFormat="1" ht="12.75" x14ac:dyDescent="0.2">
      <c r="A576" s="380">
        <v>40517</v>
      </c>
      <c r="B576" s="380" t="s">
        <v>6993</v>
      </c>
      <c r="C576" s="380" t="s">
        <v>6447</v>
      </c>
      <c r="D576" s="381">
        <v>50.65</v>
      </c>
    </row>
    <row r="577" spans="1:4" s="380" customFormat="1" ht="12.75" x14ac:dyDescent="0.2">
      <c r="A577" s="380">
        <v>40515</v>
      </c>
      <c r="B577" s="380" t="s">
        <v>6994</v>
      </c>
      <c r="C577" s="380" t="s">
        <v>6447</v>
      </c>
      <c r="D577" s="381">
        <v>113.96</v>
      </c>
    </row>
    <row r="578" spans="1:4" s="380" customFormat="1" ht="12.75" x14ac:dyDescent="0.2">
      <c r="A578" s="380">
        <v>40529</v>
      </c>
      <c r="B578" s="380" t="s">
        <v>6995</v>
      </c>
      <c r="C578" s="380" t="s">
        <v>6447</v>
      </c>
      <c r="D578" s="381">
        <v>72.81</v>
      </c>
    </row>
    <row r="579" spans="1:4" s="380" customFormat="1" ht="12.75" x14ac:dyDescent="0.2">
      <c r="A579" s="380">
        <v>36170</v>
      </c>
      <c r="B579" s="380" t="s">
        <v>6996</v>
      </c>
      <c r="C579" s="380" t="s">
        <v>6447</v>
      </c>
      <c r="D579" s="381">
        <v>60.41</v>
      </c>
    </row>
    <row r="580" spans="1:4" s="380" customFormat="1" ht="12.75" x14ac:dyDescent="0.2">
      <c r="A580" s="380">
        <v>40524</v>
      </c>
      <c r="B580" s="380" t="s">
        <v>6997</v>
      </c>
      <c r="C580" s="380" t="s">
        <v>6447</v>
      </c>
      <c r="D580" s="381">
        <v>71.22</v>
      </c>
    </row>
    <row r="581" spans="1:4" s="380" customFormat="1" ht="12.75" x14ac:dyDescent="0.2">
      <c r="A581" s="380">
        <v>36156</v>
      </c>
      <c r="B581" s="380" t="s">
        <v>6998</v>
      </c>
      <c r="C581" s="380" t="s">
        <v>6447</v>
      </c>
      <c r="D581" s="381">
        <v>55.4</v>
      </c>
    </row>
    <row r="582" spans="1:4" s="380" customFormat="1" ht="12.75" x14ac:dyDescent="0.2">
      <c r="A582" s="380">
        <v>36155</v>
      </c>
      <c r="B582" s="380" t="s">
        <v>6999</v>
      </c>
      <c r="C582" s="380" t="s">
        <v>6447</v>
      </c>
      <c r="D582" s="381">
        <v>47.82</v>
      </c>
    </row>
    <row r="583" spans="1:4" s="380" customFormat="1" ht="12.75" x14ac:dyDescent="0.2">
      <c r="A583" s="380">
        <v>36154</v>
      </c>
      <c r="B583" s="380" t="s">
        <v>7000</v>
      </c>
      <c r="C583" s="380" t="s">
        <v>6447</v>
      </c>
      <c r="D583" s="381">
        <v>66.48</v>
      </c>
    </row>
    <row r="584" spans="1:4" s="380" customFormat="1" ht="12.75" x14ac:dyDescent="0.2">
      <c r="A584" s="380">
        <v>695</v>
      </c>
      <c r="B584" s="380" t="s">
        <v>7001</v>
      </c>
      <c r="C584" s="380" t="s">
        <v>6447</v>
      </c>
      <c r="D584" s="381">
        <v>48.83</v>
      </c>
    </row>
    <row r="585" spans="1:4" s="380" customFormat="1" ht="12.75" x14ac:dyDescent="0.2">
      <c r="A585" s="380">
        <v>679</v>
      </c>
      <c r="B585" s="380" t="s">
        <v>7002</v>
      </c>
      <c r="C585" s="380" t="s">
        <v>6447</v>
      </c>
      <c r="D585" s="381">
        <v>72.81</v>
      </c>
    </row>
    <row r="586" spans="1:4" s="380" customFormat="1" ht="12.75" x14ac:dyDescent="0.2">
      <c r="A586" s="380">
        <v>711</v>
      </c>
      <c r="B586" s="380" t="s">
        <v>7003</v>
      </c>
      <c r="C586" s="380" t="s">
        <v>6447</v>
      </c>
      <c r="D586" s="381">
        <v>48.16</v>
      </c>
    </row>
    <row r="587" spans="1:4" s="380" customFormat="1" ht="12.75" x14ac:dyDescent="0.2">
      <c r="A587" s="380">
        <v>712</v>
      </c>
      <c r="B587" s="380" t="s">
        <v>7004</v>
      </c>
      <c r="C587" s="380" t="s">
        <v>6447</v>
      </c>
      <c r="D587" s="381">
        <v>60.67</v>
      </c>
    </row>
    <row r="588" spans="1:4" s="380" customFormat="1" ht="12.75" x14ac:dyDescent="0.2">
      <c r="A588" s="380">
        <v>12614</v>
      </c>
      <c r="B588" s="380" t="s">
        <v>7005</v>
      </c>
      <c r="C588" s="380" t="s">
        <v>6446</v>
      </c>
      <c r="D588" s="381">
        <v>22.15</v>
      </c>
    </row>
    <row r="589" spans="1:4" s="380" customFormat="1" ht="12.75" x14ac:dyDescent="0.2">
      <c r="A589" s="380">
        <v>6140</v>
      </c>
      <c r="B589" s="380" t="s">
        <v>7006</v>
      </c>
      <c r="C589" s="380" t="s">
        <v>6446</v>
      </c>
      <c r="D589" s="381">
        <v>4.08</v>
      </c>
    </row>
    <row r="590" spans="1:4" s="380" customFormat="1" ht="12.75" x14ac:dyDescent="0.2">
      <c r="A590" s="380">
        <v>38399</v>
      </c>
      <c r="B590" s="380" t="s">
        <v>7007</v>
      </c>
      <c r="C590" s="380" t="s">
        <v>6446</v>
      </c>
      <c r="D590" s="381">
        <v>222.3</v>
      </c>
    </row>
    <row r="591" spans="1:4" s="380" customFormat="1" ht="12.75" x14ac:dyDescent="0.2">
      <c r="A591" s="380">
        <v>735</v>
      </c>
      <c r="B591" s="380" t="s">
        <v>7008</v>
      </c>
      <c r="C591" s="380" t="s">
        <v>6446</v>
      </c>
      <c r="D591" s="382">
        <v>2568.27</v>
      </c>
    </row>
    <row r="592" spans="1:4" s="380" customFormat="1" ht="12.75" x14ac:dyDescent="0.2">
      <c r="A592" s="380">
        <v>736</v>
      </c>
      <c r="B592" s="380" t="s">
        <v>7009</v>
      </c>
      <c r="C592" s="380" t="s">
        <v>6446</v>
      </c>
      <c r="D592" s="382">
        <v>2159.4499999999998</v>
      </c>
    </row>
    <row r="593" spans="1:4" s="380" customFormat="1" ht="12.75" x14ac:dyDescent="0.2">
      <c r="A593" s="380">
        <v>729</v>
      </c>
      <c r="B593" s="380" t="s">
        <v>7010</v>
      </c>
      <c r="C593" s="380" t="s">
        <v>6446</v>
      </c>
      <c r="D593" s="381">
        <v>880</v>
      </c>
    </row>
    <row r="594" spans="1:4" s="380" customFormat="1" ht="12.75" x14ac:dyDescent="0.2">
      <c r="A594" s="380">
        <v>39925</v>
      </c>
      <c r="B594" s="380" t="s">
        <v>7011</v>
      </c>
      <c r="C594" s="380" t="s">
        <v>6446</v>
      </c>
      <c r="D594" s="382">
        <v>12715.92</v>
      </c>
    </row>
    <row r="595" spans="1:4" s="380" customFormat="1" ht="12.75" x14ac:dyDescent="0.2">
      <c r="A595" s="380">
        <v>731</v>
      </c>
      <c r="B595" s="380" t="s">
        <v>7012</v>
      </c>
      <c r="C595" s="380" t="s">
        <v>6446</v>
      </c>
      <c r="D595" s="381">
        <v>856.46</v>
      </c>
    </row>
    <row r="596" spans="1:4" s="380" customFormat="1" ht="12.75" x14ac:dyDescent="0.2">
      <c r="A596" s="380">
        <v>10575</v>
      </c>
      <c r="B596" s="380" t="s">
        <v>7013</v>
      </c>
      <c r="C596" s="380" t="s">
        <v>6446</v>
      </c>
      <c r="D596" s="382">
        <v>1336.56</v>
      </c>
    </row>
    <row r="597" spans="1:4" s="380" customFormat="1" ht="12.75" x14ac:dyDescent="0.2">
      <c r="A597" s="380">
        <v>733</v>
      </c>
      <c r="B597" s="380" t="s">
        <v>7014</v>
      </c>
      <c r="C597" s="380" t="s">
        <v>6446</v>
      </c>
      <c r="D597" s="382">
        <v>1463.38</v>
      </c>
    </row>
    <row r="598" spans="1:4" s="380" customFormat="1" ht="12.75" x14ac:dyDescent="0.2">
      <c r="A598" s="380">
        <v>732</v>
      </c>
      <c r="B598" s="380" t="s">
        <v>7015</v>
      </c>
      <c r="C598" s="380" t="s">
        <v>6446</v>
      </c>
      <c r="D598" s="382">
        <v>1443.7</v>
      </c>
    </row>
    <row r="599" spans="1:4" s="380" customFormat="1" ht="12.75" x14ac:dyDescent="0.2">
      <c r="A599" s="380">
        <v>737</v>
      </c>
      <c r="B599" s="380" t="s">
        <v>7016</v>
      </c>
      <c r="C599" s="380" t="s">
        <v>6446</v>
      </c>
      <c r="D599" s="382">
        <v>8095.85</v>
      </c>
    </row>
    <row r="600" spans="1:4" s="380" customFormat="1" ht="12.75" x14ac:dyDescent="0.2">
      <c r="A600" s="380">
        <v>738</v>
      </c>
      <c r="B600" s="380" t="s">
        <v>7017</v>
      </c>
      <c r="C600" s="380" t="s">
        <v>6446</v>
      </c>
      <c r="D600" s="382">
        <v>3753.99</v>
      </c>
    </row>
    <row r="601" spans="1:4" s="380" customFormat="1" ht="12.75" x14ac:dyDescent="0.2">
      <c r="A601" s="380">
        <v>740</v>
      </c>
      <c r="B601" s="380" t="s">
        <v>7018</v>
      </c>
      <c r="C601" s="380" t="s">
        <v>6446</v>
      </c>
      <c r="D601" s="382">
        <v>7616.07</v>
      </c>
    </row>
    <row r="602" spans="1:4" s="380" customFormat="1" ht="12.75" x14ac:dyDescent="0.2">
      <c r="A602" s="380">
        <v>734</v>
      </c>
      <c r="B602" s="380" t="s">
        <v>7019</v>
      </c>
      <c r="C602" s="380" t="s">
        <v>6446</v>
      </c>
      <c r="D602" s="382">
        <v>1547.64</v>
      </c>
    </row>
    <row r="603" spans="1:4" s="380" customFormat="1" ht="12.75" x14ac:dyDescent="0.2">
      <c r="A603" s="380">
        <v>39008</v>
      </c>
      <c r="B603" s="380" t="s">
        <v>7020</v>
      </c>
      <c r="C603" s="380" t="s">
        <v>6446</v>
      </c>
      <c r="D603" s="382">
        <v>61647.83</v>
      </c>
    </row>
    <row r="604" spans="1:4" s="380" customFormat="1" ht="12.75" x14ac:dyDescent="0.2">
      <c r="A604" s="380">
        <v>39009</v>
      </c>
      <c r="B604" s="380" t="s">
        <v>7021</v>
      </c>
      <c r="C604" s="380" t="s">
        <v>6446</v>
      </c>
      <c r="D604" s="382">
        <v>66048.009999999995</v>
      </c>
    </row>
    <row r="605" spans="1:4" s="380" customFormat="1" ht="12.75" x14ac:dyDescent="0.2">
      <c r="A605" s="380">
        <v>10587</v>
      </c>
      <c r="B605" s="380" t="s">
        <v>7022</v>
      </c>
      <c r="C605" s="380" t="s">
        <v>6446</v>
      </c>
      <c r="D605" s="382">
        <v>3012.95</v>
      </c>
    </row>
    <row r="606" spans="1:4" s="380" customFormat="1" ht="12.75" x14ac:dyDescent="0.2">
      <c r="A606" s="380">
        <v>759</v>
      </c>
      <c r="B606" s="380" t="s">
        <v>7023</v>
      </c>
      <c r="C606" s="380" t="s">
        <v>6446</v>
      </c>
      <c r="D606" s="382">
        <v>4332.03</v>
      </c>
    </row>
    <row r="607" spans="1:4" s="380" customFormat="1" ht="12.75" x14ac:dyDescent="0.2">
      <c r="A607" s="380">
        <v>761</v>
      </c>
      <c r="B607" s="380" t="s">
        <v>7024</v>
      </c>
      <c r="C607" s="380" t="s">
        <v>6446</v>
      </c>
      <c r="D607" s="382">
        <v>7343.15</v>
      </c>
    </row>
    <row r="608" spans="1:4" s="380" customFormat="1" ht="12.75" x14ac:dyDescent="0.2">
      <c r="A608" s="380">
        <v>750</v>
      </c>
      <c r="B608" s="380" t="s">
        <v>7025</v>
      </c>
      <c r="C608" s="380" t="s">
        <v>6446</v>
      </c>
      <c r="D608" s="382">
        <v>6971.74</v>
      </c>
    </row>
    <row r="609" spans="1:4" s="380" customFormat="1" ht="12.75" x14ac:dyDescent="0.2">
      <c r="A609" s="380">
        <v>755</v>
      </c>
      <c r="B609" s="380" t="s">
        <v>7026</v>
      </c>
      <c r="C609" s="380" t="s">
        <v>6446</v>
      </c>
      <c r="D609" s="382">
        <v>28608.639999999999</v>
      </c>
    </row>
    <row r="610" spans="1:4" s="380" customFormat="1" ht="12.75" x14ac:dyDescent="0.2">
      <c r="A610" s="380">
        <v>749</v>
      </c>
      <c r="B610" s="380" t="s">
        <v>7027</v>
      </c>
      <c r="C610" s="380" t="s">
        <v>6446</v>
      </c>
      <c r="D610" s="382">
        <v>10521.73</v>
      </c>
    </row>
    <row r="611" spans="1:4" s="380" customFormat="1" ht="12.75" x14ac:dyDescent="0.2">
      <c r="A611" s="380">
        <v>756</v>
      </c>
      <c r="B611" s="380" t="s">
        <v>7028</v>
      </c>
      <c r="C611" s="380" t="s">
        <v>6446</v>
      </c>
      <c r="D611" s="382">
        <v>31201.55</v>
      </c>
    </row>
    <row r="612" spans="1:4" s="380" customFormat="1" ht="12.75" x14ac:dyDescent="0.2">
      <c r="A612" s="380">
        <v>757</v>
      </c>
      <c r="B612" s="380" t="s">
        <v>7029</v>
      </c>
      <c r="C612" s="380" t="s">
        <v>6446</v>
      </c>
      <c r="D612" s="382">
        <v>14167.5</v>
      </c>
    </row>
    <row r="613" spans="1:4" s="380" customFormat="1" ht="12.75" x14ac:dyDescent="0.2">
      <c r="A613" s="380">
        <v>10588</v>
      </c>
      <c r="B613" s="380" t="s">
        <v>7030</v>
      </c>
      <c r="C613" s="380" t="s">
        <v>6446</v>
      </c>
      <c r="D613" s="382">
        <v>3127.83</v>
      </c>
    </row>
    <row r="614" spans="1:4" s="380" customFormat="1" ht="12.75" x14ac:dyDescent="0.2">
      <c r="A614" s="380">
        <v>10592</v>
      </c>
      <c r="B614" s="380" t="s">
        <v>7031</v>
      </c>
      <c r="C614" s="380" t="s">
        <v>6446</v>
      </c>
      <c r="D614" s="382">
        <v>3778</v>
      </c>
    </row>
    <row r="615" spans="1:4" s="380" customFormat="1" ht="12.75" x14ac:dyDescent="0.2">
      <c r="A615" s="380">
        <v>10589</v>
      </c>
      <c r="B615" s="380" t="s">
        <v>7032</v>
      </c>
      <c r="C615" s="380" t="s">
        <v>6446</v>
      </c>
      <c r="D615" s="382">
        <v>5075.5</v>
      </c>
    </row>
    <row r="616" spans="1:4" s="380" customFormat="1" ht="12.75" x14ac:dyDescent="0.2">
      <c r="A616" s="380">
        <v>760</v>
      </c>
      <c r="B616" s="380" t="s">
        <v>7033</v>
      </c>
      <c r="C616" s="380" t="s">
        <v>6446</v>
      </c>
      <c r="D616" s="382">
        <v>28335</v>
      </c>
    </row>
    <row r="617" spans="1:4" s="380" customFormat="1" ht="12.75" x14ac:dyDescent="0.2">
      <c r="A617" s="380">
        <v>751</v>
      </c>
      <c r="B617" s="380" t="s">
        <v>7034</v>
      </c>
      <c r="C617" s="380" t="s">
        <v>6446</v>
      </c>
      <c r="D617" s="382">
        <v>4462.76</v>
      </c>
    </row>
    <row r="618" spans="1:4" s="380" customFormat="1" ht="12.75" x14ac:dyDescent="0.2">
      <c r="A618" s="380">
        <v>754</v>
      </c>
      <c r="B618" s="380" t="s">
        <v>7035</v>
      </c>
      <c r="C618" s="380" t="s">
        <v>6446</v>
      </c>
      <c r="D618" s="382">
        <v>7083.75</v>
      </c>
    </row>
    <row r="619" spans="1:4" s="380" customFormat="1" ht="12.75" x14ac:dyDescent="0.2">
      <c r="A619" s="380">
        <v>14013</v>
      </c>
      <c r="B619" s="380" t="s">
        <v>7036</v>
      </c>
      <c r="C619" s="380" t="s">
        <v>6446</v>
      </c>
      <c r="D619" s="382">
        <v>218767.6</v>
      </c>
    </row>
    <row r="620" spans="1:4" s="380" customFormat="1" ht="12.75" x14ac:dyDescent="0.2">
      <c r="A620" s="380">
        <v>39917</v>
      </c>
      <c r="B620" s="380" t="s">
        <v>7037</v>
      </c>
      <c r="C620" s="380" t="s">
        <v>6446</v>
      </c>
      <c r="D620" s="382">
        <v>94695.52</v>
      </c>
    </row>
    <row r="621" spans="1:4" s="380" customFormat="1" ht="12.75" x14ac:dyDescent="0.2">
      <c r="A621" s="380">
        <v>38167</v>
      </c>
      <c r="B621" s="380" t="s">
        <v>13011</v>
      </c>
      <c r="C621" s="380" t="s">
        <v>6896</v>
      </c>
      <c r="D621" s="381">
        <v>25.75</v>
      </c>
    </row>
    <row r="622" spans="1:4" s="380" customFormat="1" ht="12.75" x14ac:dyDescent="0.2">
      <c r="A622" s="380">
        <v>36145</v>
      </c>
      <c r="B622" s="380" t="s">
        <v>7038</v>
      </c>
      <c r="C622" s="380" t="s">
        <v>6896</v>
      </c>
      <c r="D622" s="381">
        <v>42.48</v>
      </c>
    </row>
    <row r="623" spans="1:4" s="380" customFormat="1" ht="12.75" x14ac:dyDescent="0.2">
      <c r="A623" s="380">
        <v>12893</v>
      </c>
      <c r="B623" s="380" t="s">
        <v>7039</v>
      </c>
      <c r="C623" s="380" t="s">
        <v>6896</v>
      </c>
      <c r="D623" s="381">
        <v>70.8</v>
      </c>
    </row>
    <row r="624" spans="1:4" s="380" customFormat="1" ht="12.75" x14ac:dyDescent="0.2">
      <c r="A624" s="380">
        <v>11685</v>
      </c>
      <c r="B624" s="380" t="s">
        <v>7040</v>
      </c>
      <c r="C624" s="380" t="s">
        <v>6446</v>
      </c>
      <c r="D624" s="381">
        <v>26.35</v>
      </c>
    </row>
    <row r="625" spans="1:4" s="380" customFormat="1" ht="12.75" x14ac:dyDescent="0.2">
      <c r="A625" s="380">
        <v>11680</v>
      </c>
      <c r="B625" s="380" t="s">
        <v>7041</v>
      </c>
      <c r="C625" s="380" t="s">
        <v>6446</v>
      </c>
      <c r="D625" s="381">
        <v>17.54</v>
      </c>
    </row>
    <row r="626" spans="1:4" s="380" customFormat="1" ht="12.75" x14ac:dyDescent="0.2">
      <c r="A626" s="380">
        <v>11679</v>
      </c>
      <c r="B626" s="380" t="s">
        <v>15075</v>
      </c>
      <c r="C626" s="380" t="s">
        <v>6446</v>
      </c>
      <c r="D626" s="381">
        <v>23.78</v>
      </c>
    </row>
    <row r="627" spans="1:4" s="380" customFormat="1" ht="12.75" x14ac:dyDescent="0.2">
      <c r="A627" s="380">
        <v>2512</v>
      </c>
      <c r="B627" s="380" t="s">
        <v>7042</v>
      </c>
      <c r="C627" s="380" t="s">
        <v>6446</v>
      </c>
      <c r="D627" s="381">
        <v>24.56</v>
      </c>
    </row>
    <row r="628" spans="1:4" s="380" customFormat="1" ht="12.75" x14ac:dyDescent="0.2">
      <c r="A628" s="380">
        <v>4374</v>
      </c>
      <c r="B628" s="380" t="s">
        <v>7043</v>
      </c>
      <c r="C628" s="380" t="s">
        <v>6446</v>
      </c>
      <c r="D628" s="381">
        <v>0.59</v>
      </c>
    </row>
    <row r="629" spans="1:4" s="380" customFormat="1" ht="12.75" x14ac:dyDescent="0.2">
      <c r="A629" s="380">
        <v>7568</v>
      </c>
      <c r="B629" s="380" t="s">
        <v>7044</v>
      </c>
      <c r="C629" s="380" t="s">
        <v>6446</v>
      </c>
      <c r="D629" s="381">
        <v>0.98</v>
      </c>
    </row>
    <row r="630" spans="1:4" s="380" customFormat="1" ht="12.75" x14ac:dyDescent="0.2">
      <c r="A630" s="380">
        <v>7584</v>
      </c>
      <c r="B630" s="380" t="s">
        <v>7045</v>
      </c>
      <c r="C630" s="380" t="s">
        <v>6446</v>
      </c>
      <c r="D630" s="381">
        <v>1.49</v>
      </c>
    </row>
    <row r="631" spans="1:4" s="380" customFormat="1" ht="12.75" x14ac:dyDescent="0.2">
      <c r="A631" s="380">
        <v>11945</v>
      </c>
      <c r="B631" s="380" t="s">
        <v>7046</v>
      </c>
      <c r="C631" s="380" t="s">
        <v>6446</v>
      </c>
      <c r="D631" s="381">
        <v>0.09</v>
      </c>
    </row>
    <row r="632" spans="1:4" s="380" customFormat="1" ht="12.75" x14ac:dyDescent="0.2">
      <c r="A632" s="380">
        <v>11946</v>
      </c>
      <c r="B632" s="380" t="s">
        <v>7047</v>
      </c>
      <c r="C632" s="380" t="s">
        <v>6446</v>
      </c>
      <c r="D632" s="381">
        <v>0.11</v>
      </c>
    </row>
    <row r="633" spans="1:4" s="380" customFormat="1" ht="12.75" x14ac:dyDescent="0.2">
      <c r="A633" s="380">
        <v>4375</v>
      </c>
      <c r="B633" s="380" t="s">
        <v>7048</v>
      </c>
      <c r="C633" s="380" t="s">
        <v>6446</v>
      </c>
      <c r="D633" s="381">
        <v>0.16</v>
      </c>
    </row>
    <row r="634" spans="1:4" s="380" customFormat="1" ht="12.75" x14ac:dyDescent="0.2">
      <c r="A634" s="380">
        <v>11950</v>
      </c>
      <c r="B634" s="380" t="s">
        <v>7049</v>
      </c>
      <c r="C634" s="380" t="s">
        <v>6446</v>
      </c>
      <c r="D634" s="381">
        <v>0.33</v>
      </c>
    </row>
    <row r="635" spans="1:4" s="380" customFormat="1" ht="12.75" x14ac:dyDescent="0.2">
      <c r="A635" s="380">
        <v>4376</v>
      </c>
      <c r="B635" s="380" t="s">
        <v>7050</v>
      </c>
      <c r="C635" s="380" t="s">
        <v>6446</v>
      </c>
      <c r="D635" s="381">
        <v>0.31</v>
      </c>
    </row>
    <row r="636" spans="1:4" s="380" customFormat="1" ht="12.75" x14ac:dyDescent="0.2">
      <c r="A636" s="380">
        <v>7583</v>
      </c>
      <c r="B636" s="380" t="s">
        <v>7051</v>
      </c>
      <c r="C636" s="380" t="s">
        <v>6446</v>
      </c>
      <c r="D636" s="381">
        <v>0.67</v>
      </c>
    </row>
    <row r="637" spans="1:4" s="380" customFormat="1" ht="12.75" x14ac:dyDescent="0.2">
      <c r="A637" s="380">
        <v>4350</v>
      </c>
      <c r="B637" s="380" t="s">
        <v>7052</v>
      </c>
      <c r="C637" s="380" t="s">
        <v>6446</v>
      </c>
      <c r="D637" s="381">
        <v>0.45</v>
      </c>
    </row>
    <row r="638" spans="1:4" s="380" customFormat="1" ht="12.75" x14ac:dyDescent="0.2">
      <c r="A638" s="380">
        <v>39886</v>
      </c>
      <c r="B638" s="380" t="s">
        <v>7053</v>
      </c>
      <c r="C638" s="380" t="s">
        <v>6446</v>
      </c>
      <c r="D638" s="381">
        <v>6.45</v>
      </c>
    </row>
    <row r="639" spans="1:4" s="380" customFormat="1" ht="12.75" x14ac:dyDescent="0.2">
      <c r="A639" s="380">
        <v>39887</v>
      </c>
      <c r="B639" s="380" t="s">
        <v>7054</v>
      </c>
      <c r="C639" s="380" t="s">
        <v>6446</v>
      </c>
      <c r="D639" s="381">
        <v>9.68</v>
      </c>
    </row>
    <row r="640" spans="1:4" s="380" customFormat="1" ht="12.75" x14ac:dyDescent="0.2">
      <c r="A640" s="380">
        <v>39888</v>
      </c>
      <c r="B640" s="380" t="s">
        <v>7055</v>
      </c>
      <c r="C640" s="380" t="s">
        <v>6446</v>
      </c>
      <c r="D640" s="381">
        <v>22.13</v>
      </c>
    </row>
    <row r="641" spans="1:4" s="380" customFormat="1" ht="12.75" x14ac:dyDescent="0.2">
      <c r="A641" s="380">
        <v>39890</v>
      </c>
      <c r="B641" s="380" t="s">
        <v>7056</v>
      </c>
      <c r="C641" s="380" t="s">
        <v>6446</v>
      </c>
      <c r="D641" s="381">
        <v>37.770000000000003</v>
      </c>
    </row>
    <row r="642" spans="1:4" s="380" customFormat="1" ht="12.75" x14ac:dyDescent="0.2">
      <c r="A642" s="380">
        <v>39891</v>
      </c>
      <c r="B642" s="380" t="s">
        <v>7057</v>
      </c>
      <c r="C642" s="380" t="s">
        <v>6446</v>
      </c>
      <c r="D642" s="381">
        <v>53.26</v>
      </c>
    </row>
    <row r="643" spans="1:4" s="380" customFormat="1" ht="12.75" x14ac:dyDescent="0.2">
      <c r="A643" s="380">
        <v>39892</v>
      </c>
      <c r="B643" s="380" t="s">
        <v>7058</v>
      </c>
      <c r="C643" s="380" t="s">
        <v>6446</v>
      </c>
      <c r="D643" s="381">
        <v>166.02</v>
      </c>
    </row>
    <row r="644" spans="1:4" s="380" customFormat="1" ht="12.75" x14ac:dyDescent="0.2">
      <c r="A644" s="380">
        <v>790</v>
      </c>
      <c r="B644" s="380" t="s">
        <v>7059</v>
      </c>
      <c r="C644" s="380" t="s">
        <v>6446</v>
      </c>
      <c r="D644" s="381">
        <v>20.010000000000002</v>
      </c>
    </row>
    <row r="645" spans="1:4" s="380" customFormat="1" ht="12.75" x14ac:dyDescent="0.2">
      <c r="A645" s="380">
        <v>766</v>
      </c>
      <c r="B645" s="380" t="s">
        <v>7060</v>
      </c>
      <c r="C645" s="380" t="s">
        <v>6446</v>
      </c>
      <c r="D645" s="381">
        <v>20.010000000000002</v>
      </c>
    </row>
    <row r="646" spans="1:4" s="380" customFormat="1" ht="12.75" x14ac:dyDescent="0.2">
      <c r="A646" s="380">
        <v>791</v>
      </c>
      <c r="B646" s="380" t="s">
        <v>7061</v>
      </c>
      <c r="C646" s="380" t="s">
        <v>6446</v>
      </c>
      <c r="D646" s="381">
        <v>20.010000000000002</v>
      </c>
    </row>
    <row r="647" spans="1:4" s="380" customFormat="1" ht="12.75" x14ac:dyDescent="0.2">
      <c r="A647" s="380">
        <v>767</v>
      </c>
      <c r="B647" s="380" t="s">
        <v>7062</v>
      </c>
      <c r="C647" s="380" t="s">
        <v>6446</v>
      </c>
      <c r="D647" s="381">
        <v>20.010000000000002</v>
      </c>
    </row>
    <row r="648" spans="1:4" s="380" customFormat="1" ht="12.75" x14ac:dyDescent="0.2">
      <c r="A648" s="380">
        <v>768</v>
      </c>
      <c r="B648" s="380" t="s">
        <v>7063</v>
      </c>
      <c r="C648" s="380" t="s">
        <v>6446</v>
      </c>
      <c r="D648" s="381">
        <v>15.71</v>
      </c>
    </row>
    <row r="649" spans="1:4" s="380" customFormat="1" ht="12.75" x14ac:dyDescent="0.2">
      <c r="A649" s="380">
        <v>789</v>
      </c>
      <c r="B649" s="380" t="s">
        <v>7064</v>
      </c>
      <c r="C649" s="380" t="s">
        <v>6446</v>
      </c>
      <c r="D649" s="381">
        <v>15.38</v>
      </c>
    </row>
    <row r="650" spans="1:4" s="380" customFormat="1" ht="12.75" x14ac:dyDescent="0.2">
      <c r="A650" s="380">
        <v>769</v>
      </c>
      <c r="B650" s="380" t="s">
        <v>7065</v>
      </c>
      <c r="C650" s="380" t="s">
        <v>6446</v>
      </c>
      <c r="D650" s="381">
        <v>15.71</v>
      </c>
    </row>
    <row r="651" spans="1:4" s="380" customFormat="1" ht="12.75" x14ac:dyDescent="0.2">
      <c r="A651" s="380">
        <v>770</v>
      </c>
      <c r="B651" s="380" t="s">
        <v>7066</v>
      </c>
      <c r="C651" s="380" t="s">
        <v>6446</v>
      </c>
      <c r="D651" s="381">
        <v>5.54</v>
      </c>
    </row>
    <row r="652" spans="1:4" s="380" customFormat="1" ht="12.75" x14ac:dyDescent="0.2">
      <c r="A652" s="380">
        <v>12394</v>
      </c>
      <c r="B652" s="380" t="s">
        <v>7067</v>
      </c>
      <c r="C652" s="380" t="s">
        <v>6446</v>
      </c>
      <c r="D652" s="381">
        <v>5.54</v>
      </c>
    </row>
    <row r="653" spans="1:4" s="380" customFormat="1" ht="12.75" x14ac:dyDescent="0.2">
      <c r="A653" s="380">
        <v>764</v>
      </c>
      <c r="B653" s="380" t="s">
        <v>7068</v>
      </c>
      <c r="C653" s="380" t="s">
        <v>6446</v>
      </c>
      <c r="D653" s="381">
        <v>9.67</v>
      </c>
    </row>
    <row r="654" spans="1:4" s="380" customFormat="1" ht="12.75" x14ac:dyDescent="0.2">
      <c r="A654" s="380">
        <v>765</v>
      </c>
      <c r="B654" s="380" t="s">
        <v>7069</v>
      </c>
      <c r="C654" s="380" t="s">
        <v>6446</v>
      </c>
      <c r="D654" s="381">
        <v>9.67</v>
      </c>
    </row>
    <row r="655" spans="1:4" s="380" customFormat="1" ht="12.75" x14ac:dyDescent="0.2">
      <c r="A655" s="380">
        <v>787</v>
      </c>
      <c r="B655" s="380" t="s">
        <v>7070</v>
      </c>
      <c r="C655" s="380" t="s">
        <v>6446</v>
      </c>
      <c r="D655" s="381">
        <v>43.19</v>
      </c>
    </row>
    <row r="656" spans="1:4" s="380" customFormat="1" ht="12.75" x14ac:dyDescent="0.2">
      <c r="A656" s="380">
        <v>774</v>
      </c>
      <c r="B656" s="380" t="s">
        <v>7071</v>
      </c>
      <c r="C656" s="380" t="s">
        <v>6446</v>
      </c>
      <c r="D656" s="381">
        <v>43.19</v>
      </c>
    </row>
    <row r="657" spans="1:4" s="380" customFormat="1" ht="12.75" x14ac:dyDescent="0.2">
      <c r="A657" s="380">
        <v>773</v>
      </c>
      <c r="B657" s="380" t="s">
        <v>7072</v>
      </c>
      <c r="C657" s="380" t="s">
        <v>6446</v>
      </c>
      <c r="D657" s="381">
        <v>43.19</v>
      </c>
    </row>
    <row r="658" spans="1:4" s="380" customFormat="1" ht="12.75" x14ac:dyDescent="0.2">
      <c r="A658" s="380">
        <v>775</v>
      </c>
      <c r="B658" s="380" t="s">
        <v>7073</v>
      </c>
      <c r="C658" s="380" t="s">
        <v>6446</v>
      </c>
      <c r="D658" s="381">
        <v>43.19</v>
      </c>
    </row>
    <row r="659" spans="1:4" s="380" customFormat="1" ht="12.75" x14ac:dyDescent="0.2">
      <c r="A659" s="380">
        <v>788</v>
      </c>
      <c r="B659" s="380" t="s">
        <v>7074</v>
      </c>
      <c r="C659" s="380" t="s">
        <v>6446</v>
      </c>
      <c r="D659" s="381">
        <v>26.85</v>
      </c>
    </row>
    <row r="660" spans="1:4" s="380" customFormat="1" ht="12.75" x14ac:dyDescent="0.2">
      <c r="A660" s="380">
        <v>772</v>
      </c>
      <c r="B660" s="380" t="s">
        <v>7075</v>
      </c>
      <c r="C660" s="380" t="s">
        <v>6446</v>
      </c>
      <c r="D660" s="381">
        <v>26.85</v>
      </c>
    </row>
    <row r="661" spans="1:4" s="380" customFormat="1" ht="12.75" x14ac:dyDescent="0.2">
      <c r="A661" s="380">
        <v>771</v>
      </c>
      <c r="B661" s="380" t="s">
        <v>7076</v>
      </c>
      <c r="C661" s="380" t="s">
        <v>6446</v>
      </c>
      <c r="D661" s="381">
        <v>26.85</v>
      </c>
    </row>
    <row r="662" spans="1:4" s="380" customFormat="1" ht="12.75" x14ac:dyDescent="0.2">
      <c r="A662" s="380">
        <v>779</v>
      </c>
      <c r="B662" s="380" t="s">
        <v>7077</v>
      </c>
      <c r="C662" s="380" t="s">
        <v>6446</v>
      </c>
      <c r="D662" s="381">
        <v>6.67</v>
      </c>
    </row>
    <row r="663" spans="1:4" s="380" customFormat="1" ht="12.75" x14ac:dyDescent="0.2">
      <c r="A663" s="380">
        <v>776</v>
      </c>
      <c r="B663" s="380" t="s">
        <v>7078</v>
      </c>
      <c r="C663" s="380" t="s">
        <v>6446</v>
      </c>
      <c r="D663" s="381">
        <v>63.68</v>
      </c>
    </row>
    <row r="664" spans="1:4" s="380" customFormat="1" ht="12.75" x14ac:dyDescent="0.2">
      <c r="A664" s="380">
        <v>777</v>
      </c>
      <c r="B664" s="380" t="s">
        <v>7079</v>
      </c>
      <c r="C664" s="380" t="s">
        <v>6446</v>
      </c>
      <c r="D664" s="381">
        <v>61.9</v>
      </c>
    </row>
    <row r="665" spans="1:4" s="380" customFormat="1" ht="12.75" x14ac:dyDescent="0.2">
      <c r="A665" s="380">
        <v>780</v>
      </c>
      <c r="B665" s="380" t="s">
        <v>7080</v>
      </c>
      <c r="C665" s="380" t="s">
        <v>6446</v>
      </c>
      <c r="D665" s="381">
        <v>62.21</v>
      </c>
    </row>
    <row r="666" spans="1:4" s="380" customFormat="1" ht="12.75" x14ac:dyDescent="0.2">
      <c r="A666" s="380">
        <v>778</v>
      </c>
      <c r="B666" s="380" t="s">
        <v>7081</v>
      </c>
      <c r="C666" s="380" t="s">
        <v>6446</v>
      </c>
      <c r="D666" s="381">
        <v>63.68</v>
      </c>
    </row>
    <row r="667" spans="1:4" s="380" customFormat="1" ht="12.75" x14ac:dyDescent="0.2">
      <c r="A667" s="380">
        <v>781</v>
      </c>
      <c r="B667" s="380" t="s">
        <v>7082</v>
      </c>
      <c r="C667" s="380" t="s">
        <v>6446</v>
      </c>
      <c r="D667" s="381">
        <v>117.65</v>
      </c>
    </row>
    <row r="668" spans="1:4" s="380" customFormat="1" ht="12.75" x14ac:dyDescent="0.2">
      <c r="A668" s="380">
        <v>786</v>
      </c>
      <c r="B668" s="380" t="s">
        <v>7083</v>
      </c>
      <c r="C668" s="380" t="s">
        <v>6446</v>
      </c>
      <c r="D668" s="381">
        <v>117.65</v>
      </c>
    </row>
    <row r="669" spans="1:4" s="380" customFormat="1" ht="12.75" x14ac:dyDescent="0.2">
      <c r="A669" s="380">
        <v>782</v>
      </c>
      <c r="B669" s="380" t="s">
        <v>7084</v>
      </c>
      <c r="C669" s="380" t="s">
        <v>6446</v>
      </c>
      <c r="D669" s="381">
        <v>117.65</v>
      </c>
    </row>
    <row r="670" spans="1:4" s="380" customFormat="1" ht="12.75" x14ac:dyDescent="0.2">
      <c r="A670" s="380">
        <v>783</v>
      </c>
      <c r="B670" s="380" t="s">
        <v>7085</v>
      </c>
      <c r="C670" s="380" t="s">
        <v>6446</v>
      </c>
      <c r="D670" s="381">
        <v>322</v>
      </c>
    </row>
    <row r="671" spans="1:4" s="380" customFormat="1" ht="12.75" x14ac:dyDescent="0.2">
      <c r="A671" s="380">
        <v>785</v>
      </c>
      <c r="B671" s="380" t="s">
        <v>7086</v>
      </c>
      <c r="C671" s="380" t="s">
        <v>6446</v>
      </c>
      <c r="D671" s="381">
        <v>340.22</v>
      </c>
    </row>
    <row r="672" spans="1:4" s="380" customFormat="1" ht="12.75" x14ac:dyDescent="0.2">
      <c r="A672" s="380">
        <v>784</v>
      </c>
      <c r="B672" s="380" t="s">
        <v>7087</v>
      </c>
      <c r="C672" s="380" t="s">
        <v>6446</v>
      </c>
      <c r="D672" s="381">
        <v>364.97</v>
      </c>
    </row>
    <row r="673" spans="1:4" s="380" customFormat="1" ht="12.75" x14ac:dyDescent="0.2">
      <c r="A673" s="380">
        <v>831</v>
      </c>
      <c r="B673" s="380" t="s">
        <v>7088</v>
      </c>
      <c r="C673" s="380" t="s">
        <v>6446</v>
      </c>
      <c r="D673" s="381">
        <v>80.38</v>
      </c>
    </row>
    <row r="674" spans="1:4" s="380" customFormat="1" ht="12.75" x14ac:dyDescent="0.2">
      <c r="A674" s="380">
        <v>828</v>
      </c>
      <c r="B674" s="380" t="s">
        <v>7089</v>
      </c>
      <c r="C674" s="380" t="s">
        <v>6446</v>
      </c>
      <c r="D674" s="381">
        <v>0.46</v>
      </c>
    </row>
    <row r="675" spans="1:4" s="380" customFormat="1" ht="12.75" x14ac:dyDescent="0.2">
      <c r="A675" s="380">
        <v>829</v>
      </c>
      <c r="B675" s="380" t="s">
        <v>7090</v>
      </c>
      <c r="C675" s="380" t="s">
        <v>6446</v>
      </c>
      <c r="D675" s="381">
        <v>0.97</v>
      </c>
    </row>
    <row r="676" spans="1:4" s="380" customFormat="1" ht="12.75" x14ac:dyDescent="0.2">
      <c r="A676" s="380">
        <v>812</v>
      </c>
      <c r="B676" s="380" t="s">
        <v>7091</v>
      </c>
      <c r="C676" s="380" t="s">
        <v>6446</v>
      </c>
      <c r="D676" s="381">
        <v>2.11</v>
      </c>
    </row>
    <row r="677" spans="1:4" s="380" customFormat="1" ht="12.75" x14ac:dyDescent="0.2">
      <c r="A677" s="380">
        <v>819</v>
      </c>
      <c r="B677" s="380" t="s">
        <v>7092</v>
      </c>
      <c r="C677" s="380" t="s">
        <v>6446</v>
      </c>
      <c r="D677" s="381">
        <v>3.47</v>
      </c>
    </row>
    <row r="678" spans="1:4" s="380" customFormat="1" ht="12.75" x14ac:dyDescent="0.2">
      <c r="A678" s="380">
        <v>818</v>
      </c>
      <c r="B678" s="380" t="s">
        <v>7093</v>
      </c>
      <c r="C678" s="380" t="s">
        <v>6446</v>
      </c>
      <c r="D678" s="381">
        <v>5.84</v>
      </c>
    </row>
    <row r="679" spans="1:4" s="380" customFormat="1" ht="12.75" x14ac:dyDescent="0.2">
      <c r="A679" s="380">
        <v>823</v>
      </c>
      <c r="B679" s="380" t="s">
        <v>7094</v>
      </c>
      <c r="C679" s="380" t="s">
        <v>6446</v>
      </c>
      <c r="D679" s="381">
        <v>17.579999999999998</v>
      </c>
    </row>
    <row r="680" spans="1:4" s="380" customFormat="1" ht="12.75" x14ac:dyDescent="0.2">
      <c r="A680" s="380">
        <v>830</v>
      </c>
      <c r="B680" s="380" t="s">
        <v>7095</v>
      </c>
      <c r="C680" s="380" t="s">
        <v>6446</v>
      </c>
      <c r="D680" s="381">
        <v>14.48</v>
      </c>
    </row>
    <row r="681" spans="1:4" s="380" customFormat="1" ht="12.75" x14ac:dyDescent="0.2">
      <c r="A681" s="380">
        <v>826</v>
      </c>
      <c r="B681" s="380" t="s">
        <v>7096</v>
      </c>
      <c r="C681" s="380" t="s">
        <v>6446</v>
      </c>
      <c r="D681" s="381">
        <v>45.08</v>
      </c>
    </row>
    <row r="682" spans="1:4" s="380" customFormat="1" ht="12.75" x14ac:dyDescent="0.2">
      <c r="A682" s="380">
        <v>827</v>
      </c>
      <c r="B682" s="380" t="s">
        <v>7097</v>
      </c>
      <c r="C682" s="380" t="s">
        <v>6446</v>
      </c>
      <c r="D682" s="381">
        <v>38.08</v>
      </c>
    </row>
    <row r="683" spans="1:4" s="380" customFormat="1" ht="12.75" x14ac:dyDescent="0.2">
      <c r="A683" s="380">
        <v>832</v>
      </c>
      <c r="B683" s="380" t="s">
        <v>7098</v>
      </c>
      <c r="C683" s="380" t="s">
        <v>6446</v>
      </c>
      <c r="D683" s="381">
        <v>2.63</v>
      </c>
    </row>
    <row r="684" spans="1:4" s="380" customFormat="1" ht="12.75" x14ac:dyDescent="0.2">
      <c r="A684" s="380">
        <v>833</v>
      </c>
      <c r="B684" s="380" t="s">
        <v>7099</v>
      </c>
      <c r="C684" s="380" t="s">
        <v>6446</v>
      </c>
      <c r="D684" s="381">
        <v>3.73</v>
      </c>
    </row>
    <row r="685" spans="1:4" s="380" customFormat="1" ht="12.75" x14ac:dyDescent="0.2">
      <c r="A685" s="380">
        <v>834</v>
      </c>
      <c r="B685" s="380" t="s">
        <v>7100</v>
      </c>
      <c r="C685" s="380" t="s">
        <v>6446</v>
      </c>
      <c r="D685" s="381">
        <v>4.0999999999999996</v>
      </c>
    </row>
    <row r="686" spans="1:4" s="380" customFormat="1" ht="12.75" x14ac:dyDescent="0.2">
      <c r="A686" s="380">
        <v>825</v>
      </c>
      <c r="B686" s="380" t="s">
        <v>7101</v>
      </c>
      <c r="C686" s="380" t="s">
        <v>6446</v>
      </c>
      <c r="D686" s="381">
        <v>4.57</v>
      </c>
    </row>
    <row r="687" spans="1:4" s="380" customFormat="1" ht="12.75" x14ac:dyDescent="0.2">
      <c r="A687" s="380">
        <v>813</v>
      </c>
      <c r="B687" s="380" t="s">
        <v>7102</v>
      </c>
      <c r="C687" s="380" t="s">
        <v>6446</v>
      </c>
      <c r="D687" s="381">
        <v>4.49</v>
      </c>
    </row>
    <row r="688" spans="1:4" s="380" customFormat="1" ht="12.75" x14ac:dyDescent="0.2">
      <c r="A688" s="380">
        <v>820</v>
      </c>
      <c r="B688" s="380" t="s">
        <v>7103</v>
      </c>
      <c r="C688" s="380" t="s">
        <v>6446</v>
      </c>
      <c r="D688" s="381">
        <v>5.7</v>
      </c>
    </row>
    <row r="689" spans="1:4" s="380" customFormat="1" ht="12.75" x14ac:dyDescent="0.2">
      <c r="A689" s="380">
        <v>816</v>
      </c>
      <c r="B689" s="380" t="s">
        <v>7104</v>
      </c>
      <c r="C689" s="380" t="s">
        <v>6446</v>
      </c>
      <c r="D689" s="381">
        <v>9.6999999999999993</v>
      </c>
    </row>
    <row r="690" spans="1:4" s="380" customFormat="1" ht="12.75" x14ac:dyDescent="0.2">
      <c r="A690" s="380">
        <v>814</v>
      </c>
      <c r="B690" s="380" t="s">
        <v>7105</v>
      </c>
      <c r="C690" s="380" t="s">
        <v>6446</v>
      </c>
      <c r="D690" s="381">
        <v>11.72</v>
      </c>
    </row>
    <row r="691" spans="1:4" s="380" customFormat="1" ht="12.75" x14ac:dyDescent="0.2">
      <c r="A691" s="380">
        <v>815</v>
      </c>
      <c r="B691" s="380" t="s">
        <v>7106</v>
      </c>
      <c r="C691" s="380" t="s">
        <v>6446</v>
      </c>
      <c r="D691" s="381">
        <v>12.67</v>
      </c>
    </row>
    <row r="692" spans="1:4" s="380" customFormat="1" ht="12.75" x14ac:dyDescent="0.2">
      <c r="A692" s="380">
        <v>822</v>
      </c>
      <c r="B692" s="380" t="s">
        <v>7107</v>
      </c>
      <c r="C692" s="380" t="s">
        <v>6446</v>
      </c>
      <c r="D692" s="381">
        <v>15.43</v>
      </c>
    </row>
    <row r="693" spans="1:4" s="380" customFormat="1" ht="12.75" x14ac:dyDescent="0.2">
      <c r="A693" s="380">
        <v>821</v>
      </c>
      <c r="B693" s="380" t="s">
        <v>7108</v>
      </c>
      <c r="C693" s="380" t="s">
        <v>6446</v>
      </c>
      <c r="D693" s="381">
        <v>18.04</v>
      </c>
    </row>
    <row r="694" spans="1:4" s="380" customFormat="1" ht="12.75" x14ac:dyDescent="0.2">
      <c r="A694" s="380">
        <v>817</v>
      </c>
      <c r="B694" s="380" t="s">
        <v>7109</v>
      </c>
      <c r="C694" s="380" t="s">
        <v>6446</v>
      </c>
      <c r="D694" s="381">
        <v>21.45</v>
      </c>
    </row>
    <row r="695" spans="1:4" s="380" customFormat="1" ht="12.75" x14ac:dyDescent="0.2">
      <c r="A695" s="380">
        <v>20086</v>
      </c>
      <c r="B695" s="380" t="s">
        <v>7110</v>
      </c>
      <c r="C695" s="380" t="s">
        <v>6446</v>
      </c>
      <c r="D695" s="381">
        <v>2.1800000000000002</v>
      </c>
    </row>
    <row r="696" spans="1:4" s="380" customFormat="1" ht="12.75" x14ac:dyDescent="0.2">
      <c r="A696" s="380">
        <v>39191</v>
      </c>
      <c r="B696" s="380" t="s">
        <v>7111</v>
      </c>
      <c r="C696" s="380" t="s">
        <v>6446</v>
      </c>
      <c r="D696" s="381">
        <v>10.45</v>
      </c>
    </row>
    <row r="697" spans="1:4" s="380" customFormat="1" ht="12.75" x14ac:dyDescent="0.2">
      <c r="A697" s="380">
        <v>39190</v>
      </c>
      <c r="B697" s="380" t="s">
        <v>7112</v>
      </c>
      <c r="C697" s="380" t="s">
        <v>6446</v>
      </c>
      <c r="D697" s="381">
        <v>10.91</v>
      </c>
    </row>
    <row r="698" spans="1:4" s="380" customFormat="1" ht="12.75" x14ac:dyDescent="0.2">
      <c r="A698" s="380">
        <v>39189</v>
      </c>
      <c r="B698" s="380" t="s">
        <v>7113</v>
      </c>
      <c r="C698" s="380" t="s">
        <v>6446</v>
      </c>
      <c r="D698" s="381">
        <v>11.55</v>
      </c>
    </row>
    <row r="699" spans="1:4" s="380" customFormat="1" ht="12.75" x14ac:dyDescent="0.2">
      <c r="A699" s="380">
        <v>39186</v>
      </c>
      <c r="B699" s="380" t="s">
        <v>7114</v>
      </c>
      <c r="C699" s="380" t="s">
        <v>6446</v>
      </c>
      <c r="D699" s="381">
        <v>10.33</v>
      </c>
    </row>
    <row r="700" spans="1:4" s="380" customFormat="1" ht="12.75" x14ac:dyDescent="0.2">
      <c r="A700" s="380">
        <v>39188</v>
      </c>
      <c r="B700" s="380" t="s">
        <v>7115</v>
      </c>
      <c r="C700" s="380" t="s">
        <v>6446</v>
      </c>
      <c r="D700" s="381">
        <v>8.5</v>
      </c>
    </row>
    <row r="701" spans="1:4" s="380" customFormat="1" ht="12.75" x14ac:dyDescent="0.2">
      <c r="A701" s="380">
        <v>39187</v>
      </c>
      <c r="B701" s="380" t="s">
        <v>7116</v>
      </c>
      <c r="C701" s="380" t="s">
        <v>6446</v>
      </c>
      <c r="D701" s="381">
        <v>8.91</v>
      </c>
    </row>
    <row r="702" spans="1:4" s="380" customFormat="1" ht="12.75" x14ac:dyDescent="0.2">
      <c r="A702" s="380">
        <v>39184</v>
      </c>
      <c r="B702" s="380" t="s">
        <v>7117</v>
      </c>
      <c r="C702" s="380" t="s">
        <v>6446</v>
      </c>
      <c r="D702" s="381">
        <v>3.35</v>
      </c>
    </row>
    <row r="703" spans="1:4" s="380" customFormat="1" ht="12.75" x14ac:dyDescent="0.2">
      <c r="A703" s="380">
        <v>39185</v>
      </c>
      <c r="B703" s="380" t="s">
        <v>7118</v>
      </c>
      <c r="C703" s="380" t="s">
        <v>6446</v>
      </c>
      <c r="D703" s="381">
        <v>3.05</v>
      </c>
    </row>
    <row r="704" spans="1:4" s="380" customFormat="1" ht="12.75" x14ac:dyDescent="0.2">
      <c r="A704" s="380">
        <v>39198</v>
      </c>
      <c r="B704" s="380" t="s">
        <v>7119</v>
      </c>
      <c r="C704" s="380" t="s">
        <v>6446</v>
      </c>
      <c r="D704" s="381">
        <v>34.28</v>
      </c>
    </row>
    <row r="705" spans="1:4" s="380" customFormat="1" ht="12.75" x14ac:dyDescent="0.2">
      <c r="A705" s="380">
        <v>39197</v>
      </c>
      <c r="B705" s="380" t="s">
        <v>7120</v>
      </c>
      <c r="C705" s="380" t="s">
        <v>6446</v>
      </c>
      <c r="D705" s="381">
        <v>35.81</v>
      </c>
    </row>
    <row r="706" spans="1:4" s="380" customFormat="1" ht="12.75" x14ac:dyDescent="0.2">
      <c r="A706" s="380">
        <v>39196</v>
      </c>
      <c r="B706" s="380" t="s">
        <v>7121</v>
      </c>
      <c r="C706" s="380" t="s">
        <v>6446</v>
      </c>
      <c r="D706" s="381">
        <v>36.93</v>
      </c>
    </row>
    <row r="707" spans="1:4" s="380" customFormat="1" ht="12.75" x14ac:dyDescent="0.2">
      <c r="A707" s="380">
        <v>39199</v>
      </c>
      <c r="B707" s="380" t="s">
        <v>7122</v>
      </c>
      <c r="C707" s="380" t="s">
        <v>6446</v>
      </c>
      <c r="D707" s="381">
        <v>32.99</v>
      </c>
    </row>
    <row r="708" spans="1:4" s="380" customFormat="1" ht="12.75" x14ac:dyDescent="0.2">
      <c r="A708" s="380">
        <v>39195</v>
      </c>
      <c r="B708" s="380" t="s">
        <v>7123</v>
      </c>
      <c r="C708" s="380" t="s">
        <v>6446</v>
      </c>
      <c r="D708" s="381">
        <v>19.04</v>
      </c>
    </row>
    <row r="709" spans="1:4" s="380" customFormat="1" ht="12.75" x14ac:dyDescent="0.2">
      <c r="A709" s="380">
        <v>39194</v>
      </c>
      <c r="B709" s="380" t="s">
        <v>7124</v>
      </c>
      <c r="C709" s="380" t="s">
        <v>6446</v>
      </c>
      <c r="D709" s="381">
        <v>20.38</v>
      </c>
    </row>
    <row r="710" spans="1:4" s="380" customFormat="1" ht="12.75" x14ac:dyDescent="0.2">
      <c r="A710" s="380">
        <v>39193</v>
      </c>
      <c r="B710" s="380" t="s">
        <v>7125</v>
      </c>
      <c r="C710" s="380" t="s">
        <v>6446</v>
      </c>
      <c r="D710" s="381">
        <v>22.33</v>
      </c>
    </row>
    <row r="711" spans="1:4" s="380" customFormat="1" ht="12.75" x14ac:dyDescent="0.2">
      <c r="A711" s="380">
        <v>39192</v>
      </c>
      <c r="B711" s="380" t="s">
        <v>7126</v>
      </c>
      <c r="C711" s="380" t="s">
        <v>6446</v>
      </c>
      <c r="D711" s="381">
        <v>23.23</v>
      </c>
    </row>
    <row r="712" spans="1:4" s="380" customFormat="1" ht="12.75" x14ac:dyDescent="0.2">
      <c r="A712" s="380">
        <v>39920</v>
      </c>
      <c r="B712" s="380" t="s">
        <v>7127</v>
      </c>
      <c r="C712" s="380" t="s">
        <v>6446</v>
      </c>
      <c r="D712" s="381">
        <v>2.81</v>
      </c>
    </row>
    <row r="713" spans="1:4" s="380" customFormat="1" ht="12.75" x14ac:dyDescent="0.2">
      <c r="A713" s="380">
        <v>39201</v>
      </c>
      <c r="B713" s="380" t="s">
        <v>7128</v>
      </c>
      <c r="C713" s="380" t="s">
        <v>6446</v>
      </c>
      <c r="D713" s="381">
        <v>40.99</v>
      </c>
    </row>
    <row r="714" spans="1:4" s="380" customFormat="1" ht="12.75" x14ac:dyDescent="0.2">
      <c r="A714" s="380">
        <v>39200</v>
      </c>
      <c r="B714" s="380" t="s">
        <v>7129</v>
      </c>
      <c r="C714" s="380" t="s">
        <v>6446</v>
      </c>
      <c r="D714" s="381">
        <v>41.32</v>
      </c>
    </row>
    <row r="715" spans="1:4" s="380" customFormat="1" ht="12.75" x14ac:dyDescent="0.2">
      <c r="A715" s="380">
        <v>39203</v>
      </c>
      <c r="B715" s="380" t="s">
        <v>7130</v>
      </c>
      <c r="C715" s="380" t="s">
        <v>6446</v>
      </c>
      <c r="D715" s="381">
        <v>33.36</v>
      </c>
    </row>
    <row r="716" spans="1:4" s="380" customFormat="1" ht="12.75" x14ac:dyDescent="0.2">
      <c r="A716" s="380">
        <v>39202</v>
      </c>
      <c r="B716" s="380" t="s">
        <v>7131</v>
      </c>
      <c r="C716" s="380" t="s">
        <v>6446</v>
      </c>
      <c r="D716" s="381">
        <v>39.19</v>
      </c>
    </row>
    <row r="717" spans="1:4" s="380" customFormat="1" ht="12.75" x14ac:dyDescent="0.2">
      <c r="A717" s="380">
        <v>39205</v>
      </c>
      <c r="B717" s="380" t="s">
        <v>7132</v>
      </c>
      <c r="C717" s="380" t="s">
        <v>6446</v>
      </c>
      <c r="D717" s="381">
        <v>65.39</v>
      </c>
    </row>
    <row r="718" spans="1:4" s="380" customFormat="1" ht="12.75" x14ac:dyDescent="0.2">
      <c r="A718" s="380">
        <v>39204</v>
      </c>
      <c r="B718" s="380" t="s">
        <v>7133</v>
      </c>
      <c r="C718" s="380" t="s">
        <v>6446</v>
      </c>
      <c r="D718" s="381">
        <v>66.97</v>
      </c>
    </row>
    <row r="719" spans="1:4" s="380" customFormat="1" ht="12.75" x14ac:dyDescent="0.2">
      <c r="A719" s="380">
        <v>39206</v>
      </c>
      <c r="B719" s="380" t="s">
        <v>7134</v>
      </c>
      <c r="C719" s="380" t="s">
        <v>6446</v>
      </c>
      <c r="D719" s="381">
        <v>63.53</v>
      </c>
    </row>
    <row r="720" spans="1:4" s="380" customFormat="1" ht="12.75" x14ac:dyDescent="0.2">
      <c r="A720" s="380">
        <v>797</v>
      </c>
      <c r="B720" s="380" t="s">
        <v>7135</v>
      </c>
      <c r="C720" s="380" t="s">
        <v>6446</v>
      </c>
      <c r="D720" s="381">
        <v>8.39</v>
      </c>
    </row>
    <row r="721" spans="1:4" s="380" customFormat="1" ht="12.75" x14ac:dyDescent="0.2">
      <c r="A721" s="380">
        <v>798</v>
      </c>
      <c r="B721" s="380" t="s">
        <v>7136</v>
      </c>
      <c r="C721" s="380" t="s">
        <v>6446</v>
      </c>
      <c r="D721" s="381">
        <v>1.1499999999999999</v>
      </c>
    </row>
    <row r="722" spans="1:4" s="380" customFormat="1" ht="12.75" x14ac:dyDescent="0.2">
      <c r="A722" s="380">
        <v>796</v>
      </c>
      <c r="B722" s="380" t="s">
        <v>7137</v>
      </c>
      <c r="C722" s="380" t="s">
        <v>6446</v>
      </c>
      <c r="D722" s="381">
        <v>8.0399999999999991</v>
      </c>
    </row>
    <row r="723" spans="1:4" s="380" customFormat="1" ht="12.75" x14ac:dyDescent="0.2">
      <c r="A723" s="380">
        <v>799</v>
      </c>
      <c r="B723" s="380" t="s">
        <v>7138</v>
      </c>
      <c r="C723" s="380" t="s">
        <v>6446</v>
      </c>
      <c r="D723" s="381">
        <v>3.78</v>
      </c>
    </row>
    <row r="724" spans="1:4" s="380" customFormat="1" ht="12.75" x14ac:dyDescent="0.2">
      <c r="A724" s="380">
        <v>792</v>
      </c>
      <c r="B724" s="380" t="s">
        <v>7139</v>
      </c>
      <c r="C724" s="380" t="s">
        <v>6446</v>
      </c>
      <c r="D724" s="381">
        <v>3.84</v>
      </c>
    </row>
    <row r="725" spans="1:4" s="380" customFormat="1" ht="12.75" x14ac:dyDescent="0.2">
      <c r="A725" s="380">
        <v>804</v>
      </c>
      <c r="B725" s="380" t="s">
        <v>7140</v>
      </c>
      <c r="C725" s="380" t="s">
        <v>6446</v>
      </c>
      <c r="D725" s="381">
        <v>19.05</v>
      </c>
    </row>
    <row r="726" spans="1:4" s="380" customFormat="1" ht="12.75" x14ac:dyDescent="0.2">
      <c r="A726" s="380">
        <v>793</v>
      </c>
      <c r="B726" s="380" t="s">
        <v>7141</v>
      </c>
      <c r="C726" s="380" t="s">
        <v>6446</v>
      </c>
      <c r="D726" s="381">
        <v>8.18</v>
      </c>
    </row>
    <row r="727" spans="1:4" s="380" customFormat="1" ht="12.75" x14ac:dyDescent="0.2">
      <c r="A727" s="380">
        <v>801</v>
      </c>
      <c r="B727" s="380" t="s">
        <v>7142</v>
      </c>
      <c r="C727" s="380" t="s">
        <v>6446</v>
      </c>
      <c r="D727" s="381">
        <v>5.83</v>
      </c>
    </row>
    <row r="728" spans="1:4" s="380" customFormat="1" ht="12.75" x14ac:dyDescent="0.2">
      <c r="A728" s="380">
        <v>794</v>
      </c>
      <c r="B728" s="380" t="s">
        <v>7143</v>
      </c>
      <c r="C728" s="380" t="s">
        <v>6446</v>
      </c>
      <c r="D728" s="381">
        <v>6.02</v>
      </c>
    </row>
    <row r="729" spans="1:4" s="380" customFormat="1" ht="12.75" x14ac:dyDescent="0.2">
      <c r="A729" s="380">
        <v>802</v>
      </c>
      <c r="B729" s="380" t="s">
        <v>7144</v>
      </c>
      <c r="C729" s="380" t="s">
        <v>6446</v>
      </c>
      <c r="D729" s="381">
        <v>16.8</v>
      </c>
    </row>
    <row r="730" spans="1:4" s="380" customFormat="1" ht="12.75" x14ac:dyDescent="0.2">
      <c r="A730" s="380">
        <v>803</v>
      </c>
      <c r="B730" s="380" t="s">
        <v>7145</v>
      </c>
      <c r="C730" s="380" t="s">
        <v>6446</v>
      </c>
      <c r="D730" s="381">
        <v>14.65</v>
      </c>
    </row>
    <row r="731" spans="1:4" s="380" customFormat="1" ht="12.75" x14ac:dyDescent="0.2">
      <c r="A731" s="380">
        <v>38001</v>
      </c>
      <c r="B731" s="380" t="s">
        <v>7146</v>
      </c>
      <c r="C731" s="380" t="s">
        <v>6446</v>
      </c>
      <c r="D731" s="381">
        <v>0.62</v>
      </c>
    </row>
    <row r="732" spans="1:4" s="380" customFormat="1" ht="12.75" x14ac:dyDescent="0.2">
      <c r="A732" s="380">
        <v>38002</v>
      </c>
      <c r="B732" s="380" t="s">
        <v>7147</v>
      </c>
      <c r="C732" s="380" t="s">
        <v>6446</v>
      </c>
      <c r="D732" s="381">
        <v>1.1499999999999999</v>
      </c>
    </row>
    <row r="733" spans="1:4" s="380" customFormat="1" ht="12.75" x14ac:dyDescent="0.2">
      <c r="A733" s="380">
        <v>38003</v>
      </c>
      <c r="B733" s="380" t="s">
        <v>7148</v>
      </c>
      <c r="C733" s="380" t="s">
        <v>6446</v>
      </c>
      <c r="D733" s="381">
        <v>13.78</v>
      </c>
    </row>
    <row r="734" spans="1:4" s="380" customFormat="1" ht="12.75" x14ac:dyDescent="0.2">
      <c r="A734" s="380">
        <v>38004</v>
      </c>
      <c r="B734" s="380" t="s">
        <v>7149</v>
      </c>
      <c r="C734" s="380" t="s">
        <v>6446</v>
      </c>
      <c r="D734" s="381">
        <v>18.43</v>
      </c>
    </row>
    <row r="735" spans="1:4" s="380" customFormat="1" ht="12.75" x14ac:dyDescent="0.2">
      <c r="A735" s="380">
        <v>36327</v>
      </c>
      <c r="B735" s="380" t="s">
        <v>7150</v>
      </c>
      <c r="C735" s="380" t="s">
        <v>6446</v>
      </c>
      <c r="D735" s="381">
        <v>2.3199999999999998</v>
      </c>
    </row>
    <row r="736" spans="1:4" s="380" customFormat="1" ht="12.75" x14ac:dyDescent="0.2">
      <c r="A736" s="380">
        <v>38992</v>
      </c>
      <c r="B736" s="380" t="s">
        <v>7151</v>
      </c>
      <c r="C736" s="380" t="s">
        <v>6446</v>
      </c>
      <c r="D736" s="381">
        <v>3.72</v>
      </c>
    </row>
    <row r="737" spans="1:4" s="380" customFormat="1" ht="12.75" x14ac:dyDescent="0.2">
      <c r="A737" s="380">
        <v>38993</v>
      </c>
      <c r="B737" s="380" t="s">
        <v>7152</v>
      </c>
      <c r="C737" s="380" t="s">
        <v>6446</v>
      </c>
      <c r="D737" s="381">
        <v>10.6</v>
      </c>
    </row>
    <row r="738" spans="1:4" s="380" customFormat="1" ht="12.75" x14ac:dyDescent="0.2">
      <c r="A738" s="380">
        <v>38418</v>
      </c>
      <c r="B738" s="380" t="s">
        <v>13012</v>
      </c>
      <c r="C738" s="380" t="s">
        <v>6446</v>
      </c>
      <c r="D738" s="381">
        <v>6.34</v>
      </c>
    </row>
    <row r="739" spans="1:4" s="380" customFormat="1" ht="12.75" x14ac:dyDescent="0.2">
      <c r="A739" s="380">
        <v>39178</v>
      </c>
      <c r="B739" s="380" t="s">
        <v>7153</v>
      </c>
      <c r="C739" s="380" t="s">
        <v>6446</v>
      </c>
      <c r="D739" s="381">
        <v>1.1299999999999999</v>
      </c>
    </row>
    <row r="740" spans="1:4" s="380" customFormat="1" ht="12.75" x14ac:dyDescent="0.2">
      <c r="A740" s="380">
        <v>39177</v>
      </c>
      <c r="B740" s="380" t="s">
        <v>7154</v>
      </c>
      <c r="C740" s="380" t="s">
        <v>6446</v>
      </c>
      <c r="D740" s="381">
        <v>1.02</v>
      </c>
    </row>
    <row r="741" spans="1:4" s="380" customFormat="1" ht="12.75" x14ac:dyDescent="0.2">
      <c r="A741" s="380">
        <v>39174</v>
      </c>
      <c r="B741" s="380" t="s">
        <v>7155</v>
      </c>
      <c r="C741" s="380" t="s">
        <v>6446</v>
      </c>
      <c r="D741" s="381">
        <v>0.51</v>
      </c>
    </row>
    <row r="742" spans="1:4" s="380" customFormat="1" ht="12.75" x14ac:dyDescent="0.2">
      <c r="A742" s="380">
        <v>39176</v>
      </c>
      <c r="B742" s="380" t="s">
        <v>7156</v>
      </c>
      <c r="C742" s="380" t="s">
        <v>6446</v>
      </c>
      <c r="D742" s="381">
        <v>0.67</v>
      </c>
    </row>
    <row r="743" spans="1:4" s="380" customFormat="1" ht="12.75" x14ac:dyDescent="0.2">
      <c r="A743" s="380">
        <v>39180</v>
      </c>
      <c r="B743" s="380" t="s">
        <v>7157</v>
      </c>
      <c r="C743" s="380" t="s">
        <v>6446</v>
      </c>
      <c r="D743" s="381">
        <v>3.07</v>
      </c>
    </row>
    <row r="744" spans="1:4" s="380" customFormat="1" ht="12.75" x14ac:dyDescent="0.2">
      <c r="A744" s="380">
        <v>39179</v>
      </c>
      <c r="B744" s="380" t="s">
        <v>7158</v>
      </c>
      <c r="C744" s="380" t="s">
        <v>6446</v>
      </c>
      <c r="D744" s="381">
        <v>2.71</v>
      </c>
    </row>
    <row r="745" spans="1:4" s="380" customFormat="1" ht="12.75" x14ac:dyDescent="0.2">
      <c r="A745" s="380">
        <v>39175</v>
      </c>
      <c r="B745" s="380" t="s">
        <v>7159</v>
      </c>
      <c r="C745" s="380" t="s">
        <v>6446</v>
      </c>
      <c r="D745" s="381">
        <v>0.62</v>
      </c>
    </row>
    <row r="746" spans="1:4" s="380" customFormat="1" ht="12.75" x14ac:dyDescent="0.2">
      <c r="A746" s="380">
        <v>39217</v>
      </c>
      <c r="B746" s="380" t="s">
        <v>7160</v>
      </c>
      <c r="C746" s="380" t="s">
        <v>6446</v>
      </c>
      <c r="D746" s="381">
        <v>0.48</v>
      </c>
    </row>
    <row r="747" spans="1:4" s="380" customFormat="1" ht="12.75" x14ac:dyDescent="0.2">
      <c r="A747" s="380">
        <v>39181</v>
      </c>
      <c r="B747" s="380" t="s">
        <v>7161</v>
      </c>
      <c r="C747" s="380" t="s">
        <v>6446</v>
      </c>
      <c r="D747" s="381">
        <v>4.1100000000000003</v>
      </c>
    </row>
    <row r="748" spans="1:4" s="380" customFormat="1" ht="12.75" x14ac:dyDescent="0.2">
      <c r="A748" s="380">
        <v>39182</v>
      </c>
      <c r="B748" s="380" t="s">
        <v>7162</v>
      </c>
      <c r="C748" s="380" t="s">
        <v>6446</v>
      </c>
      <c r="D748" s="381">
        <v>5.78</v>
      </c>
    </row>
    <row r="749" spans="1:4" s="380" customFormat="1" ht="12.75" x14ac:dyDescent="0.2">
      <c r="A749" s="380">
        <v>12616</v>
      </c>
      <c r="B749" s="380" t="s">
        <v>7163</v>
      </c>
      <c r="C749" s="380" t="s">
        <v>6446</v>
      </c>
      <c r="D749" s="381">
        <v>6.57</v>
      </c>
    </row>
    <row r="750" spans="1:4" s="380" customFormat="1" ht="12.75" x14ac:dyDescent="0.2">
      <c r="A750" s="380">
        <v>1049</v>
      </c>
      <c r="B750" s="380" t="s">
        <v>7164</v>
      </c>
      <c r="C750" s="380" t="s">
        <v>6446</v>
      </c>
      <c r="D750" s="381">
        <v>4.84</v>
      </c>
    </row>
    <row r="751" spans="1:4" s="380" customFormat="1" ht="12.75" x14ac:dyDescent="0.2">
      <c r="A751" s="380">
        <v>1099</v>
      </c>
      <c r="B751" s="380" t="s">
        <v>7165</v>
      </c>
      <c r="C751" s="380" t="s">
        <v>6446</v>
      </c>
      <c r="D751" s="381">
        <v>3.7</v>
      </c>
    </row>
    <row r="752" spans="1:4" s="380" customFormat="1" ht="12.75" x14ac:dyDescent="0.2">
      <c r="A752" s="380">
        <v>39678</v>
      </c>
      <c r="B752" s="380" t="s">
        <v>7166</v>
      </c>
      <c r="C752" s="380" t="s">
        <v>6446</v>
      </c>
      <c r="D752" s="381">
        <v>1.49</v>
      </c>
    </row>
    <row r="753" spans="1:4" s="380" customFormat="1" ht="12.75" x14ac:dyDescent="0.2">
      <c r="A753" s="380">
        <v>1050</v>
      </c>
      <c r="B753" s="380" t="s">
        <v>7167</v>
      </c>
      <c r="C753" s="380" t="s">
        <v>6446</v>
      </c>
      <c r="D753" s="381">
        <v>2.5299999999999998</v>
      </c>
    </row>
    <row r="754" spans="1:4" s="380" customFormat="1" ht="12.75" x14ac:dyDescent="0.2">
      <c r="A754" s="380">
        <v>1101</v>
      </c>
      <c r="B754" s="380" t="s">
        <v>7168</v>
      </c>
      <c r="C754" s="380" t="s">
        <v>6446</v>
      </c>
      <c r="D754" s="381">
        <v>15.98</v>
      </c>
    </row>
    <row r="755" spans="1:4" s="380" customFormat="1" ht="12.75" x14ac:dyDescent="0.2">
      <c r="A755" s="380">
        <v>1100</v>
      </c>
      <c r="B755" s="380" t="s">
        <v>7169</v>
      </c>
      <c r="C755" s="380" t="s">
        <v>6446</v>
      </c>
      <c r="D755" s="381">
        <v>8.24</v>
      </c>
    </row>
    <row r="756" spans="1:4" s="380" customFormat="1" ht="12.75" x14ac:dyDescent="0.2">
      <c r="A756" s="380">
        <v>39679</v>
      </c>
      <c r="B756" s="380" t="s">
        <v>7170</v>
      </c>
      <c r="C756" s="380" t="s">
        <v>6446</v>
      </c>
      <c r="D756" s="381">
        <v>31.84</v>
      </c>
    </row>
    <row r="757" spans="1:4" s="380" customFormat="1" ht="12.75" x14ac:dyDescent="0.2">
      <c r="A757" s="380">
        <v>1098</v>
      </c>
      <c r="B757" s="380" t="s">
        <v>7171</v>
      </c>
      <c r="C757" s="380" t="s">
        <v>6446</v>
      </c>
      <c r="D757" s="381">
        <v>1.97</v>
      </c>
    </row>
    <row r="758" spans="1:4" s="380" customFormat="1" ht="12.75" x14ac:dyDescent="0.2">
      <c r="A758" s="380">
        <v>1102</v>
      </c>
      <c r="B758" s="380" t="s">
        <v>7172</v>
      </c>
      <c r="C758" s="380" t="s">
        <v>6446</v>
      </c>
      <c r="D758" s="381">
        <v>23.82</v>
      </c>
    </row>
    <row r="759" spans="1:4" s="380" customFormat="1" ht="12.75" x14ac:dyDescent="0.2">
      <c r="A759" s="380">
        <v>1051</v>
      </c>
      <c r="B759" s="380" t="s">
        <v>7173</v>
      </c>
      <c r="C759" s="380" t="s">
        <v>6446</v>
      </c>
      <c r="D759" s="381">
        <v>34.630000000000003</v>
      </c>
    </row>
    <row r="760" spans="1:4" s="380" customFormat="1" ht="12.75" x14ac:dyDescent="0.2">
      <c r="A760" s="380">
        <v>37399</v>
      </c>
      <c r="B760" s="380" t="s">
        <v>7174</v>
      </c>
      <c r="C760" s="380" t="s">
        <v>6446</v>
      </c>
      <c r="D760" s="381">
        <v>14.23</v>
      </c>
    </row>
    <row r="761" spans="1:4" s="380" customFormat="1" ht="12.75" x14ac:dyDescent="0.2">
      <c r="A761" s="380">
        <v>41955</v>
      </c>
      <c r="B761" s="380" t="s">
        <v>7175</v>
      </c>
      <c r="C761" s="380" t="s">
        <v>6462</v>
      </c>
      <c r="D761" s="381">
        <v>78.349999999999994</v>
      </c>
    </row>
    <row r="762" spans="1:4" s="380" customFormat="1" ht="12.75" x14ac:dyDescent="0.2">
      <c r="A762" s="380">
        <v>41953</v>
      </c>
      <c r="B762" s="380" t="s">
        <v>7176</v>
      </c>
      <c r="C762" s="380" t="s">
        <v>6462</v>
      </c>
      <c r="D762" s="381">
        <v>74.77</v>
      </c>
    </row>
    <row r="763" spans="1:4" s="380" customFormat="1" ht="12.75" x14ac:dyDescent="0.2">
      <c r="A763" s="380">
        <v>41954</v>
      </c>
      <c r="B763" s="380" t="s">
        <v>7177</v>
      </c>
      <c r="C763" s="380" t="s">
        <v>6462</v>
      </c>
      <c r="D763" s="381">
        <v>74.06</v>
      </c>
    </row>
    <row r="764" spans="1:4" s="380" customFormat="1" ht="12.75" x14ac:dyDescent="0.2">
      <c r="A764" s="380">
        <v>25004</v>
      </c>
      <c r="B764" s="380" t="s">
        <v>7178</v>
      </c>
      <c r="C764" s="380" t="s">
        <v>6462</v>
      </c>
      <c r="D764" s="381">
        <v>31.24</v>
      </c>
    </row>
    <row r="765" spans="1:4" s="380" customFormat="1" ht="12.75" x14ac:dyDescent="0.2">
      <c r="A765" s="380">
        <v>25002</v>
      </c>
      <c r="B765" s="380" t="s">
        <v>7179</v>
      </c>
      <c r="C765" s="380" t="s">
        <v>6462</v>
      </c>
      <c r="D765" s="381">
        <v>31.5</v>
      </c>
    </row>
    <row r="766" spans="1:4" s="380" customFormat="1" ht="12.75" x14ac:dyDescent="0.2">
      <c r="A766" s="380">
        <v>37409</v>
      </c>
      <c r="B766" s="380" t="s">
        <v>7180</v>
      </c>
      <c r="C766" s="380" t="s">
        <v>6462</v>
      </c>
      <c r="D766" s="381">
        <v>30.98</v>
      </c>
    </row>
    <row r="767" spans="1:4" s="380" customFormat="1" ht="12.75" x14ac:dyDescent="0.2">
      <c r="A767" s="380">
        <v>841</v>
      </c>
      <c r="B767" s="380" t="s">
        <v>7181</v>
      </c>
      <c r="C767" s="380" t="s">
        <v>6462</v>
      </c>
      <c r="D767" s="381">
        <v>32</v>
      </c>
    </row>
    <row r="768" spans="1:4" s="380" customFormat="1" ht="12.75" x14ac:dyDescent="0.2">
      <c r="A768" s="380">
        <v>25005</v>
      </c>
      <c r="B768" s="380" t="s">
        <v>7182</v>
      </c>
      <c r="C768" s="380" t="s">
        <v>6462</v>
      </c>
      <c r="D768" s="381">
        <v>35.090000000000003</v>
      </c>
    </row>
    <row r="769" spans="1:4" s="380" customFormat="1" ht="12.75" x14ac:dyDescent="0.2">
      <c r="A769" s="380">
        <v>25003</v>
      </c>
      <c r="B769" s="380" t="s">
        <v>7183</v>
      </c>
      <c r="C769" s="380" t="s">
        <v>6462</v>
      </c>
      <c r="D769" s="381">
        <v>37.479999999999997</v>
      </c>
    </row>
    <row r="770" spans="1:4" s="380" customFormat="1" ht="12.75" x14ac:dyDescent="0.2">
      <c r="A770" s="380">
        <v>37410</v>
      </c>
      <c r="B770" s="380" t="s">
        <v>7184</v>
      </c>
      <c r="C770" s="380" t="s">
        <v>6462</v>
      </c>
      <c r="D770" s="381">
        <v>35.090000000000003</v>
      </c>
    </row>
    <row r="771" spans="1:4" s="380" customFormat="1" ht="12.75" x14ac:dyDescent="0.2">
      <c r="A771" s="380">
        <v>842</v>
      </c>
      <c r="B771" s="380" t="s">
        <v>7185</v>
      </c>
      <c r="C771" s="380" t="s">
        <v>6462</v>
      </c>
      <c r="D771" s="381">
        <v>39.47</v>
      </c>
    </row>
    <row r="772" spans="1:4" s="380" customFormat="1" ht="12.75" x14ac:dyDescent="0.2">
      <c r="A772" s="380">
        <v>862</v>
      </c>
      <c r="B772" s="380" t="s">
        <v>7186</v>
      </c>
      <c r="C772" s="380" t="s">
        <v>6465</v>
      </c>
      <c r="D772" s="381">
        <v>7.9</v>
      </c>
    </row>
    <row r="773" spans="1:4" s="380" customFormat="1" ht="12.75" x14ac:dyDescent="0.2">
      <c r="A773" s="380">
        <v>866</v>
      </c>
      <c r="B773" s="380" t="s">
        <v>7187</v>
      </c>
      <c r="C773" s="380" t="s">
        <v>6465</v>
      </c>
      <c r="D773" s="381">
        <v>97.17</v>
      </c>
    </row>
    <row r="774" spans="1:4" s="380" customFormat="1" ht="12.75" x14ac:dyDescent="0.2">
      <c r="A774" s="380">
        <v>892</v>
      </c>
      <c r="B774" s="380" t="s">
        <v>7188</v>
      </c>
      <c r="C774" s="380" t="s">
        <v>6465</v>
      </c>
      <c r="D774" s="381">
        <v>123.57</v>
      </c>
    </row>
    <row r="775" spans="1:4" s="380" customFormat="1" ht="12.75" x14ac:dyDescent="0.2">
      <c r="A775" s="380">
        <v>857</v>
      </c>
      <c r="B775" s="380" t="s">
        <v>7189</v>
      </c>
      <c r="C775" s="380" t="s">
        <v>6465</v>
      </c>
      <c r="D775" s="381">
        <v>12.58</v>
      </c>
    </row>
    <row r="776" spans="1:4" s="380" customFormat="1" ht="12.75" x14ac:dyDescent="0.2">
      <c r="A776" s="380">
        <v>37404</v>
      </c>
      <c r="B776" s="380" t="s">
        <v>7190</v>
      </c>
      <c r="C776" s="380" t="s">
        <v>6465</v>
      </c>
      <c r="D776" s="381">
        <v>148.6</v>
      </c>
    </row>
    <row r="777" spans="1:4" s="380" customFormat="1" ht="12.75" x14ac:dyDescent="0.2">
      <c r="A777" s="380">
        <v>868</v>
      </c>
      <c r="B777" s="380" t="s">
        <v>7191</v>
      </c>
      <c r="C777" s="380" t="s">
        <v>6465</v>
      </c>
      <c r="D777" s="381">
        <v>19.43</v>
      </c>
    </row>
    <row r="778" spans="1:4" s="380" customFormat="1" ht="12.75" x14ac:dyDescent="0.2">
      <c r="A778" s="380">
        <v>870</v>
      </c>
      <c r="B778" s="380" t="s">
        <v>7192</v>
      </c>
      <c r="C778" s="380" t="s">
        <v>6465</v>
      </c>
      <c r="D778" s="381">
        <v>256.06</v>
      </c>
    </row>
    <row r="779" spans="1:4" s="380" customFormat="1" ht="12.75" x14ac:dyDescent="0.2">
      <c r="A779" s="380">
        <v>863</v>
      </c>
      <c r="B779" s="380" t="s">
        <v>7193</v>
      </c>
      <c r="C779" s="380" t="s">
        <v>6465</v>
      </c>
      <c r="D779" s="381">
        <v>26.84</v>
      </c>
    </row>
    <row r="780" spans="1:4" s="380" customFormat="1" ht="12.75" x14ac:dyDescent="0.2">
      <c r="A780" s="380">
        <v>867</v>
      </c>
      <c r="B780" s="380" t="s">
        <v>7194</v>
      </c>
      <c r="C780" s="380" t="s">
        <v>6465</v>
      </c>
      <c r="D780" s="381">
        <v>37.380000000000003</v>
      </c>
    </row>
    <row r="781" spans="1:4" s="380" customFormat="1" ht="12.75" x14ac:dyDescent="0.2">
      <c r="A781" s="380">
        <v>891</v>
      </c>
      <c r="B781" s="380" t="s">
        <v>7195</v>
      </c>
      <c r="C781" s="380" t="s">
        <v>6465</v>
      </c>
      <c r="D781" s="381">
        <v>430.02</v>
      </c>
    </row>
    <row r="782" spans="1:4" s="380" customFormat="1" ht="12.75" x14ac:dyDescent="0.2">
      <c r="A782" s="380">
        <v>864</v>
      </c>
      <c r="B782" s="380" t="s">
        <v>7196</v>
      </c>
      <c r="C782" s="380" t="s">
        <v>6465</v>
      </c>
      <c r="D782" s="381">
        <v>52.66</v>
      </c>
    </row>
    <row r="783" spans="1:4" s="380" customFormat="1" ht="12.75" x14ac:dyDescent="0.2">
      <c r="A783" s="380">
        <v>865</v>
      </c>
      <c r="B783" s="380" t="s">
        <v>7197</v>
      </c>
      <c r="C783" s="380" t="s">
        <v>6465</v>
      </c>
      <c r="D783" s="381">
        <v>74.180000000000007</v>
      </c>
    </row>
    <row r="784" spans="1:4" s="380" customFormat="1" ht="12.75" x14ac:dyDescent="0.2">
      <c r="A784" s="380">
        <v>1006</v>
      </c>
      <c r="B784" s="380" t="s">
        <v>7198</v>
      </c>
      <c r="C784" s="380" t="s">
        <v>6465</v>
      </c>
      <c r="D784" s="381">
        <v>123.18</v>
      </c>
    </row>
    <row r="785" spans="1:4" s="380" customFormat="1" ht="12.75" x14ac:dyDescent="0.2">
      <c r="A785" s="380">
        <v>948</v>
      </c>
      <c r="B785" s="380" t="s">
        <v>7199</v>
      </c>
      <c r="C785" s="380" t="s">
        <v>6465</v>
      </c>
      <c r="D785" s="381">
        <v>64.150000000000006</v>
      </c>
    </row>
    <row r="786" spans="1:4" s="380" customFormat="1" ht="12.75" x14ac:dyDescent="0.2">
      <c r="A786" s="380">
        <v>947</v>
      </c>
      <c r="B786" s="380" t="s">
        <v>7200</v>
      </c>
      <c r="C786" s="380" t="s">
        <v>6465</v>
      </c>
      <c r="D786" s="381">
        <v>65.25</v>
      </c>
    </row>
    <row r="787" spans="1:4" s="380" customFormat="1" ht="12.75" x14ac:dyDescent="0.2">
      <c r="A787" s="380">
        <v>911</v>
      </c>
      <c r="B787" s="380" t="s">
        <v>7201</v>
      </c>
      <c r="C787" s="380" t="s">
        <v>6465</v>
      </c>
      <c r="D787" s="381">
        <v>94.89</v>
      </c>
    </row>
    <row r="788" spans="1:4" s="380" customFormat="1" ht="12.75" x14ac:dyDescent="0.2">
      <c r="A788" s="380">
        <v>925</v>
      </c>
      <c r="B788" s="380" t="s">
        <v>7202</v>
      </c>
      <c r="C788" s="380" t="s">
        <v>6465</v>
      </c>
      <c r="D788" s="381">
        <v>87.7</v>
      </c>
    </row>
    <row r="789" spans="1:4" s="380" customFormat="1" ht="12.75" x14ac:dyDescent="0.2">
      <c r="A789" s="380">
        <v>954</v>
      </c>
      <c r="B789" s="380" t="s">
        <v>7203</v>
      </c>
      <c r="C789" s="380" t="s">
        <v>6465</v>
      </c>
      <c r="D789" s="381">
        <v>96.89</v>
      </c>
    </row>
    <row r="790" spans="1:4" s="380" customFormat="1" ht="12.75" x14ac:dyDescent="0.2">
      <c r="A790" s="380">
        <v>901</v>
      </c>
      <c r="B790" s="380" t="s">
        <v>7204</v>
      </c>
      <c r="C790" s="380" t="s">
        <v>6465</v>
      </c>
      <c r="D790" s="381">
        <v>103.69</v>
      </c>
    </row>
    <row r="791" spans="1:4" s="380" customFormat="1" ht="12.75" x14ac:dyDescent="0.2">
      <c r="A791" s="380">
        <v>926</v>
      </c>
      <c r="B791" s="380" t="s">
        <v>7205</v>
      </c>
      <c r="C791" s="380" t="s">
        <v>6465</v>
      </c>
      <c r="D791" s="381">
        <v>109.59</v>
      </c>
    </row>
    <row r="792" spans="1:4" s="380" customFormat="1" ht="12.75" x14ac:dyDescent="0.2">
      <c r="A792" s="380">
        <v>912</v>
      </c>
      <c r="B792" s="380" t="s">
        <v>7206</v>
      </c>
      <c r="C792" s="380" t="s">
        <v>6465</v>
      </c>
      <c r="D792" s="381">
        <v>110.26</v>
      </c>
    </row>
    <row r="793" spans="1:4" s="380" customFormat="1" ht="12.75" x14ac:dyDescent="0.2">
      <c r="A793" s="380">
        <v>955</v>
      </c>
      <c r="B793" s="380" t="s">
        <v>7207</v>
      </c>
      <c r="C793" s="380" t="s">
        <v>6465</v>
      </c>
      <c r="D793" s="381">
        <v>131.61000000000001</v>
      </c>
    </row>
    <row r="794" spans="1:4" s="380" customFormat="1" ht="12.75" x14ac:dyDescent="0.2">
      <c r="A794" s="380">
        <v>946</v>
      </c>
      <c r="B794" s="380" t="s">
        <v>7208</v>
      </c>
      <c r="C794" s="380" t="s">
        <v>6465</v>
      </c>
      <c r="D794" s="381">
        <v>147.96</v>
      </c>
    </row>
    <row r="795" spans="1:4" s="380" customFormat="1" ht="12.75" x14ac:dyDescent="0.2">
      <c r="A795" s="380">
        <v>953</v>
      </c>
      <c r="B795" s="380" t="s">
        <v>7209</v>
      </c>
      <c r="C795" s="380" t="s">
        <v>6465</v>
      </c>
      <c r="D795" s="381">
        <v>134.65</v>
      </c>
    </row>
    <row r="796" spans="1:4" s="380" customFormat="1" ht="12.75" x14ac:dyDescent="0.2">
      <c r="A796" s="380">
        <v>902</v>
      </c>
      <c r="B796" s="380" t="s">
        <v>7210</v>
      </c>
      <c r="C796" s="380" t="s">
        <v>6465</v>
      </c>
      <c r="D796" s="381">
        <v>163.68</v>
      </c>
    </row>
    <row r="797" spans="1:4" s="380" customFormat="1" ht="12.75" x14ac:dyDescent="0.2">
      <c r="A797" s="380">
        <v>927</v>
      </c>
      <c r="B797" s="380" t="s">
        <v>7211</v>
      </c>
      <c r="C797" s="380" t="s">
        <v>6465</v>
      </c>
      <c r="D797" s="381">
        <v>158.65</v>
      </c>
    </row>
    <row r="798" spans="1:4" s="380" customFormat="1" ht="12.75" x14ac:dyDescent="0.2">
      <c r="A798" s="380">
        <v>913</v>
      </c>
      <c r="B798" s="380" t="s">
        <v>7212</v>
      </c>
      <c r="C798" s="380" t="s">
        <v>6465</v>
      </c>
      <c r="D798" s="381">
        <v>177.08</v>
      </c>
    </row>
    <row r="799" spans="1:4" s="380" customFormat="1" ht="12.75" x14ac:dyDescent="0.2">
      <c r="A799" s="380">
        <v>903</v>
      </c>
      <c r="B799" s="380" t="s">
        <v>7213</v>
      </c>
      <c r="C799" s="380" t="s">
        <v>6465</v>
      </c>
      <c r="D799" s="381">
        <v>200.4</v>
      </c>
    </row>
    <row r="800" spans="1:4" s="380" customFormat="1" ht="12.75" x14ac:dyDescent="0.2">
      <c r="A800" s="380">
        <v>945</v>
      </c>
      <c r="B800" s="380" t="s">
        <v>7214</v>
      </c>
      <c r="C800" s="380" t="s">
        <v>6465</v>
      </c>
      <c r="D800" s="381">
        <v>212</v>
      </c>
    </row>
    <row r="801" spans="1:4" s="380" customFormat="1" ht="12.75" x14ac:dyDescent="0.2">
      <c r="A801" s="380">
        <v>914</v>
      </c>
      <c r="B801" s="380" t="s">
        <v>7215</v>
      </c>
      <c r="C801" s="380" t="s">
        <v>6465</v>
      </c>
      <c r="D801" s="381">
        <v>217.18</v>
      </c>
    </row>
    <row r="802" spans="1:4" s="380" customFormat="1" ht="12.75" x14ac:dyDescent="0.2">
      <c r="A802" s="380">
        <v>993</v>
      </c>
      <c r="B802" s="380" t="s">
        <v>7216</v>
      </c>
      <c r="C802" s="380" t="s">
        <v>6465</v>
      </c>
      <c r="D802" s="381">
        <v>2.65</v>
      </c>
    </row>
    <row r="803" spans="1:4" s="380" customFormat="1" ht="12.75" x14ac:dyDescent="0.2">
      <c r="A803" s="380">
        <v>1020</v>
      </c>
      <c r="B803" s="380" t="s">
        <v>7217</v>
      </c>
      <c r="C803" s="380" t="s">
        <v>6465</v>
      </c>
      <c r="D803" s="381">
        <v>11.55</v>
      </c>
    </row>
    <row r="804" spans="1:4" s="380" customFormat="1" ht="12.75" x14ac:dyDescent="0.2">
      <c r="A804" s="380">
        <v>1017</v>
      </c>
      <c r="B804" s="380" t="s">
        <v>7218</v>
      </c>
      <c r="C804" s="380" t="s">
        <v>6465</v>
      </c>
      <c r="D804" s="381">
        <v>126.9</v>
      </c>
    </row>
    <row r="805" spans="1:4" s="380" customFormat="1" ht="12.75" x14ac:dyDescent="0.2">
      <c r="A805" s="380">
        <v>999</v>
      </c>
      <c r="B805" s="380" t="s">
        <v>7219</v>
      </c>
      <c r="C805" s="380" t="s">
        <v>6465</v>
      </c>
      <c r="D805" s="381">
        <v>157.24</v>
      </c>
    </row>
    <row r="806" spans="1:4" s="380" customFormat="1" ht="12.75" x14ac:dyDescent="0.2">
      <c r="A806" s="380">
        <v>995</v>
      </c>
      <c r="B806" s="380" t="s">
        <v>7220</v>
      </c>
      <c r="C806" s="380" t="s">
        <v>6465</v>
      </c>
      <c r="D806" s="381">
        <v>17.71</v>
      </c>
    </row>
    <row r="807" spans="1:4" s="380" customFormat="1" ht="12.75" x14ac:dyDescent="0.2">
      <c r="A807" s="380">
        <v>1000</v>
      </c>
      <c r="B807" s="380" t="s">
        <v>7221</v>
      </c>
      <c r="C807" s="380" t="s">
        <v>6465</v>
      </c>
      <c r="D807" s="381">
        <v>192.75</v>
      </c>
    </row>
    <row r="808" spans="1:4" s="380" customFormat="1" ht="12.75" x14ac:dyDescent="0.2">
      <c r="A808" s="380">
        <v>1022</v>
      </c>
      <c r="B808" s="380" t="s">
        <v>7222</v>
      </c>
      <c r="C808" s="380" t="s">
        <v>6465</v>
      </c>
      <c r="D808" s="381">
        <v>3.68</v>
      </c>
    </row>
    <row r="809" spans="1:4" s="380" customFormat="1" ht="12.75" x14ac:dyDescent="0.2">
      <c r="A809" s="380">
        <v>1015</v>
      </c>
      <c r="B809" s="380" t="s">
        <v>7223</v>
      </c>
      <c r="C809" s="380" t="s">
        <v>6465</v>
      </c>
      <c r="D809" s="381">
        <v>253.81</v>
      </c>
    </row>
    <row r="810" spans="1:4" s="380" customFormat="1" ht="12.75" x14ac:dyDescent="0.2">
      <c r="A810" s="380">
        <v>996</v>
      </c>
      <c r="B810" s="380" t="s">
        <v>7224</v>
      </c>
      <c r="C810" s="380" t="s">
        <v>6465</v>
      </c>
      <c r="D810" s="381">
        <v>26.96</v>
      </c>
    </row>
    <row r="811" spans="1:4" s="380" customFormat="1" ht="12.75" x14ac:dyDescent="0.2">
      <c r="A811" s="380">
        <v>1001</v>
      </c>
      <c r="B811" s="380" t="s">
        <v>7225</v>
      </c>
      <c r="C811" s="380" t="s">
        <v>6465</v>
      </c>
      <c r="D811" s="381">
        <v>317.63</v>
      </c>
    </row>
    <row r="812" spans="1:4" s="380" customFormat="1" ht="12.75" x14ac:dyDescent="0.2">
      <c r="A812" s="380">
        <v>1019</v>
      </c>
      <c r="B812" s="380" t="s">
        <v>7226</v>
      </c>
      <c r="C812" s="380" t="s">
        <v>6465</v>
      </c>
      <c r="D812" s="381">
        <v>37.17</v>
      </c>
    </row>
    <row r="813" spans="1:4" s="380" customFormat="1" ht="12.75" x14ac:dyDescent="0.2">
      <c r="A813" s="380">
        <v>1021</v>
      </c>
      <c r="B813" s="380" t="s">
        <v>7227</v>
      </c>
      <c r="C813" s="380" t="s">
        <v>6465</v>
      </c>
      <c r="D813" s="381">
        <v>5.28</v>
      </c>
    </row>
    <row r="814" spans="1:4" s="380" customFormat="1" ht="12.75" x14ac:dyDescent="0.2">
      <c r="A814" s="380">
        <v>39249</v>
      </c>
      <c r="B814" s="380" t="s">
        <v>7228</v>
      </c>
      <c r="C814" s="380" t="s">
        <v>6465</v>
      </c>
      <c r="D814" s="381">
        <v>414.36</v>
      </c>
    </row>
    <row r="815" spans="1:4" s="380" customFormat="1" ht="12.75" x14ac:dyDescent="0.2">
      <c r="A815" s="380">
        <v>1018</v>
      </c>
      <c r="B815" s="380" t="s">
        <v>7229</v>
      </c>
      <c r="C815" s="380" t="s">
        <v>6465</v>
      </c>
      <c r="D815" s="381">
        <v>52.98</v>
      </c>
    </row>
    <row r="816" spans="1:4" s="380" customFormat="1" ht="12.75" x14ac:dyDescent="0.2">
      <c r="A816" s="380">
        <v>39250</v>
      </c>
      <c r="B816" s="380" t="s">
        <v>7230</v>
      </c>
      <c r="C816" s="380" t="s">
        <v>6465</v>
      </c>
      <c r="D816" s="381">
        <v>532.27</v>
      </c>
    </row>
    <row r="817" spans="1:4" s="380" customFormat="1" ht="12.75" x14ac:dyDescent="0.2">
      <c r="A817" s="380">
        <v>994</v>
      </c>
      <c r="B817" s="380" t="s">
        <v>7231</v>
      </c>
      <c r="C817" s="380" t="s">
        <v>6465</v>
      </c>
      <c r="D817" s="381">
        <v>7.21</v>
      </c>
    </row>
    <row r="818" spans="1:4" s="380" customFormat="1" ht="12.75" x14ac:dyDescent="0.2">
      <c r="A818" s="380">
        <v>977</v>
      </c>
      <c r="B818" s="380" t="s">
        <v>7232</v>
      </c>
      <c r="C818" s="380" t="s">
        <v>6465</v>
      </c>
      <c r="D818" s="381">
        <v>73.39</v>
      </c>
    </row>
    <row r="819" spans="1:4" s="380" customFormat="1" ht="12.75" x14ac:dyDescent="0.2">
      <c r="A819" s="380">
        <v>998</v>
      </c>
      <c r="B819" s="380" t="s">
        <v>7233</v>
      </c>
      <c r="C819" s="380" t="s">
        <v>6465</v>
      </c>
      <c r="D819" s="381">
        <v>97.49</v>
      </c>
    </row>
    <row r="820" spans="1:4" s="380" customFormat="1" ht="12.75" x14ac:dyDescent="0.2">
      <c r="A820" s="380">
        <v>39251</v>
      </c>
      <c r="B820" s="380" t="s">
        <v>7234</v>
      </c>
      <c r="C820" s="380" t="s">
        <v>6465</v>
      </c>
      <c r="D820" s="381">
        <v>0.7</v>
      </c>
    </row>
    <row r="821" spans="1:4" s="380" customFormat="1" ht="12.75" x14ac:dyDescent="0.2">
      <c r="A821" s="380">
        <v>1011</v>
      </c>
      <c r="B821" s="380" t="s">
        <v>7235</v>
      </c>
      <c r="C821" s="380" t="s">
        <v>6465</v>
      </c>
      <c r="D821" s="381">
        <v>0.98</v>
      </c>
    </row>
    <row r="822" spans="1:4" s="380" customFormat="1" ht="12.75" x14ac:dyDescent="0.2">
      <c r="A822" s="380">
        <v>39252</v>
      </c>
      <c r="B822" s="380" t="s">
        <v>7236</v>
      </c>
      <c r="C822" s="380" t="s">
        <v>6465</v>
      </c>
      <c r="D822" s="381">
        <v>1.17</v>
      </c>
    </row>
    <row r="823" spans="1:4" s="380" customFormat="1" ht="12.75" x14ac:dyDescent="0.2">
      <c r="A823" s="380">
        <v>1013</v>
      </c>
      <c r="B823" s="380" t="s">
        <v>7237</v>
      </c>
      <c r="C823" s="380" t="s">
        <v>6465</v>
      </c>
      <c r="D823" s="381">
        <v>1.55</v>
      </c>
    </row>
    <row r="824" spans="1:4" s="380" customFormat="1" ht="12.75" x14ac:dyDescent="0.2">
      <c r="A824" s="380">
        <v>980</v>
      </c>
      <c r="B824" s="380" t="s">
        <v>7238</v>
      </c>
      <c r="C824" s="380" t="s">
        <v>6465</v>
      </c>
      <c r="D824" s="381">
        <v>10.59</v>
      </c>
    </row>
    <row r="825" spans="1:4" s="380" customFormat="1" ht="12.75" x14ac:dyDescent="0.2">
      <c r="A825" s="380">
        <v>39237</v>
      </c>
      <c r="B825" s="380" t="s">
        <v>7239</v>
      </c>
      <c r="C825" s="380" t="s">
        <v>6465</v>
      </c>
      <c r="D825" s="381">
        <v>125.57</v>
      </c>
    </row>
    <row r="826" spans="1:4" s="380" customFormat="1" ht="12.75" x14ac:dyDescent="0.2">
      <c r="A826" s="380">
        <v>39238</v>
      </c>
      <c r="B826" s="380" t="s">
        <v>7240</v>
      </c>
      <c r="C826" s="380" t="s">
        <v>6465</v>
      </c>
      <c r="D826" s="381">
        <v>156.78</v>
      </c>
    </row>
    <row r="827" spans="1:4" s="380" customFormat="1" ht="12.75" x14ac:dyDescent="0.2">
      <c r="A827" s="380">
        <v>979</v>
      </c>
      <c r="B827" s="380" t="s">
        <v>7241</v>
      </c>
      <c r="C827" s="380" t="s">
        <v>6465</v>
      </c>
      <c r="D827" s="381">
        <v>16.32</v>
      </c>
    </row>
    <row r="828" spans="1:4" s="380" customFormat="1" ht="12.75" x14ac:dyDescent="0.2">
      <c r="A828" s="380">
        <v>39239</v>
      </c>
      <c r="B828" s="380" t="s">
        <v>7242</v>
      </c>
      <c r="C828" s="380" t="s">
        <v>6465</v>
      </c>
      <c r="D828" s="381">
        <v>190.8</v>
      </c>
    </row>
    <row r="829" spans="1:4" s="380" customFormat="1" ht="12.75" x14ac:dyDescent="0.2">
      <c r="A829" s="380">
        <v>1014</v>
      </c>
      <c r="B829" s="380" t="s">
        <v>7243</v>
      </c>
      <c r="C829" s="380" t="s">
        <v>6465</v>
      </c>
      <c r="D829" s="381">
        <v>2.48</v>
      </c>
    </row>
    <row r="830" spans="1:4" s="380" customFormat="1" ht="12.75" x14ac:dyDescent="0.2">
      <c r="A830" s="380">
        <v>39240</v>
      </c>
      <c r="B830" s="380" t="s">
        <v>7244</v>
      </c>
      <c r="C830" s="380" t="s">
        <v>6465</v>
      </c>
      <c r="D830" s="381">
        <v>252.18</v>
      </c>
    </row>
    <row r="831" spans="1:4" s="380" customFormat="1" ht="12.75" x14ac:dyDescent="0.2">
      <c r="A831" s="380">
        <v>39232</v>
      </c>
      <c r="B831" s="380" t="s">
        <v>7245</v>
      </c>
      <c r="C831" s="380" t="s">
        <v>6465</v>
      </c>
      <c r="D831" s="381">
        <v>26.18</v>
      </c>
    </row>
    <row r="832" spans="1:4" s="380" customFormat="1" ht="12.75" x14ac:dyDescent="0.2">
      <c r="A832" s="380">
        <v>39233</v>
      </c>
      <c r="B832" s="380" t="s">
        <v>7246</v>
      </c>
      <c r="C832" s="380" t="s">
        <v>6465</v>
      </c>
      <c r="D832" s="381">
        <v>36</v>
      </c>
    </row>
    <row r="833" spans="1:4" s="380" customFormat="1" ht="12.75" x14ac:dyDescent="0.2">
      <c r="A833" s="380">
        <v>981</v>
      </c>
      <c r="B833" s="380" t="s">
        <v>7247</v>
      </c>
      <c r="C833" s="380" t="s">
        <v>6465</v>
      </c>
      <c r="D833" s="381">
        <v>4.43</v>
      </c>
    </row>
    <row r="834" spans="1:4" s="380" customFormat="1" ht="12.75" x14ac:dyDescent="0.2">
      <c r="A834" s="380">
        <v>39234</v>
      </c>
      <c r="B834" s="380" t="s">
        <v>7248</v>
      </c>
      <c r="C834" s="380" t="s">
        <v>6465</v>
      </c>
      <c r="D834" s="381">
        <v>52.84</v>
      </c>
    </row>
    <row r="835" spans="1:4" s="380" customFormat="1" ht="12.75" x14ac:dyDescent="0.2">
      <c r="A835" s="380">
        <v>982</v>
      </c>
      <c r="B835" s="380" t="s">
        <v>7249</v>
      </c>
      <c r="C835" s="380" t="s">
        <v>6465</v>
      </c>
      <c r="D835" s="381">
        <v>6.2</v>
      </c>
    </row>
    <row r="836" spans="1:4" s="380" customFormat="1" ht="12.75" x14ac:dyDescent="0.2">
      <c r="A836" s="380">
        <v>39235</v>
      </c>
      <c r="B836" s="380" t="s">
        <v>7250</v>
      </c>
      <c r="C836" s="380" t="s">
        <v>6465</v>
      </c>
      <c r="D836" s="381">
        <v>74.31</v>
      </c>
    </row>
    <row r="837" spans="1:4" s="380" customFormat="1" ht="12.75" x14ac:dyDescent="0.2">
      <c r="A837" s="380">
        <v>39236</v>
      </c>
      <c r="B837" s="380" t="s">
        <v>7251</v>
      </c>
      <c r="C837" s="380" t="s">
        <v>6465</v>
      </c>
      <c r="D837" s="381">
        <v>97.42</v>
      </c>
    </row>
    <row r="838" spans="1:4" s="380" customFormat="1" ht="12.75" x14ac:dyDescent="0.2">
      <c r="A838" s="380">
        <v>876</v>
      </c>
      <c r="B838" s="380" t="s">
        <v>7252</v>
      </c>
      <c r="C838" s="380" t="s">
        <v>6465</v>
      </c>
      <c r="D838" s="381">
        <v>251.47</v>
      </c>
    </row>
    <row r="839" spans="1:4" s="380" customFormat="1" ht="12.75" x14ac:dyDescent="0.2">
      <c r="A839" s="380">
        <v>877</v>
      </c>
      <c r="B839" s="380" t="s">
        <v>7253</v>
      </c>
      <c r="C839" s="380" t="s">
        <v>6465</v>
      </c>
      <c r="D839" s="381">
        <v>295.63</v>
      </c>
    </row>
    <row r="840" spans="1:4" s="380" customFormat="1" ht="12.75" x14ac:dyDescent="0.2">
      <c r="A840" s="380">
        <v>882</v>
      </c>
      <c r="B840" s="380" t="s">
        <v>7254</v>
      </c>
      <c r="C840" s="380" t="s">
        <v>6465</v>
      </c>
      <c r="D840" s="381">
        <v>322.14</v>
      </c>
    </row>
    <row r="841" spans="1:4" s="380" customFormat="1" ht="12.75" x14ac:dyDescent="0.2">
      <c r="A841" s="380">
        <v>878</v>
      </c>
      <c r="B841" s="380" t="s">
        <v>7255</v>
      </c>
      <c r="C841" s="380" t="s">
        <v>6465</v>
      </c>
      <c r="D841" s="381">
        <v>400.5</v>
      </c>
    </row>
    <row r="842" spans="1:4" s="380" customFormat="1" ht="12.75" x14ac:dyDescent="0.2">
      <c r="A842" s="380">
        <v>879</v>
      </c>
      <c r="B842" s="380" t="s">
        <v>7256</v>
      </c>
      <c r="C842" s="380" t="s">
        <v>6465</v>
      </c>
      <c r="D842" s="381">
        <v>472.05</v>
      </c>
    </row>
    <row r="843" spans="1:4" s="380" customFormat="1" ht="12.75" x14ac:dyDescent="0.2">
      <c r="A843" s="380">
        <v>880</v>
      </c>
      <c r="B843" s="380" t="s">
        <v>7257</v>
      </c>
      <c r="C843" s="380" t="s">
        <v>6465</v>
      </c>
      <c r="D843" s="381">
        <v>555.41999999999996</v>
      </c>
    </row>
    <row r="844" spans="1:4" s="380" customFormat="1" ht="12.75" x14ac:dyDescent="0.2">
      <c r="A844" s="380">
        <v>873</v>
      </c>
      <c r="B844" s="380" t="s">
        <v>7258</v>
      </c>
      <c r="C844" s="380" t="s">
        <v>6465</v>
      </c>
      <c r="D844" s="381">
        <v>168.88</v>
      </c>
    </row>
    <row r="845" spans="1:4" s="380" customFormat="1" ht="12.75" x14ac:dyDescent="0.2">
      <c r="A845" s="380">
        <v>881</v>
      </c>
      <c r="B845" s="380" t="s">
        <v>7259</v>
      </c>
      <c r="C845" s="380" t="s">
        <v>6465</v>
      </c>
      <c r="D845" s="381">
        <v>759.16</v>
      </c>
    </row>
    <row r="846" spans="1:4" s="380" customFormat="1" ht="12.75" x14ac:dyDescent="0.2">
      <c r="A846" s="380">
        <v>874</v>
      </c>
      <c r="B846" s="380" t="s">
        <v>7260</v>
      </c>
      <c r="C846" s="380" t="s">
        <v>6465</v>
      </c>
      <c r="D846" s="381">
        <v>200.42</v>
      </c>
    </row>
    <row r="847" spans="1:4" s="380" customFormat="1" ht="12.75" x14ac:dyDescent="0.2">
      <c r="A847" s="380">
        <v>875</v>
      </c>
      <c r="B847" s="380" t="s">
        <v>7261</v>
      </c>
      <c r="C847" s="380" t="s">
        <v>6465</v>
      </c>
      <c r="D847" s="381">
        <v>239.12</v>
      </c>
    </row>
    <row r="848" spans="1:4" s="380" customFormat="1" ht="12.75" x14ac:dyDescent="0.2">
      <c r="A848" s="380">
        <v>983</v>
      </c>
      <c r="B848" s="380" t="s">
        <v>7262</v>
      </c>
      <c r="C848" s="380" t="s">
        <v>6465</v>
      </c>
      <c r="D848" s="381">
        <v>1.5</v>
      </c>
    </row>
    <row r="849" spans="1:4" s="380" customFormat="1" ht="12.75" x14ac:dyDescent="0.2">
      <c r="A849" s="380">
        <v>985</v>
      </c>
      <c r="B849" s="380" t="s">
        <v>7263</v>
      </c>
      <c r="C849" s="380" t="s">
        <v>6465</v>
      </c>
      <c r="D849" s="381">
        <v>11.23</v>
      </c>
    </row>
    <row r="850" spans="1:4" s="380" customFormat="1" ht="12.75" x14ac:dyDescent="0.2">
      <c r="A850" s="380">
        <v>990</v>
      </c>
      <c r="B850" s="380" t="s">
        <v>7264</v>
      </c>
      <c r="C850" s="380" t="s">
        <v>6465</v>
      </c>
      <c r="D850" s="381">
        <v>153.72</v>
      </c>
    </row>
    <row r="851" spans="1:4" s="380" customFormat="1" ht="12.75" x14ac:dyDescent="0.2">
      <c r="A851" s="380">
        <v>39241</v>
      </c>
      <c r="B851" s="380" t="s">
        <v>7265</v>
      </c>
      <c r="C851" s="380" t="s">
        <v>6465</v>
      </c>
      <c r="D851" s="381">
        <v>17.57</v>
      </c>
    </row>
    <row r="852" spans="1:4" s="380" customFormat="1" ht="12.75" x14ac:dyDescent="0.2">
      <c r="A852" s="380">
        <v>1005</v>
      </c>
      <c r="B852" s="380" t="s">
        <v>7266</v>
      </c>
      <c r="C852" s="380" t="s">
        <v>6465</v>
      </c>
      <c r="D852" s="381">
        <v>188.67</v>
      </c>
    </row>
    <row r="853" spans="1:4" s="380" customFormat="1" ht="12.75" x14ac:dyDescent="0.2">
      <c r="A853" s="380">
        <v>984</v>
      </c>
      <c r="B853" s="380" t="s">
        <v>7267</v>
      </c>
      <c r="C853" s="380" t="s">
        <v>6465</v>
      </c>
      <c r="D853" s="381">
        <v>3.88</v>
      </c>
    </row>
    <row r="854" spans="1:4" s="380" customFormat="1" ht="12.75" x14ac:dyDescent="0.2">
      <c r="A854" s="380">
        <v>991</v>
      </c>
      <c r="B854" s="380" t="s">
        <v>7268</v>
      </c>
      <c r="C854" s="380" t="s">
        <v>6465</v>
      </c>
      <c r="D854" s="381">
        <v>249.31</v>
      </c>
    </row>
    <row r="855" spans="1:4" s="380" customFormat="1" ht="12.75" x14ac:dyDescent="0.2">
      <c r="A855" s="380">
        <v>986</v>
      </c>
      <c r="B855" s="380" t="s">
        <v>7269</v>
      </c>
      <c r="C855" s="380" t="s">
        <v>6465</v>
      </c>
      <c r="D855" s="381">
        <v>26.86</v>
      </c>
    </row>
    <row r="856" spans="1:4" s="380" customFormat="1" ht="12.75" x14ac:dyDescent="0.2">
      <c r="A856" s="380">
        <v>1024</v>
      </c>
      <c r="B856" s="380" t="s">
        <v>7270</v>
      </c>
      <c r="C856" s="380" t="s">
        <v>6465</v>
      </c>
      <c r="D856" s="381">
        <v>308.56</v>
      </c>
    </row>
    <row r="857" spans="1:4" s="380" customFormat="1" ht="12.75" x14ac:dyDescent="0.2">
      <c r="A857" s="380">
        <v>987</v>
      </c>
      <c r="B857" s="380" t="s">
        <v>7271</v>
      </c>
      <c r="C857" s="380" t="s">
        <v>6465</v>
      </c>
      <c r="D857" s="381">
        <v>36.5</v>
      </c>
    </row>
    <row r="858" spans="1:4" s="380" customFormat="1" ht="12.75" x14ac:dyDescent="0.2">
      <c r="A858" s="380">
        <v>1003</v>
      </c>
      <c r="B858" s="380" t="s">
        <v>7272</v>
      </c>
      <c r="C858" s="380" t="s">
        <v>6465</v>
      </c>
      <c r="D858" s="381">
        <v>5.68</v>
      </c>
    </row>
    <row r="859" spans="1:4" s="380" customFormat="1" ht="12.75" x14ac:dyDescent="0.2">
      <c r="A859" s="380">
        <v>992</v>
      </c>
      <c r="B859" s="380" t="s">
        <v>7273</v>
      </c>
      <c r="C859" s="380" t="s">
        <v>6465</v>
      </c>
      <c r="D859" s="381">
        <v>399.22</v>
      </c>
    </row>
    <row r="860" spans="1:4" s="380" customFormat="1" ht="12.75" x14ac:dyDescent="0.2">
      <c r="A860" s="380">
        <v>1007</v>
      </c>
      <c r="B860" s="380" t="s">
        <v>7274</v>
      </c>
      <c r="C860" s="380" t="s">
        <v>6465</v>
      </c>
      <c r="D860" s="381">
        <v>51.77</v>
      </c>
    </row>
    <row r="861" spans="1:4" s="380" customFormat="1" ht="12.75" x14ac:dyDescent="0.2">
      <c r="A861" s="380">
        <v>39242</v>
      </c>
      <c r="B861" s="380" t="s">
        <v>7275</v>
      </c>
      <c r="C861" s="380" t="s">
        <v>6465</v>
      </c>
      <c r="D861" s="381">
        <v>494.64</v>
      </c>
    </row>
    <row r="862" spans="1:4" s="380" customFormat="1" ht="12.75" x14ac:dyDescent="0.2">
      <c r="A862" s="380">
        <v>1008</v>
      </c>
      <c r="B862" s="380" t="s">
        <v>7276</v>
      </c>
      <c r="C862" s="380" t="s">
        <v>6465</v>
      </c>
      <c r="D862" s="381">
        <v>6.45</v>
      </c>
    </row>
    <row r="863" spans="1:4" s="380" customFormat="1" ht="12.75" x14ac:dyDescent="0.2">
      <c r="A863" s="380">
        <v>988</v>
      </c>
      <c r="B863" s="380" t="s">
        <v>7277</v>
      </c>
      <c r="C863" s="380" t="s">
        <v>6465</v>
      </c>
      <c r="D863" s="381">
        <v>71.510000000000005</v>
      </c>
    </row>
    <row r="864" spans="1:4" s="380" customFormat="1" ht="12.75" x14ac:dyDescent="0.2">
      <c r="A864" s="380">
        <v>989</v>
      </c>
      <c r="B864" s="380" t="s">
        <v>7278</v>
      </c>
      <c r="C864" s="380" t="s">
        <v>6465</v>
      </c>
      <c r="D864" s="381">
        <v>96.87</v>
      </c>
    </row>
    <row r="865" spans="1:4" s="380" customFormat="1" ht="12.75" x14ac:dyDescent="0.2">
      <c r="A865" s="380">
        <v>39598</v>
      </c>
      <c r="B865" s="380" t="s">
        <v>7279</v>
      </c>
      <c r="C865" s="380" t="s">
        <v>6465</v>
      </c>
      <c r="D865" s="381">
        <v>1.85</v>
      </c>
    </row>
    <row r="866" spans="1:4" s="380" customFormat="1" ht="12.75" x14ac:dyDescent="0.2">
      <c r="A866" s="380">
        <v>39599</v>
      </c>
      <c r="B866" s="380" t="s">
        <v>7280</v>
      </c>
      <c r="C866" s="380" t="s">
        <v>6465</v>
      </c>
      <c r="D866" s="381">
        <v>2.79</v>
      </c>
    </row>
    <row r="867" spans="1:4" s="380" customFormat="1" ht="12.75" x14ac:dyDescent="0.2">
      <c r="A867" s="380">
        <v>34602</v>
      </c>
      <c r="B867" s="380" t="s">
        <v>7281</v>
      </c>
      <c r="C867" s="380" t="s">
        <v>6465</v>
      </c>
      <c r="D867" s="381">
        <v>6.04</v>
      </c>
    </row>
    <row r="868" spans="1:4" s="380" customFormat="1" ht="12.75" x14ac:dyDescent="0.2">
      <c r="A868" s="380">
        <v>34603</v>
      </c>
      <c r="B868" s="380" t="s">
        <v>7282</v>
      </c>
      <c r="C868" s="380" t="s">
        <v>6465</v>
      </c>
      <c r="D868" s="381">
        <v>29.06</v>
      </c>
    </row>
    <row r="869" spans="1:4" s="380" customFormat="1" ht="12.75" x14ac:dyDescent="0.2">
      <c r="A869" s="380">
        <v>34607</v>
      </c>
      <c r="B869" s="380" t="s">
        <v>7283</v>
      </c>
      <c r="C869" s="380" t="s">
        <v>6465</v>
      </c>
      <c r="D869" s="381">
        <v>12.96</v>
      </c>
    </row>
    <row r="870" spans="1:4" s="380" customFormat="1" ht="12.75" x14ac:dyDescent="0.2">
      <c r="A870" s="380">
        <v>34609</v>
      </c>
      <c r="B870" s="380" t="s">
        <v>7284</v>
      </c>
      <c r="C870" s="380" t="s">
        <v>6465</v>
      </c>
      <c r="D870" s="381">
        <v>19.440000000000001</v>
      </c>
    </row>
    <row r="871" spans="1:4" s="380" customFormat="1" ht="12.75" x14ac:dyDescent="0.2">
      <c r="A871" s="380">
        <v>34618</v>
      </c>
      <c r="B871" s="380" t="s">
        <v>7285</v>
      </c>
      <c r="C871" s="380" t="s">
        <v>6465</v>
      </c>
      <c r="D871" s="381">
        <v>8.01</v>
      </c>
    </row>
    <row r="872" spans="1:4" s="380" customFormat="1" ht="12.75" x14ac:dyDescent="0.2">
      <c r="A872" s="380">
        <v>34620</v>
      </c>
      <c r="B872" s="380" t="s">
        <v>7286</v>
      </c>
      <c r="C872" s="380" t="s">
        <v>6465</v>
      </c>
      <c r="D872" s="381">
        <v>40.11</v>
      </c>
    </row>
    <row r="873" spans="1:4" s="380" customFormat="1" ht="12.75" x14ac:dyDescent="0.2">
      <c r="A873" s="380">
        <v>34621</v>
      </c>
      <c r="B873" s="380" t="s">
        <v>7287</v>
      </c>
      <c r="C873" s="380" t="s">
        <v>6465</v>
      </c>
      <c r="D873" s="381">
        <v>18.61</v>
      </c>
    </row>
    <row r="874" spans="1:4" s="380" customFormat="1" ht="12.75" x14ac:dyDescent="0.2">
      <c r="A874" s="380">
        <v>34622</v>
      </c>
      <c r="B874" s="380" t="s">
        <v>7288</v>
      </c>
      <c r="C874" s="380" t="s">
        <v>6465</v>
      </c>
      <c r="D874" s="381">
        <v>26.36</v>
      </c>
    </row>
    <row r="875" spans="1:4" s="380" customFormat="1" ht="12.75" x14ac:dyDescent="0.2">
      <c r="A875" s="380">
        <v>34624</v>
      </c>
      <c r="B875" s="380" t="s">
        <v>7289</v>
      </c>
      <c r="C875" s="380" t="s">
        <v>6465</v>
      </c>
      <c r="D875" s="381">
        <v>10.24</v>
      </c>
    </row>
    <row r="876" spans="1:4" s="380" customFormat="1" ht="12.75" x14ac:dyDescent="0.2">
      <c r="A876" s="380">
        <v>34626</v>
      </c>
      <c r="B876" s="380" t="s">
        <v>7290</v>
      </c>
      <c r="C876" s="380" t="s">
        <v>6465</v>
      </c>
      <c r="D876" s="381">
        <v>55.13</v>
      </c>
    </row>
    <row r="877" spans="1:4" s="380" customFormat="1" ht="12.75" x14ac:dyDescent="0.2">
      <c r="A877" s="380">
        <v>34627</v>
      </c>
      <c r="B877" s="380" t="s">
        <v>7291</v>
      </c>
      <c r="C877" s="380" t="s">
        <v>6465</v>
      </c>
      <c r="D877" s="381">
        <v>23.75</v>
      </c>
    </row>
    <row r="878" spans="1:4" s="380" customFormat="1" ht="12.75" x14ac:dyDescent="0.2">
      <c r="A878" s="380">
        <v>34629</v>
      </c>
      <c r="B878" s="380" t="s">
        <v>7292</v>
      </c>
      <c r="C878" s="380" t="s">
        <v>6465</v>
      </c>
      <c r="D878" s="381">
        <v>34.78</v>
      </c>
    </row>
    <row r="879" spans="1:4" s="380" customFormat="1" ht="12.75" x14ac:dyDescent="0.2">
      <c r="A879" s="380">
        <v>39257</v>
      </c>
      <c r="B879" s="380" t="s">
        <v>7293</v>
      </c>
      <c r="C879" s="380" t="s">
        <v>6465</v>
      </c>
      <c r="D879" s="381">
        <v>6.76</v>
      </c>
    </row>
    <row r="880" spans="1:4" s="380" customFormat="1" ht="12.75" x14ac:dyDescent="0.2">
      <c r="A880" s="380">
        <v>39261</v>
      </c>
      <c r="B880" s="380" t="s">
        <v>7294</v>
      </c>
      <c r="C880" s="380" t="s">
        <v>6465</v>
      </c>
      <c r="D880" s="381">
        <v>36.04</v>
      </c>
    </row>
    <row r="881" spans="1:4" s="380" customFormat="1" ht="12.75" x14ac:dyDescent="0.2">
      <c r="A881" s="380">
        <v>39268</v>
      </c>
      <c r="B881" s="380" t="s">
        <v>7295</v>
      </c>
      <c r="C881" s="380" t="s">
        <v>6465</v>
      </c>
      <c r="D881" s="381">
        <v>415.77</v>
      </c>
    </row>
    <row r="882" spans="1:4" s="380" customFormat="1" ht="12.75" x14ac:dyDescent="0.2">
      <c r="A882" s="380">
        <v>39262</v>
      </c>
      <c r="B882" s="380" t="s">
        <v>7296</v>
      </c>
      <c r="C882" s="380" t="s">
        <v>6465</v>
      </c>
      <c r="D882" s="381">
        <v>56.34</v>
      </c>
    </row>
    <row r="883" spans="1:4" s="380" customFormat="1" ht="12.75" x14ac:dyDescent="0.2">
      <c r="A883" s="380">
        <v>39258</v>
      </c>
      <c r="B883" s="380" t="s">
        <v>7297</v>
      </c>
      <c r="C883" s="380" t="s">
        <v>6465</v>
      </c>
      <c r="D883" s="381">
        <v>10.02</v>
      </c>
    </row>
    <row r="884" spans="1:4" s="380" customFormat="1" ht="12.75" x14ac:dyDescent="0.2">
      <c r="A884" s="380">
        <v>39263</v>
      </c>
      <c r="B884" s="380" t="s">
        <v>7298</v>
      </c>
      <c r="C884" s="380" t="s">
        <v>6465</v>
      </c>
      <c r="D884" s="381">
        <v>87.18</v>
      </c>
    </row>
    <row r="885" spans="1:4" s="380" customFormat="1" ht="12.75" x14ac:dyDescent="0.2">
      <c r="A885" s="380">
        <v>39264</v>
      </c>
      <c r="B885" s="380" t="s">
        <v>7299</v>
      </c>
      <c r="C885" s="380" t="s">
        <v>6465</v>
      </c>
      <c r="D885" s="381">
        <v>118.04</v>
      </c>
    </row>
    <row r="886" spans="1:4" s="380" customFormat="1" ht="12.75" x14ac:dyDescent="0.2">
      <c r="A886" s="380">
        <v>39259</v>
      </c>
      <c r="B886" s="380" t="s">
        <v>7300</v>
      </c>
      <c r="C886" s="380" t="s">
        <v>6465</v>
      </c>
      <c r="D886" s="381">
        <v>15.27</v>
      </c>
    </row>
    <row r="887" spans="1:4" s="380" customFormat="1" ht="12.75" x14ac:dyDescent="0.2">
      <c r="A887" s="380">
        <v>39265</v>
      </c>
      <c r="B887" s="380" t="s">
        <v>7301</v>
      </c>
      <c r="C887" s="380" t="s">
        <v>6465</v>
      </c>
      <c r="D887" s="381">
        <v>173.89</v>
      </c>
    </row>
    <row r="888" spans="1:4" s="380" customFormat="1" ht="12.75" x14ac:dyDescent="0.2">
      <c r="A888" s="380">
        <v>39260</v>
      </c>
      <c r="B888" s="380" t="s">
        <v>7302</v>
      </c>
      <c r="C888" s="380" t="s">
        <v>6465</v>
      </c>
      <c r="D888" s="381">
        <v>21.74</v>
      </c>
    </row>
    <row r="889" spans="1:4" s="380" customFormat="1" ht="12.75" x14ac:dyDescent="0.2">
      <c r="A889" s="380">
        <v>39266</v>
      </c>
      <c r="B889" s="380" t="s">
        <v>7303</v>
      </c>
      <c r="C889" s="380" t="s">
        <v>6465</v>
      </c>
      <c r="D889" s="381">
        <v>244</v>
      </c>
    </row>
    <row r="890" spans="1:4" s="380" customFormat="1" ht="12.75" x14ac:dyDescent="0.2">
      <c r="A890" s="380">
        <v>39267</v>
      </c>
      <c r="B890" s="380" t="s">
        <v>7304</v>
      </c>
      <c r="C890" s="380" t="s">
        <v>6465</v>
      </c>
      <c r="D890" s="381">
        <v>319.83999999999997</v>
      </c>
    </row>
    <row r="891" spans="1:4" s="380" customFormat="1" ht="12.75" x14ac:dyDescent="0.2">
      <c r="A891" s="380">
        <v>11901</v>
      </c>
      <c r="B891" s="380" t="s">
        <v>7305</v>
      </c>
      <c r="C891" s="380" t="s">
        <v>6465</v>
      </c>
      <c r="D891" s="381">
        <v>0.7</v>
      </c>
    </row>
    <row r="892" spans="1:4" s="380" customFormat="1" ht="12.75" x14ac:dyDescent="0.2">
      <c r="A892" s="380">
        <v>11902</v>
      </c>
      <c r="B892" s="380" t="s">
        <v>7306</v>
      </c>
      <c r="C892" s="380" t="s">
        <v>6465</v>
      </c>
      <c r="D892" s="381">
        <v>1.22</v>
      </c>
    </row>
    <row r="893" spans="1:4" s="380" customFormat="1" ht="12.75" x14ac:dyDescent="0.2">
      <c r="A893" s="380">
        <v>11903</v>
      </c>
      <c r="B893" s="380" t="s">
        <v>7307</v>
      </c>
      <c r="C893" s="380" t="s">
        <v>6465</v>
      </c>
      <c r="D893" s="381">
        <v>1.88</v>
      </c>
    </row>
    <row r="894" spans="1:4" s="380" customFormat="1" ht="12.75" x14ac:dyDescent="0.2">
      <c r="A894" s="380">
        <v>11904</v>
      </c>
      <c r="B894" s="380" t="s">
        <v>7308</v>
      </c>
      <c r="C894" s="380" t="s">
        <v>6465</v>
      </c>
      <c r="D894" s="381">
        <v>2.4</v>
      </c>
    </row>
    <row r="895" spans="1:4" s="380" customFormat="1" ht="12.75" x14ac:dyDescent="0.2">
      <c r="A895" s="380">
        <v>11905</v>
      </c>
      <c r="B895" s="380" t="s">
        <v>7309</v>
      </c>
      <c r="C895" s="380" t="s">
        <v>6465</v>
      </c>
      <c r="D895" s="381">
        <v>3.23</v>
      </c>
    </row>
    <row r="896" spans="1:4" s="380" customFormat="1" ht="12.75" x14ac:dyDescent="0.2">
      <c r="A896" s="380">
        <v>11906</v>
      </c>
      <c r="B896" s="380" t="s">
        <v>7310</v>
      </c>
      <c r="C896" s="380" t="s">
        <v>6465</v>
      </c>
      <c r="D896" s="381">
        <v>3.71</v>
      </c>
    </row>
    <row r="897" spans="1:4" s="380" customFormat="1" ht="12.75" x14ac:dyDescent="0.2">
      <c r="A897" s="380">
        <v>11919</v>
      </c>
      <c r="B897" s="380" t="s">
        <v>7311</v>
      </c>
      <c r="C897" s="380" t="s">
        <v>6465</v>
      </c>
      <c r="D897" s="381">
        <v>7.29</v>
      </c>
    </row>
    <row r="898" spans="1:4" s="380" customFormat="1" ht="12.75" x14ac:dyDescent="0.2">
      <c r="A898" s="380">
        <v>11920</v>
      </c>
      <c r="B898" s="380" t="s">
        <v>7312</v>
      </c>
      <c r="C898" s="380" t="s">
        <v>6465</v>
      </c>
      <c r="D898" s="381">
        <v>14.12</v>
      </c>
    </row>
    <row r="899" spans="1:4" s="380" customFormat="1" ht="12.75" x14ac:dyDescent="0.2">
      <c r="A899" s="380">
        <v>11924</v>
      </c>
      <c r="B899" s="380" t="s">
        <v>7313</v>
      </c>
      <c r="C899" s="380" t="s">
        <v>6465</v>
      </c>
      <c r="D899" s="381">
        <v>137.37</v>
      </c>
    </row>
    <row r="900" spans="1:4" s="380" customFormat="1" ht="12.75" x14ac:dyDescent="0.2">
      <c r="A900" s="380">
        <v>11921</v>
      </c>
      <c r="B900" s="380" t="s">
        <v>7314</v>
      </c>
      <c r="C900" s="380" t="s">
        <v>6465</v>
      </c>
      <c r="D900" s="381">
        <v>19.23</v>
      </c>
    </row>
    <row r="901" spans="1:4" s="380" customFormat="1" ht="12.75" x14ac:dyDescent="0.2">
      <c r="A901" s="380">
        <v>11922</v>
      </c>
      <c r="B901" s="380" t="s">
        <v>7315</v>
      </c>
      <c r="C901" s="380" t="s">
        <v>6465</v>
      </c>
      <c r="D901" s="381">
        <v>34.14</v>
      </c>
    </row>
    <row r="902" spans="1:4" s="380" customFormat="1" ht="12.75" x14ac:dyDescent="0.2">
      <c r="A902" s="380">
        <v>11923</v>
      </c>
      <c r="B902" s="380" t="s">
        <v>7316</v>
      </c>
      <c r="C902" s="380" t="s">
        <v>6465</v>
      </c>
      <c r="D902" s="381">
        <v>55.76</v>
      </c>
    </row>
    <row r="903" spans="1:4" s="380" customFormat="1" ht="12.75" x14ac:dyDescent="0.2">
      <c r="A903" s="380">
        <v>11916</v>
      </c>
      <c r="B903" s="380" t="s">
        <v>7317</v>
      </c>
      <c r="C903" s="380" t="s">
        <v>6465</v>
      </c>
      <c r="D903" s="381">
        <v>9.4600000000000009</v>
      </c>
    </row>
    <row r="904" spans="1:4" s="380" customFormat="1" ht="12.75" x14ac:dyDescent="0.2">
      <c r="A904" s="380">
        <v>11914</v>
      </c>
      <c r="B904" s="380" t="s">
        <v>7318</v>
      </c>
      <c r="C904" s="380" t="s">
        <v>6465</v>
      </c>
      <c r="D904" s="381">
        <v>68.709999999999994</v>
      </c>
    </row>
    <row r="905" spans="1:4" s="380" customFormat="1" ht="12.75" x14ac:dyDescent="0.2">
      <c r="A905" s="380">
        <v>11917</v>
      </c>
      <c r="B905" s="380" t="s">
        <v>7319</v>
      </c>
      <c r="C905" s="380" t="s">
        <v>6465</v>
      </c>
      <c r="D905" s="381">
        <v>16.47</v>
      </c>
    </row>
    <row r="906" spans="1:4" s="380" customFormat="1" ht="12.75" x14ac:dyDescent="0.2">
      <c r="A906" s="380">
        <v>11918</v>
      </c>
      <c r="B906" s="380" t="s">
        <v>7320</v>
      </c>
      <c r="C906" s="380" t="s">
        <v>6465</v>
      </c>
      <c r="D906" s="381">
        <v>22.34</v>
      </c>
    </row>
    <row r="907" spans="1:4" s="380" customFormat="1" ht="12.75" x14ac:dyDescent="0.2">
      <c r="A907" s="380">
        <v>37734</v>
      </c>
      <c r="B907" s="380" t="s">
        <v>7321</v>
      </c>
      <c r="C907" s="380" t="s">
        <v>6446</v>
      </c>
      <c r="D907" s="382">
        <v>69415.59</v>
      </c>
    </row>
    <row r="908" spans="1:4" s="380" customFormat="1" ht="12.75" x14ac:dyDescent="0.2">
      <c r="A908" s="380">
        <v>42251</v>
      </c>
      <c r="B908" s="380" t="s">
        <v>7322</v>
      </c>
      <c r="C908" s="380" t="s">
        <v>6446</v>
      </c>
      <c r="D908" s="382">
        <v>78825.64</v>
      </c>
    </row>
    <row r="909" spans="1:4" s="380" customFormat="1" ht="12.75" x14ac:dyDescent="0.2">
      <c r="A909" s="380">
        <v>37733</v>
      </c>
      <c r="B909" s="380" t="s">
        <v>7323</v>
      </c>
      <c r="C909" s="380" t="s">
        <v>6446</v>
      </c>
      <c r="D909" s="382">
        <v>52047.55</v>
      </c>
    </row>
    <row r="910" spans="1:4" s="380" customFormat="1" ht="12.75" x14ac:dyDescent="0.2">
      <c r="A910" s="380">
        <v>37735</v>
      </c>
      <c r="B910" s="380" t="s">
        <v>7324</v>
      </c>
      <c r="C910" s="380" t="s">
        <v>6446</v>
      </c>
      <c r="D910" s="382">
        <v>62717.3</v>
      </c>
    </row>
    <row r="911" spans="1:4" s="380" customFormat="1" ht="12.75" x14ac:dyDescent="0.2">
      <c r="A911" s="380">
        <v>5090</v>
      </c>
      <c r="B911" s="380" t="s">
        <v>13013</v>
      </c>
      <c r="C911" s="380" t="s">
        <v>6446</v>
      </c>
      <c r="D911" s="381">
        <v>18.899999999999999</v>
      </c>
    </row>
    <row r="912" spans="1:4" s="380" customFormat="1" ht="12.75" x14ac:dyDescent="0.2">
      <c r="A912" s="380">
        <v>5085</v>
      </c>
      <c r="B912" s="380" t="s">
        <v>13014</v>
      </c>
      <c r="C912" s="380" t="s">
        <v>6446</v>
      </c>
      <c r="D912" s="381">
        <v>28.13</v>
      </c>
    </row>
    <row r="913" spans="1:4" s="380" customFormat="1" ht="12.75" x14ac:dyDescent="0.2">
      <c r="A913" s="380">
        <v>43603</v>
      </c>
      <c r="B913" s="380" t="s">
        <v>13015</v>
      </c>
      <c r="C913" s="380" t="s">
        <v>6446</v>
      </c>
      <c r="D913" s="381">
        <v>40.19</v>
      </c>
    </row>
    <row r="914" spans="1:4" s="380" customFormat="1" ht="12.75" x14ac:dyDescent="0.2">
      <c r="A914" s="380">
        <v>38374</v>
      </c>
      <c r="B914" s="380" t="s">
        <v>7325</v>
      </c>
      <c r="C914" s="380" t="s">
        <v>6446</v>
      </c>
      <c r="D914" s="382">
        <v>1064.8699999999999</v>
      </c>
    </row>
    <row r="915" spans="1:4" s="380" customFormat="1" ht="12.75" x14ac:dyDescent="0.2">
      <c r="A915" s="380">
        <v>20209</v>
      </c>
      <c r="B915" s="380" t="s">
        <v>13016</v>
      </c>
      <c r="C915" s="380" t="s">
        <v>6465</v>
      </c>
      <c r="D915" s="381">
        <v>30.21</v>
      </c>
    </row>
    <row r="916" spans="1:4" s="380" customFormat="1" ht="12.75" x14ac:dyDescent="0.2">
      <c r="A916" s="380">
        <v>20212</v>
      </c>
      <c r="B916" s="380" t="s">
        <v>13017</v>
      </c>
      <c r="C916" s="380" t="s">
        <v>6465</v>
      </c>
      <c r="D916" s="381">
        <v>25.29</v>
      </c>
    </row>
    <row r="917" spans="1:4" s="380" customFormat="1" ht="12.75" x14ac:dyDescent="0.2">
      <c r="A917" s="380">
        <v>4433</v>
      </c>
      <c r="B917" s="380" t="s">
        <v>13018</v>
      </c>
      <c r="C917" s="380" t="s">
        <v>6465</v>
      </c>
      <c r="D917" s="381">
        <v>28.94</v>
      </c>
    </row>
    <row r="918" spans="1:4" s="380" customFormat="1" ht="12.75" x14ac:dyDescent="0.2">
      <c r="A918" s="380">
        <v>4430</v>
      </c>
      <c r="B918" s="380" t="s">
        <v>13019</v>
      </c>
      <c r="C918" s="380" t="s">
        <v>6465</v>
      </c>
      <c r="D918" s="381">
        <v>14.8</v>
      </c>
    </row>
    <row r="919" spans="1:4" s="380" customFormat="1" ht="12.75" x14ac:dyDescent="0.2">
      <c r="A919" s="380">
        <v>4400</v>
      </c>
      <c r="B919" s="380" t="s">
        <v>13020</v>
      </c>
      <c r="C919" s="380" t="s">
        <v>6465</v>
      </c>
      <c r="D919" s="381">
        <v>23.55</v>
      </c>
    </row>
    <row r="920" spans="1:4" s="380" customFormat="1" ht="12.75" x14ac:dyDescent="0.2">
      <c r="A920" s="380">
        <v>2729</v>
      </c>
      <c r="B920" s="380" t="s">
        <v>7326</v>
      </c>
      <c r="C920" s="380" t="s">
        <v>6446</v>
      </c>
      <c r="D920" s="381">
        <v>22.29</v>
      </c>
    </row>
    <row r="921" spans="1:4" s="380" customFormat="1" ht="12.75" x14ac:dyDescent="0.2">
      <c r="A921" s="380">
        <v>4513</v>
      </c>
      <c r="B921" s="380" t="s">
        <v>7327</v>
      </c>
      <c r="C921" s="380" t="s">
        <v>6465</v>
      </c>
      <c r="D921" s="381">
        <v>5.87</v>
      </c>
    </row>
    <row r="922" spans="1:4" s="380" customFormat="1" ht="12.75" x14ac:dyDescent="0.2">
      <c r="A922" s="380">
        <v>11871</v>
      </c>
      <c r="B922" s="380" t="s">
        <v>7328</v>
      </c>
      <c r="C922" s="380" t="s">
        <v>6446</v>
      </c>
      <c r="D922" s="381">
        <v>376.82</v>
      </c>
    </row>
    <row r="923" spans="1:4" s="380" customFormat="1" ht="12.75" x14ac:dyDescent="0.2">
      <c r="A923" s="380">
        <v>34636</v>
      </c>
      <c r="B923" s="380" t="s">
        <v>7329</v>
      </c>
      <c r="C923" s="380" t="s">
        <v>6446</v>
      </c>
      <c r="D923" s="381">
        <v>469.5</v>
      </c>
    </row>
    <row r="924" spans="1:4" s="380" customFormat="1" ht="12.75" x14ac:dyDescent="0.2">
      <c r="A924" s="380">
        <v>34639</v>
      </c>
      <c r="B924" s="380" t="s">
        <v>7330</v>
      </c>
      <c r="C924" s="380" t="s">
        <v>6446</v>
      </c>
      <c r="D924" s="381">
        <v>953.55</v>
      </c>
    </row>
    <row r="925" spans="1:4" s="380" customFormat="1" ht="12.75" x14ac:dyDescent="0.2">
      <c r="A925" s="380">
        <v>34640</v>
      </c>
      <c r="B925" s="380" t="s">
        <v>7331</v>
      </c>
      <c r="C925" s="380" t="s">
        <v>6446</v>
      </c>
      <c r="D925" s="382">
        <v>1071.08</v>
      </c>
    </row>
    <row r="926" spans="1:4" s="380" customFormat="1" ht="12.75" x14ac:dyDescent="0.2">
      <c r="A926" s="380">
        <v>34637</v>
      </c>
      <c r="B926" s="380" t="s">
        <v>7332</v>
      </c>
      <c r="C926" s="380" t="s">
        <v>6446</v>
      </c>
      <c r="D926" s="381">
        <v>269.56</v>
      </c>
    </row>
    <row r="927" spans="1:4" s="380" customFormat="1" ht="12.75" x14ac:dyDescent="0.2">
      <c r="A927" s="380">
        <v>34638</v>
      </c>
      <c r="B927" s="380" t="s">
        <v>7333</v>
      </c>
      <c r="C927" s="380" t="s">
        <v>6446</v>
      </c>
      <c r="D927" s="381">
        <v>462.26</v>
      </c>
    </row>
    <row r="928" spans="1:4" s="380" customFormat="1" ht="12.75" x14ac:dyDescent="0.2">
      <c r="A928" s="380">
        <v>11868</v>
      </c>
      <c r="B928" s="380" t="s">
        <v>7334</v>
      </c>
      <c r="C928" s="380" t="s">
        <v>6446</v>
      </c>
      <c r="D928" s="381">
        <v>517.89</v>
      </c>
    </row>
    <row r="929" spans="1:4" s="380" customFormat="1" ht="12.75" x14ac:dyDescent="0.2">
      <c r="A929" s="380">
        <v>37106</v>
      </c>
      <c r="B929" s="380" t="s">
        <v>7335</v>
      </c>
      <c r="C929" s="380" t="s">
        <v>6446</v>
      </c>
      <c r="D929" s="382">
        <v>5002.2</v>
      </c>
    </row>
    <row r="930" spans="1:4" s="380" customFormat="1" ht="12.75" x14ac:dyDescent="0.2">
      <c r="A930" s="380">
        <v>11869</v>
      </c>
      <c r="B930" s="380" t="s">
        <v>7336</v>
      </c>
      <c r="C930" s="380" t="s">
        <v>6446</v>
      </c>
      <c r="D930" s="381">
        <v>840.26</v>
      </c>
    </row>
    <row r="931" spans="1:4" s="380" customFormat="1" ht="12.75" x14ac:dyDescent="0.2">
      <c r="A931" s="380">
        <v>37104</v>
      </c>
      <c r="B931" s="380" t="s">
        <v>7337</v>
      </c>
      <c r="C931" s="380" t="s">
        <v>6446</v>
      </c>
      <c r="D931" s="382">
        <v>1083.1500000000001</v>
      </c>
    </row>
    <row r="932" spans="1:4" s="380" customFormat="1" ht="12.75" x14ac:dyDescent="0.2">
      <c r="A932" s="380">
        <v>37105</v>
      </c>
      <c r="B932" s="380" t="s">
        <v>7338</v>
      </c>
      <c r="C932" s="380" t="s">
        <v>6446</v>
      </c>
      <c r="D932" s="382">
        <v>2412.35</v>
      </c>
    </row>
    <row r="933" spans="1:4" s="380" customFormat="1" ht="12.75" x14ac:dyDescent="0.2">
      <c r="A933" s="380">
        <v>34641</v>
      </c>
      <c r="B933" s="380" t="s">
        <v>7339</v>
      </c>
      <c r="C933" s="380" t="s">
        <v>6446</v>
      </c>
      <c r="D933" s="381">
        <v>97.86</v>
      </c>
    </row>
    <row r="934" spans="1:4" s="380" customFormat="1" ht="12.75" x14ac:dyDescent="0.2">
      <c r="A934" s="380">
        <v>43434</v>
      </c>
      <c r="B934" s="380" t="s">
        <v>7340</v>
      </c>
      <c r="C934" s="380" t="s">
        <v>6446</v>
      </c>
      <c r="D934" s="381">
        <v>105.8</v>
      </c>
    </row>
    <row r="935" spans="1:4" s="380" customFormat="1" ht="12.75" x14ac:dyDescent="0.2">
      <c r="A935" s="380">
        <v>43435</v>
      </c>
      <c r="B935" s="380" t="s">
        <v>7341</v>
      </c>
      <c r="C935" s="380" t="s">
        <v>6446</v>
      </c>
      <c r="D935" s="381">
        <v>193.97</v>
      </c>
    </row>
    <row r="936" spans="1:4" s="380" customFormat="1" ht="12.75" x14ac:dyDescent="0.2">
      <c r="A936" s="380">
        <v>43436</v>
      </c>
      <c r="B936" s="380" t="s">
        <v>7342</v>
      </c>
      <c r="C936" s="380" t="s">
        <v>6446</v>
      </c>
      <c r="D936" s="381">
        <v>339.46</v>
      </c>
    </row>
    <row r="937" spans="1:4" s="380" customFormat="1" ht="12.75" x14ac:dyDescent="0.2">
      <c r="A937" s="380">
        <v>43437</v>
      </c>
      <c r="B937" s="380" t="s">
        <v>7343</v>
      </c>
      <c r="C937" s="380" t="s">
        <v>6446</v>
      </c>
      <c r="D937" s="381">
        <v>615.44000000000005</v>
      </c>
    </row>
    <row r="938" spans="1:4" s="380" customFormat="1" ht="12.75" x14ac:dyDescent="0.2">
      <c r="A938" s="380">
        <v>43438</v>
      </c>
      <c r="B938" s="380" t="s">
        <v>7344</v>
      </c>
      <c r="C938" s="380" t="s">
        <v>6446</v>
      </c>
      <c r="D938" s="382">
        <v>1102.1500000000001</v>
      </c>
    </row>
    <row r="939" spans="1:4" s="380" customFormat="1" ht="12.75" x14ac:dyDescent="0.2">
      <c r="A939" s="380">
        <v>41627</v>
      </c>
      <c r="B939" s="380" t="s">
        <v>7345</v>
      </c>
      <c r="C939" s="380" t="s">
        <v>6446</v>
      </c>
      <c r="D939" s="381">
        <v>163.11000000000001</v>
      </c>
    </row>
    <row r="940" spans="1:4" s="380" customFormat="1" ht="12.75" x14ac:dyDescent="0.2">
      <c r="A940" s="380">
        <v>41628</v>
      </c>
      <c r="B940" s="380" t="s">
        <v>7346</v>
      </c>
      <c r="C940" s="380" t="s">
        <v>6446</v>
      </c>
      <c r="D940" s="381">
        <v>299.77999999999997</v>
      </c>
    </row>
    <row r="941" spans="1:4" s="380" customFormat="1" ht="12.75" x14ac:dyDescent="0.2">
      <c r="A941" s="380">
        <v>41629</v>
      </c>
      <c r="B941" s="380" t="s">
        <v>7347</v>
      </c>
      <c r="C941" s="380" t="s">
        <v>6446</v>
      </c>
      <c r="D941" s="381">
        <v>380.9</v>
      </c>
    </row>
    <row r="942" spans="1:4" s="380" customFormat="1" ht="12.75" x14ac:dyDescent="0.2">
      <c r="A942" s="380">
        <v>43429</v>
      </c>
      <c r="B942" s="380" t="s">
        <v>7348</v>
      </c>
      <c r="C942" s="380" t="s">
        <v>6446</v>
      </c>
      <c r="D942" s="381">
        <v>84.39</v>
      </c>
    </row>
    <row r="943" spans="1:4" s="380" customFormat="1" ht="12.75" x14ac:dyDescent="0.2">
      <c r="A943" s="380">
        <v>43430</v>
      </c>
      <c r="B943" s="380" t="s">
        <v>7349</v>
      </c>
      <c r="C943" s="380" t="s">
        <v>6446</v>
      </c>
      <c r="D943" s="381">
        <v>140.19</v>
      </c>
    </row>
    <row r="944" spans="1:4" s="380" customFormat="1" ht="12.75" x14ac:dyDescent="0.2">
      <c r="A944" s="380">
        <v>43431</v>
      </c>
      <c r="B944" s="380" t="s">
        <v>7350</v>
      </c>
      <c r="C944" s="380" t="s">
        <v>6446</v>
      </c>
      <c r="D944" s="381">
        <v>271.57</v>
      </c>
    </row>
    <row r="945" spans="1:4" s="380" customFormat="1" ht="12.75" x14ac:dyDescent="0.2">
      <c r="A945" s="380">
        <v>43432</v>
      </c>
      <c r="B945" s="380" t="s">
        <v>7351</v>
      </c>
      <c r="C945" s="380" t="s">
        <v>6446</v>
      </c>
      <c r="D945" s="381">
        <v>564.29999999999995</v>
      </c>
    </row>
    <row r="946" spans="1:4" s="380" customFormat="1" ht="12.75" x14ac:dyDescent="0.2">
      <c r="A946" s="380">
        <v>43433</v>
      </c>
      <c r="B946" s="380" t="s">
        <v>7352</v>
      </c>
      <c r="C946" s="380" t="s">
        <v>6446</v>
      </c>
      <c r="D946" s="381">
        <v>889.65</v>
      </c>
    </row>
    <row r="947" spans="1:4" s="380" customFormat="1" ht="12.75" x14ac:dyDescent="0.2">
      <c r="A947" s="380">
        <v>43094</v>
      </c>
      <c r="B947" s="380" t="s">
        <v>7353</v>
      </c>
      <c r="C947" s="380" t="s">
        <v>6446</v>
      </c>
      <c r="D947" s="381">
        <v>333.49</v>
      </c>
    </row>
    <row r="948" spans="1:4" s="380" customFormat="1" ht="12.75" x14ac:dyDescent="0.2">
      <c r="A948" s="380">
        <v>43093</v>
      </c>
      <c r="B948" s="380" t="s">
        <v>7354</v>
      </c>
      <c r="C948" s="380" t="s">
        <v>6446</v>
      </c>
      <c r="D948" s="381">
        <v>354.4</v>
      </c>
    </row>
    <row r="949" spans="1:4" s="380" customFormat="1" ht="12.75" x14ac:dyDescent="0.2">
      <c r="A949" s="380">
        <v>1030</v>
      </c>
      <c r="B949" s="380" t="s">
        <v>7355</v>
      </c>
      <c r="C949" s="380" t="s">
        <v>6446</v>
      </c>
      <c r="D949" s="381">
        <v>46.9</v>
      </c>
    </row>
    <row r="950" spans="1:4" s="380" customFormat="1" ht="12.75" x14ac:dyDescent="0.2">
      <c r="A950" s="380">
        <v>11694</v>
      </c>
      <c r="B950" s="380" t="s">
        <v>7356</v>
      </c>
      <c r="C950" s="380" t="s">
        <v>6446</v>
      </c>
      <c r="D950" s="382">
        <v>1036.73</v>
      </c>
    </row>
    <row r="951" spans="1:4" s="380" customFormat="1" ht="12.75" x14ac:dyDescent="0.2">
      <c r="A951" s="380">
        <v>11881</v>
      </c>
      <c r="B951" s="380" t="s">
        <v>7357</v>
      </c>
      <c r="C951" s="380" t="s">
        <v>6446</v>
      </c>
      <c r="D951" s="381">
        <v>149.88999999999999</v>
      </c>
    </row>
    <row r="952" spans="1:4" s="380" customFormat="1" ht="12.75" x14ac:dyDescent="0.2">
      <c r="A952" s="380">
        <v>35277</v>
      </c>
      <c r="B952" s="380" t="s">
        <v>15076</v>
      </c>
      <c r="C952" s="380" t="s">
        <v>6446</v>
      </c>
      <c r="D952" s="381">
        <v>376.1</v>
      </c>
    </row>
    <row r="953" spans="1:4" s="380" customFormat="1" ht="12.75" x14ac:dyDescent="0.2">
      <c r="A953" s="380">
        <v>10521</v>
      </c>
      <c r="B953" s="380" t="s">
        <v>7358</v>
      </c>
      <c r="C953" s="380" t="s">
        <v>6446</v>
      </c>
      <c r="D953" s="381">
        <v>233.86</v>
      </c>
    </row>
    <row r="954" spans="1:4" s="380" customFormat="1" ht="12.75" x14ac:dyDescent="0.2">
      <c r="A954" s="380">
        <v>10885</v>
      </c>
      <c r="B954" s="380" t="s">
        <v>7359</v>
      </c>
      <c r="C954" s="380" t="s">
        <v>6446</v>
      </c>
      <c r="D954" s="381">
        <v>295.8</v>
      </c>
    </row>
    <row r="955" spans="1:4" s="380" customFormat="1" ht="12.75" x14ac:dyDescent="0.2">
      <c r="A955" s="380">
        <v>20962</v>
      </c>
      <c r="B955" s="380" t="s">
        <v>7360</v>
      </c>
      <c r="C955" s="380" t="s">
        <v>6446</v>
      </c>
      <c r="D955" s="381">
        <v>245</v>
      </c>
    </row>
    <row r="956" spans="1:4" s="380" customFormat="1" ht="12.75" x14ac:dyDescent="0.2">
      <c r="A956" s="380">
        <v>20963</v>
      </c>
      <c r="B956" s="380" t="s">
        <v>7361</v>
      </c>
      <c r="C956" s="380" t="s">
        <v>6446</v>
      </c>
      <c r="D956" s="381">
        <v>299.27999999999997</v>
      </c>
    </row>
    <row r="957" spans="1:4" s="380" customFormat="1" ht="12.75" x14ac:dyDescent="0.2">
      <c r="A957" s="380">
        <v>34643</v>
      </c>
      <c r="B957" s="380" t="s">
        <v>15077</v>
      </c>
      <c r="C957" s="380" t="s">
        <v>6446</v>
      </c>
      <c r="D957" s="381">
        <v>43.31</v>
      </c>
    </row>
    <row r="958" spans="1:4" s="380" customFormat="1" ht="12.75" x14ac:dyDescent="0.2">
      <c r="A958" s="380">
        <v>41480</v>
      </c>
      <c r="B958" s="380" t="s">
        <v>15078</v>
      </c>
      <c r="C958" s="380" t="s">
        <v>6446</v>
      </c>
      <c r="D958" s="381">
        <v>50.22</v>
      </c>
    </row>
    <row r="959" spans="1:4" s="380" customFormat="1" ht="12.75" x14ac:dyDescent="0.2">
      <c r="A959" s="380">
        <v>41474</v>
      </c>
      <c r="B959" s="380" t="s">
        <v>15079</v>
      </c>
      <c r="C959" s="380" t="s">
        <v>6446</v>
      </c>
      <c r="D959" s="381">
        <v>80.22</v>
      </c>
    </row>
    <row r="960" spans="1:4" s="380" customFormat="1" ht="12.75" x14ac:dyDescent="0.2">
      <c r="A960" s="380">
        <v>41475</v>
      </c>
      <c r="B960" s="380" t="s">
        <v>15080</v>
      </c>
      <c r="C960" s="380" t="s">
        <v>6446</v>
      </c>
      <c r="D960" s="381">
        <v>68.45</v>
      </c>
    </row>
    <row r="961" spans="1:4" s="380" customFormat="1" ht="12.75" x14ac:dyDescent="0.2">
      <c r="A961" s="380">
        <v>41476</v>
      </c>
      <c r="B961" s="380" t="s">
        <v>15081</v>
      </c>
      <c r="C961" s="380" t="s">
        <v>6446</v>
      </c>
      <c r="D961" s="381">
        <v>149.88</v>
      </c>
    </row>
    <row r="962" spans="1:4" s="380" customFormat="1" ht="12.75" x14ac:dyDescent="0.2">
      <c r="A962" s="380">
        <v>2555</v>
      </c>
      <c r="B962" s="380" t="s">
        <v>7362</v>
      </c>
      <c r="C962" s="380" t="s">
        <v>6446</v>
      </c>
      <c r="D962" s="381">
        <v>2.74</v>
      </c>
    </row>
    <row r="963" spans="1:4" s="380" customFormat="1" ht="12.75" x14ac:dyDescent="0.2">
      <c r="A963" s="380">
        <v>2556</v>
      </c>
      <c r="B963" s="380" t="s">
        <v>7363</v>
      </c>
      <c r="C963" s="380" t="s">
        <v>6446</v>
      </c>
      <c r="D963" s="381">
        <v>2.83</v>
      </c>
    </row>
    <row r="964" spans="1:4" s="380" customFormat="1" ht="12.75" x14ac:dyDescent="0.2">
      <c r="A964" s="380">
        <v>2557</v>
      </c>
      <c r="B964" s="380" t="s">
        <v>7364</v>
      </c>
      <c r="C964" s="380" t="s">
        <v>6446</v>
      </c>
      <c r="D964" s="381">
        <v>5.98</v>
      </c>
    </row>
    <row r="965" spans="1:4" s="380" customFormat="1" ht="12.75" x14ac:dyDescent="0.2">
      <c r="A965" s="380">
        <v>10569</v>
      </c>
      <c r="B965" s="380" t="s">
        <v>7365</v>
      </c>
      <c r="C965" s="380" t="s">
        <v>6446</v>
      </c>
      <c r="D965" s="381">
        <v>5.98</v>
      </c>
    </row>
    <row r="966" spans="1:4" s="380" customFormat="1" ht="12.75" x14ac:dyDescent="0.2">
      <c r="A966" s="380">
        <v>39810</v>
      </c>
      <c r="B966" s="380" t="s">
        <v>7366</v>
      </c>
      <c r="C966" s="380" t="s">
        <v>6446</v>
      </c>
      <c r="D966" s="381">
        <v>45</v>
      </c>
    </row>
    <row r="967" spans="1:4" s="380" customFormat="1" ht="12.75" x14ac:dyDescent="0.2">
      <c r="A967" s="380">
        <v>39811</v>
      </c>
      <c r="B967" s="380" t="s">
        <v>7367</v>
      </c>
      <c r="C967" s="380" t="s">
        <v>6446</v>
      </c>
      <c r="D967" s="381">
        <v>55.05</v>
      </c>
    </row>
    <row r="968" spans="1:4" s="380" customFormat="1" ht="12.75" x14ac:dyDescent="0.2">
      <c r="A968" s="380">
        <v>39812</v>
      </c>
      <c r="B968" s="380" t="s">
        <v>7368</v>
      </c>
      <c r="C968" s="380" t="s">
        <v>6446</v>
      </c>
      <c r="D968" s="381">
        <v>90.52</v>
      </c>
    </row>
    <row r="969" spans="1:4" s="380" customFormat="1" ht="12.75" x14ac:dyDescent="0.2">
      <c r="A969" s="380">
        <v>43096</v>
      </c>
      <c r="B969" s="380" t="s">
        <v>7369</v>
      </c>
      <c r="C969" s="380" t="s">
        <v>6446</v>
      </c>
      <c r="D969" s="381">
        <v>300.04000000000002</v>
      </c>
    </row>
    <row r="970" spans="1:4" s="380" customFormat="1" ht="12.75" x14ac:dyDescent="0.2">
      <c r="A970" s="380">
        <v>43102</v>
      </c>
      <c r="B970" s="380" t="s">
        <v>7370</v>
      </c>
      <c r="C970" s="380" t="s">
        <v>6446</v>
      </c>
      <c r="D970" s="381">
        <v>182.44</v>
      </c>
    </row>
    <row r="971" spans="1:4" s="380" customFormat="1" ht="12.75" x14ac:dyDescent="0.2">
      <c r="A971" s="380">
        <v>43103</v>
      </c>
      <c r="B971" s="380" t="s">
        <v>7371</v>
      </c>
      <c r="C971" s="380" t="s">
        <v>6446</v>
      </c>
      <c r="D971" s="381">
        <v>268.64</v>
      </c>
    </row>
    <row r="972" spans="1:4" s="380" customFormat="1" ht="12.75" x14ac:dyDescent="0.2">
      <c r="A972" s="380">
        <v>43098</v>
      </c>
      <c r="B972" s="380" t="s">
        <v>7372</v>
      </c>
      <c r="C972" s="380" t="s">
        <v>6446</v>
      </c>
      <c r="D972" s="381">
        <v>101.63</v>
      </c>
    </row>
    <row r="973" spans="1:4" s="380" customFormat="1" ht="12.75" x14ac:dyDescent="0.2">
      <c r="A973" s="380">
        <v>43097</v>
      </c>
      <c r="B973" s="380" t="s">
        <v>7373</v>
      </c>
      <c r="C973" s="380" t="s">
        <v>6446</v>
      </c>
      <c r="D973" s="381">
        <v>60.21</v>
      </c>
    </row>
    <row r="974" spans="1:4" s="380" customFormat="1" ht="12.75" x14ac:dyDescent="0.2">
      <c r="A974" s="380">
        <v>43104</v>
      </c>
      <c r="B974" s="380" t="s">
        <v>7374</v>
      </c>
      <c r="C974" s="380" t="s">
        <v>6446</v>
      </c>
      <c r="D974" s="381">
        <v>712.25</v>
      </c>
    </row>
    <row r="975" spans="1:4" s="380" customFormat="1" ht="12.75" x14ac:dyDescent="0.2">
      <c r="A975" s="380">
        <v>39771</v>
      </c>
      <c r="B975" s="380" t="s">
        <v>7375</v>
      </c>
      <c r="C975" s="380" t="s">
        <v>6446</v>
      </c>
      <c r="D975" s="381">
        <v>57.48</v>
      </c>
    </row>
    <row r="976" spans="1:4" s="380" customFormat="1" ht="12.75" x14ac:dyDescent="0.2">
      <c r="A976" s="380">
        <v>39772</v>
      </c>
      <c r="B976" s="380" t="s">
        <v>7376</v>
      </c>
      <c r="C976" s="380" t="s">
        <v>6446</v>
      </c>
      <c r="D976" s="381">
        <v>112.97</v>
      </c>
    </row>
    <row r="977" spans="1:4" s="380" customFormat="1" ht="12.75" x14ac:dyDescent="0.2">
      <c r="A977" s="380">
        <v>39773</v>
      </c>
      <c r="B977" s="380" t="s">
        <v>7377</v>
      </c>
      <c r="C977" s="380" t="s">
        <v>6446</v>
      </c>
      <c r="D977" s="381">
        <v>181.58</v>
      </c>
    </row>
    <row r="978" spans="1:4" s="380" customFormat="1" ht="12.75" x14ac:dyDescent="0.2">
      <c r="A978" s="380">
        <v>39774</v>
      </c>
      <c r="B978" s="380" t="s">
        <v>7378</v>
      </c>
      <c r="C978" s="380" t="s">
        <v>6446</v>
      </c>
      <c r="D978" s="381">
        <v>271.60000000000002</v>
      </c>
    </row>
    <row r="979" spans="1:4" s="380" customFormat="1" ht="12.75" x14ac:dyDescent="0.2">
      <c r="A979" s="380">
        <v>39775</v>
      </c>
      <c r="B979" s="380" t="s">
        <v>7379</v>
      </c>
      <c r="C979" s="380" t="s">
        <v>6446</v>
      </c>
      <c r="D979" s="381">
        <v>362.49</v>
      </c>
    </row>
    <row r="980" spans="1:4" s="380" customFormat="1" ht="12.75" x14ac:dyDescent="0.2">
      <c r="A980" s="380">
        <v>39776</v>
      </c>
      <c r="B980" s="380" t="s">
        <v>7380</v>
      </c>
      <c r="C980" s="380" t="s">
        <v>6446</v>
      </c>
      <c r="D980" s="381">
        <v>438.08</v>
      </c>
    </row>
    <row r="981" spans="1:4" s="380" customFormat="1" ht="12.75" x14ac:dyDescent="0.2">
      <c r="A981" s="380">
        <v>39777</v>
      </c>
      <c r="B981" s="380" t="s">
        <v>7381</v>
      </c>
      <c r="C981" s="380" t="s">
        <v>6446</v>
      </c>
      <c r="D981" s="381">
        <v>555.25</v>
      </c>
    </row>
    <row r="982" spans="1:4" s="380" customFormat="1" ht="12.75" x14ac:dyDescent="0.2">
      <c r="A982" s="380">
        <v>20254</v>
      </c>
      <c r="B982" s="380" t="s">
        <v>7382</v>
      </c>
      <c r="C982" s="380" t="s">
        <v>6446</v>
      </c>
      <c r="D982" s="381">
        <v>40.299999999999997</v>
      </c>
    </row>
    <row r="983" spans="1:4" s="380" customFormat="1" ht="12.75" x14ac:dyDescent="0.2">
      <c r="A983" s="380">
        <v>20253</v>
      </c>
      <c r="B983" s="380" t="s">
        <v>7383</v>
      </c>
      <c r="C983" s="380" t="s">
        <v>6446</v>
      </c>
      <c r="D983" s="381">
        <v>132.34</v>
      </c>
    </row>
    <row r="984" spans="1:4" s="380" customFormat="1" ht="12.75" x14ac:dyDescent="0.2">
      <c r="A984" s="380">
        <v>11247</v>
      </c>
      <c r="B984" s="380" t="s">
        <v>7384</v>
      </c>
      <c r="C984" s="380" t="s">
        <v>6446</v>
      </c>
      <c r="D984" s="382">
        <v>2544.6799999999998</v>
      </c>
    </row>
    <row r="985" spans="1:4" s="380" customFormat="1" ht="12.75" x14ac:dyDescent="0.2">
      <c r="A985" s="380">
        <v>11250</v>
      </c>
      <c r="B985" s="380" t="s">
        <v>7385</v>
      </c>
      <c r="C985" s="380" t="s">
        <v>6446</v>
      </c>
      <c r="D985" s="381">
        <v>109.55</v>
      </c>
    </row>
    <row r="986" spans="1:4" s="380" customFormat="1" ht="12.75" x14ac:dyDescent="0.2">
      <c r="A986" s="380">
        <v>11249</v>
      </c>
      <c r="B986" s="380" t="s">
        <v>7386</v>
      </c>
      <c r="C986" s="380" t="s">
        <v>6446</v>
      </c>
      <c r="D986" s="382">
        <v>4970.6499999999996</v>
      </c>
    </row>
    <row r="987" spans="1:4" s="380" customFormat="1" ht="12.75" x14ac:dyDescent="0.2">
      <c r="A987" s="380">
        <v>11251</v>
      </c>
      <c r="B987" s="380" t="s">
        <v>7387</v>
      </c>
      <c r="C987" s="380" t="s">
        <v>6446</v>
      </c>
      <c r="D987" s="381">
        <v>242.66</v>
      </c>
    </row>
    <row r="988" spans="1:4" s="380" customFormat="1" ht="12.75" x14ac:dyDescent="0.2">
      <c r="A988" s="380">
        <v>11253</v>
      </c>
      <c r="B988" s="380" t="s">
        <v>7388</v>
      </c>
      <c r="C988" s="380" t="s">
        <v>6446</v>
      </c>
      <c r="D988" s="381">
        <v>402.12</v>
      </c>
    </row>
    <row r="989" spans="1:4" s="380" customFormat="1" ht="12.75" x14ac:dyDescent="0.2">
      <c r="A989" s="380">
        <v>11255</v>
      </c>
      <c r="B989" s="380" t="s">
        <v>7389</v>
      </c>
      <c r="C989" s="380" t="s">
        <v>6446</v>
      </c>
      <c r="D989" s="381">
        <v>601.16</v>
      </c>
    </row>
    <row r="990" spans="1:4" s="380" customFormat="1" ht="12.75" x14ac:dyDescent="0.2">
      <c r="A990" s="380">
        <v>14055</v>
      </c>
      <c r="B990" s="380" t="s">
        <v>7390</v>
      </c>
      <c r="C990" s="380" t="s">
        <v>6446</v>
      </c>
      <c r="D990" s="382">
        <v>1209.32</v>
      </c>
    </row>
    <row r="991" spans="1:4" s="380" customFormat="1" ht="12.75" x14ac:dyDescent="0.2">
      <c r="A991" s="380">
        <v>11256</v>
      </c>
      <c r="B991" s="380" t="s">
        <v>7391</v>
      </c>
      <c r="C991" s="380" t="s">
        <v>6446</v>
      </c>
      <c r="D991" s="381">
        <v>753.01</v>
      </c>
    </row>
    <row r="992" spans="1:4" s="380" customFormat="1" ht="12.75" x14ac:dyDescent="0.2">
      <c r="A992" s="380">
        <v>1872</v>
      </c>
      <c r="B992" s="380" t="s">
        <v>7392</v>
      </c>
      <c r="C992" s="380" t="s">
        <v>6446</v>
      </c>
      <c r="D992" s="381">
        <v>2.4</v>
      </c>
    </row>
    <row r="993" spans="1:4" s="380" customFormat="1" ht="12.75" x14ac:dyDescent="0.2">
      <c r="A993" s="380">
        <v>1873</v>
      </c>
      <c r="B993" s="380" t="s">
        <v>7393</v>
      </c>
      <c r="C993" s="380" t="s">
        <v>6446</v>
      </c>
      <c r="D993" s="381">
        <v>4.78</v>
      </c>
    </row>
    <row r="994" spans="1:4" s="380" customFormat="1" ht="12.75" x14ac:dyDescent="0.2">
      <c r="A994" s="380">
        <v>39693</v>
      </c>
      <c r="B994" s="380" t="s">
        <v>7394</v>
      </c>
      <c r="C994" s="380" t="s">
        <v>6446</v>
      </c>
      <c r="D994" s="382">
        <v>4729.28</v>
      </c>
    </row>
    <row r="995" spans="1:4" s="380" customFormat="1" ht="12.75" x14ac:dyDescent="0.2">
      <c r="A995" s="380">
        <v>39692</v>
      </c>
      <c r="B995" s="380" t="s">
        <v>7395</v>
      </c>
      <c r="C995" s="380" t="s">
        <v>6446</v>
      </c>
      <c r="D995" s="382">
        <v>1513.26</v>
      </c>
    </row>
    <row r="996" spans="1:4" s="380" customFormat="1" ht="12.75" x14ac:dyDescent="0.2">
      <c r="A996" s="380">
        <v>1062</v>
      </c>
      <c r="B996" s="380" t="s">
        <v>7396</v>
      </c>
      <c r="C996" s="380" t="s">
        <v>6446</v>
      </c>
      <c r="D996" s="381">
        <v>479.58</v>
      </c>
    </row>
    <row r="997" spans="1:4" s="380" customFormat="1" ht="12.75" x14ac:dyDescent="0.2">
      <c r="A997" s="380">
        <v>39686</v>
      </c>
      <c r="B997" s="380" t="s">
        <v>7397</v>
      </c>
      <c r="C997" s="380" t="s">
        <v>6446</v>
      </c>
      <c r="D997" s="381">
        <v>776.54</v>
      </c>
    </row>
    <row r="998" spans="1:4" s="380" customFormat="1" ht="12.75" x14ac:dyDescent="0.2">
      <c r="A998" s="380">
        <v>43095</v>
      </c>
      <c r="B998" s="380" t="s">
        <v>7398</v>
      </c>
      <c r="C998" s="380" t="s">
        <v>6446</v>
      </c>
      <c r="D998" s="381">
        <v>197.71</v>
      </c>
    </row>
    <row r="999" spans="1:4" s="380" customFormat="1" ht="12.75" x14ac:dyDescent="0.2">
      <c r="A999" s="380">
        <v>1871</v>
      </c>
      <c r="B999" s="380" t="s">
        <v>7399</v>
      </c>
      <c r="C999" s="380" t="s">
        <v>6446</v>
      </c>
      <c r="D999" s="381">
        <v>4.3</v>
      </c>
    </row>
    <row r="1000" spans="1:4" s="380" customFormat="1" ht="12.75" x14ac:dyDescent="0.2">
      <c r="A1000" s="380">
        <v>12001</v>
      </c>
      <c r="B1000" s="380" t="s">
        <v>7400</v>
      </c>
      <c r="C1000" s="380" t="s">
        <v>6446</v>
      </c>
      <c r="D1000" s="381">
        <v>6.21</v>
      </c>
    </row>
    <row r="1001" spans="1:4" s="380" customFormat="1" ht="12.75" x14ac:dyDescent="0.2">
      <c r="A1001" s="380">
        <v>11882</v>
      </c>
      <c r="B1001" s="380" t="s">
        <v>7401</v>
      </c>
      <c r="C1001" s="380" t="s">
        <v>6446</v>
      </c>
      <c r="D1001" s="381">
        <v>107.57</v>
      </c>
    </row>
    <row r="1002" spans="1:4" s="380" customFormat="1" ht="12.75" x14ac:dyDescent="0.2">
      <c r="A1002" s="380">
        <v>1068</v>
      </c>
      <c r="B1002" s="380" t="s">
        <v>7402</v>
      </c>
      <c r="C1002" s="380" t="s">
        <v>6446</v>
      </c>
      <c r="D1002" s="382">
        <v>3163.32</v>
      </c>
    </row>
    <row r="1003" spans="1:4" s="380" customFormat="1" ht="12.75" x14ac:dyDescent="0.2">
      <c r="A1003" s="380">
        <v>39690</v>
      </c>
      <c r="B1003" s="380" t="s">
        <v>7403</v>
      </c>
      <c r="C1003" s="380" t="s">
        <v>6446</v>
      </c>
      <c r="D1003" s="382">
        <v>5307</v>
      </c>
    </row>
    <row r="1004" spans="1:4" s="380" customFormat="1" ht="12.75" x14ac:dyDescent="0.2">
      <c r="A1004" s="380">
        <v>39691</v>
      </c>
      <c r="B1004" s="380" t="s">
        <v>7404</v>
      </c>
      <c r="C1004" s="380" t="s">
        <v>6446</v>
      </c>
      <c r="D1004" s="382">
        <v>6674.72</v>
      </c>
    </row>
    <row r="1005" spans="1:4" s="380" customFormat="1" ht="12.75" x14ac:dyDescent="0.2">
      <c r="A1005" s="380">
        <v>39808</v>
      </c>
      <c r="B1005" s="380" t="s">
        <v>7405</v>
      </c>
      <c r="C1005" s="380" t="s">
        <v>6446</v>
      </c>
      <c r="D1005" s="381">
        <v>103.22</v>
      </c>
    </row>
    <row r="1006" spans="1:4" s="380" customFormat="1" ht="12.75" x14ac:dyDescent="0.2">
      <c r="A1006" s="380">
        <v>39809</v>
      </c>
      <c r="B1006" s="380" t="s">
        <v>7406</v>
      </c>
      <c r="C1006" s="380" t="s">
        <v>6446</v>
      </c>
      <c r="D1006" s="381">
        <v>244.82</v>
      </c>
    </row>
    <row r="1007" spans="1:4" s="380" customFormat="1" ht="12.75" x14ac:dyDescent="0.2">
      <c r="A1007" s="380">
        <v>43439</v>
      </c>
      <c r="B1007" s="380" t="s">
        <v>7407</v>
      </c>
      <c r="C1007" s="380" t="s">
        <v>6446</v>
      </c>
      <c r="D1007" s="381">
        <v>493.76</v>
      </c>
    </row>
    <row r="1008" spans="1:4" s="380" customFormat="1" ht="12.75" x14ac:dyDescent="0.2">
      <c r="A1008" s="380">
        <v>5103</v>
      </c>
      <c r="B1008" s="380" t="s">
        <v>15082</v>
      </c>
      <c r="C1008" s="380" t="s">
        <v>6446</v>
      </c>
      <c r="D1008" s="381">
        <v>23.81</v>
      </c>
    </row>
    <row r="1009" spans="1:4" s="380" customFormat="1" ht="12.75" x14ac:dyDescent="0.2">
      <c r="A1009" s="380">
        <v>11880</v>
      </c>
      <c r="B1009" s="380" t="s">
        <v>15083</v>
      </c>
      <c r="C1009" s="380" t="s">
        <v>6446</v>
      </c>
      <c r="D1009" s="381">
        <v>100.14</v>
      </c>
    </row>
    <row r="1010" spans="1:4" s="380" customFormat="1" ht="12.75" x14ac:dyDescent="0.2">
      <c r="A1010" s="380">
        <v>11714</v>
      </c>
      <c r="B1010" s="380" t="s">
        <v>15084</v>
      </c>
      <c r="C1010" s="380" t="s">
        <v>6446</v>
      </c>
      <c r="D1010" s="381">
        <v>68.22</v>
      </c>
    </row>
    <row r="1011" spans="1:4" s="380" customFormat="1" ht="12.75" x14ac:dyDescent="0.2">
      <c r="A1011" s="380">
        <v>11712</v>
      </c>
      <c r="B1011" s="380" t="s">
        <v>15085</v>
      </c>
      <c r="C1011" s="380" t="s">
        <v>6446</v>
      </c>
      <c r="D1011" s="381">
        <v>44.55</v>
      </c>
    </row>
    <row r="1012" spans="1:4" s="380" customFormat="1" ht="12.75" x14ac:dyDescent="0.2">
      <c r="A1012" s="380">
        <v>11717</v>
      </c>
      <c r="B1012" s="380" t="s">
        <v>15086</v>
      </c>
      <c r="C1012" s="380" t="s">
        <v>6446</v>
      </c>
      <c r="D1012" s="381">
        <v>53.7</v>
      </c>
    </row>
    <row r="1013" spans="1:4" s="380" customFormat="1" ht="12.75" x14ac:dyDescent="0.2">
      <c r="A1013" s="380">
        <v>1106</v>
      </c>
      <c r="B1013" s="380" t="s">
        <v>7408</v>
      </c>
      <c r="C1013" s="380" t="s">
        <v>6462</v>
      </c>
      <c r="D1013" s="381">
        <v>0.96</v>
      </c>
    </row>
    <row r="1014" spans="1:4" s="380" customFormat="1" ht="12.75" x14ac:dyDescent="0.2">
      <c r="A1014" s="380">
        <v>11161</v>
      </c>
      <c r="B1014" s="380" t="s">
        <v>7409</v>
      </c>
      <c r="C1014" s="380" t="s">
        <v>6462</v>
      </c>
      <c r="D1014" s="381">
        <v>1.6</v>
      </c>
    </row>
    <row r="1015" spans="1:4" s="380" customFormat="1" ht="12.75" x14ac:dyDescent="0.2">
      <c r="A1015" s="380">
        <v>1107</v>
      </c>
      <c r="B1015" s="380" t="s">
        <v>7410</v>
      </c>
      <c r="C1015" s="380" t="s">
        <v>6462</v>
      </c>
      <c r="D1015" s="381">
        <v>0.81</v>
      </c>
    </row>
    <row r="1016" spans="1:4" s="380" customFormat="1" ht="12.75" x14ac:dyDescent="0.2">
      <c r="A1016" s="380">
        <v>25963</v>
      </c>
      <c r="B1016" s="380" t="s">
        <v>7411</v>
      </c>
      <c r="C1016" s="380" t="s">
        <v>6462</v>
      </c>
      <c r="D1016" s="381">
        <v>0.2</v>
      </c>
    </row>
    <row r="1017" spans="1:4" s="380" customFormat="1" ht="12.75" x14ac:dyDescent="0.2">
      <c r="A1017" s="380">
        <v>4759</v>
      </c>
      <c r="B1017" s="380" t="s">
        <v>7412</v>
      </c>
      <c r="C1017" s="380" t="s">
        <v>6456</v>
      </c>
      <c r="D1017" s="381">
        <v>16.21</v>
      </c>
    </row>
    <row r="1018" spans="1:4" s="380" customFormat="1" ht="12.75" x14ac:dyDescent="0.2">
      <c r="A1018" s="380">
        <v>41068</v>
      </c>
      <c r="B1018" s="380" t="s">
        <v>7413</v>
      </c>
      <c r="C1018" s="380" t="s">
        <v>6627</v>
      </c>
      <c r="D1018" s="382">
        <v>2890.5</v>
      </c>
    </row>
    <row r="1019" spans="1:4" s="380" customFormat="1" ht="12.75" x14ac:dyDescent="0.2">
      <c r="A1019" s="380">
        <v>1108</v>
      </c>
      <c r="B1019" s="380" t="s">
        <v>7414</v>
      </c>
      <c r="C1019" s="380" t="s">
        <v>6465</v>
      </c>
      <c r="D1019" s="381">
        <v>51.58</v>
      </c>
    </row>
    <row r="1020" spans="1:4" s="380" customFormat="1" ht="12.75" x14ac:dyDescent="0.2">
      <c r="A1020" s="380">
        <v>1117</v>
      </c>
      <c r="B1020" s="380" t="s">
        <v>7415</v>
      </c>
      <c r="C1020" s="380" t="s">
        <v>6465</v>
      </c>
      <c r="D1020" s="381">
        <v>51.99</v>
      </c>
    </row>
    <row r="1021" spans="1:4" s="380" customFormat="1" ht="12.75" x14ac:dyDescent="0.2">
      <c r="A1021" s="380">
        <v>1118</v>
      </c>
      <c r="B1021" s="380" t="s">
        <v>7416</v>
      </c>
      <c r="C1021" s="380" t="s">
        <v>6465</v>
      </c>
      <c r="D1021" s="381">
        <v>61.45</v>
      </c>
    </row>
    <row r="1022" spans="1:4" s="380" customFormat="1" ht="12.75" x14ac:dyDescent="0.2">
      <c r="A1022" s="380">
        <v>1110</v>
      </c>
      <c r="B1022" s="380" t="s">
        <v>7417</v>
      </c>
      <c r="C1022" s="380" t="s">
        <v>6465</v>
      </c>
      <c r="D1022" s="381">
        <v>61.45</v>
      </c>
    </row>
    <row r="1023" spans="1:4" s="380" customFormat="1" ht="12.75" x14ac:dyDescent="0.2">
      <c r="A1023" s="380">
        <v>12618</v>
      </c>
      <c r="B1023" s="380" t="s">
        <v>7418</v>
      </c>
      <c r="C1023" s="380" t="s">
        <v>6446</v>
      </c>
      <c r="D1023" s="381">
        <v>52.83</v>
      </c>
    </row>
    <row r="1024" spans="1:4" s="380" customFormat="1" ht="12.75" x14ac:dyDescent="0.2">
      <c r="A1024" s="380">
        <v>40784</v>
      </c>
      <c r="B1024" s="380" t="s">
        <v>7419</v>
      </c>
      <c r="C1024" s="380" t="s">
        <v>6465</v>
      </c>
      <c r="D1024" s="381">
        <v>169.49</v>
      </c>
    </row>
    <row r="1025" spans="1:4" s="380" customFormat="1" ht="12.75" x14ac:dyDescent="0.2">
      <c r="A1025" s="380">
        <v>40782</v>
      </c>
      <c r="B1025" s="380" t="s">
        <v>7420</v>
      </c>
      <c r="C1025" s="380" t="s">
        <v>6465</v>
      </c>
      <c r="D1025" s="381">
        <v>66.510000000000005</v>
      </c>
    </row>
    <row r="1026" spans="1:4" s="380" customFormat="1" ht="12.75" x14ac:dyDescent="0.2">
      <c r="A1026" s="380">
        <v>40783</v>
      </c>
      <c r="B1026" s="380" t="s">
        <v>7421</v>
      </c>
      <c r="C1026" s="380" t="s">
        <v>6465</v>
      </c>
      <c r="D1026" s="381">
        <v>86.64</v>
      </c>
    </row>
    <row r="1027" spans="1:4" s="380" customFormat="1" ht="12.75" x14ac:dyDescent="0.2">
      <c r="A1027" s="380">
        <v>1109</v>
      </c>
      <c r="B1027" s="380" t="s">
        <v>7422</v>
      </c>
      <c r="C1027" s="380" t="s">
        <v>6465</v>
      </c>
      <c r="D1027" s="381">
        <v>51.58</v>
      </c>
    </row>
    <row r="1028" spans="1:4" s="380" customFormat="1" ht="12.75" x14ac:dyDescent="0.2">
      <c r="A1028" s="380">
        <v>1119</v>
      </c>
      <c r="B1028" s="380" t="s">
        <v>7423</v>
      </c>
      <c r="C1028" s="380" t="s">
        <v>6465</v>
      </c>
      <c r="D1028" s="381">
        <v>33.25</v>
      </c>
    </row>
    <row r="1029" spans="1:4" s="380" customFormat="1" ht="12.75" x14ac:dyDescent="0.2">
      <c r="A1029" s="380">
        <v>13115</v>
      </c>
      <c r="B1029" s="380" t="s">
        <v>7424</v>
      </c>
      <c r="C1029" s="380" t="s">
        <v>6465</v>
      </c>
      <c r="D1029" s="381">
        <v>17.98</v>
      </c>
    </row>
    <row r="1030" spans="1:4" s="380" customFormat="1" ht="12.75" x14ac:dyDescent="0.2">
      <c r="A1030" s="380">
        <v>10541</v>
      </c>
      <c r="B1030" s="380" t="s">
        <v>7425</v>
      </c>
      <c r="C1030" s="380" t="s">
        <v>6465</v>
      </c>
      <c r="D1030" s="381">
        <v>21.97</v>
      </c>
    </row>
    <row r="1031" spans="1:4" s="380" customFormat="1" ht="12.75" x14ac:dyDescent="0.2">
      <c r="A1031" s="380">
        <v>10542</v>
      </c>
      <c r="B1031" s="380" t="s">
        <v>7426</v>
      </c>
      <c r="C1031" s="380" t="s">
        <v>6465</v>
      </c>
      <c r="D1031" s="381">
        <v>28.73</v>
      </c>
    </row>
    <row r="1032" spans="1:4" s="380" customFormat="1" ht="12.75" x14ac:dyDescent="0.2">
      <c r="A1032" s="380">
        <v>10543</v>
      </c>
      <c r="B1032" s="380" t="s">
        <v>7427</v>
      </c>
      <c r="C1032" s="380" t="s">
        <v>6465</v>
      </c>
      <c r="D1032" s="381">
        <v>46.62</v>
      </c>
    </row>
    <row r="1033" spans="1:4" s="380" customFormat="1" ht="12.75" x14ac:dyDescent="0.2">
      <c r="A1033" s="380">
        <v>10544</v>
      </c>
      <c r="B1033" s="380" t="s">
        <v>7428</v>
      </c>
      <c r="C1033" s="380" t="s">
        <v>6465</v>
      </c>
      <c r="D1033" s="381">
        <v>60.3</v>
      </c>
    </row>
    <row r="1034" spans="1:4" s="380" customFormat="1" ht="12.75" x14ac:dyDescent="0.2">
      <c r="A1034" s="380">
        <v>10545</v>
      </c>
      <c r="B1034" s="380" t="s">
        <v>7429</v>
      </c>
      <c r="C1034" s="380" t="s">
        <v>6465</v>
      </c>
      <c r="D1034" s="381">
        <v>112.69</v>
      </c>
    </row>
    <row r="1035" spans="1:4" s="380" customFormat="1" ht="12.75" x14ac:dyDescent="0.2">
      <c r="A1035" s="380">
        <v>38365</v>
      </c>
      <c r="B1035" s="380" t="s">
        <v>7430</v>
      </c>
      <c r="C1035" s="380" t="s">
        <v>6447</v>
      </c>
      <c r="D1035" s="381">
        <v>1.61</v>
      </c>
    </row>
    <row r="1036" spans="1:4" s="380" customFormat="1" ht="12.75" x14ac:dyDescent="0.2">
      <c r="A1036" s="380">
        <v>37745</v>
      </c>
      <c r="B1036" s="380" t="s">
        <v>7431</v>
      </c>
      <c r="C1036" s="380" t="s">
        <v>6446</v>
      </c>
      <c r="D1036" s="382">
        <v>336700</v>
      </c>
    </row>
    <row r="1037" spans="1:4" s="380" customFormat="1" ht="12.75" x14ac:dyDescent="0.2">
      <c r="A1037" s="380">
        <v>37754</v>
      </c>
      <c r="B1037" s="380" t="s">
        <v>7432</v>
      </c>
      <c r="C1037" s="380" t="s">
        <v>6446</v>
      </c>
      <c r="D1037" s="382">
        <v>351617.08</v>
      </c>
    </row>
    <row r="1038" spans="1:4" s="380" customFormat="1" ht="12.75" x14ac:dyDescent="0.2">
      <c r="A1038" s="380">
        <v>37748</v>
      </c>
      <c r="B1038" s="380" t="s">
        <v>7433</v>
      </c>
      <c r="C1038" s="380" t="s">
        <v>6446</v>
      </c>
      <c r="D1038" s="382">
        <v>357956.84</v>
      </c>
    </row>
    <row r="1039" spans="1:4" s="380" customFormat="1" ht="12.75" x14ac:dyDescent="0.2">
      <c r="A1039" s="380">
        <v>37761</v>
      </c>
      <c r="B1039" s="380" t="s">
        <v>7434</v>
      </c>
      <c r="C1039" s="380" t="s">
        <v>6446</v>
      </c>
      <c r="D1039" s="382">
        <v>296210.74</v>
      </c>
    </row>
    <row r="1040" spans="1:4" s="380" customFormat="1" ht="12.75" x14ac:dyDescent="0.2">
      <c r="A1040" s="380">
        <v>37757</v>
      </c>
      <c r="B1040" s="380" t="s">
        <v>7435</v>
      </c>
      <c r="C1040" s="380" t="s">
        <v>6446</v>
      </c>
      <c r="D1040" s="382">
        <v>412350.93</v>
      </c>
    </row>
    <row r="1041" spans="1:4" s="380" customFormat="1" ht="12.75" x14ac:dyDescent="0.2">
      <c r="A1041" s="380">
        <v>37759</v>
      </c>
      <c r="B1041" s="380" t="s">
        <v>7436</v>
      </c>
      <c r="C1041" s="380" t="s">
        <v>6446</v>
      </c>
      <c r="D1041" s="382">
        <v>413949.21</v>
      </c>
    </row>
    <row r="1042" spans="1:4" s="380" customFormat="1" ht="12.75" x14ac:dyDescent="0.2">
      <c r="A1042" s="380">
        <v>37766</v>
      </c>
      <c r="B1042" s="380" t="s">
        <v>7437</v>
      </c>
      <c r="C1042" s="380" t="s">
        <v>6446</v>
      </c>
      <c r="D1042" s="382">
        <v>413949.18</v>
      </c>
    </row>
    <row r="1043" spans="1:4" s="380" customFormat="1" ht="12.75" x14ac:dyDescent="0.2">
      <c r="A1043" s="380">
        <v>37752</v>
      </c>
      <c r="B1043" s="380" t="s">
        <v>7438</v>
      </c>
      <c r="C1043" s="380" t="s">
        <v>6446</v>
      </c>
      <c r="D1043" s="382">
        <v>375377.87</v>
      </c>
    </row>
    <row r="1044" spans="1:4" s="380" customFormat="1" ht="12.75" x14ac:dyDescent="0.2">
      <c r="A1044" s="380">
        <v>37760</v>
      </c>
      <c r="B1044" s="380" t="s">
        <v>7439</v>
      </c>
      <c r="C1044" s="380" t="s">
        <v>6446</v>
      </c>
      <c r="D1044" s="382">
        <v>395302.83</v>
      </c>
    </row>
    <row r="1045" spans="1:4" s="380" customFormat="1" ht="12.75" x14ac:dyDescent="0.2">
      <c r="A1045" s="380">
        <v>37765</v>
      </c>
      <c r="B1045" s="380" t="s">
        <v>7440</v>
      </c>
      <c r="C1045" s="380" t="s">
        <v>6446</v>
      </c>
      <c r="D1045" s="382">
        <v>275966.15000000002</v>
      </c>
    </row>
    <row r="1046" spans="1:4" s="380" customFormat="1" ht="12.75" x14ac:dyDescent="0.2">
      <c r="A1046" s="380">
        <v>37746</v>
      </c>
      <c r="B1046" s="380" t="s">
        <v>7441</v>
      </c>
      <c r="C1046" s="380" t="s">
        <v>6446</v>
      </c>
      <c r="D1046" s="382">
        <v>302550.5</v>
      </c>
    </row>
    <row r="1047" spans="1:4" s="380" customFormat="1" ht="12.75" x14ac:dyDescent="0.2">
      <c r="A1047" s="380">
        <v>37750</v>
      </c>
      <c r="B1047" s="380" t="s">
        <v>7442</v>
      </c>
      <c r="C1047" s="380" t="s">
        <v>6446</v>
      </c>
      <c r="D1047" s="382">
        <v>301485.01</v>
      </c>
    </row>
    <row r="1048" spans="1:4" s="380" customFormat="1" ht="12.75" x14ac:dyDescent="0.2">
      <c r="A1048" s="380">
        <v>37753</v>
      </c>
      <c r="B1048" s="380" t="s">
        <v>7443</v>
      </c>
      <c r="C1048" s="380" t="s">
        <v>6446</v>
      </c>
      <c r="D1048" s="382">
        <v>300419.49</v>
      </c>
    </row>
    <row r="1049" spans="1:4" s="380" customFormat="1" ht="12.75" x14ac:dyDescent="0.2">
      <c r="A1049" s="380">
        <v>37756</v>
      </c>
      <c r="B1049" s="380" t="s">
        <v>7444</v>
      </c>
      <c r="C1049" s="380" t="s">
        <v>6446</v>
      </c>
      <c r="D1049" s="382">
        <v>296210.74</v>
      </c>
    </row>
    <row r="1050" spans="1:4" s="380" customFormat="1" ht="12.75" x14ac:dyDescent="0.2">
      <c r="A1050" s="380">
        <v>37755</v>
      </c>
      <c r="B1050" s="380" t="s">
        <v>7445</v>
      </c>
      <c r="C1050" s="380" t="s">
        <v>6446</v>
      </c>
      <c r="D1050" s="382">
        <v>430464.55</v>
      </c>
    </row>
    <row r="1051" spans="1:4" s="380" customFormat="1" ht="12.75" x14ac:dyDescent="0.2">
      <c r="A1051" s="380">
        <v>37758</v>
      </c>
      <c r="B1051" s="380" t="s">
        <v>7446</v>
      </c>
      <c r="C1051" s="380" t="s">
        <v>6446</v>
      </c>
      <c r="D1051" s="382">
        <v>485870.89</v>
      </c>
    </row>
    <row r="1052" spans="1:4" s="380" customFormat="1" ht="12.75" x14ac:dyDescent="0.2">
      <c r="A1052" s="380">
        <v>37747</v>
      </c>
      <c r="B1052" s="380" t="s">
        <v>7447</v>
      </c>
      <c r="C1052" s="380" t="s">
        <v>6446</v>
      </c>
      <c r="D1052" s="382">
        <v>437177.23</v>
      </c>
    </row>
    <row r="1053" spans="1:4" s="380" customFormat="1" ht="12.75" x14ac:dyDescent="0.2">
      <c r="A1053" s="380">
        <v>37767</v>
      </c>
      <c r="B1053" s="380" t="s">
        <v>7448</v>
      </c>
      <c r="C1053" s="380" t="s">
        <v>6446</v>
      </c>
      <c r="D1053" s="382">
        <v>461364.25</v>
      </c>
    </row>
    <row r="1054" spans="1:4" s="380" customFormat="1" ht="12.75" x14ac:dyDescent="0.2">
      <c r="A1054" s="380">
        <v>37751</v>
      </c>
      <c r="B1054" s="380" t="s">
        <v>7449</v>
      </c>
      <c r="C1054" s="380" t="s">
        <v>6446</v>
      </c>
      <c r="D1054" s="382">
        <v>461364.25</v>
      </c>
    </row>
    <row r="1055" spans="1:4" s="380" customFormat="1" ht="12.75" x14ac:dyDescent="0.2">
      <c r="A1055" s="380">
        <v>37749</v>
      </c>
      <c r="B1055" s="380" t="s">
        <v>7450</v>
      </c>
      <c r="C1055" s="380" t="s">
        <v>6446</v>
      </c>
      <c r="D1055" s="382">
        <v>456036.71</v>
      </c>
    </row>
    <row r="1056" spans="1:4" s="380" customFormat="1" ht="12.75" x14ac:dyDescent="0.2">
      <c r="A1056" s="380">
        <v>1159</v>
      </c>
      <c r="B1056" s="380" t="s">
        <v>7451</v>
      </c>
      <c r="C1056" s="380" t="s">
        <v>6446</v>
      </c>
      <c r="D1056" s="382">
        <v>217803.17</v>
      </c>
    </row>
    <row r="1057" spans="1:4" s="380" customFormat="1" ht="12.75" x14ac:dyDescent="0.2">
      <c r="A1057" s="380">
        <v>12114</v>
      </c>
      <c r="B1057" s="380" t="s">
        <v>7452</v>
      </c>
      <c r="C1057" s="380" t="s">
        <v>6446</v>
      </c>
      <c r="D1057" s="381">
        <v>131.24</v>
      </c>
    </row>
    <row r="1058" spans="1:4" s="380" customFormat="1" ht="12.75" x14ac:dyDescent="0.2">
      <c r="A1058" s="380">
        <v>38106</v>
      </c>
      <c r="B1058" s="380" t="s">
        <v>7453</v>
      </c>
      <c r="C1058" s="380" t="s">
        <v>6446</v>
      </c>
      <c r="D1058" s="381">
        <v>17.829999999999998</v>
      </c>
    </row>
    <row r="1059" spans="1:4" s="380" customFormat="1" ht="12.75" x14ac:dyDescent="0.2">
      <c r="A1059" s="380">
        <v>38085</v>
      </c>
      <c r="B1059" s="380" t="s">
        <v>7454</v>
      </c>
      <c r="C1059" s="380" t="s">
        <v>6446</v>
      </c>
      <c r="D1059" s="381">
        <v>21.07</v>
      </c>
    </row>
    <row r="1060" spans="1:4" s="380" customFormat="1" ht="12.75" x14ac:dyDescent="0.2">
      <c r="A1060" s="380">
        <v>38599</v>
      </c>
      <c r="B1060" s="380" t="s">
        <v>7455</v>
      </c>
      <c r="C1060" s="380" t="s">
        <v>6446</v>
      </c>
      <c r="D1060" s="381">
        <v>5.04</v>
      </c>
    </row>
    <row r="1061" spans="1:4" s="380" customFormat="1" ht="12.75" x14ac:dyDescent="0.2">
      <c r="A1061" s="380">
        <v>38596</v>
      </c>
      <c r="B1061" s="380" t="s">
        <v>7456</v>
      </c>
      <c r="C1061" s="380" t="s">
        <v>6446</v>
      </c>
      <c r="D1061" s="381">
        <v>4.18</v>
      </c>
    </row>
    <row r="1062" spans="1:4" s="380" customFormat="1" ht="12.75" x14ac:dyDescent="0.2">
      <c r="A1062" s="380">
        <v>38600</v>
      </c>
      <c r="B1062" s="380" t="s">
        <v>7457</v>
      </c>
      <c r="C1062" s="380" t="s">
        <v>6446</v>
      </c>
      <c r="D1062" s="381">
        <v>5.34</v>
      </c>
    </row>
    <row r="1063" spans="1:4" s="380" customFormat="1" ht="12.75" x14ac:dyDescent="0.2">
      <c r="A1063" s="380">
        <v>38597</v>
      </c>
      <c r="B1063" s="380" t="s">
        <v>7458</v>
      </c>
      <c r="C1063" s="380" t="s">
        <v>6446</v>
      </c>
      <c r="D1063" s="381">
        <v>4.21</v>
      </c>
    </row>
    <row r="1064" spans="1:4" s="380" customFormat="1" ht="12.75" x14ac:dyDescent="0.2">
      <c r="A1064" s="380">
        <v>659</v>
      </c>
      <c r="B1064" s="380" t="s">
        <v>7459</v>
      </c>
      <c r="C1064" s="380" t="s">
        <v>6446</v>
      </c>
      <c r="D1064" s="381">
        <v>2.42</v>
      </c>
    </row>
    <row r="1065" spans="1:4" s="380" customFormat="1" ht="12.75" x14ac:dyDescent="0.2">
      <c r="A1065" s="380">
        <v>660</v>
      </c>
      <c r="B1065" s="380" t="s">
        <v>7460</v>
      </c>
      <c r="C1065" s="380" t="s">
        <v>6446</v>
      </c>
      <c r="D1065" s="381">
        <v>2.9</v>
      </c>
    </row>
    <row r="1066" spans="1:4" s="380" customFormat="1" ht="12.75" x14ac:dyDescent="0.2">
      <c r="A1066" s="380">
        <v>658</v>
      </c>
      <c r="B1066" s="380" t="s">
        <v>7461</v>
      </c>
      <c r="C1066" s="380" t="s">
        <v>6446</v>
      </c>
      <c r="D1066" s="381">
        <v>1.63</v>
      </c>
    </row>
    <row r="1067" spans="1:4" s="380" customFormat="1" ht="12.75" x14ac:dyDescent="0.2">
      <c r="A1067" s="380">
        <v>38548</v>
      </c>
      <c r="B1067" s="380" t="s">
        <v>7462</v>
      </c>
      <c r="C1067" s="380" t="s">
        <v>6446</v>
      </c>
      <c r="D1067" s="381">
        <v>2.1800000000000002</v>
      </c>
    </row>
    <row r="1068" spans="1:4" s="380" customFormat="1" ht="12.75" x14ac:dyDescent="0.2">
      <c r="A1068" s="380">
        <v>34649</v>
      </c>
      <c r="B1068" s="380" t="s">
        <v>7463</v>
      </c>
      <c r="C1068" s="380" t="s">
        <v>6446</v>
      </c>
      <c r="D1068" s="381">
        <v>2.95</v>
      </c>
    </row>
    <row r="1069" spans="1:4" s="380" customFormat="1" ht="12.75" x14ac:dyDescent="0.2">
      <c r="A1069" s="380">
        <v>34655</v>
      </c>
      <c r="B1069" s="380" t="s">
        <v>7464</v>
      </c>
      <c r="C1069" s="380" t="s">
        <v>6446</v>
      </c>
      <c r="D1069" s="381">
        <v>3.91</v>
      </c>
    </row>
    <row r="1070" spans="1:4" s="380" customFormat="1" ht="12.75" x14ac:dyDescent="0.2">
      <c r="A1070" s="380">
        <v>40607</v>
      </c>
      <c r="B1070" s="380" t="s">
        <v>7465</v>
      </c>
      <c r="C1070" s="380" t="s">
        <v>6446</v>
      </c>
      <c r="D1070" s="381">
        <v>4.74</v>
      </c>
    </row>
    <row r="1071" spans="1:4" s="380" customFormat="1" ht="12.75" x14ac:dyDescent="0.2">
      <c r="A1071" s="380">
        <v>567</v>
      </c>
      <c r="B1071" s="380" t="s">
        <v>7466</v>
      </c>
      <c r="C1071" s="380" t="s">
        <v>6465</v>
      </c>
      <c r="D1071" s="381">
        <v>15.85</v>
      </c>
    </row>
    <row r="1072" spans="1:4" s="380" customFormat="1" ht="12.75" x14ac:dyDescent="0.2">
      <c r="A1072" s="380">
        <v>574</v>
      </c>
      <c r="B1072" s="380" t="s">
        <v>7467</v>
      </c>
      <c r="C1072" s="380" t="s">
        <v>6465</v>
      </c>
      <c r="D1072" s="381">
        <v>41.68</v>
      </c>
    </row>
    <row r="1073" spans="1:4" s="380" customFormat="1" ht="12.75" x14ac:dyDescent="0.2">
      <c r="A1073" s="380">
        <v>568</v>
      </c>
      <c r="B1073" s="380" t="s">
        <v>7468</v>
      </c>
      <c r="C1073" s="380" t="s">
        <v>6465</v>
      </c>
      <c r="D1073" s="381">
        <v>87.82</v>
      </c>
    </row>
    <row r="1074" spans="1:4" s="380" customFormat="1" ht="12.75" x14ac:dyDescent="0.2">
      <c r="A1074" s="380">
        <v>585</v>
      </c>
      <c r="B1074" s="380" t="s">
        <v>7469</v>
      </c>
      <c r="C1074" s="380" t="s">
        <v>6462</v>
      </c>
      <c r="D1074" s="381">
        <v>32.659999999999997</v>
      </c>
    </row>
    <row r="1075" spans="1:4" s="380" customFormat="1" ht="12.75" x14ac:dyDescent="0.2">
      <c r="A1075" s="380">
        <v>4777</v>
      </c>
      <c r="B1075" s="380" t="s">
        <v>7470</v>
      </c>
      <c r="C1075" s="380" t="s">
        <v>6462</v>
      </c>
      <c r="D1075" s="381">
        <v>10.37</v>
      </c>
    </row>
    <row r="1076" spans="1:4" s="380" customFormat="1" ht="12.75" x14ac:dyDescent="0.2">
      <c r="A1076" s="380">
        <v>587</v>
      </c>
      <c r="B1076" s="380" t="s">
        <v>7471</v>
      </c>
      <c r="C1076" s="380" t="s">
        <v>6462</v>
      </c>
      <c r="D1076" s="381">
        <v>35</v>
      </c>
    </row>
    <row r="1077" spans="1:4" s="380" customFormat="1" ht="12.75" x14ac:dyDescent="0.2">
      <c r="A1077" s="380">
        <v>590</v>
      </c>
      <c r="B1077" s="380" t="s">
        <v>7472</v>
      </c>
      <c r="C1077" s="380" t="s">
        <v>6462</v>
      </c>
      <c r="D1077" s="381">
        <v>33.83</v>
      </c>
    </row>
    <row r="1078" spans="1:4" s="380" customFormat="1" ht="12.75" x14ac:dyDescent="0.2">
      <c r="A1078" s="380">
        <v>592</v>
      </c>
      <c r="B1078" s="380" t="s">
        <v>7473</v>
      </c>
      <c r="C1078" s="380" t="s">
        <v>6462</v>
      </c>
      <c r="D1078" s="381">
        <v>35</v>
      </c>
    </row>
    <row r="1079" spans="1:4" s="380" customFormat="1" ht="12.75" x14ac:dyDescent="0.2">
      <c r="A1079" s="380">
        <v>586</v>
      </c>
      <c r="B1079" s="380" t="s">
        <v>7474</v>
      </c>
      <c r="C1079" s="380" t="s">
        <v>6465</v>
      </c>
      <c r="D1079" s="381">
        <v>20.58</v>
      </c>
    </row>
    <row r="1080" spans="1:4" s="380" customFormat="1" ht="12.75" x14ac:dyDescent="0.2">
      <c r="A1080" s="380">
        <v>591</v>
      </c>
      <c r="B1080" s="380" t="s">
        <v>7475</v>
      </c>
      <c r="C1080" s="380" t="s">
        <v>6462</v>
      </c>
      <c r="D1080" s="381">
        <v>32.659999999999997</v>
      </c>
    </row>
    <row r="1081" spans="1:4" s="380" customFormat="1" ht="12.75" x14ac:dyDescent="0.2">
      <c r="A1081" s="380">
        <v>588</v>
      </c>
      <c r="B1081" s="380" t="s">
        <v>7476</v>
      </c>
      <c r="C1081" s="380" t="s">
        <v>6465</v>
      </c>
      <c r="D1081" s="381">
        <v>32.549999999999997</v>
      </c>
    </row>
    <row r="1082" spans="1:4" s="380" customFormat="1" ht="12.75" x14ac:dyDescent="0.2">
      <c r="A1082" s="380">
        <v>589</v>
      </c>
      <c r="B1082" s="380" t="s">
        <v>7477</v>
      </c>
      <c r="C1082" s="380" t="s">
        <v>6465</v>
      </c>
      <c r="D1082" s="381">
        <v>55.02</v>
      </c>
    </row>
    <row r="1083" spans="1:4" s="380" customFormat="1" ht="12.75" x14ac:dyDescent="0.2">
      <c r="A1083" s="380">
        <v>584</v>
      </c>
      <c r="B1083" s="380" t="s">
        <v>7478</v>
      </c>
      <c r="C1083" s="380" t="s">
        <v>6465</v>
      </c>
      <c r="D1083" s="381">
        <v>34.76</v>
      </c>
    </row>
    <row r="1084" spans="1:4" s="380" customFormat="1" ht="12.75" x14ac:dyDescent="0.2">
      <c r="A1084" s="380">
        <v>1165</v>
      </c>
      <c r="B1084" s="380" t="s">
        <v>7479</v>
      </c>
      <c r="C1084" s="380" t="s">
        <v>6446</v>
      </c>
      <c r="D1084" s="381">
        <v>18.54</v>
      </c>
    </row>
    <row r="1085" spans="1:4" s="380" customFormat="1" ht="12.75" x14ac:dyDescent="0.2">
      <c r="A1085" s="380">
        <v>1164</v>
      </c>
      <c r="B1085" s="380" t="s">
        <v>7480</v>
      </c>
      <c r="C1085" s="380" t="s">
        <v>6446</v>
      </c>
      <c r="D1085" s="381">
        <v>15.02</v>
      </c>
    </row>
    <row r="1086" spans="1:4" s="380" customFormat="1" ht="12.75" x14ac:dyDescent="0.2">
      <c r="A1086" s="380">
        <v>1162</v>
      </c>
      <c r="B1086" s="380" t="s">
        <v>7481</v>
      </c>
      <c r="C1086" s="380" t="s">
        <v>6446</v>
      </c>
      <c r="D1086" s="381">
        <v>5.22</v>
      </c>
    </row>
    <row r="1087" spans="1:4" s="380" customFormat="1" ht="12.75" x14ac:dyDescent="0.2">
      <c r="A1087" s="380">
        <v>12395</v>
      </c>
      <c r="B1087" s="380" t="s">
        <v>7482</v>
      </c>
      <c r="C1087" s="380" t="s">
        <v>6446</v>
      </c>
      <c r="D1087" s="381">
        <v>5.07</v>
      </c>
    </row>
    <row r="1088" spans="1:4" s="380" customFormat="1" ht="12.75" x14ac:dyDescent="0.2">
      <c r="A1088" s="380">
        <v>1170</v>
      </c>
      <c r="B1088" s="380" t="s">
        <v>7483</v>
      </c>
      <c r="C1088" s="380" t="s">
        <v>6446</v>
      </c>
      <c r="D1088" s="381">
        <v>9.84</v>
      </c>
    </row>
    <row r="1089" spans="1:4" s="380" customFormat="1" ht="12.75" x14ac:dyDescent="0.2">
      <c r="A1089" s="380">
        <v>1169</v>
      </c>
      <c r="B1089" s="380" t="s">
        <v>7484</v>
      </c>
      <c r="C1089" s="380" t="s">
        <v>6446</v>
      </c>
      <c r="D1089" s="381">
        <v>48.31</v>
      </c>
    </row>
    <row r="1090" spans="1:4" s="380" customFormat="1" ht="12.75" x14ac:dyDescent="0.2">
      <c r="A1090" s="380">
        <v>1166</v>
      </c>
      <c r="B1090" s="380" t="s">
        <v>7485</v>
      </c>
      <c r="C1090" s="380" t="s">
        <v>6446</v>
      </c>
      <c r="D1090" s="381">
        <v>26.78</v>
      </c>
    </row>
    <row r="1091" spans="1:4" s="380" customFormat="1" ht="12.75" x14ac:dyDescent="0.2">
      <c r="A1091" s="380">
        <v>1163</v>
      </c>
      <c r="B1091" s="380" t="s">
        <v>7486</v>
      </c>
      <c r="C1091" s="380" t="s">
        <v>6446</v>
      </c>
      <c r="D1091" s="381">
        <v>6.75</v>
      </c>
    </row>
    <row r="1092" spans="1:4" s="380" customFormat="1" ht="12.75" x14ac:dyDescent="0.2">
      <c r="A1092" s="380">
        <v>12396</v>
      </c>
      <c r="B1092" s="380" t="s">
        <v>7487</v>
      </c>
      <c r="C1092" s="380" t="s">
        <v>6446</v>
      </c>
      <c r="D1092" s="381">
        <v>5.07</v>
      </c>
    </row>
    <row r="1093" spans="1:4" s="380" customFormat="1" ht="12.75" x14ac:dyDescent="0.2">
      <c r="A1093" s="380">
        <v>1168</v>
      </c>
      <c r="B1093" s="380" t="s">
        <v>7488</v>
      </c>
      <c r="C1093" s="380" t="s">
        <v>6446</v>
      </c>
      <c r="D1093" s="381">
        <v>68.86</v>
      </c>
    </row>
    <row r="1094" spans="1:4" s="380" customFormat="1" ht="12.75" x14ac:dyDescent="0.2">
      <c r="A1094" s="380">
        <v>1167</v>
      </c>
      <c r="B1094" s="380" t="s">
        <v>7489</v>
      </c>
      <c r="C1094" s="380" t="s">
        <v>6446</v>
      </c>
      <c r="D1094" s="381">
        <v>115.19</v>
      </c>
    </row>
    <row r="1095" spans="1:4" s="380" customFormat="1" ht="12.75" x14ac:dyDescent="0.2">
      <c r="A1095" s="380">
        <v>36331</v>
      </c>
      <c r="B1095" s="380" t="s">
        <v>7490</v>
      </c>
      <c r="C1095" s="380" t="s">
        <v>6446</v>
      </c>
      <c r="D1095" s="381">
        <v>1.79</v>
      </c>
    </row>
    <row r="1096" spans="1:4" s="380" customFormat="1" ht="12.75" x14ac:dyDescent="0.2">
      <c r="A1096" s="380">
        <v>36346</v>
      </c>
      <c r="B1096" s="380" t="s">
        <v>7491</v>
      </c>
      <c r="C1096" s="380" t="s">
        <v>6446</v>
      </c>
      <c r="D1096" s="381">
        <v>3.08</v>
      </c>
    </row>
    <row r="1097" spans="1:4" s="380" customFormat="1" ht="12.75" x14ac:dyDescent="0.2">
      <c r="A1097" s="380">
        <v>1210</v>
      </c>
      <c r="B1097" s="380" t="s">
        <v>7492</v>
      </c>
      <c r="C1097" s="380" t="s">
        <v>6446</v>
      </c>
      <c r="D1097" s="381">
        <v>12.98</v>
      </c>
    </row>
    <row r="1098" spans="1:4" s="380" customFormat="1" ht="12.75" x14ac:dyDescent="0.2">
      <c r="A1098" s="380">
        <v>1203</v>
      </c>
      <c r="B1098" s="380" t="s">
        <v>7493</v>
      </c>
      <c r="C1098" s="380" t="s">
        <v>6446</v>
      </c>
      <c r="D1098" s="381">
        <v>12.58</v>
      </c>
    </row>
    <row r="1099" spans="1:4" s="380" customFormat="1" ht="12.75" x14ac:dyDescent="0.2">
      <c r="A1099" s="380">
        <v>1197</v>
      </c>
      <c r="B1099" s="380" t="s">
        <v>7494</v>
      </c>
      <c r="C1099" s="380" t="s">
        <v>6446</v>
      </c>
      <c r="D1099" s="381">
        <v>1.61</v>
      </c>
    </row>
    <row r="1100" spans="1:4" s="380" customFormat="1" ht="12.75" x14ac:dyDescent="0.2">
      <c r="A1100" s="380">
        <v>1202</v>
      </c>
      <c r="B1100" s="380" t="s">
        <v>7495</v>
      </c>
      <c r="C1100" s="380" t="s">
        <v>6446</v>
      </c>
      <c r="D1100" s="381">
        <v>4.33</v>
      </c>
    </row>
    <row r="1101" spans="1:4" s="380" customFormat="1" ht="12.75" x14ac:dyDescent="0.2">
      <c r="A1101" s="380">
        <v>1188</v>
      </c>
      <c r="B1101" s="380" t="s">
        <v>7496</v>
      </c>
      <c r="C1101" s="380" t="s">
        <v>6446</v>
      </c>
      <c r="D1101" s="381">
        <v>25.58</v>
      </c>
    </row>
    <row r="1102" spans="1:4" s="380" customFormat="1" ht="12.75" x14ac:dyDescent="0.2">
      <c r="A1102" s="380">
        <v>1211</v>
      </c>
      <c r="B1102" s="380" t="s">
        <v>7497</v>
      </c>
      <c r="C1102" s="380" t="s">
        <v>6446</v>
      </c>
      <c r="D1102" s="381">
        <v>13.2</v>
      </c>
    </row>
    <row r="1103" spans="1:4" s="380" customFormat="1" ht="12.75" x14ac:dyDescent="0.2">
      <c r="A1103" s="380">
        <v>1198</v>
      </c>
      <c r="B1103" s="380" t="s">
        <v>7498</v>
      </c>
      <c r="C1103" s="380" t="s">
        <v>6446</v>
      </c>
      <c r="D1103" s="381">
        <v>2.38</v>
      </c>
    </row>
    <row r="1104" spans="1:4" s="380" customFormat="1" ht="12.75" x14ac:dyDescent="0.2">
      <c r="A1104" s="380">
        <v>1199</v>
      </c>
      <c r="B1104" s="380" t="s">
        <v>7499</v>
      </c>
      <c r="C1104" s="380" t="s">
        <v>6446</v>
      </c>
      <c r="D1104" s="381">
        <v>33.409999999999997</v>
      </c>
    </row>
    <row r="1105" spans="1:4" s="380" customFormat="1" ht="12.75" x14ac:dyDescent="0.2">
      <c r="A1105" s="380">
        <v>20088</v>
      </c>
      <c r="B1105" s="380" t="s">
        <v>13021</v>
      </c>
      <c r="C1105" s="380" t="s">
        <v>6446</v>
      </c>
      <c r="D1105" s="381">
        <v>14.6</v>
      </c>
    </row>
    <row r="1106" spans="1:4" s="380" customFormat="1" ht="12.75" x14ac:dyDescent="0.2">
      <c r="A1106" s="380">
        <v>20089</v>
      </c>
      <c r="B1106" s="380" t="s">
        <v>13022</v>
      </c>
      <c r="C1106" s="380" t="s">
        <v>6446</v>
      </c>
      <c r="D1106" s="381">
        <v>69.62</v>
      </c>
    </row>
    <row r="1107" spans="1:4" s="380" customFormat="1" ht="12.75" x14ac:dyDescent="0.2">
      <c r="A1107" s="380">
        <v>20087</v>
      </c>
      <c r="B1107" s="380" t="s">
        <v>13023</v>
      </c>
      <c r="C1107" s="380" t="s">
        <v>6446</v>
      </c>
      <c r="D1107" s="381">
        <v>10.52</v>
      </c>
    </row>
    <row r="1108" spans="1:4" s="380" customFormat="1" ht="12.75" x14ac:dyDescent="0.2">
      <c r="A1108" s="380">
        <v>1200</v>
      </c>
      <c r="B1108" s="380" t="s">
        <v>7500</v>
      </c>
      <c r="C1108" s="380" t="s">
        <v>6446</v>
      </c>
      <c r="D1108" s="381">
        <v>8.5399999999999991</v>
      </c>
    </row>
    <row r="1109" spans="1:4" s="380" customFormat="1" ht="12.75" x14ac:dyDescent="0.2">
      <c r="A1109" s="380">
        <v>12909</v>
      </c>
      <c r="B1109" s="380" t="s">
        <v>7501</v>
      </c>
      <c r="C1109" s="380" t="s">
        <v>6446</v>
      </c>
      <c r="D1109" s="381">
        <v>3.87</v>
      </c>
    </row>
    <row r="1110" spans="1:4" s="380" customFormat="1" ht="12.75" x14ac:dyDescent="0.2">
      <c r="A1110" s="380">
        <v>12910</v>
      </c>
      <c r="B1110" s="380" t="s">
        <v>7502</v>
      </c>
      <c r="C1110" s="380" t="s">
        <v>6446</v>
      </c>
      <c r="D1110" s="381">
        <v>6.46</v>
      </c>
    </row>
    <row r="1111" spans="1:4" s="380" customFormat="1" ht="12.75" x14ac:dyDescent="0.2">
      <c r="A1111" s="380">
        <v>1184</v>
      </c>
      <c r="B1111" s="380" t="s">
        <v>7503</v>
      </c>
      <c r="C1111" s="380" t="s">
        <v>6446</v>
      </c>
      <c r="D1111" s="381">
        <v>82.15</v>
      </c>
    </row>
    <row r="1112" spans="1:4" s="380" customFormat="1" ht="12.75" x14ac:dyDescent="0.2">
      <c r="A1112" s="380">
        <v>1191</v>
      </c>
      <c r="B1112" s="380" t="s">
        <v>7504</v>
      </c>
      <c r="C1112" s="380" t="s">
        <v>6446</v>
      </c>
      <c r="D1112" s="381">
        <v>1.17</v>
      </c>
    </row>
    <row r="1113" spans="1:4" s="380" customFormat="1" ht="12.75" x14ac:dyDescent="0.2">
      <c r="A1113" s="380">
        <v>1185</v>
      </c>
      <c r="B1113" s="380" t="s">
        <v>7505</v>
      </c>
      <c r="C1113" s="380" t="s">
        <v>6446</v>
      </c>
      <c r="D1113" s="381">
        <v>1.33</v>
      </c>
    </row>
    <row r="1114" spans="1:4" s="380" customFormat="1" ht="12.75" x14ac:dyDescent="0.2">
      <c r="A1114" s="380">
        <v>1189</v>
      </c>
      <c r="B1114" s="380" t="s">
        <v>7506</v>
      </c>
      <c r="C1114" s="380" t="s">
        <v>6446</v>
      </c>
      <c r="D1114" s="381">
        <v>2.31</v>
      </c>
    </row>
    <row r="1115" spans="1:4" s="380" customFormat="1" ht="12.75" x14ac:dyDescent="0.2">
      <c r="A1115" s="380">
        <v>1193</v>
      </c>
      <c r="B1115" s="380" t="s">
        <v>7507</v>
      </c>
      <c r="C1115" s="380" t="s">
        <v>6446</v>
      </c>
      <c r="D1115" s="381">
        <v>4.45</v>
      </c>
    </row>
    <row r="1116" spans="1:4" s="380" customFormat="1" ht="12.75" x14ac:dyDescent="0.2">
      <c r="A1116" s="380">
        <v>1194</v>
      </c>
      <c r="B1116" s="380" t="s">
        <v>7508</v>
      </c>
      <c r="C1116" s="380" t="s">
        <v>6446</v>
      </c>
      <c r="D1116" s="381">
        <v>8.42</v>
      </c>
    </row>
    <row r="1117" spans="1:4" s="380" customFormat="1" ht="12.75" x14ac:dyDescent="0.2">
      <c r="A1117" s="380">
        <v>1195</v>
      </c>
      <c r="B1117" s="380" t="s">
        <v>7509</v>
      </c>
      <c r="C1117" s="380" t="s">
        <v>6446</v>
      </c>
      <c r="D1117" s="381">
        <v>12.67</v>
      </c>
    </row>
    <row r="1118" spans="1:4" s="380" customFormat="1" ht="12.75" x14ac:dyDescent="0.2">
      <c r="A1118" s="380">
        <v>1204</v>
      </c>
      <c r="B1118" s="380" t="s">
        <v>7510</v>
      </c>
      <c r="C1118" s="380" t="s">
        <v>6446</v>
      </c>
      <c r="D1118" s="381">
        <v>23.04</v>
      </c>
    </row>
    <row r="1119" spans="1:4" s="380" customFormat="1" ht="12.75" x14ac:dyDescent="0.2">
      <c r="A1119" s="380">
        <v>1205</v>
      </c>
      <c r="B1119" s="380" t="s">
        <v>7511</v>
      </c>
      <c r="C1119" s="380" t="s">
        <v>6446</v>
      </c>
      <c r="D1119" s="381">
        <v>54.66</v>
      </c>
    </row>
    <row r="1120" spans="1:4" s="380" customFormat="1" ht="12.75" x14ac:dyDescent="0.2">
      <c r="A1120" s="380">
        <v>1207</v>
      </c>
      <c r="B1120" s="380" t="s">
        <v>7512</v>
      </c>
      <c r="C1120" s="380" t="s">
        <v>6446</v>
      </c>
      <c r="D1120" s="381">
        <v>37.17</v>
      </c>
    </row>
    <row r="1121" spans="1:4" s="380" customFormat="1" ht="12.75" x14ac:dyDescent="0.2">
      <c r="A1121" s="380">
        <v>1206</v>
      </c>
      <c r="B1121" s="380" t="s">
        <v>7513</v>
      </c>
      <c r="C1121" s="380" t="s">
        <v>6446</v>
      </c>
      <c r="D1121" s="381">
        <v>9.32</v>
      </c>
    </row>
    <row r="1122" spans="1:4" s="380" customFormat="1" ht="12.75" x14ac:dyDescent="0.2">
      <c r="A1122" s="380">
        <v>1183</v>
      </c>
      <c r="B1122" s="380" t="s">
        <v>7514</v>
      </c>
      <c r="C1122" s="380" t="s">
        <v>6446</v>
      </c>
      <c r="D1122" s="381">
        <v>24.27</v>
      </c>
    </row>
    <row r="1123" spans="1:4" s="380" customFormat="1" ht="12.75" x14ac:dyDescent="0.2">
      <c r="A1123" s="380">
        <v>42685</v>
      </c>
      <c r="B1123" s="380" t="s">
        <v>7515</v>
      </c>
      <c r="C1123" s="380" t="s">
        <v>6446</v>
      </c>
      <c r="D1123" s="381">
        <v>91.33</v>
      </c>
    </row>
    <row r="1124" spans="1:4" s="380" customFormat="1" ht="12.75" x14ac:dyDescent="0.2">
      <c r="A1124" s="380">
        <v>42686</v>
      </c>
      <c r="B1124" s="380" t="s">
        <v>7516</v>
      </c>
      <c r="C1124" s="380" t="s">
        <v>6446</v>
      </c>
      <c r="D1124" s="381">
        <v>142.19</v>
      </c>
    </row>
    <row r="1125" spans="1:4" s="380" customFormat="1" ht="12.75" x14ac:dyDescent="0.2">
      <c r="A1125" s="380">
        <v>12894</v>
      </c>
      <c r="B1125" s="380" t="s">
        <v>7517</v>
      </c>
      <c r="C1125" s="380" t="s">
        <v>6446</v>
      </c>
      <c r="D1125" s="381">
        <v>19.170000000000002</v>
      </c>
    </row>
    <row r="1126" spans="1:4" s="380" customFormat="1" ht="12.75" x14ac:dyDescent="0.2">
      <c r="A1126" s="380">
        <v>12895</v>
      </c>
      <c r="B1126" s="380" t="s">
        <v>7518</v>
      </c>
      <c r="C1126" s="380" t="s">
        <v>6446</v>
      </c>
      <c r="D1126" s="381">
        <v>14.75</v>
      </c>
    </row>
    <row r="1127" spans="1:4" s="380" customFormat="1" ht="12.75" x14ac:dyDescent="0.2">
      <c r="A1127" s="380">
        <v>1631</v>
      </c>
      <c r="B1127" s="380" t="s">
        <v>7519</v>
      </c>
      <c r="C1127" s="380" t="s">
        <v>6446</v>
      </c>
      <c r="D1127" s="381">
        <v>122.94</v>
      </c>
    </row>
    <row r="1128" spans="1:4" s="380" customFormat="1" ht="12.75" x14ac:dyDescent="0.2">
      <c r="A1128" s="380">
        <v>1633</v>
      </c>
      <c r="B1128" s="380" t="s">
        <v>7520</v>
      </c>
      <c r="C1128" s="380" t="s">
        <v>6446</v>
      </c>
      <c r="D1128" s="381">
        <v>208.89</v>
      </c>
    </row>
    <row r="1129" spans="1:4" s="380" customFormat="1" ht="12.75" x14ac:dyDescent="0.2">
      <c r="A1129" s="380">
        <v>10818</v>
      </c>
      <c r="B1129" s="380" t="s">
        <v>7521</v>
      </c>
      <c r="C1129" s="380" t="s">
        <v>6462</v>
      </c>
      <c r="D1129" s="381">
        <v>38.770000000000003</v>
      </c>
    </row>
    <row r="1130" spans="1:4" s="380" customFormat="1" ht="12.75" x14ac:dyDescent="0.2">
      <c r="A1130" s="380">
        <v>41410</v>
      </c>
      <c r="B1130" s="380" t="s">
        <v>15087</v>
      </c>
      <c r="C1130" s="380" t="s">
        <v>6446</v>
      </c>
      <c r="D1130" s="381">
        <v>58.64</v>
      </c>
    </row>
    <row r="1131" spans="1:4" s="380" customFormat="1" ht="12.75" x14ac:dyDescent="0.2">
      <c r="A1131" s="380">
        <v>41411</v>
      </c>
      <c r="B1131" s="380" t="s">
        <v>15088</v>
      </c>
      <c r="C1131" s="380" t="s">
        <v>6446</v>
      </c>
      <c r="D1131" s="381">
        <v>53.16</v>
      </c>
    </row>
    <row r="1132" spans="1:4" s="380" customFormat="1" ht="12.75" x14ac:dyDescent="0.2">
      <c r="A1132" s="380">
        <v>41412</v>
      </c>
      <c r="B1132" s="380" t="s">
        <v>15089</v>
      </c>
      <c r="C1132" s="380" t="s">
        <v>6446</v>
      </c>
      <c r="D1132" s="381">
        <v>102.82</v>
      </c>
    </row>
    <row r="1133" spans="1:4" s="380" customFormat="1" ht="12.75" x14ac:dyDescent="0.2">
      <c r="A1133" s="380">
        <v>41413</v>
      </c>
      <c r="B1133" s="380" t="s">
        <v>15090</v>
      </c>
      <c r="C1133" s="380" t="s">
        <v>6446</v>
      </c>
      <c r="D1133" s="381">
        <v>92.52</v>
      </c>
    </row>
    <row r="1134" spans="1:4" s="380" customFormat="1" ht="12.75" x14ac:dyDescent="0.2">
      <c r="A1134" s="380">
        <v>39359</v>
      </c>
      <c r="B1134" s="380" t="s">
        <v>7522</v>
      </c>
      <c r="C1134" s="380" t="s">
        <v>6446</v>
      </c>
      <c r="D1134" s="381">
        <v>35.65</v>
      </c>
    </row>
    <row r="1135" spans="1:4" s="380" customFormat="1" ht="12.75" x14ac:dyDescent="0.2">
      <c r="A1135" s="380">
        <v>39360</v>
      </c>
      <c r="B1135" s="380" t="s">
        <v>7523</v>
      </c>
      <c r="C1135" s="380" t="s">
        <v>6446</v>
      </c>
      <c r="D1135" s="381">
        <v>32.4</v>
      </c>
    </row>
    <row r="1136" spans="1:4" s="380" customFormat="1" ht="12.75" x14ac:dyDescent="0.2">
      <c r="A1136" s="380">
        <v>10710</v>
      </c>
      <c r="B1136" s="380" t="s">
        <v>7524</v>
      </c>
      <c r="C1136" s="380" t="s">
        <v>6447</v>
      </c>
      <c r="D1136" s="381">
        <v>125</v>
      </c>
    </row>
    <row r="1137" spans="1:4" s="380" customFormat="1" ht="12.75" x14ac:dyDescent="0.2">
      <c r="A1137" s="380">
        <v>10709</v>
      </c>
      <c r="B1137" s="380" t="s">
        <v>7525</v>
      </c>
      <c r="C1137" s="380" t="s">
        <v>6447</v>
      </c>
      <c r="D1137" s="381">
        <v>153.57</v>
      </c>
    </row>
    <row r="1138" spans="1:4" s="380" customFormat="1" ht="12.75" x14ac:dyDescent="0.2">
      <c r="A1138" s="380">
        <v>39636</v>
      </c>
      <c r="B1138" s="380" t="s">
        <v>7526</v>
      </c>
      <c r="C1138" s="380" t="s">
        <v>6447</v>
      </c>
      <c r="D1138" s="381">
        <v>156.81</v>
      </c>
    </row>
    <row r="1139" spans="1:4" s="380" customFormat="1" ht="12.75" x14ac:dyDescent="0.2">
      <c r="A1139" s="380">
        <v>10708</v>
      </c>
      <c r="B1139" s="380" t="s">
        <v>7527</v>
      </c>
      <c r="C1139" s="380" t="s">
        <v>6447</v>
      </c>
      <c r="D1139" s="381">
        <v>48.39</v>
      </c>
    </row>
    <row r="1140" spans="1:4" s="380" customFormat="1" ht="12.75" x14ac:dyDescent="0.2">
      <c r="A1140" s="380">
        <v>39635</v>
      </c>
      <c r="B1140" s="380" t="s">
        <v>7528</v>
      </c>
      <c r="C1140" s="380" t="s">
        <v>6447</v>
      </c>
      <c r="D1140" s="381">
        <v>82.38</v>
      </c>
    </row>
    <row r="1141" spans="1:4" s="380" customFormat="1" ht="12.75" x14ac:dyDescent="0.2">
      <c r="A1141" s="380">
        <v>6117</v>
      </c>
      <c r="B1141" s="380" t="s">
        <v>7529</v>
      </c>
      <c r="C1141" s="380" t="s">
        <v>6456</v>
      </c>
      <c r="D1141" s="381">
        <v>13.8</v>
      </c>
    </row>
    <row r="1142" spans="1:4" s="380" customFormat="1" ht="12.75" x14ac:dyDescent="0.2">
      <c r="A1142" s="380">
        <v>40913</v>
      </c>
      <c r="B1142" s="380" t="s">
        <v>7530</v>
      </c>
      <c r="C1142" s="380" t="s">
        <v>6627</v>
      </c>
      <c r="D1142" s="382">
        <v>2459.6799999999998</v>
      </c>
    </row>
    <row r="1143" spans="1:4" s="380" customFormat="1" ht="12.75" x14ac:dyDescent="0.2">
      <c r="A1143" s="380">
        <v>1214</v>
      </c>
      <c r="B1143" s="380" t="s">
        <v>7531</v>
      </c>
      <c r="C1143" s="380" t="s">
        <v>6456</v>
      </c>
      <c r="D1143" s="381">
        <v>17.52</v>
      </c>
    </row>
    <row r="1144" spans="1:4" s="380" customFormat="1" ht="12.75" x14ac:dyDescent="0.2">
      <c r="A1144" s="380">
        <v>40915</v>
      </c>
      <c r="B1144" s="380" t="s">
        <v>7532</v>
      </c>
      <c r="C1144" s="380" t="s">
        <v>6627</v>
      </c>
      <c r="D1144" s="382">
        <v>3122</v>
      </c>
    </row>
    <row r="1145" spans="1:4" s="380" customFormat="1" ht="12.75" x14ac:dyDescent="0.2">
      <c r="A1145" s="380">
        <v>1213</v>
      </c>
      <c r="B1145" s="380" t="s">
        <v>7533</v>
      </c>
      <c r="C1145" s="380" t="s">
        <v>6456</v>
      </c>
      <c r="D1145" s="381">
        <v>17.52</v>
      </c>
    </row>
    <row r="1146" spans="1:4" s="380" customFormat="1" ht="12.75" x14ac:dyDescent="0.2">
      <c r="A1146" s="380">
        <v>40914</v>
      </c>
      <c r="B1146" s="380" t="s">
        <v>7534</v>
      </c>
      <c r="C1146" s="380" t="s">
        <v>6627</v>
      </c>
      <c r="D1146" s="382">
        <v>3122</v>
      </c>
    </row>
    <row r="1147" spans="1:4" s="380" customFormat="1" ht="12.75" x14ac:dyDescent="0.2">
      <c r="A1147" s="380">
        <v>5091</v>
      </c>
      <c r="B1147" s="380" t="s">
        <v>7535</v>
      </c>
      <c r="C1147" s="380" t="s">
        <v>6446</v>
      </c>
      <c r="D1147" s="381">
        <v>18.45</v>
      </c>
    </row>
    <row r="1148" spans="1:4" s="380" customFormat="1" ht="12.75" x14ac:dyDescent="0.2">
      <c r="A1148" s="380">
        <v>14615</v>
      </c>
      <c r="B1148" s="380" t="s">
        <v>7536</v>
      </c>
      <c r="C1148" s="380" t="s">
        <v>6446</v>
      </c>
      <c r="D1148" s="382">
        <v>3640.87</v>
      </c>
    </row>
    <row r="1149" spans="1:4" s="380" customFormat="1" ht="12.75" x14ac:dyDescent="0.2">
      <c r="A1149" s="380">
        <v>2711</v>
      </c>
      <c r="B1149" s="380" t="s">
        <v>7537</v>
      </c>
      <c r="C1149" s="380" t="s">
        <v>6446</v>
      </c>
      <c r="D1149" s="381">
        <v>179.9</v>
      </c>
    </row>
    <row r="1150" spans="1:4" s="380" customFormat="1" ht="12.75" x14ac:dyDescent="0.2">
      <c r="A1150" s="380">
        <v>37727</v>
      </c>
      <c r="B1150" s="380" t="s">
        <v>7538</v>
      </c>
      <c r="C1150" s="380" t="s">
        <v>6446</v>
      </c>
      <c r="D1150" s="382">
        <v>16180</v>
      </c>
    </row>
    <row r="1151" spans="1:4" s="380" customFormat="1" ht="12.75" x14ac:dyDescent="0.2">
      <c r="A1151" s="380">
        <v>37728</v>
      </c>
      <c r="B1151" s="380" t="s">
        <v>7539</v>
      </c>
      <c r="C1151" s="380" t="s">
        <v>6446</v>
      </c>
      <c r="D1151" s="382">
        <v>21950.49</v>
      </c>
    </row>
    <row r="1152" spans="1:4" s="380" customFormat="1" ht="12.75" x14ac:dyDescent="0.2">
      <c r="A1152" s="380">
        <v>37729</v>
      </c>
      <c r="B1152" s="380" t="s">
        <v>7540</v>
      </c>
      <c r="C1152" s="380" t="s">
        <v>6446</v>
      </c>
      <c r="D1152" s="382">
        <v>23760.83</v>
      </c>
    </row>
    <row r="1153" spans="1:4" s="380" customFormat="1" ht="12.75" x14ac:dyDescent="0.2">
      <c r="A1153" s="380">
        <v>37730</v>
      </c>
      <c r="B1153" s="380" t="s">
        <v>7541</v>
      </c>
      <c r="C1153" s="380" t="s">
        <v>6446</v>
      </c>
      <c r="D1153" s="382">
        <v>25571.18</v>
      </c>
    </row>
    <row r="1154" spans="1:4" s="380" customFormat="1" ht="12.75" x14ac:dyDescent="0.2">
      <c r="A1154" s="380">
        <v>37731</v>
      </c>
      <c r="B1154" s="380" t="s">
        <v>7542</v>
      </c>
      <c r="C1154" s="380" t="s">
        <v>6446</v>
      </c>
      <c r="D1154" s="382">
        <v>27381.53</v>
      </c>
    </row>
    <row r="1155" spans="1:4" s="380" customFormat="1" ht="12.75" x14ac:dyDescent="0.2">
      <c r="A1155" s="380">
        <v>37732</v>
      </c>
      <c r="B1155" s="380" t="s">
        <v>7543</v>
      </c>
      <c r="C1155" s="380" t="s">
        <v>6446</v>
      </c>
      <c r="D1155" s="382">
        <v>31228.53</v>
      </c>
    </row>
    <row r="1156" spans="1:4" s="380" customFormat="1" ht="12.75" x14ac:dyDescent="0.2">
      <c r="A1156" s="380">
        <v>42250</v>
      </c>
      <c r="B1156" s="380" t="s">
        <v>7544</v>
      </c>
      <c r="C1156" s="380" t="s">
        <v>7545</v>
      </c>
      <c r="D1156" s="382">
        <v>3639.92</v>
      </c>
    </row>
    <row r="1157" spans="1:4" s="380" customFormat="1" ht="12.75" x14ac:dyDescent="0.2">
      <c r="A1157" s="380">
        <v>42256</v>
      </c>
      <c r="B1157" s="380" t="s">
        <v>7546</v>
      </c>
      <c r="C1157" s="380" t="s">
        <v>6462</v>
      </c>
      <c r="D1157" s="381">
        <v>10.25</v>
      </c>
    </row>
    <row r="1158" spans="1:4" s="380" customFormat="1" ht="12.75" x14ac:dyDescent="0.2">
      <c r="A1158" s="380">
        <v>4743</v>
      </c>
      <c r="B1158" s="380" t="s">
        <v>7547</v>
      </c>
      <c r="C1158" s="380" t="s">
        <v>6624</v>
      </c>
      <c r="D1158" s="381">
        <v>78.97</v>
      </c>
    </row>
    <row r="1159" spans="1:4" s="380" customFormat="1" ht="12.75" x14ac:dyDescent="0.2">
      <c r="A1159" s="380">
        <v>4744</v>
      </c>
      <c r="B1159" s="380" t="s">
        <v>7548</v>
      </c>
      <c r="C1159" s="380" t="s">
        <v>6624</v>
      </c>
      <c r="D1159" s="381">
        <v>126.35</v>
      </c>
    </row>
    <row r="1160" spans="1:4" s="380" customFormat="1" ht="12.75" x14ac:dyDescent="0.2">
      <c r="A1160" s="380">
        <v>4745</v>
      </c>
      <c r="B1160" s="380" t="s">
        <v>7549</v>
      </c>
      <c r="C1160" s="380" t="s">
        <v>6624</v>
      </c>
      <c r="D1160" s="381">
        <v>151.54</v>
      </c>
    </row>
    <row r="1161" spans="1:4" s="380" customFormat="1" ht="12.75" x14ac:dyDescent="0.2">
      <c r="A1161" s="380">
        <v>36496</v>
      </c>
      <c r="B1161" s="380" t="s">
        <v>7550</v>
      </c>
      <c r="C1161" s="380" t="s">
        <v>6446</v>
      </c>
      <c r="D1161" s="382">
        <v>9244.1</v>
      </c>
    </row>
    <row r="1162" spans="1:4" s="380" customFormat="1" ht="12.75" x14ac:dyDescent="0.2">
      <c r="A1162" s="380">
        <v>10630</v>
      </c>
      <c r="B1162" s="380" t="s">
        <v>7551</v>
      </c>
      <c r="C1162" s="380" t="s">
        <v>6446</v>
      </c>
      <c r="D1162" s="382">
        <v>606495.9</v>
      </c>
    </row>
    <row r="1163" spans="1:4" s="380" customFormat="1" ht="12.75" x14ac:dyDescent="0.2">
      <c r="A1163" s="380">
        <v>37762</v>
      </c>
      <c r="B1163" s="380" t="s">
        <v>7552</v>
      </c>
      <c r="C1163" s="380" t="s">
        <v>6446</v>
      </c>
      <c r="D1163" s="382">
        <v>520154.58</v>
      </c>
    </row>
    <row r="1164" spans="1:4" s="380" customFormat="1" ht="12.75" x14ac:dyDescent="0.2">
      <c r="A1164" s="380">
        <v>37763</v>
      </c>
      <c r="B1164" s="380" t="s">
        <v>7553</v>
      </c>
      <c r="C1164" s="380" t="s">
        <v>6446</v>
      </c>
      <c r="D1164" s="382">
        <v>526472.16</v>
      </c>
    </row>
    <row r="1165" spans="1:4" s="380" customFormat="1" ht="12.75" x14ac:dyDescent="0.2">
      <c r="A1165" s="380">
        <v>41992</v>
      </c>
      <c r="B1165" s="380" t="s">
        <v>7554</v>
      </c>
      <c r="C1165" s="380" t="s">
        <v>6446</v>
      </c>
      <c r="D1165" s="382">
        <v>598493.63</v>
      </c>
    </row>
    <row r="1166" spans="1:4" s="380" customFormat="1" ht="12.75" x14ac:dyDescent="0.2">
      <c r="A1166" s="380">
        <v>13215</v>
      </c>
      <c r="B1166" s="380" t="s">
        <v>7555</v>
      </c>
      <c r="C1166" s="380" t="s">
        <v>6446</v>
      </c>
      <c r="D1166" s="382">
        <v>733902.21</v>
      </c>
    </row>
    <row r="1167" spans="1:4" s="380" customFormat="1" ht="12.75" x14ac:dyDescent="0.2">
      <c r="A1167" s="380">
        <v>4235</v>
      </c>
      <c r="B1167" s="380" t="s">
        <v>7556</v>
      </c>
      <c r="C1167" s="380" t="s">
        <v>6456</v>
      </c>
      <c r="D1167" s="381">
        <v>10.64</v>
      </c>
    </row>
    <row r="1168" spans="1:4" s="380" customFormat="1" ht="12.75" x14ac:dyDescent="0.2">
      <c r="A1168" s="380">
        <v>40976</v>
      </c>
      <c r="B1168" s="380" t="s">
        <v>7557</v>
      </c>
      <c r="C1168" s="380" t="s">
        <v>6627</v>
      </c>
      <c r="D1168" s="382">
        <v>1898.13</v>
      </c>
    </row>
    <row r="1169" spans="1:4" s="380" customFormat="1" ht="12.75" x14ac:dyDescent="0.2">
      <c r="A1169" s="380">
        <v>39013</v>
      </c>
      <c r="B1169" s="380" t="s">
        <v>7558</v>
      </c>
      <c r="C1169" s="380" t="s">
        <v>6446</v>
      </c>
      <c r="D1169" s="381">
        <v>1.43</v>
      </c>
    </row>
    <row r="1170" spans="1:4" s="380" customFormat="1" ht="12.75" x14ac:dyDescent="0.2">
      <c r="A1170" s="380">
        <v>43091</v>
      </c>
      <c r="B1170" s="380" t="s">
        <v>7559</v>
      </c>
      <c r="C1170" s="380" t="s">
        <v>6446</v>
      </c>
      <c r="D1170" s="382">
        <v>8257.99</v>
      </c>
    </row>
    <row r="1171" spans="1:4" s="380" customFormat="1" ht="12.75" x14ac:dyDescent="0.2">
      <c r="A1171" s="380">
        <v>43092</v>
      </c>
      <c r="B1171" s="380" t="s">
        <v>7560</v>
      </c>
      <c r="C1171" s="380" t="s">
        <v>6446</v>
      </c>
      <c r="D1171" s="382">
        <v>11010.66</v>
      </c>
    </row>
    <row r="1172" spans="1:4" s="380" customFormat="1" ht="12.75" x14ac:dyDescent="0.2">
      <c r="A1172" s="380">
        <v>43089</v>
      </c>
      <c r="B1172" s="380" t="s">
        <v>7561</v>
      </c>
      <c r="C1172" s="380" t="s">
        <v>6446</v>
      </c>
      <c r="D1172" s="382">
        <v>1918.92</v>
      </c>
    </row>
    <row r="1173" spans="1:4" s="380" customFormat="1" ht="12.75" x14ac:dyDescent="0.2">
      <c r="A1173" s="380">
        <v>43090</v>
      </c>
      <c r="B1173" s="380" t="s">
        <v>7562</v>
      </c>
      <c r="C1173" s="380" t="s">
        <v>6446</v>
      </c>
      <c r="D1173" s="382">
        <v>4234.87</v>
      </c>
    </row>
    <row r="1174" spans="1:4" s="380" customFormat="1" ht="12.75" x14ac:dyDescent="0.2">
      <c r="A1174" s="380">
        <v>41967</v>
      </c>
      <c r="B1174" s="380" t="s">
        <v>15091</v>
      </c>
      <c r="C1174" s="380" t="s">
        <v>6445</v>
      </c>
      <c r="D1174" s="381">
        <v>14.13</v>
      </c>
    </row>
    <row r="1175" spans="1:4" s="380" customFormat="1" ht="12.75" x14ac:dyDescent="0.2">
      <c r="A1175" s="380">
        <v>12760</v>
      </c>
      <c r="B1175" s="380" t="s">
        <v>7563</v>
      </c>
      <c r="C1175" s="380" t="s">
        <v>6447</v>
      </c>
      <c r="D1175" s="382">
        <v>1157.18</v>
      </c>
    </row>
    <row r="1176" spans="1:4" s="380" customFormat="1" ht="12.75" x14ac:dyDescent="0.2">
      <c r="A1176" s="380">
        <v>12759</v>
      </c>
      <c r="B1176" s="380" t="s">
        <v>7564</v>
      </c>
      <c r="C1176" s="380" t="s">
        <v>6447</v>
      </c>
      <c r="D1176" s="381">
        <v>771.44</v>
      </c>
    </row>
    <row r="1177" spans="1:4" s="380" customFormat="1" ht="12.75" x14ac:dyDescent="0.2">
      <c r="A1177" s="380">
        <v>43105</v>
      </c>
      <c r="B1177" s="380" t="s">
        <v>7565</v>
      </c>
      <c r="C1177" s="380" t="s">
        <v>6462</v>
      </c>
      <c r="D1177" s="381">
        <v>67.09</v>
      </c>
    </row>
    <row r="1178" spans="1:4" s="380" customFormat="1" ht="12.75" x14ac:dyDescent="0.2">
      <c r="A1178" s="380">
        <v>40424</v>
      </c>
      <c r="B1178" s="380" t="s">
        <v>7566</v>
      </c>
      <c r="C1178" s="380" t="s">
        <v>6462</v>
      </c>
      <c r="D1178" s="381">
        <v>17.04</v>
      </c>
    </row>
    <row r="1179" spans="1:4" s="380" customFormat="1" ht="12.75" x14ac:dyDescent="0.2">
      <c r="A1179" s="380">
        <v>1325</v>
      </c>
      <c r="B1179" s="380" t="s">
        <v>7567</v>
      </c>
      <c r="C1179" s="380" t="s">
        <v>6462</v>
      </c>
      <c r="D1179" s="381">
        <v>18.670000000000002</v>
      </c>
    </row>
    <row r="1180" spans="1:4" s="380" customFormat="1" ht="12.75" x14ac:dyDescent="0.2">
      <c r="A1180" s="380">
        <v>1327</v>
      </c>
      <c r="B1180" s="380" t="s">
        <v>7568</v>
      </c>
      <c r="C1180" s="380" t="s">
        <v>6462</v>
      </c>
      <c r="D1180" s="381">
        <v>19.88</v>
      </c>
    </row>
    <row r="1181" spans="1:4" s="380" customFormat="1" ht="12.75" x14ac:dyDescent="0.2">
      <c r="A1181" s="380">
        <v>1328</v>
      </c>
      <c r="B1181" s="380" t="s">
        <v>7569</v>
      </c>
      <c r="C1181" s="380" t="s">
        <v>6462</v>
      </c>
      <c r="D1181" s="381">
        <v>18.71</v>
      </c>
    </row>
    <row r="1182" spans="1:4" s="380" customFormat="1" ht="12.75" x14ac:dyDescent="0.2">
      <c r="A1182" s="380">
        <v>1321</v>
      </c>
      <c r="B1182" s="380" t="s">
        <v>7570</v>
      </c>
      <c r="C1182" s="380" t="s">
        <v>6462</v>
      </c>
      <c r="D1182" s="381">
        <v>17.329999999999998</v>
      </c>
    </row>
    <row r="1183" spans="1:4" s="380" customFormat="1" ht="12.75" x14ac:dyDescent="0.2">
      <c r="A1183" s="380">
        <v>1318</v>
      </c>
      <c r="B1183" s="380" t="s">
        <v>7571</v>
      </c>
      <c r="C1183" s="380" t="s">
        <v>6462</v>
      </c>
      <c r="D1183" s="381">
        <v>17.34</v>
      </c>
    </row>
    <row r="1184" spans="1:4" s="380" customFormat="1" ht="12.75" x14ac:dyDescent="0.2">
      <c r="A1184" s="380">
        <v>1322</v>
      </c>
      <c r="B1184" s="380" t="s">
        <v>7572</v>
      </c>
      <c r="C1184" s="380" t="s">
        <v>6462</v>
      </c>
      <c r="D1184" s="381">
        <v>18.32</v>
      </c>
    </row>
    <row r="1185" spans="1:4" s="380" customFormat="1" ht="12.75" x14ac:dyDescent="0.2">
      <c r="A1185" s="380">
        <v>1323</v>
      </c>
      <c r="B1185" s="380" t="s">
        <v>7573</v>
      </c>
      <c r="C1185" s="380" t="s">
        <v>6462</v>
      </c>
      <c r="D1185" s="381">
        <v>18.32</v>
      </c>
    </row>
    <row r="1186" spans="1:4" s="380" customFormat="1" ht="12.75" x14ac:dyDescent="0.2">
      <c r="A1186" s="380">
        <v>1319</v>
      </c>
      <c r="B1186" s="380" t="s">
        <v>7574</v>
      </c>
      <c r="C1186" s="380" t="s">
        <v>6462</v>
      </c>
      <c r="D1186" s="381">
        <v>15.44</v>
      </c>
    </row>
    <row r="1187" spans="1:4" s="380" customFormat="1" ht="12.75" x14ac:dyDescent="0.2">
      <c r="A1187" s="380">
        <v>11026</v>
      </c>
      <c r="B1187" s="380" t="s">
        <v>7575</v>
      </c>
      <c r="C1187" s="380" t="s">
        <v>6462</v>
      </c>
      <c r="D1187" s="381">
        <v>21.24</v>
      </c>
    </row>
    <row r="1188" spans="1:4" s="380" customFormat="1" ht="12.75" x14ac:dyDescent="0.2">
      <c r="A1188" s="380">
        <v>11027</v>
      </c>
      <c r="B1188" s="380" t="s">
        <v>7576</v>
      </c>
      <c r="C1188" s="380" t="s">
        <v>6462</v>
      </c>
      <c r="D1188" s="381">
        <v>22.1</v>
      </c>
    </row>
    <row r="1189" spans="1:4" s="380" customFormat="1" ht="12.75" x14ac:dyDescent="0.2">
      <c r="A1189" s="380">
        <v>11046</v>
      </c>
      <c r="B1189" s="380" t="s">
        <v>7577</v>
      </c>
      <c r="C1189" s="380" t="s">
        <v>6462</v>
      </c>
      <c r="D1189" s="381">
        <v>21.17</v>
      </c>
    </row>
    <row r="1190" spans="1:4" s="380" customFormat="1" ht="12.75" x14ac:dyDescent="0.2">
      <c r="A1190" s="380">
        <v>11047</v>
      </c>
      <c r="B1190" s="380" t="s">
        <v>7578</v>
      </c>
      <c r="C1190" s="380" t="s">
        <v>6462</v>
      </c>
      <c r="D1190" s="381">
        <v>23.08</v>
      </c>
    </row>
    <row r="1191" spans="1:4" s="380" customFormat="1" ht="12.75" x14ac:dyDescent="0.2">
      <c r="A1191" s="380">
        <v>43668</v>
      </c>
      <c r="B1191" s="380" t="s">
        <v>7579</v>
      </c>
      <c r="C1191" s="380" t="s">
        <v>6462</v>
      </c>
      <c r="D1191" s="381">
        <v>20.37</v>
      </c>
    </row>
    <row r="1192" spans="1:4" s="380" customFormat="1" ht="12.75" x14ac:dyDescent="0.2">
      <c r="A1192" s="380">
        <v>11049</v>
      </c>
      <c r="B1192" s="380" t="s">
        <v>7580</v>
      </c>
      <c r="C1192" s="380" t="s">
        <v>6462</v>
      </c>
      <c r="D1192" s="381">
        <v>22.06</v>
      </c>
    </row>
    <row r="1193" spans="1:4" s="380" customFormat="1" ht="12.75" x14ac:dyDescent="0.2">
      <c r="A1193" s="380">
        <v>43106</v>
      </c>
      <c r="B1193" s="380" t="s">
        <v>7581</v>
      </c>
      <c r="C1193" s="380" t="s">
        <v>6462</v>
      </c>
      <c r="D1193" s="381">
        <v>22.2</v>
      </c>
    </row>
    <row r="1194" spans="1:4" s="380" customFormat="1" ht="12.75" x14ac:dyDescent="0.2">
      <c r="A1194" s="380">
        <v>11051</v>
      </c>
      <c r="B1194" s="380" t="s">
        <v>7582</v>
      </c>
      <c r="C1194" s="380" t="s">
        <v>6462</v>
      </c>
      <c r="D1194" s="381">
        <v>23.16</v>
      </c>
    </row>
    <row r="1195" spans="1:4" s="380" customFormat="1" ht="12.75" x14ac:dyDescent="0.2">
      <c r="A1195" s="380">
        <v>11061</v>
      </c>
      <c r="B1195" s="380" t="s">
        <v>7583</v>
      </c>
      <c r="C1195" s="380" t="s">
        <v>6462</v>
      </c>
      <c r="D1195" s="381">
        <v>27.79</v>
      </c>
    </row>
    <row r="1196" spans="1:4" s="380" customFormat="1" ht="12.75" x14ac:dyDescent="0.2">
      <c r="A1196" s="380">
        <v>43667</v>
      </c>
      <c r="B1196" s="380" t="s">
        <v>7584</v>
      </c>
      <c r="C1196" s="380" t="s">
        <v>6462</v>
      </c>
      <c r="D1196" s="381">
        <v>20.2</v>
      </c>
    </row>
    <row r="1197" spans="1:4" s="380" customFormat="1" ht="12.75" x14ac:dyDescent="0.2">
      <c r="A1197" s="380">
        <v>1333</v>
      </c>
      <c r="B1197" s="380" t="s">
        <v>7585</v>
      </c>
      <c r="C1197" s="380" t="s">
        <v>6462</v>
      </c>
      <c r="D1197" s="381">
        <v>16.82</v>
      </c>
    </row>
    <row r="1198" spans="1:4" s="380" customFormat="1" ht="12.75" x14ac:dyDescent="0.2">
      <c r="A1198" s="380">
        <v>1330</v>
      </c>
      <c r="B1198" s="380" t="s">
        <v>7586</v>
      </c>
      <c r="C1198" s="380" t="s">
        <v>6462</v>
      </c>
      <c r="D1198" s="381">
        <v>16.670000000000002</v>
      </c>
    </row>
    <row r="1199" spans="1:4" s="380" customFormat="1" ht="12.75" x14ac:dyDescent="0.2">
      <c r="A1199" s="380">
        <v>10957</v>
      </c>
      <c r="B1199" s="380" t="s">
        <v>7587</v>
      </c>
      <c r="C1199" s="380" t="s">
        <v>6462</v>
      </c>
      <c r="D1199" s="381">
        <v>19.22</v>
      </c>
    </row>
    <row r="1200" spans="1:4" s="380" customFormat="1" ht="12.75" x14ac:dyDescent="0.2">
      <c r="A1200" s="380">
        <v>1332</v>
      </c>
      <c r="B1200" s="380" t="s">
        <v>7588</v>
      </c>
      <c r="C1200" s="380" t="s">
        <v>6462</v>
      </c>
      <c r="D1200" s="381">
        <v>17.09</v>
      </c>
    </row>
    <row r="1201" spans="1:4" s="380" customFormat="1" ht="12.75" x14ac:dyDescent="0.2">
      <c r="A1201" s="380">
        <v>1334</v>
      </c>
      <c r="B1201" s="380" t="s">
        <v>7589</v>
      </c>
      <c r="C1201" s="380" t="s">
        <v>6462</v>
      </c>
      <c r="D1201" s="381">
        <v>18.95</v>
      </c>
    </row>
    <row r="1202" spans="1:4" s="380" customFormat="1" ht="12.75" x14ac:dyDescent="0.2">
      <c r="A1202" s="380">
        <v>1335</v>
      </c>
      <c r="B1202" s="380" t="s">
        <v>7590</v>
      </c>
      <c r="C1202" s="380" t="s">
        <v>6462</v>
      </c>
      <c r="D1202" s="381">
        <v>19.579999999999998</v>
      </c>
    </row>
    <row r="1203" spans="1:4" s="380" customFormat="1" ht="12.75" x14ac:dyDescent="0.2">
      <c r="A1203" s="380">
        <v>40425</v>
      </c>
      <c r="B1203" s="380" t="s">
        <v>7591</v>
      </c>
      <c r="C1203" s="380" t="s">
        <v>6462</v>
      </c>
      <c r="D1203" s="381">
        <v>16.760000000000002</v>
      </c>
    </row>
    <row r="1204" spans="1:4" s="380" customFormat="1" ht="12.75" x14ac:dyDescent="0.2">
      <c r="A1204" s="380">
        <v>1337</v>
      </c>
      <c r="B1204" s="380" t="s">
        <v>7592</v>
      </c>
      <c r="C1204" s="380" t="s">
        <v>6462</v>
      </c>
      <c r="D1204" s="381">
        <v>19.22</v>
      </c>
    </row>
    <row r="1205" spans="1:4" s="380" customFormat="1" ht="12.75" x14ac:dyDescent="0.2">
      <c r="A1205" s="380">
        <v>1338</v>
      </c>
      <c r="B1205" s="380" t="s">
        <v>7593</v>
      </c>
      <c r="C1205" s="380" t="s">
        <v>6447</v>
      </c>
      <c r="D1205" s="381">
        <v>38.840000000000003</v>
      </c>
    </row>
    <row r="1206" spans="1:4" s="380" customFormat="1" ht="12.75" x14ac:dyDescent="0.2">
      <c r="A1206" s="380">
        <v>1340</v>
      </c>
      <c r="B1206" s="380" t="s">
        <v>7594</v>
      </c>
      <c r="C1206" s="380" t="s">
        <v>6447</v>
      </c>
      <c r="D1206" s="381">
        <v>44.9</v>
      </c>
    </row>
    <row r="1207" spans="1:4" s="380" customFormat="1" ht="12.75" x14ac:dyDescent="0.2">
      <c r="A1207" s="380">
        <v>1341</v>
      </c>
      <c r="B1207" s="380" t="s">
        <v>7595</v>
      </c>
      <c r="C1207" s="380" t="s">
        <v>6447</v>
      </c>
      <c r="D1207" s="381">
        <v>43.25</v>
      </c>
    </row>
    <row r="1208" spans="1:4" s="380" customFormat="1" ht="12.75" x14ac:dyDescent="0.2">
      <c r="A1208" s="380">
        <v>11134</v>
      </c>
      <c r="B1208" s="380" t="s">
        <v>7596</v>
      </c>
      <c r="C1208" s="380" t="s">
        <v>6447</v>
      </c>
      <c r="D1208" s="381">
        <v>46.47</v>
      </c>
    </row>
    <row r="1209" spans="1:4" s="380" customFormat="1" ht="12.75" x14ac:dyDescent="0.2">
      <c r="A1209" s="380">
        <v>11135</v>
      </c>
      <c r="B1209" s="380" t="s">
        <v>7597</v>
      </c>
      <c r="C1209" s="380" t="s">
        <v>6447</v>
      </c>
      <c r="D1209" s="381">
        <v>56.65</v>
      </c>
    </row>
    <row r="1210" spans="1:4" s="380" customFormat="1" ht="12.75" x14ac:dyDescent="0.2">
      <c r="A1210" s="380">
        <v>11136</v>
      </c>
      <c r="B1210" s="380" t="s">
        <v>7598</v>
      </c>
      <c r="C1210" s="380" t="s">
        <v>6447</v>
      </c>
      <c r="D1210" s="381">
        <v>61.27</v>
      </c>
    </row>
    <row r="1211" spans="1:4" s="380" customFormat="1" ht="12.75" x14ac:dyDescent="0.2">
      <c r="A1211" s="380">
        <v>34743</v>
      </c>
      <c r="B1211" s="380" t="s">
        <v>7599</v>
      </c>
      <c r="C1211" s="380" t="s">
        <v>6447</v>
      </c>
      <c r="D1211" s="381">
        <v>78</v>
      </c>
    </row>
    <row r="1212" spans="1:4" s="380" customFormat="1" ht="12.75" x14ac:dyDescent="0.2">
      <c r="A1212" s="380">
        <v>11137</v>
      </c>
      <c r="B1212" s="380" t="s">
        <v>7600</v>
      </c>
      <c r="C1212" s="380" t="s">
        <v>6447</v>
      </c>
      <c r="D1212" s="381">
        <v>86.99</v>
      </c>
    </row>
    <row r="1213" spans="1:4" s="380" customFormat="1" ht="12.75" x14ac:dyDescent="0.2">
      <c r="A1213" s="380">
        <v>34745</v>
      </c>
      <c r="B1213" s="380" t="s">
        <v>7601</v>
      </c>
      <c r="C1213" s="380" t="s">
        <v>6447</v>
      </c>
      <c r="D1213" s="381">
        <v>99.13</v>
      </c>
    </row>
    <row r="1214" spans="1:4" s="380" customFormat="1" ht="12.75" x14ac:dyDescent="0.2">
      <c r="A1214" s="380">
        <v>34746</v>
      </c>
      <c r="B1214" s="380" t="s">
        <v>7602</v>
      </c>
      <c r="C1214" s="380" t="s">
        <v>6447</v>
      </c>
      <c r="D1214" s="381">
        <v>25.53</v>
      </c>
    </row>
    <row r="1215" spans="1:4" s="380" customFormat="1" ht="12.75" x14ac:dyDescent="0.2">
      <c r="A1215" s="380">
        <v>1360</v>
      </c>
      <c r="B1215" s="380" t="s">
        <v>7603</v>
      </c>
      <c r="C1215" s="380" t="s">
        <v>6447</v>
      </c>
      <c r="D1215" s="381">
        <v>31.53</v>
      </c>
    </row>
    <row r="1216" spans="1:4" s="380" customFormat="1" ht="12.75" x14ac:dyDescent="0.2">
      <c r="A1216" s="380">
        <v>1346</v>
      </c>
      <c r="B1216" s="380" t="s">
        <v>7604</v>
      </c>
      <c r="C1216" s="380" t="s">
        <v>6447</v>
      </c>
      <c r="D1216" s="381">
        <v>57.75</v>
      </c>
    </row>
    <row r="1217" spans="1:4" s="380" customFormat="1" ht="12.75" x14ac:dyDescent="0.2">
      <c r="A1217" s="380">
        <v>1345</v>
      </c>
      <c r="B1217" s="380" t="s">
        <v>7605</v>
      </c>
      <c r="C1217" s="380" t="s">
        <v>6447</v>
      </c>
      <c r="D1217" s="381">
        <v>93.56</v>
      </c>
    </row>
    <row r="1218" spans="1:4" s="380" customFormat="1" ht="12.75" x14ac:dyDescent="0.2">
      <c r="A1218" s="380">
        <v>1347</v>
      </c>
      <c r="B1218" s="380" t="s">
        <v>7606</v>
      </c>
      <c r="C1218" s="380" t="s">
        <v>6447</v>
      </c>
      <c r="D1218" s="381">
        <v>69</v>
      </c>
    </row>
    <row r="1219" spans="1:4" s="380" customFormat="1" ht="12.75" x14ac:dyDescent="0.2">
      <c r="A1219" s="380">
        <v>1355</v>
      </c>
      <c r="B1219" s="380" t="s">
        <v>7607</v>
      </c>
      <c r="C1219" s="380" t="s">
        <v>6447</v>
      </c>
      <c r="D1219" s="381">
        <v>46.31</v>
      </c>
    </row>
    <row r="1220" spans="1:4" s="380" customFormat="1" ht="12.75" x14ac:dyDescent="0.2">
      <c r="A1220" s="380">
        <v>1358</v>
      </c>
      <c r="B1220" s="380" t="s">
        <v>7608</v>
      </c>
      <c r="C1220" s="380" t="s">
        <v>6447</v>
      </c>
      <c r="D1220" s="381">
        <v>53.65</v>
      </c>
    </row>
    <row r="1221" spans="1:4" s="380" customFormat="1" ht="12.75" x14ac:dyDescent="0.2">
      <c r="A1221" s="380">
        <v>34659</v>
      </c>
      <c r="B1221" s="380" t="s">
        <v>7609</v>
      </c>
      <c r="C1221" s="380" t="s">
        <v>6447</v>
      </c>
      <c r="D1221" s="381">
        <v>42.58</v>
      </c>
    </row>
    <row r="1222" spans="1:4" s="380" customFormat="1" ht="12.75" x14ac:dyDescent="0.2">
      <c r="A1222" s="380">
        <v>34514</v>
      </c>
      <c r="B1222" s="380" t="s">
        <v>7610</v>
      </c>
      <c r="C1222" s="380" t="s">
        <v>6447</v>
      </c>
      <c r="D1222" s="381">
        <v>47.16</v>
      </c>
    </row>
    <row r="1223" spans="1:4" s="380" customFormat="1" ht="12.75" x14ac:dyDescent="0.2">
      <c r="A1223" s="380">
        <v>34660</v>
      </c>
      <c r="B1223" s="380" t="s">
        <v>7611</v>
      </c>
      <c r="C1223" s="380" t="s">
        <v>6447</v>
      </c>
      <c r="D1223" s="381">
        <v>59.85</v>
      </c>
    </row>
    <row r="1224" spans="1:4" s="380" customFormat="1" ht="12.75" x14ac:dyDescent="0.2">
      <c r="A1224" s="380">
        <v>34661</v>
      </c>
      <c r="B1224" s="380" t="s">
        <v>7612</v>
      </c>
      <c r="C1224" s="380" t="s">
        <v>6447</v>
      </c>
      <c r="D1224" s="381">
        <v>85.96</v>
      </c>
    </row>
    <row r="1225" spans="1:4" s="380" customFormat="1" ht="12.75" x14ac:dyDescent="0.2">
      <c r="A1225" s="380">
        <v>34667</v>
      </c>
      <c r="B1225" s="380" t="s">
        <v>7613</v>
      </c>
      <c r="C1225" s="380" t="s">
        <v>6447</v>
      </c>
      <c r="D1225" s="381">
        <v>31.13</v>
      </c>
    </row>
    <row r="1226" spans="1:4" s="380" customFormat="1" ht="12.75" x14ac:dyDescent="0.2">
      <c r="A1226" s="380">
        <v>34668</v>
      </c>
      <c r="B1226" s="380" t="s">
        <v>7614</v>
      </c>
      <c r="C1226" s="380" t="s">
        <v>6447</v>
      </c>
      <c r="D1226" s="381">
        <v>40.68</v>
      </c>
    </row>
    <row r="1227" spans="1:4" s="380" customFormat="1" ht="12.75" x14ac:dyDescent="0.2">
      <c r="A1227" s="380">
        <v>34741</v>
      </c>
      <c r="B1227" s="380" t="s">
        <v>7615</v>
      </c>
      <c r="C1227" s="380" t="s">
        <v>6447</v>
      </c>
      <c r="D1227" s="381">
        <v>44.76</v>
      </c>
    </row>
    <row r="1228" spans="1:4" s="380" customFormat="1" ht="12.75" x14ac:dyDescent="0.2">
      <c r="A1228" s="380">
        <v>34664</v>
      </c>
      <c r="B1228" s="380" t="s">
        <v>7616</v>
      </c>
      <c r="C1228" s="380" t="s">
        <v>6447</v>
      </c>
      <c r="D1228" s="381">
        <v>48.84</v>
      </c>
    </row>
    <row r="1229" spans="1:4" s="380" customFormat="1" ht="12.75" x14ac:dyDescent="0.2">
      <c r="A1229" s="380">
        <v>34665</v>
      </c>
      <c r="B1229" s="380" t="s">
        <v>7617</v>
      </c>
      <c r="C1229" s="380" t="s">
        <v>6447</v>
      </c>
      <c r="D1229" s="381">
        <v>60.63</v>
      </c>
    </row>
    <row r="1230" spans="1:4" s="380" customFormat="1" ht="12.75" x14ac:dyDescent="0.2">
      <c r="A1230" s="380">
        <v>34666</v>
      </c>
      <c r="B1230" s="380" t="s">
        <v>7618</v>
      </c>
      <c r="C1230" s="380" t="s">
        <v>6447</v>
      </c>
      <c r="D1230" s="381">
        <v>91.58</v>
      </c>
    </row>
    <row r="1231" spans="1:4" s="380" customFormat="1" ht="12.75" x14ac:dyDescent="0.2">
      <c r="A1231" s="380">
        <v>34669</v>
      </c>
      <c r="B1231" s="380" t="s">
        <v>7619</v>
      </c>
      <c r="C1231" s="380" t="s">
        <v>6447</v>
      </c>
      <c r="D1231" s="381">
        <v>33.58</v>
      </c>
    </row>
    <row r="1232" spans="1:4" s="380" customFormat="1" ht="12.75" x14ac:dyDescent="0.2">
      <c r="A1232" s="380">
        <v>34670</v>
      </c>
      <c r="B1232" s="380" t="s">
        <v>7620</v>
      </c>
      <c r="C1232" s="380" t="s">
        <v>6447</v>
      </c>
      <c r="D1232" s="381">
        <v>41.07</v>
      </c>
    </row>
    <row r="1233" spans="1:4" s="380" customFormat="1" ht="12.75" x14ac:dyDescent="0.2">
      <c r="A1233" s="380">
        <v>34671</v>
      </c>
      <c r="B1233" s="380" t="s">
        <v>7621</v>
      </c>
      <c r="C1233" s="380" t="s">
        <v>6447</v>
      </c>
      <c r="D1233" s="381">
        <v>34.28</v>
      </c>
    </row>
    <row r="1234" spans="1:4" s="380" customFormat="1" ht="12.75" x14ac:dyDescent="0.2">
      <c r="A1234" s="380">
        <v>34672</v>
      </c>
      <c r="B1234" s="380" t="s">
        <v>7622</v>
      </c>
      <c r="C1234" s="380" t="s">
        <v>6447</v>
      </c>
      <c r="D1234" s="381">
        <v>36.15</v>
      </c>
    </row>
    <row r="1235" spans="1:4" s="380" customFormat="1" ht="12.75" x14ac:dyDescent="0.2">
      <c r="A1235" s="380">
        <v>34673</v>
      </c>
      <c r="B1235" s="380" t="s">
        <v>7623</v>
      </c>
      <c r="C1235" s="380" t="s">
        <v>6447</v>
      </c>
      <c r="D1235" s="381">
        <v>44.11</v>
      </c>
    </row>
    <row r="1236" spans="1:4" s="380" customFormat="1" ht="12.75" x14ac:dyDescent="0.2">
      <c r="A1236" s="380">
        <v>34674</v>
      </c>
      <c r="B1236" s="380" t="s">
        <v>7624</v>
      </c>
      <c r="C1236" s="380" t="s">
        <v>6447</v>
      </c>
      <c r="D1236" s="381">
        <v>58.64</v>
      </c>
    </row>
    <row r="1237" spans="1:4" s="380" customFormat="1" ht="12.75" x14ac:dyDescent="0.2">
      <c r="A1237" s="380">
        <v>34675</v>
      </c>
      <c r="B1237" s="380" t="s">
        <v>7625</v>
      </c>
      <c r="C1237" s="380" t="s">
        <v>6447</v>
      </c>
      <c r="D1237" s="381">
        <v>71.5</v>
      </c>
    </row>
    <row r="1238" spans="1:4" s="380" customFormat="1" ht="12.75" x14ac:dyDescent="0.2">
      <c r="A1238" s="380">
        <v>34676</v>
      </c>
      <c r="B1238" s="380" t="s">
        <v>7626</v>
      </c>
      <c r="C1238" s="380" t="s">
        <v>6447</v>
      </c>
      <c r="D1238" s="381">
        <v>20.58</v>
      </c>
    </row>
    <row r="1239" spans="1:4" s="380" customFormat="1" ht="12.75" x14ac:dyDescent="0.2">
      <c r="A1239" s="380">
        <v>34677</v>
      </c>
      <c r="B1239" s="380" t="s">
        <v>7627</v>
      </c>
      <c r="C1239" s="380" t="s">
        <v>6447</v>
      </c>
      <c r="D1239" s="381">
        <v>27.67</v>
      </c>
    </row>
    <row r="1240" spans="1:4" s="380" customFormat="1" ht="12.75" x14ac:dyDescent="0.2">
      <c r="A1240" s="380">
        <v>43126</v>
      </c>
      <c r="B1240" s="380" t="s">
        <v>7628</v>
      </c>
      <c r="C1240" s="380" t="s">
        <v>6447</v>
      </c>
      <c r="D1240" s="381">
        <v>150.25</v>
      </c>
    </row>
    <row r="1241" spans="1:4" s="380" customFormat="1" ht="12.75" x14ac:dyDescent="0.2">
      <c r="A1241" s="380">
        <v>43124</v>
      </c>
      <c r="B1241" s="380" t="s">
        <v>7629</v>
      </c>
      <c r="C1241" s="380" t="s">
        <v>6447</v>
      </c>
      <c r="D1241" s="381">
        <v>175.44</v>
      </c>
    </row>
    <row r="1242" spans="1:4" s="380" customFormat="1" ht="12.75" x14ac:dyDescent="0.2">
      <c r="A1242" s="380">
        <v>43125</v>
      </c>
      <c r="B1242" s="380" t="s">
        <v>7630</v>
      </c>
      <c r="C1242" s="380" t="s">
        <v>6447</v>
      </c>
      <c r="D1242" s="381">
        <v>227.52</v>
      </c>
    </row>
    <row r="1243" spans="1:4" s="380" customFormat="1" ht="12.75" x14ac:dyDescent="0.2">
      <c r="A1243" s="380">
        <v>40623</v>
      </c>
      <c r="B1243" s="380" t="s">
        <v>7631</v>
      </c>
      <c r="C1243" s="380" t="s">
        <v>6896</v>
      </c>
      <c r="D1243" s="381">
        <v>187.11</v>
      </c>
    </row>
    <row r="1244" spans="1:4" s="380" customFormat="1" ht="12.75" x14ac:dyDescent="0.2">
      <c r="A1244" s="380">
        <v>43701</v>
      </c>
      <c r="B1244" s="380" t="s">
        <v>7632</v>
      </c>
      <c r="C1244" s="380" t="s">
        <v>6462</v>
      </c>
      <c r="D1244" s="381">
        <v>42.16</v>
      </c>
    </row>
    <row r="1245" spans="1:4" s="380" customFormat="1" ht="12.75" x14ac:dyDescent="0.2">
      <c r="A1245" s="380">
        <v>12083</v>
      </c>
      <c r="B1245" s="380" t="s">
        <v>7633</v>
      </c>
      <c r="C1245" s="380" t="s">
        <v>6446</v>
      </c>
      <c r="D1245" s="381">
        <v>476.09</v>
      </c>
    </row>
    <row r="1246" spans="1:4" s="380" customFormat="1" ht="12.75" x14ac:dyDescent="0.2">
      <c r="A1246" s="380">
        <v>12081</v>
      </c>
      <c r="B1246" s="380" t="s">
        <v>7634</v>
      </c>
      <c r="C1246" s="380" t="s">
        <v>6446</v>
      </c>
      <c r="D1246" s="381">
        <v>161</v>
      </c>
    </row>
    <row r="1247" spans="1:4" s="380" customFormat="1" ht="12.75" x14ac:dyDescent="0.2">
      <c r="A1247" s="380">
        <v>12082</v>
      </c>
      <c r="B1247" s="380" t="s">
        <v>7635</v>
      </c>
      <c r="C1247" s="380" t="s">
        <v>6446</v>
      </c>
      <c r="D1247" s="381">
        <v>253.03</v>
      </c>
    </row>
    <row r="1248" spans="1:4" s="380" customFormat="1" ht="12.75" x14ac:dyDescent="0.2">
      <c r="A1248" s="380">
        <v>13354</v>
      </c>
      <c r="B1248" s="380" t="s">
        <v>7636</v>
      </c>
      <c r="C1248" s="380" t="s">
        <v>6446</v>
      </c>
      <c r="D1248" s="381">
        <v>377.9</v>
      </c>
    </row>
    <row r="1249" spans="1:4" s="380" customFormat="1" ht="12.75" x14ac:dyDescent="0.2">
      <c r="A1249" s="380">
        <v>14057</v>
      </c>
      <c r="B1249" s="380" t="s">
        <v>7637</v>
      </c>
      <c r="C1249" s="380" t="s">
        <v>6446</v>
      </c>
      <c r="D1249" s="381">
        <v>210.99</v>
      </c>
    </row>
    <row r="1250" spans="1:4" s="380" customFormat="1" ht="12.75" x14ac:dyDescent="0.2">
      <c r="A1250" s="380">
        <v>14058</v>
      </c>
      <c r="B1250" s="380" t="s">
        <v>7638</v>
      </c>
      <c r="C1250" s="380" t="s">
        <v>6446</v>
      </c>
      <c r="D1250" s="381">
        <v>332.83</v>
      </c>
    </row>
    <row r="1251" spans="1:4" s="380" customFormat="1" ht="12.75" x14ac:dyDescent="0.2">
      <c r="A1251" s="380">
        <v>20971</v>
      </c>
      <c r="B1251" s="380" t="s">
        <v>7639</v>
      </c>
      <c r="C1251" s="380" t="s">
        <v>6446</v>
      </c>
      <c r="D1251" s="381">
        <v>14.28</v>
      </c>
    </row>
    <row r="1252" spans="1:4" s="380" customFormat="1" ht="12.75" x14ac:dyDescent="0.2">
      <c r="A1252" s="380">
        <v>5047</v>
      </c>
      <c r="B1252" s="380" t="s">
        <v>7640</v>
      </c>
      <c r="C1252" s="380" t="s">
        <v>6446</v>
      </c>
      <c r="D1252" s="381">
        <v>226.76</v>
      </c>
    </row>
    <row r="1253" spans="1:4" s="380" customFormat="1" ht="12.75" x14ac:dyDescent="0.2">
      <c r="A1253" s="380">
        <v>13369</v>
      </c>
      <c r="B1253" s="380" t="s">
        <v>7641</v>
      </c>
      <c r="C1253" s="380" t="s">
        <v>6446</v>
      </c>
      <c r="D1253" s="381">
        <v>245.98</v>
      </c>
    </row>
    <row r="1254" spans="1:4" s="380" customFormat="1" ht="12.75" x14ac:dyDescent="0.2">
      <c r="A1254" s="380">
        <v>13370</v>
      </c>
      <c r="B1254" s="380" t="s">
        <v>7642</v>
      </c>
      <c r="C1254" s="380" t="s">
        <v>6446</v>
      </c>
      <c r="D1254" s="381">
        <v>340.98</v>
      </c>
    </row>
    <row r="1255" spans="1:4" s="380" customFormat="1" ht="12.75" x14ac:dyDescent="0.2">
      <c r="A1255" s="380">
        <v>13279</v>
      </c>
      <c r="B1255" s="380" t="s">
        <v>7643</v>
      </c>
      <c r="C1255" s="380" t="s">
        <v>6462</v>
      </c>
      <c r="D1255" s="381">
        <v>14.82</v>
      </c>
    </row>
    <row r="1256" spans="1:4" s="380" customFormat="1" ht="12.75" x14ac:dyDescent="0.2">
      <c r="A1256" s="380">
        <v>11977</v>
      </c>
      <c r="B1256" s="380" t="s">
        <v>7644</v>
      </c>
      <c r="C1256" s="380" t="s">
        <v>6446</v>
      </c>
      <c r="D1256" s="381">
        <v>7.68</v>
      </c>
    </row>
    <row r="1257" spans="1:4" s="380" customFormat="1" ht="12.75" x14ac:dyDescent="0.2">
      <c r="A1257" s="380">
        <v>11975</v>
      </c>
      <c r="B1257" s="380" t="s">
        <v>7645</v>
      </c>
      <c r="C1257" s="380" t="s">
        <v>6446</v>
      </c>
      <c r="D1257" s="381">
        <v>16.829999999999998</v>
      </c>
    </row>
    <row r="1258" spans="1:4" s="380" customFormat="1" ht="12.75" x14ac:dyDescent="0.2">
      <c r="A1258" s="380">
        <v>39746</v>
      </c>
      <c r="B1258" s="380" t="s">
        <v>7646</v>
      </c>
      <c r="C1258" s="380" t="s">
        <v>6446</v>
      </c>
      <c r="D1258" s="381">
        <v>187.31</v>
      </c>
    </row>
    <row r="1259" spans="1:4" s="380" customFormat="1" ht="12.75" x14ac:dyDescent="0.2">
      <c r="A1259" s="380">
        <v>11976</v>
      </c>
      <c r="B1259" s="380" t="s">
        <v>7647</v>
      </c>
      <c r="C1259" s="380" t="s">
        <v>6446</v>
      </c>
      <c r="D1259" s="381">
        <v>0.86</v>
      </c>
    </row>
    <row r="1260" spans="1:4" s="380" customFormat="1" ht="12.75" x14ac:dyDescent="0.2">
      <c r="A1260" s="380">
        <v>1368</v>
      </c>
      <c r="B1260" s="380" t="s">
        <v>7648</v>
      </c>
      <c r="C1260" s="380" t="s">
        <v>6446</v>
      </c>
      <c r="D1260" s="381">
        <v>61.25</v>
      </c>
    </row>
    <row r="1261" spans="1:4" s="380" customFormat="1" ht="12.75" x14ac:dyDescent="0.2">
      <c r="A1261" s="380">
        <v>1367</v>
      </c>
      <c r="B1261" s="380" t="s">
        <v>7649</v>
      </c>
      <c r="C1261" s="380" t="s">
        <v>6446</v>
      </c>
      <c r="D1261" s="381">
        <v>198.12</v>
      </c>
    </row>
    <row r="1262" spans="1:4" s="380" customFormat="1" ht="12.75" x14ac:dyDescent="0.2">
      <c r="A1262" s="380">
        <v>41899</v>
      </c>
      <c r="B1262" s="380" t="s">
        <v>7650</v>
      </c>
      <c r="C1262" s="380" t="s">
        <v>7545</v>
      </c>
      <c r="D1262" s="382">
        <v>4817.46</v>
      </c>
    </row>
    <row r="1263" spans="1:4" s="380" customFormat="1" ht="12.75" x14ac:dyDescent="0.2">
      <c r="A1263" s="380">
        <v>1380</v>
      </c>
      <c r="B1263" s="380" t="s">
        <v>7651</v>
      </c>
      <c r="C1263" s="380" t="s">
        <v>6462</v>
      </c>
      <c r="D1263" s="381">
        <v>1.85</v>
      </c>
    </row>
    <row r="1264" spans="1:4" s="380" customFormat="1" ht="12.75" x14ac:dyDescent="0.2">
      <c r="A1264" s="380">
        <v>1375</v>
      </c>
      <c r="B1264" s="380" t="s">
        <v>7652</v>
      </c>
      <c r="C1264" s="380" t="s">
        <v>6462</v>
      </c>
      <c r="D1264" s="381">
        <v>17.29</v>
      </c>
    </row>
    <row r="1265" spans="1:4" s="380" customFormat="1" ht="12.75" x14ac:dyDescent="0.2">
      <c r="A1265" s="380">
        <v>1379</v>
      </c>
      <c r="B1265" s="380" t="s">
        <v>7653</v>
      </c>
      <c r="C1265" s="380" t="s">
        <v>6462</v>
      </c>
      <c r="D1265" s="381">
        <v>0.59</v>
      </c>
    </row>
    <row r="1266" spans="1:4" s="380" customFormat="1" ht="12.75" x14ac:dyDescent="0.2">
      <c r="A1266" s="380">
        <v>13284</v>
      </c>
      <c r="B1266" s="380" t="s">
        <v>13024</v>
      </c>
      <c r="C1266" s="380" t="s">
        <v>6462</v>
      </c>
      <c r="D1266" s="381">
        <v>0.59</v>
      </c>
    </row>
    <row r="1267" spans="1:4" s="380" customFormat="1" ht="12.75" x14ac:dyDescent="0.2">
      <c r="A1267" s="380">
        <v>25974</v>
      </c>
      <c r="B1267" s="380" t="s">
        <v>7654</v>
      </c>
      <c r="C1267" s="380" t="s">
        <v>6462</v>
      </c>
      <c r="D1267" s="381">
        <v>2.2200000000000002</v>
      </c>
    </row>
    <row r="1268" spans="1:4" s="380" customFormat="1" ht="12.75" x14ac:dyDescent="0.2">
      <c r="A1268" s="380">
        <v>34753</v>
      </c>
      <c r="B1268" s="380" t="s">
        <v>7655</v>
      </c>
      <c r="C1268" s="380" t="s">
        <v>6462</v>
      </c>
      <c r="D1268" s="381">
        <v>0.64</v>
      </c>
    </row>
    <row r="1269" spans="1:4" s="380" customFormat="1" ht="12.75" x14ac:dyDescent="0.2">
      <c r="A1269" s="380">
        <v>420</v>
      </c>
      <c r="B1269" s="380" t="s">
        <v>7656</v>
      </c>
      <c r="C1269" s="380" t="s">
        <v>6446</v>
      </c>
      <c r="D1269" s="381">
        <v>35.159999999999997</v>
      </c>
    </row>
    <row r="1270" spans="1:4" s="380" customFormat="1" ht="12.75" x14ac:dyDescent="0.2">
      <c r="A1270" s="380">
        <v>12327</v>
      </c>
      <c r="B1270" s="380" t="s">
        <v>7657</v>
      </c>
      <c r="C1270" s="380" t="s">
        <v>6446</v>
      </c>
      <c r="D1270" s="381">
        <v>41.89</v>
      </c>
    </row>
    <row r="1271" spans="1:4" s="380" customFormat="1" ht="12.75" x14ac:dyDescent="0.2">
      <c r="A1271" s="380">
        <v>36148</v>
      </c>
      <c r="B1271" s="380" t="s">
        <v>7658</v>
      </c>
      <c r="C1271" s="380" t="s">
        <v>6446</v>
      </c>
      <c r="D1271" s="381">
        <v>70.8</v>
      </c>
    </row>
    <row r="1272" spans="1:4" s="380" customFormat="1" ht="12.75" x14ac:dyDescent="0.2">
      <c r="A1272" s="380">
        <v>12329</v>
      </c>
      <c r="B1272" s="380" t="s">
        <v>7659</v>
      </c>
      <c r="C1272" s="380" t="s">
        <v>6462</v>
      </c>
      <c r="D1272" s="381">
        <v>115.38</v>
      </c>
    </row>
    <row r="1273" spans="1:4" s="380" customFormat="1" ht="12.75" x14ac:dyDescent="0.2">
      <c r="A1273" s="380">
        <v>1339</v>
      </c>
      <c r="B1273" s="380" t="s">
        <v>7660</v>
      </c>
      <c r="C1273" s="380" t="s">
        <v>6462</v>
      </c>
      <c r="D1273" s="381">
        <v>38.94</v>
      </c>
    </row>
    <row r="1274" spans="1:4" s="380" customFormat="1" ht="12.75" x14ac:dyDescent="0.2">
      <c r="A1274" s="380">
        <v>44396</v>
      </c>
      <c r="B1274" s="380" t="s">
        <v>7661</v>
      </c>
      <c r="C1274" s="380" t="s">
        <v>6462</v>
      </c>
      <c r="D1274" s="381">
        <v>35.43</v>
      </c>
    </row>
    <row r="1275" spans="1:4" s="380" customFormat="1" ht="12.75" x14ac:dyDescent="0.2">
      <c r="A1275" s="380">
        <v>44327</v>
      </c>
      <c r="B1275" s="380" t="s">
        <v>15092</v>
      </c>
      <c r="C1275" s="380" t="s">
        <v>6445</v>
      </c>
      <c r="D1275" s="381">
        <v>120.51</v>
      </c>
    </row>
    <row r="1276" spans="1:4" s="380" customFormat="1" ht="12.75" x14ac:dyDescent="0.2">
      <c r="A1276" s="380">
        <v>37418</v>
      </c>
      <c r="B1276" s="380" t="s">
        <v>7662</v>
      </c>
      <c r="C1276" s="380" t="s">
        <v>6446</v>
      </c>
      <c r="D1276" s="381">
        <v>19.100000000000001</v>
      </c>
    </row>
    <row r="1277" spans="1:4" s="380" customFormat="1" ht="12.75" x14ac:dyDescent="0.2">
      <c r="A1277" s="380">
        <v>37419</v>
      </c>
      <c r="B1277" s="380" t="s">
        <v>7663</v>
      </c>
      <c r="C1277" s="380" t="s">
        <v>6446</v>
      </c>
      <c r="D1277" s="381">
        <v>19.62</v>
      </c>
    </row>
    <row r="1278" spans="1:4" s="380" customFormat="1" ht="12.75" x14ac:dyDescent="0.2">
      <c r="A1278" s="380">
        <v>1427</v>
      </c>
      <c r="B1278" s="380" t="s">
        <v>7664</v>
      </c>
      <c r="C1278" s="380" t="s">
        <v>6446</v>
      </c>
      <c r="D1278" s="381">
        <v>21.86</v>
      </c>
    </row>
    <row r="1279" spans="1:4" s="380" customFormat="1" ht="12.75" x14ac:dyDescent="0.2">
      <c r="A1279" s="380">
        <v>1402</v>
      </c>
      <c r="B1279" s="380" t="s">
        <v>7665</v>
      </c>
      <c r="C1279" s="380" t="s">
        <v>6446</v>
      </c>
      <c r="D1279" s="381">
        <v>7.56</v>
      </c>
    </row>
    <row r="1280" spans="1:4" s="380" customFormat="1" ht="12.75" x14ac:dyDescent="0.2">
      <c r="A1280" s="380">
        <v>1420</v>
      </c>
      <c r="B1280" s="380" t="s">
        <v>7666</v>
      </c>
      <c r="C1280" s="380" t="s">
        <v>6446</v>
      </c>
      <c r="D1280" s="381">
        <v>9.73</v>
      </c>
    </row>
    <row r="1281" spans="1:4" s="380" customFormat="1" ht="12.75" x14ac:dyDescent="0.2">
      <c r="A1281" s="380">
        <v>1419</v>
      </c>
      <c r="B1281" s="380" t="s">
        <v>7667</v>
      </c>
      <c r="C1281" s="380" t="s">
        <v>6446</v>
      </c>
      <c r="D1281" s="381">
        <v>11.75</v>
      </c>
    </row>
    <row r="1282" spans="1:4" s="380" customFormat="1" ht="12.75" x14ac:dyDescent="0.2">
      <c r="A1282" s="380">
        <v>1414</v>
      </c>
      <c r="B1282" s="380" t="s">
        <v>7668</v>
      </c>
      <c r="C1282" s="380" t="s">
        <v>6446</v>
      </c>
      <c r="D1282" s="381">
        <v>11.5</v>
      </c>
    </row>
    <row r="1283" spans="1:4" s="380" customFormat="1" ht="12.75" x14ac:dyDescent="0.2">
      <c r="A1283" s="380">
        <v>1413</v>
      </c>
      <c r="B1283" s="380" t="s">
        <v>7669</v>
      </c>
      <c r="C1283" s="380" t="s">
        <v>6446</v>
      </c>
      <c r="D1283" s="381">
        <v>16.98</v>
      </c>
    </row>
    <row r="1284" spans="1:4" s="380" customFormat="1" ht="12.75" x14ac:dyDescent="0.2">
      <c r="A1284" s="380">
        <v>1412</v>
      </c>
      <c r="B1284" s="380" t="s">
        <v>7670</v>
      </c>
      <c r="C1284" s="380" t="s">
        <v>6446</v>
      </c>
      <c r="D1284" s="381">
        <v>14.39</v>
      </c>
    </row>
    <row r="1285" spans="1:4" s="380" customFormat="1" ht="12.75" x14ac:dyDescent="0.2">
      <c r="A1285" s="380">
        <v>1411</v>
      </c>
      <c r="B1285" s="380" t="s">
        <v>7671</v>
      </c>
      <c r="C1285" s="380" t="s">
        <v>6446</v>
      </c>
      <c r="D1285" s="381">
        <v>26.18</v>
      </c>
    </row>
    <row r="1286" spans="1:4" s="380" customFormat="1" ht="12.75" x14ac:dyDescent="0.2">
      <c r="A1286" s="380">
        <v>1406</v>
      </c>
      <c r="B1286" s="380" t="s">
        <v>7672</v>
      </c>
      <c r="C1286" s="380" t="s">
        <v>6446</v>
      </c>
      <c r="D1286" s="381">
        <v>17.36</v>
      </c>
    </row>
    <row r="1287" spans="1:4" s="380" customFormat="1" ht="12.75" x14ac:dyDescent="0.2">
      <c r="A1287" s="380">
        <v>1407</v>
      </c>
      <c r="B1287" s="380" t="s">
        <v>7673</v>
      </c>
      <c r="C1287" s="380" t="s">
        <v>6446</v>
      </c>
      <c r="D1287" s="381">
        <v>21.65</v>
      </c>
    </row>
    <row r="1288" spans="1:4" s="380" customFormat="1" ht="12.75" x14ac:dyDescent="0.2">
      <c r="A1288" s="380">
        <v>1404</v>
      </c>
      <c r="B1288" s="380" t="s">
        <v>7674</v>
      </c>
      <c r="C1288" s="380" t="s">
        <v>6446</v>
      </c>
      <c r="D1288" s="381">
        <v>23.01</v>
      </c>
    </row>
    <row r="1289" spans="1:4" s="380" customFormat="1" ht="12.75" x14ac:dyDescent="0.2">
      <c r="A1289" s="380">
        <v>11281</v>
      </c>
      <c r="B1289" s="380" t="s">
        <v>7675</v>
      </c>
      <c r="C1289" s="380" t="s">
        <v>6446</v>
      </c>
      <c r="D1289" s="382">
        <v>10744.5</v>
      </c>
    </row>
    <row r="1290" spans="1:4" s="380" customFormat="1" ht="12.75" x14ac:dyDescent="0.2">
      <c r="A1290" s="380">
        <v>1442</v>
      </c>
      <c r="B1290" s="380" t="s">
        <v>7676</v>
      </c>
      <c r="C1290" s="380" t="s">
        <v>6446</v>
      </c>
      <c r="D1290" s="382">
        <v>9019.92</v>
      </c>
    </row>
    <row r="1291" spans="1:4" s="380" customFormat="1" ht="12.75" x14ac:dyDescent="0.2">
      <c r="A1291" s="380">
        <v>13457</v>
      </c>
      <c r="B1291" s="380" t="s">
        <v>7677</v>
      </c>
      <c r="C1291" s="380" t="s">
        <v>6446</v>
      </c>
      <c r="D1291" s="382">
        <v>7785.86</v>
      </c>
    </row>
    <row r="1292" spans="1:4" s="380" customFormat="1" ht="12.75" x14ac:dyDescent="0.2">
      <c r="A1292" s="380">
        <v>40699</v>
      </c>
      <c r="B1292" s="380" t="s">
        <v>7678</v>
      </c>
      <c r="C1292" s="380" t="s">
        <v>6446</v>
      </c>
      <c r="D1292" s="382">
        <v>6018.77</v>
      </c>
    </row>
    <row r="1293" spans="1:4" s="380" customFormat="1" ht="12.75" x14ac:dyDescent="0.2">
      <c r="A1293" s="380">
        <v>40701</v>
      </c>
      <c r="B1293" s="380" t="s">
        <v>7679</v>
      </c>
      <c r="C1293" s="380" t="s">
        <v>6446</v>
      </c>
      <c r="D1293" s="382">
        <v>106420.14</v>
      </c>
    </row>
    <row r="1294" spans="1:4" s="380" customFormat="1" ht="12.75" x14ac:dyDescent="0.2">
      <c r="A1294" s="380">
        <v>40700</v>
      </c>
      <c r="B1294" s="380" t="s">
        <v>7680</v>
      </c>
      <c r="C1294" s="380" t="s">
        <v>6446</v>
      </c>
      <c r="D1294" s="382">
        <v>14010.91</v>
      </c>
    </row>
    <row r="1295" spans="1:4" s="380" customFormat="1" ht="12.75" x14ac:dyDescent="0.2">
      <c r="A1295" s="380">
        <v>13458</v>
      </c>
      <c r="B1295" s="380" t="s">
        <v>7681</v>
      </c>
      <c r="C1295" s="380" t="s">
        <v>6446</v>
      </c>
      <c r="D1295" s="382">
        <v>13313.83</v>
      </c>
    </row>
    <row r="1296" spans="1:4" s="380" customFormat="1" ht="12.75" x14ac:dyDescent="0.2">
      <c r="A1296" s="380">
        <v>36524</v>
      </c>
      <c r="B1296" s="380" t="s">
        <v>7682</v>
      </c>
      <c r="C1296" s="380" t="s">
        <v>6446</v>
      </c>
      <c r="D1296" s="382">
        <v>127758.92</v>
      </c>
    </row>
    <row r="1297" spans="1:4" s="380" customFormat="1" ht="12.75" x14ac:dyDescent="0.2">
      <c r="A1297" s="380">
        <v>36526</v>
      </c>
      <c r="B1297" s="380" t="s">
        <v>7683</v>
      </c>
      <c r="C1297" s="380" t="s">
        <v>6446</v>
      </c>
      <c r="D1297" s="382">
        <v>102953.34</v>
      </c>
    </row>
    <row r="1298" spans="1:4" s="380" customFormat="1" ht="12.75" x14ac:dyDescent="0.2">
      <c r="A1298" s="380">
        <v>36523</v>
      </c>
      <c r="B1298" s="380" t="s">
        <v>7684</v>
      </c>
      <c r="C1298" s="380" t="s">
        <v>6446</v>
      </c>
      <c r="D1298" s="382">
        <v>220409.21</v>
      </c>
    </row>
    <row r="1299" spans="1:4" s="380" customFormat="1" ht="12.75" x14ac:dyDescent="0.2">
      <c r="A1299" s="380">
        <v>36527</v>
      </c>
      <c r="B1299" s="380" t="s">
        <v>7685</v>
      </c>
      <c r="C1299" s="380" t="s">
        <v>6446</v>
      </c>
      <c r="D1299" s="382">
        <v>239409.8</v>
      </c>
    </row>
    <row r="1300" spans="1:4" s="380" customFormat="1" ht="12.75" x14ac:dyDescent="0.2">
      <c r="A1300" s="380">
        <v>13803</v>
      </c>
      <c r="B1300" s="380" t="s">
        <v>7686</v>
      </c>
      <c r="C1300" s="380" t="s">
        <v>6446</v>
      </c>
      <c r="D1300" s="382">
        <v>86568.5</v>
      </c>
    </row>
    <row r="1301" spans="1:4" s="380" customFormat="1" ht="12.75" x14ac:dyDescent="0.2">
      <c r="A1301" s="380">
        <v>38642</v>
      </c>
      <c r="B1301" s="380" t="s">
        <v>7687</v>
      </c>
      <c r="C1301" s="380" t="s">
        <v>6446</v>
      </c>
      <c r="D1301" s="382">
        <v>55740.74</v>
      </c>
    </row>
    <row r="1302" spans="1:4" s="380" customFormat="1" ht="12.75" x14ac:dyDescent="0.2">
      <c r="A1302" s="380">
        <v>36522</v>
      </c>
      <c r="B1302" s="380" t="s">
        <v>7688</v>
      </c>
      <c r="C1302" s="380" t="s">
        <v>6446</v>
      </c>
      <c r="D1302" s="382">
        <v>64825.82</v>
      </c>
    </row>
    <row r="1303" spans="1:4" s="380" customFormat="1" ht="12.75" x14ac:dyDescent="0.2">
      <c r="A1303" s="380">
        <v>36525</v>
      </c>
      <c r="B1303" s="380" t="s">
        <v>7689</v>
      </c>
      <c r="C1303" s="380" t="s">
        <v>6446</v>
      </c>
      <c r="D1303" s="382">
        <v>86816.91</v>
      </c>
    </row>
    <row r="1304" spans="1:4" s="380" customFormat="1" ht="12.75" x14ac:dyDescent="0.2">
      <c r="A1304" s="380">
        <v>34348</v>
      </c>
      <c r="B1304" s="380" t="s">
        <v>7690</v>
      </c>
      <c r="C1304" s="380" t="s">
        <v>6465</v>
      </c>
      <c r="D1304" s="381">
        <v>24.52</v>
      </c>
    </row>
    <row r="1305" spans="1:4" s="380" customFormat="1" ht="12.75" x14ac:dyDescent="0.2">
      <c r="A1305" s="380">
        <v>34347</v>
      </c>
      <c r="B1305" s="380" t="s">
        <v>7691</v>
      </c>
      <c r="C1305" s="380" t="s">
        <v>6465</v>
      </c>
      <c r="D1305" s="381">
        <v>17.53</v>
      </c>
    </row>
    <row r="1306" spans="1:4" s="380" customFormat="1" ht="12.75" x14ac:dyDescent="0.2">
      <c r="A1306" s="380">
        <v>11146</v>
      </c>
      <c r="B1306" s="380" t="s">
        <v>7692</v>
      </c>
      <c r="C1306" s="380" t="s">
        <v>6624</v>
      </c>
      <c r="D1306" s="381">
        <v>348.82</v>
      </c>
    </row>
    <row r="1307" spans="1:4" s="380" customFormat="1" ht="12.75" x14ac:dyDescent="0.2">
      <c r="A1307" s="380">
        <v>11147</v>
      </c>
      <c r="B1307" s="380" t="s">
        <v>7693</v>
      </c>
      <c r="C1307" s="380" t="s">
        <v>6624</v>
      </c>
      <c r="D1307" s="381">
        <v>362.48</v>
      </c>
    </row>
    <row r="1308" spans="1:4" s="380" customFormat="1" ht="12.75" x14ac:dyDescent="0.2">
      <c r="A1308" s="380">
        <v>34872</v>
      </c>
      <c r="B1308" s="380" t="s">
        <v>7694</v>
      </c>
      <c r="C1308" s="380" t="s">
        <v>6624</v>
      </c>
      <c r="D1308" s="381">
        <v>366.55</v>
      </c>
    </row>
    <row r="1309" spans="1:4" s="380" customFormat="1" ht="12.75" x14ac:dyDescent="0.2">
      <c r="A1309" s="380">
        <v>34491</v>
      </c>
      <c r="B1309" s="380" t="s">
        <v>7695</v>
      </c>
      <c r="C1309" s="380" t="s">
        <v>6624</v>
      </c>
      <c r="D1309" s="381">
        <v>377.17</v>
      </c>
    </row>
    <row r="1310" spans="1:4" s="380" customFormat="1" ht="12.75" x14ac:dyDescent="0.2">
      <c r="A1310" s="380">
        <v>34770</v>
      </c>
      <c r="B1310" s="380" t="s">
        <v>7696</v>
      </c>
      <c r="C1310" s="380" t="s">
        <v>7545</v>
      </c>
      <c r="D1310" s="381">
        <v>410.99</v>
      </c>
    </row>
    <row r="1311" spans="1:4" s="380" customFormat="1" ht="12.75" x14ac:dyDescent="0.2">
      <c r="A1311" s="380">
        <v>1518</v>
      </c>
      <c r="B1311" s="380" t="s">
        <v>7697</v>
      </c>
      <c r="C1311" s="380" t="s">
        <v>7545</v>
      </c>
      <c r="D1311" s="381">
        <v>419</v>
      </c>
    </row>
    <row r="1312" spans="1:4" s="380" customFormat="1" ht="12.75" x14ac:dyDescent="0.2">
      <c r="A1312" s="380">
        <v>41965</v>
      </c>
      <c r="B1312" s="380" t="s">
        <v>7698</v>
      </c>
      <c r="C1312" s="380" t="s">
        <v>7545</v>
      </c>
      <c r="D1312" s="381">
        <v>405.93</v>
      </c>
    </row>
    <row r="1313" spans="1:4" s="380" customFormat="1" ht="12.75" x14ac:dyDescent="0.2">
      <c r="A1313" s="380">
        <v>34492</v>
      </c>
      <c r="B1313" s="380" t="s">
        <v>7699</v>
      </c>
      <c r="C1313" s="380" t="s">
        <v>6624</v>
      </c>
      <c r="D1313" s="381">
        <v>310</v>
      </c>
    </row>
    <row r="1314" spans="1:4" s="380" customFormat="1" ht="12.75" x14ac:dyDescent="0.2">
      <c r="A1314" s="380">
        <v>1524</v>
      </c>
      <c r="B1314" s="380" t="s">
        <v>7700</v>
      </c>
      <c r="C1314" s="380" t="s">
        <v>6624</v>
      </c>
      <c r="D1314" s="381">
        <v>334.67</v>
      </c>
    </row>
    <row r="1315" spans="1:4" s="380" customFormat="1" ht="12.75" x14ac:dyDescent="0.2">
      <c r="A1315" s="380">
        <v>38404</v>
      </c>
      <c r="B1315" s="380" t="s">
        <v>7701</v>
      </c>
      <c r="C1315" s="380" t="s">
        <v>6624</v>
      </c>
      <c r="D1315" s="381">
        <v>321.10000000000002</v>
      </c>
    </row>
    <row r="1316" spans="1:4" s="380" customFormat="1" ht="12.75" x14ac:dyDescent="0.2">
      <c r="A1316" s="380">
        <v>39849</v>
      </c>
      <c r="B1316" s="380" t="s">
        <v>7702</v>
      </c>
      <c r="C1316" s="380" t="s">
        <v>6624</v>
      </c>
      <c r="D1316" s="381">
        <v>367.98</v>
      </c>
    </row>
    <row r="1317" spans="1:4" s="380" customFormat="1" ht="12.75" x14ac:dyDescent="0.2">
      <c r="A1317" s="380">
        <v>38464</v>
      </c>
      <c r="B1317" s="380" t="s">
        <v>7703</v>
      </c>
      <c r="C1317" s="380" t="s">
        <v>6624</v>
      </c>
      <c r="D1317" s="381">
        <v>373.32</v>
      </c>
    </row>
    <row r="1318" spans="1:4" s="380" customFormat="1" ht="12.75" x14ac:dyDescent="0.2">
      <c r="A1318" s="380">
        <v>34493</v>
      </c>
      <c r="B1318" s="380" t="s">
        <v>7704</v>
      </c>
      <c r="C1318" s="380" t="s">
        <v>6624</v>
      </c>
      <c r="D1318" s="381">
        <v>318.73</v>
      </c>
    </row>
    <row r="1319" spans="1:4" s="380" customFormat="1" ht="12.75" x14ac:dyDescent="0.2">
      <c r="A1319" s="380">
        <v>1527</v>
      </c>
      <c r="B1319" s="380" t="s">
        <v>7705</v>
      </c>
      <c r="C1319" s="380" t="s">
        <v>6624</v>
      </c>
      <c r="D1319" s="381">
        <v>345.3</v>
      </c>
    </row>
    <row r="1320" spans="1:4" s="380" customFormat="1" ht="12.75" x14ac:dyDescent="0.2">
      <c r="A1320" s="380">
        <v>38405</v>
      </c>
      <c r="B1320" s="380" t="s">
        <v>7706</v>
      </c>
      <c r="C1320" s="380" t="s">
        <v>6624</v>
      </c>
      <c r="D1320" s="381">
        <v>331</v>
      </c>
    </row>
    <row r="1321" spans="1:4" s="380" customFormat="1" ht="12.75" x14ac:dyDescent="0.2">
      <c r="A1321" s="380">
        <v>38408</v>
      </c>
      <c r="B1321" s="380" t="s">
        <v>7707</v>
      </c>
      <c r="C1321" s="380" t="s">
        <v>6624</v>
      </c>
      <c r="D1321" s="381">
        <v>366.38</v>
      </c>
    </row>
    <row r="1322" spans="1:4" s="380" customFormat="1" ht="12.75" x14ac:dyDescent="0.2">
      <c r="A1322" s="380">
        <v>34494</v>
      </c>
      <c r="B1322" s="380" t="s">
        <v>7708</v>
      </c>
      <c r="C1322" s="380" t="s">
        <v>6624</v>
      </c>
      <c r="D1322" s="381">
        <v>329.36</v>
      </c>
    </row>
    <row r="1323" spans="1:4" s="380" customFormat="1" ht="12.75" x14ac:dyDescent="0.2">
      <c r="A1323" s="380">
        <v>1525</v>
      </c>
      <c r="B1323" s="380" t="s">
        <v>7709</v>
      </c>
      <c r="C1323" s="380" t="s">
        <v>6624</v>
      </c>
      <c r="D1323" s="381">
        <v>355.92</v>
      </c>
    </row>
    <row r="1324" spans="1:4" s="380" customFormat="1" ht="12.75" x14ac:dyDescent="0.2">
      <c r="A1324" s="380">
        <v>38406</v>
      </c>
      <c r="B1324" s="380" t="s">
        <v>7710</v>
      </c>
      <c r="C1324" s="380" t="s">
        <v>6624</v>
      </c>
      <c r="D1324" s="381">
        <v>349.51</v>
      </c>
    </row>
    <row r="1325" spans="1:4" s="380" customFormat="1" ht="12.75" x14ac:dyDescent="0.2">
      <c r="A1325" s="380">
        <v>38409</v>
      </c>
      <c r="B1325" s="380" t="s">
        <v>7711</v>
      </c>
      <c r="C1325" s="380" t="s">
        <v>6624</v>
      </c>
      <c r="D1325" s="381">
        <v>368.88</v>
      </c>
    </row>
    <row r="1326" spans="1:4" s="380" customFormat="1" ht="12.75" x14ac:dyDescent="0.2">
      <c r="A1326" s="380">
        <v>43360</v>
      </c>
      <c r="B1326" s="380" t="s">
        <v>7712</v>
      </c>
      <c r="C1326" s="380" t="s">
        <v>6624</v>
      </c>
      <c r="D1326" s="381">
        <v>384.64</v>
      </c>
    </row>
    <row r="1327" spans="1:4" s="380" customFormat="1" ht="12.75" x14ac:dyDescent="0.2">
      <c r="A1327" s="380">
        <v>34495</v>
      </c>
      <c r="B1327" s="380" t="s">
        <v>7713</v>
      </c>
      <c r="C1327" s="380" t="s">
        <v>6624</v>
      </c>
      <c r="D1327" s="381">
        <v>339.98</v>
      </c>
    </row>
    <row r="1328" spans="1:4" s="380" customFormat="1" ht="12.75" x14ac:dyDescent="0.2">
      <c r="A1328" s="380">
        <v>11145</v>
      </c>
      <c r="B1328" s="380" t="s">
        <v>7714</v>
      </c>
      <c r="C1328" s="380" t="s">
        <v>6624</v>
      </c>
      <c r="D1328" s="381">
        <v>366.55</v>
      </c>
    </row>
    <row r="1329" spans="1:4" s="380" customFormat="1" ht="12.75" x14ac:dyDescent="0.2">
      <c r="A1329" s="380">
        <v>34496</v>
      </c>
      <c r="B1329" s="380" t="s">
        <v>7715</v>
      </c>
      <c r="C1329" s="380" t="s">
        <v>6624</v>
      </c>
      <c r="D1329" s="381">
        <v>354.66</v>
      </c>
    </row>
    <row r="1330" spans="1:4" s="380" customFormat="1" ht="12.75" x14ac:dyDescent="0.2">
      <c r="A1330" s="380">
        <v>34479</v>
      </c>
      <c r="B1330" s="380" t="s">
        <v>7716</v>
      </c>
      <c r="C1330" s="380" t="s">
        <v>6624</v>
      </c>
      <c r="D1330" s="381">
        <v>377.17</v>
      </c>
    </row>
    <row r="1331" spans="1:4" s="380" customFormat="1" ht="12.75" x14ac:dyDescent="0.2">
      <c r="A1331" s="380">
        <v>34481</v>
      </c>
      <c r="B1331" s="380" t="s">
        <v>7717</v>
      </c>
      <c r="C1331" s="380" t="s">
        <v>6624</v>
      </c>
      <c r="D1331" s="381">
        <v>394.1</v>
      </c>
    </row>
    <row r="1332" spans="1:4" s="380" customFormat="1" ht="12.75" x14ac:dyDescent="0.2">
      <c r="A1332" s="380">
        <v>34483</v>
      </c>
      <c r="B1332" s="380" t="s">
        <v>7718</v>
      </c>
      <c r="C1332" s="380" t="s">
        <v>6624</v>
      </c>
      <c r="D1332" s="381">
        <v>421.06</v>
      </c>
    </row>
    <row r="1333" spans="1:4" s="380" customFormat="1" ht="12.75" x14ac:dyDescent="0.2">
      <c r="A1333" s="380">
        <v>34485</v>
      </c>
      <c r="B1333" s="380" t="s">
        <v>7719</v>
      </c>
      <c r="C1333" s="380" t="s">
        <v>6624</v>
      </c>
      <c r="D1333" s="381">
        <v>450.28</v>
      </c>
    </row>
    <row r="1334" spans="1:4" s="380" customFormat="1" ht="12.75" x14ac:dyDescent="0.2">
      <c r="A1334" s="380">
        <v>14041</v>
      </c>
      <c r="B1334" s="380" t="s">
        <v>7720</v>
      </c>
      <c r="C1334" s="380" t="s">
        <v>6624</v>
      </c>
      <c r="D1334" s="381">
        <v>292.7</v>
      </c>
    </row>
    <row r="1335" spans="1:4" s="380" customFormat="1" ht="12.75" x14ac:dyDescent="0.2">
      <c r="A1335" s="380">
        <v>1523</v>
      </c>
      <c r="B1335" s="380" t="s">
        <v>7721</v>
      </c>
      <c r="C1335" s="380" t="s">
        <v>6624</v>
      </c>
      <c r="D1335" s="381">
        <v>297.48</v>
      </c>
    </row>
    <row r="1336" spans="1:4" s="380" customFormat="1" ht="12.75" x14ac:dyDescent="0.2">
      <c r="A1336" s="380">
        <v>14052</v>
      </c>
      <c r="B1336" s="380" t="s">
        <v>7722</v>
      </c>
      <c r="C1336" s="380" t="s">
        <v>6446</v>
      </c>
      <c r="D1336" s="381">
        <v>6.69</v>
      </c>
    </row>
    <row r="1337" spans="1:4" s="380" customFormat="1" ht="12.75" x14ac:dyDescent="0.2">
      <c r="A1337" s="380">
        <v>14054</v>
      </c>
      <c r="B1337" s="380" t="s">
        <v>7723</v>
      </c>
      <c r="C1337" s="380" t="s">
        <v>6446</v>
      </c>
      <c r="D1337" s="381">
        <v>8.6999999999999993</v>
      </c>
    </row>
    <row r="1338" spans="1:4" s="380" customFormat="1" ht="12.75" x14ac:dyDescent="0.2">
      <c r="A1338" s="380">
        <v>14053</v>
      </c>
      <c r="B1338" s="380" t="s">
        <v>7724</v>
      </c>
      <c r="C1338" s="380" t="s">
        <v>6446</v>
      </c>
      <c r="D1338" s="381">
        <v>6.79</v>
      </c>
    </row>
    <row r="1339" spans="1:4" s="380" customFormat="1" ht="12.75" x14ac:dyDescent="0.2">
      <c r="A1339" s="380">
        <v>2558</v>
      </c>
      <c r="B1339" s="380" t="s">
        <v>7725</v>
      </c>
      <c r="C1339" s="380" t="s">
        <v>6446</v>
      </c>
      <c r="D1339" s="381">
        <v>5.1100000000000003</v>
      </c>
    </row>
    <row r="1340" spans="1:4" s="380" customFormat="1" ht="12.75" x14ac:dyDescent="0.2">
      <c r="A1340" s="380">
        <v>2560</v>
      </c>
      <c r="B1340" s="380" t="s">
        <v>7726</v>
      </c>
      <c r="C1340" s="380" t="s">
        <v>6446</v>
      </c>
      <c r="D1340" s="381">
        <v>9</v>
      </c>
    </row>
    <row r="1341" spans="1:4" s="380" customFormat="1" ht="12.75" x14ac:dyDescent="0.2">
      <c r="A1341" s="380">
        <v>2559</v>
      </c>
      <c r="B1341" s="380" t="s">
        <v>7727</v>
      </c>
      <c r="C1341" s="380" t="s">
        <v>6446</v>
      </c>
      <c r="D1341" s="381">
        <v>7.2</v>
      </c>
    </row>
    <row r="1342" spans="1:4" s="380" customFormat="1" ht="12.75" x14ac:dyDescent="0.2">
      <c r="A1342" s="380">
        <v>2592</v>
      </c>
      <c r="B1342" s="380" t="s">
        <v>7728</v>
      </c>
      <c r="C1342" s="380" t="s">
        <v>6446</v>
      </c>
      <c r="D1342" s="381">
        <v>119.36</v>
      </c>
    </row>
    <row r="1343" spans="1:4" s="380" customFormat="1" ht="12.75" x14ac:dyDescent="0.2">
      <c r="A1343" s="380">
        <v>2566</v>
      </c>
      <c r="B1343" s="380" t="s">
        <v>7729</v>
      </c>
      <c r="C1343" s="380" t="s">
        <v>6446</v>
      </c>
      <c r="D1343" s="381">
        <v>12.01</v>
      </c>
    </row>
    <row r="1344" spans="1:4" s="380" customFormat="1" ht="12.75" x14ac:dyDescent="0.2">
      <c r="A1344" s="380">
        <v>2589</v>
      </c>
      <c r="B1344" s="380" t="s">
        <v>7730</v>
      </c>
      <c r="C1344" s="380" t="s">
        <v>6446</v>
      </c>
      <c r="D1344" s="381">
        <v>15.96</v>
      </c>
    </row>
    <row r="1345" spans="1:4" s="380" customFormat="1" ht="12.75" x14ac:dyDescent="0.2">
      <c r="A1345" s="380">
        <v>2591</v>
      </c>
      <c r="B1345" s="380" t="s">
        <v>7731</v>
      </c>
      <c r="C1345" s="380" t="s">
        <v>6446</v>
      </c>
      <c r="D1345" s="381">
        <v>5.82</v>
      </c>
    </row>
    <row r="1346" spans="1:4" s="380" customFormat="1" ht="12.75" x14ac:dyDescent="0.2">
      <c r="A1346" s="380">
        <v>2590</v>
      </c>
      <c r="B1346" s="380" t="s">
        <v>7732</v>
      </c>
      <c r="C1346" s="380" t="s">
        <v>6446</v>
      </c>
      <c r="D1346" s="381">
        <v>9.7899999999999991</v>
      </c>
    </row>
    <row r="1347" spans="1:4" s="380" customFormat="1" ht="12.75" x14ac:dyDescent="0.2">
      <c r="A1347" s="380">
        <v>2567</v>
      </c>
      <c r="B1347" s="380" t="s">
        <v>7733</v>
      </c>
      <c r="C1347" s="380" t="s">
        <v>6446</v>
      </c>
      <c r="D1347" s="381">
        <v>23.42</v>
      </c>
    </row>
    <row r="1348" spans="1:4" s="380" customFormat="1" ht="12.75" x14ac:dyDescent="0.2">
      <c r="A1348" s="380">
        <v>2565</v>
      </c>
      <c r="B1348" s="380" t="s">
        <v>7734</v>
      </c>
      <c r="C1348" s="380" t="s">
        <v>6446</v>
      </c>
      <c r="D1348" s="381">
        <v>5.83</v>
      </c>
    </row>
    <row r="1349" spans="1:4" s="380" customFormat="1" ht="12.75" x14ac:dyDescent="0.2">
      <c r="A1349" s="380">
        <v>2568</v>
      </c>
      <c r="B1349" s="380" t="s">
        <v>7735</v>
      </c>
      <c r="C1349" s="380" t="s">
        <v>6446</v>
      </c>
      <c r="D1349" s="381">
        <v>65.03</v>
      </c>
    </row>
    <row r="1350" spans="1:4" s="380" customFormat="1" ht="12.75" x14ac:dyDescent="0.2">
      <c r="A1350" s="380">
        <v>2594</v>
      </c>
      <c r="B1350" s="380" t="s">
        <v>7736</v>
      </c>
      <c r="C1350" s="380" t="s">
        <v>6446</v>
      </c>
      <c r="D1350" s="381">
        <v>108.33</v>
      </c>
    </row>
    <row r="1351" spans="1:4" s="380" customFormat="1" ht="12.75" x14ac:dyDescent="0.2">
      <c r="A1351" s="380">
        <v>2587</v>
      </c>
      <c r="B1351" s="380" t="s">
        <v>7737</v>
      </c>
      <c r="C1351" s="380" t="s">
        <v>6446</v>
      </c>
      <c r="D1351" s="381">
        <v>18.46</v>
      </c>
    </row>
    <row r="1352" spans="1:4" s="380" customFormat="1" ht="12.75" x14ac:dyDescent="0.2">
      <c r="A1352" s="380">
        <v>2588</v>
      </c>
      <c r="B1352" s="380" t="s">
        <v>7738</v>
      </c>
      <c r="C1352" s="380" t="s">
        <v>6446</v>
      </c>
      <c r="D1352" s="381">
        <v>14.66</v>
      </c>
    </row>
    <row r="1353" spans="1:4" s="380" customFormat="1" ht="12.75" x14ac:dyDescent="0.2">
      <c r="A1353" s="380">
        <v>2569</v>
      </c>
      <c r="B1353" s="380" t="s">
        <v>7739</v>
      </c>
      <c r="C1353" s="380" t="s">
        <v>6446</v>
      </c>
      <c r="D1353" s="381">
        <v>5.65</v>
      </c>
    </row>
    <row r="1354" spans="1:4" s="380" customFormat="1" ht="12.75" x14ac:dyDescent="0.2">
      <c r="A1354" s="380">
        <v>2570</v>
      </c>
      <c r="B1354" s="380" t="s">
        <v>7740</v>
      </c>
      <c r="C1354" s="380" t="s">
        <v>6446</v>
      </c>
      <c r="D1354" s="381">
        <v>9.4700000000000006</v>
      </c>
    </row>
    <row r="1355" spans="1:4" s="380" customFormat="1" ht="12.75" x14ac:dyDescent="0.2">
      <c r="A1355" s="380">
        <v>2571</v>
      </c>
      <c r="B1355" s="380" t="s">
        <v>7741</v>
      </c>
      <c r="C1355" s="380" t="s">
        <v>6446</v>
      </c>
      <c r="D1355" s="381">
        <v>28.12</v>
      </c>
    </row>
    <row r="1356" spans="1:4" s="380" customFormat="1" ht="12.75" x14ac:dyDescent="0.2">
      <c r="A1356" s="380">
        <v>2593</v>
      </c>
      <c r="B1356" s="380" t="s">
        <v>7742</v>
      </c>
      <c r="C1356" s="380" t="s">
        <v>6446</v>
      </c>
      <c r="D1356" s="381">
        <v>6.02</v>
      </c>
    </row>
    <row r="1357" spans="1:4" s="380" customFormat="1" ht="12.75" x14ac:dyDescent="0.2">
      <c r="A1357" s="380">
        <v>2572</v>
      </c>
      <c r="B1357" s="380" t="s">
        <v>7743</v>
      </c>
      <c r="C1357" s="380" t="s">
        <v>6446</v>
      </c>
      <c r="D1357" s="381">
        <v>83.16</v>
      </c>
    </row>
    <row r="1358" spans="1:4" s="380" customFormat="1" ht="12.75" x14ac:dyDescent="0.2">
      <c r="A1358" s="380">
        <v>2595</v>
      </c>
      <c r="B1358" s="380" t="s">
        <v>7744</v>
      </c>
      <c r="C1358" s="380" t="s">
        <v>6446</v>
      </c>
      <c r="D1358" s="381">
        <v>129.75</v>
      </c>
    </row>
    <row r="1359" spans="1:4" s="380" customFormat="1" ht="12.75" x14ac:dyDescent="0.2">
      <c r="A1359" s="380">
        <v>2576</v>
      </c>
      <c r="B1359" s="380" t="s">
        <v>7745</v>
      </c>
      <c r="C1359" s="380" t="s">
        <v>6446</v>
      </c>
      <c r="D1359" s="381">
        <v>22.12</v>
      </c>
    </row>
    <row r="1360" spans="1:4" s="380" customFormat="1" ht="12.75" x14ac:dyDescent="0.2">
      <c r="A1360" s="380">
        <v>2575</v>
      </c>
      <c r="B1360" s="380" t="s">
        <v>7746</v>
      </c>
      <c r="C1360" s="380" t="s">
        <v>6446</v>
      </c>
      <c r="D1360" s="381">
        <v>16.62</v>
      </c>
    </row>
    <row r="1361" spans="1:4" s="380" customFormat="1" ht="12.75" x14ac:dyDescent="0.2">
      <c r="A1361" s="380">
        <v>2573</v>
      </c>
      <c r="B1361" s="380" t="s">
        <v>7747</v>
      </c>
      <c r="C1361" s="380" t="s">
        <v>6446</v>
      </c>
      <c r="D1361" s="381">
        <v>6.9</v>
      </c>
    </row>
    <row r="1362" spans="1:4" s="380" customFormat="1" ht="12.75" x14ac:dyDescent="0.2">
      <c r="A1362" s="380">
        <v>2586</v>
      </c>
      <c r="B1362" s="380" t="s">
        <v>7748</v>
      </c>
      <c r="C1362" s="380" t="s">
        <v>6446</v>
      </c>
      <c r="D1362" s="381">
        <v>11.19</v>
      </c>
    </row>
    <row r="1363" spans="1:4" s="380" customFormat="1" ht="12.75" x14ac:dyDescent="0.2">
      <c r="A1363" s="380">
        <v>2577</v>
      </c>
      <c r="B1363" s="380" t="s">
        <v>7749</v>
      </c>
      <c r="C1363" s="380" t="s">
        <v>6446</v>
      </c>
      <c r="D1363" s="381">
        <v>29.97</v>
      </c>
    </row>
    <row r="1364" spans="1:4" s="380" customFormat="1" ht="12.75" x14ac:dyDescent="0.2">
      <c r="A1364" s="380">
        <v>2574</v>
      </c>
      <c r="B1364" s="380" t="s">
        <v>7750</v>
      </c>
      <c r="C1364" s="380" t="s">
        <v>6446</v>
      </c>
      <c r="D1364" s="381">
        <v>6.95</v>
      </c>
    </row>
    <row r="1365" spans="1:4" s="380" customFormat="1" ht="12.75" x14ac:dyDescent="0.2">
      <c r="A1365" s="380">
        <v>2578</v>
      </c>
      <c r="B1365" s="380" t="s">
        <v>7751</v>
      </c>
      <c r="C1365" s="380" t="s">
        <v>6446</v>
      </c>
      <c r="D1365" s="381">
        <v>93.57</v>
      </c>
    </row>
    <row r="1366" spans="1:4" s="380" customFormat="1" ht="12.75" x14ac:dyDescent="0.2">
      <c r="A1366" s="380">
        <v>2585</v>
      </c>
      <c r="B1366" s="380" t="s">
        <v>7752</v>
      </c>
      <c r="C1366" s="380" t="s">
        <v>6446</v>
      </c>
      <c r="D1366" s="381">
        <v>128.4</v>
      </c>
    </row>
    <row r="1367" spans="1:4" s="380" customFormat="1" ht="12.75" x14ac:dyDescent="0.2">
      <c r="A1367" s="380">
        <v>12008</v>
      </c>
      <c r="B1367" s="380" t="s">
        <v>7753</v>
      </c>
      <c r="C1367" s="380" t="s">
        <v>6446</v>
      </c>
      <c r="D1367" s="381">
        <v>68.89</v>
      </c>
    </row>
    <row r="1368" spans="1:4" s="380" customFormat="1" ht="12.75" x14ac:dyDescent="0.2">
      <c r="A1368" s="380">
        <v>2582</v>
      </c>
      <c r="B1368" s="380" t="s">
        <v>7754</v>
      </c>
      <c r="C1368" s="380" t="s">
        <v>6446</v>
      </c>
      <c r="D1368" s="381">
        <v>20.51</v>
      </c>
    </row>
    <row r="1369" spans="1:4" s="380" customFormat="1" ht="12.75" x14ac:dyDescent="0.2">
      <c r="A1369" s="380">
        <v>2597</v>
      </c>
      <c r="B1369" s="380" t="s">
        <v>7755</v>
      </c>
      <c r="C1369" s="380" t="s">
        <v>6446</v>
      </c>
      <c r="D1369" s="381">
        <v>17.579999999999998</v>
      </c>
    </row>
    <row r="1370" spans="1:4" s="380" customFormat="1" ht="12.75" x14ac:dyDescent="0.2">
      <c r="A1370" s="380">
        <v>2579</v>
      </c>
      <c r="B1370" s="380" t="s">
        <v>7756</v>
      </c>
      <c r="C1370" s="380" t="s">
        <v>6446</v>
      </c>
      <c r="D1370" s="381">
        <v>8.3699999999999992</v>
      </c>
    </row>
    <row r="1371" spans="1:4" s="380" customFormat="1" ht="12.75" x14ac:dyDescent="0.2">
      <c r="A1371" s="380">
        <v>2581</v>
      </c>
      <c r="B1371" s="380" t="s">
        <v>7757</v>
      </c>
      <c r="C1371" s="380" t="s">
        <v>6446</v>
      </c>
      <c r="D1371" s="381">
        <v>10.71</v>
      </c>
    </row>
    <row r="1372" spans="1:4" s="380" customFormat="1" ht="12.75" x14ac:dyDescent="0.2">
      <c r="A1372" s="380">
        <v>2596</v>
      </c>
      <c r="B1372" s="380" t="s">
        <v>7758</v>
      </c>
      <c r="C1372" s="380" t="s">
        <v>6446</v>
      </c>
      <c r="D1372" s="381">
        <v>31.68</v>
      </c>
    </row>
    <row r="1373" spans="1:4" s="380" customFormat="1" ht="12.75" x14ac:dyDescent="0.2">
      <c r="A1373" s="380">
        <v>2580</v>
      </c>
      <c r="B1373" s="380" t="s">
        <v>7759</v>
      </c>
      <c r="C1373" s="380" t="s">
        <v>6446</v>
      </c>
      <c r="D1373" s="381">
        <v>9.17</v>
      </c>
    </row>
    <row r="1374" spans="1:4" s="380" customFormat="1" ht="12.75" x14ac:dyDescent="0.2">
      <c r="A1374" s="380">
        <v>2583</v>
      </c>
      <c r="B1374" s="380" t="s">
        <v>7760</v>
      </c>
      <c r="C1374" s="380" t="s">
        <v>6446</v>
      </c>
      <c r="D1374" s="381">
        <v>77.05</v>
      </c>
    </row>
    <row r="1375" spans="1:4" s="380" customFormat="1" ht="12.75" x14ac:dyDescent="0.2">
      <c r="A1375" s="380">
        <v>2584</v>
      </c>
      <c r="B1375" s="380" t="s">
        <v>7761</v>
      </c>
      <c r="C1375" s="380" t="s">
        <v>6446</v>
      </c>
      <c r="D1375" s="381">
        <v>128.27000000000001</v>
      </c>
    </row>
    <row r="1376" spans="1:4" s="380" customFormat="1" ht="12.75" x14ac:dyDescent="0.2">
      <c r="A1376" s="380">
        <v>12010</v>
      </c>
      <c r="B1376" s="380" t="s">
        <v>7762</v>
      </c>
      <c r="C1376" s="380" t="s">
        <v>6446</v>
      </c>
      <c r="D1376" s="381">
        <v>10.1</v>
      </c>
    </row>
    <row r="1377" spans="1:4" s="380" customFormat="1" ht="12.75" x14ac:dyDescent="0.2">
      <c r="A1377" s="380">
        <v>39329</v>
      </c>
      <c r="B1377" s="380" t="s">
        <v>7763</v>
      </c>
      <c r="C1377" s="380" t="s">
        <v>6446</v>
      </c>
      <c r="D1377" s="381">
        <v>10.56</v>
      </c>
    </row>
    <row r="1378" spans="1:4" s="380" customFormat="1" ht="12.75" x14ac:dyDescent="0.2">
      <c r="A1378" s="380">
        <v>39330</v>
      </c>
      <c r="B1378" s="380" t="s">
        <v>7764</v>
      </c>
      <c r="C1378" s="380" t="s">
        <v>6446</v>
      </c>
      <c r="D1378" s="381">
        <v>11.11</v>
      </c>
    </row>
    <row r="1379" spans="1:4" s="380" customFormat="1" ht="12.75" x14ac:dyDescent="0.2">
      <c r="A1379" s="380">
        <v>39332</v>
      </c>
      <c r="B1379" s="380" t="s">
        <v>7765</v>
      </c>
      <c r="C1379" s="380" t="s">
        <v>6446</v>
      </c>
      <c r="D1379" s="381">
        <v>12.42</v>
      </c>
    </row>
    <row r="1380" spans="1:4" s="380" customFormat="1" ht="12.75" x14ac:dyDescent="0.2">
      <c r="A1380" s="380">
        <v>39331</v>
      </c>
      <c r="B1380" s="380" t="s">
        <v>7766</v>
      </c>
      <c r="C1380" s="380" t="s">
        <v>6446</v>
      </c>
      <c r="D1380" s="381">
        <v>9.89</v>
      </c>
    </row>
    <row r="1381" spans="1:4" s="380" customFormat="1" ht="12.75" x14ac:dyDescent="0.2">
      <c r="A1381" s="380">
        <v>39333</v>
      </c>
      <c r="B1381" s="380" t="s">
        <v>7767</v>
      </c>
      <c r="C1381" s="380" t="s">
        <v>6446</v>
      </c>
      <c r="D1381" s="381">
        <v>9.64</v>
      </c>
    </row>
    <row r="1382" spans="1:4" s="380" customFormat="1" ht="12.75" x14ac:dyDescent="0.2">
      <c r="A1382" s="380">
        <v>39335</v>
      </c>
      <c r="B1382" s="380" t="s">
        <v>7768</v>
      </c>
      <c r="C1382" s="380" t="s">
        <v>6446</v>
      </c>
      <c r="D1382" s="381">
        <v>11.15</v>
      </c>
    </row>
    <row r="1383" spans="1:4" s="380" customFormat="1" ht="12.75" x14ac:dyDescent="0.2">
      <c r="A1383" s="380">
        <v>39334</v>
      </c>
      <c r="B1383" s="380" t="s">
        <v>7769</v>
      </c>
      <c r="C1383" s="380" t="s">
        <v>6446</v>
      </c>
      <c r="D1383" s="381">
        <v>8.8699999999999992</v>
      </c>
    </row>
    <row r="1384" spans="1:4" s="380" customFormat="1" ht="12.75" x14ac:dyDescent="0.2">
      <c r="A1384" s="380">
        <v>12016</v>
      </c>
      <c r="B1384" s="380" t="s">
        <v>7770</v>
      </c>
      <c r="C1384" s="380" t="s">
        <v>6446</v>
      </c>
      <c r="D1384" s="381">
        <v>11.13</v>
      </c>
    </row>
    <row r="1385" spans="1:4" s="380" customFormat="1" ht="12.75" x14ac:dyDescent="0.2">
      <c r="A1385" s="380">
        <v>12015</v>
      </c>
      <c r="B1385" s="380" t="s">
        <v>7771</v>
      </c>
      <c r="C1385" s="380" t="s">
        <v>6446</v>
      </c>
      <c r="D1385" s="381">
        <v>12.96</v>
      </c>
    </row>
    <row r="1386" spans="1:4" s="380" customFormat="1" ht="12.75" x14ac:dyDescent="0.2">
      <c r="A1386" s="380">
        <v>12020</v>
      </c>
      <c r="B1386" s="380" t="s">
        <v>7772</v>
      </c>
      <c r="C1386" s="380" t="s">
        <v>6446</v>
      </c>
      <c r="D1386" s="381">
        <v>11.13</v>
      </c>
    </row>
    <row r="1387" spans="1:4" s="380" customFormat="1" ht="12.75" x14ac:dyDescent="0.2">
      <c r="A1387" s="380">
        <v>12019</v>
      </c>
      <c r="B1387" s="380" t="s">
        <v>7773</v>
      </c>
      <c r="C1387" s="380" t="s">
        <v>6446</v>
      </c>
      <c r="D1387" s="381">
        <v>12.96</v>
      </c>
    </row>
    <row r="1388" spans="1:4" s="380" customFormat="1" ht="12.75" x14ac:dyDescent="0.2">
      <c r="A1388" s="380">
        <v>39336</v>
      </c>
      <c r="B1388" s="380" t="s">
        <v>7774</v>
      </c>
      <c r="C1388" s="380" t="s">
        <v>6446</v>
      </c>
      <c r="D1388" s="381">
        <v>11.11</v>
      </c>
    </row>
    <row r="1389" spans="1:4" s="380" customFormat="1" ht="12.75" x14ac:dyDescent="0.2">
      <c r="A1389" s="380">
        <v>39338</v>
      </c>
      <c r="B1389" s="380" t="s">
        <v>7775</v>
      </c>
      <c r="C1389" s="380" t="s">
        <v>6446</v>
      </c>
      <c r="D1389" s="381">
        <v>12.42</v>
      </c>
    </row>
    <row r="1390" spans="1:4" s="380" customFormat="1" ht="12.75" x14ac:dyDescent="0.2">
      <c r="A1390" s="380">
        <v>39337</v>
      </c>
      <c r="B1390" s="380" t="s">
        <v>7776</v>
      </c>
      <c r="C1390" s="380" t="s">
        <v>6446</v>
      </c>
      <c r="D1390" s="381">
        <v>9.89</v>
      </c>
    </row>
    <row r="1391" spans="1:4" s="380" customFormat="1" ht="12.75" x14ac:dyDescent="0.2">
      <c r="A1391" s="380">
        <v>39341</v>
      </c>
      <c r="B1391" s="380" t="s">
        <v>7777</v>
      </c>
      <c r="C1391" s="380" t="s">
        <v>6446</v>
      </c>
      <c r="D1391" s="381">
        <v>16.190000000000001</v>
      </c>
    </row>
    <row r="1392" spans="1:4" s="380" customFormat="1" ht="12.75" x14ac:dyDescent="0.2">
      <c r="A1392" s="380">
        <v>39340</v>
      </c>
      <c r="B1392" s="380" t="s">
        <v>7778</v>
      </c>
      <c r="C1392" s="380" t="s">
        <v>6446</v>
      </c>
      <c r="D1392" s="381">
        <v>11.89</v>
      </c>
    </row>
    <row r="1393" spans="1:4" s="380" customFormat="1" ht="12.75" x14ac:dyDescent="0.2">
      <c r="A1393" s="380">
        <v>12025</v>
      </c>
      <c r="B1393" s="380" t="s">
        <v>7779</v>
      </c>
      <c r="C1393" s="380" t="s">
        <v>6446</v>
      </c>
      <c r="D1393" s="381">
        <v>12.28</v>
      </c>
    </row>
    <row r="1394" spans="1:4" s="380" customFormat="1" ht="12.75" x14ac:dyDescent="0.2">
      <c r="A1394" s="380">
        <v>39342</v>
      </c>
      <c r="B1394" s="380" t="s">
        <v>7780</v>
      </c>
      <c r="C1394" s="380" t="s">
        <v>6446</v>
      </c>
      <c r="D1394" s="381">
        <v>16.190000000000001</v>
      </c>
    </row>
    <row r="1395" spans="1:4" s="380" customFormat="1" ht="12.75" x14ac:dyDescent="0.2">
      <c r="A1395" s="380">
        <v>39343</v>
      </c>
      <c r="B1395" s="380" t="s">
        <v>7781</v>
      </c>
      <c r="C1395" s="380" t="s">
        <v>6446</v>
      </c>
      <c r="D1395" s="381">
        <v>13.67</v>
      </c>
    </row>
    <row r="1396" spans="1:4" s="380" customFormat="1" ht="12.75" x14ac:dyDescent="0.2">
      <c r="A1396" s="380">
        <v>39345</v>
      </c>
      <c r="B1396" s="380" t="s">
        <v>7782</v>
      </c>
      <c r="C1396" s="380" t="s">
        <v>6446</v>
      </c>
      <c r="D1396" s="381">
        <v>18.5</v>
      </c>
    </row>
    <row r="1397" spans="1:4" s="380" customFormat="1" ht="12.75" x14ac:dyDescent="0.2">
      <c r="A1397" s="380">
        <v>39344</v>
      </c>
      <c r="B1397" s="380" t="s">
        <v>7783</v>
      </c>
      <c r="C1397" s="380" t="s">
        <v>6446</v>
      </c>
      <c r="D1397" s="381">
        <v>13.22</v>
      </c>
    </row>
    <row r="1398" spans="1:4" s="380" customFormat="1" ht="12.75" x14ac:dyDescent="0.2">
      <c r="A1398" s="380">
        <v>12623</v>
      </c>
      <c r="B1398" s="380" t="s">
        <v>7784</v>
      </c>
      <c r="C1398" s="380" t="s">
        <v>6465</v>
      </c>
      <c r="D1398" s="381">
        <v>13.76</v>
      </c>
    </row>
    <row r="1399" spans="1:4" s="380" customFormat="1" ht="12.75" x14ac:dyDescent="0.2">
      <c r="A1399" s="380">
        <v>34498</v>
      </c>
      <c r="B1399" s="380" t="s">
        <v>7785</v>
      </c>
      <c r="C1399" s="380" t="s">
        <v>6446</v>
      </c>
      <c r="D1399" s="381">
        <v>137.31</v>
      </c>
    </row>
    <row r="1400" spans="1:4" s="380" customFormat="1" ht="12.75" x14ac:dyDescent="0.2">
      <c r="A1400" s="380">
        <v>13244</v>
      </c>
      <c r="B1400" s="380" t="s">
        <v>7786</v>
      </c>
      <c r="C1400" s="380" t="s">
        <v>6446</v>
      </c>
      <c r="D1400" s="381">
        <v>57.8</v>
      </c>
    </row>
    <row r="1401" spans="1:4" s="380" customFormat="1" ht="12.75" x14ac:dyDescent="0.2">
      <c r="A1401" s="380">
        <v>38998</v>
      </c>
      <c r="B1401" s="380" t="s">
        <v>7787</v>
      </c>
      <c r="C1401" s="380" t="s">
        <v>6446</v>
      </c>
      <c r="D1401" s="381">
        <v>13.04</v>
      </c>
    </row>
    <row r="1402" spans="1:4" s="380" customFormat="1" ht="12.75" x14ac:dyDescent="0.2">
      <c r="A1402" s="380">
        <v>38999</v>
      </c>
      <c r="B1402" s="380" t="s">
        <v>7788</v>
      </c>
      <c r="C1402" s="380" t="s">
        <v>6446</v>
      </c>
      <c r="D1402" s="381">
        <v>21.57</v>
      </c>
    </row>
    <row r="1403" spans="1:4" s="380" customFormat="1" ht="12.75" x14ac:dyDescent="0.2">
      <c r="A1403" s="380">
        <v>38996</v>
      </c>
      <c r="B1403" s="380" t="s">
        <v>7789</v>
      </c>
      <c r="C1403" s="380" t="s">
        <v>6446</v>
      </c>
      <c r="D1403" s="381">
        <v>18.829999999999998</v>
      </c>
    </row>
    <row r="1404" spans="1:4" s="380" customFormat="1" ht="12.75" x14ac:dyDescent="0.2">
      <c r="A1404" s="380">
        <v>38997</v>
      </c>
      <c r="B1404" s="380" t="s">
        <v>7790</v>
      </c>
      <c r="C1404" s="380" t="s">
        <v>6446</v>
      </c>
      <c r="D1404" s="381">
        <v>30.48</v>
      </c>
    </row>
    <row r="1405" spans="1:4" s="380" customFormat="1" ht="12.75" x14ac:dyDescent="0.2">
      <c r="A1405" s="380">
        <v>39862</v>
      </c>
      <c r="B1405" s="380" t="s">
        <v>7791</v>
      </c>
      <c r="C1405" s="380" t="s">
        <v>6446</v>
      </c>
      <c r="D1405" s="381">
        <v>15.08</v>
      </c>
    </row>
    <row r="1406" spans="1:4" s="380" customFormat="1" ht="12.75" x14ac:dyDescent="0.2">
      <c r="A1406" s="380">
        <v>39863</v>
      </c>
      <c r="B1406" s="380" t="s">
        <v>7792</v>
      </c>
      <c r="C1406" s="380" t="s">
        <v>6446</v>
      </c>
      <c r="D1406" s="381">
        <v>15.29</v>
      </c>
    </row>
    <row r="1407" spans="1:4" s="380" customFormat="1" ht="12.75" x14ac:dyDescent="0.2">
      <c r="A1407" s="380">
        <v>39864</v>
      </c>
      <c r="B1407" s="380" t="s">
        <v>7793</v>
      </c>
      <c r="C1407" s="380" t="s">
        <v>6446</v>
      </c>
      <c r="D1407" s="381">
        <v>18.97</v>
      </c>
    </row>
    <row r="1408" spans="1:4" s="380" customFormat="1" ht="12.75" x14ac:dyDescent="0.2">
      <c r="A1408" s="380">
        <v>39865</v>
      </c>
      <c r="B1408" s="380" t="s">
        <v>7794</v>
      </c>
      <c r="C1408" s="380" t="s">
        <v>6446</v>
      </c>
      <c r="D1408" s="381">
        <v>26.74</v>
      </c>
    </row>
    <row r="1409" spans="1:4" s="380" customFormat="1" ht="12.75" x14ac:dyDescent="0.2">
      <c r="A1409" s="380">
        <v>2517</v>
      </c>
      <c r="B1409" s="380" t="s">
        <v>7795</v>
      </c>
      <c r="C1409" s="380" t="s">
        <v>6446</v>
      </c>
      <c r="D1409" s="381">
        <v>12.78</v>
      </c>
    </row>
    <row r="1410" spans="1:4" s="380" customFormat="1" ht="12.75" x14ac:dyDescent="0.2">
      <c r="A1410" s="380">
        <v>2522</v>
      </c>
      <c r="B1410" s="380" t="s">
        <v>7796</v>
      </c>
      <c r="C1410" s="380" t="s">
        <v>6446</v>
      </c>
      <c r="D1410" s="381">
        <v>8.26</v>
      </c>
    </row>
    <row r="1411" spans="1:4" s="380" customFormat="1" ht="12.75" x14ac:dyDescent="0.2">
      <c r="A1411" s="380">
        <v>2548</v>
      </c>
      <c r="B1411" s="380" t="s">
        <v>7797</v>
      </c>
      <c r="C1411" s="380" t="s">
        <v>6446</v>
      </c>
      <c r="D1411" s="381">
        <v>5.08</v>
      </c>
    </row>
    <row r="1412" spans="1:4" s="380" customFormat="1" ht="12.75" x14ac:dyDescent="0.2">
      <c r="A1412" s="380">
        <v>2516</v>
      </c>
      <c r="B1412" s="380" t="s">
        <v>7798</v>
      </c>
      <c r="C1412" s="380" t="s">
        <v>6446</v>
      </c>
      <c r="D1412" s="381">
        <v>6.63</v>
      </c>
    </row>
    <row r="1413" spans="1:4" s="380" customFormat="1" ht="12.75" x14ac:dyDescent="0.2">
      <c r="A1413" s="380">
        <v>2518</v>
      </c>
      <c r="B1413" s="380" t="s">
        <v>7799</v>
      </c>
      <c r="C1413" s="380" t="s">
        <v>6446</v>
      </c>
      <c r="D1413" s="381">
        <v>60.83</v>
      </c>
    </row>
    <row r="1414" spans="1:4" s="380" customFormat="1" ht="12.75" x14ac:dyDescent="0.2">
      <c r="A1414" s="380">
        <v>2521</v>
      </c>
      <c r="B1414" s="380" t="s">
        <v>7800</v>
      </c>
      <c r="C1414" s="380" t="s">
        <v>6446</v>
      </c>
      <c r="D1414" s="381">
        <v>25.89</v>
      </c>
    </row>
    <row r="1415" spans="1:4" s="380" customFormat="1" ht="12.75" x14ac:dyDescent="0.2">
      <c r="A1415" s="380">
        <v>2515</v>
      </c>
      <c r="B1415" s="380" t="s">
        <v>7801</v>
      </c>
      <c r="C1415" s="380" t="s">
        <v>6446</v>
      </c>
      <c r="D1415" s="381">
        <v>5.52</v>
      </c>
    </row>
    <row r="1416" spans="1:4" s="380" customFormat="1" ht="12.75" x14ac:dyDescent="0.2">
      <c r="A1416" s="380">
        <v>2519</v>
      </c>
      <c r="B1416" s="380" t="s">
        <v>7802</v>
      </c>
      <c r="C1416" s="380" t="s">
        <v>6446</v>
      </c>
      <c r="D1416" s="381">
        <v>73.349999999999994</v>
      </c>
    </row>
    <row r="1417" spans="1:4" s="380" customFormat="1" ht="12.75" x14ac:dyDescent="0.2">
      <c r="A1417" s="380">
        <v>2520</v>
      </c>
      <c r="B1417" s="380" t="s">
        <v>7803</v>
      </c>
      <c r="C1417" s="380" t="s">
        <v>6446</v>
      </c>
      <c r="D1417" s="381">
        <v>135.01</v>
      </c>
    </row>
    <row r="1418" spans="1:4" s="380" customFormat="1" ht="12.75" x14ac:dyDescent="0.2">
      <c r="A1418" s="380">
        <v>1602</v>
      </c>
      <c r="B1418" s="380" t="s">
        <v>7804</v>
      </c>
      <c r="C1418" s="380" t="s">
        <v>6446</v>
      </c>
      <c r="D1418" s="381">
        <v>43.39</v>
      </c>
    </row>
    <row r="1419" spans="1:4" s="380" customFormat="1" ht="12.75" x14ac:dyDescent="0.2">
      <c r="A1419" s="380">
        <v>1601</v>
      </c>
      <c r="B1419" s="380" t="s">
        <v>7805</v>
      </c>
      <c r="C1419" s="380" t="s">
        <v>6446</v>
      </c>
      <c r="D1419" s="381">
        <v>38.67</v>
      </c>
    </row>
    <row r="1420" spans="1:4" s="380" customFormat="1" ht="12.75" x14ac:dyDescent="0.2">
      <c r="A1420" s="380">
        <v>1598</v>
      </c>
      <c r="B1420" s="380" t="s">
        <v>7806</v>
      </c>
      <c r="C1420" s="380" t="s">
        <v>6446</v>
      </c>
      <c r="D1420" s="381">
        <v>11.44</v>
      </c>
    </row>
    <row r="1421" spans="1:4" s="380" customFormat="1" ht="12.75" x14ac:dyDescent="0.2">
      <c r="A1421" s="380">
        <v>1600</v>
      </c>
      <c r="B1421" s="380" t="s">
        <v>7807</v>
      </c>
      <c r="C1421" s="380" t="s">
        <v>6446</v>
      </c>
      <c r="D1421" s="381">
        <v>16.89</v>
      </c>
    </row>
    <row r="1422" spans="1:4" s="380" customFormat="1" ht="12.75" x14ac:dyDescent="0.2">
      <c r="A1422" s="380">
        <v>1603</v>
      </c>
      <c r="B1422" s="380" t="s">
        <v>7808</v>
      </c>
      <c r="C1422" s="380" t="s">
        <v>6446</v>
      </c>
      <c r="D1422" s="381">
        <v>65.510000000000005</v>
      </c>
    </row>
    <row r="1423" spans="1:4" s="380" customFormat="1" ht="12.75" x14ac:dyDescent="0.2">
      <c r="A1423" s="380">
        <v>1599</v>
      </c>
      <c r="B1423" s="380" t="s">
        <v>7809</v>
      </c>
      <c r="C1423" s="380" t="s">
        <v>6446</v>
      </c>
      <c r="D1423" s="381">
        <v>13.28</v>
      </c>
    </row>
    <row r="1424" spans="1:4" s="380" customFormat="1" ht="12.75" x14ac:dyDescent="0.2">
      <c r="A1424" s="380">
        <v>1597</v>
      </c>
      <c r="B1424" s="380" t="s">
        <v>7810</v>
      </c>
      <c r="C1424" s="380" t="s">
        <v>6446</v>
      </c>
      <c r="D1424" s="381">
        <v>10.76</v>
      </c>
    </row>
    <row r="1425" spans="1:4" s="380" customFormat="1" ht="12.75" x14ac:dyDescent="0.2">
      <c r="A1425" s="380">
        <v>39600</v>
      </c>
      <c r="B1425" s="380" t="s">
        <v>7811</v>
      </c>
      <c r="C1425" s="380" t="s">
        <v>6446</v>
      </c>
      <c r="D1425" s="381">
        <v>15.8</v>
      </c>
    </row>
    <row r="1426" spans="1:4" s="380" customFormat="1" ht="12.75" x14ac:dyDescent="0.2">
      <c r="A1426" s="380">
        <v>39601</v>
      </c>
      <c r="B1426" s="380" t="s">
        <v>7812</v>
      </c>
      <c r="C1426" s="380" t="s">
        <v>6446</v>
      </c>
      <c r="D1426" s="381">
        <v>27.48</v>
      </c>
    </row>
    <row r="1427" spans="1:4" s="380" customFormat="1" ht="12.75" x14ac:dyDescent="0.2">
      <c r="A1427" s="380">
        <v>39602</v>
      </c>
      <c r="B1427" s="380" t="s">
        <v>7813</v>
      </c>
      <c r="C1427" s="380" t="s">
        <v>6446</v>
      </c>
      <c r="D1427" s="381">
        <v>1.81</v>
      </c>
    </row>
    <row r="1428" spans="1:4" s="380" customFormat="1" ht="12.75" x14ac:dyDescent="0.2">
      <c r="A1428" s="380">
        <v>39603</v>
      </c>
      <c r="B1428" s="380" t="s">
        <v>7814</v>
      </c>
      <c r="C1428" s="380" t="s">
        <v>6446</v>
      </c>
      <c r="D1428" s="381">
        <v>3.1</v>
      </c>
    </row>
    <row r="1429" spans="1:4" s="380" customFormat="1" ht="12.75" x14ac:dyDescent="0.2">
      <c r="A1429" s="380">
        <v>11821</v>
      </c>
      <c r="B1429" s="380" t="s">
        <v>7815</v>
      </c>
      <c r="C1429" s="380" t="s">
        <v>6446</v>
      </c>
      <c r="D1429" s="381">
        <v>8.83</v>
      </c>
    </row>
    <row r="1430" spans="1:4" s="380" customFormat="1" ht="12.75" x14ac:dyDescent="0.2">
      <c r="A1430" s="380">
        <v>1562</v>
      </c>
      <c r="B1430" s="380" t="s">
        <v>7816</v>
      </c>
      <c r="C1430" s="380" t="s">
        <v>6446</v>
      </c>
      <c r="D1430" s="381">
        <v>14.47</v>
      </c>
    </row>
    <row r="1431" spans="1:4" s="380" customFormat="1" ht="12.75" x14ac:dyDescent="0.2">
      <c r="A1431" s="380">
        <v>1563</v>
      </c>
      <c r="B1431" s="380" t="s">
        <v>7817</v>
      </c>
      <c r="C1431" s="380" t="s">
        <v>6446</v>
      </c>
      <c r="D1431" s="381">
        <v>19.420000000000002</v>
      </c>
    </row>
    <row r="1432" spans="1:4" s="380" customFormat="1" ht="12.75" x14ac:dyDescent="0.2">
      <c r="A1432" s="380">
        <v>11856</v>
      </c>
      <c r="B1432" s="380" t="s">
        <v>7818</v>
      </c>
      <c r="C1432" s="380" t="s">
        <v>6446</v>
      </c>
      <c r="D1432" s="381">
        <v>5.79</v>
      </c>
    </row>
    <row r="1433" spans="1:4" s="380" customFormat="1" ht="12.75" x14ac:dyDescent="0.2">
      <c r="A1433" s="380">
        <v>11857</v>
      </c>
      <c r="B1433" s="380" t="s">
        <v>7819</v>
      </c>
      <c r="C1433" s="380" t="s">
        <v>6446</v>
      </c>
      <c r="D1433" s="381">
        <v>30.47</v>
      </c>
    </row>
    <row r="1434" spans="1:4" s="380" customFormat="1" ht="12.75" x14ac:dyDescent="0.2">
      <c r="A1434" s="380">
        <v>11858</v>
      </c>
      <c r="B1434" s="380" t="s">
        <v>7820</v>
      </c>
      <c r="C1434" s="380" t="s">
        <v>6446</v>
      </c>
      <c r="D1434" s="381">
        <v>37.82</v>
      </c>
    </row>
    <row r="1435" spans="1:4" s="380" customFormat="1" ht="12.75" x14ac:dyDescent="0.2">
      <c r="A1435" s="380">
        <v>1539</v>
      </c>
      <c r="B1435" s="380" t="s">
        <v>7821</v>
      </c>
      <c r="C1435" s="380" t="s">
        <v>6446</v>
      </c>
      <c r="D1435" s="381">
        <v>6.8</v>
      </c>
    </row>
    <row r="1436" spans="1:4" s="380" customFormat="1" ht="12.75" x14ac:dyDescent="0.2">
      <c r="A1436" s="380">
        <v>11859</v>
      </c>
      <c r="B1436" s="380" t="s">
        <v>7822</v>
      </c>
      <c r="C1436" s="380" t="s">
        <v>6446</v>
      </c>
      <c r="D1436" s="381">
        <v>51.45</v>
      </c>
    </row>
    <row r="1437" spans="1:4" s="380" customFormat="1" ht="12.75" x14ac:dyDescent="0.2">
      <c r="A1437" s="380">
        <v>1550</v>
      </c>
      <c r="B1437" s="380" t="s">
        <v>7823</v>
      </c>
      <c r="C1437" s="380" t="s">
        <v>6446</v>
      </c>
      <c r="D1437" s="381">
        <v>7.18</v>
      </c>
    </row>
    <row r="1438" spans="1:4" s="380" customFormat="1" ht="12.75" x14ac:dyDescent="0.2">
      <c r="A1438" s="380">
        <v>11854</v>
      </c>
      <c r="B1438" s="380" t="s">
        <v>7824</v>
      </c>
      <c r="C1438" s="380" t="s">
        <v>6446</v>
      </c>
      <c r="D1438" s="381">
        <v>8.9700000000000006</v>
      </c>
    </row>
    <row r="1439" spans="1:4" s="380" customFormat="1" ht="12.75" x14ac:dyDescent="0.2">
      <c r="A1439" s="380">
        <v>11862</v>
      </c>
      <c r="B1439" s="380" t="s">
        <v>7825</v>
      </c>
      <c r="C1439" s="380" t="s">
        <v>6446</v>
      </c>
      <c r="D1439" s="381">
        <v>12.58</v>
      </c>
    </row>
    <row r="1440" spans="1:4" s="380" customFormat="1" ht="12.75" x14ac:dyDescent="0.2">
      <c r="A1440" s="380">
        <v>11863</v>
      </c>
      <c r="B1440" s="380" t="s">
        <v>7826</v>
      </c>
      <c r="C1440" s="380" t="s">
        <v>6446</v>
      </c>
      <c r="D1440" s="381">
        <v>5.08</v>
      </c>
    </row>
    <row r="1441" spans="1:4" s="380" customFormat="1" ht="12.75" x14ac:dyDescent="0.2">
      <c r="A1441" s="380">
        <v>11855</v>
      </c>
      <c r="B1441" s="380" t="s">
        <v>7827</v>
      </c>
      <c r="C1441" s="380" t="s">
        <v>6446</v>
      </c>
      <c r="D1441" s="381">
        <v>18.78</v>
      </c>
    </row>
    <row r="1442" spans="1:4" s="380" customFormat="1" ht="12.75" x14ac:dyDescent="0.2">
      <c r="A1442" s="380">
        <v>11864</v>
      </c>
      <c r="B1442" s="380" t="s">
        <v>7828</v>
      </c>
      <c r="C1442" s="380" t="s">
        <v>6446</v>
      </c>
      <c r="D1442" s="381">
        <v>28.39</v>
      </c>
    </row>
    <row r="1443" spans="1:4" s="380" customFormat="1" ht="12.75" x14ac:dyDescent="0.2">
      <c r="A1443" s="380">
        <v>2527</v>
      </c>
      <c r="B1443" s="380" t="s">
        <v>7829</v>
      </c>
      <c r="C1443" s="380" t="s">
        <v>6446</v>
      </c>
      <c r="D1443" s="381">
        <v>4.57</v>
      </c>
    </row>
    <row r="1444" spans="1:4" s="380" customFormat="1" ht="12.75" x14ac:dyDescent="0.2">
      <c r="A1444" s="380">
        <v>2526</v>
      </c>
      <c r="B1444" s="380" t="s">
        <v>7830</v>
      </c>
      <c r="C1444" s="380" t="s">
        <v>6446</v>
      </c>
      <c r="D1444" s="381">
        <v>2.93</v>
      </c>
    </row>
    <row r="1445" spans="1:4" s="380" customFormat="1" ht="12.75" x14ac:dyDescent="0.2">
      <c r="A1445" s="380">
        <v>2487</v>
      </c>
      <c r="B1445" s="380" t="s">
        <v>7831</v>
      </c>
      <c r="C1445" s="380" t="s">
        <v>6446</v>
      </c>
      <c r="D1445" s="381">
        <v>1</v>
      </c>
    </row>
    <row r="1446" spans="1:4" s="380" customFormat="1" ht="12.75" x14ac:dyDescent="0.2">
      <c r="A1446" s="380">
        <v>2483</v>
      </c>
      <c r="B1446" s="380" t="s">
        <v>7832</v>
      </c>
      <c r="C1446" s="380" t="s">
        <v>6446</v>
      </c>
      <c r="D1446" s="381">
        <v>2.08</v>
      </c>
    </row>
    <row r="1447" spans="1:4" s="380" customFormat="1" ht="12.75" x14ac:dyDescent="0.2">
      <c r="A1447" s="380">
        <v>2528</v>
      </c>
      <c r="B1447" s="380" t="s">
        <v>7833</v>
      </c>
      <c r="C1447" s="380" t="s">
        <v>6446</v>
      </c>
      <c r="D1447" s="381">
        <v>11.51</v>
      </c>
    </row>
    <row r="1448" spans="1:4" s="380" customFormat="1" ht="12.75" x14ac:dyDescent="0.2">
      <c r="A1448" s="380">
        <v>2489</v>
      </c>
      <c r="B1448" s="380" t="s">
        <v>7834</v>
      </c>
      <c r="C1448" s="380" t="s">
        <v>6446</v>
      </c>
      <c r="D1448" s="381">
        <v>5.07</v>
      </c>
    </row>
    <row r="1449" spans="1:4" s="380" customFormat="1" ht="12.75" x14ac:dyDescent="0.2">
      <c r="A1449" s="380">
        <v>2488</v>
      </c>
      <c r="B1449" s="380" t="s">
        <v>7835</v>
      </c>
      <c r="C1449" s="380" t="s">
        <v>6446</v>
      </c>
      <c r="D1449" s="381">
        <v>1.17</v>
      </c>
    </row>
    <row r="1450" spans="1:4" s="380" customFormat="1" ht="12.75" x14ac:dyDescent="0.2">
      <c r="A1450" s="380">
        <v>2484</v>
      </c>
      <c r="B1450" s="380" t="s">
        <v>7836</v>
      </c>
      <c r="C1450" s="380" t="s">
        <v>6446</v>
      </c>
      <c r="D1450" s="381">
        <v>16.72</v>
      </c>
    </row>
    <row r="1451" spans="1:4" s="380" customFormat="1" ht="12.75" x14ac:dyDescent="0.2">
      <c r="A1451" s="380">
        <v>2485</v>
      </c>
      <c r="B1451" s="380" t="s">
        <v>7837</v>
      </c>
      <c r="C1451" s="380" t="s">
        <v>6446</v>
      </c>
      <c r="D1451" s="381">
        <v>26.2</v>
      </c>
    </row>
    <row r="1452" spans="1:4" s="380" customFormat="1" ht="12.75" x14ac:dyDescent="0.2">
      <c r="A1452" s="380">
        <v>38005</v>
      </c>
      <c r="B1452" s="380" t="s">
        <v>7838</v>
      </c>
      <c r="C1452" s="380" t="s">
        <v>6446</v>
      </c>
      <c r="D1452" s="381">
        <v>11.32</v>
      </c>
    </row>
    <row r="1453" spans="1:4" s="380" customFormat="1" ht="12.75" x14ac:dyDescent="0.2">
      <c r="A1453" s="380">
        <v>38006</v>
      </c>
      <c r="B1453" s="380" t="s">
        <v>7839</v>
      </c>
      <c r="C1453" s="380" t="s">
        <v>6446</v>
      </c>
      <c r="D1453" s="381">
        <v>13.89</v>
      </c>
    </row>
    <row r="1454" spans="1:4" s="380" customFormat="1" ht="12.75" x14ac:dyDescent="0.2">
      <c r="A1454" s="380">
        <v>38428</v>
      </c>
      <c r="B1454" s="380" t="s">
        <v>7840</v>
      </c>
      <c r="C1454" s="380" t="s">
        <v>6446</v>
      </c>
      <c r="D1454" s="381">
        <v>13.01</v>
      </c>
    </row>
    <row r="1455" spans="1:4" s="380" customFormat="1" ht="12.75" x14ac:dyDescent="0.2">
      <c r="A1455" s="380">
        <v>38007</v>
      </c>
      <c r="B1455" s="380" t="s">
        <v>7841</v>
      </c>
      <c r="C1455" s="380" t="s">
        <v>6446</v>
      </c>
      <c r="D1455" s="381">
        <v>21.26</v>
      </c>
    </row>
    <row r="1456" spans="1:4" s="380" customFormat="1" ht="12.75" x14ac:dyDescent="0.2">
      <c r="A1456" s="380">
        <v>38008</v>
      </c>
      <c r="B1456" s="380" t="s">
        <v>7842</v>
      </c>
      <c r="C1456" s="380" t="s">
        <v>6446</v>
      </c>
      <c r="D1456" s="381">
        <v>85.63</v>
      </c>
    </row>
    <row r="1457" spans="1:4" s="380" customFormat="1" ht="12.75" x14ac:dyDescent="0.2">
      <c r="A1457" s="380">
        <v>38009</v>
      </c>
      <c r="B1457" s="380" t="s">
        <v>7843</v>
      </c>
      <c r="C1457" s="380" t="s">
        <v>6446</v>
      </c>
      <c r="D1457" s="381">
        <v>104.65</v>
      </c>
    </row>
    <row r="1458" spans="1:4" s="380" customFormat="1" ht="12.75" x14ac:dyDescent="0.2">
      <c r="A1458" s="380">
        <v>39279</v>
      </c>
      <c r="B1458" s="380" t="s">
        <v>7844</v>
      </c>
      <c r="C1458" s="380" t="s">
        <v>6446</v>
      </c>
      <c r="D1458" s="381">
        <v>15.85</v>
      </c>
    </row>
    <row r="1459" spans="1:4" s="380" customFormat="1" ht="12.75" x14ac:dyDescent="0.2">
      <c r="A1459" s="380">
        <v>38845</v>
      </c>
      <c r="B1459" s="380" t="s">
        <v>7845</v>
      </c>
      <c r="C1459" s="380" t="s">
        <v>6446</v>
      </c>
      <c r="D1459" s="381">
        <v>22.93</v>
      </c>
    </row>
    <row r="1460" spans="1:4" s="380" customFormat="1" ht="12.75" x14ac:dyDescent="0.2">
      <c r="A1460" s="380">
        <v>39280</v>
      </c>
      <c r="B1460" s="380" t="s">
        <v>7846</v>
      </c>
      <c r="C1460" s="380" t="s">
        <v>6446</v>
      </c>
      <c r="D1460" s="381">
        <v>20.55</v>
      </c>
    </row>
    <row r="1461" spans="1:4" s="380" customFormat="1" ht="12.75" x14ac:dyDescent="0.2">
      <c r="A1461" s="380">
        <v>39281</v>
      </c>
      <c r="B1461" s="380" t="s">
        <v>7847</v>
      </c>
      <c r="C1461" s="380" t="s">
        <v>6446</v>
      </c>
      <c r="D1461" s="381">
        <v>27.05</v>
      </c>
    </row>
    <row r="1462" spans="1:4" s="380" customFormat="1" ht="12.75" x14ac:dyDescent="0.2">
      <c r="A1462" s="380">
        <v>38849</v>
      </c>
      <c r="B1462" s="380" t="s">
        <v>7848</v>
      </c>
      <c r="C1462" s="380" t="s">
        <v>6446</v>
      </c>
      <c r="D1462" s="381">
        <v>23.18</v>
      </c>
    </row>
    <row r="1463" spans="1:4" s="380" customFormat="1" ht="12.75" x14ac:dyDescent="0.2">
      <c r="A1463" s="380">
        <v>39282</v>
      </c>
      <c r="B1463" s="380" t="s">
        <v>7849</v>
      </c>
      <c r="C1463" s="380" t="s">
        <v>6446</v>
      </c>
      <c r="D1463" s="381">
        <v>27.7</v>
      </c>
    </row>
    <row r="1464" spans="1:4" s="380" customFormat="1" ht="12.75" x14ac:dyDescent="0.2">
      <c r="A1464" s="380">
        <v>38852</v>
      </c>
      <c r="B1464" s="380" t="s">
        <v>7850</v>
      </c>
      <c r="C1464" s="380" t="s">
        <v>6446</v>
      </c>
      <c r="D1464" s="381">
        <v>37.68</v>
      </c>
    </row>
    <row r="1465" spans="1:4" s="380" customFormat="1" ht="12.75" x14ac:dyDescent="0.2">
      <c r="A1465" s="380">
        <v>38844</v>
      </c>
      <c r="B1465" s="380" t="s">
        <v>7851</v>
      </c>
      <c r="C1465" s="380" t="s">
        <v>6446</v>
      </c>
      <c r="D1465" s="381">
        <v>11.58</v>
      </c>
    </row>
    <row r="1466" spans="1:4" s="380" customFormat="1" ht="12.75" x14ac:dyDescent="0.2">
      <c r="A1466" s="380">
        <v>38846</v>
      </c>
      <c r="B1466" s="380" t="s">
        <v>7852</v>
      </c>
      <c r="C1466" s="380" t="s">
        <v>6446</v>
      </c>
      <c r="D1466" s="381">
        <v>12.67</v>
      </c>
    </row>
    <row r="1467" spans="1:4" s="380" customFormat="1" ht="12.75" x14ac:dyDescent="0.2">
      <c r="A1467" s="380">
        <v>38847</v>
      </c>
      <c r="B1467" s="380" t="s">
        <v>7853</v>
      </c>
      <c r="C1467" s="380" t="s">
        <v>6446</v>
      </c>
      <c r="D1467" s="381">
        <v>15.58</v>
      </c>
    </row>
    <row r="1468" spans="1:4" s="380" customFormat="1" ht="12.75" x14ac:dyDescent="0.2">
      <c r="A1468" s="380">
        <v>38850</v>
      </c>
      <c r="B1468" s="380" t="s">
        <v>7854</v>
      </c>
      <c r="C1468" s="380" t="s">
        <v>6446</v>
      </c>
      <c r="D1468" s="381">
        <v>21.66</v>
      </c>
    </row>
    <row r="1469" spans="1:4" s="380" customFormat="1" ht="12.75" x14ac:dyDescent="0.2">
      <c r="A1469" s="380">
        <v>38848</v>
      </c>
      <c r="B1469" s="380" t="s">
        <v>7855</v>
      </c>
      <c r="C1469" s="380" t="s">
        <v>6446</v>
      </c>
      <c r="D1469" s="381">
        <v>18.12</v>
      </c>
    </row>
    <row r="1470" spans="1:4" s="380" customFormat="1" ht="12.75" x14ac:dyDescent="0.2">
      <c r="A1470" s="380">
        <v>38851</v>
      </c>
      <c r="B1470" s="380" t="s">
        <v>7856</v>
      </c>
      <c r="C1470" s="380" t="s">
        <v>6446</v>
      </c>
      <c r="D1470" s="381">
        <v>32.93</v>
      </c>
    </row>
    <row r="1471" spans="1:4" s="380" customFormat="1" ht="12.75" x14ac:dyDescent="0.2">
      <c r="A1471" s="380">
        <v>38860</v>
      </c>
      <c r="B1471" s="380" t="s">
        <v>7857</v>
      </c>
      <c r="C1471" s="380" t="s">
        <v>6446</v>
      </c>
      <c r="D1471" s="381">
        <v>9.3000000000000007</v>
      </c>
    </row>
    <row r="1472" spans="1:4" s="380" customFormat="1" ht="12.75" x14ac:dyDescent="0.2">
      <c r="A1472" s="380">
        <v>38861</v>
      </c>
      <c r="B1472" s="380" t="s">
        <v>7858</v>
      </c>
      <c r="C1472" s="380" t="s">
        <v>6446</v>
      </c>
      <c r="D1472" s="381">
        <v>12.52</v>
      </c>
    </row>
    <row r="1473" spans="1:4" s="380" customFormat="1" ht="12.75" x14ac:dyDescent="0.2">
      <c r="A1473" s="380">
        <v>38862</v>
      </c>
      <c r="B1473" s="380" t="s">
        <v>7859</v>
      </c>
      <c r="C1473" s="380" t="s">
        <v>6446</v>
      </c>
      <c r="D1473" s="381">
        <v>10.56</v>
      </c>
    </row>
    <row r="1474" spans="1:4" s="380" customFormat="1" ht="12.75" x14ac:dyDescent="0.2">
      <c r="A1474" s="380">
        <v>38863</v>
      </c>
      <c r="B1474" s="380" t="s">
        <v>7860</v>
      </c>
      <c r="C1474" s="380" t="s">
        <v>6446</v>
      </c>
      <c r="D1474" s="381">
        <v>12.13</v>
      </c>
    </row>
    <row r="1475" spans="1:4" s="380" customFormat="1" ht="12.75" x14ac:dyDescent="0.2">
      <c r="A1475" s="380">
        <v>38865</v>
      </c>
      <c r="B1475" s="380" t="s">
        <v>7861</v>
      </c>
      <c r="C1475" s="380" t="s">
        <v>6446</v>
      </c>
      <c r="D1475" s="381">
        <v>16.47</v>
      </c>
    </row>
    <row r="1476" spans="1:4" s="380" customFormat="1" ht="12.75" x14ac:dyDescent="0.2">
      <c r="A1476" s="380">
        <v>38864</v>
      </c>
      <c r="B1476" s="380" t="s">
        <v>7862</v>
      </c>
      <c r="C1476" s="380" t="s">
        <v>6446</v>
      </c>
      <c r="D1476" s="381">
        <v>25.17</v>
      </c>
    </row>
    <row r="1477" spans="1:4" s="380" customFormat="1" ht="12.75" x14ac:dyDescent="0.2">
      <c r="A1477" s="380">
        <v>38866</v>
      </c>
      <c r="B1477" s="380" t="s">
        <v>7863</v>
      </c>
      <c r="C1477" s="380" t="s">
        <v>6446</v>
      </c>
      <c r="D1477" s="381">
        <v>17.72</v>
      </c>
    </row>
    <row r="1478" spans="1:4" s="380" customFormat="1" ht="12.75" x14ac:dyDescent="0.2">
      <c r="A1478" s="380">
        <v>38868</v>
      </c>
      <c r="B1478" s="380" t="s">
        <v>7864</v>
      </c>
      <c r="C1478" s="380" t="s">
        <v>6446</v>
      </c>
      <c r="D1478" s="381">
        <v>29.55</v>
      </c>
    </row>
    <row r="1479" spans="1:4" s="380" customFormat="1" ht="12.75" x14ac:dyDescent="0.2">
      <c r="A1479" s="380">
        <v>38853</v>
      </c>
      <c r="B1479" s="380" t="s">
        <v>7865</v>
      </c>
      <c r="C1479" s="380" t="s">
        <v>6446</v>
      </c>
      <c r="D1479" s="381">
        <v>9.5500000000000007</v>
      </c>
    </row>
    <row r="1480" spans="1:4" s="380" customFormat="1" ht="12.75" x14ac:dyDescent="0.2">
      <c r="A1480" s="380">
        <v>38854</v>
      </c>
      <c r="B1480" s="380" t="s">
        <v>7866</v>
      </c>
      <c r="C1480" s="380" t="s">
        <v>6446</v>
      </c>
      <c r="D1480" s="381">
        <v>13.05</v>
      </c>
    </row>
    <row r="1481" spans="1:4" s="380" customFormat="1" ht="12.75" x14ac:dyDescent="0.2">
      <c r="A1481" s="380">
        <v>38855</v>
      </c>
      <c r="B1481" s="380" t="s">
        <v>7867</v>
      </c>
      <c r="C1481" s="380" t="s">
        <v>6446</v>
      </c>
      <c r="D1481" s="381">
        <v>9.68</v>
      </c>
    </row>
    <row r="1482" spans="1:4" s="380" customFormat="1" ht="12.75" x14ac:dyDescent="0.2">
      <c r="A1482" s="380">
        <v>38856</v>
      </c>
      <c r="B1482" s="380" t="s">
        <v>7868</v>
      </c>
      <c r="C1482" s="380" t="s">
        <v>6446</v>
      </c>
      <c r="D1482" s="381">
        <v>15.54</v>
      </c>
    </row>
    <row r="1483" spans="1:4" s="380" customFormat="1" ht="12.75" x14ac:dyDescent="0.2">
      <c r="A1483" s="380">
        <v>38857</v>
      </c>
      <c r="B1483" s="380" t="s">
        <v>7869</v>
      </c>
      <c r="C1483" s="380" t="s">
        <v>6446</v>
      </c>
      <c r="D1483" s="381">
        <v>20.56</v>
      </c>
    </row>
    <row r="1484" spans="1:4" s="380" customFormat="1" ht="12.75" x14ac:dyDescent="0.2">
      <c r="A1484" s="380">
        <v>38858</v>
      </c>
      <c r="B1484" s="380" t="s">
        <v>7870</v>
      </c>
      <c r="C1484" s="380" t="s">
        <v>6446</v>
      </c>
      <c r="D1484" s="381">
        <v>18.690000000000001</v>
      </c>
    </row>
    <row r="1485" spans="1:4" s="380" customFormat="1" ht="12.75" x14ac:dyDescent="0.2">
      <c r="A1485" s="380">
        <v>38859</v>
      </c>
      <c r="B1485" s="380" t="s">
        <v>7871</v>
      </c>
      <c r="C1485" s="380" t="s">
        <v>6446</v>
      </c>
      <c r="D1485" s="381">
        <v>30.27</v>
      </c>
    </row>
    <row r="1486" spans="1:4" s="380" customFormat="1" ht="12.75" x14ac:dyDescent="0.2">
      <c r="A1486" s="380">
        <v>3104</v>
      </c>
      <c r="B1486" s="380" t="s">
        <v>13025</v>
      </c>
      <c r="C1486" s="380" t="s">
        <v>6454</v>
      </c>
      <c r="D1486" s="381">
        <v>125.54</v>
      </c>
    </row>
    <row r="1487" spans="1:4" s="380" customFormat="1" ht="12.75" x14ac:dyDescent="0.2">
      <c r="A1487" s="380">
        <v>1607</v>
      </c>
      <c r="B1487" s="380" t="s">
        <v>7872</v>
      </c>
      <c r="C1487" s="380" t="s">
        <v>6454</v>
      </c>
      <c r="D1487" s="381">
        <v>0.28000000000000003</v>
      </c>
    </row>
    <row r="1488" spans="1:4" s="380" customFormat="1" ht="12.75" x14ac:dyDescent="0.2">
      <c r="A1488" s="380">
        <v>38169</v>
      </c>
      <c r="B1488" s="380" t="s">
        <v>7873</v>
      </c>
      <c r="C1488" s="380" t="s">
        <v>6454</v>
      </c>
      <c r="D1488" s="381">
        <v>74.69</v>
      </c>
    </row>
    <row r="1489" spans="1:4" s="380" customFormat="1" ht="12.75" x14ac:dyDescent="0.2">
      <c r="A1489" s="380">
        <v>6142</v>
      </c>
      <c r="B1489" s="380" t="s">
        <v>7874</v>
      </c>
      <c r="C1489" s="380" t="s">
        <v>6446</v>
      </c>
      <c r="D1489" s="381">
        <v>8.8699999999999992</v>
      </c>
    </row>
    <row r="1490" spans="1:4" s="380" customFormat="1" ht="12.75" x14ac:dyDescent="0.2">
      <c r="A1490" s="380">
        <v>11686</v>
      </c>
      <c r="B1490" s="380" t="s">
        <v>7875</v>
      </c>
      <c r="C1490" s="380" t="s">
        <v>6446</v>
      </c>
      <c r="D1490" s="381">
        <v>12.31</v>
      </c>
    </row>
    <row r="1491" spans="1:4" s="380" customFormat="1" ht="12.75" x14ac:dyDescent="0.2">
      <c r="A1491" s="380">
        <v>37598</v>
      </c>
      <c r="B1491" s="380" t="s">
        <v>7876</v>
      </c>
      <c r="C1491" s="380" t="s">
        <v>6446</v>
      </c>
      <c r="D1491" s="381">
        <v>33.86</v>
      </c>
    </row>
    <row r="1492" spans="1:4" s="380" customFormat="1" ht="12.75" x14ac:dyDescent="0.2">
      <c r="A1492" s="380">
        <v>25398</v>
      </c>
      <c r="B1492" s="380" t="s">
        <v>7877</v>
      </c>
      <c r="C1492" s="380" t="s">
        <v>6446</v>
      </c>
      <c r="D1492" s="382">
        <v>4987.8599999999997</v>
      </c>
    </row>
    <row r="1493" spans="1:4" s="380" customFormat="1" ht="12.75" x14ac:dyDescent="0.2">
      <c r="A1493" s="380">
        <v>25399</v>
      </c>
      <c r="B1493" s="380" t="s">
        <v>7878</v>
      </c>
      <c r="C1493" s="380" t="s">
        <v>6446</v>
      </c>
      <c r="D1493" s="382">
        <v>3028.06</v>
      </c>
    </row>
    <row r="1494" spans="1:4" s="380" customFormat="1" ht="12.75" x14ac:dyDescent="0.2">
      <c r="A1494" s="380">
        <v>43440</v>
      </c>
      <c r="B1494" s="380" t="s">
        <v>7879</v>
      </c>
      <c r="C1494" s="380" t="s">
        <v>6446</v>
      </c>
      <c r="D1494" s="381">
        <v>425.87</v>
      </c>
    </row>
    <row r="1495" spans="1:4" s="380" customFormat="1" ht="12.75" x14ac:dyDescent="0.2">
      <c r="A1495" s="380">
        <v>10667</v>
      </c>
      <c r="B1495" s="380" t="s">
        <v>7880</v>
      </c>
      <c r="C1495" s="380" t="s">
        <v>6446</v>
      </c>
      <c r="D1495" s="382">
        <v>14750</v>
      </c>
    </row>
    <row r="1496" spans="1:4" s="380" customFormat="1" ht="12.75" x14ac:dyDescent="0.2">
      <c r="A1496" s="380">
        <v>1613</v>
      </c>
      <c r="B1496" s="380" t="s">
        <v>7881</v>
      </c>
      <c r="C1496" s="380" t="s">
        <v>6446</v>
      </c>
      <c r="D1496" s="382">
        <v>1233.96</v>
      </c>
    </row>
    <row r="1497" spans="1:4" s="380" customFormat="1" ht="12.75" x14ac:dyDescent="0.2">
      <c r="A1497" s="380">
        <v>1626</v>
      </c>
      <c r="B1497" s="380" t="s">
        <v>7882</v>
      </c>
      <c r="C1497" s="380" t="s">
        <v>6446</v>
      </c>
      <c r="D1497" s="382">
        <v>1845.54</v>
      </c>
    </row>
    <row r="1498" spans="1:4" s="380" customFormat="1" ht="12.75" x14ac:dyDescent="0.2">
      <c r="A1498" s="380">
        <v>1625</v>
      </c>
      <c r="B1498" s="380" t="s">
        <v>7883</v>
      </c>
      <c r="C1498" s="380" t="s">
        <v>6446</v>
      </c>
      <c r="D1498" s="381">
        <v>128.9</v>
      </c>
    </row>
    <row r="1499" spans="1:4" s="380" customFormat="1" ht="12.75" x14ac:dyDescent="0.2">
      <c r="A1499" s="380">
        <v>1622</v>
      </c>
      <c r="B1499" s="380" t="s">
        <v>7884</v>
      </c>
      <c r="C1499" s="380" t="s">
        <v>6446</v>
      </c>
      <c r="D1499" s="382">
        <v>4164.62</v>
      </c>
    </row>
    <row r="1500" spans="1:4" s="380" customFormat="1" ht="12.75" x14ac:dyDescent="0.2">
      <c r="A1500" s="380">
        <v>1620</v>
      </c>
      <c r="B1500" s="380" t="s">
        <v>7885</v>
      </c>
      <c r="C1500" s="380" t="s">
        <v>6446</v>
      </c>
      <c r="D1500" s="381">
        <v>271.54000000000002</v>
      </c>
    </row>
    <row r="1501" spans="1:4" s="380" customFormat="1" ht="12.75" x14ac:dyDescent="0.2">
      <c r="A1501" s="380">
        <v>1629</v>
      </c>
      <c r="B1501" s="380" t="s">
        <v>7886</v>
      </c>
      <c r="C1501" s="380" t="s">
        <v>6446</v>
      </c>
      <c r="D1501" s="382">
        <v>10135.709999999999</v>
      </c>
    </row>
    <row r="1502" spans="1:4" s="380" customFormat="1" ht="12.75" x14ac:dyDescent="0.2">
      <c r="A1502" s="380">
        <v>1627</v>
      </c>
      <c r="B1502" s="380" t="s">
        <v>7887</v>
      </c>
      <c r="C1502" s="380" t="s">
        <v>6446</v>
      </c>
      <c r="D1502" s="381">
        <v>519.04</v>
      </c>
    </row>
    <row r="1503" spans="1:4" s="380" customFormat="1" ht="12.75" x14ac:dyDescent="0.2">
      <c r="A1503" s="380">
        <v>1623</v>
      </c>
      <c r="B1503" s="380" t="s">
        <v>7888</v>
      </c>
      <c r="C1503" s="380" t="s">
        <v>6446</v>
      </c>
      <c r="D1503" s="381">
        <v>105.12</v>
      </c>
    </row>
    <row r="1504" spans="1:4" s="380" customFormat="1" ht="12.75" x14ac:dyDescent="0.2">
      <c r="A1504" s="380">
        <v>1619</v>
      </c>
      <c r="B1504" s="380" t="s">
        <v>7889</v>
      </c>
      <c r="C1504" s="380" t="s">
        <v>6446</v>
      </c>
      <c r="D1504" s="381">
        <v>144.61000000000001</v>
      </c>
    </row>
    <row r="1505" spans="1:4" s="380" customFormat="1" ht="12.75" x14ac:dyDescent="0.2">
      <c r="A1505" s="380">
        <v>1630</v>
      </c>
      <c r="B1505" s="380" t="s">
        <v>7890</v>
      </c>
      <c r="C1505" s="380" t="s">
        <v>6446</v>
      </c>
      <c r="D1505" s="382">
        <v>3183.94</v>
      </c>
    </row>
    <row r="1506" spans="1:4" s="380" customFormat="1" ht="12.75" x14ac:dyDescent="0.2">
      <c r="A1506" s="380">
        <v>1616</v>
      </c>
      <c r="B1506" s="380" t="s">
        <v>7891</v>
      </c>
      <c r="C1506" s="380" t="s">
        <v>6446</v>
      </c>
      <c r="D1506" s="382">
        <v>4896.96</v>
      </c>
    </row>
    <row r="1507" spans="1:4" s="380" customFormat="1" ht="12.75" x14ac:dyDescent="0.2">
      <c r="A1507" s="380">
        <v>1614</v>
      </c>
      <c r="B1507" s="380" t="s">
        <v>7892</v>
      </c>
      <c r="C1507" s="380" t="s">
        <v>6446</v>
      </c>
      <c r="D1507" s="381">
        <v>223.81</v>
      </c>
    </row>
    <row r="1508" spans="1:4" s="380" customFormat="1" ht="12.75" x14ac:dyDescent="0.2">
      <c r="A1508" s="380">
        <v>1617</v>
      </c>
      <c r="B1508" s="380" t="s">
        <v>7893</v>
      </c>
      <c r="C1508" s="380" t="s">
        <v>6446</v>
      </c>
      <c r="D1508" s="382">
        <v>5845.91</v>
      </c>
    </row>
    <row r="1509" spans="1:4" s="380" customFormat="1" ht="12.75" x14ac:dyDescent="0.2">
      <c r="A1509" s="380">
        <v>1621</v>
      </c>
      <c r="B1509" s="380" t="s">
        <v>7894</v>
      </c>
      <c r="C1509" s="380" t="s">
        <v>6446</v>
      </c>
      <c r="D1509" s="381">
        <v>400.27</v>
      </c>
    </row>
    <row r="1510" spans="1:4" s="380" customFormat="1" ht="12.75" x14ac:dyDescent="0.2">
      <c r="A1510" s="380">
        <v>1624</v>
      </c>
      <c r="B1510" s="380" t="s">
        <v>7895</v>
      </c>
      <c r="C1510" s="380" t="s">
        <v>6446</v>
      </c>
      <c r="D1510" s="382">
        <v>14369.53</v>
      </c>
    </row>
    <row r="1511" spans="1:4" s="380" customFormat="1" ht="12.75" x14ac:dyDescent="0.2">
      <c r="A1511" s="380">
        <v>1615</v>
      </c>
      <c r="B1511" s="380" t="s">
        <v>7896</v>
      </c>
      <c r="C1511" s="380" t="s">
        <v>6446</v>
      </c>
      <c r="D1511" s="381">
        <v>751.65</v>
      </c>
    </row>
    <row r="1512" spans="1:4" s="380" customFormat="1" ht="12.75" x14ac:dyDescent="0.2">
      <c r="A1512" s="380">
        <v>1612</v>
      </c>
      <c r="B1512" s="380" t="s">
        <v>7897</v>
      </c>
      <c r="C1512" s="380" t="s">
        <v>6446</v>
      </c>
      <c r="D1512" s="381">
        <v>99</v>
      </c>
    </row>
    <row r="1513" spans="1:4" s="380" customFormat="1" ht="12.75" x14ac:dyDescent="0.2">
      <c r="A1513" s="380">
        <v>1618</v>
      </c>
      <c r="B1513" s="380" t="s">
        <v>7898</v>
      </c>
      <c r="C1513" s="380" t="s">
        <v>6446</v>
      </c>
      <c r="D1513" s="382">
        <v>1032.8800000000001</v>
      </c>
    </row>
    <row r="1514" spans="1:4" s="380" customFormat="1" ht="12.75" x14ac:dyDescent="0.2">
      <c r="A1514" s="380">
        <v>14211</v>
      </c>
      <c r="B1514" s="380" t="s">
        <v>7899</v>
      </c>
      <c r="C1514" s="380" t="s">
        <v>6446</v>
      </c>
      <c r="D1514" s="381">
        <v>32.07</v>
      </c>
    </row>
    <row r="1515" spans="1:4" s="380" customFormat="1" ht="12.75" x14ac:dyDescent="0.2">
      <c r="A1515" s="380">
        <v>34500</v>
      </c>
      <c r="B1515" s="380" t="s">
        <v>7900</v>
      </c>
      <c r="C1515" s="380" t="s">
        <v>6456</v>
      </c>
      <c r="D1515" s="381">
        <v>133.12</v>
      </c>
    </row>
    <row r="1516" spans="1:4" s="380" customFormat="1" ht="12.75" x14ac:dyDescent="0.2">
      <c r="A1516" s="380">
        <v>40934</v>
      </c>
      <c r="B1516" s="380" t="s">
        <v>7901</v>
      </c>
      <c r="C1516" s="380" t="s">
        <v>6627</v>
      </c>
      <c r="D1516" s="382">
        <v>23720.03</v>
      </c>
    </row>
    <row r="1517" spans="1:4" s="380" customFormat="1" ht="12.75" x14ac:dyDescent="0.2">
      <c r="A1517" s="380">
        <v>38200</v>
      </c>
      <c r="B1517" s="380" t="s">
        <v>7902</v>
      </c>
      <c r="C1517" s="380" t="s">
        <v>7903</v>
      </c>
      <c r="D1517" s="381">
        <v>629.57000000000005</v>
      </c>
    </row>
    <row r="1518" spans="1:4" s="380" customFormat="1" ht="12.75" x14ac:dyDescent="0.2">
      <c r="A1518" s="380">
        <v>39269</v>
      </c>
      <c r="B1518" s="380" t="s">
        <v>7904</v>
      </c>
      <c r="C1518" s="380" t="s">
        <v>6465</v>
      </c>
      <c r="D1518" s="381">
        <v>1.49</v>
      </c>
    </row>
    <row r="1519" spans="1:4" s="380" customFormat="1" ht="12.75" x14ac:dyDescent="0.2">
      <c r="A1519" s="380">
        <v>11889</v>
      </c>
      <c r="B1519" s="380" t="s">
        <v>7905</v>
      </c>
      <c r="C1519" s="380" t="s">
        <v>6465</v>
      </c>
      <c r="D1519" s="381">
        <v>2.08</v>
      </c>
    </row>
    <row r="1520" spans="1:4" s="380" customFormat="1" ht="12.75" x14ac:dyDescent="0.2">
      <c r="A1520" s="380">
        <v>39270</v>
      </c>
      <c r="B1520" s="380" t="s">
        <v>7906</v>
      </c>
      <c r="C1520" s="380" t="s">
        <v>6465</v>
      </c>
      <c r="D1520" s="381">
        <v>2.48</v>
      </c>
    </row>
    <row r="1521" spans="1:4" s="380" customFormat="1" ht="12.75" x14ac:dyDescent="0.2">
      <c r="A1521" s="380">
        <v>11890</v>
      </c>
      <c r="B1521" s="380" t="s">
        <v>7907</v>
      </c>
      <c r="C1521" s="380" t="s">
        <v>6465</v>
      </c>
      <c r="D1521" s="381">
        <v>3.22</v>
      </c>
    </row>
    <row r="1522" spans="1:4" s="380" customFormat="1" ht="12.75" x14ac:dyDescent="0.2">
      <c r="A1522" s="380">
        <v>11891</v>
      </c>
      <c r="B1522" s="380" t="s">
        <v>7908</v>
      </c>
      <c r="C1522" s="380" t="s">
        <v>6465</v>
      </c>
      <c r="D1522" s="381">
        <v>5.31</v>
      </c>
    </row>
    <row r="1523" spans="1:4" s="380" customFormat="1" ht="12.75" x14ac:dyDescent="0.2">
      <c r="A1523" s="380">
        <v>11892</v>
      </c>
      <c r="B1523" s="380" t="s">
        <v>7909</v>
      </c>
      <c r="C1523" s="380" t="s">
        <v>6465</v>
      </c>
      <c r="D1523" s="381">
        <v>8.18</v>
      </c>
    </row>
    <row r="1524" spans="1:4" s="380" customFormat="1" ht="12.75" x14ac:dyDescent="0.2">
      <c r="A1524" s="380">
        <v>37601</v>
      </c>
      <c r="B1524" s="380" t="s">
        <v>7910</v>
      </c>
      <c r="C1524" s="380" t="s">
        <v>6465</v>
      </c>
      <c r="D1524" s="381">
        <v>7.52</v>
      </c>
    </row>
    <row r="1525" spans="1:4" s="380" customFormat="1" ht="12.75" x14ac:dyDescent="0.2">
      <c r="A1525" s="380">
        <v>1634</v>
      </c>
      <c r="B1525" s="380" t="s">
        <v>7911</v>
      </c>
      <c r="C1525" s="380" t="s">
        <v>6465</v>
      </c>
      <c r="D1525" s="381">
        <v>7.77</v>
      </c>
    </row>
    <row r="1526" spans="1:4" s="380" customFormat="1" ht="12.75" x14ac:dyDescent="0.2">
      <c r="A1526" s="380">
        <v>5086</v>
      </c>
      <c r="B1526" s="380" t="s">
        <v>7912</v>
      </c>
      <c r="C1526" s="380" t="s">
        <v>6462</v>
      </c>
      <c r="D1526" s="381">
        <v>30.92</v>
      </c>
    </row>
    <row r="1527" spans="1:4" s="380" customFormat="1" ht="12.75" x14ac:dyDescent="0.2">
      <c r="A1527" s="380">
        <v>11280</v>
      </c>
      <c r="B1527" s="380" t="s">
        <v>7913</v>
      </c>
      <c r="C1527" s="380" t="s">
        <v>6446</v>
      </c>
      <c r="D1527" s="382">
        <v>10240.09</v>
      </c>
    </row>
    <row r="1528" spans="1:4" s="380" customFormat="1" ht="12.75" x14ac:dyDescent="0.2">
      <c r="A1528" s="380">
        <v>40519</v>
      </c>
      <c r="B1528" s="380" t="s">
        <v>7914</v>
      </c>
      <c r="C1528" s="380" t="s">
        <v>6446</v>
      </c>
      <c r="D1528" s="382">
        <v>84415.82</v>
      </c>
    </row>
    <row r="1529" spans="1:4" s="380" customFormat="1" ht="12.75" x14ac:dyDescent="0.2">
      <c r="A1529" s="380">
        <v>39869</v>
      </c>
      <c r="B1529" s="380" t="s">
        <v>7915</v>
      </c>
      <c r="C1529" s="380" t="s">
        <v>6446</v>
      </c>
      <c r="D1529" s="381">
        <v>14.97</v>
      </c>
    </row>
    <row r="1530" spans="1:4" s="380" customFormat="1" ht="12.75" x14ac:dyDescent="0.2">
      <c r="A1530" s="380">
        <v>39870</v>
      </c>
      <c r="B1530" s="380" t="s">
        <v>7916</v>
      </c>
      <c r="C1530" s="380" t="s">
        <v>6446</v>
      </c>
      <c r="D1530" s="381">
        <v>22.9</v>
      </c>
    </row>
    <row r="1531" spans="1:4" s="380" customFormat="1" ht="12.75" x14ac:dyDescent="0.2">
      <c r="A1531" s="380">
        <v>39871</v>
      </c>
      <c r="B1531" s="380" t="s">
        <v>7917</v>
      </c>
      <c r="C1531" s="380" t="s">
        <v>6446</v>
      </c>
      <c r="D1531" s="381">
        <v>25.67</v>
      </c>
    </row>
    <row r="1532" spans="1:4" s="380" customFormat="1" ht="12.75" x14ac:dyDescent="0.2">
      <c r="A1532" s="380">
        <v>12722</v>
      </c>
      <c r="B1532" s="380" t="s">
        <v>7918</v>
      </c>
      <c r="C1532" s="380" t="s">
        <v>6446</v>
      </c>
      <c r="D1532" s="381">
        <v>859.07</v>
      </c>
    </row>
    <row r="1533" spans="1:4" s="380" customFormat="1" ht="12.75" x14ac:dyDescent="0.2">
      <c r="A1533" s="380">
        <v>12714</v>
      </c>
      <c r="B1533" s="380" t="s">
        <v>7919</v>
      </c>
      <c r="C1533" s="380" t="s">
        <v>6446</v>
      </c>
      <c r="D1533" s="381">
        <v>5.61</v>
      </c>
    </row>
    <row r="1534" spans="1:4" s="380" customFormat="1" ht="12.75" x14ac:dyDescent="0.2">
      <c r="A1534" s="380">
        <v>12715</v>
      </c>
      <c r="B1534" s="380" t="s">
        <v>7920</v>
      </c>
      <c r="C1534" s="380" t="s">
        <v>6446</v>
      </c>
      <c r="D1534" s="381">
        <v>12.66</v>
      </c>
    </row>
    <row r="1535" spans="1:4" s="380" customFormat="1" ht="12.75" x14ac:dyDescent="0.2">
      <c r="A1535" s="380">
        <v>12716</v>
      </c>
      <c r="B1535" s="380" t="s">
        <v>7921</v>
      </c>
      <c r="C1535" s="380" t="s">
        <v>6446</v>
      </c>
      <c r="D1535" s="381">
        <v>21.74</v>
      </c>
    </row>
    <row r="1536" spans="1:4" s="380" customFormat="1" ht="12.75" x14ac:dyDescent="0.2">
      <c r="A1536" s="380">
        <v>12717</v>
      </c>
      <c r="B1536" s="380" t="s">
        <v>7922</v>
      </c>
      <c r="C1536" s="380" t="s">
        <v>6446</v>
      </c>
      <c r="D1536" s="381">
        <v>42.74</v>
      </c>
    </row>
    <row r="1537" spans="1:4" s="380" customFormat="1" ht="12.75" x14ac:dyDescent="0.2">
      <c r="A1537" s="380">
        <v>12718</v>
      </c>
      <c r="B1537" s="380" t="s">
        <v>7923</v>
      </c>
      <c r="C1537" s="380" t="s">
        <v>6446</v>
      </c>
      <c r="D1537" s="381">
        <v>65.59</v>
      </c>
    </row>
    <row r="1538" spans="1:4" s="380" customFormat="1" ht="12.75" x14ac:dyDescent="0.2">
      <c r="A1538" s="380">
        <v>12719</v>
      </c>
      <c r="B1538" s="380" t="s">
        <v>7924</v>
      </c>
      <c r="C1538" s="380" t="s">
        <v>6446</v>
      </c>
      <c r="D1538" s="381">
        <v>104.12</v>
      </c>
    </row>
    <row r="1539" spans="1:4" s="380" customFormat="1" ht="12.75" x14ac:dyDescent="0.2">
      <c r="A1539" s="380">
        <v>12720</v>
      </c>
      <c r="B1539" s="380" t="s">
        <v>7925</v>
      </c>
      <c r="C1539" s="380" t="s">
        <v>6446</v>
      </c>
      <c r="D1539" s="381">
        <v>362.55</v>
      </c>
    </row>
    <row r="1540" spans="1:4" s="380" customFormat="1" ht="12.75" x14ac:dyDescent="0.2">
      <c r="A1540" s="380">
        <v>12721</v>
      </c>
      <c r="B1540" s="380" t="s">
        <v>7926</v>
      </c>
      <c r="C1540" s="380" t="s">
        <v>6446</v>
      </c>
      <c r="D1540" s="381">
        <v>347.66</v>
      </c>
    </row>
    <row r="1541" spans="1:4" s="380" customFormat="1" ht="12.75" x14ac:dyDescent="0.2">
      <c r="A1541" s="380">
        <v>3468</v>
      </c>
      <c r="B1541" s="380" t="s">
        <v>7927</v>
      </c>
      <c r="C1541" s="380" t="s">
        <v>6446</v>
      </c>
      <c r="D1541" s="381">
        <v>41.02</v>
      </c>
    </row>
    <row r="1542" spans="1:4" s="380" customFormat="1" ht="12.75" x14ac:dyDescent="0.2">
      <c r="A1542" s="380">
        <v>3465</v>
      </c>
      <c r="B1542" s="380" t="s">
        <v>7928</v>
      </c>
      <c r="C1542" s="380" t="s">
        <v>6446</v>
      </c>
      <c r="D1542" s="381">
        <v>41.01</v>
      </c>
    </row>
    <row r="1543" spans="1:4" s="380" customFormat="1" ht="12.75" x14ac:dyDescent="0.2">
      <c r="A1543" s="380">
        <v>12403</v>
      </c>
      <c r="B1543" s="380" t="s">
        <v>7929</v>
      </c>
      <c r="C1543" s="380" t="s">
        <v>6446</v>
      </c>
      <c r="D1543" s="381">
        <v>29.23</v>
      </c>
    </row>
    <row r="1544" spans="1:4" s="380" customFormat="1" ht="12.75" x14ac:dyDescent="0.2">
      <c r="A1544" s="380">
        <v>3463</v>
      </c>
      <c r="B1544" s="380" t="s">
        <v>7930</v>
      </c>
      <c r="C1544" s="380" t="s">
        <v>6446</v>
      </c>
      <c r="D1544" s="381">
        <v>17.079999999999998</v>
      </c>
    </row>
    <row r="1545" spans="1:4" s="380" customFormat="1" ht="12.75" x14ac:dyDescent="0.2">
      <c r="A1545" s="380">
        <v>3464</v>
      </c>
      <c r="B1545" s="380" t="s">
        <v>7931</v>
      </c>
      <c r="C1545" s="380" t="s">
        <v>6446</v>
      </c>
      <c r="D1545" s="381">
        <v>17.079999999999998</v>
      </c>
    </row>
    <row r="1546" spans="1:4" s="380" customFormat="1" ht="12.75" x14ac:dyDescent="0.2">
      <c r="A1546" s="380">
        <v>3466</v>
      </c>
      <c r="B1546" s="380" t="s">
        <v>7932</v>
      </c>
      <c r="C1546" s="380" t="s">
        <v>6446</v>
      </c>
      <c r="D1546" s="381">
        <v>104.16</v>
      </c>
    </row>
    <row r="1547" spans="1:4" s="380" customFormat="1" ht="12.75" x14ac:dyDescent="0.2">
      <c r="A1547" s="380">
        <v>3467</v>
      </c>
      <c r="B1547" s="380" t="s">
        <v>7933</v>
      </c>
      <c r="C1547" s="380" t="s">
        <v>6446</v>
      </c>
      <c r="D1547" s="381">
        <v>58.82</v>
      </c>
    </row>
    <row r="1548" spans="1:4" s="380" customFormat="1" ht="12.75" x14ac:dyDescent="0.2">
      <c r="A1548" s="380">
        <v>3462</v>
      </c>
      <c r="B1548" s="380" t="s">
        <v>7934</v>
      </c>
      <c r="C1548" s="380" t="s">
        <v>6446</v>
      </c>
      <c r="D1548" s="381">
        <v>11.27</v>
      </c>
    </row>
    <row r="1549" spans="1:4" s="380" customFormat="1" ht="12.75" x14ac:dyDescent="0.2">
      <c r="A1549" s="380">
        <v>3446</v>
      </c>
      <c r="B1549" s="380" t="s">
        <v>7935</v>
      </c>
      <c r="C1549" s="380" t="s">
        <v>6446</v>
      </c>
      <c r="D1549" s="381">
        <v>34.68</v>
      </c>
    </row>
    <row r="1550" spans="1:4" s="380" customFormat="1" ht="12.75" x14ac:dyDescent="0.2">
      <c r="A1550" s="380">
        <v>3445</v>
      </c>
      <c r="B1550" s="380" t="s">
        <v>7936</v>
      </c>
      <c r="C1550" s="380" t="s">
        <v>6446</v>
      </c>
      <c r="D1550" s="381">
        <v>28.31</v>
      </c>
    </row>
    <row r="1551" spans="1:4" s="380" customFormat="1" ht="12.75" x14ac:dyDescent="0.2">
      <c r="A1551" s="380">
        <v>3441</v>
      </c>
      <c r="B1551" s="380" t="s">
        <v>7937</v>
      </c>
      <c r="C1551" s="380" t="s">
        <v>6446</v>
      </c>
      <c r="D1551" s="381">
        <v>7.99</v>
      </c>
    </row>
    <row r="1552" spans="1:4" s="380" customFormat="1" ht="12.75" x14ac:dyDescent="0.2">
      <c r="A1552" s="380">
        <v>3444</v>
      </c>
      <c r="B1552" s="380" t="s">
        <v>7938</v>
      </c>
      <c r="C1552" s="380" t="s">
        <v>6446</v>
      </c>
      <c r="D1552" s="381">
        <v>17.420000000000002</v>
      </c>
    </row>
    <row r="1553" spans="1:4" s="380" customFormat="1" ht="12.75" x14ac:dyDescent="0.2">
      <c r="A1553" s="380">
        <v>12402</v>
      </c>
      <c r="B1553" s="380" t="s">
        <v>7939</v>
      </c>
      <c r="C1553" s="380" t="s">
        <v>6446</v>
      </c>
      <c r="D1553" s="381">
        <v>97.48</v>
      </c>
    </row>
    <row r="1554" spans="1:4" s="380" customFormat="1" ht="12.75" x14ac:dyDescent="0.2">
      <c r="A1554" s="380">
        <v>3447</v>
      </c>
      <c r="B1554" s="380" t="s">
        <v>7940</v>
      </c>
      <c r="C1554" s="380" t="s">
        <v>6446</v>
      </c>
      <c r="D1554" s="381">
        <v>50.43</v>
      </c>
    </row>
    <row r="1555" spans="1:4" s="380" customFormat="1" ht="12.75" x14ac:dyDescent="0.2">
      <c r="A1555" s="380">
        <v>3442</v>
      </c>
      <c r="B1555" s="380" t="s">
        <v>7941</v>
      </c>
      <c r="C1555" s="380" t="s">
        <v>6446</v>
      </c>
      <c r="D1555" s="381">
        <v>11.95</v>
      </c>
    </row>
    <row r="1556" spans="1:4" s="380" customFormat="1" ht="12.75" x14ac:dyDescent="0.2">
      <c r="A1556" s="380">
        <v>3448</v>
      </c>
      <c r="B1556" s="380" t="s">
        <v>7942</v>
      </c>
      <c r="C1556" s="380" t="s">
        <v>6446</v>
      </c>
      <c r="D1556" s="381">
        <v>142.51</v>
      </c>
    </row>
    <row r="1557" spans="1:4" s="380" customFormat="1" ht="12.75" x14ac:dyDescent="0.2">
      <c r="A1557" s="380">
        <v>3449</v>
      </c>
      <c r="B1557" s="380" t="s">
        <v>7943</v>
      </c>
      <c r="C1557" s="380" t="s">
        <v>6446</v>
      </c>
      <c r="D1557" s="381">
        <v>249.71</v>
      </c>
    </row>
    <row r="1558" spans="1:4" s="380" customFormat="1" ht="12.75" x14ac:dyDescent="0.2">
      <c r="A1558" s="380">
        <v>37438</v>
      </c>
      <c r="B1558" s="380" t="s">
        <v>7944</v>
      </c>
      <c r="C1558" s="380" t="s">
        <v>6446</v>
      </c>
      <c r="D1558" s="381">
        <v>276.89</v>
      </c>
    </row>
    <row r="1559" spans="1:4" s="380" customFormat="1" ht="12.75" x14ac:dyDescent="0.2">
      <c r="A1559" s="380">
        <v>37439</v>
      </c>
      <c r="B1559" s="380" t="s">
        <v>7945</v>
      </c>
      <c r="C1559" s="380" t="s">
        <v>6446</v>
      </c>
      <c r="D1559" s="382">
        <v>1810.31</v>
      </c>
    </row>
    <row r="1560" spans="1:4" s="380" customFormat="1" ht="12.75" x14ac:dyDescent="0.2">
      <c r="A1560" s="380">
        <v>37435</v>
      </c>
      <c r="B1560" s="380" t="s">
        <v>7946</v>
      </c>
      <c r="C1560" s="380" t="s">
        <v>6446</v>
      </c>
      <c r="D1560" s="381">
        <v>32.54</v>
      </c>
    </row>
    <row r="1561" spans="1:4" s="380" customFormat="1" ht="12.75" x14ac:dyDescent="0.2">
      <c r="A1561" s="380">
        <v>37436</v>
      </c>
      <c r="B1561" s="380" t="s">
        <v>7947</v>
      </c>
      <c r="C1561" s="380" t="s">
        <v>6446</v>
      </c>
      <c r="D1561" s="381">
        <v>38.4</v>
      </c>
    </row>
    <row r="1562" spans="1:4" s="380" customFormat="1" ht="12.75" x14ac:dyDescent="0.2">
      <c r="A1562" s="380">
        <v>37437</v>
      </c>
      <c r="B1562" s="380" t="s">
        <v>7948</v>
      </c>
      <c r="C1562" s="380" t="s">
        <v>6446</v>
      </c>
      <c r="D1562" s="381">
        <v>55.54</v>
      </c>
    </row>
    <row r="1563" spans="1:4" s="380" customFormat="1" ht="12.75" x14ac:dyDescent="0.2">
      <c r="A1563" s="380">
        <v>3473</v>
      </c>
      <c r="B1563" s="380" t="s">
        <v>7949</v>
      </c>
      <c r="C1563" s="380" t="s">
        <v>6446</v>
      </c>
      <c r="D1563" s="381">
        <v>39.21</v>
      </c>
    </row>
    <row r="1564" spans="1:4" s="380" customFormat="1" ht="12.75" x14ac:dyDescent="0.2">
      <c r="A1564" s="380">
        <v>3474</v>
      </c>
      <c r="B1564" s="380" t="s">
        <v>7950</v>
      </c>
      <c r="C1564" s="380" t="s">
        <v>6446</v>
      </c>
      <c r="D1564" s="381">
        <v>32.32</v>
      </c>
    </row>
    <row r="1565" spans="1:4" s="380" customFormat="1" ht="12.75" x14ac:dyDescent="0.2">
      <c r="A1565" s="380">
        <v>3450</v>
      </c>
      <c r="B1565" s="380" t="s">
        <v>7951</v>
      </c>
      <c r="C1565" s="380" t="s">
        <v>6446</v>
      </c>
      <c r="D1565" s="381">
        <v>9.3699999999999992</v>
      </c>
    </row>
    <row r="1566" spans="1:4" s="380" customFormat="1" ht="12.75" x14ac:dyDescent="0.2">
      <c r="A1566" s="380">
        <v>3443</v>
      </c>
      <c r="B1566" s="380" t="s">
        <v>7952</v>
      </c>
      <c r="C1566" s="380" t="s">
        <v>6446</v>
      </c>
      <c r="D1566" s="381">
        <v>20.100000000000001</v>
      </c>
    </row>
    <row r="1567" spans="1:4" s="380" customFormat="1" ht="12.75" x14ac:dyDescent="0.2">
      <c r="A1567" s="380">
        <v>3453</v>
      </c>
      <c r="B1567" s="380" t="s">
        <v>7953</v>
      </c>
      <c r="C1567" s="380" t="s">
        <v>6446</v>
      </c>
      <c r="D1567" s="381">
        <v>114.45</v>
      </c>
    </row>
    <row r="1568" spans="1:4" s="380" customFormat="1" ht="12.75" x14ac:dyDescent="0.2">
      <c r="A1568" s="380">
        <v>3452</v>
      </c>
      <c r="B1568" s="380" t="s">
        <v>7954</v>
      </c>
      <c r="C1568" s="380" t="s">
        <v>6446</v>
      </c>
      <c r="D1568" s="381">
        <v>56.49</v>
      </c>
    </row>
    <row r="1569" spans="1:4" s="380" customFormat="1" ht="12.75" x14ac:dyDescent="0.2">
      <c r="A1569" s="380">
        <v>3451</v>
      </c>
      <c r="B1569" s="380" t="s">
        <v>7955</v>
      </c>
      <c r="C1569" s="380" t="s">
        <v>6446</v>
      </c>
      <c r="D1569" s="381">
        <v>11.2</v>
      </c>
    </row>
    <row r="1570" spans="1:4" s="380" customFormat="1" ht="12.75" x14ac:dyDescent="0.2">
      <c r="A1570" s="380">
        <v>3454</v>
      </c>
      <c r="B1570" s="380" t="s">
        <v>7956</v>
      </c>
      <c r="C1570" s="380" t="s">
        <v>6446</v>
      </c>
      <c r="D1570" s="381">
        <v>174.07</v>
      </c>
    </row>
    <row r="1571" spans="1:4" s="380" customFormat="1" ht="12.75" x14ac:dyDescent="0.2">
      <c r="A1571" s="380">
        <v>3458</v>
      </c>
      <c r="B1571" s="380" t="s">
        <v>7957</v>
      </c>
      <c r="C1571" s="380" t="s">
        <v>6446</v>
      </c>
      <c r="D1571" s="381">
        <v>31.43</v>
      </c>
    </row>
    <row r="1572" spans="1:4" s="380" customFormat="1" ht="12.75" x14ac:dyDescent="0.2">
      <c r="A1572" s="380">
        <v>3457</v>
      </c>
      <c r="B1572" s="380" t="s">
        <v>7958</v>
      </c>
      <c r="C1572" s="380" t="s">
        <v>6446</v>
      </c>
      <c r="D1572" s="381">
        <v>23.59</v>
      </c>
    </row>
    <row r="1573" spans="1:4" s="380" customFormat="1" ht="12.75" x14ac:dyDescent="0.2">
      <c r="A1573" s="380">
        <v>3455</v>
      </c>
      <c r="B1573" s="380" t="s">
        <v>7959</v>
      </c>
      <c r="C1573" s="380" t="s">
        <v>6446</v>
      </c>
      <c r="D1573" s="381">
        <v>6.7</v>
      </c>
    </row>
    <row r="1574" spans="1:4" s="380" customFormat="1" ht="12.75" x14ac:dyDescent="0.2">
      <c r="A1574" s="380">
        <v>3472</v>
      </c>
      <c r="B1574" s="380" t="s">
        <v>7960</v>
      </c>
      <c r="C1574" s="380" t="s">
        <v>6446</v>
      </c>
      <c r="D1574" s="381">
        <v>15.05</v>
      </c>
    </row>
    <row r="1575" spans="1:4" s="380" customFormat="1" ht="12.75" x14ac:dyDescent="0.2">
      <c r="A1575" s="380">
        <v>3470</v>
      </c>
      <c r="B1575" s="380" t="s">
        <v>7961</v>
      </c>
      <c r="C1575" s="380" t="s">
        <v>6446</v>
      </c>
      <c r="D1575" s="381">
        <v>87.76</v>
      </c>
    </row>
    <row r="1576" spans="1:4" s="380" customFormat="1" ht="12.75" x14ac:dyDescent="0.2">
      <c r="A1576" s="380">
        <v>3471</v>
      </c>
      <c r="B1576" s="380" t="s">
        <v>7962</v>
      </c>
      <c r="C1576" s="380" t="s">
        <v>6446</v>
      </c>
      <c r="D1576" s="381">
        <v>48.22</v>
      </c>
    </row>
    <row r="1577" spans="1:4" s="380" customFormat="1" ht="12.75" x14ac:dyDescent="0.2">
      <c r="A1577" s="380">
        <v>3456</v>
      </c>
      <c r="B1577" s="380" t="s">
        <v>7963</v>
      </c>
      <c r="C1577" s="380" t="s">
        <v>6446</v>
      </c>
      <c r="D1577" s="381">
        <v>10.02</v>
      </c>
    </row>
    <row r="1578" spans="1:4" s="380" customFormat="1" ht="12.75" x14ac:dyDescent="0.2">
      <c r="A1578" s="380">
        <v>3459</v>
      </c>
      <c r="B1578" s="380" t="s">
        <v>7964</v>
      </c>
      <c r="C1578" s="380" t="s">
        <v>6446</v>
      </c>
      <c r="D1578" s="381">
        <v>123.78</v>
      </c>
    </row>
    <row r="1579" spans="1:4" s="380" customFormat="1" ht="12.75" x14ac:dyDescent="0.2">
      <c r="A1579" s="380">
        <v>3469</v>
      </c>
      <c r="B1579" s="380" t="s">
        <v>7965</v>
      </c>
      <c r="C1579" s="380" t="s">
        <v>6446</v>
      </c>
      <c r="D1579" s="381">
        <v>235.4</v>
      </c>
    </row>
    <row r="1580" spans="1:4" s="380" customFormat="1" ht="12.75" x14ac:dyDescent="0.2">
      <c r="A1580" s="380">
        <v>3460</v>
      </c>
      <c r="B1580" s="380" t="s">
        <v>7966</v>
      </c>
      <c r="C1580" s="380" t="s">
        <v>6446</v>
      </c>
      <c r="D1580" s="381">
        <v>343.48</v>
      </c>
    </row>
    <row r="1581" spans="1:4" s="380" customFormat="1" ht="12.75" x14ac:dyDescent="0.2">
      <c r="A1581" s="380">
        <v>3461</v>
      </c>
      <c r="B1581" s="380" t="s">
        <v>7967</v>
      </c>
      <c r="C1581" s="380" t="s">
        <v>6446</v>
      </c>
      <c r="D1581" s="381">
        <v>877.93</v>
      </c>
    </row>
    <row r="1582" spans="1:4" s="380" customFormat="1" ht="12.75" x14ac:dyDescent="0.2">
      <c r="A1582" s="380">
        <v>37433</v>
      </c>
      <c r="B1582" s="380" t="s">
        <v>7968</v>
      </c>
      <c r="C1582" s="380" t="s">
        <v>6446</v>
      </c>
      <c r="D1582" s="381">
        <v>276.89</v>
      </c>
    </row>
    <row r="1583" spans="1:4" s="380" customFormat="1" ht="12.75" x14ac:dyDescent="0.2">
      <c r="A1583" s="380">
        <v>37430</v>
      </c>
      <c r="B1583" s="380" t="s">
        <v>7969</v>
      </c>
      <c r="C1583" s="380" t="s">
        <v>6446</v>
      </c>
      <c r="D1583" s="381">
        <v>34.700000000000003</v>
      </c>
    </row>
    <row r="1584" spans="1:4" s="380" customFormat="1" ht="12.75" x14ac:dyDescent="0.2">
      <c r="A1584" s="380">
        <v>37434</v>
      </c>
      <c r="B1584" s="380" t="s">
        <v>7970</v>
      </c>
      <c r="C1584" s="380" t="s">
        <v>6446</v>
      </c>
      <c r="D1584" s="382">
        <v>2581.75</v>
      </c>
    </row>
    <row r="1585" spans="1:4" s="380" customFormat="1" ht="12.75" x14ac:dyDescent="0.2">
      <c r="A1585" s="380">
        <v>37431</v>
      </c>
      <c r="B1585" s="380" t="s">
        <v>7971</v>
      </c>
      <c r="C1585" s="380" t="s">
        <v>6446</v>
      </c>
      <c r="D1585" s="381">
        <v>47.07</v>
      </c>
    </row>
    <row r="1586" spans="1:4" s="380" customFormat="1" ht="12.75" x14ac:dyDescent="0.2">
      <c r="A1586" s="380">
        <v>37432</v>
      </c>
      <c r="B1586" s="380" t="s">
        <v>7972</v>
      </c>
      <c r="C1586" s="380" t="s">
        <v>6446</v>
      </c>
      <c r="D1586" s="381">
        <v>86.82</v>
      </c>
    </row>
    <row r="1587" spans="1:4" s="380" customFormat="1" ht="12.75" x14ac:dyDescent="0.2">
      <c r="A1587" s="380">
        <v>37413</v>
      </c>
      <c r="B1587" s="380" t="s">
        <v>7973</v>
      </c>
      <c r="C1587" s="380" t="s">
        <v>6446</v>
      </c>
      <c r="D1587" s="381">
        <v>4.38</v>
      </c>
    </row>
    <row r="1588" spans="1:4" s="380" customFormat="1" ht="12.75" x14ac:dyDescent="0.2">
      <c r="A1588" s="380">
        <v>37414</v>
      </c>
      <c r="B1588" s="380" t="s">
        <v>7974</v>
      </c>
      <c r="C1588" s="380" t="s">
        <v>6446</v>
      </c>
      <c r="D1588" s="381">
        <v>4.97</v>
      </c>
    </row>
    <row r="1589" spans="1:4" s="380" customFormat="1" ht="12.75" x14ac:dyDescent="0.2">
      <c r="A1589" s="380">
        <v>37415</v>
      </c>
      <c r="B1589" s="380" t="s">
        <v>7975</v>
      </c>
      <c r="C1589" s="380" t="s">
        <v>6446</v>
      </c>
      <c r="D1589" s="381">
        <v>9.0299999999999994</v>
      </c>
    </row>
    <row r="1590" spans="1:4" s="380" customFormat="1" ht="12.75" x14ac:dyDescent="0.2">
      <c r="A1590" s="380">
        <v>37416</v>
      </c>
      <c r="B1590" s="380" t="s">
        <v>7976</v>
      </c>
      <c r="C1590" s="380" t="s">
        <v>6446</v>
      </c>
      <c r="D1590" s="381">
        <v>4.09</v>
      </c>
    </row>
    <row r="1591" spans="1:4" s="380" customFormat="1" ht="12.75" x14ac:dyDescent="0.2">
      <c r="A1591" s="380">
        <v>37417</v>
      </c>
      <c r="B1591" s="380" t="s">
        <v>7977</v>
      </c>
      <c r="C1591" s="380" t="s">
        <v>6446</v>
      </c>
      <c r="D1591" s="381">
        <v>5.88</v>
      </c>
    </row>
    <row r="1592" spans="1:4" s="380" customFormat="1" ht="12.75" x14ac:dyDescent="0.2">
      <c r="A1592" s="380">
        <v>43590</v>
      </c>
      <c r="B1592" s="380" t="s">
        <v>13026</v>
      </c>
      <c r="C1592" s="380" t="s">
        <v>6446</v>
      </c>
      <c r="D1592" s="381">
        <v>143.76</v>
      </c>
    </row>
    <row r="1593" spans="1:4" s="380" customFormat="1" ht="12.75" x14ac:dyDescent="0.2">
      <c r="A1593" s="380">
        <v>43589</v>
      </c>
      <c r="B1593" s="380" t="s">
        <v>13027</v>
      </c>
      <c r="C1593" s="380" t="s">
        <v>6446</v>
      </c>
      <c r="D1593" s="381">
        <v>26.01</v>
      </c>
    </row>
    <row r="1594" spans="1:4" s="380" customFormat="1" ht="12.75" x14ac:dyDescent="0.2">
      <c r="A1594" s="380">
        <v>34519</v>
      </c>
      <c r="B1594" s="380" t="s">
        <v>7978</v>
      </c>
      <c r="C1594" s="380" t="s">
        <v>6446</v>
      </c>
      <c r="D1594" s="381">
        <v>95.75</v>
      </c>
    </row>
    <row r="1595" spans="1:4" s="380" customFormat="1" ht="12.75" x14ac:dyDescent="0.2">
      <c r="A1595" s="380">
        <v>1649</v>
      </c>
      <c r="B1595" s="380" t="s">
        <v>7979</v>
      </c>
      <c r="C1595" s="380" t="s">
        <v>6446</v>
      </c>
      <c r="D1595" s="381">
        <v>74.12</v>
      </c>
    </row>
    <row r="1596" spans="1:4" s="380" customFormat="1" ht="12.75" x14ac:dyDescent="0.2">
      <c r="A1596" s="380">
        <v>1653</v>
      </c>
      <c r="B1596" s="380" t="s">
        <v>7980</v>
      </c>
      <c r="C1596" s="380" t="s">
        <v>6446</v>
      </c>
      <c r="D1596" s="381">
        <v>58.05</v>
      </c>
    </row>
    <row r="1597" spans="1:4" s="380" customFormat="1" ht="12.75" x14ac:dyDescent="0.2">
      <c r="A1597" s="380">
        <v>1647</v>
      </c>
      <c r="B1597" s="380" t="s">
        <v>7981</v>
      </c>
      <c r="C1597" s="380" t="s">
        <v>6446</v>
      </c>
      <c r="D1597" s="381">
        <v>20.79</v>
      </c>
    </row>
    <row r="1598" spans="1:4" s="380" customFormat="1" ht="12.75" x14ac:dyDescent="0.2">
      <c r="A1598" s="380">
        <v>1648</v>
      </c>
      <c r="B1598" s="380" t="s">
        <v>7982</v>
      </c>
      <c r="C1598" s="380" t="s">
        <v>6446</v>
      </c>
      <c r="D1598" s="381">
        <v>39.92</v>
      </c>
    </row>
    <row r="1599" spans="1:4" s="380" customFormat="1" ht="12.75" x14ac:dyDescent="0.2">
      <c r="A1599" s="380">
        <v>1651</v>
      </c>
      <c r="B1599" s="380" t="s">
        <v>7983</v>
      </c>
      <c r="C1599" s="380" t="s">
        <v>6446</v>
      </c>
      <c r="D1599" s="381">
        <v>185.18</v>
      </c>
    </row>
    <row r="1600" spans="1:4" s="380" customFormat="1" ht="12.75" x14ac:dyDescent="0.2">
      <c r="A1600" s="380">
        <v>1650</v>
      </c>
      <c r="B1600" s="380" t="s">
        <v>7984</v>
      </c>
      <c r="C1600" s="380" t="s">
        <v>6446</v>
      </c>
      <c r="D1600" s="381">
        <v>102.36</v>
      </c>
    </row>
    <row r="1601" spans="1:4" s="380" customFormat="1" ht="12.75" x14ac:dyDescent="0.2">
      <c r="A1601" s="380">
        <v>1654</v>
      </c>
      <c r="B1601" s="380" t="s">
        <v>7985</v>
      </c>
      <c r="C1601" s="380" t="s">
        <v>6446</v>
      </c>
      <c r="D1601" s="381">
        <v>28.53</v>
      </c>
    </row>
    <row r="1602" spans="1:4" s="380" customFormat="1" ht="12.75" x14ac:dyDescent="0.2">
      <c r="A1602" s="380">
        <v>1652</v>
      </c>
      <c r="B1602" s="380" t="s">
        <v>7986</v>
      </c>
      <c r="C1602" s="380" t="s">
        <v>6446</v>
      </c>
      <c r="D1602" s="381">
        <v>265.77999999999997</v>
      </c>
    </row>
    <row r="1603" spans="1:4" s="380" customFormat="1" ht="12.75" x14ac:dyDescent="0.2">
      <c r="A1603" s="380">
        <v>10510</v>
      </c>
      <c r="B1603" s="380" t="s">
        <v>7987</v>
      </c>
      <c r="C1603" s="380" t="s">
        <v>6446</v>
      </c>
      <c r="D1603" s="381">
        <v>115.46</v>
      </c>
    </row>
    <row r="1604" spans="1:4" s="380" customFormat="1" ht="12.75" x14ac:dyDescent="0.2">
      <c r="A1604" s="380">
        <v>1747</v>
      </c>
      <c r="B1604" s="380" t="s">
        <v>7988</v>
      </c>
      <c r="C1604" s="380" t="s">
        <v>6446</v>
      </c>
      <c r="D1604" s="381">
        <v>158.74</v>
      </c>
    </row>
    <row r="1605" spans="1:4" s="380" customFormat="1" ht="12.75" x14ac:dyDescent="0.2">
      <c r="A1605" s="380">
        <v>1744</v>
      </c>
      <c r="B1605" s="380" t="s">
        <v>7989</v>
      </c>
      <c r="C1605" s="380" t="s">
        <v>6446</v>
      </c>
      <c r="D1605" s="381">
        <v>109.95</v>
      </c>
    </row>
    <row r="1606" spans="1:4" s="380" customFormat="1" ht="12.75" x14ac:dyDescent="0.2">
      <c r="A1606" s="380">
        <v>1743</v>
      </c>
      <c r="B1606" s="380" t="s">
        <v>7990</v>
      </c>
      <c r="C1606" s="380" t="s">
        <v>6446</v>
      </c>
      <c r="D1606" s="381">
        <v>144.38</v>
      </c>
    </row>
    <row r="1607" spans="1:4" s="380" customFormat="1" ht="12.75" x14ac:dyDescent="0.2">
      <c r="A1607" s="380">
        <v>39640</v>
      </c>
      <c r="B1607" s="380" t="s">
        <v>7991</v>
      </c>
      <c r="C1607" s="380" t="s">
        <v>6446</v>
      </c>
      <c r="D1607" s="381">
        <v>8.6</v>
      </c>
    </row>
    <row r="1608" spans="1:4" s="380" customFormat="1" ht="12.75" x14ac:dyDescent="0.2">
      <c r="A1608" s="380">
        <v>11013</v>
      </c>
      <c r="B1608" s="380" t="s">
        <v>7992</v>
      </c>
      <c r="C1608" s="380" t="s">
        <v>6446</v>
      </c>
      <c r="D1608" s="381">
        <v>17.690000000000001</v>
      </c>
    </row>
    <row r="1609" spans="1:4" s="380" customFormat="1" ht="12.75" x14ac:dyDescent="0.2">
      <c r="A1609" s="380">
        <v>11017</v>
      </c>
      <c r="B1609" s="380" t="s">
        <v>7993</v>
      </c>
      <c r="C1609" s="380" t="s">
        <v>6446</v>
      </c>
      <c r="D1609" s="381">
        <v>7.55</v>
      </c>
    </row>
    <row r="1610" spans="1:4" s="380" customFormat="1" ht="12.75" x14ac:dyDescent="0.2">
      <c r="A1610" s="380">
        <v>20236</v>
      </c>
      <c r="B1610" s="380" t="s">
        <v>7994</v>
      </c>
      <c r="C1610" s="380" t="s">
        <v>6446</v>
      </c>
      <c r="D1610" s="381">
        <v>33.25</v>
      </c>
    </row>
    <row r="1611" spans="1:4" s="380" customFormat="1" ht="12.75" x14ac:dyDescent="0.2">
      <c r="A1611" s="380">
        <v>7215</v>
      </c>
      <c r="B1611" s="380" t="s">
        <v>7995</v>
      </c>
      <c r="C1611" s="380" t="s">
        <v>6446</v>
      </c>
      <c r="D1611" s="381">
        <v>28.47</v>
      </c>
    </row>
    <row r="1612" spans="1:4" s="380" customFormat="1" ht="12.75" x14ac:dyDescent="0.2">
      <c r="A1612" s="380">
        <v>7216</v>
      </c>
      <c r="B1612" s="380" t="s">
        <v>7996</v>
      </c>
      <c r="C1612" s="380" t="s">
        <v>6446</v>
      </c>
      <c r="D1612" s="381">
        <v>119</v>
      </c>
    </row>
    <row r="1613" spans="1:4" s="380" customFormat="1" ht="12.75" x14ac:dyDescent="0.2">
      <c r="A1613" s="380">
        <v>20235</v>
      </c>
      <c r="B1613" s="380" t="s">
        <v>7997</v>
      </c>
      <c r="C1613" s="380" t="s">
        <v>6446</v>
      </c>
      <c r="D1613" s="381">
        <v>60.16</v>
      </c>
    </row>
    <row r="1614" spans="1:4" s="380" customFormat="1" ht="12.75" x14ac:dyDescent="0.2">
      <c r="A1614" s="380">
        <v>7181</v>
      </c>
      <c r="B1614" s="380" t="s">
        <v>7998</v>
      </c>
      <c r="C1614" s="380" t="s">
        <v>6446</v>
      </c>
      <c r="D1614" s="381">
        <v>3.35</v>
      </c>
    </row>
    <row r="1615" spans="1:4" s="380" customFormat="1" ht="12.75" x14ac:dyDescent="0.2">
      <c r="A1615" s="380">
        <v>40742</v>
      </c>
      <c r="B1615" s="380" t="s">
        <v>7999</v>
      </c>
      <c r="C1615" s="380" t="s">
        <v>6446</v>
      </c>
      <c r="D1615" s="381">
        <v>9.8000000000000007</v>
      </c>
    </row>
    <row r="1616" spans="1:4" s="380" customFormat="1" ht="12.75" x14ac:dyDescent="0.2">
      <c r="A1616" s="380">
        <v>7214</v>
      </c>
      <c r="B1616" s="380" t="s">
        <v>8000</v>
      </c>
      <c r="C1616" s="380" t="s">
        <v>6446</v>
      </c>
      <c r="D1616" s="381">
        <v>40.770000000000003</v>
      </c>
    </row>
    <row r="1617" spans="1:4" s="380" customFormat="1" ht="12.75" x14ac:dyDescent="0.2">
      <c r="A1617" s="380">
        <v>7219</v>
      </c>
      <c r="B1617" s="380" t="s">
        <v>8001</v>
      </c>
      <c r="C1617" s="380" t="s">
        <v>6446</v>
      </c>
      <c r="D1617" s="381">
        <v>42.2</v>
      </c>
    </row>
    <row r="1618" spans="1:4" s="380" customFormat="1" ht="12.75" x14ac:dyDescent="0.2">
      <c r="A1618" s="380">
        <v>37972</v>
      </c>
      <c r="B1618" s="380" t="s">
        <v>8002</v>
      </c>
      <c r="C1618" s="380" t="s">
        <v>6446</v>
      </c>
      <c r="D1618" s="381">
        <v>4.05</v>
      </c>
    </row>
    <row r="1619" spans="1:4" s="380" customFormat="1" ht="12.75" x14ac:dyDescent="0.2">
      <c r="A1619" s="380">
        <v>37973</v>
      </c>
      <c r="B1619" s="380" t="s">
        <v>8003</v>
      </c>
      <c r="C1619" s="380" t="s">
        <v>6446</v>
      </c>
      <c r="D1619" s="381">
        <v>6.49</v>
      </c>
    </row>
    <row r="1620" spans="1:4" s="380" customFormat="1" ht="12.75" x14ac:dyDescent="0.2">
      <c r="A1620" s="380">
        <v>37971</v>
      </c>
      <c r="B1620" s="380" t="s">
        <v>8004</v>
      </c>
      <c r="C1620" s="380" t="s">
        <v>6446</v>
      </c>
      <c r="D1620" s="381">
        <v>2.4300000000000002</v>
      </c>
    </row>
    <row r="1621" spans="1:4" s="380" customFormat="1" ht="12.75" x14ac:dyDescent="0.2">
      <c r="A1621" s="380">
        <v>20094</v>
      </c>
      <c r="B1621" s="380" t="s">
        <v>8005</v>
      </c>
      <c r="C1621" s="380" t="s">
        <v>6446</v>
      </c>
      <c r="D1621" s="381">
        <v>29.52</v>
      </c>
    </row>
    <row r="1622" spans="1:4" s="380" customFormat="1" ht="12.75" x14ac:dyDescent="0.2">
      <c r="A1622" s="380">
        <v>20095</v>
      </c>
      <c r="B1622" s="380" t="s">
        <v>8006</v>
      </c>
      <c r="C1622" s="380" t="s">
        <v>6446</v>
      </c>
      <c r="D1622" s="381">
        <v>37.590000000000003</v>
      </c>
    </row>
    <row r="1623" spans="1:4" s="380" customFormat="1" ht="12.75" x14ac:dyDescent="0.2">
      <c r="A1623" s="380">
        <v>1954</v>
      </c>
      <c r="B1623" s="380" t="s">
        <v>8007</v>
      </c>
      <c r="C1623" s="380" t="s">
        <v>6446</v>
      </c>
      <c r="D1623" s="381">
        <v>146.52000000000001</v>
      </c>
    </row>
    <row r="1624" spans="1:4" s="380" customFormat="1" ht="12.75" x14ac:dyDescent="0.2">
      <c r="A1624" s="380">
        <v>1926</v>
      </c>
      <c r="B1624" s="380" t="s">
        <v>8008</v>
      </c>
      <c r="C1624" s="380" t="s">
        <v>6446</v>
      </c>
      <c r="D1624" s="381">
        <v>1.93</v>
      </c>
    </row>
    <row r="1625" spans="1:4" s="380" customFormat="1" ht="12.75" x14ac:dyDescent="0.2">
      <c r="A1625" s="380">
        <v>1927</v>
      </c>
      <c r="B1625" s="380" t="s">
        <v>8009</v>
      </c>
      <c r="C1625" s="380" t="s">
        <v>6446</v>
      </c>
      <c r="D1625" s="381">
        <v>2.5499999999999998</v>
      </c>
    </row>
    <row r="1626" spans="1:4" s="380" customFormat="1" ht="12.75" x14ac:dyDescent="0.2">
      <c r="A1626" s="380">
        <v>1923</v>
      </c>
      <c r="B1626" s="380" t="s">
        <v>8010</v>
      </c>
      <c r="C1626" s="380" t="s">
        <v>6446</v>
      </c>
      <c r="D1626" s="381">
        <v>4.18</v>
      </c>
    </row>
    <row r="1627" spans="1:4" s="380" customFormat="1" ht="12.75" x14ac:dyDescent="0.2">
      <c r="A1627" s="380">
        <v>1929</v>
      </c>
      <c r="B1627" s="380" t="s">
        <v>8011</v>
      </c>
      <c r="C1627" s="380" t="s">
        <v>6446</v>
      </c>
      <c r="D1627" s="381">
        <v>6.84</v>
      </c>
    </row>
    <row r="1628" spans="1:4" s="380" customFormat="1" ht="12.75" x14ac:dyDescent="0.2">
      <c r="A1628" s="380">
        <v>1930</v>
      </c>
      <c r="B1628" s="380" t="s">
        <v>8012</v>
      </c>
      <c r="C1628" s="380" t="s">
        <v>6446</v>
      </c>
      <c r="D1628" s="381">
        <v>13.27</v>
      </c>
    </row>
    <row r="1629" spans="1:4" s="380" customFormat="1" ht="12.75" x14ac:dyDescent="0.2">
      <c r="A1629" s="380">
        <v>1924</v>
      </c>
      <c r="B1629" s="380" t="s">
        <v>8013</v>
      </c>
      <c r="C1629" s="380" t="s">
        <v>6446</v>
      </c>
      <c r="D1629" s="381">
        <v>22.87</v>
      </c>
    </row>
    <row r="1630" spans="1:4" s="380" customFormat="1" ht="12.75" x14ac:dyDescent="0.2">
      <c r="A1630" s="380">
        <v>1922</v>
      </c>
      <c r="B1630" s="380" t="s">
        <v>8014</v>
      </c>
      <c r="C1630" s="380" t="s">
        <v>6446</v>
      </c>
      <c r="D1630" s="381">
        <v>33.97</v>
      </c>
    </row>
    <row r="1631" spans="1:4" s="380" customFormat="1" ht="12.75" x14ac:dyDescent="0.2">
      <c r="A1631" s="380">
        <v>1953</v>
      </c>
      <c r="B1631" s="380" t="s">
        <v>8015</v>
      </c>
      <c r="C1631" s="380" t="s">
        <v>6446</v>
      </c>
      <c r="D1631" s="381">
        <v>59.36</v>
      </c>
    </row>
    <row r="1632" spans="1:4" s="380" customFormat="1" ht="12.75" x14ac:dyDescent="0.2">
      <c r="A1632" s="380">
        <v>1962</v>
      </c>
      <c r="B1632" s="380" t="s">
        <v>8016</v>
      </c>
      <c r="C1632" s="380" t="s">
        <v>6446</v>
      </c>
      <c r="D1632" s="381">
        <v>194.23</v>
      </c>
    </row>
    <row r="1633" spans="1:4" s="380" customFormat="1" ht="12.75" x14ac:dyDescent="0.2">
      <c r="A1633" s="380">
        <v>1955</v>
      </c>
      <c r="B1633" s="380" t="s">
        <v>8017</v>
      </c>
      <c r="C1633" s="380" t="s">
        <v>6446</v>
      </c>
      <c r="D1633" s="381">
        <v>2.56</v>
      </c>
    </row>
    <row r="1634" spans="1:4" s="380" customFormat="1" ht="12.75" x14ac:dyDescent="0.2">
      <c r="A1634" s="380">
        <v>1956</v>
      </c>
      <c r="B1634" s="380" t="s">
        <v>8018</v>
      </c>
      <c r="C1634" s="380" t="s">
        <v>6446</v>
      </c>
      <c r="D1634" s="381">
        <v>3.31</v>
      </c>
    </row>
    <row r="1635" spans="1:4" s="380" customFormat="1" ht="12.75" x14ac:dyDescent="0.2">
      <c r="A1635" s="380">
        <v>1957</v>
      </c>
      <c r="B1635" s="380" t="s">
        <v>8019</v>
      </c>
      <c r="C1635" s="380" t="s">
        <v>6446</v>
      </c>
      <c r="D1635" s="381">
        <v>7.53</v>
      </c>
    </row>
    <row r="1636" spans="1:4" s="380" customFormat="1" ht="12.75" x14ac:dyDescent="0.2">
      <c r="A1636" s="380">
        <v>1958</v>
      </c>
      <c r="B1636" s="380" t="s">
        <v>8020</v>
      </c>
      <c r="C1636" s="380" t="s">
        <v>6446</v>
      </c>
      <c r="D1636" s="381">
        <v>13.36</v>
      </c>
    </row>
    <row r="1637" spans="1:4" s="380" customFormat="1" ht="12.75" x14ac:dyDescent="0.2">
      <c r="A1637" s="380">
        <v>1959</v>
      </c>
      <c r="B1637" s="380" t="s">
        <v>8021</v>
      </c>
      <c r="C1637" s="380" t="s">
        <v>6446</v>
      </c>
      <c r="D1637" s="381">
        <v>16.29</v>
      </c>
    </row>
    <row r="1638" spans="1:4" s="380" customFormat="1" ht="12.75" x14ac:dyDescent="0.2">
      <c r="A1638" s="380">
        <v>1925</v>
      </c>
      <c r="B1638" s="380" t="s">
        <v>8022</v>
      </c>
      <c r="C1638" s="380" t="s">
        <v>6446</v>
      </c>
      <c r="D1638" s="381">
        <v>40.270000000000003</v>
      </c>
    </row>
    <row r="1639" spans="1:4" s="380" customFormat="1" ht="12.75" x14ac:dyDescent="0.2">
      <c r="A1639" s="380">
        <v>1960</v>
      </c>
      <c r="B1639" s="380" t="s">
        <v>8023</v>
      </c>
      <c r="C1639" s="380" t="s">
        <v>6446</v>
      </c>
      <c r="D1639" s="381">
        <v>57.26</v>
      </c>
    </row>
    <row r="1640" spans="1:4" s="380" customFormat="1" ht="12.75" x14ac:dyDescent="0.2">
      <c r="A1640" s="380">
        <v>1961</v>
      </c>
      <c r="B1640" s="380" t="s">
        <v>8024</v>
      </c>
      <c r="C1640" s="380" t="s">
        <v>6446</v>
      </c>
      <c r="D1640" s="381">
        <v>82.27</v>
      </c>
    </row>
    <row r="1641" spans="1:4" s="380" customFormat="1" ht="12.75" x14ac:dyDescent="0.2">
      <c r="A1641" s="380">
        <v>38426</v>
      </c>
      <c r="B1641" s="380" t="s">
        <v>13028</v>
      </c>
      <c r="C1641" s="380" t="s">
        <v>6446</v>
      </c>
      <c r="D1641" s="381">
        <v>23.92</v>
      </c>
    </row>
    <row r="1642" spans="1:4" s="380" customFormat="1" ht="12.75" x14ac:dyDescent="0.2">
      <c r="A1642" s="380">
        <v>38423</v>
      </c>
      <c r="B1642" s="380" t="s">
        <v>13029</v>
      </c>
      <c r="C1642" s="380" t="s">
        <v>6446</v>
      </c>
      <c r="D1642" s="381">
        <v>54.25</v>
      </c>
    </row>
    <row r="1643" spans="1:4" s="380" customFormat="1" ht="12.75" x14ac:dyDescent="0.2">
      <c r="A1643" s="380">
        <v>38421</v>
      </c>
      <c r="B1643" s="380" t="s">
        <v>13030</v>
      </c>
      <c r="C1643" s="380" t="s">
        <v>6446</v>
      </c>
      <c r="D1643" s="381">
        <v>25.61</v>
      </c>
    </row>
    <row r="1644" spans="1:4" s="380" customFormat="1" ht="12.75" x14ac:dyDescent="0.2">
      <c r="A1644" s="380">
        <v>38422</v>
      </c>
      <c r="B1644" s="380" t="s">
        <v>13031</v>
      </c>
      <c r="C1644" s="380" t="s">
        <v>6446</v>
      </c>
      <c r="D1644" s="381">
        <v>37.44</v>
      </c>
    </row>
    <row r="1645" spans="1:4" s="380" customFormat="1" ht="12.75" x14ac:dyDescent="0.2">
      <c r="A1645" s="380">
        <v>39866</v>
      </c>
      <c r="B1645" s="380" t="s">
        <v>8025</v>
      </c>
      <c r="C1645" s="380" t="s">
        <v>6446</v>
      </c>
      <c r="D1645" s="381">
        <v>19.829999999999998</v>
      </c>
    </row>
    <row r="1646" spans="1:4" s="380" customFormat="1" ht="12.75" x14ac:dyDescent="0.2">
      <c r="A1646" s="380">
        <v>39867</v>
      </c>
      <c r="B1646" s="380" t="s">
        <v>8026</v>
      </c>
      <c r="C1646" s="380" t="s">
        <v>6446</v>
      </c>
      <c r="D1646" s="381">
        <v>44.09</v>
      </c>
    </row>
    <row r="1647" spans="1:4" s="380" customFormat="1" ht="12.75" x14ac:dyDescent="0.2">
      <c r="A1647" s="380">
        <v>39868</v>
      </c>
      <c r="B1647" s="380" t="s">
        <v>8027</v>
      </c>
      <c r="C1647" s="380" t="s">
        <v>6446</v>
      </c>
      <c r="D1647" s="381">
        <v>79.430000000000007</v>
      </c>
    </row>
    <row r="1648" spans="1:4" s="380" customFormat="1" ht="12.75" x14ac:dyDescent="0.2">
      <c r="A1648" s="380">
        <v>37999</v>
      </c>
      <c r="B1648" s="380" t="s">
        <v>8028</v>
      </c>
      <c r="C1648" s="380" t="s">
        <v>6446</v>
      </c>
      <c r="D1648" s="381">
        <v>3.88</v>
      </c>
    </row>
    <row r="1649" spans="1:4" s="380" customFormat="1" ht="12.75" x14ac:dyDescent="0.2">
      <c r="A1649" s="380">
        <v>38000</v>
      </c>
      <c r="B1649" s="380" t="s">
        <v>8029</v>
      </c>
      <c r="C1649" s="380" t="s">
        <v>6446</v>
      </c>
      <c r="D1649" s="381">
        <v>5.14</v>
      </c>
    </row>
    <row r="1650" spans="1:4" s="380" customFormat="1" ht="12.75" x14ac:dyDescent="0.2">
      <c r="A1650" s="380">
        <v>38129</v>
      </c>
      <c r="B1650" s="380" t="s">
        <v>8030</v>
      </c>
      <c r="C1650" s="380" t="s">
        <v>6446</v>
      </c>
      <c r="D1650" s="381">
        <v>4.45</v>
      </c>
    </row>
    <row r="1651" spans="1:4" s="380" customFormat="1" ht="12.75" x14ac:dyDescent="0.2">
      <c r="A1651" s="380">
        <v>38025</v>
      </c>
      <c r="B1651" s="380" t="s">
        <v>8031</v>
      </c>
      <c r="C1651" s="380" t="s">
        <v>6446</v>
      </c>
      <c r="D1651" s="381">
        <v>7.43</v>
      </c>
    </row>
    <row r="1652" spans="1:4" s="380" customFormat="1" ht="12.75" x14ac:dyDescent="0.2">
      <c r="A1652" s="380">
        <v>38026</v>
      </c>
      <c r="B1652" s="380" t="s">
        <v>8032</v>
      </c>
      <c r="C1652" s="380" t="s">
        <v>6446</v>
      </c>
      <c r="D1652" s="381">
        <v>19.91</v>
      </c>
    </row>
    <row r="1653" spans="1:4" s="380" customFormat="1" ht="12.75" x14ac:dyDescent="0.2">
      <c r="A1653" s="380">
        <v>1858</v>
      </c>
      <c r="B1653" s="380" t="s">
        <v>8033</v>
      </c>
      <c r="C1653" s="380" t="s">
        <v>6446</v>
      </c>
      <c r="D1653" s="381">
        <v>41.33</v>
      </c>
    </row>
    <row r="1654" spans="1:4" s="380" customFormat="1" ht="12.75" x14ac:dyDescent="0.2">
      <c r="A1654" s="380">
        <v>1844</v>
      </c>
      <c r="B1654" s="380" t="s">
        <v>8034</v>
      </c>
      <c r="C1654" s="380" t="s">
        <v>6446</v>
      </c>
      <c r="D1654" s="381">
        <v>152.38</v>
      </c>
    </row>
    <row r="1655" spans="1:4" s="380" customFormat="1" ht="12.75" x14ac:dyDescent="0.2">
      <c r="A1655" s="380">
        <v>1863</v>
      </c>
      <c r="B1655" s="380" t="s">
        <v>8035</v>
      </c>
      <c r="C1655" s="380" t="s">
        <v>6446</v>
      </c>
      <c r="D1655" s="381">
        <v>59.98</v>
      </c>
    </row>
    <row r="1656" spans="1:4" s="380" customFormat="1" ht="12.75" x14ac:dyDescent="0.2">
      <c r="A1656" s="380">
        <v>1865</v>
      </c>
      <c r="B1656" s="380" t="s">
        <v>8036</v>
      </c>
      <c r="C1656" s="380" t="s">
        <v>6446</v>
      </c>
      <c r="D1656" s="381">
        <v>218.82</v>
      </c>
    </row>
    <row r="1657" spans="1:4" s="380" customFormat="1" ht="12.75" x14ac:dyDescent="0.2">
      <c r="A1657" s="380">
        <v>36355</v>
      </c>
      <c r="B1657" s="380" t="s">
        <v>8037</v>
      </c>
      <c r="C1657" s="380" t="s">
        <v>6446</v>
      </c>
      <c r="D1657" s="381">
        <v>7.21</v>
      </c>
    </row>
    <row r="1658" spans="1:4" s="380" customFormat="1" ht="12.75" x14ac:dyDescent="0.2">
      <c r="A1658" s="380">
        <v>36356</v>
      </c>
      <c r="B1658" s="380" t="s">
        <v>8038</v>
      </c>
      <c r="C1658" s="380" t="s">
        <v>6446</v>
      </c>
      <c r="D1658" s="381">
        <v>12.12</v>
      </c>
    </row>
    <row r="1659" spans="1:4" s="380" customFormat="1" ht="12.75" x14ac:dyDescent="0.2">
      <c r="A1659" s="380">
        <v>1932</v>
      </c>
      <c r="B1659" s="380" t="s">
        <v>8039</v>
      </c>
      <c r="C1659" s="380" t="s">
        <v>6446</v>
      </c>
      <c r="D1659" s="381">
        <v>9.24</v>
      </c>
    </row>
    <row r="1660" spans="1:4" s="380" customFormat="1" ht="12.75" x14ac:dyDescent="0.2">
      <c r="A1660" s="380">
        <v>1933</v>
      </c>
      <c r="B1660" s="380" t="s">
        <v>8040</v>
      </c>
      <c r="C1660" s="380" t="s">
        <v>6446</v>
      </c>
      <c r="D1660" s="381">
        <v>4.0599999999999996</v>
      </c>
    </row>
    <row r="1661" spans="1:4" s="380" customFormat="1" ht="12.75" x14ac:dyDescent="0.2">
      <c r="A1661" s="380">
        <v>1951</v>
      </c>
      <c r="B1661" s="380" t="s">
        <v>8041</v>
      </c>
      <c r="C1661" s="380" t="s">
        <v>6446</v>
      </c>
      <c r="D1661" s="381">
        <v>18.079999999999998</v>
      </c>
    </row>
    <row r="1662" spans="1:4" s="380" customFormat="1" ht="12.75" x14ac:dyDescent="0.2">
      <c r="A1662" s="380">
        <v>1966</v>
      </c>
      <c r="B1662" s="380" t="s">
        <v>8042</v>
      </c>
      <c r="C1662" s="380" t="s">
        <v>6446</v>
      </c>
      <c r="D1662" s="381">
        <v>20.8</v>
      </c>
    </row>
    <row r="1663" spans="1:4" s="380" customFormat="1" ht="12.75" x14ac:dyDescent="0.2">
      <c r="A1663" s="380">
        <v>1952</v>
      </c>
      <c r="B1663" s="380" t="s">
        <v>8043</v>
      </c>
      <c r="C1663" s="380" t="s">
        <v>6446</v>
      </c>
      <c r="D1663" s="381">
        <v>78.11</v>
      </c>
    </row>
    <row r="1664" spans="1:4" s="380" customFormat="1" ht="12.75" x14ac:dyDescent="0.2">
      <c r="A1664" s="380">
        <v>20104</v>
      </c>
      <c r="B1664" s="380" t="s">
        <v>8044</v>
      </c>
      <c r="C1664" s="380" t="s">
        <v>6446</v>
      </c>
      <c r="D1664" s="381">
        <v>577.17999999999995</v>
      </c>
    </row>
    <row r="1665" spans="1:4" s="380" customFormat="1" ht="12.75" x14ac:dyDescent="0.2">
      <c r="A1665" s="380">
        <v>20105</v>
      </c>
      <c r="B1665" s="380" t="s">
        <v>8045</v>
      </c>
      <c r="C1665" s="380" t="s">
        <v>6446</v>
      </c>
      <c r="D1665" s="381">
        <v>899.02</v>
      </c>
    </row>
    <row r="1666" spans="1:4" s="380" customFormat="1" ht="12.75" x14ac:dyDescent="0.2">
      <c r="A1666" s="380">
        <v>1965</v>
      </c>
      <c r="B1666" s="380" t="s">
        <v>8046</v>
      </c>
      <c r="C1666" s="380" t="s">
        <v>6446</v>
      </c>
      <c r="D1666" s="381">
        <v>42.17</v>
      </c>
    </row>
    <row r="1667" spans="1:4" s="380" customFormat="1" ht="12.75" x14ac:dyDescent="0.2">
      <c r="A1667" s="380">
        <v>10765</v>
      </c>
      <c r="B1667" s="380" t="s">
        <v>8047</v>
      </c>
      <c r="C1667" s="380" t="s">
        <v>6446</v>
      </c>
      <c r="D1667" s="381">
        <v>10.66</v>
      </c>
    </row>
    <row r="1668" spans="1:4" s="380" customFormat="1" ht="12.75" x14ac:dyDescent="0.2">
      <c r="A1668" s="380">
        <v>10767</v>
      </c>
      <c r="B1668" s="380" t="s">
        <v>8048</v>
      </c>
      <c r="C1668" s="380" t="s">
        <v>6446</v>
      </c>
      <c r="D1668" s="381">
        <v>34.92</v>
      </c>
    </row>
    <row r="1669" spans="1:4" s="380" customFormat="1" ht="12.75" x14ac:dyDescent="0.2">
      <c r="A1669" s="380">
        <v>1970</v>
      </c>
      <c r="B1669" s="380" t="s">
        <v>8049</v>
      </c>
      <c r="C1669" s="380" t="s">
        <v>6446</v>
      </c>
      <c r="D1669" s="381">
        <v>43.77</v>
      </c>
    </row>
    <row r="1670" spans="1:4" s="380" customFormat="1" ht="12.75" x14ac:dyDescent="0.2">
      <c r="A1670" s="380">
        <v>1967</v>
      </c>
      <c r="B1670" s="380" t="s">
        <v>8050</v>
      </c>
      <c r="C1670" s="380" t="s">
        <v>6446</v>
      </c>
      <c r="D1670" s="381">
        <v>4.87</v>
      </c>
    </row>
    <row r="1671" spans="1:4" s="380" customFormat="1" ht="12.75" x14ac:dyDescent="0.2">
      <c r="A1671" s="380">
        <v>1968</v>
      </c>
      <c r="B1671" s="380" t="s">
        <v>8051</v>
      </c>
      <c r="C1671" s="380" t="s">
        <v>6446</v>
      </c>
      <c r="D1671" s="381">
        <v>10.199999999999999</v>
      </c>
    </row>
    <row r="1672" spans="1:4" s="380" customFormat="1" ht="12.75" x14ac:dyDescent="0.2">
      <c r="A1672" s="380">
        <v>1969</v>
      </c>
      <c r="B1672" s="380" t="s">
        <v>8052</v>
      </c>
      <c r="C1672" s="380" t="s">
        <v>6446</v>
      </c>
      <c r="D1672" s="381">
        <v>30.02</v>
      </c>
    </row>
    <row r="1673" spans="1:4" s="380" customFormat="1" ht="12.75" x14ac:dyDescent="0.2">
      <c r="A1673" s="380">
        <v>1839</v>
      </c>
      <c r="B1673" s="380" t="s">
        <v>8053</v>
      </c>
      <c r="C1673" s="380" t="s">
        <v>6446</v>
      </c>
      <c r="D1673" s="381">
        <v>156.66</v>
      </c>
    </row>
    <row r="1674" spans="1:4" s="380" customFormat="1" ht="12.75" x14ac:dyDescent="0.2">
      <c r="A1674" s="380">
        <v>1835</v>
      </c>
      <c r="B1674" s="380" t="s">
        <v>8054</v>
      </c>
      <c r="C1674" s="380" t="s">
        <v>6446</v>
      </c>
      <c r="D1674" s="381">
        <v>33.299999999999997</v>
      </c>
    </row>
    <row r="1675" spans="1:4" s="380" customFormat="1" ht="12.75" x14ac:dyDescent="0.2">
      <c r="A1675" s="380">
        <v>1823</v>
      </c>
      <c r="B1675" s="380" t="s">
        <v>8055</v>
      </c>
      <c r="C1675" s="380" t="s">
        <v>6446</v>
      </c>
      <c r="D1675" s="381">
        <v>64.39</v>
      </c>
    </row>
    <row r="1676" spans="1:4" s="380" customFormat="1" ht="12.75" x14ac:dyDescent="0.2">
      <c r="A1676" s="380">
        <v>1827</v>
      </c>
      <c r="B1676" s="380" t="s">
        <v>8056</v>
      </c>
      <c r="C1676" s="380" t="s">
        <v>6446</v>
      </c>
      <c r="D1676" s="381">
        <v>155.13</v>
      </c>
    </row>
    <row r="1677" spans="1:4" s="380" customFormat="1" ht="12.75" x14ac:dyDescent="0.2">
      <c r="A1677" s="380">
        <v>1831</v>
      </c>
      <c r="B1677" s="380" t="s">
        <v>8057</v>
      </c>
      <c r="C1677" s="380" t="s">
        <v>6446</v>
      </c>
      <c r="D1677" s="381">
        <v>33.869999999999997</v>
      </c>
    </row>
    <row r="1678" spans="1:4" s="380" customFormat="1" ht="12.75" x14ac:dyDescent="0.2">
      <c r="A1678" s="380">
        <v>1825</v>
      </c>
      <c r="B1678" s="380" t="s">
        <v>8058</v>
      </c>
      <c r="C1678" s="380" t="s">
        <v>6446</v>
      </c>
      <c r="D1678" s="381">
        <v>83.58</v>
      </c>
    </row>
    <row r="1679" spans="1:4" s="380" customFormat="1" ht="12.75" x14ac:dyDescent="0.2">
      <c r="A1679" s="380">
        <v>1828</v>
      </c>
      <c r="B1679" s="380" t="s">
        <v>8059</v>
      </c>
      <c r="C1679" s="380" t="s">
        <v>6446</v>
      </c>
      <c r="D1679" s="381">
        <v>189.31</v>
      </c>
    </row>
    <row r="1680" spans="1:4" s="380" customFormat="1" ht="12.75" x14ac:dyDescent="0.2">
      <c r="A1680" s="380">
        <v>1845</v>
      </c>
      <c r="B1680" s="380" t="s">
        <v>8060</v>
      </c>
      <c r="C1680" s="380" t="s">
        <v>6446</v>
      </c>
      <c r="D1680" s="381">
        <v>42.44</v>
      </c>
    </row>
    <row r="1681" spans="1:4" s="380" customFormat="1" ht="12.75" x14ac:dyDescent="0.2">
      <c r="A1681" s="380">
        <v>1824</v>
      </c>
      <c r="B1681" s="380" t="s">
        <v>8061</v>
      </c>
      <c r="C1681" s="380" t="s">
        <v>6446</v>
      </c>
      <c r="D1681" s="381">
        <v>100.19</v>
      </c>
    </row>
    <row r="1682" spans="1:4" s="380" customFormat="1" ht="12.75" x14ac:dyDescent="0.2">
      <c r="A1682" s="380">
        <v>1941</v>
      </c>
      <c r="B1682" s="380" t="s">
        <v>8062</v>
      </c>
      <c r="C1682" s="380" t="s">
        <v>6446</v>
      </c>
      <c r="D1682" s="381">
        <v>28.7</v>
      </c>
    </row>
    <row r="1683" spans="1:4" s="380" customFormat="1" ht="12.75" x14ac:dyDescent="0.2">
      <c r="A1683" s="380">
        <v>1940</v>
      </c>
      <c r="B1683" s="380" t="s">
        <v>8063</v>
      </c>
      <c r="C1683" s="380" t="s">
        <v>6446</v>
      </c>
      <c r="D1683" s="381">
        <v>21.69</v>
      </c>
    </row>
    <row r="1684" spans="1:4" s="380" customFormat="1" ht="12.75" x14ac:dyDescent="0.2">
      <c r="A1684" s="380">
        <v>1937</v>
      </c>
      <c r="B1684" s="380" t="s">
        <v>8064</v>
      </c>
      <c r="C1684" s="380" t="s">
        <v>6446</v>
      </c>
      <c r="D1684" s="381">
        <v>4.5</v>
      </c>
    </row>
    <row r="1685" spans="1:4" s="380" customFormat="1" ht="12.75" x14ac:dyDescent="0.2">
      <c r="A1685" s="380">
        <v>1939</v>
      </c>
      <c r="B1685" s="380" t="s">
        <v>8065</v>
      </c>
      <c r="C1685" s="380" t="s">
        <v>6446</v>
      </c>
      <c r="D1685" s="381">
        <v>8.92</v>
      </c>
    </row>
    <row r="1686" spans="1:4" s="380" customFormat="1" ht="12.75" x14ac:dyDescent="0.2">
      <c r="A1686" s="380">
        <v>1942</v>
      </c>
      <c r="B1686" s="380" t="s">
        <v>8066</v>
      </c>
      <c r="C1686" s="380" t="s">
        <v>6446</v>
      </c>
      <c r="D1686" s="381">
        <v>40.96</v>
      </c>
    </row>
    <row r="1687" spans="1:4" s="380" customFormat="1" ht="12.75" x14ac:dyDescent="0.2">
      <c r="A1687" s="380">
        <v>1938</v>
      </c>
      <c r="B1687" s="380" t="s">
        <v>8067</v>
      </c>
      <c r="C1687" s="380" t="s">
        <v>6446</v>
      </c>
      <c r="D1687" s="381">
        <v>5.7</v>
      </c>
    </row>
    <row r="1688" spans="1:4" s="380" customFormat="1" ht="12.75" x14ac:dyDescent="0.2">
      <c r="A1688" s="380">
        <v>42692</v>
      </c>
      <c r="B1688" s="380" t="s">
        <v>8068</v>
      </c>
      <c r="C1688" s="380" t="s">
        <v>6446</v>
      </c>
      <c r="D1688" s="381">
        <v>485.48</v>
      </c>
    </row>
    <row r="1689" spans="1:4" s="380" customFormat="1" ht="12.75" x14ac:dyDescent="0.2">
      <c r="A1689" s="380">
        <v>42693</v>
      </c>
      <c r="B1689" s="380" t="s">
        <v>8069</v>
      </c>
      <c r="C1689" s="380" t="s">
        <v>6446</v>
      </c>
      <c r="D1689" s="381">
        <v>798.58</v>
      </c>
    </row>
    <row r="1690" spans="1:4" s="380" customFormat="1" ht="12.75" x14ac:dyDescent="0.2">
      <c r="A1690" s="380">
        <v>42695</v>
      </c>
      <c r="B1690" s="380" t="s">
        <v>8070</v>
      </c>
      <c r="C1690" s="380" t="s">
        <v>6446</v>
      </c>
      <c r="D1690" s="381">
        <v>607.20000000000005</v>
      </c>
    </row>
    <row r="1691" spans="1:4" s="380" customFormat="1" ht="12.75" x14ac:dyDescent="0.2">
      <c r="A1691" s="380">
        <v>42694</v>
      </c>
      <c r="B1691" s="380" t="s">
        <v>8071</v>
      </c>
      <c r="C1691" s="380" t="s">
        <v>6446</v>
      </c>
      <c r="D1691" s="381">
        <v>897.67</v>
      </c>
    </row>
    <row r="1692" spans="1:4" s="380" customFormat="1" ht="12.75" x14ac:dyDescent="0.2">
      <c r="A1692" s="380">
        <v>20097</v>
      </c>
      <c r="B1692" s="380" t="s">
        <v>13032</v>
      </c>
      <c r="C1692" s="380" t="s">
        <v>6446</v>
      </c>
      <c r="D1692" s="381">
        <v>41.35</v>
      </c>
    </row>
    <row r="1693" spans="1:4" s="380" customFormat="1" ht="12.75" x14ac:dyDescent="0.2">
      <c r="A1693" s="380">
        <v>20098</v>
      </c>
      <c r="B1693" s="380" t="s">
        <v>13033</v>
      </c>
      <c r="C1693" s="380" t="s">
        <v>6446</v>
      </c>
      <c r="D1693" s="381">
        <v>139.41999999999999</v>
      </c>
    </row>
    <row r="1694" spans="1:4" s="380" customFormat="1" ht="12.75" x14ac:dyDescent="0.2">
      <c r="A1694" s="380">
        <v>20096</v>
      </c>
      <c r="B1694" s="380" t="s">
        <v>13034</v>
      </c>
      <c r="C1694" s="380" t="s">
        <v>6446</v>
      </c>
      <c r="D1694" s="381">
        <v>27.05</v>
      </c>
    </row>
    <row r="1695" spans="1:4" s="380" customFormat="1" ht="12.75" x14ac:dyDescent="0.2">
      <c r="A1695" s="380">
        <v>1964</v>
      </c>
      <c r="B1695" s="380" t="s">
        <v>8072</v>
      </c>
      <c r="C1695" s="380" t="s">
        <v>6446</v>
      </c>
      <c r="D1695" s="381">
        <v>25.01</v>
      </c>
    </row>
    <row r="1696" spans="1:4" s="380" customFormat="1" ht="12.75" x14ac:dyDescent="0.2">
      <c r="A1696" s="380">
        <v>1880</v>
      </c>
      <c r="B1696" s="380" t="s">
        <v>8073</v>
      </c>
      <c r="C1696" s="380" t="s">
        <v>6446</v>
      </c>
      <c r="D1696" s="381">
        <v>3.3</v>
      </c>
    </row>
    <row r="1697" spans="1:4" s="380" customFormat="1" ht="12.75" x14ac:dyDescent="0.2">
      <c r="A1697" s="380">
        <v>39274</v>
      </c>
      <c r="B1697" s="380" t="s">
        <v>8074</v>
      </c>
      <c r="C1697" s="380" t="s">
        <v>6446</v>
      </c>
      <c r="D1697" s="381">
        <v>2.56</v>
      </c>
    </row>
    <row r="1698" spans="1:4" s="380" customFormat="1" ht="12.75" x14ac:dyDescent="0.2">
      <c r="A1698" s="380">
        <v>2628</v>
      </c>
      <c r="B1698" s="380" t="s">
        <v>8075</v>
      </c>
      <c r="C1698" s="380" t="s">
        <v>6446</v>
      </c>
      <c r="D1698" s="381">
        <v>225.33</v>
      </c>
    </row>
    <row r="1699" spans="1:4" s="380" customFormat="1" ht="12.75" x14ac:dyDescent="0.2">
      <c r="A1699" s="380">
        <v>2622</v>
      </c>
      <c r="B1699" s="380" t="s">
        <v>8076</v>
      </c>
      <c r="C1699" s="380" t="s">
        <v>6446</v>
      </c>
      <c r="D1699" s="381">
        <v>5.35</v>
      </c>
    </row>
    <row r="1700" spans="1:4" s="380" customFormat="1" ht="12.75" x14ac:dyDescent="0.2">
      <c r="A1700" s="380">
        <v>2623</v>
      </c>
      <c r="B1700" s="380" t="s">
        <v>8077</v>
      </c>
      <c r="C1700" s="380" t="s">
        <v>6446</v>
      </c>
      <c r="D1700" s="381">
        <v>6.44</v>
      </c>
    </row>
    <row r="1701" spans="1:4" s="380" customFormat="1" ht="12.75" x14ac:dyDescent="0.2">
      <c r="A1701" s="380">
        <v>2624</v>
      </c>
      <c r="B1701" s="380" t="s">
        <v>8078</v>
      </c>
      <c r="C1701" s="380" t="s">
        <v>6446</v>
      </c>
      <c r="D1701" s="381">
        <v>10.24</v>
      </c>
    </row>
    <row r="1702" spans="1:4" s="380" customFormat="1" ht="12.75" x14ac:dyDescent="0.2">
      <c r="A1702" s="380">
        <v>2625</v>
      </c>
      <c r="B1702" s="380" t="s">
        <v>8079</v>
      </c>
      <c r="C1702" s="380" t="s">
        <v>6446</v>
      </c>
      <c r="D1702" s="381">
        <v>21.62</v>
      </c>
    </row>
    <row r="1703" spans="1:4" s="380" customFormat="1" ht="12.75" x14ac:dyDescent="0.2">
      <c r="A1703" s="380">
        <v>2626</v>
      </c>
      <c r="B1703" s="380" t="s">
        <v>8080</v>
      </c>
      <c r="C1703" s="380" t="s">
        <v>6446</v>
      </c>
      <c r="D1703" s="381">
        <v>31.68</v>
      </c>
    </row>
    <row r="1704" spans="1:4" s="380" customFormat="1" ht="12.75" x14ac:dyDescent="0.2">
      <c r="A1704" s="380">
        <v>2630</v>
      </c>
      <c r="B1704" s="380" t="s">
        <v>8081</v>
      </c>
      <c r="C1704" s="380" t="s">
        <v>6446</v>
      </c>
      <c r="D1704" s="381">
        <v>48.18</v>
      </c>
    </row>
    <row r="1705" spans="1:4" s="380" customFormat="1" ht="12.75" x14ac:dyDescent="0.2">
      <c r="A1705" s="380">
        <v>2627</v>
      </c>
      <c r="B1705" s="380" t="s">
        <v>8082</v>
      </c>
      <c r="C1705" s="380" t="s">
        <v>6446</v>
      </c>
      <c r="D1705" s="381">
        <v>84.87</v>
      </c>
    </row>
    <row r="1706" spans="1:4" s="380" customFormat="1" ht="12.75" x14ac:dyDescent="0.2">
      <c r="A1706" s="380">
        <v>2629</v>
      </c>
      <c r="B1706" s="380" t="s">
        <v>8083</v>
      </c>
      <c r="C1706" s="380" t="s">
        <v>6446</v>
      </c>
      <c r="D1706" s="381">
        <v>114.8</v>
      </c>
    </row>
    <row r="1707" spans="1:4" s="380" customFormat="1" ht="12.75" x14ac:dyDescent="0.2">
      <c r="A1707" s="380">
        <v>12033</v>
      </c>
      <c r="B1707" s="380" t="s">
        <v>8084</v>
      </c>
      <c r="C1707" s="380" t="s">
        <v>6446</v>
      </c>
      <c r="D1707" s="381">
        <v>10.55</v>
      </c>
    </row>
    <row r="1708" spans="1:4" s="380" customFormat="1" ht="12.75" x14ac:dyDescent="0.2">
      <c r="A1708" s="380">
        <v>40408</v>
      </c>
      <c r="B1708" s="380" t="s">
        <v>8085</v>
      </c>
      <c r="C1708" s="380" t="s">
        <v>6446</v>
      </c>
      <c r="D1708" s="381">
        <v>6.93</v>
      </c>
    </row>
    <row r="1709" spans="1:4" s="380" customFormat="1" ht="12.75" x14ac:dyDescent="0.2">
      <c r="A1709" s="380">
        <v>40409</v>
      </c>
      <c r="B1709" s="380" t="s">
        <v>8086</v>
      </c>
      <c r="C1709" s="380" t="s">
        <v>6446</v>
      </c>
      <c r="D1709" s="381">
        <v>2.4500000000000002</v>
      </c>
    </row>
    <row r="1710" spans="1:4" s="380" customFormat="1" ht="12.75" x14ac:dyDescent="0.2">
      <c r="A1710" s="380">
        <v>39276</v>
      </c>
      <c r="B1710" s="380" t="s">
        <v>8087</v>
      </c>
      <c r="C1710" s="380" t="s">
        <v>6446</v>
      </c>
      <c r="D1710" s="381">
        <v>6.24</v>
      </c>
    </row>
    <row r="1711" spans="1:4" s="380" customFormat="1" ht="12.75" x14ac:dyDescent="0.2">
      <c r="A1711" s="380">
        <v>39277</v>
      </c>
      <c r="B1711" s="380" t="s">
        <v>8088</v>
      </c>
      <c r="C1711" s="380" t="s">
        <v>6446</v>
      </c>
      <c r="D1711" s="381">
        <v>16.86</v>
      </c>
    </row>
    <row r="1712" spans="1:4" s="380" customFormat="1" ht="12.75" x14ac:dyDescent="0.2">
      <c r="A1712" s="380">
        <v>12034</v>
      </c>
      <c r="B1712" s="380" t="s">
        <v>8089</v>
      </c>
      <c r="C1712" s="380" t="s">
        <v>6446</v>
      </c>
      <c r="D1712" s="381">
        <v>4.78</v>
      </c>
    </row>
    <row r="1713" spans="1:4" s="380" customFormat="1" ht="12.75" x14ac:dyDescent="0.2">
      <c r="A1713" s="380">
        <v>39879</v>
      </c>
      <c r="B1713" s="380" t="s">
        <v>8090</v>
      </c>
      <c r="C1713" s="380" t="s">
        <v>6446</v>
      </c>
      <c r="D1713" s="381">
        <v>5.57</v>
      </c>
    </row>
    <row r="1714" spans="1:4" s="380" customFormat="1" ht="12.75" x14ac:dyDescent="0.2">
      <c r="A1714" s="380">
        <v>39880</v>
      </c>
      <c r="B1714" s="380" t="s">
        <v>8091</v>
      </c>
      <c r="C1714" s="380" t="s">
        <v>6446</v>
      </c>
      <c r="D1714" s="381">
        <v>12.34</v>
      </c>
    </row>
    <row r="1715" spans="1:4" s="380" customFormat="1" ht="12.75" x14ac:dyDescent="0.2">
      <c r="A1715" s="380">
        <v>39881</v>
      </c>
      <c r="B1715" s="380" t="s">
        <v>8092</v>
      </c>
      <c r="C1715" s="380" t="s">
        <v>6446</v>
      </c>
      <c r="D1715" s="381">
        <v>19.809999999999999</v>
      </c>
    </row>
    <row r="1716" spans="1:4" s="380" customFormat="1" ht="12.75" x14ac:dyDescent="0.2">
      <c r="A1716" s="380">
        <v>39882</v>
      </c>
      <c r="B1716" s="380" t="s">
        <v>8093</v>
      </c>
      <c r="C1716" s="380" t="s">
        <v>6446</v>
      </c>
      <c r="D1716" s="381">
        <v>52.19</v>
      </c>
    </row>
    <row r="1717" spans="1:4" s="380" customFormat="1" ht="12.75" x14ac:dyDescent="0.2">
      <c r="A1717" s="380">
        <v>39883</v>
      </c>
      <c r="B1717" s="380" t="s">
        <v>8094</v>
      </c>
      <c r="C1717" s="380" t="s">
        <v>6446</v>
      </c>
      <c r="D1717" s="381">
        <v>83.34</v>
      </c>
    </row>
    <row r="1718" spans="1:4" s="380" customFormat="1" ht="12.75" x14ac:dyDescent="0.2">
      <c r="A1718" s="380">
        <v>39884</v>
      </c>
      <c r="B1718" s="380" t="s">
        <v>8095</v>
      </c>
      <c r="C1718" s="380" t="s">
        <v>6446</v>
      </c>
      <c r="D1718" s="381">
        <v>123.78</v>
      </c>
    </row>
    <row r="1719" spans="1:4" s="380" customFormat="1" ht="12.75" x14ac:dyDescent="0.2">
      <c r="A1719" s="380">
        <v>39885</v>
      </c>
      <c r="B1719" s="380" t="s">
        <v>8096</v>
      </c>
      <c r="C1719" s="380" t="s">
        <v>6446</v>
      </c>
      <c r="D1719" s="381">
        <v>294.19</v>
      </c>
    </row>
    <row r="1720" spans="1:4" s="380" customFormat="1" ht="12.75" x14ac:dyDescent="0.2">
      <c r="A1720" s="380">
        <v>1777</v>
      </c>
      <c r="B1720" s="380" t="s">
        <v>8097</v>
      </c>
      <c r="C1720" s="380" t="s">
        <v>6446</v>
      </c>
      <c r="D1720" s="381">
        <v>79.91</v>
      </c>
    </row>
    <row r="1721" spans="1:4" s="380" customFormat="1" ht="12.75" x14ac:dyDescent="0.2">
      <c r="A1721" s="380">
        <v>1819</v>
      </c>
      <c r="B1721" s="380" t="s">
        <v>8098</v>
      </c>
      <c r="C1721" s="380" t="s">
        <v>6446</v>
      </c>
      <c r="D1721" s="381">
        <v>58.14</v>
      </c>
    </row>
    <row r="1722" spans="1:4" s="380" customFormat="1" ht="12.75" x14ac:dyDescent="0.2">
      <c r="A1722" s="380">
        <v>1775</v>
      </c>
      <c r="B1722" s="380" t="s">
        <v>8099</v>
      </c>
      <c r="C1722" s="380" t="s">
        <v>6446</v>
      </c>
      <c r="D1722" s="381">
        <v>17.39</v>
      </c>
    </row>
    <row r="1723" spans="1:4" s="380" customFormat="1" ht="12.75" x14ac:dyDescent="0.2">
      <c r="A1723" s="380">
        <v>1776</v>
      </c>
      <c r="B1723" s="380" t="s">
        <v>8100</v>
      </c>
      <c r="C1723" s="380" t="s">
        <v>6446</v>
      </c>
      <c r="D1723" s="381">
        <v>47.3</v>
      </c>
    </row>
    <row r="1724" spans="1:4" s="380" customFormat="1" ht="12.75" x14ac:dyDescent="0.2">
      <c r="A1724" s="380">
        <v>1778</v>
      </c>
      <c r="B1724" s="380" t="s">
        <v>8101</v>
      </c>
      <c r="C1724" s="380" t="s">
        <v>6446</v>
      </c>
      <c r="D1724" s="381">
        <v>193.43</v>
      </c>
    </row>
    <row r="1725" spans="1:4" s="380" customFormat="1" ht="12.75" x14ac:dyDescent="0.2">
      <c r="A1725" s="380">
        <v>1818</v>
      </c>
      <c r="B1725" s="380" t="s">
        <v>8102</v>
      </c>
      <c r="C1725" s="380" t="s">
        <v>6446</v>
      </c>
      <c r="D1725" s="381">
        <v>128.4</v>
      </c>
    </row>
    <row r="1726" spans="1:4" s="380" customFormat="1" ht="12.75" x14ac:dyDescent="0.2">
      <c r="A1726" s="380">
        <v>1820</v>
      </c>
      <c r="B1726" s="380" t="s">
        <v>8103</v>
      </c>
      <c r="C1726" s="380" t="s">
        <v>6446</v>
      </c>
      <c r="D1726" s="381">
        <v>25.11</v>
      </c>
    </row>
    <row r="1727" spans="1:4" s="380" customFormat="1" ht="12.75" x14ac:dyDescent="0.2">
      <c r="A1727" s="380">
        <v>1779</v>
      </c>
      <c r="B1727" s="380" t="s">
        <v>8104</v>
      </c>
      <c r="C1727" s="380" t="s">
        <v>6446</v>
      </c>
      <c r="D1727" s="381">
        <v>281.32</v>
      </c>
    </row>
    <row r="1728" spans="1:4" s="380" customFormat="1" ht="12.75" x14ac:dyDescent="0.2">
      <c r="A1728" s="380">
        <v>1780</v>
      </c>
      <c r="B1728" s="380" t="s">
        <v>8105</v>
      </c>
      <c r="C1728" s="380" t="s">
        <v>6446</v>
      </c>
      <c r="D1728" s="381">
        <v>579.95000000000005</v>
      </c>
    </row>
    <row r="1729" spans="1:4" s="380" customFormat="1" ht="12.75" x14ac:dyDescent="0.2">
      <c r="A1729" s="380">
        <v>1783</v>
      </c>
      <c r="B1729" s="380" t="s">
        <v>8106</v>
      </c>
      <c r="C1729" s="380" t="s">
        <v>6446</v>
      </c>
      <c r="D1729" s="381">
        <v>61.32</v>
      </c>
    </row>
    <row r="1730" spans="1:4" s="380" customFormat="1" ht="12.75" x14ac:dyDescent="0.2">
      <c r="A1730" s="380">
        <v>1782</v>
      </c>
      <c r="B1730" s="380" t="s">
        <v>8107</v>
      </c>
      <c r="C1730" s="380" t="s">
        <v>6446</v>
      </c>
      <c r="D1730" s="381">
        <v>48.48</v>
      </c>
    </row>
    <row r="1731" spans="1:4" s="380" customFormat="1" ht="12.75" x14ac:dyDescent="0.2">
      <c r="A1731" s="380">
        <v>1817</v>
      </c>
      <c r="B1731" s="380" t="s">
        <v>8108</v>
      </c>
      <c r="C1731" s="380" t="s">
        <v>6446</v>
      </c>
      <c r="D1731" s="381">
        <v>14.44</v>
      </c>
    </row>
    <row r="1732" spans="1:4" s="380" customFormat="1" ht="12.75" x14ac:dyDescent="0.2">
      <c r="A1732" s="380">
        <v>1781</v>
      </c>
      <c r="B1732" s="380" t="s">
        <v>8109</v>
      </c>
      <c r="C1732" s="380" t="s">
        <v>6446</v>
      </c>
      <c r="D1732" s="381">
        <v>31.59</v>
      </c>
    </row>
    <row r="1733" spans="1:4" s="380" customFormat="1" ht="12.75" x14ac:dyDescent="0.2">
      <c r="A1733" s="380">
        <v>1784</v>
      </c>
      <c r="B1733" s="380" t="s">
        <v>8110</v>
      </c>
      <c r="C1733" s="380" t="s">
        <v>6446</v>
      </c>
      <c r="D1733" s="381">
        <v>173.15</v>
      </c>
    </row>
    <row r="1734" spans="1:4" s="380" customFormat="1" ht="12.75" x14ac:dyDescent="0.2">
      <c r="A1734" s="380">
        <v>1810</v>
      </c>
      <c r="B1734" s="380" t="s">
        <v>8111</v>
      </c>
      <c r="C1734" s="380" t="s">
        <v>6446</v>
      </c>
      <c r="D1734" s="381">
        <v>96.04</v>
      </c>
    </row>
    <row r="1735" spans="1:4" s="380" customFormat="1" ht="12.75" x14ac:dyDescent="0.2">
      <c r="A1735" s="380">
        <v>1811</v>
      </c>
      <c r="B1735" s="380" t="s">
        <v>8112</v>
      </c>
      <c r="C1735" s="380" t="s">
        <v>6446</v>
      </c>
      <c r="D1735" s="381">
        <v>20.77</v>
      </c>
    </row>
    <row r="1736" spans="1:4" s="380" customFormat="1" ht="12.75" x14ac:dyDescent="0.2">
      <c r="A1736" s="380">
        <v>1812</v>
      </c>
      <c r="B1736" s="380" t="s">
        <v>8113</v>
      </c>
      <c r="C1736" s="380" t="s">
        <v>6446</v>
      </c>
      <c r="D1736" s="381">
        <v>242.44</v>
      </c>
    </row>
    <row r="1737" spans="1:4" s="380" customFormat="1" ht="12.75" x14ac:dyDescent="0.2">
      <c r="A1737" s="380">
        <v>40386</v>
      </c>
      <c r="B1737" s="380" t="s">
        <v>8114</v>
      </c>
      <c r="C1737" s="380" t="s">
        <v>6446</v>
      </c>
      <c r="D1737" s="381">
        <v>78.56</v>
      </c>
    </row>
    <row r="1738" spans="1:4" s="380" customFormat="1" ht="12.75" x14ac:dyDescent="0.2">
      <c r="A1738" s="380">
        <v>40384</v>
      </c>
      <c r="B1738" s="380" t="s">
        <v>8115</v>
      </c>
      <c r="C1738" s="380" t="s">
        <v>6446</v>
      </c>
      <c r="D1738" s="381">
        <v>53.79</v>
      </c>
    </row>
    <row r="1739" spans="1:4" s="380" customFormat="1" ht="12.75" x14ac:dyDescent="0.2">
      <c r="A1739" s="380">
        <v>40379</v>
      </c>
      <c r="B1739" s="380" t="s">
        <v>8116</v>
      </c>
      <c r="C1739" s="380" t="s">
        <v>6446</v>
      </c>
      <c r="D1739" s="381">
        <v>18.59</v>
      </c>
    </row>
    <row r="1740" spans="1:4" s="380" customFormat="1" ht="12.75" x14ac:dyDescent="0.2">
      <c r="A1740" s="380">
        <v>40423</v>
      </c>
      <c r="B1740" s="380" t="s">
        <v>8117</v>
      </c>
      <c r="C1740" s="380" t="s">
        <v>6446</v>
      </c>
      <c r="D1740" s="381">
        <v>35.19</v>
      </c>
    </row>
    <row r="1741" spans="1:4" s="380" customFormat="1" ht="12.75" x14ac:dyDescent="0.2">
      <c r="A1741" s="380">
        <v>40389</v>
      </c>
      <c r="B1741" s="380" t="s">
        <v>8118</v>
      </c>
      <c r="C1741" s="380" t="s">
        <v>6446</v>
      </c>
      <c r="D1741" s="381">
        <v>223.16</v>
      </c>
    </row>
    <row r="1742" spans="1:4" s="380" customFormat="1" ht="12.75" x14ac:dyDescent="0.2">
      <c r="A1742" s="380">
        <v>40388</v>
      </c>
      <c r="B1742" s="380" t="s">
        <v>8119</v>
      </c>
      <c r="C1742" s="380" t="s">
        <v>6446</v>
      </c>
      <c r="D1742" s="381">
        <v>111.7</v>
      </c>
    </row>
    <row r="1743" spans="1:4" s="380" customFormat="1" ht="12.75" x14ac:dyDescent="0.2">
      <c r="A1743" s="380">
        <v>40381</v>
      </c>
      <c r="B1743" s="380" t="s">
        <v>8120</v>
      </c>
      <c r="C1743" s="380" t="s">
        <v>6446</v>
      </c>
      <c r="D1743" s="381">
        <v>24.79</v>
      </c>
    </row>
    <row r="1744" spans="1:4" s="380" customFormat="1" ht="12.75" x14ac:dyDescent="0.2">
      <c r="A1744" s="380">
        <v>40391</v>
      </c>
      <c r="B1744" s="380" t="s">
        <v>8121</v>
      </c>
      <c r="C1744" s="380" t="s">
        <v>6446</v>
      </c>
      <c r="D1744" s="381">
        <v>579.21</v>
      </c>
    </row>
    <row r="1745" spans="1:4" s="380" customFormat="1" ht="12.75" x14ac:dyDescent="0.2">
      <c r="A1745" s="380">
        <v>40414</v>
      </c>
      <c r="B1745" s="380" t="s">
        <v>8122</v>
      </c>
      <c r="C1745" s="380" t="s">
        <v>6446</v>
      </c>
      <c r="D1745" s="381">
        <v>21.67</v>
      </c>
    </row>
    <row r="1746" spans="1:4" s="380" customFormat="1" ht="12.75" x14ac:dyDescent="0.2">
      <c r="A1746" s="380">
        <v>40416</v>
      </c>
      <c r="B1746" s="380" t="s">
        <v>8123</v>
      </c>
      <c r="C1746" s="380" t="s">
        <v>6446</v>
      </c>
      <c r="D1746" s="381">
        <v>29.96</v>
      </c>
    </row>
    <row r="1747" spans="1:4" s="380" customFormat="1" ht="12.75" x14ac:dyDescent="0.2">
      <c r="A1747" s="380">
        <v>40418</v>
      </c>
      <c r="B1747" s="380" t="s">
        <v>8124</v>
      </c>
      <c r="C1747" s="380" t="s">
        <v>6446</v>
      </c>
      <c r="D1747" s="381">
        <v>35.74</v>
      </c>
    </row>
    <row r="1748" spans="1:4" s="380" customFormat="1" ht="12.75" x14ac:dyDescent="0.2">
      <c r="A1748" s="380">
        <v>2609</v>
      </c>
      <c r="B1748" s="380" t="s">
        <v>8125</v>
      </c>
      <c r="C1748" s="380" t="s">
        <v>6446</v>
      </c>
      <c r="D1748" s="381">
        <v>5.0199999999999996</v>
      </c>
    </row>
    <row r="1749" spans="1:4" s="380" customFormat="1" ht="12.75" x14ac:dyDescent="0.2">
      <c r="A1749" s="380">
        <v>2634</v>
      </c>
      <c r="B1749" s="380" t="s">
        <v>8126</v>
      </c>
      <c r="C1749" s="380" t="s">
        <v>6446</v>
      </c>
      <c r="D1749" s="381">
        <v>6.6</v>
      </c>
    </row>
    <row r="1750" spans="1:4" s="380" customFormat="1" ht="12.75" x14ac:dyDescent="0.2">
      <c r="A1750" s="380">
        <v>2611</v>
      </c>
      <c r="B1750" s="380" t="s">
        <v>8127</v>
      </c>
      <c r="C1750" s="380" t="s">
        <v>6446</v>
      </c>
      <c r="D1750" s="381">
        <v>18.61</v>
      </c>
    </row>
    <row r="1751" spans="1:4" s="380" customFormat="1" ht="12.75" x14ac:dyDescent="0.2">
      <c r="A1751" s="380">
        <v>34359</v>
      </c>
      <c r="B1751" s="380" t="s">
        <v>8128</v>
      </c>
      <c r="C1751" s="380" t="s">
        <v>6446</v>
      </c>
      <c r="D1751" s="381">
        <v>10.38</v>
      </c>
    </row>
    <row r="1752" spans="1:4" s="380" customFormat="1" ht="12.75" x14ac:dyDescent="0.2">
      <c r="A1752" s="380">
        <v>1789</v>
      </c>
      <c r="B1752" s="380" t="s">
        <v>8129</v>
      </c>
      <c r="C1752" s="380" t="s">
        <v>6446</v>
      </c>
      <c r="D1752" s="381">
        <v>76.7</v>
      </c>
    </row>
    <row r="1753" spans="1:4" s="380" customFormat="1" ht="12.75" x14ac:dyDescent="0.2">
      <c r="A1753" s="380">
        <v>1788</v>
      </c>
      <c r="B1753" s="380" t="s">
        <v>8130</v>
      </c>
      <c r="C1753" s="380" t="s">
        <v>6446</v>
      </c>
      <c r="D1753" s="381">
        <v>61.48</v>
      </c>
    </row>
    <row r="1754" spans="1:4" s="380" customFormat="1" ht="12.75" x14ac:dyDescent="0.2">
      <c r="A1754" s="380">
        <v>1786</v>
      </c>
      <c r="B1754" s="380" t="s">
        <v>8131</v>
      </c>
      <c r="C1754" s="380" t="s">
        <v>6446</v>
      </c>
      <c r="D1754" s="381">
        <v>15.26</v>
      </c>
    </row>
    <row r="1755" spans="1:4" s="380" customFormat="1" ht="12.75" x14ac:dyDescent="0.2">
      <c r="A1755" s="380">
        <v>1787</v>
      </c>
      <c r="B1755" s="380" t="s">
        <v>8132</v>
      </c>
      <c r="C1755" s="380" t="s">
        <v>6446</v>
      </c>
      <c r="D1755" s="381">
        <v>36.549999999999997</v>
      </c>
    </row>
    <row r="1756" spans="1:4" s="380" customFormat="1" ht="12.75" x14ac:dyDescent="0.2">
      <c r="A1756" s="380">
        <v>1791</v>
      </c>
      <c r="B1756" s="380" t="s">
        <v>8133</v>
      </c>
      <c r="C1756" s="380" t="s">
        <v>6446</v>
      </c>
      <c r="D1756" s="381">
        <v>221.66</v>
      </c>
    </row>
    <row r="1757" spans="1:4" s="380" customFormat="1" ht="12.75" x14ac:dyDescent="0.2">
      <c r="A1757" s="380">
        <v>1790</v>
      </c>
      <c r="B1757" s="380" t="s">
        <v>8134</v>
      </c>
      <c r="C1757" s="380" t="s">
        <v>6446</v>
      </c>
      <c r="D1757" s="381">
        <v>127.73</v>
      </c>
    </row>
    <row r="1758" spans="1:4" s="380" customFormat="1" ht="12.75" x14ac:dyDescent="0.2">
      <c r="A1758" s="380">
        <v>1813</v>
      </c>
      <c r="B1758" s="380" t="s">
        <v>8135</v>
      </c>
      <c r="C1758" s="380" t="s">
        <v>6446</v>
      </c>
      <c r="D1758" s="381">
        <v>24.23</v>
      </c>
    </row>
    <row r="1759" spans="1:4" s="380" customFormat="1" ht="12.75" x14ac:dyDescent="0.2">
      <c r="A1759" s="380">
        <v>1792</v>
      </c>
      <c r="B1759" s="380" t="s">
        <v>8136</v>
      </c>
      <c r="C1759" s="380" t="s">
        <v>6446</v>
      </c>
      <c r="D1759" s="381">
        <v>299.20999999999998</v>
      </c>
    </row>
    <row r="1760" spans="1:4" s="380" customFormat="1" ht="12.75" x14ac:dyDescent="0.2">
      <c r="A1760" s="380">
        <v>1793</v>
      </c>
      <c r="B1760" s="380" t="s">
        <v>8137</v>
      </c>
      <c r="C1760" s="380" t="s">
        <v>6446</v>
      </c>
      <c r="D1760" s="381">
        <v>604.6</v>
      </c>
    </row>
    <row r="1761" spans="1:4" s="380" customFormat="1" ht="12.75" x14ac:dyDescent="0.2">
      <c r="A1761" s="380">
        <v>1809</v>
      </c>
      <c r="B1761" s="380" t="s">
        <v>8138</v>
      </c>
      <c r="C1761" s="380" t="s">
        <v>6446</v>
      </c>
      <c r="D1761" s="381">
        <v>71.91</v>
      </c>
    </row>
    <row r="1762" spans="1:4" s="380" customFormat="1" ht="12.75" x14ac:dyDescent="0.2">
      <c r="A1762" s="380">
        <v>1814</v>
      </c>
      <c r="B1762" s="380" t="s">
        <v>8139</v>
      </c>
      <c r="C1762" s="380" t="s">
        <v>6446</v>
      </c>
      <c r="D1762" s="381">
        <v>59.07</v>
      </c>
    </row>
    <row r="1763" spans="1:4" s="380" customFormat="1" ht="12.75" x14ac:dyDescent="0.2">
      <c r="A1763" s="380">
        <v>1803</v>
      </c>
      <c r="B1763" s="380" t="s">
        <v>8140</v>
      </c>
      <c r="C1763" s="380" t="s">
        <v>6446</v>
      </c>
      <c r="D1763" s="381">
        <v>14.93</v>
      </c>
    </row>
    <row r="1764" spans="1:4" s="380" customFormat="1" ht="12.75" x14ac:dyDescent="0.2">
      <c r="A1764" s="380">
        <v>1805</v>
      </c>
      <c r="B1764" s="380" t="s">
        <v>8141</v>
      </c>
      <c r="C1764" s="380" t="s">
        <v>6446</v>
      </c>
      <c r="D1764" s="381">
        <v>34.28</v>
      </c>
    </row>
    <row r="1765" spans="1:4" s="380" customFormat="1" ht="12.75" x14ac:dyDescent="0.2">
      <c r="A1765" s="380">
        <v>1821</v>
      </c>
      <c r="B1765" s="380" t="s">
        <v>8142</v>
      </c>
      <c r="C1765" s="380" t="s">
        <v>6446</v>
      </c>
      <c r="D1765" s="381">
        <v>202.52</v>
      </c>
    </row>
    <row r="1766" spans="1:4" s="380" customFormat="1" ht="12.75" x14ac:dyDescent="0.2">
      <c r="A1766" s="380">
        <v>1806</v>
      </c>
      <c r="B1766" s="380" t="s">
        <v>8143</v>
      </c>
      <c r="C1766" s="380" t="s">
        <v>6446</v>
      </c>
      <c r="D1766" s="381">
        <v>120.54</v>
      </c>
    </row>
    <row r="1767" spans="1:4" s="380" customFormat="1" ht="12.75" x14ac:dyDescent="0.2">
      <c r="A1767" s="380">
        <v>1804</v>
      </c>
      <c r="B1767" s="380" t="s">
        <v>8144</v>
      </c>
      <c r="C1767" s="380" t="s">
        <v>6446</v>
      </c>
      <c r="D1767" s="381">
        <v>21.25</v>
      </c>
    </row>
    <row r="1768" spans="1:4" s="380" customFormat="1" ht="12.75" x14ac:dyDescent="0.2">
      <c r="A1768" s="380">
        <v>1807</v>
      </c>
      <c r="B1768" s="380" t="s">
        <v>8145</v>
      </c>
      <c r="C1768" s="380" t="s">
        <v>6446</v>
      </c>
      <c r="D1768" s="381">
        <v>289.64</v>
      </c>
    </row>
    <row r="1769" spans="1:4" s="380" customFormat="1" ht="12.75" x14ac:dyDescent="0.2">
      <c r="A1769" s="380">
        <v>1808</v>
      </c>
      <c r="B1769" s="380" t="s">
        <v>8146</v>
      </c>
      <c r="C1769" s="380" t="s">
        <v>6446</v>
      </c>
      <c r="D1769" s="381">
        <v>580.66999999999996</v>
      </c>
    </row>
    <row r="1770" spans="1:4" s="380" customFormat="1" ht="12.75" x14ac:dyDescent="0.2">
      <c r="A1770" s="380">
        <v>1797</v>
      </c>
      <c r="B1770" s="380" t="s">
        <v>8147</v>
      </c>
      <c r="C1770" s="380" t="s">
        <v>6446</v>
      </c>
      <c r="D1770" s="381">
        <v>87.09</v>
      </c>
    </row>
    <row r="1771" spans="1:4" s="380" customFormat="1" ht="12.75" x14ac:dyDescent="0.2">
      <c r="A1771" s="380">
        <v>1796</v>
      </c>
      <c r="B1771" s="380" t="s">
        <v>8148</v>
      </c>
      <c r="C1771" s="380" t="s">
        <v>6446</v>
      </c>
      <c r="D1771" s="381">
        <v>66.8</v>
      </c>
    </row>
    <row r="1772" spans="1:4" s="380" customFormat="1" ht="12.75" x14ac:dyDescent="0.2">
      <c r="A1772" s="380">
        <v>1794</v>
      </c>
      <c r="B1772" s="380" t="s">
        <v>8149</v>
      </c>
      <c r="C1772" s="380" t="s">
        <v>6446</v>
      </c>
      <c r="D1772" s="381">
        <v>15.95</v>
      </c>
    </row>
    <row r="1773" spans="1:4" s="380" customFormat="1" ht="12.75" x14ac:dyDescent="0.2">
      <c r="A1773" s="380">
        <v>1816</v>
      </c>
      <c r="B1773" s="380" t="s">
        <v>8150</v>
      </c>
      <c r="C1773" s="380" t="s">
        <v>6446</v>
      </c>
      <c r="D1773" s="381">
        <v>35.96</v>
      </c>
    </row>
    <row r="1774" spans="1:4" s="380" customFormat="1" ht="12.75" x14ac:dyDescent="0.2">
      <c r="A1774" s="380">
        <v>1815</v>
      </c>
      <c r="B1774" s="380" t="s">
        <v>8151</v>
      </c>
      <c r="C1774" s="380" t="s">
        <v>6446</v>
      </c>
      <c r="D1774" s="381">
        <v>276.13</v>
      </c>
    </row>
    <row r="1775" spans="1:4" s="380" customFormat="1" ht="12.75" x14ac:dyDescent="0.2">
      <c r="A1775" s="380">
        <v>1798</v>
      </c>
      <c r="B1775" s="380" t="s">
        <v>8152</v>
      </c>
      <c r="C1775" s="380" t="s">
        <v>6446</v>
      </c>
      <c r="D1775" s="381">
        <v>123.56</v>
      </c>
    </row>
    <row r="1776" spans="1:4" s="380" customFormat="1" ht="12.75" x14ac:dyDescent="0.2">
      <c r="A1776" s="380">
        <v>1795</v>
      </c>
      <c r="B1776" s="380" t="s">
        <v>8153</v>
      </c>
      <c r="C1776" s="380" t="s">
        <v>6446</v>
      </c>
      <c r="D1776" s="381">
        <v>22.09</v>
      </c>
    </row>
    <row r="1777" spans="1:4" s="380" customFormat="1" ht="12.75" x14ac:dyDescent="0.2">
      <c r="A1777" s="380">
        <v>1799</v>
      </c>
      <c r="B1777" s="380" t="s">
        <v>8154</v>
      </c>
      <c r="C1777" s="380" t="s">
        <v>6446</v>
      </c>
      <c r="D1777" s="381">
        <v>359.63</v>
      </c>
    </row>
    <row r="1778" spans="1:4" s="380" customFormat="1" ht="12.75" x14ac:dyDescent="0.2">
      <c r="A1778" s="380">
        <v>1800</v>
      </c>
      <c r="B1778" s="380" t="s">
        <v>8155</v>
      </c>
      <c r="C1778" s="380" t="s">
        <v>6446</v>
      </c>
      <c r="D1778" s="381">
        <v>686.6</v>
      </c>
    </row>
    <row r="1779" spans="1:4" s="380" customFormat="1" ht="12.75" x14ac:dyDescent="0.2">
      <c r="A1779" s="380">
        <v>1802</v>
      </c>
      <c r="B1779" s="380" t="s">
        <v>8156</v>
      </c>
      <c r="C1779" s="380" t="s">
        <v>6446</v>
      </c>
      <c r="D1779" s="382">
        <v>1717.47</v>
      </c>
    </row>
    <row r="1780" spans="1:4" s="380" customFormat="1" ht="12.75" x14ac:dyDescent="0.2">
      <c r="A1780" s="380">
        <v>40385</v>
      </c>
      <c r="B1780" s="380" t="s">
        <v>8157</v>
      </c>
      <c r="C1780" s="380" t="s">
        <v>6446</v>
      </c>
      <c r="D1780" s="381">
        <v>78.56</v>
      </c>
    </row>
    <row r="1781" spans="1:4" s="380" customFormat="1" ht="12.75" x14ac:dyDescent="0.2">
      <c r="A1781" s="380">
        <v>40383</v>
      </c>
      <c r="B1781" s="380" t="s">
        <v>8158</v>
      </c>
      <c r="C1781" s="380" t="s">
        <v>6446</v>
      </c>
      <c r="D1781" s="381">
        <v>53.79</v>
      </c>
    </row>
    <row r="1782" spans="1:4" s="380" customFormat="1" ht="12.75" x14ac:dyDescent="0.2">
      <c r="A1782" s="380">
        <v>40378</v>
      </c>
      <c r="B1782" s="380" t="s">
        <v>8159</v>
      </c>
      <c r="C1782" s="380" t="s">
        <v>6446</v>
      </c>
      <c r="D1782" s="381">
        <v>18.59</v>
      </c>
    </row>
    <row r="1783" spans="1:4" s="380" customFormat="1" ht="12.75" x14ac:dyDescent="0.2">
      <c r="A1783" s="380">
        <v>40382</v>
      </c>
      <c r="B1783" s="380" t="s">
        <v>8160</v>
      </c>
      <c r="C1783" s="380" t="s">
        <v>6446</v>
      </c>
      <c r="D1783" s="381">
        <v>35.19</v>
      </c>
    </row>
    <row r="1784" spans="1:4" s="380" customFormat="1" ht="12.75" x14ac:dyDescent="0.2">
      <c r="A1784" s="380">
        <v>40422</v>
      </c>
      <c r="B1784" s="380" t="s">
        <v>8161</v>
      </c>
      <c r="C1784" s="380" t="s">
        <v>6446</v>
      </c>
      <c r="D1784" s="381">
        <v>239.72</v>
      </c>
    </row>
    <row r="1785" spans="1:4" s="380" customFormat="1" ht="12.75" x14ac:dyDescent="0.2">
      <c r="A1785" s="380">
        <v>40387</v>
      </c>
      <c r="B1785" s="380" t="s">
        <v>8162</v>
      </c>
      <c r="C1785" s="380" t="s">
        <v>6446</v>
      </c>
      <c r="D1785" s="381">
        <v>122.06</v>
      </c>
    </row>
    <row r="1786" spans="1:4" s="380" customFormat="1" ht="12.75" x14ac:dyDescent="0.2">
      <c r="A1786" s="380">
        <v>40380</v>
      </c>
      <c r="B1786" s="380" t="s">
        <v>8163</v>
      </c>
      <c r="C1786" s="380" t="s">
        <v>6446</v>
      </c>
      <c r="D1786" s="381">
        <v>24.79</v>
      </c>
    </row>
    <row r="1787" spans="1:4" s="380" customFormat="1" ht="12.75" x14ac:dyDescent="0.2">
      <c r="A1787" s="380">
        <v>40390</v>
      </c>
      <c r="B1787" s="380" t="s">
        <v>8164</v>
      </c>
      <c r="C1787" s="380" t="s">
        <v>6446</v>
      </c>
      <c r="D1787" s="381">
        <v>504.89</v>
      </c>
    </row>
    <row r="1788" spans="1:4" s="380" customFormat="1" ht="12.75" x14ac:dyDescent="0.2">
      <c r="A1788" s="380">
        <v>40413</v>
      </c>
      <c r="B1788" s="380" t="s">
        <v>8165</v>
      </c>
      <c r="C1788" s="380" t="s">
        <v>6446</v>
      </c>
      <c r="D1788" s="381">
        <v>23.55</v>
      </c>
    </row>
    <row r="1789" spans="1:4" s="380" customFormat="1" ht="12.75" x14ac:dyDescent="0.2">
      <c r="A1789" s="380">
        <v>40415</v>
      </c>
      <c r="B1789" s="380" t="s">
        <v>8166</v>
      </c>
      <c r="C1789" s="380" t="s">
        <v>6446</v>
      </c>
      <c r="D1789" s="381">
        <v>33.549999999999997</v>
      </c>
    </row>
    <row r="1790" spans="1:4" s="380" customFormat="1" ht="12.75" x14ac:dyDescent="0.2">
      <c r="A1790" s="380">
        <v>40417</v>
      </c>
      <c r="B1790" s="380" t="s">
        <v>8167</v>
      </c>
      <c r="C1790" s="380" t="s">
        <v>6446</v>
      </c>
      <c r="D1790" s="381">
        <v>39.58</v>
      </c>
    </row>
    <row r="1791" spans="1:4" s="380" customFormat="1" ht="12.75" x14ac:dyDescent="0.2">
      <c r="A1791" s="380">
        <v>39271</v>
      </c>
      <c r="B1791" s="380" t="s">
        <v>8168</v>
      </c>
      <c r="C1791" s="380" t="s">
        <v>6446</v>
      </c>
      <c r="D1791" s="381">
        <v>2.12</v>
      </c>
    </row>
    <row r="1792" spans="1:4" s="380" customFormat="1" ht="12.75" x14ac:dyDescent="0.2">
      <c r="A1792" s="380">
        <v>39273</v>
      </c>
      <c r="B1792" s="380" t="s">
        <v>8169</v>
      </c>
      <c r="C1792" s="380" t="s">
        <v>6446</v>
      </c>
      <c r="D1792" s="381">
        <v>3.61</v>
      </c>
    </row>
    <row r="1793" spans="1:4" s="380" customFormat="1" ht="12.75" x14ac:dyDescent="0.2">
      <c r="A1793" s="380">
        <v>39272</v>
      </c>
      <c r="B1793" s="380" t="s">
        <v>8170</v>
      </c>
      <c r="C1793" s="380" t="s">
        <v>6446</v>
      </c>
      <c r="D1793" s="381">
        <v>2.61</v>
      </c>
    </row>
    <row r="1794" spans="1:4" s="380" customFormat="1" ht="12.75" x14ac:dyDescent="0.2">
      <c r="A1794" s="380">
        <v>1875</v>
      </c>
      <c r="B1794" s="380" t="s">
        <v>8171</v>
      </c>
      <c r="C1794" s="380" t="s">
        <v>6446</v>
      </c>
      <c r="D1794" s="381">
        <v>5.77</v>
      </c>
    </row>
    <row r="1795" spans="1:4" s="380" customFormat="1" ht="12.75" x14ac:dyDescent="0.2">
      <c r="A1795" s="380">
        <v>1874</v>
      </c>
      <c r="B1795" s="380" t="s">
        <v>8172</v>
      </c>
      <c r="C1795" s="380" t="s">
        <v>6446</v>
      </c>
      <c r="D1795" s="381">
        <v>4.76</v>
      </c>
    </row>
    <row r="1796" spans="1:4" s="380" customFormat="1" ht="12.75" x14ac:dyDescent="0.2">
      <c r="A1796" s="380">
        <v>1870</v>
      </c>
      <c r="B1796" s="380" t="s">
        <v>8173</v>
      </c>
      <c r="C1796" s="380" t="s">
        <v>6446</v>
      </c>
      <c r="D1796" s="381">
        <v>2.75</v>
      </c>
    </row>
    <row r="1797" spans="1:4" s="380" customFormat="1" ht="12.75" x14ac:dyDescent="0.2">
      <c r="A1797" s="380">
        <v>1884</v>
      </c>
      <c r="B1797" s="380" t="s">
        <v>8174</v>
      </c>
      <c r="C1797" s="380" t="s">
        <v>6446</v>
      </c>
      <c r="D1797" s="381">
        <v>4.22</v>
      </c>
    </row>
    <row r="1798" spans="1:4" s="380" customFormat="1" ht="12.75" x14ac:dyDescent="0.2">
      <c r="A1798" s="380">
        <v>1887</v>
      </c>
      <c r="B1798" s="380" t="s">
        <v>8175</v>
      </c>
      <c r="C1798" s="380" t="s">
        <v>6446</v>
      </c>
      <c r="D1798" s="381">
        <v>23.91</v>
      </c>
    </row>
    <row r="1799" spans="1:4" s="380" customFormat="1" ht="12.75" x14ac:dyDescent="0.2">
      <c r="A1799" s="380">
        <v>1876</v>
      </c>
      <c r="B1799" s="380" t="s">
        <v>8176</v>
      </c>
      <c r="C1799" s="380" t="s">
        <v>6446</v>
      </c>
      <c r="D1799" s="381">
        <v>9.3699999999999992</v>
      </c>
    </row>
    <row r="1800" spans="1:4" s="380" customFormat="1" ht="12.75" x14ac:dyDescent="0.2">
      <c r="A1800" s="380">
        <v>1879</v>
      </c>
      <c r="B1800" s="380" t="s">
        <v>8177</v>
      </c>
      <c r="C1800" s="380" t="s">
        <v>6446</v>
      </c>
      <c r="D1800" s="381">
        <v>2.78</v>
      </c>
    </row>
    <row r="1801" spans="1:4" s="380" customFormat="1" ht="12.75" x14ac:dyDescent="0.2">
      <c r="A1801" s="380">
        <v>1877</v>
      </c>
      <c r="B1801" s="380" t="s">
        <v>8178</v>
      </c>
      <c r="C1801" s="380" t="s">
        <v>6446</v>
      </c>
      <c r="D1801" s="381">
        <v>23.94</v>
      </c>
    </row>
    <row r="1802" spans="1:4" s="380" customFormat="1" ht="12.75" x14ac:dyDescent="0.2">
      <c r="A1802" s="380">
        <v>1878</v>
      </c>
      <c r="B1802" s="380" t="s">
        <v>8179</v>
      </c>
      <c r="C1802" s="380" t="s">
        <v>6446</v>
      </c>
      <c r="D1802" s="381">
        <v>48.1</v>
      </c>
    </row>
    <row r="1803" spans="1:4" s="380" customFormat="1" ht="12.75" x14ac:dyDescent="0.2">
      <c r="A1803" s="380">
        <v>2621</v>
      </c>
      <c r="B1803" s="380" t="s">
        <v>8180</v>
      </c>
      <c r="C1803" s="380" t="s">
        <v>6446</v>
      </c>
      <c r="D1803" s="381">
        <v>159.19999999999999</v>
      </c>
    </row>
    <row r="1804" spans="1:4" s="380" customFormat="1" ht="12.75" x14ac:dyDescent="0.2">
      <c r="A1804" s="380">
        <v>2616</v>
      </c>
      <c r="B1804" s="380" t="s">
        <v>8181</v>
      </c>
      <c r="C1804" s="380" t="s">
        <v>6446</v>
      </c>
      <c r="D1804" s="381">
        <v>4.5</v>
      </c>
    </row>
    <row r="1805" spans="1:4" s="380" customFormat="1" ht="12.75" x14ac:dyDescent="0.2">
      <c r="A1805" s="380">
        <v>2633</v>
      </c>
      <c r="B1805" s="380" t="s">
        <v>8182</v>
      </c>
      <c r="C1805" s="380" t="s">
        <v>6446</v>
      </c>
      <c r="D1805" s="381">
        <v>5.09</v>
      </c>
    </row>
    <row r="1806" spans="1:4" s="380" customFormat="1" ht="12.75" x14ac:dyDescent="0.2">
      <c r="A1806" s="380">
        <v>2617</v>
      </c>
      <c r="B1806" s="380" t="s">
        <v>8183</v>
      </c>
      <c r="C1806" s="380" t="s">
        <v>6446</v>
      </c>
      <c r="D1806" s="381">
        <v>6.93</v>
      </c>
    </row>
    <row r="1807" spans="1:4" s="380" customFormat="1" ht="12.75" x14ac:dyDescent="0.2">
      <c r="A1807" s="380">
        <v>2618</v>
      </c>
      <c r="B1807" s="380" t="s">
        <v>8184</v>
      </c>
      <c r="C1807" s="380" t="s">
        <v>6446</v>
      </c>
      <c r="D1807" s="381">
        <v>15.77</v>
      </c>
    </row>
    <row r="1808" spans="1:4" s="380" customFormat="1" ht="12.75" x14ac:dyDescent="0.2">
      <c r="A1808" s="380">
        <v>2632</v>
      </c>
      <c r="B1808" s="380" t="s">
        <v>8185</v>
      </c>
      <c r="C1808" s="380" t="s">
        <v>6446</v>
      </c>
      <c r="D1808" s="381">
        <v>19.23</v>
      </c>
    </row>
    <row r="1809" spans="1:4" s="380" customFormat="1" ht="12.75" x14ac:dyDescent="0.2">
      <c r="A1809" s="380">
        <v>2631</v>
      </c>
      <c r="B1809" s="380" t="s">
        <v>8186</v>
      </c>
      <c r="C1809" s="380" t="s">
        <v>6446</v>
      </c>
      <c r="D1809" s="381">
        <v>28.24</v>
      </c>
    </row>
    <row r="1810" spans="1:4" s="380" customFormat="1" ht="12.75" x14ac:dyDescent="0.2">
      <c r="A1810" s="380">
        <v>2619</v>
      </c>
      <c r="B1810" s="380" t="s">
        <v>8187</v>
      </c>
      <c r="C1810" s="380" t="s">
        <v>6446</v>
      </c>
      <c r="D1810" s="381">
        <v>71.5</v>
      </c>
    </row>
    <row r="1811" spans="1:4" s="380" customFormat="1" ht="12.75" x14ac:dyDescent="0.2">
      <c r="A1811" s="380">
        <v>2620</v>
      </c>
      <c r="B1811" s="380" t="s">
        <v>8188</v>
      </c>
      <c r="C1811" s="380" t="s">
        <v>6446</v>
      </c>
      <c r="D1811" s="381">
        <v>93.87</v>
      </c>
    </row>
    <row r="1812" spans="1:4" s="380" customFormat="1" ht="12.75" x14ac:dyDescent="0.2">
      <c r="A1812" s="380">
        <v>25968</v>
      </c>
      <c r="B1812" s="380" t="s">
        <v>8189</v>
      </c>
      <c r="C1812" s="380" t="s">
        <v>6446</v>
      </c>
      <c r="D1812" s="381">
        <v>57.4</v>
      </c>
    </row>
    <row r="1813" spans="1:4" s="380" customFormat="1" ht="12.75" x14ac:dyDescent="0.2">
      <c r="A1813" s="380">
        <v>38369</v>
      </c>
      <c r="B1813" s="380" t="s">
        <v>8190</v>
      </c>
      <c r="C1813" s="380" t="s">
        <v>6446</v>
      </c>
      <c r="D1813" s="381">
        <v>18</v>
      </c>
    </row>
    <row r="1814" spans="1:4" s="380" customFormat="1" ht="12.75" x14ac:dyDescent="0.2">
      <c r="A1814" s="380">
        <v>38370</v>
      </c>
      <c r="B1814" s="380" t="s">
        <v>8191</v>
      </c>
      <c r="C1814" s="380" t="s">
        <v>6446</v>
      </c>
      <c r="D1814" s="381">
        <v>18</v>
      </c>
    </row>
    <row r="1815" spans="1:4" s="380" customFormat="1" ht="12.75" x14ac:dyDescent="0.2">
      <c r="A1815" s="380">
        <v>38372</v>
      </c>
      <c r="B1815" s="380" t="s">
        <v>8192</v>
      </c>
      <c r="C1815" s="380" t="s">
        <v>6446</v>
      </c>
      <c r="D1815" s="381">
        <v>21.62</v>
      </c>
    </row>
    <row r="1816" spans="1:4" s="380" customFormat="1" ht="12.75" x14ac:dyDescent="0.2">
      <c r="A1816" s="380">
        <v>2357</v>
      </c>
      <c r="B1816" s="380" t="s">
        <v>8193</v>
      </c>
      <c r="C1816" s="380" t="s">
        <v>6456</v>
      </c>
      <c r="D1816" s="381">
        <v>13.03</v>
      </c>
    </row>
    <row r="1817" spans="1:4" s="380" customFormat="1" ht="12.75" x14ac:dyDescent="0.2">
      <c r="A1817" s="380">
        <v>40806</v>
      </c>
      <c r="B1817" s="380" t="s">
        <v>8194</v>
      </c>
      <c r="C1817" s="380" t="s">
        <v>6627</v>
      </c>
      <c r="D1817" s="382">
        <v>2325.2800000000002</v>
      </c>
    </row>
    <row r="1818" spans="1:4" s="380" customFormat="1" ht="12.75" x14ac:dyDescent="0.2">
      <c r="A1818" s="380">
        <v>2355</v>
      </c>
      <c r="B1818" s="380" t="s">
        <v>8195</v>
      </c>
      <c r="C1818" s="380" t="s">
        <v>6456</v>
      </c>
      <c r="D1818" s="381">
        <v>27.86</v>
      </c>
    </row>
    <row r="1819" spans="1:4" s="380" customFormat="1" ht="12.75" x14ac:dyDescent="0.2">
      <c r="A1819" s="380">
        <v>40805</v>
      </c>
      <c r="B1819" s="380" t="s">
        <v>8196</v>
      </c>
      <c r="C1819" s="380" t="s">
        <v>6627</v>
      </c>
      <c r="D1819" s="382">
        <v>4967.1099999999997</v>
      </c>
    </row>
    <row r="1820" spans="1:4" s="380" customFormat="1" ht="12.75" x14ac:dyDescent="0.2">
      <c r="A1820" s="380">
        <v>2358</v>
      </c>
      <c r="B1820" s="380" t="s">
        <v>8197</v>
      </c>
      <c r="C1820" s="380" t="s">
        <v>6456</v>
      </c>
      <c r="D1820" s="381">
        <v>24.91</v>
      </c>
    </row>
    <row r="1821" spans="1:4" s="380" customFormat="1" ht="12.75" x14ac:dyDescent="0.2">
      <c r="A1821" s="380">
        <v>40807</v>
      </c>
      <c r="B1821" s="380" t="s">
        <v>8198</v>
      </c>
      <c r="C1821" s="380" t="s">
        <v>6627</v>
      </c>
      <c r="D1821" s="382">
        <v>4439.68</v>
      </c>
    </row>
    <row r="1822" spans="1:4" s="380" customFormat="1" ht="12.75" x14ac:dyDescent="0.2">
      <c r="A1822" s="380">
        <v>2359</v>
      </c>
      <c r="B1822" s="380" t="s">
        <v>8199</v>
      </c>
      <c r="C1822" s="380" t="s">
        <v>6456</v>
      </c>
      <c r="D1822" s="381">
        <v>29.76</v>
      </c>
    </row>
    <row r="1823" spans="1:4" s="380" customFormat="1" ht="12.75" x14ac:dyDescent="0.2">
      <c r="A1823" s="380">
        <v>40808</v>
      </c>
      <c r="B1823" s="380" t="s">
        <v>8200</v>
      </c>
      <c r="C1823" s="380" t="s">
        <v>6627</v>
      </c>
      <c r="D1823" s="382">
        <v>5305.08</v>
      </c>
    </row>
    <row r="1824" spans="1:4" s="380" customFormat="1" ht="12.75" x14ac:dyDescent="0.2">
      <c r="A1824" s="380">
        <v>44330</v>
      </c>
      <c r="B1824" s="380" t="s">
        <v>15093</v>
      </c>
      <c r="C1824" s="380" t="s">
        <v>6445</v>
      </c>
      <c r="D1824" s="381">
        <v>6.39</v>
      </c>
    </row>
    <row r="1825" spans="1:4" s="380" customFormat="1" ht="12.75" x14ac:dyDescent="0.2">
      <c r="A1825" s="380">
        <v>43144</v>
      </c>
      <c r="B1825" s="380" t="s">
        <v>8201</v>
      </c>
      <c r="C1825" s="380" t="s">
        <v>6462</v>
      </c>
      <c r="D1825" s="381">
        <v>38.36</v>
      </c>
    </row>
    <row r="1826" spans="1:4" s="380" customFormat="1" ht="12.75" x14ac:dyDescent="0.2">
      <c r="A1826" s="380">
        <v>39397</v>
      </c>
      <c r="B1826" s="380" t="s">
        <v>8202</v>
      </c>
      <c r="C1826" s="380" t="s">
        <v>6445</v>
      </c>
      <c r="D1826" s="381">
        <v>17.48</v>
      </c>
    </row>
    <row r="1827" spans="1:4" s="380" customFormat="1" ht="12.75" x14ac:dyDescent="0.2">
      <c r="A1827" s="380">
        <v>2692</v>
      </c>
      <c r="B1827" s="380" t="s">
        <v>8203</v>
      </c>
      <c r="C1827" s="380" t="s">
        <v>6445</v>
      </c>
      <c r="D1827" s="381">
        <v>7.05</v>
      </c>
    </row>
    <row r="1828" spans="1:4" s="380" customFormat="1" ht="12.75" x14ac:dyDescent="0.2">
      <c r="A1828" s="380">
        <v>44329</v>
      </c>
      <c r="B1828" s="380" t="s">
        <v>15094</v>
      </c>
      <c r="C1828" s="380" t="s">
        <v>6445</v>
      </c>
      <c r="D1828" s="381">
        <v>8.3699999999999992</v>
      </c>
    </row>
    <row r="1829" spans="1:4" s="380" customFormat="1" ht="12.75" x14ac:dyDescent="0.2">
      <c r="A1829" s="380">
        <v>5318</v>
      </c>
      <c r="B1829" s="380" t="s">
        <v>15095</v>
      </c>
      <c r="C1829" s="380" t="s">
        <v>6445</v>
      </c>
      <c r="D1829" s="381">
        <v>13.54</v>
      </c>
    </row>
    <row r="1830" spans="1:4" s="380" customFormat="1" ht="12.75" x14ac:dyDescent="0.2">
      <c r="A1830" s="380">
        <v>5330</v>
      </c>
      <c r="B1830" s="380" t="s">
        <v>8204</v>
      </c>
      <c r="C1830" s="380" t="s">
        <v>6445</v>
      </c>
      <c r="D1830" s="381">
        <v>30.86</v>
      </c>
    </row>
    <row r="1831" spans="1:4" s="380" customFormat="1" ht="12.75" x14ac:dyDescent="0.2">
      <c r="A1831" s="380">
        <v>26017</v>
      </c>
      <c r="B1831" s="380" t="s">
        <v>8205</v>
      </c>
      <c r="C1831" s="380" t="s">
        <v>6446</v>
      </c>
      <c r="D1831" s="381">
        <v>31.78</v>
      </c>
    </row>
    <row r="1832" spans="1:4" s="380" customFormat="1" ht="12.75" x14ac:dyDescent="0.2">
      <c r="A1832" s="380">
        <v>25931</v>
      </c>
      <c r="B1832" s="380" t="s">
        <v>8206</v>
      </c>
      <c r="C1832" s="380" t="s">
        <v>6446</v>
      </c>
      <c r="D1832" s="381">
        <v>101.03</v>
      </c>
    </row>
    <row r="1833" spans="1:4" s="380" customFormat="1" ht="12.75" x14ac:dyDescent="0.2">
      <c r="A1833" s="380">
        <v>38140</v>
      </c>
      <c r="B1833" s="380" t="s">
        <v>8207</v>
      </c>
      <c r="C1833" s="380" t="s">
        <v>6446</v>
      </c>
      <c r="D1833" s="381">
        <v>24.5</v>
      </c>
    </row>
    <row r="1834" spans="1:4" s="380" customFormat="1" ht="12.75" x14ac:dyDescent="0.2">
      <c r="A1834" s="380">
        <v>13887</v>
      </c>
      <c r="B1834" s="380" t="s">
        <v>8208</v>
      </c>
      <c r="C1834" s="380" t="s">
        <v>6446</v>
      </c>
      <c r="D1834" s="381">
        <v>580.04999999999995</v>
      </c>
    </row>
    <row r="1835" spans="1:4" s="380" customFormat="1" ht="12.75" x14ac:dyDescent="0.2">
      <c r="A1835" s="380">
        <v>26018</v>
      </c>
      <c r="B1835" s="380" t="s">
        <v>8209</v>
      </c>
      <c r="C1835" s="380" t="s">
        <v>6446</v>
      </c>
      <c r="D1835" s="381">
        <v>25.82</v>
      </c>
    </row>
    <row r="1836" spans="1:4" s="380" customFormat="1" ht="12.75" x14ac:dyDescent="0.2">
      <c r="A1836" s="380">
        <v>26019</v>
      </c>
      <c r="B1836" s="380" t="s">
        <v>8210</v>
      </c>
      <c r="C1836" s="380" t="s">
        <v>6446</v>
      </c>
      <c r="D1836" s="381">
        <v>24.38</v>
      </c>
    </row>
    <row r="1837" spans="1:4" s="380" customFormat="1" ht="12.75" x14ac:dyDescent="0.2">
      <c r="A1837" s="380">
        <v>26020</v>
      </c>
      <c r="B1837" s="380" t="s">
        <v>8211</v>
      </c>
      <c r="C1837" s="380" t="s">
        <v>6446</v>
      </c>
      <c r="D1837" s="381">
        <v>6.35</v>
      </c>
    </row>
    <row r="1838" spans="1:4" s="380" customFormat="1" ht="12.75" x14ac:dyDescent="0.2">
      <c r="A1838" s="380">
        <v>34544</v>
      </c>
      <c r="B1838" s="380" t="s">
        <v>8212</v>
      </c>
      <c r="C1838" s="380" t="s">
        <v>6446</v>
      </c>
      <c r="D1838" s="382">
        <v>1578.3</v>
      </c>
    </row>
    <row r="1839" spans="1:4" s="380" customFormat="1" ht="12.75" x14ac:dyDescent="0.2">
      <c r="A1839" s="380">
        <v>34729</v>
      </c>
      <c r="B1839" s="380" t="s">
        <v>8213</v>
      </c>
      <c r="C1839" s="380" t="s">
        <v>6446</v>
      </c>
      <c r="D1839" s="382">
        <v>1241.57</v>
      </c>
    </row>
    <row r="1840" spans="1:4" s="380" customFormat="1" ht="12.75" x14ac:dyDescent="0.2">
      <c r="A1840" s="380">
        <v>34734</v>
      </c>
      <c r="B1840" s="380" t="s">
        <v>8214</v>
      </c>
      <c r="C1840" s="380" t="s">
        <v>6446</v>
      </c>
      <c r="D1840" s="382">
        <v>1922.35</v>
      </c>
    </row>
    <row r="1841" spans="1:4" s="380" customFormat="1" ht="12.75" x14ac:dyDescent="0.2">
      <c r="A1841" s="380">
        <v>34738</v>
      </c>
      <c r="B1841" s="380" t="s">
        <v>8215</v>
      </c>
      <c r="C1841" s="380" t="s">
        <v>6446</v>
      </c>
      <c r="D1841" s="382">
        <v>4491.22</v>
      </c>
    </row>
    <row r="1842" spans="1:4" s="380" customFormat="1" ht="12.75" x14ac:dyDescent="0.2">
      <c r="A1842" s="380">
        <v>2391</v>
      </c>
      <c r="B1842" s="380" t="s">
        <v>8216</v>
      </c>
      <c r="C1842" s="380" t="s">
        <v>6446</v>
      </c>
      <c r="D1842" s="381">
        <v>365.28</v>
      </c>
    </row>
    <row r="1843" spans="1:4" s="380" customFormat="1" ht="12.75" x14ac:dyDescent="0.2">
      <c r="A1843" s="380">
        <v>2374</v>
      </c>
      <c r="B1843" s="380" t="s">
        <v>8217</v>
      </c>
      <c r="C1843" s="380" t="s">
        <v>6446</v>
      </c>
      <c r="D1843" s="381">
        <v>414.4</v>
      </c>
    </row>
    <row r="1844" spans="1:4" s="380" customFormat="1" ht="12.75" x14ac:dyDescent="0.2">
      <c r="A1844" s="380">
        <v>2377</v>
      </c>
      <c r="B1844" s="380" t="s">
        <v>8218</v>
      </c>
      <c r="C1844" s="380" t="s">
        <v>6446</v>
      </c>
      <c r="D1844" s="381">
        <v>581.57000000000005</v>
      </c>
    </row>
    <row r="1845" spans="1:4" s="380" customFormat="1" ht="12.75" x14ac:dyDescent="0.2">
      <c r="A1845" s="380">
        <v>2393</v>
      </c>
      <c r="B1845" s="380" t="s">
        <v>8219</v>
      </c>
      <c r="C1845" s="380" t="s">
        <v>6446</v>
      </c>
      <c r="D1845" s="381">
        <v>973.92</v>
      </c>
    </row>
    <row r="1846" spans="1:4" s="380" customFormat="1" ht="12.75" x14ac:dyDescent="0.2">
      <c r="A1846" s="380">
        <v>34705</v>
      </c>
      <c r="B1846" s="380" t="s">
        <v>8220</v>
      </c>
      <c r="C1846" s="380" t="s">
        <v>6446</v>
      </c>
      <c r="D1846" s="381">
        <v>851.83</v>
      </c>
    </row>
    <row r="1847" spans="1:4" s="380" customFormat="1" ht="12.75" x14ac:dyDescent="0.2">
      <c r="A1847" s="380">
        <v>34707</v>
      </c>
      <c r="B1847" s="380" t="s">
        <v>8221</v>
      </c>
      <c r="C1847" s="380" t="s">
        <v>6446</v>
      </c>
      <c r="D1847" s="382">
        <v>1578.46</v>
      </c>
    </row>
    <row r="1848" spans="1:4" s="380" customFormat="1" ht="12.75" x14ac:dyDescent="0.2">
      <c r="A1848" s="380">
        <v>2378</v>
      </c>
      <c r="B1848" s="380" t="s">
        <v>8222</v>
      </c>
      <c r="C1848" s="380" t="s">
        <v>6446</v>
      </c>
      <c r="D1848" s="382">
        <v>1337.81</v>
      </c>
    </row>
    <row r="1849" spans="1:4" s="380" customFormat="1" ht="12.75" x14ac:dyDescent="0.2">
      <c r="A1849" s="380">
        <v>2379</v>
      </c>
      <c r="B1849" s="380" t="s">
        <v>8223</v>
      </c>
      <c r="C1849" s="380" t="s">
        <v>6446</v>
      </c>
      <c r="D1849" s="382">
        <v>1337.81</v>
      </c>
    </row>
    <row r="1850" spans="1:4" s="380" customFormat="1" ht="12.75" x14ac:dyDescent="0.2">
      <c r="A1850" s="380">
        <v>2376</v>
      </c>
      <c r="B1850" s="380" t="s">
        <v>8224</v>
      </c>
      <c r="C1850" s="380" t="s">
        <v>6446</v>
      </c>
      <c r="D1850" s="382">
        <v>2203.36</v>
      </c>
    </row>
    <row r="1851" spans="1:4" s="380" customFormat="1" ht="12.75" x14ac:dyDescent="0.2">
      <c r="A1851" s="380">
        <v>2394</v>
      </c>
      <c r="B1851" s="380" t="s">
        <v>8225</v>
      </c>
      <c r="C1851" s="380" t="s">
        <v>6446</v>
      </c>
      <c r="D1851" s="382">
        <v>4710.3900000000003</v>
      </c>
    </row>
    <row r="1852" spans="1:4" s="380" customFormat="1" ht="12.75" x14ac:dyDescent="0.2">
      <c r="A1852" s="380">
        <v>34686</v>
      </c>
      <c r="B1852" s="380" t="s">
        <v>8226</v>
      </c>
      <c r="C1852" s="380" t="s">
        <v>6446</v>
      </c>
      <c r="D1852" s="381">
        <v>14.14</v>
      </c>
    </row>
    <row r="1853" spans="1:4" s="380" customFormat="1" ht="12.75" x14ac:dyDescent="0.2">
      <c r="A1853" s="380">
        <v>34616</v>
      </c>
      <c r="B1853" s="380" t="s">
        <v>8227</v>
      </c>
      <c r="C1853" s="380" t="s">
        <v>6446</v>
      </c>
      <c r="D1853" s="381">
        <v>54.66</v>
      </c>
    </row>
    <row r="1854" spans="1:4" s="380" customFormat="1" ht="12.75" x14ac:dyDescent="0.2">
      <c r="A1854" s="380">
        <v>34623</v>
      </c>
      <c r="B1854" s="380" t="s">
        <v>8228</v>
      </c>
      <c r="C1854" s="380" t="s">
        <v>6446</v>
      </c>
      <c r="D1854" s="381">
        <v>53.82</v>
      </c>
    </row>
    <row r="1855" spans="1:4" s="380" customFormat="1" ht="12.75" x14ac:dyDescent="0.2">
      <c r="A1855" s="380">
        <v>34628</v>
      </c>
      <c r="B1855" s="380" t="s">
        <v>8229</v>
      </c>
      <c r="C1855" s="380" t="s">
        <v>6446</v>
      </c>
      <c r="D1855" s="381">
        <v>77.09</v>
      </c>
    </row>
    <row r="1856" spans="1:4" s="380" customFormat="1" ht="12.75" x14ac:dyDescent="0.2">
      <c r="A1856" s="380">
        <v>34653</v>
      </c>
      <c r="B1856" s="380" t="s">
        <v>8230</v>
      </c>
      <c r="C1856" s="380" t="s">
        <v>6446</v>
      </c>
      <c r="D1856" s="381">
        <v>9.5299999999999994</v>
      </c>
    </row>
    <row r="1857" spans="1:4" s="380" customFormat="1" ht="12.75" x14ac:dyDescent="0.2">
      <c r="A1857" s="380">
        <v>34688</v>
      </c>
      <c r="B1857" s="380" t="s">
        <v>8231</v>
      </c>
      <c r="C1857" s="380" t="s">
        <v>6446</v>
      </c>
      <c r="D1857" s="381">
        <v>17.28</v>
      </c>
    </row>
    <row r="1858" spans="1:4" s="380" customFormat="1" ht="12.75" x14ac:dyDescent="0.2">
      <c r="A1858" s="380">
        <v>34709</v>
      </c>
      <c r="B1858" s="380" t="s">
        <v>8232</v>
      </c>
      <c r="C1858" s="380" t="s">
        <v>6446</v>
      </c>
      <c r="D1858" s="381">
        <v>66.97</v>
      </c>
    </row>
    <row r="1859" spans="1:4" s="380" customFormat="1" ht="12.75" x14ac:dyDescent="0.2">
      <c r="A1859" s="380">
        <v>34714</v>
      </c>
      <c r="B1859" s="380" t="s">
        <v>8233</v>
      </c>
      <c r="C1859" s="380" t="s">
        <v>6446</v>
      </c>
      <c r="D1859" s="381">
        <v>79.98</v>
      </c>
    </row>
    <row r="1860" spans="1:4" s="380" customFormat="1" ht="12.75" x14ac:dyDescent="0.2">
      <c r="A1860" s="380">
        <v>2388</v>
      </c>
      <c r="B1860" s="380" t="s">
        <v>8234</v>
      </c>
      <c r="C1860" s="380" t="s">
        <v>6446</v>
      </c>
      <c r="D1860" s="381">
        <v>66.459999999999994</v>
      </c>
    </row>
    <row r="1861" spans="1:4" s="380" customFormat="1" ht="12.75" x14ac:dyDescent="0.2">
      <c r="A1861" s="380">
        <v>34606</v>
      </c>
      <c r="B1861" s="380" t="s">
        <v>8235</v>
      </c>
      <c r="C1861" s="380" t="s">
        <v>6446</v>
      </c>
      <c r="D1861" s="381">
        <v>101.95</v>
      </c>
    </row>
    <row r="1862" spans="1:4" s="380" customFormat="1" ht="12.75" x14ac:dyDescent="0.2">
      <c r="A1862" s="380">
        <v>34689</v>
      </c>
      <c r="B1862" s="380" t="s">
        <v>8236</v>
      </c>
      <c r="C1862" s="380" t="s">
        <v>6446</v>
      </c>
      <c r="D1862" s="381">
        <v>32.46</v>
      </c>
    </row>
    <row r="1863" spans="1:4" s="380" customFormat="1" ht="12.75" x14ac:dyDescent="0.2">
      <c r="A1863" s="380">
        <v>2370</v>
      </c>
      <c r="B1863" s="380" t="s">
        <v>8237</v>
      </c>
      <c r="C1863" s="380" t="s">
        <v>6446</v>
      </c>
      <c r="D1863" s="381">
        <v>12.35</v>
      </c>
    </row>
    <row r="1864" spans="1:4" s="380" customFormat="1" ht="12.75" x14ac:dyDescent="0.2">
      <c r="A1864" s="380">
        <v>2386</v>
      </c>
      <c r="B1864" s="380" t="s">
        <v>8238</v>
      </c>
      <c r="C1864" s="380" t="s">
        <v>6446</v>
      </c>
      <c r="D1864" s="381">
        <v>20.72</v>
      </c>
    </row>
    <row r="1865" spans="1:4" s="380" customFormat="1" ht="12.75" x14ac:dyDescent="0.2">
      <c r="A1865" s="380">
        <v>2392</v>
      </c>
      <c r="B1865" s="380" t="s">
        <v>8239</v>
      </c>
      <c r="C1865" s="380" t="s">
        <v>6446</v>
      </c>
      <c r="D1865" s="381">
        <v>82.9</v>
      </c>
    </row>
    <row r="1866" spans="1:4" s="380" customFormat="1" ht="12.75" x14ac:dyDescent="0.2">
      <c r="A1866" s="380">
        <v>2373</v>
      </c>
      <c r="B1866" s="380" t="s">
        <v>8240</v>
      </c>
      <c r="C1866" s="380" t="s">
        <v>6446</v>
      </c>
      <c r="D1866" s="381">
        <v>116.8</v>
      </c>
    </row>
    <row r="1867" spans="1:4" s="380" customFormat="1" ht="12.75" x14ac:dyDescent="0.2">
      <c r="A1867" s="380">
        <v>39465</v>
      </c>
      <c r="B1867" s="380" t="s">
        <v>8241</v>
      </c>
      <c r="C1867" s="380" t="s">
        <v>6446</v>
      </c>
      <c r="D1867" s="381">
        <v>71.349999999999994</v>
      </c>
    </row>
    <row r="1868" spans="1:4" s="380" customFormat="1" ht="12.75" x14ac:dyDescent="0.2">
      <c r="A1868" s="380">
        <v>39466</v>
      </c>
      <c r="B1868" s="380" t="s">
        <v>8242</v>
      </c>
      <c r="C1868" s="380" t="s">
        <v>6446</v>
      </c>
      <c r="D1868" s="381">
        <v>80.27</v>
      </c>
    </row>
    <row r="1869" spans="1:4" s="380" customFormat="1" ht="12.75" x14ac:dyDescent="0.2">
      <c r="A1869" s="380">
        <v>39467</v>
      </c>
      <c r="B1869" s="380" t="s">
        <v>8243</v>
      </c>
      <c r="C1869" s="380" t="s">
        <v>6446</v>
      </c>
      <c r="D1869" s="381">
        <v>102.68</v>
      </c>
    </row>
    <row r="1870" spans="1:4" s="380" customFormat="1" ht="12.75" x14ac:dyDescent="0.2">
      <c r="A1870" s="380">
        <v>39468</v>
      </c>
      <c r="B1870" s="380" t="s">
        <v>8244</v>
      </c>
      <c r="C1870" s="380" t="s">
        <v>6446</v>
      </c>
      <c r="D1870" s="381">
        <v>182.51</v>
      </c>
    </row>
    <row r="1871" spans="1:4" s="380" customFormat="1" ht="12.75" x14ac:dyDescent="0.2">
      <c r="A1871" s="380">
        <v>39469</v>
      </c>
      <c r="B1871" s="380" t="s">
        <v>8245</v>
      </c>
      <c r="C1871" s="380" t="s">
        <v>6446</v>
      </c>
      <c r="D1871" s="381">
        <v>74.34</v>
      </c>
    </row>
    <row r="1872" spans="1:4" s="380" customFormat="1" ht="12.75" x14ac:dyDescent="0.2">
      <c r="A1872" s="380">
        <v>39470</v>
      </c>
      <c r="B1872" s="380" t="s">
        <v>8246</v>
      </c>
      <c r="C1872" s="380" t="s">
        <v>6446</v>
      </c>
      <c r="D1872" s="381">
        <v>91.34</v>
      </c>
    </row>
    <row r="1873" spans="1:4" s="380" customFormat="1" ht="12.75" x14ac:dyDescent="0.2">
      <c r="A1873" s="380">
        <v>39471</v>
      </c>
      <c r="B1873" s="380" t="s">
        <v>8247</v>
      </c>
      <c r="C1873" s="380" t="s">
        <v>6446</v>
      </c>
      <c r="D1873" s="381">
        <v>109.77</v>
      </c>
    </row>
    <row r="1874" spans="1:4" s="380" customFormat="1" ht="12.75" x14ac:dyDescent="0.2">
      <c r="A1874" s="380">
        <v>39472</v>
      </c>
      <c r="B1874" s="380" t="s">
        <v>8248</v>
      </c>
      <c r="C1874" s="380" t="s">
        <v>6446</v>
      </c>
      <c r="D1874" s="381">
        <v>190.73</v>
      </c>
    </row>
    <row r="1875" spans="1:4" s="380" customFormat="1" ht="12.75" x14ac:dyDescent="0.2">
      <c r="A1875" s="380">
        <v>39473</v>
      </c>
      <c r="B1875" s="380" t="s">
        <v>8249</v>
      </c>
      <c r="C1875" s="380" t="s">
        <v>6446</v>
      </c>
      <c r="D1875" s="381">
        <v>123.21</v>
      </c>
    </row>
    <row r="1876" spans="1:4" s="380" customFormat="1" ht="12.75" x14ac:dyDescent="0.2">
      <c r="A1876" s="380">
        <v>39474</v>
      </c>
      <c r="B1876" s="380" t="s">
        <v>8250</v>
      </c>
      <c r="C1876" s="380" t="s">
        <v>6446</v>
      </c>
      <c r="D1876" s="381">
        <v>131.35</v>
      </c>
    </row>
    <row r="1877" spans="1:4" s="380" customFormat="1" ht="12.75" x14ac:dyDescent="0.2">
      <c r="A1877" s="380">
        <v>39475</v>
      </c>
      <c r="B1877" s="380" t="s">
        <v>8251</v>
      </c>
      <c r="C1877" s="380" t="s">
        <v>6446</v>
      </c>
      <c r="D1877" s="381">
        <v>149.03</v>
      </c>
    </row>
    <row r="1878" spans="1:4" s="380" customFormat="1" ht="12.75" x14ac:dyDescent="0.2">
      <c r="A1878" s="380">
        <v>39476</v>
      </c>
      <c r="B1878" s="380" t="s">
        <v>8252</v>
      </c>
      <c r="C1878" s="380" t="s">
        <v>6446</v>
      </c>
      <c r="D1878" s="381">
        <v>280.55</v>
      </c>
    </row>
    <row r="1879" spans="1:4" s="380" customFormat="1" ht="12.75" x14ac:dyDescent="0.2">
      <c r="A1879" s="380">
        <v>39477</v>
      </c>
      <c r="B1879" s="380" t="s">
        <v>8253</v>
      </c>
      <c r="C1879" s="380" t="s">
        <v>6446</v>
      </c>
      <c r="D1879" s="381">
        <v>137.46</v>
      </c>
    </row>
    <row r="1880" spans="1:4" s="380" customFormat="1" ht="12.75" x14ac:dyDescent="0.2">
      <c r="A1880" s="380">
        <v>39478</v>
      </c>
      <c r="B1880" s="380" t="s">
        <v>8254</v>
      </c>
      <c r="C1880" s="380" t="s">
        <v>6446</v>
      </c>
      <c r="D1880" s="381">
        <v>141.71</v>
      </c>
    </row>
    <row r="1881" spans="1:4" s="380" customFormat="1" ht="12.75" x14ac:dyDescent="0.2">
      <c r="A1881" s="380">
        <v>39479</v>
      </c>
      <c r="B1881" s="380" t="s">
        <v>8255</v>
      </c>
      <c r="C1881" s="380" t="s">
        <v>6446</v>
      </c>
      <c r="D1881" s="381">
        <v>166.97</v>
      </c>
    </row>
    <row r="1882" spans="1:4" s="380" customFormat="1" ht="12.75" x14ac:dyDescent="0.2">
      <c r="A1882" s="380">
        <v>39480</v>
      </c>
      <c r="B1882" s="380" t="s">
        <v>8256</v>
      </c>
      <c r="C1882" s="380" t="s">
        <v>6446</v>
      </c>
      <c r="D1882" s="381">
        <v>344.53</v>
      </c>
    </row>
    <row r="1883" spans="1:4" s="380" customFormat="1" ht="12.75" x14ac:dyDescent="0.2">
      <c r="A1883" s="380">
        <v>39459</v>
      </c>
      <c r="B1883" s="380" t="s">
        <v>8257</v>
      </c>
      <c r="C1883" s="380" t="s">
        <v>6446</v>
      </c>
      <c r="D1883" s="381">
        <v>292.42</v>
      </c>
    </row>
    <row r="1884" spans="1:4" s="380" customFormat="1" ht="12.75" x14ac:dyDescent="0.2">
      <c r="A1884" s="380">
        <v>39445</v>
      </c>
      <c r="B1884" s="380" t="s">
        <v>8258</v>
      </c>
      <c r="C1884" s="380" t="s">
        <v>6446</v>
      </c>
      <c r="D1884" s="381">
        <v>146.82</v>
      </c>
    </row>
    <row r="1885" spans="1:4" s="380" customFormat="1" ht="12.75" x14ac:dyDescent="0.2">
      <c r="A1885" s="380">
        <v>39446</v>
      </c>
      <c r="B1885" s="380" t="s">
        <v>8259</v>
      </c>
      <c r="C1885" s="380" t="s">
        <v>6446</v>
      </c>
      <c r="D1885" s="381">
        <v>149.44</v>
      </c>
    </row>
    <row r="1886" spans="1:4" s="380" customFormat="1" ht="12.75" x14ac:dyDescent="0.2">
      <c r="A1886" s="380">
        <v>39447</v>
      </c>
      <c r="B1886" s="380" t="s">
        <v>8260</v>
      </c>
      <c r="C1886" s="380" t="s">
        <v>6446</v>
      </c>
      <c r="D1886" s="381">
        <v>159.80000000000001</v>
      </c>
    </row>
    <row r="1887" spans="1:4" s="380" customFormat="1" ht="12.75" x14ac:dyDescent="0.2">
      <c r="A1887" s="380">
        <v>39448</v>
      </c>
      <c r="B1887" s="380" t="s">
        <v>8261</v>
      </c>
      <c r="C1887" s="380" t="s">
        <v>6446</v>
      </c>
      <c r="D1887" s="381">
        <v>272.5</v>
      </c>
    </row>
    <row r="1888" spans="1:4" s="380" customFormat="1" ht="12.75" x14ac:dyDescent="0.2">
      <c r="A1888" s="380">
        <v>39450</v>
      </c>
      <c r="B1888" s="380" t="s">
        <v>8262</v>
      </c>
      <c r="C1888" s="380" t="s">
        <v>6446</v>
      </c>
      <c r="D1888" s="381">
        <v>166.25</v>
      </c>
    </row>
    <row r="1889" spans="1:4" s="380" customFormat="1" ht="12.75" x14ac:dyDescent="0.2">
      <c r="A1889" s="380">
        <v>39451</v>
      </c>
      <c r="B1889" s="380" t="s">
        <v>8263</v>
      </c>
      <c r="C1889" s="380" t="s">
        <v>6446</v>
      </c>
      <c r="D1889" s="381">
        <v>181.33</v>
      </c>
    </row>
    <row r="1890" spans="1:4" s="380" customFormat="1" ht="12.75" x14ac:dyDescent="0.2">
      <c r="A1890" s="380">
        <v>39452</v>
      </c>
      <c r="B1890" s="380" t="s">
        <v>8264</v>
      </c>
      <c r="C1890" s="380" t="s">
        <v>6446</v>
      </c>
      <c r="D1890" s="381">
        <v>182.42</v>
      </c>
    </row>
    <row r="1891" spans="1:4" s="380" customFormat="1" ht="12.75" x14ac:dyDescent="0.2">
      <c r="A1891" s="380">
        <v>39523</v>
      </c>
      <c r="B1891" s="380" t="s">
        <v>8265</v>
      </c>
      <c r="C1891" s="380" t="s">
        <v>6446</v>
      </c>
      <c r="D1891" s="381">
        <v>305.27</v>
      </c>
    </row>
    <row r="1892" spans="1:4" s="380" customFormat="1" ht="12.75" x14ac:dyDescent="0.2">
      <c r="A1892" s="380">
        <v>39449</v>
      </c>
      <c r="B1892" s="380" t="s">
        <v>8266</v>
      </c>
      <c r="C1892" s="380" t="s">
        <v>6446</v>
      </c>
      <c r="D1892" s="381">
        <v>338.07</v>
      </c>
    </row>
    <row r="1893" spans="1:4" s="380" customFormat="1" ht="12.75" x14ac:dyDescent="0.2">
      <c r="A1893" s="380">
        <v>39455</v>
      </c>
      <c r="B1893" s="380" t="s">
        <v>8267</v>
      </c>
      <c r="C1893" s="380" t="s">
        <v>6446</v>
      </c>
      <c r="D1893" s="381">
        <v>167.28</v>
      </c>
    </row>
    <row r="1894" spans="1:4" s="380" customFormat="1" ht="12.75" x14ac:dyDescent="0.2">
      <c r="A1894" s="380">
        <v>39456</v>
      </c>
      <c r="B1894" s="380" t="s">
        <v>8268</v>
      </c>
      <c r="C1894" s="380" t="s">
        <v>6446</v>
      </c>
      <c r="D1894" s="381">
        <v>167.41</v>
      </c>
    </row>
    <row r="1895" spans="1:4" s="380" customFormat="1" ht="12.75" x14ac:dyDescent="0.2">
      <c r="A1895" s="380">
        <v>39457</v>
      </c>
      <c r="B1895" s="380" t="s">
        <v>8269</v>
      </c>
      <c r="C1895" s="380" t="s">
        <v>6446</v>
      </c>
      <c r="D1895" s="381">
        <v>182.5</v>
      </c>
    </row>
    <row r="1896" spans="1:4" s="380" customFormat="1" ht="12.75" x14ac:dyDescent="0.2">
      <c r="A1896" s="380">
        <v>39458</v>
      </c>
      <c r="B1896" s="380" t="s">
        <v>8270</v>
      </c>
      <c r="C1896" s="380" t="s">
        <v>6446</v>
      </c>
      <c r="D1896" s="381">
        <v>340.56</v>
      </c>
    </row>
    <row r="1897" spans="1:4" s="380" customFormat="1" ht="12.75" x14ac:dyDescent="0.2">
      <c r="A1897" s="380">
        <v>39464</v>
      </c>
      <c r="B1897" s="380" t="s">
        <v>8271</v>
      </c>
      <c r="C1897" s="380" t="s">
        <v>6446</v>
      </c>
      <c r="D1897" s="381">
        <v>547.65</v>
      </c>
    </row>
    <row r="1898" spans="1:4" s="380" customFormat="1" ht="12.75" x14ac:dyDescent="0.2">
      <c r="A1898" s="380">
        <v>39460</v>
      </c>
      <c r="B1898" s="380" t="s">
        <v>8272</v>
      </c>
      <c r="C1898" s="380" t="s">
        <v>6446</v>
      </c>
      <c r="D1898" s="381">
        <v>207.71</v>
      </c>
    </row>
    <row r="1899" spans="1:4" s="380" customFormat="1" ht="12.75" x14ac:dyDescent="0.2">
      <c r="A1899" s="380">
        <v>39461</v>
      </c>
      <c r="B1899" s="380" t="s">
        <v>8273</v>
      </c>
      <c r="C1899" s="380" t="s">
        <v>6446</v>
      </c>
      <c r="D1899" s="381">
        <v>243.39</v>
      </c>
    </row>
    <row r="1900" spans="1:4" s="380" customFormat="1" ht="12.75" x14ac:dyDescent="0.2">
      <c r="A1900" s="380">
        <v>39462</v>
      </c>
      <c r="B1900" s="380" t="s">
        <v>8274</v>
      </c>
      <c r="C1900" s="380" t="s">
        <v>6446</v>
      </c>
      <c r="D1900" s="381">
        <v>234.56</v>
      </c>
    </row>
    <row r="1901" spans="1:4" s="380" customFormat="1" ht="12.75" x14ac:dyDescent="0.2">
      <c r="A1901" s="380">
        <v>39463</v>
      </c>
      <c r="B1901" s="380" t="s">
        <v>8275</v>
      </c>
      <c r="C1901" s="380" t="s">
        <v>6446</v>
      </c>
      <c r="D1901" s="381">
        <v>543.4</v>
      </c>
    </row>
    <row r="1902" spans="1:4" s="380" customFormat="1" ht="12.75" x14ac:dyDescent="0.2">
      <c r="A1902" s="380">
        <v>26039</v>
      </c>
      <c r="B1902" s="380" t="s">
        <v>8276</v>
      </c>
      <c r="C1902" s="380" t="s">
        <v>6446</v>
      </c>
      <c r="D1902" s="382">
        <v>370335.4</v>
      </c>
    </row>
    <row r="1903" spans="1:4" s="380" customFormat="1" ht="12.75" x14ac:dyDescent="0.2">
      <c r="A1903" s="380">
        <v>2401</v>
      </c>
      <c r="B1903" s="380" t="s">
        <v>8277</v>
      </c>
      <c r="C1903" s="380" t="s">
        <v>6446</v>
      </c>
      <c r="D1903" s="382">
        <v>85181.24</v>
      </c>
    </row>
    <row r="1904" spans="1:4" s="380" customFormat="1" ht="12.75" x14ac:dyDescent="0.2">
      <c r="A1904" s="380">
        <v>38870</v>
      </c>
      <c r="B1904" s="380" t="s">
        <v>8278</v>
      </c>
      <c r="C1904" s="380" t="s">
        <v>6446</v>
      </c>
      <c r="D1904" s="381">
        <v>54.19</v>
      </c>
    </row>
    <row r="1905" spans="1:4" s="380" customFormat="1" ht="12.75" x14ac:dyDescent="0.2">
      <c r="A1905" s="380">
        <v>38869</v>
      </c>
      <c r="B1905" s="380" t="s">
        <v>8279</v>
      </c>
      <c r="C1905" s="380" t="s">
        <v>6446</v>
      </c>
      <c r="D1905" s="381">
        <v>47.8</v>
      </c>
    </row>
    <row r="1906" spans="1:4" s="380" customFormat="1" ht="12.75" x14ac:dyDescent="0.2">
      <c r="A1906" s="380">
        <v>38872</v>
      </c>
      <c r="B1906" s="380" t="s">
        <v>8280</v>
      </c>
      <c r="C1906" s="380" t="s">
        <v>6446</v>
      </c>
      <c r="D1906" s="381">
        <v>74.02</v>
      </c>
    </row>
    <row r="1907" spans="1:4" s="380" customFormat="1" ht="12.75" x14ac:dyDescent="0.2">
      <c r="A1907" s="380">
        <v>38871</v>
      </c>
      <c r="B1907" s="380" t="s">
        <v>8281</v>
      </c>
      <c r="C1907" s="380" t="s">
        <v>6446</v>
      </c>
      <c r="D1907" s="381">
        <v>59.54</v>
      </c>
    </row>
    <row r="1908" spans="1:4" s="380" customFormat="1" ht="12.75" x14ac:dyDescent="0.2">
      <c r="A1908" s="380">
        <v>39283</v>
      </c>
      <c r="B1908" s="380" t="s">
        <v>8282</v>
      </c>
      <c r="C1908" s="380" t="s">
        <v>6446</v>
      </c>
      <c r="D1908" s="381">
        <v>185.46</v>
      </c>
    </row>
    <row r="1909" spans="1:4" s="380" customFormat="1" ht="12.75" x14ac:dyDescent="0.2">
      <c r="A1909" s="380">
        <v>39284</v>
      </c>
      <c r="B1909" s="380" t="s">
        <v>8283</v>
      </c>
      <c r="C1909" s="380" t="s">
        <v>6446</v>
      </c>
      <c r="D1909" s="381">
        <v>200.97</v>
      </c>
    </row>
    <row r="1910" spans="1:4" s="380" customFormat="1" ht="12.75" x14ac:dyDescent="0.2">
      <c r="A1910" s="380">
        <v>39285</v>
      </c>
      <c r="B1910" s="380" t="s">
        <v>8284</v>
      </c>
      <c r="C1910" s="380" t="s">
        <v>6446</v>
      </c>
      <c r="D1910" s="381">
        <v>203.87</v>
      </c>
    </row>
    <row r="1911" spans="1:4" s="380" customFormat="1" ht="12.75" x14ac:dyDescent="0.2">
      <c r="A1911" s="380">
        <v>39286</v>
      </c>
      <c r="B1911" s="380" t="s">
        <v>8285</v>
      </c>
      <c r="C1911" s="380" t="s">
        <v>6446</v>
      </c>
      <c r="D1911" s="381">
        <v>199.43</v>
      </c>
    </row>
    <row r="1912" spans="1:4" s="380" customFormat="1" ht="12.75" x14ac:dyDescent="0.2">
      <c r="A1912" s="380">
        <v>39287</v>
      </c>
      <c r="B1912" s="380" t="s">
        <v>8286</v>
      </c>
      <c r="C1912" s="380" t="s">
        <v>6446</v>
      </c>
      <c r="D1912" s="381">
        <v>234.17</v>
      </c>
    </row>
    <row r="1913" spans="1:4" s="380" customFormat="1" ht="12.75" x14ac:dyDescent="0.2">
      <c r="A1913" s="380">
        <v>39288</v>
      </c>
      <c r="B1913" s="380" t="s">
        <v>8287</v>
      </c>
      <c r="C1913" s="380" t="s">
        <v>6446</v>
      </c>
      <c r="D1913" s="381">
        <v>249.91</v>
      </c>
    </row>
    <row r="1914" spans="1:4" s="380" customFormat="1" ht="12.75" x14ac:dyDescent="0.2">
      <c r="A1914" s="380">
        <v>25976</v>
      </c>
      <c r="B1914" s="380" t="s">
        <v>8288</v>
      </c>
      <c r="C1914" s="380" t="s">
        <v>6447</v>
      </c>
      <c r="D1914" s="381">
        <v>635.72</v>
      </c>
    </row>
    <row r="1915" spans="1:4" s="380" customFormat="1" ht="12.75" x14ac:dyDescent="0.2">
      <c r="A1915" s="380">
        <v>10629</v>
      </c>
      <c r="B1915" s="380" t="s">
        <v>8289</v>
      </c>
      <c r="C1915" s="380" t="s">
        <v>6447</v>
      </c>
      <c r="D1915" s="381">
        <v>347.54</v>
      </c>
    </row>
    <row r="1916" spans="1:4" s="380" customFormat="1" ht="12.75" x14ac:dyDescent="0.2">
      <c r="A1916" s="380">
        <v>10698</v>
      </c>
      <c r="B1916" s="380" t="s">
        <v>8290</v>
      </c>
      <c r="C1916" s="380" t="s">
        <v>6447</v>
      </c>
      <c r="D1916" s="381">
        <v>168.34</v>
      </c>
    </row>
    <row r="1917" spans="1:4" s="380" customFormat="1" ht="12.75" x14ac:dyDescent="0.2">
      <c r="A1917" s="380">
        <v>40521</v>
      </c>
      <c r="B1917" s="380" t="s">
        <v>8291</v>
      </c>
      <c r="C1917" s="380" t="s">
        <v>6446</v>
      </c>
      <c r="D1917" s="382">
        <v>89467.199999999997</v>
      </c>
    </row>
    <row r="1918" spans="1:4" s="380" customFormat="1" ht="12.75" x14ac:dyDescent="0.2">
      <c r="A1918" s="380">
        <v>2432</v>
      </c>
      <c r="B1918" s="380" t="s">
        <v>8292</v>
      </c>
      <c r="C1918" s="380" t="s">
        <v>6446</v>
      </c>
      <c r="D1918" s="381">
        <v>15.8</v>
      </c>
    </row>
    <row r="1919" spans="1:4" s="380" customFormat="1" ht="12.75" x14ac:dyDescent="0.2">
      <c r="A1919" s="380">
        <v>2433</v>
      </c>
      <c r="B1919" s="380" t="s">
        <v>8293</v>
      </c>
      <c r="C1919" s="380" t="s">
        <v>6446</v>
      </c>
      <c r="D1919" s="381">
        <v>5.35</v>
      </c>
    </row>
    <row r="1920" spans="1:4" s="380" customFormat="1" ht="12.75" x14ac:dyDescent="0.2">
      <c r="A1920" s="380">
        <v>2420</v>
      </c>
      <c r="B1920" s="380" t="s">
        <v>8294</v>
      </c>
      <c r="C1920" s="380" t="s">
        <v>6446</v>
      </c>
      <c r="D1920" s="381">
        <v>9.19</v>
      </c>
    </row>
    <row r="1921" spans="1:4" s="380" customFormat="1" ht="12.75" x14ac:dyDescent="0.2">
      <c r="A1921" s="380">
        <v>11447</v>
      </c>
      <c r="B1921" s="380" t="s">
        <v>8295</v>
      </c>
      <c r="C1921" s="380" t="s">
        <v>6446</v>
      </c>
      <c r="D1921" s="381">
        <v>18.170000000000002</v>
      </c>
    </row>
    <row r="1922" spans="1:4" s="380" customFormat="1" ht="12.75" x14ac:dyDescent="0.2">
      <c r="A1922" s="380">
        <v>11451</v>
      </c>
      <c r="B1922" s="380" t="s">
        <v>8296</v>
      </c>
      <c r="C1922" s="380" t="s">
        <v>6446</v>
      </c>
      <c r="D1922" s="381">
        <v>48.7</v>
      </c>
    </row>
    <row r="1923" spans="1:4" s="380" customFormat="1" ht="12.75" x14ac:dyDescent="0.2">
      <c r="A1923" s="380">
        <v>11116</v>
      </c>
      <c r="B1923" s="380" t="s">
        <v>8297</v>
      </c>
      <c r="C1923" s="380" t="s">
        <v>6446</v>
      </c>
      <c r="D1923" s="381">
        <v>588.48</v>
      </c>
    </row>
    <row r="1924" spans="1:4" s="380" customFormat="1" ht="12.75" x14ac:dyDescent="0.2">
      <c r="A1924" s="380">
        <v>38411</v>
      </c>
      <c r="B1924" s="380" t="s">
        <v>8298</v>
      </c>
      <c r="C1924" s="380" t="s">
        <v>6446</v>
      </c>
      <c r="D1924" s="382">
        <v>1675.47</v>
      </c>
    </row>
    <row r="1925" spans="1:4" s="380" customFormat="1" ht="12.75" x14ac:dyDescent="0.2">
      <c r="A1925" s="380">
        <v>38189</v>
      </c>
      <c r="B1925" s="380" t="s">
        <v>15096</v>
      </c>
      <c r="C1925" s="380" t="s">
        <v>6446</v>
      </c>
      <c r="D1925" s="381">
        <v>132.72</v>
      </c>
    </row>
    <row r="1926" spans="1:4" s="380" customFormat="1" ht="12.75" x14ac:dyDescent="0.2">
      <c r="A1926" s="380">
        <v>38190</v>
      </c>
      <c r="B1926" s="380" t="s">
        <v>15097</v>
      </c>
      <c r="C1926" s="380" t="s">
        <v>6446</v>
      </c>
      <c r="D1926" s="381">
        <v>279.60000000000002</v>
      </c>
    </row>
    <row r="1927" spans="1:4" s="380" customFormat="1" ht="12.75" x14ac:dyDescent="0.2">
      <c r="A1927" s="380">
        <v>7608</v>
      </c>
      <c r="B1927" s="380" t="s">
        <v>15098</v>
      </c>
      <c r="C1927" s="380" t="s">
        <v>6446</v>
      </c>
      <c r="D1927" s="381">
        <v>12.18</v>
      </c>
    </row>
    <row r="1928" spans="1:4" s="380" customFormat="1" ht="12.75" x14ac:dyDescent="0.2">
      <c r="A1928" s="380">
        <v>1370</v>
      </c>
      <c r="B1928" s="380" t="s">
        <v>8299</v>
      </c>
      <c r="C1928" s="380" t="s">
        <v>6446</v>
      </c>
      <c r="D1928" s="381">
        <v>83.4</v>
      </c>
    </row>
    <row r="1929" spans="1:4" s="380" customFormat="1" ht="12.75" x14ac:dyDescent="0.2">
      <c r="A1929" s="380">
        <v>36516</v>
      </c>
      <c r="B1929" s="380" t="s">
        <v>8300</v>
      </c>
      <c r="C1929" s="380" t="s">
        <v>6446</v>
      </c>
      <c r="D1929" s="382">
        <v>113264</v>
      </c>
    </row>
    <row r="1930" spans="1:4" s="380" customFormat="1" ht="12.75" x14ac:dyDescent="0.2">
      <c r="A1930" s="380">
        <v>34777</v>
      </c>
      <c r="B1930" s="380" t="s">
        <v>8301</v>
      </c>
      <c r="C1930" s="380" t="s">
        <v>6446</v>
      </c>
      <c r="D1930" s="381">
        <v>3.33</v>
      </c>
    </row>
    <row r="1931" spans="1:4" s="380" customFormat="1" ht="12.75" x14ac:dyDescent="0.2">
      <c r="A1931" s="380">
        <v>7272</v>
      </c>
      <c r="B1931" s="380" t="s">
        <v>8302</v>
      </c>
      <c r="C1931" s="380" t="s">
        <v>6446</v>
      </c>
      <c r="D1931" s="381">
        <v>2.81</v>
      </c>
    </row>
    <row r="1932" spans="1:4" s="380" customFormat="1" ht="12.75" x14ac:dyDescent="0.2">
      <c r="A1932" s="380">
        <v>10605</v>
      </c>
      <c r="B1932" s="380" t="s">
        <v>8303</v>
      </c>
      <c r="C1932" s="380" t="s">
        <v>6446</v>
      </c>
      <c r="D1932" s="381">
        <v>4.58</v>
      </c>
    </row>
    <row r="1933" spans="1:4" s="380" customFormat="1" ht="12.75" x14ac:dyDescent="0.2">
      <c r="A1933" s="380">
        <v>10604</v>
      </c>
      <c r="B1933" s="380" t="s">
        <v>8304</v>
      </c>
      <c r="C1933" s="380" t="s">
        <v>6446</v>
      </c>
      <c r="D1933" s="381">
        <v>10.69</v>
      </c>
    </row>
    <row r="1934" spans="1:4" s="380" customFormat="1" ht="12.75" x14ac:dyDescent="0.2">
      <c r="A1934" s="380">
        <v>672</v>
      </c>
      <c r="B1934" s="380" t="s">
        <v>8305</v>
      </c>
      <c r="C1934" s="380" t="s">
        <v>6446</v>
      </c>
      <c r="D1934" s="381">
        <v>14.7</v>
      </c>
    </row>
    <row r="1935" spans="1:4" s="380" customFormat="1" ht="12.75" x14ac:dyDescent="0.2">
      <c r="A1935" s="380">
        <v>668</v>
      </c>
      <c r="B1935" s="380" t="s">
        <v>8306</v>
      </c>
      <c r="C1935" s="380" t="s">
        <v>6446</v>
      </c>
      <c r="D1935" s="381">
        <v>17.75</v>
      </c>
    </row>
    <row r="1936" spans="1:4" s="380" customFormat="1" ht="12.75" x14ac:dyDescent="0.2">
      <c r="A1936" s="380">
        <v>10578</v>
      </c>
      <c r="B1936" s="380" t="s">
        <v>8307</v>
      </c>
      <c r="C1936" s="380" t="s">
        <v>6446</v>
      </c>
      <c r="D1936" s="381">
        <v>20.67</v>
      </c>
    </row>
    <row r="1937" spans="1:4" s="380" customFormat="1" ht="12.75" x14ac:dyDescent="0.2">
      <c r="A1937" s="380">
        <v>666</v>
      </c>
      <c r="B1937" s="380" t="s">
        <v>8308</v>
      </c>
      <c r="C1937" s="380" t="s">
        <v>6446</v>
      </c>
      <c r="D1937" s="381">
        <v>22.99</v>
      </c>
    </row>
    <row r="1938" spans="1:4" s="380" customFormat="1" ht="12.75" x14ac:dyDescent="0.2">
      <c r="A1938" s="380">
        <v>665</v>
      </c>
      <c r="B1938" s="380" t="s">
        <v>8309</v>
      </c>
      <c r="C1938" s="380" t="s">
        <v>6446</v>
      </c>
      <c r="D1938" s="381">
        <v>30.74</v>
      </c>
    </row>
    <row r="1939" spans="1:4" s="380" customFormat="1" ht="12.75" x14ac:dyDescent="0.2">
      <c r="A1939" s="380">
        <v>10577</v>
      </c>
      <c r="B1939" s="380" t="s">
        <v>8310</v>
      </c>
      <c r="C1939" s="380" t="s">
        <v>6446</v>
      </c>
      <c r="D1939" s="381">
        <v>27.26</v>
      </c>
    </row>
    <row r="1940" spans="1:4" s="380" customFormat="1" ht="12.75" x14ac:dyDescent="0.2">
      <c r="A1940" s="380">
        <v>10583</v>
      </c>
      <c r="B1940" s="380" t="s">
        <v>8311</v>
      </c>
      <c r="C1940" s="380" t="s">
        <v>6446</v>
      </c>
      <c r="D1940" s="381">
        <v>14.16</v>
      </c>
    </row>
    <row r="1941" spans="1:4" s="380" customFormat="1" ht="12.75" x14ac:dyDescent="0.2">
      <c r="A1941" s="380">
        <v>10579</v>
      </c>
      <c r="B1941" s="380" t="s">
        <v>8312</v>
      </c>
      <c r="C1941" s="380" t="s">
        <v>6446</v>
      </c>
      <c r="D1941" s="381">
        <v>24.69</v>
      </c>
    </row>
    <row r="1942" spans="1:4" s="380" customFormat="1" ht="12.75" x14ac:dyDescent="0.2">
      <c r="A1942" s="380">
        <v>10582</v>
      </c>
      <c r="B1942" s="380" t="s">
        <v>8313</v>
      </c>
      <c r="C1942" s="380" t="s">
        <v>6446</v>
      </c>
      <c r="D1942" s="381">
        <v>12.47</v>
      </c>
    </row>
    <row r="1943" spans="1:4" s="380" customFormat="1" ht="12.75" x14ac:dyDescent="0.2">
      <c r="A1943" s="380">
        <v>2436</v>
      </c>
      <c r="B1943" s="380" t="s">
        <v>8314</v>
      </c>
      <c r="C1943" s="380" t="s">
        <v>6456</v>
      </c>
      <c r="D1943" s="381">
        <v>17.52</v>
      </c>
    </row>
    <row r="1944" spans="1:4" s="380" customFormat="1" ht="12.75" x14ac:dyDescent="0.2">
      <c r="A1944" s="380">
        <v>40918</v>
      </c>
      <c r="B1944" s="380" t="s">
        <v>8315</v>
      </c>
      <c r="C1944" s="380" t="s">
        <v>6627</v>
      </c>
      <c r="D1944" s="382">
        <v>3122</v>
      </c>
    </row>
    <row r="1945" spans="1:4" s="380" customFormat="1" ht="12.75" x14ac:dyDescent="0.2">
      <c r="A1945" s="380">
        <v>2439</v>
      </c>
      <c r="B1945" s="380" t="s">
        <v>8316</v>
      </c>
      <c r="C1945" s="380" t="s">
        <v>6456</v>
      </c>
      <c r="D1945" s="381">
        <v>17.52</v>
      </c>
    </row>
    <row r="1946" spans="1:4" s="380" customFormat="1" ht="12.75" x14ac:dyDescent="0.2">
      <c r="A1946" s="380">
        <v>40923</v>
      </c>
      <c r="B1946" s="380" t="s">
        <v>8317</v>
      </c>
      <c r="C1946" s="380" t="s">
        <v>6627</v>
      </c>
      <c r="D1946" s="382">
        <v>3125.61</v>
      </c>
    </row>
    <row r="1947" spans="1:4" s="380" customFormat="1" ht="12.75" x14ac:dyDescent="0.2">
      <c r="A1947" s="380">
        <v>10998</v>
      </c>
      <c r="B1947" s="380" t="s">
        <v>8318</v>
      </c>
      <c r="C1947" s="380" t="s">
        <v>6462</v>
      </c>
      <c r="D1947" s="381">
        <v>24.62</v>
      </c>
    </row>
    <row r="1948" spans="1:4" s="380" customFormat="1" ht="12.75" x14ac:dyDescent="0.2">
      <c r="A1948" s="380">
        <v>11002</v>
      </c>
      <c r="B1948" s="380" t="s">
        <v>8319</v>
      </c>
      <c r="C1948" s="380" t="s">
        <v>6462</v>
      </c>
      <c r="D1948" s="381">
        <v>22.55</v>
      </c>
    </row>
    <row r="1949" spans="1:4" s="380" customFormat="1" ht="12.75" x14ac:dyDescent="0.2">
      <c r="A1949" s="380">
        <v>10999</v>
      </c>
      <c r="B1949" s="380" t="s">
        <v>8320</v>
      </c>
      <c r="C1949" s="380" t="s">
        <v>6462</v>
      </c>
      <c r="D1949" s="381">
        <v>21.67</v>
      </c>
    </row>
    <row r="1950" spans="1:4" s="380" customFormat="1" ht="12.75" x14ac:dyDescent="0.2">
      <c r="A1950" s="380">
        <v>10997</v>
      </c>
      <c r="B1950" s="380" t="s">
        <v>8321</v>
      </c>
      <c r="C1950" s="380" t="s">
        <v>6462</v>
      </c>
      <c r="D1950" s="381">
        <v>23.49</v>
      </c>
    </row>
    <row r="1951" spans="1:4" s="380" customFormat="1" ht="12.75" x14ac:dyDescent="0.2">
      <c r="A1951" s="380">
        <v>2685</v>
      </c>
      <c r="B1951" s="380" t="s">
        <v>8322</v>
      </c>
      <c r="C1951" s="380" t="s">
        <v>6465</v>
      </c>
      <c r="D1951" s="381">
        <v>7.61</v>
      </c>
    </row>
    <row r="1952" spans="1:4" s="380" customFormat="1" ht="12.75" x14ac:dyDescent="0.2">
      <c r="A1952" s="380">
        <v>2680</v>
      </c>
      <c r="B1952" s="380" t="s">
        <v>8323</v>
      </c>
      <c r="C1952" s="380" t="s">
        <v>6465</v>
      </c>
      <c r="D1952" s="381">
        <v>11.13</v>
      </c>
    </row>
    <row r="1953" spans="1:4" s="380" customFormat="1" ht="12.75" x14ac:dyDescent="0.2">
      <c r="A1953" s="380">
        <v>2684</v>
      </c>
      <c r="B1953" s="380" t="s">
        <v>8324</v>
      </c>
      <c r="C1953" s="380" t="s">
        <v>6465</v>
      </c>
      <c r="D1953" s="381">
        <v>10.130000000000001</v>
      </c>
    </row>
    <row r="1954" spans="1:4" s="380" customFormat="1" ht="12.75" x14ac:dyDescent="0.2">
      <c r="A1954" s="380">
        <v>2673</v>
      </c>
      <c r="B1954" s="380" t="s">
        <v>8325</v>
      </c>
      <c r="C1954" s="380" t="s">
        <v>6465</v>
      </c>
      <c r="D1954" s="381">
        <v>3.91</v>
      </c>
    </row>
    <row r="1955" spans="1:4" s="380" customFormat="1" ht="12.75" x14ac:dyDescent="0.2">
      <c r="A1955" s="380">
        <v>2681</v>
      </c>
      <c r="B1955" s="380" t="s">
        <v>8326</v>
      </c>
      <c r="C1955" s="380" t="s">
        <v>6465</v>
      </c>
      <c r="D1955" s="381">
        <v>18.190000000000001</v>
      </c>
    </row>
    <row r="1956" spans="1:4" s="380" customFormat="1" ht="12.75" x14ac:dyDescent="0.2">
      <c r="A1956" s="380">
        <v>2682</v>
      </c>
      <c r="B1956" s="380" t="s">
        <v>8327</v>
      </c>
      <c r="C1956" s="380" t="s">
        <v>6465</v>
      </c>
      <c r="D1956" s="381">
        <v>26.54</v>
      </c>
    </row>
    <row r="1957" spans="1:4" s="380" customFormat="1" ht="12.75" x14ac:dyDescent="0.2">
      <c r="A1957" s="380">
        <v>2686</v>
      </c>
      <c r="B1957" s="380" t="s">
        <v>8328</v>
      </c>
      <c r="C1957" s="380" t="s">
        <v>6465</v>
      </c>
      <c r="D1957" s="381">
        <v>33.29</v>
      </c>
    </row>
    <row r="1958" spans="1:4" s="380" customFormat="1" ht="12.75" x14ac:dyDescent="0.2">
      <c r="A1958" s="380">
        <v>2674</v>
      </c>
      <c r="B1958" s="380" t="s">
        <v>8329</v>
      </c>
      <c r="C1958" s="380" t="s">
        <v>6465</v>
      </c>
      <c r="D1958" s="381">
        <v>4.87</v>
      </c>
    </row>
    <row r="1959" spans="1:4" s="380" customFormat="1" ht="12.75" x14ac:dyDescent="0.2">
      <c r="A1959" s="380">
        <v>2683</v>
      </c>
      <c r="B1959" s="380" t="s">
        <v>8330</v>
      </c>
      <c r="C1959" s="380" t="s">
        <v>6465</v>
      </c>
      <c r="D1959" s="381">
        <v>52.45</v>
      </c>
    </row>
    <row r="1960" spans="1:4" s="380" customFormat="1" ht="12.75" x14ac:dyDescent="0.2">
      <c r="A1960" s="380">
        <v>2676</v>
      </c>
      <c r="B1960" s="380" t="s">
        <v>8331</v>
      </c>
      <c r="C1960" s="380" t="s">
        <v>6465</v>
      </c>
      <c r="D1960" s="381">
        <v>2.27</v>
      </c>
    </row>
    <row r="1961" spans="1:4" s="380" customFormat="1" ht="12.75" x14ac:dyDescent="0.2">
      <c r="A1961" s="380">
        <v>2678</v>
      </c>
      <c r="B1961" s="380" t="s">
        <v>8332</v>
      </c>
      <c r="C1961" s="380" t="s">
        <v>6465</v>
      </c>
      <c r="D1961" s="381">
        <v>2.84</v>
      </c>
    </row>
    <row r="1962" spans="1:4" s="380" customFormat="1" ht="12.75" x14ac:dyDescent="0.2">
      <c r="A1962" s="380">
        <v>2679</v>
      </c>
      <c r="B1962" s="380" t="s">
        <v>8333</v>
      </c>
      <c r="C1962" s="380" t="s">
        <v>6465</v>
      </c>
      <c r="D1962" s="381">
        <v>4.3899999999999997</v>
      </c>
    </row>
    <row r="1963" spans="1:4" s="380" customFormat="1" ht="12.75" x14ac:dyDescent="0.2">
      <c r="A1963" s="380">
        <v>12070</v>
      </c>
      <c r="B1963" s="380" t="s">
        <v>8334</v>
      </c>
      <c r="C1963" s="380" t="s">
        <v>6465</v>
      </c>
      <c r="D1963" s="381">
        <v>6.11</v>
      </c>
    </row>
    <row r="1964" spans="1:4" s="380" customFormat="1" ht="12.75" x14ac:dyDescent="0.2">
      <c r="A1964" s="380">
        <v>2675</v>
      </c>
      <c r="B1964" s="380" t="s">
        <v>8335</v>
      </c>
      <c r="C1964" s="380" t="s">
        <v>6465</v>
      </c>
      <c r="D1964" s="381">
        <v>7.94</v>
      </c>
    </row>
    <row r="1965" spans="1:4" s="380" customFormat="1" ht="12.75" x14ac:dyDescent="0.2">
      <c r="A1965" s="380">
        <v>12067</v>
      </c>
      <c r="B1965" s="380" t="s">
        <v>8336</v>
      </c>
      <c r="C1965" s="380" t="s">
        <v>6465</v>
      </c>
      <c r="D1965" s="381">
        <v>10.77</v>
      </c>
    </row>
    <row r="1966" spans="1:4" s="380" customFormat="1" ht="12.75" x14ac:dyDescent="0.2">
      <c r="A1966" s="380">
        <v>40401</v>
      </c>
      <c r="B1966" s="380" t="s">
        <v>8337</v>
      </c>
      <c r="C1966" s="380" t="s">
        <v>6465</v>
      </c>
      <c r="D1966" s="381">
        <v>2.72</v>
      </c>
    </row>
    <row r="1967" spans="1:4" s="380" customFormat="1" ht="12.75" x14ac:dyDescent="0.2">
      <c r="A1967" s="380">
        <v>40402</v>
      </c>
      <c r="B1967" s="380" t="s">
        <v>8338</v>
      </c>
      <c r="C1967" s="380" t="s">
        <v>6465</v>
      </c>
      <c r="D1967" s="381">
        <v>3.49</v>
      </c>
    </row>
    <row r="1968" spans="1:4" s="380" customFormat="1" ht="12.75" x14ac:dyDescent="0.2">
      <c r="A1968" s="380">
        <v>40400</v>
      </c>
      <c r="B1968" s="380" t="s">
        <v>8339</v>
      </c>
      <c r="C1968" s="380" t="s">
        <v>6465</v>
      </c>
      <c r="D1968" s="381">
        <v>1.84</v>
      </c>
    </row>
    <row r="1969" spans="1:4" s="380" customFormat="1" ht="12.75" x14ac:dyDescent="0.2">
      <c r="A1969" s="380">
        <v>2504</v>
      </c>
      <c r="B1969" s="380" t="s">
        <v>8340</v>
      </c>
      <c r="C1969" s="380" t="s">
        <v>6465</v>
      </c>
      <c r="D1969" s="381">
        <v>11.57</v>
      </c>
    </row>
    <row r="1970" spans="1:4" s="380" customFormat="1" ht="12.75" x14ac:dyDescent="0.2">
      <c r="A1970" s="380">
        <v>2501</v>
      </c>
      <c r="B1970" s="380" t="s">
        <v>8341</v>
      </c>
      <c r="C1970" s="380" t="s">
        <v>6465</v>
      </c>
      <c r="D1970" s="381">
        <v>15.18</v>
      </c>
    </row>
    <row r="1971" spans="1:4" s="380" customFormat="1" ht="12.75" x14ac:dyDescent="0.2">
      <c r="A1971" s="380">
        <v>2502</v>
      </c>
      <c r="B1971" s="380" t="s">
        <v>8342</v>
      </c>
      <c r="C1971" s="380" t="s">
        <v>6465</v>
      </c>
      <c r="D1971" s="381">
        <v>22.9</v>
      </c>
    </row>
    <row r="1972" spans="1:4" s="380" customFormat="1" ht="12.75" x14ac:dyDescent="0.2">
      <c r="A1972" s="380">
        <v>2503</v>
      </c>
      <c r="B1972" s="380" t="s">
        <v>8343</v>
      </c>
      <c r="C1972" s="380" t="s">
        <v>6465</v>
      </c>
      <c r="D1972" s="381">
        <v>29.47</v>
      </c>
    </row>
    <row r="1973" spans="1:4" s="380" customFormat="1" ht="12.75" x14ac:dyDescent="0.2">
      <c r="A1973" s="380">
        <v>2500</v>
      </c>
      <c r="B1973" s="380" t="s">
        <v>8344</v>
      </c>
      <c r="C1973" s="380" t="s">
        <v>6465</v>
      </c>
      <c r="D1973" s="381">
        <v>39.26</v>
      </c>
    </row>
    <row r="1974" spans="1:4" s="380" customFormat="1" ht="12.75" x14ac:dyDescent="0.2">
      <c r="A1974" s="380">
        <v>2505</v>
      </c>
      <c r="B1974" s="380" t="s">
        <v>8345</v>
      </c>
      <c r="C1974" s="380" t="s">
        <v>6465</v>
      </c>
      <c r="D1974" s="381">
        <v>61.18</v>
      </c>
    </row>
    <row r="1975" spans="1:4" s="380" customFormat="1" ht="12.75" x14ac:dyDescent="0.2">
      <c r="A1975" s="380">
        <v>12056</v>
      </c>
      <c r="B1975" s="380" t="s">
        <v>8346</v>
      </c>
      <c r="C1975" s="380" t="s">
        <v>6465</v>
      </c>
      <c r="D1975" s="381">
        <v>24.72</v>
      </c>
    </row>
    <row r="1976" spans="1:4" s="380" customFormat="1" ht="12.75" x14ac:dyDescent="0.2">
      <c r="A1976" s="380">
        <v>12057</v>
      </c>
      <c r="B1976" s="380" t="s">
        <v>8347</v>
      </c>
      <c r="C1976" s="380" t="s">
        <v>6465</v>
      </c>
      <c r="D1976" s="381">
        <v>21</v>
      </c>
    </row>
    <row r="1977" spans="1:4" s="380" customFormat="1" ht="12.75" x14ac:dyDescent="0.2">
      <c r="A1977" s="380">
        <v>12059</v>
      </c>
      <c r="B1977" s="380" t="s">
        <v>8348</v>
      </c>
      <c r="C1977" s="380" t="s">
        <v>6465</v>
      </c>
      <c r="D1977" s="381">
        <v>7.36</v>
      </c>
    </row>
    <row r="1978" spans="1:4" s="380" customFormat="1" ht="12.75" x14ac:dyDescent="0.2">
      <c r="A1978" s="380">
        <v>12058</v>
      </c>
      <c r="B1978" s="380" t="s">
        <v>8349</v>
      </c>
      <c r="C1978" s="380" t="s">
        <v>6465</v>
      </c>
      <c r="D1978" s="381">
        <v>13.09</v>
      </c>
    </row>
    <row r="1979" spans="1:4" s="380" customFormat="1" ht="12.75" x14ac:dyDescent="0.2">
      <c r="A1979" s="380">
        <v>12060</v>
      </c>
      <c r="B1979" s="380" t="s">
        <v>8350</v>
      </c>
      <c r="C1979" s="380" t="s">
        <v>6465</v>
      </c>
      <c r="D1979" s="381">
        <v>54.55</v>
      </c>
    </row>
    <row r="1980" spans="1:4" s="380" customFormat="1" ht="12.75" x14ac:dyDescent="0.2">
      <c r="A1980" s="380">
        <v>12061</v>
      </c>
      <c r="B1980" s="380" t="s">
        <v>8351</v>
      </c>
      <c r="C1980" s="380" t="s">
        <v>6465</v>
      </c>
      <c r="D1980" s="381">
        <v>33.31</v>
      </c>
    </row>
    <row r="1981" spans="1:4" s="380" customFormat="1" ht="12.75" x14ac:dyDescent="0.2">
      <c r="A1981" s="380">
        <v>12062</v>
      </c>
      <c r="B1981" s="380" t="s">
        <v>8352</v>
      </c>
      <c r="C1981" s="380" t="s">
        <v>6465</v>
      </c>
      <c r="D1981" s="381">
        <v>61.43</v>
      </c>
    </row>
    <row r="1982" spans="1:4" s="380" customFormat="1" ht="12.75" x14ac:dyDescent="0.2">
      <c r="A1982" s="380">
        <v>21137</v>
      </c>
      <c r="B1982" s="380" t="s">
        <v>8353</v>
      </c>
      <c r="C1982" s="380" t="s">
        <v>6465</v>
      </c>
      <c r="D1982" s="381">
        <v>10.67</v>
      </c>
    </row>
    <row r="1983" spans="1:4" s="380" customFormat="1" ht="12.75" x14ac:dyDescent="0.2">
      <c r="A1983" s="380">
        <v>2687</v>
      </c>
      <c r="B1983" s="380" t="s">
        <v>8354</v>
      </c>
      <c r="C1983" s="380" t="s">
        <v>6465</v>
      </c>
      <c r="D1983" s="381">
        <v>1.98</v>
      </c>
    </row>
    <row r="1984" spans="1:4" s="380" customFormat="1" ht="12.75" x14ac:dyDescent="0.2">
      <c r="A1984" s="380">
        <v>2689</v>
      </c>
      <c r="B1984" s="380" t="s">
        <v>8355</v>
      </c>
      <c r="C1984" s="380" t="s">
        <v>6465</v>
      </c>
      <c r="D1984" s="381">
        <v>2.36</v>
      </c>
    </row>
    <row r="1985" spans="1:4" s="380" customFormat="1" ht="12.75" x14ac:dyDescent="0.2">
      <c r="A1985" s="380">
        <v>2688</v>
      </c>
      <c r="B1985" s="380" t="s">
        <v>8356</v>
      </c>
      <c r="C1985" s="380" t="s">
        <v>6465</v>
      </c>
      <c r="D1985" s="381">
        <v>2.56</v>
      </c>
    </row>
    <row r="1986" spans="1:4" s="380" customFormat="1" ht="12.75" x14ac:dyDescent="0.2">
      <c r="A1986" s="380">
        <v>2690</v>
      </c>
      <c r="B1986" s="380" t="s">
        <v>8357</v>
      </c>
      <c r="C1986" s="380" t="s">
        <v>6465</v>
      </c>
      <c r="D1986" s="381">
        <v>4.38</v>
      </c>
    </row>
    <row r="1987" spans="1:4" s="380" customFormat="1" ht="12.75" x14ac:dyDescent="0.2">
      <c r="A1987" s="380">
        <v>39243</v>
      </c>
      <c r="B1987" s="380" t="s">
        <v>8358</v>
      </c>
      <c r="C1987" s="380" t="s">
        <v>6465</v>
      </c>
      <c r="D1987" s="381">
        <v>2.88</v>
      </c>
    </row>
    <row r="1988" spans="1:4" s="380" customFormat="1" ht="12.75" x14ac:dyDescent="0.2">
      <c r="A1988" s="380">
        <v>39244</v>
      </c>
      <c r="B1988" s="380" t="s">
        <v>8359</v>
      </c>
      <c r="C1988" s="380" t="s">
        <v>6465</v>
      </c>
      <c r="D1988" s="381">
        <v>3.9</v>
      </c>
    </row>
    <row r="1989" spans="1:4" s="380" customFormat="1" ht="12.75" x14ac:dyDescent="0.2">
      <c r="A1989" s="380">
        <v>39245</v>
      </c>
      <c r="B1989" s="380" t="s">
        <v>8360</v>
      </c>
      <c r="C1989" s="380" t="s">
        <v>6465</v>
      </c>
      <c r="D1989" s="381">
        <v>7.51</v>
      </c>
    </row>
    <row r="1990" spans="1:4" s="380" customFormat="1" ht="12.75" x14ac:dyDescent="0.2">
      <c r="A1990" s="380">
        <v>39254</v>
      </c>
      <c r="B1990" s="380" t="s">
        <v>8361</v>
      </c>
      <c r="C1990" s="380" t="s">
        <v>6465</v>
      </c>
      <c r="D1990" s="381">
        <v>11.23</v>
      </c>
    </row>
    <row r="1991" spans="1:4" s="380" customFormat="1" ht="12.75" x14ac:dyDescent="0.2">
      <c r="A1991" s="380">
        <v>39255</v>
      </c>
      <c r="B1991" s="380" t="s">
        <v>8362</v>
      </c>
      <c r="C1991" s="380" t="s">
        <v>6465</v>
      </c>
      <c r="D1991" s="381">
        <v>20.78</v>
      </c>
    </row>
    <row r="1992" spans="1:4" s="380" customFormat="1" ht="12.75" x14ac:dyDescent="0.2">
      <c r="A1992" s="380">
        <v>39253</v>
      </c>
      <c r="B1992" s="380" t="s">
        <v>8363</v>
      </c>
      <c r="C1992" s="380" t="s">
        <v>6465</v>
      </c>
      <c r="D1992" s="381">
        <v>14.31</v>
      </c>
    </row>
    <row r="1993" spans="1:4" s="380" customFormat="1" ht="12.75" x14ac:dyDescent="0.2">
      <c r="A1993" s="380">
        <v>2446</v>
      </c>
      <c r="B1993" s="380" t="s">
        <v>8364</v>
      </c>
      <c r="C1993" s="380" t="s">
        <v>6465</v>
      </c>
      <c r="D1993" s="381">
        <v>6.78</v>
      </c>
    </row>
    <row r="1994" spans="1:4" s="380" customFormat="1" ht="12.75" x14ac:dyDescent="0.2">
      <c r="A1994" s="380">
        <v>2442</v>
      </c>
      <c r="B1994" s="380" t="s">
        <v>8365</v>
      </c>
      <c r="C1994" s="380" t="s">
        <v>6465</v>
      </c>
      <c r="D1994" s="381">
        <v>9.5</v>
      </c>
    </row>
    <row r="1995" spans="1:4" s="380" customFormat="1" ht="12.75" x14ac:dyDescent="0.2">
      <c r="A1995" s="380">
        <v>39246</v>
      </c>
      <c r="B1995" s="380" t="s">
        <v>8366</v>
      </c>
      <c r="C1995" s="380" t="s">
        <v>6465</v>
      </c>
      <c r="D1995" s="381">
        <v>4.72</v>
      </c>
    </row>
    <row r="1996" spans="1:4" s="380" customFormat="1" ht="12.75" x14ac:dyDescent="0.2">
      <c r="A1996" s="380">
        <v>39247</v>
      </c>
      <c r="B1996" s="380" t="s">
        <v>8367</v>
      </c>
      <c r="C1996" s="380" t="s">
        <v>6465</v>
      </c>
      <c r="D1996" s="381">
        <v>4.1100000000000003</v>
      </c>
    </row>
    <row r="1997" spans="1:4" s="380" customFormat="1" ht="12.75" x14ac:dyDescent="0.2">
      <c r="A1997" s="380">
        <v>39248</v>
      </c>
      <c r="B1997" s="380" t="s">
        <v>8368</v>
      </c>
      <c r="C1997" s="380" t="s">
        <v>6465</v>
      </c>
      <c r="D1997" s="381">
        <v>13.24</v>
      </c>
    </row>
    <row r="1998" spans="1:4" s="380" customFormat="1" ht="12.75" x14ac:dyDescent="0.2">
      <c r="A1998" s="380">
        <v>2438</v>
      </c>
      <c r="B1998" s="380" t="s">
        <v>8369</v>
      </c>
      <c r="C1998" s="380" t="s">
        <v>6456</v>
      </c>
      <c r="D1998" s="381">
        <v>25.83</v>
      </c>
    </row>
    <row r="1999" spans="1:4" s="380" customFormat="1" ht="12.75" x14ac:dyDescent="0.2">
      <c r="A1999" s="380">
        <v>40922</v>
      </c>
      <c r="B1999" s="380" t="s">
        <v>8370</v>
      </c>
      <c r="C1999" s="380" t="s">
        <v>6627</v>
      </c>
      <c r="D1999" s="382">
        <v>4605.1400000000003</v>
      </c>
    </row>
    <row r="2000" spans="1:4" s="380" customFormat="1" ht="12.75" x14ac:dyDescent="0.2">
      <c r="A2000" s="380">
        <v>36486</v>
      </c>
      <c r="B2000" s="380" t="s">
        <v>8371</v>
      </c>
      <c r="C2000" s="380" t="s">
        <v>6446</v>
      </c>
      <c r="D2000" s="382">
        <v>59165.5</v>
      </c>
    </row>
    <row r="2001" spans="1:4" s="380" customFormat="1" ht="12.75" x14ac:dyDescent="0.2">
      <c r="A2001" s="380">
        <v>37777</v>
      </c>
      <c r="B2001" s="380" t="s">
        <v>8372</v>
      </c>
      <c r="C2001" s="380" t="s">
        <v>6446</v>
      </c>
      <c r="D2001" s="382">
        <v>278550.06</v>
      </c>
    </row>
    <row r="2002" spans="1:4" s="380" customFormat="1" ht="12.75" x14ac:dyDescent="0.2">
      <c r="A2002" s="380">
        <v>12624</v>
      </c>
      <c r="B2002" s="380" t="s">
        <v>8373</v>
      </c>
      <c r="C2002" s="380" t="s">
        <v>6446</v>
      </c>
      <c r="D2002" s="381">
        <v>13.21</v>
      </c>
    </row>
    <row r="2003" spans="1:4" s="380" customFormat="1" ht="12.75" x14ac:dyDescent="0.2">
      <c r="A2003" s="380">
        <v>517</v>
      </c>
      <c r="B2003" s="380" t="s">
        <v>8374</v>
      </c>
      <c r="C2003" s="380" t="s">
        <v>6445</v>
      </c>
      <c r="D2003" s="381">
        <v>7.14</v>
      </c>
    </row>
    <row r="2004" spans="1:4" s="380" customFormat="1" ht="12.75" x14ac:dyDescent="0.2">
      <c r="A2004" s="380">
        <v>41904</v>
      </c>
      <c r="B2004" s="380" t="s">
        <v>8375</v>
      </c>
      <c r="C2004" s="380" t="s">
        <v>7545</v>
      </c>
      <c r="D2004" s="382">
        <v>3277.25</v>
      </c>
    </row>
    <row r="2005" spans="1:4" s="380" customFormat="1" ht="12.75" x14ac:dyDescent="0.2">
      <c r="A2005" s="380">
        <v>41903</v>
      </c>
      <c r="B2005" s="380" t="s">
        <v>8376</v>
      </c>
      <c r="C2005" s="380" t="s">
        <v>6462</v>
      </c>
      <c r="D2005" s="381">
        <v>3.61</v>
      </c>
    </row>
    <row r="2006" spans="1:4" s="380" customFormat="1" ht="12.75" x14ac:dyDescent="0.2">
      <c r="A2006" s="380">
        <v>37534</v>
      </c>
      <c r="B2006" s="380" t="s">
        <v>8377</v>
      </c>
      <c r="C2006" s="380" t="s">
        <v>6462</v>
      </c>
      <c r="D2006" s="381">
        <v>20.16</v>
      </c>
    </row>
    <row r="2007" spans="1:4" s="380" customFormat="1" ht="12.75" x14ac:dyDescent="0.2">
      <c r="A2007" s="380">
        <v>37535</v>
      </c>
      <c r="B2007" s="380" t="s">
        <v>8378</v>
      </c>
      <c r="C2007" s="380" t="s">
        <v>6462</v>
      </c>
      <c r="D2007" s="381">
        <v>20.16</v>
      </c>
    </row>
    <row r="2008" spans="1:4" s="380" customFormat="1" ht="12.75" x14ac:dyDescent="0.2">
      <c r="A2008" s="380">
        <v>37533</v>
      </c>
      <c r="B2008" s="380" t="s">
        <v>8379</v>
      </c>
      <c r="C2008" s="380" t="s">
        <v>6462</v>
      </c>
      <c r="D2008" s="381">
        <v>20.16</v>
      </c>
    </row>
    <row r="2009" spans="1:4" s="380" customFormat="1" ht="12.75" x14ac:dyDescent="0.2">
      <c r="A2009" s="380">
        <v>37537</v>
      </c>
      <c r="B2009" s="380" t="s">
        <v>8380</v>
      </c>
      <c r="C2009" s="380" t="s">
        <v>6462</v>
      </c>
      <c r="D2009" s="381">
        <v>15.26</v>
      </c>
    </row>
    <row r="2010" spans="1:4" s="380" customFormat="1" ht="12.75" x14ac:dyDescent="0.2">
      <c r="A2010" s="380">
        <v>37536</v>
      </c>
      <c r="B2010" s="380" t="s">
        <v>8381</v>
      </c>
      <c r="C2010" s="380" t="s">
        <v>6462</v>
      </c>
      <c r="D2010" s="381">
        <v>15.26</v>
      </c>
    </row>
    <row r="2011" spans="1:4" s="380" customFormat="1" ht="12.75" x14ac:dyDescent="0.2">
      <c r="A2011" s="380">
        <v>37532</v>
      </c>
      <c r="B2011" s="380" t="s">
        <v>8382</v>
      </c>
      <c r="C2011" s="380" t="s">
        <v>6462</v>
      </c>
      <c r="D2011" s="381">
        <v>15.26</v>
      </c>
    </row>
    <row r="2012" spans="1:4" s="380" customFormat="1" ht="12.75" x14ac:dyDescent="0.2">
      <c r="A2012" s="380">
        <v>2696</v>
      </c>
      <c r="B2012" s="380" t="s">
        <v>8383</v>
      </c>
      <c r="C2012" s="380" t="s">
        <v>6456</v>
      </c>
      <c r="D2012" s="381">
        <v>17.52</v>
      </c>
    </row>
    <row r="2013" spans="1:4" s="380" customFormat="1" ht="12.75" x14ac:dyDescent="0.2">
      <c r="A2013" s="380">
        <v>40928</v>
      </c>
      <c r="B2013" s="380" t="s">
        <v>8384</v>
      </c>
      <c r="C2013" s="380" t="s">
        <v>6627</v>
      </c>
      <c r="D2013" s="382">
        <v>3122</v>
      </c>
    </row>
    <row r="2014" spans="1:4" s="380" customFormat="1" ht="12.75" x14ac:dyDescent="0.2">
      <c r="A2014" s="380">
        <v>4083</v>
      </c>
      <c r="B2014" s="380" t="s">
        <v>8385</v>
      </c>
      <c r="C2014" s="380" t="s">
        <v>6456</v>
      </c>
      <c r="D2014" s="381">
        <v>17.52</v>
      </c>
    </row>
    <row r="2015" spans="1:4" s="380" customFormat="1" ht="12.75" x14ac:dyDescent="0.2">
      <c r="A2015" s="380">
        <v>40818</v>
      </c>
      <c r="B2015" s="380" t="s">
        <v>8386</v>
      </c>
      <c r="C2015" s="380" t="s">
        <v>6627</v>
      </c>
      <c r="D2015" s="382">
        <v>3122</v>
      </c>
    </row>
    <row r="2016" spans="1:4" s="380" customFormat="1" ht="12.75" x14ac:dyDescent="0.2">
      <c r="A2016" s="380">
        <v>43146</v>
      </c>
      <c r="B2016" s="380" t="s">
        <v>8387</v>
      </c>
      <c r="C2016" s="380" t="s">
        <v>6462</v>
      </c>
      <c r="D2016" s="381">
        <v>9.0299999999999994</v>
      </c>
    </row>
    <row r="2017" spans="1:4" s="380" customFormat="1" ht="12.75" x14ac:dyDescent="0.2">
      <c r="A2017" s="380">
        <v>2705</v>
      </c>
      <c r="B2017" s="380" t="s">
        <v>8388</v>
      </c>
      <c r="C2017" s="380" t="s">
        <v>8389</v>
      </c>
      <c r="D2017" s="381">
        <v>0.77</v>
      </c>
    </row>
    <row r="2018" spans="1:4" s="380" customFormat="1" ht="12.75" x14ac:dyDescent="0.2">
      <c r="A2018" s="380">
        <v>14250</v>
      </c>
      <c r="B2018" s="380" t="s">
        <v>8390</v>
      </c>
      <c r="C2018" s="380" t="s">
        <v>8389</v>
      </c>
      <c r="D2018" s="381">
        <v>0.79</v>
      </c>
    </row>
    <row r="2019" spans="1:4" s="380" customFormat="1" ht="12.75" x14ac:dyDescent="0.2">
      <c r="A2019" s="380">
        <v>11683</v>
      </c>
      <c r="B2019" s="380" t="s">
        <v>8391</v>
      </c>
      <c r="C2019" s="380" t="s">
        <v>6446</v>
      </c>
      <c r="D2019" s="381">
        <v>37.369999999999997</v>
      </c>
    </row>
    <row r="2020" spans="1:4" s="380" customFormat="1" ht="12.75" x14ac:dyDescent="0.2">
      <c r="A2020" s="380">
        <v>11684</v>
      </c>
      <c r="B2020" s="380" t="s">
        <v>8392</v>
      </c>
      <c r="C2020" s="380" t="s">
        <v>6446</v>
      </c>
      <c r="D2020" s="381">
        <v>40.9</v>
      </c>
    </row>
    <row r="2021" spans="1:4" s="380" customFormat="1" ht="12.75" x14ac:dyDescent="0.2">
      <c r="A2021" s="380">
        <v>6141</v>
      </c>
      <c r="B2021" s="380" t="s">
        <v>8393</v>
      </c>
      <c r="C2021" s="380" t="s">
        <v>6446</v>
      </c>
      <c r="D2021" s="381">
        <v>4.03</v>
      </c>
    </row>
    <row r="2022" spans="1:4" s="380" customFormat="1" ht="12.75" x14ac:dyDescent="0.2">
      <c r="A2022" s="380">
        <v>11681</v>
      </c>
      <c r="B2022" s="380" t="s">
        <v>8394</v>
      </c>
      <c r="C2022" s="380" t="s">
        <v>6446</v>
      </c>
      <c r="D2022" s="381">
        <v>5.13</v>
      </c>
    </row>
    <row r="2023" spans="1:4" s="380" customFormat="1" ht="12.75" x14ac:dyDescent="0.2">
      <c r="A2023" s="380">
        <v>2706</v>
      </c>
      <c r="B2023" s="380" t="s">
        <v>8395</v>
      </c>
      <c r="C2023" s="380" t="s">
        <v>6456</v>
      </c>
      <c r="D2023" s="381">
        <v>90.81</v>
      </c>
    </row>
    <row r="2024" spans="1:4" s="380" customFormat="1" ht="12.75" x14ac:dyDescent="0.2">
      <c r="A2024" s="380">
        <v>40811</v>
      </c>
      <c r="B2024" s="380" t="s">
        <v>8396</v>
      </c>
      <c r="C2024" s="380" t="s">
        <v>6627</v>
      </c>
      <c r="D2024" s="382">
        <v>16181.11</v>
      </c>
    </row>
    <row r="2025" spans="1:4" s="380" customFormat="1" ht="12.75" x14ac:dyDescent="0.2">
      <c r="A2025" s="380">
        <v>2707</v>
      </c>
      <c r="B2025" s="380" t="s">
        <v>8397</v>
      </c>
      <c r="C2025" s="380" t="s">
        <v>6456</v>
      </c>
      <c r="D2025" s="381">
        <v>103.36</v>
      </c>
    </row>
    <row r="2026" spans="1:4" s="380" customFormat="1" ht="12.75" x14ac:dyDescent="0.2">
      <c r="A2026" s="380">
        <v>40813</v>
      </c>
      <c r="B2026" s="380" t="s">
        <v>8398</v>
      </c>
      <c r="C2026" s="380" t="s">
        <v>6627</v>
      </c>
      <c r="D2026" s="382">
        <v>18417.419999999998</v>
      </c>
    </row>
    <row r="2027" spans="1:4" s="380" customFormat="1" ht="12.75" x14ac:dyDescent="0.2">
      <c r="A2027" s="380">
        <v>2708</v>
      </c>
      <c r="B2027" s="380" t="s">
        <v>8399</v>
      </c>
      <c r="C2027" s="380" t="s">
        <v>6456</v>
      </c>
      <c r="D2027" s="381">
        <v>141.29</v>
      </c>
    </row>
    <row r="2028" spans="1:4" s="380" customFormat="1" ht="12.75" x14ac:dyDescent="0.2">
      <c r="A2028" s="380">
        <v>40814</v>
      </c>
      <c r="B2028" s="380" t="s">
        <v>8400</v>
      </c>
      <c r="C2028" s="380" t="s">
        <v>6627</v>
      </c>
      <c r="D2028" s="382">
        <v>25176.12</v>
      </c>
    </row>
    <row r="2029" spans="1:4" s="380" customFormat="1" ht="12.75" x14ac:dyDescent="0.2">
      <c r="A2029" s="380">
        <v>34779</v>
      </c>
      <c r="B2029" s="380" t="s">
        <v>8401</v>
      </c>
      <c r="C2029" s="380" t="s">
        <v>6456</v>
      </c>
      <c r="D2029" s="381">
        <v>92.14</v>
      </c>
    </row>
    <row r="2030" spans="1:4" s="380" customFormat="1" ht="12.75" x14ac:dyDescent="0.2">
      <c r="A2030" s="380">
        <v>40936</v>
      </c>
      <c r="B2030" s="380" t="s">
        <v>8402</v>
      </c>
      <c r="C2030" s="380" t="s">
        <v>6627</v>
      </c>
      <c r="D2030" s="382">
        <v>16417.16</v>
      </c>
    </row>
    <row r="2031" spans="1:4" s="380" customFormat="1" ht="12.75" x14ac:dyDescent="0.2">
      <c r="A2031" s="380">
        <v>34780</v>
      </c>
      <c r="B2031" s="380" t="s">
        <v>8403</v>
      </c>
      <c r="C2031" s="380" t="s">
        <v>6456</v>
      </c>
      <c r="D2031" s="381">
        <v>103.93</v>
      </c>
    </row>
    <row r="2032" spans="1:4" s="380" customFormat="1" ht="12.75" x14ac:dyDescent="0.2">
      <c r="A2032" s="380">
        <v>40937</v>
      </c>
      <c r="B2032" s="380" t="s">
        <v>8404</v>
      </c>
      <c r="C2032" s="380" t="s">
        <v>6627</v>
      </c>
      <c r="D2032" s="382">
        <v>18521.79</v>
      </c>
    </row>
    <row r="2033" spans="1:4" s="380" customFormat="1" ht="12.75" x14ac:dyDescent="0.2">
      <c r="A2033" s="380">
        <v>34782</v>
      </c>
      <c r="B2033" s="380" t="s">
        <v>8405</v>
      </c>
      <c r="C2033" s="380" t="s">
        <v>6456</v>
      </c>
      <c r="D2033" s="381">
        <v>142.44</v>
      </c>
    </row>
    <row r="2034" spans="1:4" s="380" customFormat="1" ht="12.75" x14ac:dyDescent="0.2">
      <c r="A2034" s="380">
        <v>40938</v>
      </c>
      <c r="B2034" s="380" t="s">
        <v>8406</v>
      </c>
      <c r="C2034" s="380" t="s">
        <v>6627</v>
      </c>
      <c r="D2034" s="382">
        <v>25382.36</v>
      </c>
    </row>
    <row r="2035" spans="1:4" s="380" customFormat="1" ht="12.75" x14ac:dyDescent="0.2">
      <c r="A2035" s="380">
        <v>34783</v>
      </c>
      <c r="B2035" s="380" t="s">
        <v>8407</v>
      </c>
      <c r="C2035" s="380" t="s">
        <v>6456</v>
      </c>
      <c r="D2035" s="381">
        <v>106.56</v>
      </c>
    </row>
    <row r="2036" spans="1:4" s="380" customFormat="1" ht="12.75" x14ac:dyDescent="0.2">
      <c r="A2036" s="380">
        <v>40939</v>
      </c>
      <c r="B2036" s="380" t="s">
        <v>8408</v>
      </c>
      <c r="C2036" s="380" t="s">
        <v>6627</v>
      </c>
      <c r="D2036" s="382">
        <v>18988.810000000001</v>
      </c>
    </row>
    <row r="2037" spans="1:4" s="380" customFormat="1" ht="12.75" x14ac:dyDescent="0.2">
      <c r="A2037" s="380">
        <v>34785</v>
      </c>
      <c r="B2037" s="380" t="s">
        <v>8409</v>
      </c>
      <c r="C2037" s="380" t="s">
        <v>6456</v>
      </c>
      <c r="D2037" s="381">
        <v>100.62</v>
      </c>
    </row>
    <row r="2038" spans="1:4" s="380" customFormat="1" ht="12.75" x14ac:dyDescent="0.2">
      <c r="A2038" s="380">
        <v>40940</v>
      </c>
      <c r="B2038" s="380" t="s">
        <v>8410</v>
      </c>
      <c r="C2038" s="380" t="s">
        <v>6627</v>
      </c>
      <c r="D2038" s="382">
        <v>17930.71</v>
      </c>
    </row>
    <row r="2039" spans="1:4" s="380" customFormat="1" ht="12.75" x14ac:dyDescent="0.2">
      <c r="A2039" s="380">
        <v>38403</v>
      </c>
      <c r="B2039" s="380" t="s">
        <v>8411</v>
      </c>
      <c r="C2039" s="380" t="s">
        <v>6446</v>
      </c>
      <c r="D2039" s="381">
        <v>44.56</v>
      </c>
    </row>
    <row r="2040" spans="1:4" s="380" customFormat="1" ht="12.75" x14ac:dyDescent="0.2">
      <c r="A2040" s="380">
        <v>43482</v>
      </c>
      <c r="B2040" s="380" t="s">
        <v>8412</v>
      </c>
      <c r="C2040" s="380" t="s">
        <v>6456</v>
      </c>
      <c r="D2040" s="381">
        <v>0.57999999999999996</v>
      </c>
    </row>
    <row r="2041" spans="1:4" s="380" customFormat="1" ht="12.75" x14ac:dyDescent="0.2">
      <c r="A2041" s="380">
        <v>43494</v>
      </c>
      <c r="B2041" s="380" t="s">
        <v>8413</v>
      </c>
      <c r="C2041" s="380" t="s">
        <v>6627</v>
      </c>
      <c r="D2041" s="381">
        <v>108.8</v>
      </c>
    </row>
    <row r="2042" spans="1:4" s="380" customFormat="1" ht="12.75" x14ac:dyDescent="0.2">
      <c r="A2042" s="380">
        <v>43483</v>
      </c>
      <c r="B2042" s="380" t="s">
        <v>8414</v>
      </c>
      <c r="C2042" s="380" t="s">
        <v>6456</v>
      </c>
      <c r="D2042" s="381">
        <v>1.05</v>
      </c>
    </row>
    <row r="2043" spans="1:4" s="380" customFormat="1" ht="12.75" x14ac:dyDescent="0.2">
      <c r="A2043" s="380">
        <v>43495</v>
      </c>
      <c r="B2043" s="380" t="s">
        <v>8415</v>
      </c>
      <c r="C2043" s="380" t="s">
        <v>6627</v>
      </c>
      <c r="D2043" s="381">
        <v>197.14</v>
      </c>
    </row>
    <row r="2044" spans="1:4" s="380" customFormat="1" ht="12.75" x14ac:dyDescent="0.2">
      <c r="A2044" s="380">
        <v>43484</v>
      </c>
      <c r="B2044" s="380" t="s">
        <v>8416</v>
      </c>
      <c r="C2044" s="380" t="s">
        <v>6456</v>
      </c>
      <c r="D2044" s="381">
        <v>0.91</v>
      </c>
    </row>
    <row r="2045" spans="1:4" s="380" customFormat="1" ht="12.75" x14ac:dyDescent="0.2">
      <c r="A2045" s="380">
        <v>43496</v>
      </c>
      <c r="B2045" s="380" t="s">
        <v>8417</v>
      </c>
      <c r="C2045" s="380" t="s">
        <v>6627</v>
      </c>
      <c r="D2045" s="381">
        <v>171.87</v>
      </c>
    </row>
    <row r="2046" spans="1:4" s="380" customFormat="1" ht="12.75" x14ac:dyDescent="0.2">
      <c r="A2046" s="380">
        <v>43485</v>
      </c>
      <c r="B2046" s="380" t="s">
        <v>8418</v>
      </c>
      <c r="C2046" s="380" t="s">
        <v>6456</v>
      </c>
      <c r="D2046" s="381">
        <v>0.8</v>
      </c>
    </row>
    <row r="2047" spans="1:4" s="380" customFormat="1" ht="12.75" x14ac:dyDescent="0.2">
      <c r="A2047" s="380">
        <v>43497</v>
      </c>
      <c r="B2047" s="380" t="s">
        <v>8419</v>
      </c>
      <c r="C2047" s="380" t="s">
        <v>6627</v>
      </c>
      <c r="D2047" s="381">
        <v>151.31</v>
      </c>
    </row>
    <row r="2048" spans="1:4" s="380" customFormat="1" ht="12.75" x14ac:dyDescent="0.2">
      <c r="A2048" s="380">
        <v>43487</v>
      </c>
      <c r="B2048" s="380" t="s">
        <v>8420</v>
      </c>
      <c r="C2048" s="380" t="s">
        <v>6456</v>
      </c>
      <c r="D2048" s="381">
        <v>0.94</v>
      </c>
    </row>
    <row r="2049" spans="1:4" s="380" customFormat="1" ht="12.75" x14ac:dyDescent="0.2">
      <c r="A2049" s="380">
        <v>43499</v>
      </c>
      <c r="B2049" s="380" t="s">
        <v>8421</v>
      </c>
      <c r="C2049" s="380" t="s">
        <v>6627</v>
      </c>
      <c r="D2049" s="381">
        <v>177.24</v>
      </c>
    </row>
    <row r="2050" spans="1:4" s="380" customFormat="1" ht="12.75" x14ac:dyDescent="0.2">
      <c r="A2050" s="380">
        <v>43486</v>
      </c>
      <c r="B2050" s="380" t="s">
        <v>8422</v>
      </c>
      <c r="C2050" s="380" t="s">
        <v>6456</v>
      </c>
      <c r="D2050" s="381">
        <v>0.55000000000000004</v>
      </c>
    </row>
    <row r="2051" spans="1:4" s="380" customFormat="1" ht="12.75" x14ac:dyDescent="0.2">
      <c r="A2051" s="380">
        <v>43498</v>
      </c>
      <c r="B2051" s="380" t="s">
        <v>8423</v>
      </c>
      <c r="C2051" s="380" t="s">
        <v>6627</v>
      </c>
      <c r="D2051" s="381">
        <v>103.22</v>
      </c>
    </row>
    <row r="2052" spans="1:4" s="380" customFormat="1" ht="12.75" x14ac:dyDescent="0.2">
      <c r="A2052" s="380">
        <v>43488</v>
      </c>
      <c r="B2052" s="380" t="s">
        <v>8424</v>
      </c>
      <c r="C2052" s="380" t="s">
        <v>6456</v>
      </c>
      <c r="D2052" s="381">
        <v>0.63</v>
      </c>
    </row>
    <row r="2053" spans="1:4" s="380" customFormat="1" ht="12.75" x14ac:dyDescent="0.2">
      <c r="A2053" s="380">
        <v>43500</v>
      </c>
      <c r="B2053" s="380" t="s">
        <v>8425</v>
      </c>
      <c r="C2053" s="380" t="s">
        <v>6627</v>
      </c>
      <c r="D2053" s="381">
        <v>119.49</v>
      </c>
    </row>
    <row r="2054" spans="1:4" s="380" customFormat="1" ht="12.75" x14ac:dyDescent="0.2">
      <c r="A2054" s="380">
        <v>43489</v>
      </c>
      <c r="B2054" s="380" t="s">
        <v>8426</v>
      </c>
      <c r="C2054" s="380" t="s">
        <v>6456</v>
      </c>
      <c r="D2054" s="381">
        <v>0.95</v>
      </c>
    </row>
    <row r="2055" spans="1:4" s="380" customFormat="1" ht="12.75" x14ac:dyDescent="0.2">
      <c r="A2055" s="380">
        <v>43501</v>
      </c>
      <c r="B2055" s="380" t="s">
        <v>8427</v>
      </c>
      <c r="C2055" s="380" t="s">
        <v>6627</v>
      </c>
      <c r="D2055" s="381">
        <v>178.44</v>
      </c>
    </row>
    <row r="2056" spans="1:4" s="380" customFormat="1" ht="12.75" x14ac:dyDescent="0.2">
      <c r="A2056" s="380">
        <v>43490</v>
      </c>
      <c r="B2056" s="380" t="s">
        <v>8428</v>
      </c>
      <c r="C2056" s="380" t="s">
        <v>6456</v>
      </c>
      <c r="D2056" s="381">
        <v>1.33</v>
      </c>
    </row>
    <row r="2057" spans="1:4" s="380" customFormat="1" ht="12.75" x14ac:dyDescent="0.2">
      <c r="A2057" s="380">
        <v>43502</v>
      </c>
      <c r="B2057" s="380" t="s">
        <v>8429</v>
      </c>
      <c r="C2057" s="380" t="s">
        <v>6627</v>
      </c>
      <c r="D2057" s="381">
        <v>250.26</v>
      </c>
    </row>
    <row r="2058" spans="1:4" s="380" customFormat="1" ht="12.75" x14ac:dyDescent="0.2">
      <c r="A2058" s="380">
        <v>43491</v>
      </c>
      <c r="B2058" s="380" t="s">
        <v>8430</v>
      </c>
      <c r="C2058" s="380" t="s">
        <v>6456</v>
      </c>
      <c r="D2058" s="381">
        <v>1.01</v>
      </c>
    </row>
    <row r="2059" spans="1:4" s="380" customFormat="1" ht="12.75" x14ac:dyDescent="0.2">
      <c r="A2059" s="380">
        <v>43503</v>
      </c>
      <c r="B2059" s="380" t="s">
        <v>8431</v>
      </c>
      <c r="C2059" s="380" t="s">
        <v>6627</v>
      </c>
      <c r="D2059" s="381">
        <v>191.25</v>
      </c>
    </row>
    <row r="2060" spans="1:4" s="380" customFormat="1" ht="12.75" x14ac:dyDescent="0.2">
      <c r="A2060" s="380">
        <v>43492</v>
      </c>
      <c r="B2060" s="380" t="s">
        <v>8432</v>
      </c>
      <c r="C2060" s="380" t="s">
        <v>6456</v>
      </c>
      <c r="D2060" s="381">
        <v>1.3</v>
      </c>
    </row>
    <row r="2061" spans="1:4" s="380" customFormat="1" ht="12.75" x14ac:dyDescent="0.2">
      <c r="A2061" s="380">
        <v>43504</v>
      </c>
      <c r="B2061" s="380" t="s">
        <v>8433</v>
      </c>
      <c r="C2061" s="380" t="s">
        <v>6627</v>
      </c>
      <c r="D2061" s="381">
        <v>244.54</v>
      </c>
    </row>
    <row r="2062" spans="1:4" s="380" customFormat="1" ht="12.75" x14ac:dyDescent="0.2">
      <c r="A2062" s="380">
        <v>43493</v>
      </c>
      <c r="B2062" s="380" t="s">
        <v>8434</v>
      </c>
      <c r="C2062" s="380" t="s">
        <v>6456</v>
      </c>
      <c r="D2062" s="381">
        <v>0.52</v>
      </c>
    </row>
    <row r="2063" spans="1:4" s="380" customFormat="1" ht="12.75" x14ac:dyDescent="0.2">
      <c r="A2063" s="380">
        <v>43505</v>
      </c>
      <c r="B2063" s="380" t="s">
        <v>8435</v>
      </c>
      <c r="C2063" s="380" t="s">
        <v>6627</v>
      </c>
      <c r="D2063" s="381">
        <v>98.01</v>
      </c>
    </row>
    <row r="2064" spans="1:4" s="380" customFormat="1" ht="12.75" x14ac:dyDescent="0.2">
      <c r="A2064" s="380">
        <v>37774</v>
      </c>
      <c r="B2064" s="380" t="s">
        <v>8436</v>
      </c>
      <c r="C2064" s="380" t="s">
        <v>6446</v>
      </c>
      <c r="D2064" s="382">
        <v>302676.96000000002</v>
      </c>
    </row>
    <row r="2065" spans="1:4" s="380" customFormat="1" ht="12.75" x14ac:dyDescent="0.2">
      <c r="A2065" s="380">
        <v>38630</v>
      </c>
      <c r="B2065" s="380" t="s">
        <v>8437</v>
      </c>
      <c r="C2065" s="380" t="s">
        <v>6446</v>
      </c>
      <c r="D2065" s="382">
        <v>1655921.87</v>
      </c>
    </row>
    <row r="2066" spans="1:4" s="380" customFormat="1" ht="12.75" x14ac:dyDescent="0.2">
      <c r="A2066" s="380">
        <v>38629</v>
      </c>
      <c r="B2066" s="380" t="s">
        <v>8438</v>
      </c>
      <c r="C2066" s="380" t="s">
        <v>6446</v>
      </c>
      <c r="D2066" s="382">
        <v>2464921.87</v>
      </c>
    </row>
    <row r="2067" spans="1:4" s="380" customFormat="1" ht="12.75" x14ac:dyDescent="0.2">
      <c r="A2067" s="380">
        <v>38476</v>
      </c>
      <c r="B2067" s="380" t="s">
        <v>8439</v>
      </c>
      <c r="C2067" s="380" t="s">
        <v>6446</v>
      </c>
      <c r="D2067" s="381">
        <v>334.94</v>
      </c>
    </row>
    <row r="2068" spans="1:4" s="380" customFormat="1" ht="12.75" x14ac:dyDescent="0.2">
      <c r="A2068" s="380">
        <v>38477</v>
      </c>
      <c r="B2068" s="380" t="s">
        <v>8440</v>
      </c>
      <c r="C2068" s="380" t="s">
        <v>6446</v>
      </c>
      <c r="D2068" s="381">
        <v>948.57</v>
      </c>
    </row>
    <row r="2069" spans="1:4" s="380" customFormat="1" ht="12.75" x14ac:dyDescent="0.2">
      <c r="A2069" s="380">
        <v>40635</v>
      </c>
      <c r="B2069" s="380" t="s">
        <v>8441</v>
      </c>
      <c r="C2069" s="380" t="s">
        <v>6446</v>
      </c>
      <c r="D2069" s="382">
        <v>703518</v>
      </c>
    </row>
    <row r="2070" spans="1:4" s="380" customFormat="1" ht="12.75" x14ac:dyDescent="0.2">
      <c r="A2070" s="380">
        <v>36483</v>
      </c>
      <c r="B2070" s="380" t="s">
        <v>8442</v>
      </c>
      <c r="C2070" s="380" t="s">
        <v>6446</v>
      </c>
      <c r="D2070" s="382">
        <v>637500</v>
      </c>
    </row>
    <row r="2071" spans="1:4" s="380" customFormat="1" ht="12.75" x14ac:dyDescent="0.2">
      <c r="A2071" s="380">
        <v>14525</v>
      </c>
      <c r="B2071" s="380" t="s">
        <v>8443</v>
      </c>
      <c r="C2071" s="380" t="s">
        <v>6446</v>
      </c>
      <c r="D2071" s="382">
        <v>667500</v>
      </c>
    </row>
    <row r="2072" spans="1:4" s="380" customFormat="1" ht="12.75" x14ac:dyDescent="0.2">
      <c r="A2072" s="380">
        <v>36482</v>
      </c>
      <c r="B2072" s="380" t="s">
        <v>8444</v>
      </c>
      <c r="C2072" s="380" t="s">
        <v>6446</v>
      </c>
      <c r="D2072" s="382">
        <v>572474.22</v>
      </c>
    </row>
    <row r="2073" spans="1:4" s="380" customFormat="1" ht="12.75" x14ac:dyDescent="0.2">
      <c r="A2073" s="380">
        <v>36408</v>
      </c>
      <c r="B2073" s="380" t="s">
        <v>8445</v>
      </c>
      <c r="C2073" s="380" t="s">
        <v>6446</v>
      </c>
      <c r="D2073" s="382">
        <v>684000</v>
      </c>
    </row>
    <row r="2074" spans="1:4" s="380" customFormat="1" ht="12.75" x14ac:dyDescent="0.2">
      <c r="A2074" s="380">
        <v>2723</v>
      </c>
      <c r="B2074" s="380" t="s">
        <v>8446</v>
      </c>
      <c r="C2074" s="380" t="s">
        <v>6446</v>
      </c>
      <c r="D2074" s="382">
        <v>525000</v>
      </c>
    </row>
    <row r="2075" spans="1:4" s="380" customFormat="1" ht="12.75" x14ac:dyDescent="0.2">
      <c r="A2075" s="380">
        <v>36481</v>
      </c>
      <c r="B2075" s="380" t="s">
        <v>8447</v>
      </c>
      <c r="C2075" s="380" t="s">
        <v>6446</v>
      </c>
      <c r="D2075" s="382">
        <v>626250</v>
      </c>
    </row>
    <row r="2076" spans="1:4" s="380" customFormat="1" ht="12.75" x14ac:dyDescent="0.2">
      <c r="A2076" s="380">
        <v>10685</v>
      </c>
      <c r="B2076" s="380" t="s">
        <v>8448</v>
      </c>
      <c r="C2076" s="380" t="s">
        <v>6446</v>
      </c>
      <c r="D2076" s="382">
        <v>600000</v>
      </c>
    </row>
    <row r="2077" spans="1:4" s="380" customFormat="1" ht="12.75" x14ac:dyDescent="0.2">
      <c r="A2077" s="380">
        <v>40636</v>
      </c>
      <c r="B2077" s="380" t="s">
        <v>8449</v>
      </c>
      <c r="C2077" s="380" t="s">
        <v>6446</v>
      </c>
      <c r="D2077" s="382">
        <v>677268</v>
      </c>
    </row>
    <row r="2078" spans="1:4" s="380" customFormat="1" ht="12.75" x14ac:dyDescent="0.2">
      <c r="A2078" s="380">
        <v>4111</v>
      </c>
      <c r="B2078" s="380" t="s">
        <v>8450</v>
      </c>
      <c r="C2078" s="380" t="s">
        <v>6446</v>
      </c>
      <c r="D2078" s="381">
        <v>51.56</v>
      </c>
    </row>
    <row r="2079" spans="1:4" s="380" customFormat="1" ht="12.75" x14ac:dyDescent="0.2">
      <c r="A2079" s="380">
        <v>26021</v>
      </c>
      <c r="B2079" s="380" t="s">
        <v>8451</v>
      </c>
      <c r="C2079" s="380" t="s">
        <v>6446</v>
      </c>
      <c r="D2079" s="381">
        <v>58.7</v>
      </c>
    </row>
    <row r="2080" spans="1:4" s="380" customFormat="1" ht="12.75" x14ac:dyDescent="0.2">
      <c r="A2080" s="380">
        <v>12</v>
      </c>
      <c r="B2080" s="380" t="s">
        <v>8452</v>
      </c>
      <c r="C2080" s="380" t="s">
        <v>6446</v>
      </c>
      <c r="D2080" s="381">
        <v>11.9</v>
      </c>
    </row>
    <row r="2081" spans="1:4" s="380" customFormat="1" ht="12.75" x14ac:dyDescent="0.2">
      <c r="A2081" s="380">
        <v>37554</v>
      </c>
      <c r="B2081" s="380" t="s">
        <v>8453</v>
      </c>
      <c r="C2081" s="380" t="s">
        <v>6446</v>
      </c>
      <c r="D2081" s="381">
        <v>176.15</v>
      </c>
    </row>
    <row r="2082" spans="1:4" s="380" customFormat="1" ht="12.75" x14ac:dyDescent="0.2">
      <c r="A2082" s="380">
        <v>37555</v>
      </c>
      <c r="B2082" s="380" t="s">
        <v>8454</v>
      </c>
      <c r="C2082" s="380" t="s">
        <v>6446</v>
      </c>
      <c r="D2082" s="381">
        <v>214.28</v>
      </c>
    </row>
    <row r="2083" spans="1:4" s="380" customFormat="1" ht="12.75" x14ac:dyDescent="0.2">
      <c r="A2083" s="380">
        <v>10902</v>
      </c>
      <c r="B2083" s="380" t="s">
        <v>8455</v>
      </c>
      <c r="C2083" s="380" t="s">
        <v>6446</v>
      </c>
      <c r="D2083" s="381">
        <v>53.77</v>
      </c>
    </row>
    <row r="2084" spans="1:4" s="380" customFormat="1" ht="12.75" x14ac:dyDescent="0.2">
      <c r="A2084" s="380">
        <v>20965</v>
      </c>
      <c r="B2084" s="380" t="s">
        <v>8456</v>
      </c>
      <c r="C2084" s="380" t="s">
        <v>6446</v>
      </c>
      <c r="D2084" s="381">
        <v>54.27</v>
      </c>
    </row>
    <row r="2085" spans="1:4" s="380" customFormat="1" ht="12.75" x14ac:dyDescent="0.2">
      <c r="A2085" s="380">
        <v>20966</v>
      </c>
      <c r="B2085" s="380" t="s">
        <v>8457</v>
      </c>
      <c r="C2085" s="380" t="s">
        <v>6446</v>
      </c>
      <c r="D2085" s="381">
        <v>58.43</v>
      </c>
    </row>
    <row r="2086" spans="1:4" s="380" customFormat="1" ht="12.75" x14ac:dyDescent="0.2">
      <c r="A2086" s="380">
        <v>10903</v>
      </c>
      <c r="B2086" s="380" t="s">
        <v>8458</v>
      </c>
      <c r="C2086" s="380" t="s">
        <v>6446</v>
      </c>
      <c r="D2086" s="381">
        <v>88.57</v>
      </c>
    </row>
    <row r="2087" spans="1:4" s="380" customFormat="1" ht="12.75" x14ac:dyDescent="0.2">
      <c r="A2087" s="380">
        <v>20967</v>
      </c>
      <c r="B2087" s="380" t="s">
        <v>8459</v>
      </c>
      <c r="C2087" s="380" t="s">
        <v>6446</v>
      </c>
      <c r="D2087" s="381">
        <v>88.57</v>
      </c>
    </row>
    <row r="2088" spans="1:4" s="380" customFormat="1" ht="12.75" x14ac:dyDescent="0.2">
      <c r="A2088" s="380">
        <v>20968</v>
      </c>
      <c r="B2088" s="380" t="s">
        <v>8460</v>
      </c>
      <c r="C2088" s="380" t="s">
        <v>6446</v>
      </c>
      <c r="D2088" s="381">
        <v>97.14</v>
      </c>
    </row>
    <row r="2089" spans="1:4" s="380" customFormat="1" ht="12.75" x14ac:dyDescent="0.2">
      <c r="A2089" s="380">
        <v>11359</v>
      </c>
      <c r="B2089" s="380" t="s">
        <v>8461</v>
      </c>
      <c r="C2089" s="380" t="s">
        <v>6446</v>
      </c>
      <c r="D2089" s="381">
        <v>741.2</v>
      </c>
    </row>
    <row r="2090" spans="1:4" s="380" customFormat="1" ht="12.75" x14ac:dyDescent="0.2">
      <c r="A2090" s="380">
        <v>39017</v>
      </c>
      <c r="B2090" s="380" t="s">
        <v>8462</v>
      </c>
      <c r="C2090" s="380" t="s">
        <v>6446</v>
      </c>
      <c r="D2090" s="381">
        <v>0.21</v>
      </c>
    </row>
    <row r="2091" spans="1:4" s="380" customFormat="1" ht="12.75" x14ac:dyDescent="0.2">
      <c r="A2091" s="380">
        <v>39315</v>
      </c>
      <c r="B2091" s="380" t="s">
        <v>8463</v>
      </c>
      <c r="C2091" s="380" t="s">
        <v>6446</v>
      </c>
      <c r="D2091" s="381">
        <v>0.34</v>
      </c>
    </row>
    <row r="2092" spans="1:4" s="380" customFormat="1" ht="12.75" x14ac:dyDescent="0.2">
      <c r="A2092" s="380">
        <v>39016</v>
      </c>
      <c r="B2092" s="380" t="s">
        <v>8464</v>
      </c>
      <c r="C2092" s="380" t="s">
        <v>6446</v>
      </c>
      <c r="D2092" s="381">
        <v>0.34</v>
      </c>
    </row>
    <row r="2093" spans="1:4" s="380" customFormat="1" ht="12.75" x14ac:dyDescent="0.2">
      <c r="A2093" s="380">
        <v>40432</v>
      </c>
      <c r="B2093" s="380" t="s">
        <v>8465</v>
      </c>
      <c r="C2093" s="380" t="s">
        <v>6446</v>
      </c>
      <c r="D2093" s="381">
        <v>2.68</v>
      </c>
    </row>
    <row r="2094" spans="1:4" s="380" customFormat="1" ht="12.75" x14ac:dyDescent="0.2">
      <c r="A2094" s="380">
        <v>39481</v>
      </c>
      <c r="B2094" s="380" t="s">
        <v>8466</v>
      </c>
      <c r="C2094" s="380" t="s">
        <v>6446</v>
      </c>
      <c r="D2094" s="381">
        <v>1.68</v>
      </c>
    </row>
    <row r="2095" spans="1:4" s="380" customFormat="1" ht="12.75" x14ac:dyDescent="0.2">
      <c r="A2095" s="380">
        <v>40433</v>
      </c>
      <c r="B2095" s="380" t="s">
        <v>8467</v>
      </c>
      <c r="C2095" s="380" t="s">
        <v>6446</v>
      </c>
      <c r="D2095" s="381">
        <v>1.49</v>
      </c>
    </row>
    <row r="2096" spans="1:4" s="380" customFormat="1" ht="12.75" x14ac:dyDescent="0.2">
      <c r="A2096" s="380">
        <v>20219</v>
      </c>
      <c r="B2096" s="380" t="s">
        <v>8468</v>
      </c>
      <c r="C2096" s="380" t="s">
        <v>6446</v>
      </c>
      <c r="D2096" s="382">
        <v>109800</v>
      </c>
    </row>
    <row r="2097" spans="1:4" s="380" customFormat="1" ht="12.75" x14ac:dyDescent="0.2">
      <c r="A2097" s="380">
        <v>36484</v>
      </c>
      <c r="B2097" s="380" t="s">
        <v>8469</v>
      </c>
      <c r="C2097" s="380" t="s">
        <v>6446</v>
      </c>
      <c r="D2097" s="382">
        <v>233085.4</v>
      </c>
    </row>
    <row r="2098" spans="1:4" s="380" customFormat="1" ht="12.75" x14ac:dyDescent="0.2">
      <c r="A2098" s="380">
        <v>38367</v>
      </c>
      <c r="B2098" s="380" t="s">
        <v>8470</v>
      </c>
      <c r="C2098" s="380" t="s">
        <v>6446</v>
      </c>
      <c r="D2098" s="381">
        <v>17.989999999999998</v>
      </c>
    </row>
    <row r="2099" spans="1:4" s="380" customFormat="1" ht="12.75" x14ac:dyDescent="0.2">
      <c r="A2099" s="380">
        <v>38368</v>
      </c>
      <c r="B2099" s="380" t="s">
        <v>8471</v>
      </c>
      <c r="C2099" s="380" t="s">
        <v>6446</v>
      </c>
      <c r="D2099" s="381">
        <v>8.41</v>
      </c>
    </row>
    <row r="2100" spans="1:4" s="380" customFormat="1" ht="12.75" x14ac:dyDescent="0.2">
      <c r="A2100" s="380">
        <v>38091</v>
      </c>
      <c r="B2100" s="380" t="s">
        <v>8472</v>
      </c>
      <c r="C2100" s="380" t="s">
        <v>6446</v>
      </c>
      <c r="D2100" s="381">
        <v>2.35</v>
      </c>
    </row>
    <row r="2101" spans="1:4" s="380" customFormat="1" ht="12.75" x14ac:dyDescent="0.2">
      <c r="A2101" s="380">
        <v>38095</v>
      </c>
      <c r="B2101" s="380" t="s">
        <v>8473</v>
      </c>
      <c r="C2101" s="380" t="s">
        <v>6446</v>
      </c>
      <c r="D2101" s="381">
        <v>4.97</v>
      </c>
    </row>
    <row r="2102" spans="1:4" s="380" customFormat="1" ht="12.75" x14ac:dyDescent="0.2">
      <c r="A2102" s="380">
        <v>38092</v>
      </c>
      <c r="B2102" s="380" t="s">
        <v>8474</v>
      </c>
      <c r="C2102" s="380" t="s">
        <v>6446</v>
      </c>
      <c r="D2102" s="381">
        <v>2.2200000000000002</v>
      </c>
    </row>
    <row r="2103" spans="1:4" s="380" customFormat="1" ht="12.75" x14ac:dyDescent="0.2">
      <c r="A2103" s="380">
        <v>38093</v>
      </c>
      <c r="B2103" s="380" t="s">
        <v>8475</v>
      </c>
      <c r="C2103" s="380" t="s">
        <v>6446</v>
      </c>
      <c r="D2103" s="381">
        <v>2.2999999999999998</v>
      </c>
    </row>
    <row r="2104" spans="1:4" s="380" customFormat="1" ht="12.75" x14ac:dyDescent="0.2">
      <c r="A2104" s="380">
        <v>38096</v>
      </c>
      <c r="B2104" s="380" t="s">
        <v>8476</v>
      </c>
      <c r="C2104" s="380" t="s">
        <v>6446</v>
      </c>
      <c r="D2104" s="381">
        <v>5.34</v>
      </c>
    </row>
    <row r="2105" spans="1:4" s="380" customFormat="1" ht="12.75" x14ac:dyDescent="0.2">
      <c r="A2105" s="380">
        <v>38094</v>
      </c>
      <c r="B2105" s="380" t="s">
        <v>8477</v>
      </c>
      <c r="C2105" s="380" t="s">
        <v>6446</v>
      </c>
      <c r="D2105" s="381">
        <v>2.82</v>
      </c>
    </row>
    <row r="2106" spans="1:4" s="380" customFormat="1" ht="12.75" x14ac:dyDescent="0.2">
      <c r="A2106" s="380">
        <v>38097</v>
      </c>
      <c r="B2106" s="380" t="s">
        <v>8478</v>
      </c>
      <c r="C2106" s="380" t="s">
        <v>6446</v>
      </c>
      <c r="D2106" s="381">
        <v>5.73</v>
      </c>
    </row>
    <row r="2107" spans="1:4" s="380" customFormat="1" ht="12.75" x14ac:dyDescent="0.2">
      <c r="A2107" s="380">
        <v>38098</v>
      </c>
      <c r="B2107" s="380" t="s">
        <v>8479</v>
      </c>
      <c r="C2107" s="380" t="s">
        <v>6446</v>
      </c>
      <c r="D2107" s="381">
        <v>5.73</v>
      </c>
    </row>
    <row r="2108" spans="1:4" s="380" customFormat="1" ht="12.75" x14ac:dyDescent="0.2">
      <c r="A2108" s="380">
        <v>11186</v>
      </c>
      <c r="B2108" s="380" t="s">
        <v>8480</v>
      </c>
      <c r="C2108" s="380" t="s">
        <v>6447</v>
      </c>
      <c r="D2108" s="381">
        <v>279.02</v>
      </c>
    </row>
    <row r="2109" spans="1:4" s="380" customFormat="1" ht="12.75" x14ac:dyDescent="0.2">
      <c r="A2109" s="380">
        <v>11558</v>
      </c>
      <c r="B2109" s="380" t="s">
        <v>8481</v>
      </c>
      <c r="C2109" s="380" t="s">
        <v>6896</v>
      </c>
      <c r="D2109" s="381">
        <v>13.55</v>
      </c>
    </row>
    <row r="2110" spans="1:4" s="380" customFormat="1" ht="12.75" x14ac:dyDescent="0.2">
      <c r="A2110" s="380">
        <v>11557</v>
      </c>
      <c r="B2110" s="380" t="s">
        <v>8482</v>
      </c>
      <c r="C2110" s="380" t="s">
        <v>6896</v>
      </c>
      <c r="D2110" s="381">
        <v>34.299999999999997</v>
      </c>
    </row>
    <row r="2111" spans="1:4" s="380" customFormat="1" ht="12.75" x14ac:dyDescent="0.2">
      <c r="A2111" s="380">
        <v>2759</v>
      </c>
      <c r="B2111" s="380" t="s">
        <v>8483</v>
      </c>
      <c r="C2111" s="380" t="s">
        <v>6446</v>
      </c>
      <c r="D2111" s="381">
        <v>8.6</v>
      </c>
    </row>
    <row r="2112" spans="1:4" s="380" customFormat="1" ht="12.75" x14ac:dyDescent="0.2">
      <c r="A2112" s="380">
        <v>38124</v>
      </c>
      <c r="B2112" s="380" t="s">
        <v>8484</v>
      </c>
      <c r="C2112" s="380" t="s">
        <v>6446</v>
      </c>
      <c r="D2112" s="381">
        <v>27</v>
      </c>
    </row>
    <row r="2113" spans="1:4" s="380" customFormat="1" ht="12.75" x14ac:dyDescent="0.2">
      <c r="A2113" s="380">
        <v>38380</v>
      </c>
      <c r="B2113" s="380" t="s">
        <v>8485</v>
      </c>
      <c r="C2113" s="380" t="s">
        <v>6446</v>
      </c>
      <c r="D2113" s="381">
        <v>28.59</v>
      </c>
    </row>
    <row r="2114" spans="1:4" s="380" customFormat="1" ht="12.75" x14ac:dyDescent="0.2">
      <c r="A2114" s="380">
        <v>20059</v>
      </c>
      <c r="B2114" s="380" t="s">
        <v>8486</v>
      </c>
      <c r="C2114" s="380" t="s">
        <v>6446</v>
      </c>
      <c r="D2114" s="381">
        <v>18.739999999999998</v>
      </c>
    </row>
    <row r="2115" spans="1:4" s="380" customFormat="1" ht="12.75" x14ac:dyDescent="0.2">
      <c r="A2115" s="380">
        <v>42429</v>
      </c>
      <c r="B2115" s="380" t="s">
        <v>8487</v>
      </c>
      <c r="C2115" s="380" t="s">
        <v>6446</v>
      </c>
      <c r="D2115" s="382">
        <v>4616.32</v>
      </c>
    </row>
    <row r="2116" spans="1:4" s="380" customFormat="1" ht="12.75" x14ac:dyDescent="0.2">
      <c r="A2116" s="380">
        <v>39616</v>
      </c>
      <c r="B2116" s="380" t="s">
        <v>8488</v>
      </c>
      <c r="C2116" s="380" t="s">
        <v>6446</v>
      </c>
      <c r="D2116" s="381">
        <v>519.45000000000005</v>
      </c>
    </row>
    <row r="2117" spans="1:4" s="380" customFormat="1" ht="12.75" x14ac:dyDescent="0.2">
      <c r="A2117" s="380">
        <v>39618</v>
      </c>
      <c r="B2117" s="380" t="s">
        <v>8489</v>
      </c>
      <c r="C2117" s="380" t="s">
        <v>6446</v>
      </c>
      <c r="D2117" s="381">
        <v>942.19</v>
      </c>
    </row>
    <row r="2118" spans="1:4" s="380" customFormat="1" ht="12.75" x14ac:dyDescent="0.2">
      <c r="A2118" s="380">
        <v>39619</v>
      </c>
      <c r="B2118" s="380" t="s">
        <v>8490</v>
      </c>
      <c r="C2118" s="380" t="s">
        <v>6446</v>
      </c>
      <c r="D2118" s="382">
        <v>1290.42</v>
      </c>
    </row>
    <row r="2119" spans="1:4" s="380" customFormat="1" ht="12.75" x14ac:dyDescent="0.2">
      <c r="A2119" s="380">
        <v>39613</v>
      </c>
      <c r="B2119" s="380" t="s">
        <v>8491</v>
      </c>
      <c r="C2119" s="380" t="s">
        <v>6446</v>
      </c>
      <c r="D2119" s="381">
        <v>206.34</v>
      </c>
    </row>
    <row r="2120" spans="1:4" s="380" customFormat="1" ht="12.75" x14ac:dyDescent="0.2">
      <c r="A2120" s="380">
        <v>39614</v>
      </c>
      <c r="B2120" s="380" t="s">
        <v>8492</v>
      </c>
      <c r="C2120" s="380" t="s">
        <v>6446</v>
      </c>
      <c r="D2120" s="381">
        <v>301.02999999999997</v>
      </c>
    </row>
    <row r="2121" spans="1:4" s="380" customFormat="1" ht="12.75" x14ac:dyDescent="0.2">
      <c r="A2121" s="380">
        <v>38538</v>
      </c>
      <c r="B2121" s="380" t="s">
        <v>8493</v>
      </c>
      <c r="C2121" s="380" t="s">
        <v>6465</v>
      </c>
      <c r="D2121" s="381">
        <v>44.11</v>
      </c>
    </row>
    <row r="2122" spans="1:4" s="380" customFormat="1" ht="12.75" x14ac:dyDescent="0.2">
      <c r="A2122" s="380">
        <v>38539</v>
      </c>
      <c r="B2122" s="380" t="s">
        <v>8494</v>
      </c>
      <c r="C2122" s="380" t="s">
        <v>6465</v>
      </c>
      <c r="D2122" s="381">
        <v>59.98</v>
      </c>
    </row>
    <row r="2123" spans="1:4" s="380" customFormat="1" ht="12.75" x14ac:dyDescent="0.2">
      <c r="A2123" s="380">
        <v>38540</v>
      </c>
      <c r="B2123" s="380" t="s">
        <v>8495</v>
      </c>
      <c r="C2123" s="380" t="s">
        <v>6465</v>
      </c>
      <c r="D2123" s="381">
        <v>153.72</v>
      </c>
    </row>
    <row r="2124" spans="1:4" s="380" customFormat="1" ht="12.75" x14ac:dyDescent="0.2">
      <c r="A2124" s="380">
        <v>38384</v>
      </c>
      <c r="B2124" s="380" t="s">
        <v>8496</v>
      </c>
      <c r="C2124" s="380" t="s">
        <v>6446</v>
      </c>
      <c r="D2124" s="381">
        <v>21.79</v>
      </c>
    </row>
    <row r="2125" spans="1:4" s="380" customFormat="1" ht="12.75" x14ac:dyDescent="0.2">
      <c r="A2125" s="380">
        <v>13</v>
      </c>
      <c r="B2125" s="380" t="s">
        <v>8497</v>
      </c>
      <c r="C2125" s="380" t="s">
        <v>6462</v>
      </c>
      <c r="D2125" s="381">
        <v>18.32</v>
      </c>
    </row>
    <row r="2126" spans="1:4" s="380" customFormat="1" ht="12.75" x14ac:dyDescent="0.2">
      <c r="A2126" s="380">
        <v>2762</v>
      </c>
      <c r="B2126" s="380" t="s">
        <v>8498</v>
      </c>
      <c r="C2126" s="380" t="s">
        <v>6465</v>
      </c>
      <c r="D2126" s="381">
        <v>10.75</v>
      </c>
    </row>
    <row r="2127" spans="1:4" s="380" customFormat="1" ht="12.75" x14ac:dyDescent="0.2">
      <c r="A2127" s="380">
        <v>21142</v>
      </c>
      <c r="B2127" s="380" t="s">
        <v>8499</v>
      </c>
      <c r="C2127" s="380" t="s">
        <v>6446</v>
      </c>
      <c r="D2127" s="381">
        <v>35.119999999999997</v>
      </c>
    </row>
    <row r="2128" spans="1:4" s="380" customFormat="1" ht="12.75" x14ac:dyDescent="0.2">
      <c r="A2128" s="380">
        <v>4223</v>
      </c>
      <c r="B2128" s="380" t="s">
        <v>8500</v>
      </c>
      <c r="C2128" s="380" t="s">
        <v>6445</v>
      </c>
      <c r="D2128" s="381">
        <v>5.45</v>
      </c>
    </row>
    <row r="2129" spans="1:4" s="380" customFormat="1" ht="12.75" x14ac:dyDescent="0.2">
      <c r="A2129" s="380">
        <v>37372</v>
      </c>
      <c r="B2129" s="380" t="s">
        <v>8501</v>
      </c>
      <c r="C2129" s="380" t="s">
        <v>6456</v>
      </c>
      <c r="D2129" s="381">
        <v>0.55000000000000004</v>
      </c>
    </row>
    <row r="2130" spans="1:4" s="380" customFormat="1" ht="12.75" x14ac:dyDescent="0.2">
      <c r="A2130" s="380">
        <v>40863</v>
      </c>
      <c r="B2130" s="380" t="s">
        <v>8502</v>
      </c>
      <c r="C2130" s="380" t="s">
        <v>6627</v>
      </c>
      <c r="D2130" s="381">
        <v>103.7</v>
      </c>
    </row>
    <row r="2131" spans="1:4" s="380" customFormat="1" ht="12.75" x14ac:dyDescent="0.2">
      <c r="A2131" s="380">
        <v>38475</v>
      </c>
      <c r="B2131" s="380" t="s">
        <v>8503</v>
      </c>
      <c r="C2131" s="380" t="s">
        <v>6446</v>
      </c>
      <c r="D2131" s="381">
        <v>31.43</v>
      </c>
    </row>
    <row r="2132" spans="1:4" s="380" customFormat="1" ht="12.75" x14ac:dyDescent="0.2">
      <c r="A2132" s="380">
        <v>38474</v>
      </c>
      <c r="B2132" s="380" t="s">
        <v>8504</v>
      </c>
      <c r="C2132" s="380" t="s">
        <v>6446</v>
      </c>
      <c r="D2132" s="381">
        <v>38.85</v>
      </c>
    </row>
    <row r="2133" spans="1:4" s="380" customFormat="1" ht="12.75" x14ac:dyDescent="0.2">
      <c r="A2133" s="380">
        <v>10886</v>
      </c>
      <c r="B2133" s="380" t="s">
        <v>8505</v>
      </c>
      <c r="C2133" s="380" t="s">
        <v>6446</v>
      </c>
      <c r="D2133" s="381">
        <v>166.25</v>
      </c>
    </row>
    <row r="2134" spans="1:4" s="380" customFormat="1" ht="12.75" x14ac:dyDescent="0.2">
      <c r="A2134" s="380">
        <v>10888</v>
      </c>
      <c r="B2134" s="380" t="s">
        <v>8506</v>
      </c>
      <c r="C2134" s="380" t="s">
        <v>6446</v>
      </c>
      <c r="D2134" s="381">
        <v>526.15</v>
      </c>
    </row>
    <row r="2135" spans="1:4" s="380" customFormat="1" ht="12.75" x14ac:dyDescent="0.2">
      <c r="A2135" s="380">
        <v>10889</v>
      </c>
      <c r="B2135" s="380" t="s">
        <v>8507</v>
      </c>
      <c r="C2135" s="380" t="s">
        <v>6446</v>
      </c>
      <c r="D2135" s="381">
        <v>570</v>
      </c>
    </row>
    <row r="2136" spans="1:4" s="380" customFormat="1" ht="12.75" x14ac:dyDescent="0.2">
      <c r="A2136" s="380">
        <v>10890</v>
      </c>
      <c r="B2136" s="380" t="s">
        <v>8508</v>
      </c>
      <c r="C2136" s="380" t="s">
        <v>6446</v>
      </c>
      <c r="D2136" s="381">
        <v>263.07</v>
      </c>
    </row>
    <row r="2137" spans="1:4" s="380" customFormat="1" ht="12.75" x14ac:dyDescent="0.2">
      <c r="A2137" s="380">
        <v>10891</v>
      </c>
      <c r="B2137" s="380" t="s">
        <v>8509</v>
      </c>
      <c r="C2137" s="380" t="s">
        <v>6446</v>
      </c>
      <c r="D2137" s="381">
        <v>160.76</v>
      </c>
    </row>
    <row r="2138" spans="1:4" s="380" customFormat="1" ht="12.75" x14ac:dyDescent="0.2">
      <c r="A2138" s="380">
        <v>10892</v>
      </c>
      <c r="B2138" s="380" t="s">
        <v>8510</v>
      </c>
      <c r="C2138" s="380" t="s">
        <v>6446</v>
      </c>
      <c r="D2138" s="381">
        <v>190</v>
      </c>
    </row>
    <row r="2139" spans="1:4" s="380" customFormat="1" ht="12.75" x14ac:dyDescent="0.2">
      <c r="A2139" s="380">
        <v>20977</v>
      </c>
      <c r="B2139" s="380" t="s">
        <v>8511</v>
      </c>
      <c r="C2139" s="380" t="s">
        <v>6446</v>
      </c>
      <c r="D2139" s="381">
        <v>226.53</v>
      </c>
    </row>
    <row r="2140" spans="1:4" s="380" customFormat="1" ht="12.75" x14ac:dyDescent="0.2">
      <c r="A2140" s="380">
        <v>3073</v>
      </c>
      <c r="B2140" s="380" t="s">
        <v>8512</v>
      </c>
      <c r="C2140" s="380" t="s">
        <v>6446</v>
      </c>
      <c r="D2140" s="381">
        <v>228.17</v>
      </c>
    </row>
    <row r="2141" spans="1:4" s="380" customFormat="1" ht="12.75" x14ac:dyDescent="0.2">
      <c r="A2141" s="380">
        <v>3068</v>
      </c>
      <c r="B2141" s="380" t="s">
        <v>8513</v>
      </c>
      <c r="C2141" s="380" t="s">
        <v>6446</v>
      </c>
      <c r="D2141" s="381">
        <v>45.61</v>
      </c>
    </row>
    <row r="2142" spans="1:4" s="380" customFormat="1" ht="12.75" x14ac:dyDescent="0.2">
      <c r="A2142" s="380">
        <v>3074</v>
      </c>
      <c r="B2142" s="380" t="s">
        <v>8514</v>
      </c>
      <c r="C2142" s="380" t="s">
        <v>6446</v>
      </c>
      <c r="D2142" s="381">
        <v>144.05000000000001</v>
      </c>
    </row>
    <row r="2143" spans="1:4" s="380" customFormat="1" ht="12.75" x14ac:dyDescent="0.2">
      <c r="A2143" s="380">
        <v>3076</v>
      </c>
      <c r="B2143" s="380" t="s">
        <v>8515</v>
      </c>
      <c r="C2143" s="380" t="s">
        <v>6446</v>
      </c>
      <c r="D2143" s="381">
        <v>187.58</v>
      </c>
    </row>
    <row r="2144" spans="1:4" s="380" customFormat="1" ht="12.75" x14ac:dyDescent="0.2">
      <c r="A2144" s="380">
        <v>3072</v>
      </c>
      <c r="B2144" s="380" t="s">
        <v>8516</v>
      </c>
      <c r="C2144" s="380" t="s">
        <v>6446</v>
      </c>
      <c r="D2144" s="381">
        <v>47.25</v>
      </c>
    </row>
    <row r="2145" spans="1:4" s="380" customFormat="1" ht="12.75" x14ac:dyDescent="0.2">
      <c r="A2145" s="380">
        <v>3075</v>
      </c>
      <c r="B2145" s="380" t="s">
        <v>8517</v>
      </c>
      <c r="C2145" s="380" t="s">
        <v>6446</v>
      </c>
      <c r="D2145" s="381">
        <v>118.54</v>
      </c>
    </row>
    <row r="2146" spans="1:4" s="380" customFormat="1" ht="12.75" x14ac:dyDescent="0.2">
      <c r="A2146" s="380">
        <v>10780</v>
      </c>
      <c r="B2146" s="380" t="s">
        <v>8518</v>
      </c>
      <c r="C2146" s="380" t="s">
        <v>6446</v>
      </c>
      <c r="D2146" s="381">
        <v>10.02</v>
      </c>
    </row>
    <row r="2147" spans="1:4" s="380" customFormat="1" ht="12.75" x14ac:dyDescent="0.2">
      <c r="A2147" s="380">
        <v>10781</v>
      </c>
      <c r="B2147" s="380" t="s">
        <v>8519</v>
      </c>
      <c r="C2147" s="380" t="s">
        <v>6446</v>
      </c>
      <c r="D2147" s="381">
        <v>16.07</v>
      </c>
    </row>
    <row r="2148" spans="1:4" s="380" customFormat="1" ht="12.75" x14ac:dyDescent="0.2">
      <c r="A2148" s="380">
        <v>20106</v>
      </c>
      <c r="B2148" s="380" t="s">
        <v>8520</v>
      </c>
      <c r="C2148" s="380" t="s">
        <v>6446</v>
      </c>
      <c r="D2148" s="381">
        <v>5.3</v>
      </c>
    </row>
    <row r="2149" spans="1:4" s="380" customFormat="1" ht="12.75" x14ac:dyDescent="0.2">
      <c r="A2149" s="380">
        <v>20107</v>
      </c>
      <c r="B2149" s="380" t="s">
        <v>8521</v>
      </c>
      <c r="C2149" s="380" t="s">
        <v>6446</v>
      </c>
      <c r="D2149" s="381">
        <v>6.07</v>
      </c>
    </row>
    <row r="2150" spans="1:4" s="380" customFormat="1" ht="12.75" x14ac:dyDescent="0.2">
      <c r="A2150" s="380">
        <v>20108</v>
      </c>
      <c r="B2150" s="380" t="s">
        <v>8522</v>
      </c>
      <c r="C2150" s="380" t="s">
        <v>6446</v>
      </c>
      <c r="D2150" s="381">
        <v>8.01</v>
      </c>
    </row>
    <row r="2151" spans="1:4" s="380" customFormat="1" ht="12.75" x14ac:dyDescent="0.2">
      <c r="A2151" s="380">
        <v>20109</v>
      </c>
      <c r="B2151" s="380" t="s">
        <v>8523</v>
      </c>
      <c r="C2151" s="380" t="s">
        <v>6446</v>
      </c>
      <c r="D2151" s="381">
        <v>10.02</v>
      </c>
    </row>
    <row r="2152" spans="1:4" s="380" customFormat="1" ht="12.75" x14ac:dyDescent="0.2">
      <c r="A2152" s="380">
        <v>43612</v>
      </c>
      <c r="B2152" s="380" t="s">
        <v>13035</v>
      </c>
      <c r="C2152" s="380" t="s">
        <v>6454</v>
      </c>
      <c r="D2152" s="381">
        <v>79.3</v>
      </c>
    </row>
    <row r="2153" spans="1:4" s="380" customFormat="1" ht="12.75" x14ac:dyDescent="0.2">
      <c r="A2153" s="380">
        <v>43613</v>
      </c>
      <c r="B2153" s="380" t="s">
        <v>13036</v>
      </c>
      <c r="C2153" s="380" t="s">
        <v>6454</v>
      </c>
      <c r="D2153" s="381">
        <v>65.650000000000006</v>
      </c>
    </row>
    <row r="2154" spans="1:4" s="380" customFormat="1" ht="12.75" x14ac:dyDescent="0.2">
      <c r="A2154" s="380">
        <v>11480</v>
      </c>
      <c r="B2154" s="380" t="s">
        <v>15099</v>
      </c>
      <c r="C2154" s="380" t="s">
        <v>6454</v>
      </c>
      <c r="D2154" s="381">
        <v>100.74</v>
      </c>
    </row>
    <row r="2155" spans="1:4" s="380" customFormat="1" ht="12.75" x14ac:dyDescent="0.2">
      <c r="A2155" s="380">
        <v>11469</v>
      </c>
      <c r="B2155" s="380" t="s">
        <v>13037</v>
      </c>
      <c r="C2155" s="380" t="s">
        <v>6446</v>
      </c>
      <c r="D2155" s="381">
        <v>10.75</v>
      </c>
    </row>
    <row r="2156" spans="1:4" s="380" customFormat="1" ht="12.75" x14ac:dyDescent="0.2">
      <c r="A2156" s="380">
        <v>11468</v>
      </c>
      <c r="B2156" s="380" t="s">
        <v>13038</v>
      </c>
      <c r="C2156" s="380" t="s">
        <v>6446</v>
      </c>
      <c r="D2156" s="381">
        <v>10.76</v>
      </c>
    </row>
    <row r="2157" spans="1:4" s="380" customFormat="1" ht="12.75" x14ac:dyDescent="0.2">
      <c r="A2157" s="380">
        <v>11484</v>
      </c>
      <c r="B2157" s="380" t="s">
        <v>13039</v>
      </c>
      <c r="C2157" s="380" t="s">
        <v>6446</v>
      </c>
      <c r="D2157" s="381">
        <v>47.26</v>
      </c>
    </row>
    <row r="2158" spans="1:4" s="380" customFormat="1" ht="12.75" x14ac:dyDescent="0.2">
      <c r="A2158" s="380">
        <v>38155</v>
      </c>
      <c r="B2158" s="380" t="s">
        <v>13040</v>
      </c>
      <c r="C2158" s="380" t="s">
        <v>6446</v>
      </c>
      <c r="D2158" s="381">
        <v>73.38</v>
      </c>
    </row>
    <row r="2159" spans="1:4" s="380" customFormat="1" ht="12.75" x14ac:dyDescent="0.2">
      <c r="A2159" s="380">
        <v>11467</v>
      </c>
      <c r="B2159" s="380" t="s">
        <v>13041</v>
      </c>
      <c r="C2159" s="380" t="s">
        <v>6446</v>
      </c>
      <c r="D2159" s="381">
        <v>16.77</v>
      </c>
    </row>
    <row r="2160" spans="1:4" s="380" customFormat="1" ht="12.75" x14ac:dyDescent="0.2">
      <c r="A2160" s="380">
        <v>38153</v>
      </c>
      <c r="B2160" s="380" t="s">
        <v>13042</v>
      </c>
      <c r="C2160" s="380" t="s">
        <v>6454</v>
      </c>
      <c r="D2160" s="381">
        <v>42.83</v>
      </c>
    </row>
    <row r="2161" spans="1:4" s="380" customFormat="1" ht="12.75" x14ac:dyDescent="0.2">
      <c r="A2161" s="380">
        <v>43607</v>
      </c>
      <c r="B2161" s="380" t="s">
        <v>15100</v>
      </c>
      <c r="C2161" s="380" t="s">
        <v>6454</v>
      </c>
      <c r="D2161" s="381">
        <v>81.010000000000005</v>
      </c>
    </row>
    <row r="2162" spans="1:4" s="380" customFormat="1" ht="12.75" x14ac:dyDescent="0.2">
      <c r="A2162" s="380">
        <v>3080</v>
      </c>
      <c r="B2162" s="380" t="s">
        <v>13043</v>
      </c>
      <c r="C2162" s="380" t="s">
        <v>6454</v>
      </c>
      <c r="D2162" s="381">
        <v>54.47</v>
      </c>
    </row>
    <row r="2163" spans="1:4" s="380" customFormat="1" ht="12.75" x14ac:dyDescent="0.2">
      <c r="A2163" s="380">
        <v>3081</v>
      </c>
      <c r="B2163" s="380" t="s">
        <v>13044</v>
      </c>
      <c r="C2163" s="380" t="s">
        <v>6454</v>
      </c>
      <c r="D2163" s="381">
        <v>107.77</v>
      </c>
    </row>
    <row r="2164" spans="1:4" s="380" customFormat="1" ht="12.75" x14ac:dyDescent="0.2">
      <c r="A2164" s="380">
        <v>3090</v>
      </c>
      <c r="B2164" s="380" t="s">
        <v>13045</v>
      </c>
      <c r="C2164" s="380" t="s">
        <v>6454</v>
      </c>
      <c r="D2164" s="381">
        <v>48.61</v>
      </c>
    </row>
    <row r="2165" spans="1:4" s="380" customFormat="1" ht="12.75" x14ac:dyDescent="0.2">
      <c r="A2165" s="380">
        <v>43611</v>
      </c>
      <c r="B2165" s="380" t="s">
        <v>13046</v>
      </c>
      <c r="C2165" s="380" t="s">
        <v>6454</v>
      </c>
      <c r="D2165" s="381">
        <v>80.67</v>
      </c>
    </row>
    <row r="2166" spans="1:4" s="380" customFormat="1" ht="12.75" x14ac:dyDescent="0.2">
      <c r="A2166" s="380">
        <v>3103</v>
      </c>
      <c r="B2166" s="380" t="s">
        <v>13047</v>
      </c>
      <c r="C2166" s="380" t="s">
        <v>6446</v>
      </c>
      <c r="D2166" s="381">
        <v>40.31</v>
      </c>
    </row>
    <row r="2167" spans="1:4" s="380" customFormat="1" ht="12.75" x14ac:dyDescent="0.2">
      <c r="A2167" s="380">
        <v>3097</v>
      </c>
      <c r="B2167" s="380" t="s">
        <v>13048</v>
      </c>
      <c r="C2167" s="380" t="s">
        <v>6454</v>
      </c>
      <c r="D2167" s="381">
        <v>60.98</v>
      </c>
    </row>
    <row r="2168" spans="1:4" s="380" customFormat="1" ht="12.75" x14ac:dyDescent="0.2">
      <c r="A2168" s="380">
        <v>3099</v>
      </c>
      <c r="B2168" s="380" t="s">
        <v>13049</v>
      </c>
      <c r="C2168" s="380" t="s">
        <v>6454</v>
      </c>
      <c r="D2168" s="381">
        <v>97.65</v>
      </c>
    </row>
    <row r="2169" spans="1:4" s="380" customFormat="1" ht="12.75" x14ac:dyDescent="0.2">
      <c r="A2169" s="380">
        <v>38151</v>
      </c>
      <c r="B2169" s="380" t="s">
        <v>13050</v>
      </c>
      <c r="C2169" s="380" t="s">
        <v>6454</v>
      </c>
      <c r="D2169" s="381">
        <v>70.790000000000006</v>
      </c>
    </row>
    <row r="2170" spans="1:4" s="380" customFormat="1" ht="12.75" x14ac:dyDescent="0.2">
      <c r="A2170" s="380">
        <v>38152</v>
      </c>
      <c r="B2170" s="380" t="s">
        <v>13051</v>
      </c>
      <c r="C2170" s="380" t="s">
        <v>6454</v>
      </c>
      <c r="D2170" s="381">
        <v>114.2</v>
      </c>
    </row>
    <row r="2171" spans="1:4" s="380" customFormat="1" ht="12.75" x14ac:dyDescent="0.2">
      <c r="A2171" s="380">
        <v>43610</v>
      </c>
      <c r="B2171" s="380" t="s">
        <v>15101</v>
      </c>
      <c r="C2171" s="380" t="s">
        <v>6454</v>
      </c>
      <c r="D2171" s="381">
        <v>60.51</v>
      </c>
    </row>
    <row r="2172" spans="1:4" s="380" customFormat="1" ht="12.75" x14ac:dyDescent="0.2">
      <c r="A2172" s="380">
        <v>3093</v>
      </c>
      <c r="B2172" s="380" t="s">
        <v>13052</v>
      </c>
      <c r="C2172" s="380" t="s">
        <v>6454</v>
      </c>
      <c r="D2172" s="381">
        <v>97.65</v>
      </c>
    </row>
    <row r="2173" spans="1:4" s="380" customFormat="1" ht="12.75" x14ac:dyDescent="0.2">
      <c r="A2173" s="380">
        <v>38165</v>
      </c>
      <c r="B2173" s="380" t="s">
        <v>8524</v>
      </c>
      <c r="C2173" s="380" t="s">
        <v>6454</v>
      </c>
      <c r="D2173" s="381">
        <v>65.180000000000007</v>
      </c>
    </row>
    <row r="2174" spans="1:4" s="380" customFormat="1" ht="12.75" x14ac:dyDescent="0.2">
      <c r="A2174" s="380">
        <v>38177</v>
      </c>
      <c r="B2174" s="380" t="s">
        <v>13053</v>
      </c>
      <c r="C2174" s="380" t="s">
        <v>6446</v>
      </c>
      <c r="D2174" s="381">
        <v>19.37</v>
      </c>
    </row>
    <row r="2175" spans="1:4" s="380" customFormat="1" ht="12.75" x14ac:dyDescent="0.2">
      <c r="A2175" s="380">
        <v>11458</v>
      </c>
      <c r="B2175" s="380" t="s">
        <v>8525</v>
      </c>
      <c r="C2175" s="380" t="s">
        <v>6446</v>
      </c>
      <c r="D2175" s="381">
        <v>23.12</v>
      </c>
    </row>
    <row r="2176" spans="1:4" s="380" customFormat="1" ht="12.75" x14ac:dyDescent="0.2">
      <c r="A2176" s="380">
        <v>3108</v>
      </c>
      <c r="B2176" s="380" t="s">
        <v>13054</v>
      </c>
      <c r="C2176" s="380" t="s">
        <v>6446</v>
      </c>
      <c r="D2176" s="381">
        <v>98.29</v>
      </c>
    </row>
    <row r="2177" spans="1:4" s="380" customFormat="1" ht="12.75" x14ac:dyDescent="0.2">
      <c r="A2177" s="380">
        <v>3105</v>
      </c>
      <c r="B2177" s="380" t="s">
        <v>13055</v>
      </c>
      <c r="C2177" s="380" t="s">
        <v>6446</v>
      </c>
      <c r="D2177" s="381">
        <v>128.56</v>
      </c>
    </row>
    <row r="2178" spans="1:4" s="380" customFormat="1" ht="12.75" x14ac:dyDescent="0.2">
      <c r="A2178" s="380">
        <v>38178</v>
      </c>
      <c r="B2178" s="380" t="s">
        <v>13056</v>
      </c>
      <c r="C2178" s="380" t="s">
        <v>6446</v>
      </c>
      <c r="D2178" s="381">
        <v>21.31</v>
      </c>
    </row>
    <row r="2179" spans="1:4" s="380" customFormat="1" ht="12.75" x14ac:dyDescent="0.2">
      <c r="A2179" s="380">
        <v>43575</v>
      </c>
      <c r="B2179" s="380" t="s">
        <v>13057</v>
      </c>
      <c r="C2179" s="380" t="s">
        <v>6446</v>
      </c>
      <c r="D2179" s="381">
        <v>46.17</v>
      </c>
    </row>
    <row r="2180" spans="1:4" s="380" customFormat="1" ht="12.75" x14ac:dyDescent="0.2">
      <c r="A2180" s="380">
        <v>43577</v>
      </c>
      <c r="B2180" s="380" t="s">
        <v>13058</v>
      </c>
      <c r="C2180" s="380" t="s">
        <v>6446</v>
      </c>
      <c r="D2180" s="381">
        <v>80.27</v>
      </c>
    </row>
    <row r="2181" spans="1:4" s="380" customFormat="1" ht="12.75" x14ac:dyDescent="0.2">
      <c r="A2181" s="380">
        <v>43458</v>
      </c>
      <c r="B2181" s="380" t="s">
        <v>8526</v>
      </c>
      <c r="C2181" s="380" t="s">
        <v>6456</v>
      </c>
      <c r="D2181" s="381">
        <v>0.04</v>
      </c>
    </row>
    <row r="2182" spans="1:4" s="380" customFormat="1" ht="12.75" x14ac:dyDescent="0.2">
      <c r="A2182" s="380">
        <v>43470</v>
      </c>
      <c r="B2182" s="380" t="s">
        <v>8527</v>
      </c>
      <c r="C2182" s="380" t="s">
        <v>6627</v>
      </c>
      <c r="D2182" s="381">
        <v>7.9</v>
      </c>
    </row>
    <row r="2183" spans="1:4" s="380" customFormat="1" ht="12.75" x14ac:dyDescent="0.2">
      <c r="A2183" s="380">
        <v>43459</v>
      </c>
      <c r="B2183" s="380" t="s">
        <v>8528</v>
      </c>
      <c r="C2183" s="380" t="s">
        <v>6456</v>
      </c>
      <c r="D2183" s="381">
        <v>0.38</v>
      </c>
    </row>
    <row r="2184" spans="1:4" s="380" customFormat="1" ht="12.75" x14ac:dyDescent="0.2">
      <c r="A2184" s="380">
        <v>43471</v>
      </c>
      <c r="B2184" s="380" t="s">
        <v>8529</v>
      </c>
      <c r="C2184" s="380" t="s">
        <v>6627</v>
      </c>
      <c r="D2184" s="381">
        <v>71.44</v>
      </c>
    </row>
    <row r="2185" spans="1:4" s="380" customFormat="1" ht="12.75" x14ac:dyDescent="0.2">
      <c r="A2185" s="380">
        <v>43460</v>
      </c>
      <c r="B2185" s="380" t="s">
        <v>8530</v>
      </c>
      <c r="C2185" s="380" t="s">
        <v>6456</v>
      </c>
      <c r="D2185" s="381">
        <v>0.62</v>
      </c>
    </row>
    <row r="2186" spans="1:4" s="380" customFormat="1" ht="12.75" x14ac:dyDescent="0.2">
      <c r="A2186" s="380">
        <v>43472</v>
      </c>
      <c r="B2186" s="380" t="s">
        <v>8531</v>
      </c>
      <c r="C2186" s="380" t="s">
        <v>6627</v>
      </c>
      <c r="D2186" s="381">
        <v>117.38</v>
      </c>
    </row>
    <row r="2187" spans="1:4" s="380" customFormat="1" ht="12.75" x14ac:dyDescent="0.2">
      <c r="A2187" s="380">
        <v>43461</v>
      </c>
      <c r="B2187" s="380" t="s">
        <v>8532</v>
      </c>
      <c r="C2187" s="380" t="s">
        <v>6456</v>
      </c>
      <c r="D2187" s="381">
        <v>0.28000000000000003</v>
      </c>
    </row>
    <row r="2188" spans="1:4" s="380" customFormat="1" ht="12.75" x14ac:dyDescent="0.2">
      <c r="A2188" s="380">
        <v>43473</v>
      </c>
      <c r="B2188" s="380" t="s">
        <v>8533</v>
      </c>
      <c r="C2188" s="380" t="s">
        <v>6627</v>
      </c>
      <c r="D2188" s="381">
        <v>53.34</v>
      </c>
    </row>
    <row r="2189" spans="1:4" s="380" customFormat="1" ht="12.75" x14ac:dyDescent="0.2">
      <c r="A2189" s="380">
        <v>43463</v>
      </c>
      <c r="B2189" s="380" t="s">
        <v>8534</v>
      </c>
      <c r="C2189" s="380" t="s">
        <v>6456</v>
      </c>
      <c r="D2189" s="381">
        <v>0.08</v>
      </c>
    </row>
    <row r="2190" spans="1:4" s="380" customFormat="1" ht="12.75" x14ac:dyDescent="0.2">
      <c r="A2190" s="380">
        <v>43475</v>
      </c>
      <c r="B2190" s="380" t="s">
        <v>8535</v>
      </c>
      <c r="C2190" s="380" t="s">
        <v>6627</v>
      </c>
      <c r="D2190" s="381">
        <v>14.97</v>
      </c>
    </row>
    <row r="2191" spans="1:4" s="380" customFormat="1" ht="12.75" x14ac:dyDescent="0.2">
      <c r="A2191" s="380">
        <v>43462</v>
      </c>
      <c r="B2191" s="380" t="s">
        <v>8536</v>
      </c>
      <c r="C2191" s="380" t="s">
        <v>6456</v>
      </c>
      <c r="D2191" s="381">
        <v>0.01</v>
      </c>
    </row>
    <row r="2192" spans="1:4" s="380" customFormat="1" ht="12.75" x14ac:dyDescent="0.2">
      <c r="A2192" s="380">
        <v>43474</v>
      </c>
      <c r="B2192" s="380" t="s">
        <v>8537</v>
      </c>
      <c r="C2192" s="380" t="s">
        <v>6627</v>
      </c>
      <c r="D2192" s="381">
        <v>1.6</v>
      </c>
    </row>
    <row r="2193" spans="1:4" s="380" customFormat="1" ht="12.75" x14ac:dyDescent="0.2">
      <c r="A2193" s="380">
        <v>43464</v>
      </c>
      <c r="B2193" s="380" t="s">
        <v>8538</v>
      </c>
      <c r="C2193" s="380" t="s">
        <v>6456</v>
      </c>
      <c r="D2193" s="381">
        <v>0.01</v>
      </c>
    </row>
    <row r="2194" spans="1:4" s="380" customFormat="1" ht="12.75" x14ac:dyDescent="0.2">
      <c r="A2194" s="380">
        <v>43476</v>
      </c>
      <c r="B2194" s="380" t="s">
        <v>8539</v>
      </c>
      <c r="C2194" s="380" t="s">
        <v>6627</v>
      </c>
      <c r="D2194" s="381">
        <v>0.01</v>
      </c>
    </row>
    <row r="2195" spans="1:4" s="380" customFormat="1" ht="12.75" x14ac:dyDescent="0.2">
      <c r="A2195" s="380">
        <v>43465</v>
      </c>
      <c r="B2195" s="380" t="s">
        <v>8540</v>
      </c>
      <c r="C2195" s="380" t="s">
        <v>6456</v>
      </c>
      <c r="D2195" s="381">
        <v>0.57999999999999996</v>
      </c>
    </row>
    <row r="2196" spans="1:4" s="380" customFormat="1" ht="12.75" x14ac:dyDescent="0.2">
      <c r="A2196" s="380">
        <v>43477</v>
      </c>
      <c r="B2196" s="380" t="s">
        <v>8541</v>
      </c>
      <c r="C2196" s="380" t="s">
        <v>6627</v>
      </c>
      <c r="D2196" s="381">
        <v>110.22</v>
      </c>
    </row>
    <row r="2197" spans="1:4" s="380" customFormat="1" ht="12.75" x14ac:dyDescent="0.2">
      <c r="A2197" s="380">
        <v>43466</v>
      </c>
      <c r="B2197" s="380" t="s">
        <v>8542</v>
      </c>
      <c r="C2197" s="380" t="s">
        <v>6456</v>
      </c>
      <c r="D2197" s="381">
        <v>1.27</v>
      </c>
    </row>
    <row r="2198" spans="1:4" s="380" customFormat="1" ht="12.75" x14ac:dyDescent="0.2">
      <c r="A2198" s="380">
        <v>43478</v>
      </c>
      <c r="B2198" s="380" t="s">
        <v>8543</v>
      </c>
      <c r="C2198" s="380" t="s">
        <v>6627</v>
      </c>
      <c r="D2198" s="381">
        <v>240.1</v>
      </c>
    </row>
    <row r="2199" spans="1:4" s="380" customFormat="1" ht="12.75" x14ac:dyDescent="0.2">
      <c r="A2199" s="380">
        <v>43467</v>
      </c>
      <c r="B2199" s="380" t="s">
        <v>8544</v>
      </c>
      <c r="C2199" s="380" t="s">
        <v>6456</v>
      </c>
      <c r="D2199" s="381">
        <v>0.41</v>
      </c>
    </row>
    <row r="2200" spans="1:4" s="380" customFormat="1" ht="12.75" x14ac:dyDescent="0.2">
      <c r="A2200" s="380">
        <v>43479</v>
      </c>
      <c r="B2200" s="380" t="s">
        <v>8545</v>
      </c>
      <c r="C2200" s="380" t="s">
        <v>6627</v>
      </c>
      <c r="D2200" s="381">
        <v>76.97</v>
      </c>
    </row>
    <row r="2201" spans="1:4" s="380" customFormat="1" ht="12.75" x14ac:dyDescent="0.2">
      <c r="A2201" s="380">
        <v>43468</v>
      </c>
      <c r="B2201" s="380" t="s">
        <v>8546</v>
      </c>
      <c r="C2201" s="380" t="s">
        <v>6456</v>
      </c>
      <c r="D2201" s="381">
        <v>0.89</v>
      </c>
    </row>
    <row r="2202" spans="1:4" s="380" customFormat="1" ht="12.75" x14ac:dyDescent="0.2">
      <c r="A2202" s="380">
        <v>43480</v>
      </c>
      <c r="B2202" s="380" t="s">
        <v>8547</v>
      </c>
      <c r="C2202" s="380" t="s">
        <v>6627</v>
      </c>
      <c r="D2202" s="381">
        <v>167.28</v>
      </c>
    </row>
    <row r="2203" spans="1:4" s="380" customFormat="1" ht="12.75" x14ac:dyDescent="0.2">
      <c r="A2203" s="380">
        <v>43469</v>
      </c>
      <c r="B2203" s="380" t="s">
        <v>8548</v>
      </c>
      <c r="C2203" s="380" t="s">
        <v>6456</v>
      </c>
      <c r="D2203" s="381">
        <v>0.06</v>
      </c>
    </row>
    <row r="2204" spans="1:4" s="380" customFormat="1" ht="12.75" x14ac:dyDescent="0.2">
      <c r="A2204" s="380">
        <v>43481</v>
      </c>
      <c r="B2204" s="380" t="s">
        <v>8549</v>
      </c>
      <c r="C2204" s="380" t="s">
        <v>6627</v>
      </c>
      <c r="D2204" s="381">
        <v>10.78</v>
      </c>
    </row>
    <row r="2205" spans="1:4" s="380" customFormat="1" ht="12.75" x14ac:dyDescent="0.2">
      <c r="A2205" s="380">
        <v>3119</v>
      </c>
      <c r="B2205" s="380" t="s">
        <v>13059</v>
      </c>
      <c r="C2205" s="380" t="s">
        <v>6446</v>
      </c>
      <c r="D2205" s="381">
        <v>2.5</v>
      </c>
    </row>
    <row r="2206" spans="1:4" s="380" customFormat="1" ht="12.75" x14ac:dyDescent="0.2">
      <c r="A2206" s="380">
        <v>3122</v>
      </c>
      <c r="B2206" s="380" t="s">
        <v>13060</v>
      </c>
      <c r="C2206" s="380" t="s">
        <v>6446</v>
      </c>
      <c r="D2206" s="381">
        <v>5.09</v>
      </c>
    </row>
    <row r="2207" spans="1:4" s="380" customFormat="1" ht="12.75" x14ac:dyDescent="0.2">
      <c r="A2207" s="380">
        <v>3121</v>
      </c>
      <c r="B2207" s="380" t="s">
        <v>13061</v>
      </c>
      <c r="C2207" s="380" t="s">
        <v>6446</v>
      </c>
      <c r="D2207" s="381">
        <v>5.77</v>
      </c>
    </row>
    <row r="2208" spans="1:4" s="380" customFormat="1" ht="12.75" x14ac:dyDescent="0.2">
      <c r="A2208" s="380">
        <v>3120</v>
      </c>
      <c r="B2208" s="380" t="s">
        <v>13062</v>
      </c>
      <c r="C2208" s="380" t="s">
        <v>6446</v>
      </c>
      <c r="D2208" s="381">
        <v>10.94</v>
      </c>
    </row>
    <row r="2209" spans="1:4" s="380" customFormat="1" ht="12.75" x14ac:dyDescent="0.2">
      <c r="A2209" s="380">
        <v>11455</v>
      </c>
      <c r="B2209" s="380" t="s">
        <v>13063</v>
      </c>
      <c r="C2209" s="380" t="s">
        <v>6446</v>
      </c>
      <c r="D2209" s="381">
        <v>15.83</v>
      </c>
    </row>
    <row r="2210" spans="1:4" s="380" customFormat="1" ht="12.75" x14ac:dyDescent="0.2">
      <c r="A2210" s="380">
        <v>11456</v>
      </c>
      <c r="B2210" s="380" t="s">
        <v>13064</v>
      </c>
      <c r="C2210" s="380" t="s">
        <v>6446</v>
      </c>
      <c r="D2210" s="381">
        <v>18.920000000000002</v>
      </c>
    </row>
    <row r="2211" spans="1:4" s="380" customFormat="1" ht="12.75" x14ac:dyDescent="0.2">
      <c r="A2211" s="380">
        <v>3107</v>
      </c>
      <c r="B2211" s="380" t="s">
        <v>13065</v>
      </c>
      <c r="C2211" s="380" t="s">
        <v>6446</v>
      </c>
      <c r="D2211" s="381">
        <v>7.98</v>
      </c>
    </row>
    <row r="2212" spans="1:4" s="380" customFormat="1" ht="12.75" x14ac:dyDescent="0.2">
      <c r="A2212" s="380">
        <v>43583</v>
      </c>
      <c r="B2212" s="380" t="s">
        <v>13066</v>
      </c>
      <c r="C2212" s="380" t="s">
        <v>6446</v>
      </c>
      <c r="D2212" s="381">
        <v>9</v>
      </c>
    </row>
    <row r="2213" spans="1:4" s="380" customFormat="1" ht="12.75" x14ac:dyDescent="0.2">
      <c r="A2213" s="380">
        <v>43586</v>
      </c>
      <c r="B2213" s="380" t="s">
        <v>13067</v>
      </c>
      <c r="C2213" s="380" t="s">
        <v>6446</v>
      </c>
      <c r="D2213" s="381">
        <v>9.2200000000000006</v>
      </c>
    </row>
    <row r="2214" spans="1:4" s="380" customFormat="1" ht="12.75" x14ac:dyDescent="0.2">
      <c r="A2214" s="380">
        <v>11461</v>
      </c>
      <c r="B2214" s="380" t="s">
        <v>13068</v>
      </c>
      <c r="C2214" s="380" t="s">
        <v>6446</v>
      </c>
      <c r="D2214" s="381">
        <v>10.050000000000001</v>
      </c>
    </row>
    <row r="2215" spans="1:4" s="380" customFormat="1" ht="12.75" x14ac:dyDescent="0.2">
      <c r="A2215" s="380">
        <v>43587</v>
      </c>
      <c r="B2215" s="380" t="s">
        <v>13069</v>
      </c>
      <c r="C2215" s="380" t="s">
        <v>6446</v>
      </c>
      <c r="D2215" s="381">
        <v>11.6</v>
      </c>
    </row>
    <row r="2216" spans="1:4" s="380" customFormat="1" ht="12.75" x14ac:dyDescent="0.2">
      <c r="A2216" s="380">
        <v>3106</v>
      </c>
      <c r="B2216" s="380" t="s">
        <v>13070</v>
      </c>
      <c r="C2216" s="380" t="s">
        <v>6446</v>
      </c>
      <c r="D2216" s="381">
        <v>14.71</v>
      </c>
    </row>
    <row r="2217" spans="1:4" s="380" customFormat="1" ht="12.75" x14ac:dyDescent="0.2">
      <c r="A2217" s="380">
        <v>25951</v>
      </c>
      <c r="B2217" s="380" t="s">
        <v>8550</v>
      </c>
      <c r="C2217" s="380" t="s">
        <v>6462</v>
      </c>
      <c r="D2217" s="381">
        <v>4.8099999999999996</v>
      </c>
    </row>
    <row r="2218" spans="1:4" s="380" customFormat="1" ht="12.75" x14ac:dyDescent="0.2">
      <c r="A2218" s="380">
        <v>3123</v>
      </c>
      <c r="B2218" s="380" t="s">
        <v>8551</v>
      </c>
      <c r="C2218" s="380" t="s">
        <v>6462</v>
      </c>
      <c r="D2218" s="381">
        <v>4.49</v>
      </c>
    </row>
    <row r="2219" spans="1:4" s="380" customFormat="1" ht="12.75" x14ac:dyDescent="0.2">
      <c r="A2219" s="380">
        <v>38125</v>
      </c>
      <c r="B2219" s="380" t="s">
        <v>8552</v>
      </c>
      <c r="C2219" s="380" t="s">
        <v>6462</v>
      </c>
      <c r="D2219" s="381">
        <v>1.25</v>
      </c>
    </row>
    <row r="2220" spans="1:4" s="380" customFormat="1" ht="12.75" x14ac:dyDescent="0.2">
      <c r="A2220" s="380">
        <v>39014</v>
      </c>
      <c r="B2220" s="380" t="s">
        <v>8553</v>
      </c>
      <c r="C2220" s="380" t="s">
        <v>6462</v>
      </c>
      <c r="D2220" s="381">
        <v>9.19</v>
      </c>
    </row>
    <row r="2221" spans="1:4" s="380" customFormat="1" ht="12.75" x14ac:dyDescent="0.2">
      <c r="A2221" s="380">
        <v>39365</v>
      </c>
      <c r="B2221" s="380" t="s">
        <v>8554</v>
      </c>
      <c r="C2221" s="380" t="s">
        <v>6446</v>
      </c>
      <c r="D2221" s="382">
        <v>1262.19</v>
      </c>
    </row>
    <row r="2222" spans="1:4" s="380" customFormat="1" ht="12.75" x14ac:dyDescent="0.2">
      <c r="A2222" s="380">
        <v>39366</v>
      </c>
      <c r="B2222" s="380" t="s">
        <v>8555</v>
      </c>
      <c r="C2222" s="380" t="s">
        <v>6446</v>
      </c>
      <c r="D2222" s="382">
        <v>3231.75</v>
      </c>
    </row>
    <row r="2223" spans="1:4" s="380" customFormat="1" ht="12.75" x14ac:dyDescent="0.2">
      <c r="A2223" s="380">
        <v>39367</v>
      </c>
      <c r="B2223" s="380" t="s">
        <v>8556</v>
      </c>
      <c r="C2223" s="380" t="s">
        <v>6446</v>
      </c>
      <c r="D2223" s="382">
        <v>4417.21</v>
      </c>
    </row>
    <row r="2224" spans="1:4" s="380" customFormat="1" ht="12.75" x14ac:dyDescent="0.2">
      <c r="A2224" s="380">
        <v>37394</v>
      </c>
      <c r="B2224" s="380" t="s">
        <v>8557</v>
      </c>
      <c r="C2224" s="380" t="s">
        <v>8558</v>
      </c>
      <c r="D2224" s="381">
        <v>42.15</v>
      </c>
    </row>
    <row r="2225" spans="1:4" s="380" customFormat="1" ht="12.75" x14ac:dyDescent="0.2">
      <c r="A2225" s="380">
        <v>14146</v>
      </c>
      <c r="B2225" s="380" t="s">
        <v>8559</v>
      </c>
      <c r="C2225" s="380" t="s">
        <v>8558</v>
      </c>
      <c r="D2225" s="381">
        <v>67.790000000000006</v>
      </c>
    </row>
    <row r="2226" spans="1:4" s="380" customFormat="1" ht="12.75" x14ac:dyDescent="0.2">
      <c r="A2226" s="380">
        <v>38134</v>
      </c>
      <c r="B2226" s="380" t="s">
        <v>8560</v>
      </c>
      <c r="C2226" s="380" t="s">
        <v>6462</v>
      </c>
      <c r="D2226" s="381">
        <v>81.75</v>
      </c>
    </row>
    <row r="2227" spans="1:4" s="380" customFormat="1" ht="12.75" x14ac:dyDescent="0.2">
      <c r="A2227" s="380">
        <v>38132</v>
      </c>
      <c r="B2227" s="380" t="s">
        <v>8561</v>
      </c>
      <c r="C2227" s="380" t="s">
        <v>6462</v>
      </c>
      <c r="D2227" s="381">
        <v>83.38</v>
      </c>
    </row>
    <row r="2228" spans="1:4" s="380" customFormat="1" ht="12.75" x14ac:dyDescent="0.2">
      <c r="A2228" s="380">
        <v>38133</v>
      </c>
      <c r="B2228" s="380" t="s">
        <v>8562</v>
      </c>
      <c r="C2228" s="380" t="s">
        <v>6462</v>
      </c>
      <c r="D2228" s="381">
        <v>80.650000000000006</v>
      </c>
    </row>
    <row r="2229" spans="1:4" s="380" customFormat="1" ht="12.75" x14ac:dyDescent="0.2">
      <c r="A2229" s="380">
        <v>938</v>
      </c>
      <c r="B2229" s="380" t="s">
        <v>8563</v>
      </c>
      <c r="C2229" s="380" t="s">
        <v>6465</v>
      </c>
      <c r="D2229" s="381">
        <v>1.59</v>
      </c>
    </row>
    <row r="2230" spans="1:4" s="380" customFormat="1" ht="12.75" x14ac:dyDescent="0.2">
      <c r="A2230" s="380">
        <v>937</v>
      </c>
      <c r="B2230" s="380" t="s">
        <v>8564</v>
      </c>
      <c r="C2230" s="380" t="s">
        <v>6465</v>
      </c>
      <c r="D2230" s="381">
        <v>9.84</v>
      </c>
    </row>
    <row r="2231" spans="1:4" s="380" customFormat="1" ht="12.75" x14ac:dyDescent="0.2">
      <c r="A2231" s="380">
        <v>939</v>
      </c>
      <c r="B2231" s="380" t="s">
        <v>8565</v>
      </c>
      <c r="C2231" s="380" t="s">
        <v>6465</v>
      </c>
      <c r="D2231" s="381">
        <v>2.5499999999999998</v>
      </c>
    </row>
    <row r="2232" spans="1:4" s="380" customFormat="1" ht="12.75" x14ac:dyDescent="0.2">
      <c r="A2232" s="380">
        <v>944</v>
      </c>
      <c r="B2232" s="380" t="s">
        <v>8566</v>
      </c>
      <c r="C2232" s="380" t="s">
        <v>6465</v>
      </c>
      <c r="D2232" s="381">
        <v>4.3499999999999996</v>
      </c>
    </row>
    <row r="2233" spans="1:4" s="380" customFormat="1" ht="12.75" x14ac:dyDescent="0.2">
      <c r="A2233" s="380">
        <v>940</v>
      </c>
      <c r="B2233" s="380" t="s">
        <v>8567</v>
      </c>
      <c r="C2233" s="380" t="s">
        <v>6465</v>
      </c>
      <c r="D2233" s="381">
        <v>6.02</v>
      </c>
    </row>
    <row r="2234" spans="1:4" s="380" customFormat="1" ht="12.75" x14ac:dyDescent="0.2">
      <c r="A2234" s="380">
        <v>936</v>
      </c>
      <c r="B2234" s="380" t="s">
        <v>8568</v>
      </c>
      <c r="C2234" s="380" t="s">
        <v>6465</v>
      </c>
      <c r="D2234" s="381">
        <v>1.5</v>
      </c>
    </row>
    <row r="2235" spans="1:4" s="380" customFormat="1" ht="12.75" x14ac:dyDescent="0.2">
      <c r="A2235" s="380">
        <v>935</v>
      </c>
      <c r="B2235" s="380" t="s">
        <v>8569</v>
      </c>
      <c r="C2235" s="380" t="s">
        <v>6465</v>
      </c>
      <c r="D2235" s="381">
        <v>1.1399999999999999</v>
      </c>
    </row>
    <row r="2236" spans="1:4" s="380" customFormat="1" ht="12.75" x14ac:dyDescent="0.2">
      <c r="A2236" s="380">
        <v>44397</v>
      </c>
      <c r="B2236" s="380" t="s">
        <v>15102</v>
      </c>
      <c r="C2236" s="380" t="s">
        <v>6465</v>
      </c>
      <c r="D2236" s="381">
        <v>3.12</v>
      </c>
    </row>
    <row r="2237" spans="1:4" s="380" customFormat="1" ht="12.75" x14ac:dyDescent="0.2">
      <c r="A2237" s="380">
        <v>406</v>
      </c>
      <c r="B2237" s="380" t="s">
        <v>8570</v>
      </c>
      <c r="C2237" s="380" t="s">
        <v>6446</v>
      </c>
      <c r="D2237" s="381">
        <v>68.59</v>
      </c>
    </row>
    <row r="2238" spans="1:4" s="380" customFormat="1" ht="12.75" x14ac:dyDescent="0.2">
      <c r="A2238" s="380">
        <v>42529</v>
      </c>
      <c r="B2238" s="380" t="s">
        <v>8571</v>
      </c>
      <c r="C2238" s="380" t="s">
        <v>6465</v>
      </c>
      <c r="D2238" s="381">
        <v>0.98</v>
      </c>
    </row>
    <row r="2239" spans="1:4" s="380" customFormat="1" ht="12.75" x14ac:dyDescent="0.2">
      <c r="A2239" s="380">
        <v>39634</v>
      </c>
      <c r="B2239" s="380" t="s">
        <v>8572</v>
      </c>
      <c r="C2239" s="380" t="s">
        <v>6465</v>
      </c>
      <c r="D2239" s="381">
        <v>6.82</v>
      </c>
    </row>
    <row r="2240" spans="1:4" s="380" customFormat="1" ht="12.75" x14ac:dyDescent="0.2">
      <c r="A2240" s="380">
        <v>39701</v>
      </c>
      <c r="B2240" s="380" t="s">
        <v>8573</v>
      </c>
      <c r="C2240" s="380" t="s">
        <v>6446</v>
      </c>
      <c r="D2240" s="381">
        <v>74.48</v>
      </c>
    </row>
    <row r="2241" spans="1:4" s="380" customFormat="1" ht="12.75" x14ac:dyDescent="0.2">
      <c r="A2241" s="380">
        <v>12815</v>
      </c>
      <c r="B2241" s="380" t="s">
        <v>8574</v>
      </c>
      <c r="C2241" s="380" t="s">
        <v>6446</v>
      </c>
      <c r="D2241" s="381">
        <v>9.59</v>
      </c>
    </row>
    <row r="2242" spans="1:4" s="380" customFormat="1" ht="12.75" x14ac:dyDescent="0.2">
      <c r="A2242" s="380">
        <v>407</v>
      </c>
      <c r="B2242" s="380" t="s">
        <v>8575</v>
      </c>
      <c r="C2242" s="380" t="s">
        <v>6462</v>
      </c>
      <c r="D2242" s="381">
        <v>56</v>
      </c>
    </row>
    <row r="2243" spans="1:4" s="380" customFormat="1" ht="12.75" x14ac:dyDescent="0.2">
      <c r="A2243" s="380">
        <v>39431</v>
      </c>
      <c r="B2243" s="380" t="s">
        <v>8576</v>
      </c>
      <c r="C2243" s="380" t="s">
        <v>6465</v>
      </c>
      <c r="D2243" s="381">
        <v>0.15</v>
      </c>
    </row>
    <row r="2244" spans="1:4" s="380" customFormat="1" ht="12.75" x14ac:dyDescent="0.2">
      <c r="A2244" s="380">
        <v>39432</v>
      </c>
      <c r="B2244" s="380" t="s">
        <v>8577</v>
      </c>
      <c r="C2244" s="380" t="s">
        <v>6465</v>
      </c>
      <c r="D2244" s="381">
        <v>1.97</v>
      </c>
    </row>
    <row r="2245" spans="1:4" s="380" customFormat="1" ht="12.75" x14ac:dyDescent="0.2">
      <c r="A2245" s="380">
        <v>20111</v>
      </c>
      <c r="B2245" s="380" t="s">
        <v>8578</v>
      </c>
      <c r="C2245" s="380" t="s">
        <v>6446</v>
      </c>
      <c r="D2245" s="381">
        <v>9.9</v>
      </c>
    </row>
    <row r="2246" spans="1:4" s="380" customFormat="1" ht="12.75" x14ac:dyDescent="0.2">
      <c r="A2246" s="380">
        <v>21127</v>
      </c>
      <c r="B2246" s="380" t="s">
        <v>8579</v>
      </c>
      <c r="C2246" s="380" t="s">
        <v>6446</v>
      </c>
      <c r="D2246" s="381">
        <v>3.74</v>
      </c>
    </row>
    <row r="2247" spans="1:4" s="380" customFormat="1" ht="12.75" x14ac:dyDescent="0.2">
      <c r="A2247" s="380">
        <v>404</v>
      </c>
      <c r="B2247" s="380" t="s">
        <v>8580</v>
      </c>
      <c r="C2247" s="380" t="s">
        <v>6465</v>
      </c>
      <c r="D2247" s="381">
        <v>1.35</v>
      </c>
    </row>
    <row r="2248" spans="1:4" s="380" customFormat="1" ht="12.75" x14ac:dyDescent="0.2">
      <c r="A2248" s="380">
        <v>14151</v>
      </c>
      <c r="B2248" s="380" t="s">
        <v>8581</v>
      </c>
      <c r="C2248" s="380" t="s">
        <v>6446</v>
      </c>
      <c r="D2248" s="381">
        <v>48.72</v>
      </c>
    </row>
    <row r="2249" spans="1:4" s="380" customFormat="1" ht="12.75" x14ac:dyDescent="0.2">
      <c r="A2249" s="380">
        <v>14153</v>
      </c>
      <c r="B2249" s="380" t="s">
        <v>8582</v>
      </c>
      <c r="C2249" s="380" t="s">
        <v>6446</v>
      </c>
      <c r="D2249" s="381">
        <v>55.07</v>
      </c>
    </row>
    <row r="2250" spans="1:4" s="380" customFormat="1" ht="12.75" x14ac:dyDescent="0.2">
      <c r="A2250" s="380">
        <v>14152</v>
      </c>
      <c r="B2250" s="380" t="s">
        <v>8583</v>
      </c>
      <c r="C2250" s="380" t="s">
        <v>6446</v>
      </c>
      <c r="D2250" s="381">
        <v>42.28</v>
      </c>
    </row>
    <row r="2251" spans="1:4" s="380" customFormat="1" ht="12.75" x14ac:dyDescent="0.2">
      <c r="A2251" s="380">
        <v>14154</v>
      </c>
      <c r="B2251" s="380" t="s">
        <v>8584</v>
      </c>
      <c r="C2251" s="380" t="s">
        <v>6446</v>
      </c>
      <c r="D2251" s="381">
        <v>147.99</v>
      </c>
    </row>
    <row r="2252" spans="1:4" s="380" customFormat="1" ht="12.75" x14ac:dyDescent="0.2">
      <c r="A2252" s="380">
        <v>3146</v>
      </c>
      <c r="B2252" s="380" t="s">
        <v>8585</v>
      </c>
      <c r="C2252" s="380" t="s">
        <v>6446</v>
      </c>
      <c r="D2252" s="381">
        <v>3.5</v>
      </c>
    </row>
    <row r="2253" spans="1:4" s="380" customFormat="1" ht="12.75" x14ac:dyDescent="0.2">
      <c r="A2253" s="380">
        <v>3143</v>
      </c>
      <c r="B2253" s="380" t="s">
        <v>8586</v>
      </c>
      <c r="C2253" s="380" t="s">
        <v>6446</v>
      </c>
      <c r="D2253" s="381">
        <v>7.96</v>
      </c>
    </row>
    <row r="2254" spans="1:4" s="380" customFormat="1" ht="12.75" x14ac:dyDescent="0.2">
      <c r="A2254" s="380">
        <v>3148</v>
      </c>
      <c r="B2254" s="380" t="s">
        <v>8587</v>
      </c>
      <c r="C2254" s="380" t="s">
        <v>6446</v>
      </c>
      <c r="D2254" s="381">
        <v>12.9</v>
      </c>
    </row>
    <row r="2255" spans="1:4" s="380" customFormat="1" ht="12.75" x14ac:dyDescent="0.2">
      <c r="A2255" s="380">
        <v>4310</v>
      </c>
      <c r="B2255" s="380" t="s">
        <v>8588</v>
      </c>
      <c r="C2255" s="380" t="s">
        <v>6446</v>
      </c>
      <c r="D2255" s="381">
        <v>3.35</v>
      </c>
    </row>
    <row r="2256" spans="1:4" s="380" customFormat="1" ht="12.75" x14ac:dyDescent="0.2">
      <c r="A2256" s="380">
        <v>4311</v>
      </c>
      <c r="B2256" s="380" t="s">
        <v>8589</v>
      </c>
      <c r="C2256" s="380" t="s">
        <v>6446</v>
      </c>
      <c r="D2256" s="381">
        <v>2.36</v>
      </c>
    </row>
    <row r="2257" spans="1:4" s="380" customFormat="1" ht="12.75" x14ac:dyDescent="0.2">
      <c r="A2257" s="380">
        <v>4312</v>
      </c>
      <c r="B2257" s="380" t="s">
        <v>8590</v>
      </c>
      <c r="C2257" s="380" t="s">
        <v>6446</v>
      </c>
      <c r="D2257" s="381">
        <v>3.31</v>
      </c>
    </row>
    <row r="2258" spans="1:4" s="380" customFormat="1" ht="12.75" x14ac:dyDescent="0.2">
      <c r="A2258" s="380">
        <v>13261</v>
      </c>
      <c r="B2258" s="380" t="s">
        <v>8591</v>
      </c>
      <c r="C2258" s="380" t="s">
        <v>6446</v>
      </c>
      <c r="D2258" s="381">
        <v>2.82</v>
      </c>
    </row>
    <row r="2259" spans="1:4" s="380" customFormat="1" ht="12.75" x14ac:dyDescent="0.2">
      <c r="A2259" s="380">
        <v>3255</v>
      </c>
      <c r="B2259" s="380" t="s">
        <v>8592</v>
      </c>
      <c r="C2259" s="380" t="s">
        <v>6446</v>
      </c>
      <c r="D2259" s="381">
        <v>8.19</v>
      </c>
    </row>
    <row r="2260" spans="1:4" s="380" customFormat="1" ht="12.75" x14ac:dyDescent="0.2">
      <c r="A2260" s="380">
        <v>3254</v>
      </c>
      <c r="B2260" s="380" t="s">
        <v>8593</v>
      </c>
      <c r="C2260" s="380" t="s">
        <v>6446</v>
      </c>
      <c r="D2260" s="381">
        <v>133.01</v>
      </c>
    </row>
    <row r="2261" spans="1:4" s="380" customFormat="1" ht="12.75" x14ac:dyDescent="0.2">
      <c r="A2261" s="380">
        <v>3259</v>
      </c>
      <c r="B2261" s="380" t="s">
        <v>8594</v>
      </c>
      <c r="C2261" s="380" t="s">
        <v>6446</v>
      </c>
      <c r="D2261" s="381">
        <v>15.98</v>
      </c>
    </row>
    <row r="2262" spans="1:4" s="380" customFormat="1" ht="12.75" x14ac:dyDescent="0.2">
      <c r="A2262" s="380">
        <v>3258</v>
      </c>
      <c r="B2262" s="380" t="s">
        <v>8595</v>
      </c>
      <c r="C2262" s="380" t="s">
        <v>6446</v>
      </c>
      <c r="D2262" s="381">
        <v>9.66</v>
      </c>
    </row>
    <row r="2263" spans="1:4" s="380" customFormat="1" ht="12.75" x14ac:dyDescent="0.2">
      <c r="A2263" s="380">
        <v>3251</v>
      </c>
      <c r="B2263" s="380" t="s">
        <v>8596</v>
      </c>
      <c r="C2263" s="380" t="s">
        <v>6446</v>
      </c>
      <c r="D2263" s="381">
        <v>5.69</v>
      </c>
    </row>
    <row r="2264" spans="1:4" s="380" customFormat="1" ht="12.75" x14ac:dyDescent="0.2">
      <c r="A2264" s="380">
        <v>3256</v>
      </c>
      <c r="B2264" s="380" t="s">
        <v>8597</v>
      </c>
      <c r="C2264" s="380" t="s">
        <v>6446</v>
      </c>
      <c r="D2264" s="381">
        <v>10.78</v>
      </c>
    </row>
    <row r="2265" spans="1:4" s="380" customFormat="1" ht="12.75" x14ac:dyDescent="0.2">
      <c r="A2265" s="380">
        <v>3261</v>
      </c>
      <c r="B2265" s="380" t="s">
        <v>8598</v>
      </c>
      <c r="C2265" s="380" t="s">
        <v>6446</v>
      </c>
      <c r="D2265" s="381">
        <v>117.63</v>
      </c>
    </row>
    <row r="2266" spans="1:4" s="380" customFormat="1" ht="12.75" x14ac:dyDescent="0.2">
      <c r="A2266" s="380">
        <v>3260</v>
      </c>
      <c r="B2266" s="380" t="s">
        <v>8599</v>
      </c>
      <c r="C2266" s="380" t="s">
        <v>6446</v>
      </c>
      <c r="D2266" s="381">
        <v>20.21</v>
      </c>
    </row>
    <row r="2267" spans="1:4" s="380" customFormat="1" ht="12.75" x14ac:dyDescent="0.2">
      <c r="A2267" s="380">
        <v>3272</v>
      </c>
      <c r="B2267" s="380" t="s">
        <v>8600</v>
      </c>
      <c r="C2267" s="380" t="s">
        <v>6446</v>
      </c>
      <c r="D2267" s="381">
        <v>51.1</v>
      </c>
    </row>
    <row r="2268" spans="1:4" s="380" customFormat="1" ht="12.75" x14ac:dyDescent="0.2">
      <c r="A2268" s="380">
        <v>3265</v>
      </c>
      <c r="B2268" s="380" t="s">
        <v>8601</v>
      </c>
      <c r="C2268" s="380" t="s">
        <v>6446</v>
      </c>
      <c r="D2268" s="381">
        <v>40.6</v>
      </c>
    </row>
    <row r="2269" spans="1:4" s="380" customFormat="1" ht="12.75" x14ac:dyDescent="0.2">
      <c r="A2269" s="380">
        <v>3262</v>
      </c>
      <c r="B2269" s="380" t="s">
        <v>8602</v>
      </c>
      <c r="C2269" s="380" t="s">
        <v>6446</v>
      </c>
      <c r="D2269" s="381">
        <v>17.77</v>
      </c>
    </row>
    <row r="2270" spans="1:4" s="380" customFormat="1" ht="12.75" x14ac:dyDescent="0.2">
      <c r="A2270" s="380">
        <v>3264</v>
      </c>
      <c r="B2270" s="380" t="s">
        <v>8603</v>
      </c>
      <c r="C2270" s="380" t="s">
        <v>6446</v>
      </c>
      <c r="D2270" s="381">
        <v>29.19</v>
      </c>
    </row>
    <row r="2271" spans="1:4" s="380" customFormat="1" ht="12.75" x14ac:dyDescent="0.2">
      <c r="A2271" s="380">
        <v>3267</v>
      </c>
      <c r="B2271" s="380" t="s">
        <v>8604</v>
      </c>
      <c r="C2271" s="380" t="s">
        <v>6446</v>
      </c>
      <c r="D2271" s="381">
        <v>95.34</v>
      </c>
    </row>
    <row r="2272" spans="1:4" s="380" customFormat="1" ht="12.75" x14ac:dyDescent="0.2">
      <c r="A2272" s="380">
        <v>3266</v>
      </c>
      <c r="B2272" s="380" t="s">
        <v>8605</v>
      </c>
      <c r="C2272" s="380" t="s">
        <v>6446</v>
      </c>
      <c r="D2272" s="381">
        <v>60.66</v>
      </c>
    </row>
    <row r="2273" spans="1:4" s="380" customFormat="1" ht="12.75" x14ac:dyDescent="0.2">
      <c r="A2273" s="380">
        <v>3263</v>
      </c>
      <c r="B2273" s="380" t="s">
        <v>8606</v>
      </c>
      <c r="C2273" s="380" t="s">
        <v>6446</v>
      </c>
      <c r="D2273" s="381">
        <v>24.28</v>
      </c>
    </row>
    <row r="2274" spans="1:4" s="380" customFormat="1" ht="12.75" x14ac:dyDescent="0.2">
      <c r="A2274" s="380">
        <v>3268</v>
      </c>
      <c r="B2274" s="380" t="s">
        <v>8607</v>
      </c>
      <c r="C2274" s="380" t="s">
        <v>6446</v>
      </c>
      <c r="D2274" s="381">
        <v>128.91</v>
      </c>
    </row>
    <row r="2275" spans="1:4" s="380" customFormat="1" ht="12.75" x14ac:dyDescent="0.2">
      <c r="A2275" s="380">
        <v>3271</v>
      </c>
      <c r="B2275" s="380" t="s">
        <v>8608</v>
      </c>
      <c r="C2275" s="380" t="s">
        <v>6446</v>
      </c>
      <c r="D2275" s="381">
        <v>190.58</v>
      </c>
    </row>
    <row r="2276" spans="1:4" s="380" customFormat="1" ht="12.75" x14ac:dyDescent="0.2">
      <c r="A2276" s="380">
        <v>3270</v>
      </c>
      <c r="B2276" s="380" t="s">
        <v>8609</v>
      </c>
      <c r="C2276" s="380" t="s">
        <v>6446</v>
      </c>
      <c r="D2276" s="381">
        <v>320.18</v>
      </c>
    </row>
    <row r="2277" spans="1:4" s="380" customFormat="1" ht="12.75" x14ac:dyDescent="0.2">
      <c r="A2277" s="380">
        <v>3275</v>
      </c>
      <c r="B2277" s="380" t="s">
        <v>8610</v>
      </c>
      <c r="C2277" s="380" t="s">
        <v>6447</v>
      </c>
      <c r="D2277" s="381">
        <v>136.82</v>
      </c>
    </row>
    <row r="2278" spans="1:4" s="380" customFormat="1" ht="12.75" x14ac:dyDescent="0.2">
      <c r="A2278" s="380">
        <v>39512</v>
      </c>
      <c r="B2278" s="380" t="s">
        <v>8611</v>
      </c>
      <c r="C2278" s="380" t="s">
        <v>6447</v>
      </c>
      <c r="D2278" s="381">
        <v>115.9</v>
      </c>
    </row>
    <row r="2279" spans="1:4" s="380" customFormat="1" ht="12.75" x14ac:dyDescent="0.2">
      <c r="A2279" s="380">
        <v>39511</v>
      </c>
      <c r="B2279" s="380" t="s">
        <v>8612</v>
      </c>
      <c r="C2279" s="380" t="s">
        <v>6447</v>
      </c>
      <c r="D2279" s="381">
        <v>126.41</v>
      </c>
    </row>
    <row r="2280" spans="1:4" s="380" customFormat="1" ht="12.75" x14ac:dyDescent="0.2">
      <c r="A2280" s="380">
        <v>39513</v>
      </c>
      <c r="B2280" s="380" t="s">
        <v>8613</v>
      </c>
      <c r="C2280" s="380" t="s">
        <v>6447</v>
      </c>
      <c r="D2280" s="381">
        <v>135.59</v>
      </c>
    </row>
    <row r="2281" spans="1:4" s="380" customFormat="1" ht="12.75" x14ac:dyDescent="0.2">
      <c r="A2281" s="380">
        <v>3286</v>
      </c>
      <c r="B2281" s="380" t="s">
        <v>8614</v>
      </c>
      <c r="C2281" s="380" t="s">
        <v>6447</v>
      </c>
      <c r="D2281" s="381">
        <v>76.89</v>
      </c>
    </row>
    <row r="2282" spans="1:4" s="380" customFormat="1" ht="12.75" x14ac:dyDescent="0.2">
      <c r="A2282" s="380">
        <v>3287</v>
      </c>
      <c r="B2282" s="380" t="s">
        <v>8615</v>
      </c>
      <c r="C2282" s="380" t="s">
        <v>6447</v>
      </c>
      <c r="D2282" s="381">
        <v>116.2</v>
      </c>
    </row>
    <row r="2283" spans="1:4" s="380" customFormat="1" ht="12.75" x14ac:dyDescent="0.2">
      <c r="A2283" s="380">
        <v>3283</v>
      </c>
      <c r="B2283" s="380" t="s">
        <v>8616</v>
      </c>
      <c r="C2283" s="380" t="s">
        <v>6447</v>
      </c>
      <c r="D2283" s="381">
        <v>24.41</v>
      </c>
    </row>
    <row r="2284" spans="1:4" s="380" customFormat="1" ht="12.75" x14ac:dyDescent="0.2">
      <c r="A2284" s="380">
        <v>11587</v>
      </c>
      <c r="B2284" s="380" t="s">
        <v>8617</v>
      </c>
      <c r="C2284" s="380" t="s">
        <v>6447</v>
      </c>
      <c r="D2284" s="381">
        <v>93.82</v>
      </c>
    </row>
    <row r="2285" spans="1:4" s="380" customFormat="1" ht="12.75" x14ac:dyDescent="0.2">
      <c r="A2285" s="380">
        <v>36225</v>
      </c>
      <c r="B2285" s="380" t="s">
        <v>8618</v>
      </c>
      <c r="C2285" s="380" t="s">
        <v>6447</v>
      </c>
      <c r="D2285" s="381">
        <v>38.11</v>
      </c>
    </row>
    <row r="2286" spans="1:4" s="380" customFormat="1" ht="12.75" x14ac:dyDescent="0.2">
      <c r="A2286" s="380">
        <v>36230</v>
      </c>
      <c r="B2286" s="380" t="s">
        <v>8619</v>
      </c>
      <c r="C2286" s="380" t="s">
        <v>6447</v>
      </c>
      <c r="D2286" s="381">
        <v>28</v>
      </c>
    </row>
    <row r="2287" spans="1:4" s="380" customFormat="1" ht="12.75" x14ac:dyDescent="0.2">
      <c r="A2287" s="380">
        <v>36238</v>
      </c>
      <c r="B2287" s="380" t="s">
        <v>8620</v>
      </c>
      <c r="C2287" s="380" t="s">
        <v>6447</v>
      </c>
      <c r="D2287" s="381">
        <v>27.36</v>
      </c>
    </row>
    <row r="2288" spans="1:4" s="380" customFormat="1" ht="12.75" x14ac:dyDescent="0.2">
      <c r="A2288" s="380">
        <v>39363</v>
      </c>
      <c r="B2288" s="380" t="s">
        <v>8621</v>
      </c>
      <c r="C2288" s="380" t="s">
        <v>6446</v>
      </c>
      <c r="D2288" s="382">
        <v>5141.42</v>
      </c>
    </row>
    <row r="2289" spans="1:4" s="380" customFormat="1" ht="12.75" x14ac:dyDescent="0.2">
      <c r="A2289" s="380">
        <v>39361</v>
      </c>
      <c r="B2289" s="380" t="s">
        <v>8622</v>
      </c>
      <c r="C2289" s="380" t="s">
        <v>6446</v>
      </c>
      <c r="D2289" s="382">
        <v>1322.08</v>
      </c>
    </row>
    <row r="2290" spans="1:4" s="380" customFormat="1" ht="12.75" x14ac:dyDescent="0.2">
      <c r="A2290" s="380">
        <v>39362</v>
      </c>
      <c r="B2290" s="380" t="s">
        <v>8623</v>
      </c>
      <c r="C2290" s="380" t="s">
        <v>6446</v>
      </c>
      <c r="D2290" s="382">
        <v>4068.37</v>
      </c>
    </row>
    <row r="2291" spans="1:4" s="380" customFormat="1" ht="12.75" x14ac:dyDescent="0.2">
      <c r="A2291" s="380">
        <v>39364</v>
      </c>
      <c r="B2291" s="380" t="s">
        <v>8624</v>
      </c>
      <c r="C2291" s="380" t="s">
        <v>6446</v>
      </c>
      <c r="D2291" s="382">
        <v>11751.82</v>
      </c>
    </row>
    <row r="2292" spans="1:4" s="380" customFormat="1" ht="12.75" x14ac:dyDescent="0.2">
      <c r="A2292" s="380">
        <v>14576</v>
      </c>
      <c r="B2292" s="380" t="s">
        <v>8625</v>
      </c>
      <c r="C2292" s="380" t="s">
        <v>6446</v>
      </c>
      <c r="D2292" s="382">
        <v>6283414.4299999997</v>
      </c>
    </row>
    <row r="2293" spans="1:4" s="380" customFormat="1" ht="12.75" x14ac:dyDescent="0.2">
      <c r="A2293" s="380">
        <v>13877</v>
      </c>
      <c r="B2293" s="380" t="s">
        <v>8626</v>
      </c>
      <c r="C2293" s="380" t="s">
        <v>6446</v>
      </c>
      <c r="D2293" s="382">
        <v>2689836</v>
      </c>
    </row>
    <row r="2294" spans="1:4" s="380" customFormat="1" ht="12.75" x14ac:dyDescent="0.2">
      <c r="A2294" s="380">
        <v>7307</v>
      </c>
      <c r="B2294" s="380" t="s">
        <v>8627</v>
      </c>
      <c r="C2294" s="380" t="s">
        <v>6445</v>
      </c>
      <c r="D2294" s="381">
        <v>33.81</v>
      </c>
    </row>
    <row r="2295" spans="1:4" s="380" customFormat="1" ht="12.75" x14ac:dyDescent="0.2">
      <c r="A2295" s="380">
        <v>38122</v>
      </c>
      <c r="B2295" s="380" t="s">
        <v>8628</v>
      </c>
      <c r="C2295" s="380" t="s">
        <v>6445</v>
      </c>
      <c r="D2295" s="381">
        <v>16.29</v>
      </c>
    </row>
    <row r="2296" spans="1:4" s="380" customFormat="1" ht="12.75" x14ac:dyDescent="0.2">
      <c r="A2296" s="380">
        <v>38633</v>
      </c>
      <c r="B2296" s="380" t="s">
        <v>8629</v>
      </c>
      <c r="C2296" s="380" t="s">
        <v>6446</v>
      </c>
      <c r="D2296" s="381">
        <v>12.15</v>
      </c>
    </row>
    <row r="2297" spans="1:4" s="380" customFormat="1" ht="12.75" x14ac:dyDescent="0.2">
      <c r="A2297" s="380">
        <v>12344</v>
      </c>
      <c r="B2297" s="380" t="s">
        <v>8630</v>
      </c>
      <c r="C2297" s="380" t="s">
        <v>6446</v>
      </c>
      <c r="D2297" s="381">
        <v>2.56</v>
      </c>
    </row>
    <row r="2298" spans="1:4" s="380" customFormat="1" ht="12.75" x14ac:dyDescent="0.2">
      <c r="A2298" s="380">
        <v>12343</v>
      </c>
      <c r="B2298" s="380" t="s">
        <v>8631</v>
      </c>
      <c r="C2298" s="380" t="s">
        <v>6446</v>
      </c>
      <c r="D2298" s="381">
        <v>3.97</v>
      </c>
    </row>
    <row r="2299" spans="1:4" s="380" customFormat="1" ht="12.75" x14ac:dyDescent="0.2">
      <c r="A2299" s="380">
        <v>3295</v>
      </c>
      <c r="B2299" s="380" t="s">
        <v>8632</v>
      </c>
      <c r="C2299" s="380" t="s">
        <v>6446</v>
      </c>
      <c r="D2299" s="381">
        <v>13.89</v>
      </c>
    </row>
    <row r="2300" spans="1:4" s="380" customFormat="1" ht="12.75" x14ac:dyDescent="0.2">
      <c r="A2300" s="380">
        <v>3302</v>
      </c>
      <c r="B2300" s="380" t="s">
        <v>8633</v>
      </c>
      <c r="C2300" s="380" t="s">
        <v>6446</v>
      </c>
      <c r="D2300" s="381">
        <v>14.52</v>
      </c>
    </row>
    <row r="2301" spans="1:4" s="380" customFormat="1" ht="12.75" x14ac:dyDescent="0.2">
      <c r="A2301" s="380">
        <v>3297</v>
      </c>
      <c r="B2301" s="380" t="s">
        <v>8634</v>
      </c>
      <c r="C2301" s="380" t="s">
        <v>6446</v>
      </c>
      <c r="D2301" s="381">
        <v>15.5</v>
      </c>
    </row>
    <row r="2302" spans="1:4" s="380" customFormat="1" ht="12.75" x14ac:dyDescent="0.2">
      <c r="A2302" s="380">
        <v>3294</v>
      </c>
      <c r="B2302" s="380" t="s">
        <v>8635</v>
      </c>
      <c r="C2302" s="380" t="s">
        <v>6446</v>
      </c>
      <c r="D2302" s="381">
        <v>15.74</v>
      </c>
    </row>
    <row r="2303" spans="1:4" s="380" customFormat="1" ht="12.75" x14ac:dyDescent="0.2">
      <c r="A2303" s="380">
        <v>3292</v>
      </c>
      <c r="B2303" s="380" t="s">
        <v>8636</v>
      </c>
      <c r="C2303" s="380" t="s">
        <v>6446</v>
      </c>
      <c r="D2303" s="381">
        <v>14.79</v>
      </c>
    </row>
    <row r="2304" spans="1:4" s="380" customFormat="1" ht="12.75" x14ac:dyDescent="0.2">
      <c r="A2304" s="380">
        <v>3298</v>
      </c>
      <c r="B2304" s="380" t="s">
        <v>8637</v>
      </c>
      <c r="C2304" s="380" t="s">
        <v>6446</v>
      </c>
      <c r="D2304" s="381">
        <v>34.659999999999997</v>
      </c>
    </row>
    <row r="2305" spans="1:4" s="380" customFormat="1" ht="12.75" x14ac:dyDescent="0.2">
      <c r="A2305" s="380">
        <v>11596</v>
      </c>
      <c r="B2305" s="380" t="s">
        <v>8638</v>
      </c>
      <c r="C2305" s="380" t="s">
        <v>6446</v>
      </c>
      <c r="D2305" s="381">
        <v>427.42</v>
      </c>
    </row>
    <row r="2306" spans="1:4" s="380" customFormat="1" ht="12.75" x14ac:dyDescent="0.2">
      <c r="A2306" s="380">
        <v>34802</v>
      </c>
      <c r="B2306" s="380" t="s">
        <v>8639</v>
      </c>
      <c r="C2306" s="380" t="s">
        <v>6446</v>
      </c>
      <c r="D2306" s="382">
        <v>1173.83</v>
      </c>
    </row>
    <row r="2307" spans="1:4" s="380" customFormat="1" ht="12.75" x14ac:dyDescent="0.2">
      <c r="A2307" s="380">
        <v>11588</v>
      </c>
      <c r="B2307" s="380" t="s">
        <v>8640</v>
      </c>
      <c r="C2307" s="380" t="s">
        <v>6446</v>
      </c>
      <c r="D2307" s="382">
        <v>1266.3699999999999</v>
      </c>
    </row>
    <row r="2308" spans="1:4" s="380" customFormat="1" ht="12.75" x14ac:dyDescent="0.2">
      <c r="A2308" s="380">
        <v>34383</v>
      </c>
      <c r="B2308" s="380" t="s">
        <v>8641</v>
      </c>
      <c r="C2308" s="380" t="s">
        <v>6446</v>
      </c>
      <c r="D2308" s="382">
        <v>1393.1</v>
      </c>
    </row>
    <row r="2309" spans="1:4" s="380" customFormat="1" ht="12.75" x14ac:dyDescent="0.2">
      <c r="A2309" s="380">
        <v>40451</v>
      </c>
      <c r="B2309" s="380" t="s">
        <v>8642</v>
      </c>
      <c r="C2309" s="380" t="s">
        <v>6447</v>
      </c>
      <c r="D2309" s="381">
        <v>112.61</v>
      </c>
    </row>
    <row r="2310" spans="1:4" s="380" customFormat="1" ht="12.75" x14ac:dyDescent="0.2">
      <c r="A2310" s="380">
        <v>40453</v>
      </c>
      <c r="B2310" s="380" t="s">
        <v>8643</v>
      </c>
      <c r="C2310" s="380" t="s">
        <v>6447</v>
      </c>
      <c r="D2310" s="381">
        <v>121.84</v>
      </c>
    </row>
    <row r="2311" spans="1:4" s="380" customFormat="1" ht="12.75" x14ac:dyDescent="0.2">
      <c r="A2311" s="380">
        <v>40452</v>
      </c>
      <c r="B2311" s="380" t="s">
        <v>8644</v>
      </c>
      <c r="C2311" s="380" t="s">
        <v>6447</v>
      </c>
      <c r="D2311" s="381">
        <v>133.63999999999999</v>
      </c>
    </row>
    <row r="2312" spans="1:4" s="380" customFormat="1" ht="12.75" x14ac:dyDescent="0.2">
      <c r="A2312" s="380">
        <v>11594</v>
      </c>
      <c r="B2312" s="380" t="s">
        <v>8645</v>
      </c>
      <c r="C2312" s="380" t="s">
        <v>6446</v>
      </c>
      <c r="D2312" s="381">
        <v>403.63</v>
      </c>
    </row>
    <row r="2313" spans="1:4" s="380" customFormat="1" ht="12.75" x14ac:dyDescent="0.2">
      <c r="A2313" s="380">
        <v>3311</v>
      </c>
      <c r="B2313" s="380" t="s">
        <v>8646</v>
      </c>
      <c r="C2313" s="380" t="s">
        <v>6624</v>
      </c>
      <c r="D2313" s="381">
        <v>403.63</v>
      </c>
    </row>
    <row r="2314" spans="1:4" s="380" customFormat="1" ht="12.75" x14ac:dyDescent="0.2">
      <c r="A2314" s="380">
        <v>11599</v>
      </c>
      <c r="B2314" s="380" t="s">
        <v>8647</v>
      </c>
      <c r="C2314" s="380" t="s">
        <v>6446</v>
      </c>
      <c r="D2314" s="381">
        <v>536.78</v>
      </c>
    </row>
    <row r="2315" spans="1:4" s="380" customFormat="1" ht="12.75" x14ac:dyDescent="0.2">
      <c r="A2315" s="380">
        <v>11593</v>
      </c>
      <c r="B2315" s="380" t="s">
        <v>8648</v>
      </c>
      <c r="C2315" s="380" t="s">
        <v>6446</v>
      </c>
      <c r="D2315" s="381">
        <v>752.53</v>
      </c>
    </row>
    <row r="2316" spans="1:4" s="380" customFormat="1" ht="12.75" x14ac:dyDescent="0.2">
      <c r="A2316" s="380">
        <v>3314</v>
      </c>
      <c r="B2316" s="380" t="s">
        <v>8649</v>
      </c>
      <c r="C2316" s="380" t="s">
        <v>6624</v>
      </c>
      <c r="D2316" s="381">
        <v>538.21</v>
      </c>
    </row>
    <row r="2317" spans="1:4" s="380" customFormat="1" ht="12.75" x14ac:dyDescent="0.2">
      <c r="A2317" s="380">
        <v>11597</v>
      </c>
      <c r="B2317" s="380" t="s">
        <v>8650</v>
      </c>
      <c r="C2317" s="380" t="s">
        <v>6446</v>
      </c>
      <c r="D2317" s="381">
        <v>625.88</v>
      </c>
    </row>
    <row r="2318" spans="1:4" s="380" customFormat="1" ht="12.75" x14ac:dyDescent="0.2">
      <c r="A2318" s="380">
        <v>3309</v>
      </c>
      <c r="B2318" s="380" t="s">
        <v>8651</v>
      </c>
      <c r="C2318" s="380" t="s">
        <v>6624</v>
      </c>
      <c r="D2318" s="381">
        <v>427.42</v>
      </c>
    </row>
    <row r="2319" spans="1:4" s="380" customFormat="1" ht="12.75" x14ac:dyDescent="0.2">
      <c r="A2319" s="380">
        <v>34612</v>
      </c>
      <c r="B2319" s="380" t="s">
        <v>8652</v>
      </c>
      <c r="C2319" s="380" t="s">
        <v>6446</v>
      </c>
      <c r="D2319" s="381">
        <v>774.1</v>
      </c>
    </row>
    <row r="2320" spans="1:4" s="380" customFormat="1" ht="12.75" x14ac:dyDescent="0.2">
      <c r="A2320" s="380">
        <v>34635</v>
      </c>
      <c r="B2320" s="380" t="s">
        <v>8653</v>
      </c>
      <c r="C2320" s="380" t="s">
        <v>6446</v>
      </c>
      <c r="D2320" s="381">
        <v>995.46</v>
      </c>
    </row>
    <row r="2321" spans="1:4" s="380" customFormat="1" ht="12.75" x14ac:dyDescent="0.2">
      <c r="A2321" s="380">
        <v>34633</v>
      </c>
      <c r="B2321" s="380" t="s">
        <v>8654</v>
      </c>
      <c r="C2321" s="380" t="s">
        <v>6446</v>
      </c>
      <c r="D2321" s="382">
        <v>1097.25</v>
      </c>
    </row>
    <row r="2322" spans="1:4" s="380" customFormat="1" ht="12.75" x14ac:dyDescent="0.2">
      <c r="A2322" s="380">
        <v>40440</v>
      </c>
      <c r="B2322" s="380" t="s">
        <v>8655</v>
      </c>
      <c r="C2322" s="380" t="s">
        <v>6624</v>
      </c>
      <c r="D2322" s="381">
        <v>560.6</v>
      </c>
    </row>
    <row r="2323" spans="1:4" s="380" customFormat="1" ht="12.75" x14ac:dyDescent="0.2">
      <c r="A2323" s="380">
        <v>40441</v>
      </c>
      <c r="B2323" s="380" t="s">
        <v>8656</v>
      </c>
      <c r="C2323" s="380" t="s">
        <v>6624</v>
      </c>
      <c r="D2323" s="381">
        <v>357.91</v>
      </c>
    </row>
    <row r="2324" spans="1:4" s="380" customFormat="1" ht="12.75" x14ac:dyDescent="0.2">
      <c r="A2324" s="380">
        <v>40449</v>
      </c>
      <c r="B2324" s="380" t="s">
        <v>8657</v>
      </c>
      <c r="C2324" s="380" t="s">
        <v>6624</v>
      </c>
      <c r="D2324" s="381">
        <v>300.89</v>
      </c>
    </row>
    <row r="2325" spans="1:4" s="380" customFormat="1" ht="12.75" x14ac:dyDescent="0.2">
      <c r="A2325" s="380">
        <v>34800</v>
      </c>
      <c r="B2325" s="380" t="s">
        <v>8658</v>
      </c>
      <c r="C2325" s="380" t="s">
        <v>6624</v>
      </c>
      <c r="D2325" s="381">
        <v>376.26</v>
      </c>
    </row>
    <row r="2326" spans="1:4" s="380" customFormat="1" ht="12.75" x14ac:dyDescent="0.2">
      <c r="A2326" s="380">
        <v>11592</v>
      </c>
      <c r="B2326" s="380" t="s">
        <v>8659</v>
      </c>
      <c r="C2326" s="380" t="s">
        <v>6446</v>
      </c>
      <c r="D2326" s="381">
        <v>538.21</v>
      </c>
    </row>
    <row r="2327" spans="1:4" s="380" customFormat="1" ht="12.75" x14ac:dyDescent="0.2">
      <c r="A2327" s="380">
        <v>40438</v>
      </c>
      <c r="B2327" s="380" t="s">
        <v>8660</v>
      </c>
      <c r="C2327" s="380" t="s">
        <v>6624</v>
      </c>
      <c r="D2327" s="381">
        <v>250.67</v>
      </c>
    </row>
    <row r="2328" spans="1:4" s="380" customFormat="1" ht="12.75" x14ac:dyDescent="0.2">
      <c r="A2328" s="380">
        <v>40436</v>
      </c>
      <c r="B2328" s="380" t="s">
        <v>8661</v>
      </c>
      <c r="C2328" s="380" t="s">
        <v>6624</v>
      </c>
      <c r="D2328" s="381">
        <v>312.57</v>
      </c>
    </row>
    <row r="2329" spans="1:4" s="380" customFormat="1" ht="12.75" x14ac:dyDescent="0.2">
      <c r="A2329" s="380">
        <v>4315</v>
      </c>
      <c r="B2329" s="380" t="s">
        <v>8662</v>
      </c>
      <c r="C2329" s="380" t="s">
        <v>6446</v>
      </c>
      <c r="D2329" s="381">
        <v>2.4300000000000002</v>
      </c>
    </row>
    <row r="2330" spans="1:4" s="380" customFormat="1" ht="12.75" x14ac:dyDescent="0.2">
      <c r="A2330" s="380">
        <v>402</v>
      </c>
      <c r="B2330" s="380" t="s">
        <v>8663</v>
      </c>
      <c r="C2330" s="380" t="s">
        <v>6446</v>
      </c>
      <c r="D2330" s="381">
        <v>15.66</v>
      </c>
    </row>
    <row r="2331" spans="1:4" s="380" customFormat="1" ht="12.75" x14ac:dyDescent="0.2">
      <c r="A2331" s="380">
        <v>4226</v>
      </c>
      <c r="B2331" s="380" t="s">
        <v>8664</v>
      </c>
      <c r="C2331" s="380" t="s">
        <v>6462</v>
      </c>
      <c r="D2331" s="381">
        <v>7.16</v>
      </c>
    </row>
    <row r="2332" spans="1:4" s="380" customFormat="1" ht="12.75" x14ac:dyDescent="0.2">
      <c r="A2332" s="380">
        <v>4222</v>
      </c>
      <c r="B2332" s="380" t="s">
        <v>8665</v>
      </c>
      <c r="C2332" s="380" t="s">
        <v>6445</v>
      </c>
      <c r="D2332" s="381">
        <v>6.34</v>
      </c>
    </row>
    <row r="2333" spans="1:4" s="380" customFormat="1" ht="12.75" x14ac:dyDescent="0.2">
      <c r="A2333" s="380">
        <v>34804</v>
      </c>
      <c r="B2333" s="380" t="s">
        <v>8666</v>
      </c>
      <c r="C2333" s="380" t="s">
        <v>6447</v>
      </c>
      <c r="D2333" s="381">
        <v>45.43</v>
      </c>
    </row>
    <row r="2334" spans="1:4" s="380" customFormat="1" ht="12.75" x14ac:dyDescent="0.2">
      <c r="A2334" s="380">
        <v>4013</v>
      </c>
      <c r="B2334" s="380" t="s">
        <v>8667</v>
      </c>
      <c r="C2334" s="380" t="s">
        <v>6447</v>
      </c>
      <c r="D2334" s="381">
        <v>5.25</v>
      </c>
    </row>
    <row r="2335" spans="1:4" s="380" customFormat="1" ht="12.75" x14ac:dyDescent="0.2">
      <c r="A2335" s="380">
        <v>4011</v>
      </c>
      <c r="B2335" s="380" t="s">
        <v>8668</v>
      </c>
      <c r="C2335" s="380" t="s">
        <v>6447</v>
      </c>
      <c r="D2335" s="381">
        <v>5.86</v>
      </c>
    </row>
    <row r="2336" spans="1:4" s="380" customFormat="1" ht="12.75" x14ac:dyDescent="0.2">
      <c r="A2336" s="380">
        <v>4021</v>
      </c>
      <c r="B2336" s="380" t="s">
        <v>8669</v>
      </c>
      <c r="C2336" s="380" t="s">
        <v>6447</v>
      </c>
      <c r="D2336" s="381">
        <v>7.32</v>
      </c>
    </row>
    <row r="2337" spans="1:4" s="380" customFormat="1" ht="12.75" x14ac:dyDescent="0.2">
      <c r="A2337" s="380">
        <v>4019</v>
      </c>
      <c r="B2337" s="380" t="s">
        <v>8670</v>
      </c>
      <c r="C2337" s="380" t="s">
        <v>6447</v>
      </c>
      <c r="D2337" s="381">
        <v>8.7799999999999994</v>
      </c>
    </row>
    <row r="2338" spans="1:4" s="380" customFormat="1" ht="12.75" x14ac:dyDescent="0.2">
      <c r="A2338" s="380">
        <v>4012</v>
      </c>
      <c r="B2338" s="380" t="s">
        <v>8671</v>
      </c>
      <c r="C2338" s="380" t="s">
        <v>6447</v>
      </c>
      <c r="D2338" s="381">
        <v>11.77</v>
      </c>
    </row>
    <row r="2339" spans="1:4" s="380" customFormat="1" ht="12.75" x14ac:dyDescent="0.2">
      <c r="A2339" s="380">
        <v>4020</v>
      </c>
      <c r="B2339" s="380" t="s">
        <v>8672</v>
      </c>
      <c r="C2339" s="380" t="s">
        <v>6447</v>
      </c>
      <c r="D2339" s="381">
        <v>14.74</v>
      </c>
    </row>
    <row r="2340" spans="1:4" s="380" customFormat="1" ht="12.75" x14ac:dyDescent="0.2">
      <c r="A2340" s="380">
        <v>4018</v>
      </c>
      <c r="B2340" s="380" t="s">
        <v>8673</v>
      </c>
      <c r="C2340" s="380" t="s">
        <v>6447</v>
      </c>
      <c r="D2340" s="381">
        <v>17.66</v>
      </c>
    </row>
    <row r="2341" spans="1:4" s="380" customFormat="1" ht="12.75" x14ac:dyDescent="0.2">
      <c r="A2341" s="380">
        <v>36498</v>
      </c>
      <c r="B2341" s="380" t="s">
        <v>8674</v>
      </c>
      <c r="C2341" s="380" t="s">
        <v>6446</v>
      </c>
      <c r="D2341" s="382">
        <v>5349.23</v>
      </c>
    </row>
    <row r="2342" spans="1:4" s="380" customFormat="1" ht="12.75" x14ac:dyDescent="0.2">
      <c r="A2342" s="380">
        <v>12872</v>
      </c>
      <c r="B2342" s="380" t="s">
        <v>8675</v>
      </c>
      <c r="C2342" s="380" t="s">
        <v>6456</v>
      </c>
      <c r="D2342" s="381">
        <v>17.52</v>
      </c>
    </row>
    <row r="2343" spans="1:4" s="380" customFormat="1" ht="12.75" x14ac:dyDescent="0.2">
      <c r="A2343" s="380">
        <v>41075</v>
      </c>
      <c r="B2343" s="380" t="s">
        <v>8676</v>
      </c>
      <c r="C2343" s="380" t="s">
        <v>6627</v>
      </c>
      <c r="D2343" s="382">
        <v>3122</v>
      </c>
    </row>
    <row r="2344" spans="1:4" s="380" customFormat="1" ht="12.75" x14ac:dyDescent="0.2">
      <c r="A2344" s="380">
        <v>3315</v>
      </c>
      <c r="B2344" s="380" t="s">
        <v>8677</v>
      </c>
      <c r="C2344" s="380" t="s">
        <v>6462</v>
      </c>
      <c r="D2344" s="381">
        <v>0.38</v>
      </c>
    </row>
    <row r="2345" spans="1:4" s="380" customFormat="1" ht="12.75" x14ac:dyDescent="0.2">
      <c r="A2345" s="380">
        <v>36870</v>
      </c>
      <c r="B2345" s="380" t="s">
        <v>8678</v>
      </c>
      <c r="C2345" s="380" t="s">
        <v>6462</v>
      </c>
      <c r="D2345" s="381">
        <v>0.56000000000000005</v>
      </c>
    </row>
    <row r="2346" spans="1:4" s="380" customFormat="1" ht="12.75" x14ac:dyDescent="0.2">
      <c r="A2346" s="380">
        <v>5092</v>
      </c>
      <c r="B2346" s="380" t="s">
        <v>15103</v>
      </c>
      <c r="C2346" s="380" t="s">
        <v>6896</v>
      </c>
      <c r="D2346" s="381">
        <v>16.579999999999998</v>
      </c>
    </row>
    <row r="2347" spans="1:4" s="380" customFormat="1" ht="12.75" x14ac:dyDescent="0.2">
      <c r="A2347" s="380">
        <v>11462</v>
      </c>
      <c r="B2347" s="380" t="s">
        <v>8679</v>
      </c>
      <c r="C2347" s="380" t="s">
        <v>6896</v>
      </c>
      <c r="D2347" s="381">
        <v>16.96</v>
      </c>
    </row>
    <row r="2348" spans="1:4" s="380" customFormat="1" ht="12.75" x14ac:dyDescent="0.2">
      <c r="A2348" s="380">
        <v>36529</v>
      </c>
      <c r="B2348" s="380" t="s">
        <v>8680</v>
      </c>
      <c r="C2348" s="380" t="s">
        <v>6446</v>
      </c>
      <c r="D2348" s="382">
        <v>75255.100000000006</v>
      </c>
    </row>
    <row r="2349" spans="1:4" s="380" customFormat="1" ht="12.75" x14ac:dyDescent="0.2">
      <c r="A2349" s="380">
        <v>3318</v>
      </c>
      <c r="B2349" s="380" t="s">
        <v>8681</v>
      </c>
      <c r="C2349" s="380" t="s">
        <v>6446</v>
      </c>
      <c r="D2349" s="382">
        <v>59000</v>
      </c>
    </row>
    <row r="2350" spans="1:4" s="380" customFormat="1" ht="12.75" x14ac:dyDescent="0.2">
      <c r="A2350" s="380">
        <v>3324</v>
      </c>
      <c r="B2350" s="380" t="s">
        <v>8682</v>
      </c>
      <c r="C2350" s="380" t="s">
        <v>6447</v>
      </c>
      <c r="D2350" s="381">
        <v>8.42</v>
      </c>
    </row>
    <row r="2351" spans="1:4" s="380" customFormat="1" ht="12.75" x14ac:dyDescent="0.2">
      <c r="A2351" s="380">
        <v>3322</v>
      </c>
      <c r="B2351" s="380" t="s">
        <v>8683</v>
      </c>
      <c r="C2351" s="380" t="s">
        <v>6447</v>
      </c>
      <c r="D2351" s="381">
        <v>11.8</v>
      </c>
    </row>
    <row r="2352" spans="1:4" s="380" customFormat="1" ht="12.75" x14ac:dyDescent="0.2">
      <c r="A2352" s="380">
        <v>5076</v>
      </c>
      <c r="B2352" s="380" t="s">
        <v>8684</v>
      </c>
      <c r="C2352" s="380" t="s">
        <v>6462</v>
      </c>
      <c r="D2352" s="381">
        <v>22.83</v>
      </c>
    </row>
    <row r="2353" spans="1:4" s="380" customFormat="1" ht="12.75" x14ac:dyDescent="0.2">
      <c r="A2353" s="380">
        <v>5077</v>
      </c>
      <c r="B2353" s="380" t="s">
        <v>8685</v>
      </c>
      <c r="C2353" s="380" t="s">
        <v>6462</v>
      </c>
      <c r="D2353" s="381">
        <v>25.23</v>
      </c>
    </row>
    <row r="2354" spans="1:4" s="380" customFormat="1" ht="12.75" x14ac:dyDescent="0.2">
      <c r="A2354" s="380">
        <v>11837</v>
      </c>
      <c r="B2354" s="380" t="s">
        <v>8686</v>
      </c>
      <c r="C2354" s="380" t="s">
        <v>6446</v>
      </c>
      <c r="D2354" s="381">
        <v>70.28</v>
      </c>
    </row>
    <row r="2355" spans="1:4" s="380" customFormat="1" ht="12.75" x14ac:dyDescent="0.2">
      <c r="A2355" s="380">
        <v>38055</v>
      </c>
      <c r="B2355" s="380" t="s">
        <v>8687</v>
      </c>
      <c r="C2355" s="380" t="s">
        <v>6446</v>
      </c>
      <c r="D2355" s="381">
        <v>6.37</v>
      </c>
    </row>
    <row r="2356" spans="1:4" s="380" customFormat="1" ht="12.75" x14ac:dyDescent="0.2">
      <c r="A2356" s="380">
        <v>415</v>
      </c>
      <c r="B2356" s="380" t="s">
        <v>8688</v>
      </c>
      <c r="C2356" s="380" t="s">
        <v>6446</v>
      </c>
      <c r="D2356" s="381">
        <v>28.82</v>
      </c>
    </row>
    <row r="2357" spans="1:4" s="380" customFormat="1" ht="12.75" x14ac:dyDescent="0.2">
      <c r="A2357" s="380">
        <v>416</v>
      </c>
      <c r="B2357" s="380" t="s">
        <v>8689</v>
      </c>
      <c r="C2357" s="380" t="s">
        <v>6446</v>
      </c>
      <c r="D2357" s="381">
        <v>10.55</v>
      </c>
    </row>
    <row r="2358" spans="1:4" s="380" customFormat="1" ht="12.75" x14ac:dyDescent="0.2">
      <c r="A2358" s="380">
        <v>425</v>
      </c>
      <c r="B2358" s="380" t="s">
        <v>8690</v>
      </c>
      <c r="C2358" s="380" t="s">
        <v>6446</v>
      </c>
      <c r="D2358" s="381">
        <v>6.54</v>
      </c>
    </row>
    <row r="2359" spans="1:4" s="380" customFormat="1" ht="12.75" x14ac:dyDescent="0.2">
      <c r="A2359" s="380">
        <v>426</v>
      </c>
      <c r="B2359" s="380" t="s">
        <v>8691</v>
      </c>
      <c r="C2359" s="380" t="s">
        <v>6446</v>
      </c>
      <c r="D2359" s="381">
        <v>36.020000000000003</v>
      </c>
    </row>
    <row r="2360" spans="1:4" s="380" customFormat="1" ht="12.75" x14ac:dyDescent="0.2">
      <c r="A2360" s="380">
        <v>38056</v>
      </c>
      <c r="B2360" s="380" t="s">
        <v>8692</v>
      </c>
      <c r="C2360" s="380" t="s">
        <v>6446</v>
      </c>
      <c r="D2360" s="381">
        <v>35.17</v>
      </c>
    </row>
    <row r="2361" spans="1:4" s="380" customFormat="1" ht="12.75" x14ac:dyDescent="0.2">
      <c r="A2361" s="380">
        <v>1564</v>
      </c>
      <c r="B2361" s="380" t="s">
        <v>8693</v>
      </c>
      <c r="C2361" s="380" t="s">
        <v>6446</v>
      </c>
      <c r="D2361" s="381">
        <v>13.42</v>
      </c>
    </row>
    <row r="2362" spans="1:4" s="380" customFormat="1" ht="12.75" x14ac:dyDescent="0.2">
      <c r="A2362" s="380">
        <v>11032</v>
      </c>
      <c r="B2362" s="380" t="s">
        <v>8694</v>
      </c>
      <c r="C2362" s="380" t="s">
        <v>6446</v>
      </c>
      <c r="D2362" s="381">
        <v>13.71</v>
      </c>
    </row>
    <row r="2363" spans="1:4" s="380" customFormat="1" ht="12.75" x14ac:dyDescent="0.2">
      <c r="A2363" s="380">
        <v>36786</v>
      </c>
      <c r="B2363" s="380" t="s">
        <v>8695</v>
      </c>
      <c r="C2363" s="380" t="s">
        <v>8696</v>
      </c>
      <c r="D2363" s="381">
        <v>146.6</v>
      </c>
    </row>
    <row r="2364" spans="1:4" s="380" customFormat="1" ht="12.75" x14ac:dyDescent="0.2">
      <c r="A2364" s="380">
        <v>36785</v>
      </c>
      <c r="B2364" s="380" t="s">
        <v>8697</v>
      </c>
      <c r="C2364" s="380" t="s">
        <v>8696</v>
      </c>
      <c r="D2364" s="381">
        <v>127.39</v>
      </c>
    </row>
    <row r="2365" spans="1:4" s="380" customFormat="1" ht="12.75" x14ac:dyDescent="0.2">
      <c r="A2365" s="380">
        <v>36782</v>
      </c>
      <c r="B2365" s="380" t="s">
        <v>8698</v>
      </c>
      <c r="C2365" s="380" t="s">
        <v>8696</v>
      </c>
      <c r="D2365" s="381">
        <v>152.06</v>
      </c>
    </row>
    <row r="2366" spans="1:4" s="380" customFormat="1" ht="12.75" x14ac:dyDescent="0.2">
      <c r="A2366" s="380">
        <v>25930</v>
      </c>
      <c r="B2366" s="380" t="s">
        <v>8699</v>
      </c>
      <c r="C2366" s="380" t="s">
        <v>8696</v>
      </c>
      <c r="D2366" s="381">
        <v>171.28</v>
      </c>
    </row>
    <row r="2367" spans="1:4" s="380" customFormat="1" ht="12.75" x14ac:dyDescent="0.2">
      <c r="A2367" s="380">
        <v>4824</v>
      </c>
      <c r="B2367" s="380" t="s">
        <v>8700</v>
      </c>
      <c r="C2367" s="380" t="s">
        <v>6462</v>
      </c>
      <c r="D2367" s="381">
        <v>0.32</v>
      </c>
    </row>
    <row r="2368" spans="1:4" s="380" customFormat="1" ht="12.75" x14ac:dyDescent="0.2">
      <c r="A2368" s="380">
        <v>11795</v>
      </c>
      <c r="B2368" s="380" t="s">
        <v>8701</v>
      </c>
      <c r="C2368" s="380" t="s">
        <v>6447</v>
      </c>
      <c r="D2368" s="381">
        <v>573.58000000000004</v>
      </c>
    </row>
    <row r="2369" spans="1:4" s="380" customFormat="1" ht="12.75" x14ac:dyDescent="0.2">
      <c r="A2369" s="380">
        <v>134</v>
      </c>
      <c r="B2369" s="380" t="s">
        <v>8702</v>
      </c>
      <c r="C2369" s="380" t="s">
        <v>6462</v>
      </c>
      <c r="D2369" s="381">
        <v>1.73</v>
      </c>
    </row>
    <row r="2370" spans="1:4" s="380" customFormat="1" ht="12.75" x14ac:dyDescent="0.2">
      <c r="A2370" s="380">
        <v>4229</v>
      </c>
      <c r="B2370" s="380" t="s">
        <v>8703</v>
      </c>
      <c r="C2370" s="380" t="s">
        <v>6462</v>
      </c>
      <c r="D2370" s="381">
        <v>35.96</v>
      </c>
    </row>
    <row r="2371" spans="1:4" s="380" customFormat="1" ht="12.75" x14ac:dyDescent="0.2">
      <c r="A2371" s="380">
        <v>11731</v>
      </c>
      <c r="B2371" s="380" t="s">
        <v>15104</v>
      </c>
      <c r="C2371" s="380" t="s">
        <v>6446</v>
      </c>
      <c r="D2371" s="381">
        <v>10.17</v>
      </c>
    </row>
    <row r="2372" spans="1:4" s="380" customFormat="1" ht="12.75" x14ac:dyDescent="0.2">
      <c r="A2372" s="380">
        <v>11732</v>
      </c>
      <c r="B2372" s="380" t="s">
        <v>15105</v>
      </c>
      <c r="C2372" s="380" t="s">
        <v>6446</v>
      </c>
      <c r="D2372" s="381">
        <v>26.66</v>
      </c>
    </row>
    <row r="2373" spans="1:4" s="380" customFormat="1" ht="12.75" x14ac:dyDescent="0.2">
      <c r="A2373" s="380">
        <v>11244</v>
      </c>
      <c r="B2373" s="380" t="s">
        <v>8704</v>
      </c>
      <c r="C2373" s="380" t="s">
        <v>6446</v>
      </c>
      <c r="D2373" s="381">
        <v>292.55</v>
      </c>
    </row>
    <row r="2374" spans="1:4" s="380" customFormat="1" ht="12.75" x14ac:dyDescent="0.2">
      <c r="A2374" s="380">
        <v>11245</v>
      </c>
      <c r="B2374" s="380" t="s">
        <v>8705</v>
      </c>
      <c r="C2374" s="380" t="s">
        <v>6446</v>
      </c>
      <c r="D2374" s="381">
        <v>404.65</v>
      </c>
    </row>
    <row r="2375" spans="1:4" s="380" customFormat="1" ht="12.75" x14ac:dyDescent="0.2">
      <c r="A2375" s="380">
        <v>11235</v>
      </c>
      <c r="B2375" s="380" t="s">
        <v>8706</v>
      </c>
      <c r="C2375" s="380" t="s">
        <v>6446</v>
      </c>
      <c r="D2375" s="381">
        <v>223.25</v>
      </c>
    </row>
    <row r="2376" spans="1:4" s="380" customFormat="1" ht="12.75" x14ac:dyDescent="0.2">
      <c r="A2376" s="380">
        <v>11236</v>
      </c>
      <c r="B2376" s="380" t="s">
        <v>8707</v>
      </c>
      <c r="C2376" s="380" t="s">
        <v>6446</v>
      </c>
      <c r="D2376" s="381">
        <v>283.72000000000003</v>
      </c>
    </row>
    <row r="2377" spans="1:4" s="380" customFormat="1" ht="12.75" x14ac:dyDescent="0.2">
      <c r="A2377" s="380">
        <v>36494</v>
      </c>
      <c r="B2377" s="380" t="s">
        <v>8708</v>
      </c>
      <c r="C2377" s="380" t="s">
        <v>6446</v>
      </c>
      <c r="D2377" s="382">
        <v>607038.12</v>
      </c>
    </row>
    <row r="2378" spans="1:4" s="380" customFormat="1" ht="12.75" x14ac:dyDescent="0.2">
      <c r="A2378" s="380">
        <v>36493</v>
      </c>
      <c r="B2378" s="380" t="s">
        <v>8709</v>
      </c>
      <c r="C2378" s="380" t="s">
        <v>6446</v>
      </c>
      <c r="D2378" s="382">
        <v>687749.53</v>
      </c>
    </row>
    <row r="2379" spans="1:4" s="380" customFormat="1" ht="12.75" x14ac:dyDescent="0.2">
      <c r="A2379" s="380">
        <v>36492</v>
      </c>
      <c r="B2379" s="380" t="s">
        <v>8710</v>
      </c>
      <c r="C2379" s="380" t="s">
        <v>6446</v>
      </c>
      <c r="D2379" s="382">
        <v>1277577.81</v>
      </c>
    </row>
    <row r="2380" spans="1:4" s="380" customFormat="1" ht="12.75" x14ac:dyDescent="0.2">
      <c r="A2380" s="380">
        <v>13333</v>
      </c>
      <c r="B2380" s="380" t="s">
        <v>8711</v>
      </c>
      <c r="C2380" s="380" t="s">
        <v>6446</v>
      </c>
      <c r="D2380" s="382">
        <v>148132.51999999999</v>
      </c>
    </row>
    <row r="2381" spans="1:4" s="380" customFormat="1" ht="12.75" x14ac:dyDescent="0.2">
      <c r="A2381" s="380">
        <v>13533</v>
      </c>
      <c r="B2381" s="380" t="s">
        <v>8712</v>
      </c>
      <c r="C2381" s="380" t="s">
        <v>6446</v>
      </c>
      <c r="D2381" s="382">
        <v>132414.01999999999</v>
      </c>
    </row>
    <row r="2382" spans="1:4" s="380" customFormat="1" ht="12.75" x14ac:dyDescent="0.2">
      <c r="A2382" s="380">
        <v>36499</v>
      </c>
      <c r="B2382" s="380" t="s">
        <v>8713</v>
      </c>
      <c r="C2382" s="380" t="s">
        <v>6446</v>
      </c>
      <c r="D2382" s="382">
        <v>2888.58</v>
      </c>
    </row>
    <row r="2383" spans="1:4" s="380" customFormat="1" ht="12.75" x14ac:dyDescent="0.2">
      <c r="A2383" s="380">
        <v>39585</v>
      </c>
      <c r="B2383" s="380" t="s">
        <v>8714</v>
      </c>
      <c r="C2383" s="380" t="s">
        <v>6446</v>
      </c>
      <c r="D2383" s="382">
        <v>95649.16</v>
      </c>
    </row>
    <row r="2384" spans="1:4" s="380" customFormat="1" ht="12.75" x14ac:dyDescent="0.2">
      <c r="A2384" s="380">
        <v>39586</v>
      </c>
      <c r="B2384" s="380" t="s">
        <v>8715</v>
      </c>
      <c r="C2384" s="380" t="s">
        <v>6446</v>
      </c>
      <c r="D2384" s="382">
        <v>112189.99</v>
      </c>
    </row>
    <row r="2385" spans="1:4" s="380" customFormat="1" ht="12.75" x14ac:dyDescent="0.2">
      <c r="A2385" s="380">
        <v>39587</v>
      </c>
      <c r="B2385" s="380" t="s">
        <v>8716</v>
      </c>
      <c r="C2385" s="380" t="s">
        <v>6446</v>
      </c>
      <c r="D2385" s="382">
        <v>136641.66</v>
      </c>
    </row>
    <row r="2386" spans="1:4" s="380" customFormat="1" ht="12.75" x14ac:dyDescent="0.2">
      <c r="A2386" s="380">
        <v>39588</v>
      </c>
      <c r="B2386" s="380" t="s">
        <v>8717</v>
      </c>
      <c r="C2386" s="380" t="s">
        <v>6446</v>
      </c>
      <c r="D2386" s="382">
        <v>158216.66</v>
      </c>
    </row>
    <row r="2387" spans="1:4" s="380" customFormat="1" ht="12.75" x14ac:dyDescent="0.2">
      <c r="A2387" s="380">
        <v>39584</v>
      </c>
      <c r="B2387" s="380" t="s">
        <v>8718</v>
      </c>
      <c r="C2387" s="380" t="s">
        <v>6446</v>
      </c>
      <c r="D2387" s="382">
        <v>85178.1</v>
      </c>
    </row>
    <row r="2388" spans="1:4" s="380" customFormat="1" ht="12.75" x14ac:dyDescent="0.2">
      <c r="A2388" s="380">
        <v>39590</v>
      </c>
      <c r="B2388" s="380" t="s">
        <v>8719</v>
      </c>
      <c r="C2388" s="380" t="s">
        <v>6446</v>
      </c>
      <c r="D2388" s="382">
        <v>83135.66</v>
      </c>
    </row>
    <row r="2389" spans="1:4" s="380" customFormat="1" ht="12.75" x14ac:dyDescent="0.2">
      <c r="A2389" s="380">
        <v>39592</v>
      </c>
      <c r="B2389" s="380" t="s">
        <v>8720</v>
      </c>
      <c r="C2389" s="380" t="s">
        <v>6446</v>
      </c>
      <c r="D2389" s="382">
        <v>119467.96</v>
      </c>
    </row>
    <row r="2390" spans="1:4" s="380" customFormat="1" ht="12.75" x14ac:dyDescent="0.2">
      <c r="A2390" s="380">
        <v>39593</v>
      </c>
      <c r="B2390" s="380" t="s">
        <v>8721</v>
      </c>
      <c r="C2390" s="380" t="s">
        <v>6446</v>
      </c>
      <c r="D2390" s="382">
        <v>136641.66</v>
      </c>
    </row>
    <row r="2391" spans="1:4" s="380" customFormat="1" ht="12.75" x14ac:dyDescent="0.2">
      <c r="A2391" s="380">
        <v>14254</v>
      </c>
      <c r="B2391" s="380" t="s">
        <v>8722</v>
      </c>
      <c r="C2391" s="380" t="s">
        <v>6446</v>
      </c>
      <c r="D2391" s="382">
        <v>77670</v>
      </c>
    </row>
    <row r="2392" spans="1:4" s="380" customFormat="1" ht="12.75" x14ac:dyDescent="0.2">
      <c r="A2392" s="380">
        <v>25987</v>
      </c>
      <c r="B2392" s="380" t="s">
        <v>8723</v>
      </c>
      <c r="C2392" s="380" t="s">
        <v>6446</v>
      </c>
      <c r="D2392" s="382">
        <v>64860.639999999999</v>
      </c>
    </row>
    <row r="2393" spans="1:4" s="380" customFormat="1" ht="12.75" x14ac:dyDescent="0.2">
      <c r="A2393" s="380">
        <v>25019</v>
      </c>
      <c r="B2393" s="380" t="s">
        <v>8724</v>
      </c>
      <c r="C2393" s="380" t="s">
        <v>6446</v>
      </c>
      <c r="D2393" s="382">
        <v>111178.39</v>
      </c>
    </row>
    <row r="2394" spans="1:4" s="380" customFormat="1" ht="12.75" x14ac:dyDescent="0.2">
      <c r="A2394" s="380">
        <v>36501</v>
      </c>
      <c r="B2394" s="380" t="s">
        <v>8725</v>
      </c>
      <c r="C2394" s="380" t="s">
        <v>6446</v>
      </c>
      <c r="D2394" s="382">
        <v>98987.09</v>
      </c>
    </row>
    <row r="2395" spans="1:4" s="380" customFormat="1" ht="12.75" x14ac:dyDescent="0.2">
      <c r="A2395" s="380">
        <v>25986</v>
      </c>
      <c r="B2395" s="380" t="s">
        <v>8726</v>
      </c>
      <c r="C2395" s="380" t="s">
        <v>6446</v>
      </c>
      <c r="D2395" s="382">
        <v>119001.44</v>
      </c>
    </row>
    <row r="2396" spans="1:4" s="380" customFormat="1" ht="12.75" x14ac:dyDescent="0.2">
      <c r="A2396" s="380">
        <v>36500</v>
      </c>
      <c r="B2396" s="380" t="s">
        <v>8727</v>
      </c>
      <c r="C2396" s="380" t="s">
        <v>6446</v>
      </c>
      <c r="D2396" s="382">
        <v>69951.47</v>
      </c>
    </row>
    <row r="2397" spans="1:4" s="380" customFormat="1" ht="12.75" x14ac:dyDescent="0.2">
      <c r="A2397" s="380">
        <v>20017</v>
      </c>
      <c r="B2397" s="380" t="s">
        <v>15106</v>
      </c>
      <c r="C2397" s="380" t="s">
        <v>6465</v>
      </c>
      <c r="D2397" s="381">
        <v>8.7200000000000006</v>
      </c>
    </row>
    <row r="2398" spans="1:4" s="380" customFormat="1" ht="12.75" x14ac:dyDescent="0.2">
      <c r="A2398" s="380">
        <v>20007</v>
      </c>
      <c r="B2398" s="380" t="s">
        <v>15107</v>
      </c>
      <c r="C2398" s="380" t="s">
        <v>6465</v>
      </c>
      <c r="D2398" s="381">
        <v>5.21</v>
      </c>
    </row>
    <row r="2399" spans="1:4" s="380" customFormat="1" ht="12.75" x14ac:dyDescent="0.2">
      <c r="A2399" s="380">
        <v>39831</v>
      </c>
      <c r="B2399" s="380" t="s">
        <v>15108</v>
      </c>
      <c r="C2399" s="380" t="s">
        <v>6928</v>
      </c>
      <c r="D2399" s="381">
        <v>162.68</v>
      </c>
    </row>
    <row r="2400" spans="1:4" s="380" customFormat="1" ht="12.75" x14ac:dyDescent="0.2">
      <c r="A2400" s="380">
        <v>39836</v>
      </c>
      <c r="B2400" s="380" t="s">
        <v>15109</v>
      </c>
      <c r="C2400" s="380" t="s">
        <v>6928</v>
      </c>
      <c r="D2400" s="381">
        <v>142.94999999999999</v>
      </c>
    </row>
    <row r="2401" spans="1:4" s="380" customFormat="1" ht="12.75" x14ac:dyDescent="0.2">
      <c r="A2401" s="380">
        <v>39830</v>
      </c>
      <c r="B2401" s="380" t="s">
        <v>15110</v>
      </c>
      <c r="C2401" s="380" t="s">
        <v>6928</v>
      </c>
      <c r="D2401" s="381">
        <v>163.03</v>
      </c>
    </row>
    <row r="2402" spans="1:4" s="380" customFormat="1" ht="12.75" x14ac:dyDescent="0.2">
      <c r="A2402" s="380">
        <v>36888</v>
      </c>
      <c r="B2402" s="380" t="s">
        <v>8728</v>
      </c>
      <c r="C2402" s="380" t="s">
        <v>6465</v>
      </c>
      <c r="D2402" s="381">
        <v>8.84</v>
      </c>
    </row>
    <row r="2403" spans="1:4" s="380" customFormat="1" ht="12.75" x14ac:dyDescent="0.2">
      <c r="A2403" s="380">
        <v>40527</v>
      </c>
      <c r="B2403" s="380" t="s">
        <v>8729</v>
      </c>
      <c r="C2403" s="380" t="s">
        <v>6446</v>
      </c>
      <c r="D2403" s="382">
        <v>2376.4299999999998</v>
      </c>
    </row>
    <row r="2404" spans="1:4" s="380" customFormat="1" ht="12.75" x14ac:dyDescent="0.2">
      <c r="A2404" s="380">
        <v>36497</v>
      </c>
      <c r="B2404" s="380" t="s">
        <v>8730</v>
      </c>
      <c r="C2404" s="380" t="s">
        <v>6446</v>
      </c>
      <c r="D2404" s="382">
        <v>2712.95</v>
      </c>
    </row>
    <row r="2405" spans="1:4" s="380" customFormat="1" ht="12.75" x14ac:dyDescent="0.2">
      <c r="A2405" s="380">
        <v>36487</v>
      </c>
      <c r="B2405" s="380" t="s">
        <v>8731</v>
      </c>
      <c r="C2405" s="380" t="s">
        <v>6446</v>
      </c>
      <c r="D2405" s="382">
        <v>4723.67</v>
      </c>
    </row>
    <row r="2406" spans="1:4" s="380" customFormat="1" ht="12.75" x14ac:dyDescent="0.2">
      <c r="A2406" s="380">
        <v>25952</v>
      </c>
      <c r="B2406" s="380" t="s">
        <v>8732</v>
      </c>
      <c r="C2406" s="380" t="s">
        <v>6446</v>
      </c>
      <c r="D2406" s="382">
        <v>1061499.48</v>
      </c>
    </row>
    <row r="2407" spans="1:4" s="380" customFormat="1" ht="12.75" x14ac:dyDescent="0.2">
      <c r="A2407" s="380">
        <v>25954</v>
      </c>
      <c r="B2407" s="380" t="s">
        <v>8733</v>
      </c>
      <c r="C2407" s="380" t="s">
        <v>6446</v>
      </c>
      <c r="D2407" s="382">
        <v>2041345.16</v>
      </c>
    </row>
    <row r="2408" spans="1:4" s="380" customFormat="1" ht="12.75" x14ac:dyDescent="0.2">
      <c r="A2408" s="380">
        <v>25953</v>
      </c>
      <c r="B2408" s="380" t="s">
        <v>8734</v>
      </c>
      <c r="C2408" s="380" t="s">
        <v>6446</v>
      </c>
      <c r="D2408" s="382">
        <v>3470286.76</v>
      </c>
    </row>
    <row r="2409" spans="1:4" s="380" customFormat="1" ht="12.75" x14ac:dyDescent="0.2">
      <c r="A2409" s="380">
        <v>37776</v>
      </c>
      <c r="B2409" s="380" t="s">
        <v>8735</v>
      </c>
      <c r="C2409" s="380" t="s">
        <v>6446</v>
      </c>
      <c r="D2409" s="382">
        <v>212684.22</v>
      </c>
    </row>
    <row r="2410" spans="1:4" s="380" customFormat="1" ht="12.75" x14ac:dyDescent="0.2">
      <c r="A2410" s="380">
        <v>37775</v>
      </c>
      <c r="B2410" s="380" t="s">
        <v>8736</v>
      </c>
      <c r="C2410" s="380" t="s">
        <v>6446</v>
      </c>
      <c r="D2410" s="382">
        <v>334993.75</v>
      </c>
    </row>
    <row r="2411" spans="1:4" s="380" customFormat="1" ht="12.75" x14ac:dyDescent="0.2">
      <c r="A2411" s="380">
        <v>36491</v>
      </c>
      <c r="B2411" s="380" t="s">
        <v>8737</v>
      </c>
      <c r="C2411" s="380" t="s">
        <v>6446</v>
      </c>
      <c r="D2411" s="382">
        <v>1240581.25</v>
      </c>
    </row>
    <row r="2412" spans="1:4" s="380" customFormat="1" ht="12.75" x14ac:dyDescent="0.2">
      <c r="A2412" s="380">
        <v>10712</v>
      </c>
      <c r="B2412" s="380" t="s">
        <v>8738</v>
      </c>
      <c r="C2412" s="380" t="s">
        <v>6446</v>
      </c>
      <c r="D2412" s="382">
        <v>83748.429999999993</v>
      </c>
    </row>
    <row r="2413" spans="1:4" s="380" customFormat="1" ht="12.75" x14ac:dyDescent="0.2">
      <c r="A2413" s="380">
        <v>3363</v>
      </c>
      <c r="B2413" s="380" t="s">
        <v>8739</v>
      </c>
      <c r="C2413" s="380" t="s">
        <v>6446</v>
      </c>
      <c r="D2413" s="382">
        <v>117800</v>
      </c>
    </row>
    <row r="2414" spans="1:4" s="380" customFormat="1" ht="12.75" x14ac:dyDescent="0.2">
      <c r="A2414" s="380">
        <v>3365</v>
      </c>
      <c r="B2414" s="380" t="s">
        <v>8740</v>
      </c>
      <c r="C2414" s="380" t="s">
        <v>6446</v>
      </c>
      <c r="D2414" s="382">
        <v>275357.5</v>
      </c>
    </row>
    <row r="2415" spans="1:4" s="380" customFormat="1" ht="12.75" x14ac:dyDescent="0.2">
      <c r="A2415" s="380">
        <v>7569</v>
      </c>
      <c r="B2415" s="380" t="s">
        <v>8741</v>
      </c>
      <c r="C2415" s="380" t="s">
        <v>6446</v>
      </c>
      <c r="D2415" s="381">
        <v>73.14</v>
      </c>
    </row>
    <row r="2416" spans="1:4" s="380" customFormat="1" ht="12.75" x14ac:dyDescent="0.2">
      <c r="A2416" s="380">
        <v>34349</v>
      </c>
      <c r="B2416" s="380" t="s">
        <v>8742</v>
      </c>
      <c r="C2416" s="380" t="s">
        <v>6446</v>
      </c>
      <c r="D2416" s="381">
        <v>30.01</v>
      </c>
    </row>
    <row r="2417" spans="1:4" s="380" customFormat="1" ht="12.75" x14ac:dyDescent="0.2">
      <c r="A2417" s="380">
        <v>11991</v>
      </c>
      <c r="B2417" s="380" t="s">
        <v>8743</v>
      </c>
      <c r="C2417" s="380" t="s">
        <v>6446</v>
      </c>
      <c r="D2417" s="381">
        <v>80.05</v>
      </c>
    </row>
    <row r="2418" spans="1:4" s="380" customFormat="1" ht="12.75" x14ac:dyDescent="0.2">
      <c r="A2418" s="380">
        <v>20062</v>
      </c>
      <c r="B2418" s="380" t="s">
        <v>8744</v>
      </c>
      <c r="C2418" s="380" t="s">
        <v>6446</v>
      </c>
      <c r="D2418" s="381">
        <v>16.41</v>
      </c>
    </row>
    <row r="2419" spans="1:4" s="380" customFormat="1" ht="12.75" x14ac:dyDescent="0.2">
      <c r="A2419" s="380">
        <v>11029</v>
      </c>
      <c r="B2419" s="380" t="s">
        <v>8745</v>
      </c>
      <c r="C2419" s="380" t="s">
        <v>6454</v>
      </c>
      <c r="D2419" s="381">
        <v>2.1</v>
      </c>
    </row>
    <row r="2420" spans="1:4" s="380" customFormat="1" ht="12.75" x14ac:dyDescent="0.2">
      <c r="A2420" s="380">
        <v>4316</v>
      </c>
      <c r="B2420" s="380" t="s">
        <v>8746</v>
      </c>
      <c r="C2420" s="380" t="s">
        <v>6446</v>
      </c>
      <c r="D2420" s="381">
        <v>2.12</v>
      </c>
    </row>
    <row r="2421" spans="1:4" s="380" customFormat="1" ht="12.75" x14ac:dyDescent="0.2">
      <c r="A2421" s="380">
        <v>4313</v>
      </c>
      <c r="B2421" s="380" t="s">
        <v>8747</v>
      </c>
      <c r="C2421" s="380" t="s">
        <v>6454</v>
      </c>
      <c r="D2421" s="381">
        <v>3.05</v>
      </c>
    </row>
    <row r="2422" spans="1:4" s="380" customFormat="1" ht="12.75" x14ac:dyDescent="0.2">
      <c r="A2422" s="380">
        <v>4317</v>
      </c>
      <c r="B2422" s="380" t="s">
        <v>8748</v>
      </c>
      <c r="C2422" s="380" t="s">
        <v>6446</v>
      </c>
      <c r="D2422" s="381">
        <v>3.47</v>
      </c>
    </row>
    <row r="2423" spans="1:4" s="380" customFormat="1" ht="12.75" x14ac:dyDescent="0.2">
      <c r="A2423" s="380">
        <v>4314</v>
      </c>
      <c r="B2423" s="380" t="s">
        <v>8749</v>
      </c>
      <c r="C2423" s="380" t="s">
        <v>6454</v>
      </c>
      <c r="D2423" s="381">
        <v>4.0599999999999996</v>
      </c>
    </row>
    <row r="2424" spans="1:4" s="380" customFormat="1" ht="12.75" x14ac:dyDescent="0.2">
      <c r="A2424" s="380">
        <v>10921</v>
      </c>
      <c r="B2424" s="380" t="s">
        <v>8750</v>
      </c>
      <c r="C2424" s="380" t="s">
        <v>6446</v>
      </c>
      <c r="D2424" s="382">
        <v>4619.55</v>
      </c>
    </row>
    <row r="2425" spans="1:4" s="380" customFormat="1" ht="12.75" x14ac:dyDescent="0.2">
      <c r="A2425" s="380">
        <v>10922</v>
      </c>
      <c r="B2425" s="380" t="s">
        <v>8751</v>
      </c>
      <c r="C2425" s="380" t="s">
        <v>6446</v>
      </c>
      <c r="D2425" s="382">
        <v>4184.2700000000004</v>
      </c>
    </row>
    <row r="2426" spans="1:4" s="380" customFormat="1" ht="12.75" x14ac:dyDescent="0.2">
      <c r="A2426" s="380">
        <v>10923</v>
      </c>
      <c r="B2426" s="380" t="s">
        <v>8752</v>
      </c>
      <c r="C2426" s="380" t="s">
        <v>6446</v>
      </c>
      <c r="D2426" s="382">
        <v>2473.08</v>
      </c>
    </row>
    <row r="2427" spans="1:4" s="380" customFormat="1" ht="12.75" x14ac:dyDescent="0.2">
      <c r="A2427" s="380">
        <v>10924</v>
      </c>
      <c r="B2427" s="380" t="s">
        <v>8753</v>
      </c>
      <c r="C2427" s="380" t="s">
        <v>6446</v>
      </c>
      <c r="D2427" s="382">
        <v>2604.63</v>
      </c>
    </row>
    <row r="2428" spans="1:4" s="380" customFormat="1" ht="12.75" x14ac:dyDescent="0.2">
      <c r="A2428" s="380">
        <v>37772</v>
      </c>
      <c r="B2428" s="380" t="s">
        <v>8754</v>
      </c>
      <c r="C2428" s="380" t="s">
        <v>6446</v>
      </c>
      <c r="D2428" s="382">
        <v>183707.83</v>
      </c>
    </row>
    <row r="2429" spans="1:4" s="380" customFormat="1" ht="12.75" x14ac:dyDescent="0.2">
      <c r="A2429" s="380">
        <v>37771</v>
      </c>
      <c r="B2429" s="380" t="s">
        <v>8755</v>
      </c>
      <c r="C2429" s="380" t="s">
        <v>6446</v>
      </c>
      <c r="D2429" s="382">
        <v>195435.87</v>
      </c>
    </row>
    <row r="2430" spans="1:4" s="380" customFormat="1" ht="12.75" x14ac:dyDescent="0.2">
      <c r="A2430" s="380">
        <v>12772</v>
      </c>
      <c r="B2430" s="380" t="s">
        <v>13071</v>
      </c>
      <c r="C2430" s="380" t="s">
        <v>6446</v>
      </c>
      <c r="D2430" s="381">
        <v>819.05</v>
      </c>
    </row>
    <row r="2431" spans="1:4" s="380" customFormat="1" ht="12.75" x14ac:dyDescent="0.2">
      <c r="A2431" s="380">
        <v>12770</v>
      </c>
      <c r="B2431" s="380" t="s">
        <v>13072</v>
      </c>
      <c r="C2431" s="380" t="s">
        <v>6446</v>
      </c>
      <c r="D2431" s="381">
        <v>492.82</v>
      </c>
    </row>
    <row r="2432" spans="1:4" s="380" customFormat="1" ht="12.75" x14ac:dyDescent="0.2">
      <c r="A2432" s="380">
        <v>12775</v>
      </c>
      <c r="B2432" s="380" t="s">
        <v>13073</v>
      </c>
      <c r="C2432" s="380" t="s">
        <v>6446</v>
      </c>
      <c r="D2432" s="381">
        <v>360.94</v>
      </c>
    </row>
    <row r="2433" spans="1:4" s="380" customFormat="1" ht="12.75" x14ac:dyDescent="0.2">
      <c r="A2433" s="380">
        <v>12768</v>
      </c>
      <c r="B2433" s="380" t="s">
        <v>13074</v>
      </c>
      <c r="C2433" s="380" t="s">
        <v>6446</v>
      </c>
      <c r="D2433" s="382">
        <v>1152.23</v>
      </c>
    </row>
    <row r="2434" spans="1:4" s="380" customFormat="1" ht="12.75" x14ac:dyDescent="0.2">
      <c r="A2434" s="380">
        <v>12769</v>
      </c>
      <c r="B2434" s="380" t="s">
        <v>13075</v>
      </c>
      <c r="C2434" s="380" t="s">
        <v>6446</v>
      </c>
      <c r="D2434" s="381">
        <v>94.4</v>
      </c>
    </row>
    <row r="2435" spans="1:4" s="380" customFormat="1" ht="12.75" x14ac:dyDescent="0.2">
      <c r="A2435" s="380">
        <v>12773</v>
      </c>
      <c r="B2435" s="380" t="s">
        <v>13076</v>
      </c>
      <c r="C2435" s="380" t="s">
        <v>6446</v>
      </c>
      <c r="D2435" s="381">
        <v>101.34</v>
      </c>
    </row>
    <row r="2436" spans="1:4" s="380" customFormat="1" ht="12.75" x14ac:dyDescent="0.2">
      <c r="A2436" s="380">
        <v>12774</v>
      </c>
      <c r="B2436" s="380" t="s">
        <v>13077</v>
      </c>
      <c r="C2436" s="380" t="s">
        <v>6446</v>
      </c>
      <c r="D2436" s="381">
        <v>124.94</v>
      </c>
    </row>
    <row r="2437" spans="1:4" s="380" customFormat="1" ht="12.75" x14ac:dyDescent="0.2">
      <c r="A2437" s="380">
        <v>12776</v>
      </c>
      <c r="B2437" s="380" t="s">
        <v>13078</v>
      </c>
      <c r="C2437" s="380" t="s">
        <v>6446</v>
      </c>
      <c r="D2437" s="382">
        <v>1860.23</v>
      </c>
    </row>
    <row r="2438" spans="1:4" s="380" customFormat="1" ht="12.75" x14ac:dyDescent="0.2">
      <c r="A2438" s="380">
        <v>12777</v>
      </c>
      <c r="B2438" s="380" t="s">
        <v>13079</v>
      </c>
      <c r="C2438" s="380" t="s">
        <v>6446</v>
      </c>
      <c r="D2438" s="382">
        <v>2429.41</v>
      </c>
    </row>
    <row r="2439" spans="1:4" s="380" customFormat="1" ht="12.75" x14ac:dyDescent="0.2">
      <c r="A2439" s="380">
        <v>3391</v>
      </c>
      <c r="B2439" s="380" t="s">
        <v>8756</v>
      </c>
      <c r="C2439" s="380" t="s">
        <v>6446</v>
      </c>
      <c r="D2439" s="381">
        <v>24.57</v>
      </c>
    </row>
    <row r="2440" spans="1:4" s="380" customFormat="1" ht="12.75" x14ac:dyDescent="0.2">
      <c r="A2440" s="380">
        <v>3389</v>
      </c>
      <c r="B2440" s="380" t="s">
        <v>8757</v>
      </c>
      <c r="C2440" s="380" t="s">
        <v>6446</v>
      </c>
      <c r="D2440" s="381">
        <v>12.75</v>
      </c>
    </row>
    <row r="2441" spans="1:4" s="380" customFormat="1" ht="12.75" x14ac:dyDescent="0.2">
      <c r="A2441" s="380">
        <v>3390</v>
      </c>
      <c r="B2441" s="380" t="s">
        <v>8758</v>
      </c>
      <c r="C2441" s="380" t="s">
        <v>6446</v>
      </c>
      <c r="D2441" s="381">
        <v>14.35</v>
      </c>
    </row>
    <row r="2442" spans="1:4" s="380" customFormat="1" ht="12.75" x14ac:dyDescent="0.2">
      <c r="A2442" s="380">
        <v>12873</v>
      </c>
      <c r="B2442" s="380" t="s">
        <v>8759</v>
      </c>
      <c r="C2442" s="380" t="s">
        <v>6456</v>
      </c>
      <c r="D2442" s="381">
        <v>17.52</v>
      </c>
    </row>
    <row r="2443" spans="1:4" s="380" customFormat="1" ht="12.75" x14ac:dyDescent="0.2">
      <c r="A2443" s="380">
        <v>41076</v>
      </c>
      <c r="B2443" s="380" t="s">
        <v>8760</v>
      </c>
      <c r="C2443" s="380" t="s">
        <v>6627</v>
      </c>
      <c r="D2443" s="382">
        <v>3122</v>
      </c>
    </row>
    <row r="2444" spans="1:4" s="380" customFormat="1" ht="12.75" x14ac:dyDescent="0.2">
      <c r="A2444" s="380">
        <v>140</v>
      </c>
      <c r="B2444" s="380" t="s">
        <v>8761</v>
      </c>
      <c r="C2444" s="380" t="s">
        <v>6462</v>
      </c>
      <c r="D2444" s="381">
        <v>19.3</v>
      </c>
    </row>
    <row r="2445" spans="1:4" s="380" customFormat="1" ht="12.75" x14ac:dyDescent="0.2">
      <c r="A2445" s="380">
        <v>151</v>
      </c>
      <c r="B2445" s="380" t="s">
        <v>8762</v>
      </c>
      <c r="C2445" s="380" t="s">
        <v>6445</v>
      </c>
      <c r="D2445" s="381">
        <v>28.48</v>
      </c>
    </row>
    <row r="2446" spans="1:4" s="380" customFormat="1" ht="12.75" x14ac:dyDescent="0.2">
      <c r="A2446" s="380">
        <v>7340</v>
      </c>
      <c r="B2446" s="380" t="s">
        <v>8763</v>
      </c>
      <c r="C2446" s="380" t="s">
        <v>6445</v>
      </c>
      <c r="D2446" s="381">
        <v>24.35</v>
      </c>
    </row>
    <row r="2447" spans="1:4" s="380" customFormat="1" ht="12.75" x14ac:dyDescent="0.2">
      <c r="A2447" s="380">
        <v>2701</v>
      </c>
      <c r="B2447" s="380" t="s">
        <v>8764</v>
      </c>
      <c r="C2447" s="380" t="s">
        <v>6456</v>
      </c>
      <c r="D2447" s="381">
        <v>13.48</v>
      </c>
    </row>
    <row r="2448" spans="1:4" s="380" customFormat="1" ht="12.75" x14ac:dyDescent="0.2">
      <c r="A2448" s="380">
        <v>40929</v>
      </c>
      <c r="B2448" s="380" t="s">
        <v>8765</v>
      </c>
      <c r="C2448" s="380" t="s">
        <v>6627</v>
      </c>
      <c r="D2448" s="382">
        <v>2405.9299999999998</v>
      </c>
    </row>
    <row r="2449" spans="1:4" s="380" customFormat="1" ht="12.75" x14ac:dyDescent="0.2">
      <c r="A2449" s="380">
        <v>38114</v>
      </c>
      <c r="B2449" s="380" t="s">
        <v>8766</v>
      </c>
      <c r="C2449" s="380" t="s">
        <v>6446</v>
      </c>
      <c r="D2449" s="381">
        <v>17.239999999999998</v>
      </c>
    </row>
    <row r="2450" spans="1:4" s="380" customFormat="1" ht="12.75" x14ac:dyDescent="0.2">
      <c r="A2450" s="380">
        <v>38064</v>
      </c>
      <c r="B2450" s="380" t="s">
        <v>8767</v>
      </c>
      <c r="C2450" s="380" t="s">
        <v>6446</v>
      </c>
      <c r="D2450" s="381">
        <v>19.28</v>
      </c>
    </row>
    <row r="2451" spans="1:4" s="380" customFormat="1" ht="12.75" x14ac:dyDescent="0.2">
      <c r="A2451" s="380">
        <v>38115</v>
      </c>
      <c r="B2451" s="380" t="s">
        <v>8768</v>
      </c>
      <c r="C2451" s="380" t="s">
        <v>6446</v>
      </c>
      <c r="D2451" s="381">
        <v>18.41</v>
      </c>
    </row>
    <row r="2452" spans="1:4" s="380" customFormat="1" ht="12.75" x14ac:dyDescent="0.2">
      <c r="A2452" s="380">
        <v>38065</v>
      </c>
      <c r="B2452" s="380" t="s">
        <v>8769</v>
      </c>
      <c r="C2452" s="380" t="s">
        <v>6446</v>
      </c>
      <c r="D2452" s="381">
        <v>27.35</v>
      </c>
    </row>
    <row r="2453" spans="1:4" s="380" customFormat="1" ht="12.75" x14ac:dyDescent="0.2">
      <c r="A2453" s="380">
        <v>38078</v>
      </c>
      <c r="B2453" s="380" t="s">
        <v>8770</v>
      </c>
      <c r="C2453" s="380" t="s">
        <v>6446</v>
      </c>
      <c r="D2453" s="381">
        <v>15.96</v>
      </c>
    </row>
    <row r="2454" spans="1:4" s="380" customFormat="1" ht="12.75" x14ac:dyDescent="0.2">
      <c r="A2454" s="380">
        <v>38113</v>
      </c>
      <c r="B2454" s="380" t="s">
        <v>8771</v>
      </c>
      <c r="C2454" s="380" t="s">
        <v>6446</v>
      </c>
      <c r="D2454" s="381">
        <v>8.67</v>
      </c>
    </row>
    <row r="2455" spans="1:4" s="380" customFormat="1" ht="12.75" x14ac:dyDescent="0.2">
      <c r="A2455" s="380">
        <v>38063</v>
      </c>
      <c r="B2455" s="380" t="s">
        <v>8772</v>
      </c>
      <c r="C2455" s="380" t="s">
        <v>6446</v>
      </c>
      <c r="D2455" s="381">
        <v>9.3000000000000007</v>
      </c>
    </row>
    <row r="2456" spans="1:4" s="380" customFormat="1" ht="12.75" x14ac:dyDescent="0.2">
      <c r="A2456" s="380">
        <v>38080</v>
      </c>
      <c r="B2456" s="380" t="s">
        <v>8773</v>
      </c>
      <c r="C2456" s="380" t="s">
        <v>6446</v>
      </c>
      <c r="D2456" s="381">
        <v>27.71</v>
      </c>
    </row>
    <row r="2457" spans="1:4" s="380" customFormat="1" ht="12.75" x14ac:dyDescent="0.2">
      <c r="A2457" s="380">
        <v>38069</v>
      </c>
      <c r="B2457" s="380" t="s">
        <v>8774</v>
      </c>
      <c r="C2457" s="380" t="s">
        <v>6446</v>
      </c>
      <c r="D2457" s="381">
        <v>15.16</v>
      </c>
    </row>
    <row r="2458" spans="1:4" s="380" customFormat="1" ht="12.75" x14ac:dyDescent="0.2">
      <c r="A2458" s="380">
        <v>38077</v>
      </c>
      <c r="B2458" s="380" t="s">
        <v>8775</v>
      </c>
      <c r="C2458" s="380" t="s">
        <v>6446</v>
      </c>
      <c r="D2458" s="381">
        <v>14.81</v>
      </c>
    </row>
    <row r="2459" spans="1:4" s="380" customFormat="1" ht="12.75" x14ac:dyDescent="0.2">
      <c r="A2459" s="380">
        <v>38073</v>
      </c>
      <c r="B2459" s="380" t="s">
        <v>8776</v>
      </c>
      <c r="C2459" s="380" t="s">
        <v>6446</v>
      </c>
      <c r="D2459" s="381">
        <v>22.57</v>
      </c>
    </row>
    <row r="2460" spans="1:4" s="380" customFormat="1" ht="12.75" x14ac:dyDescent="0.2">
      <c r="A2460" s="380">
        <v>38112</v>
      </c>
      <c r="B2460" s="380" t="s">
        <v>8777</v>
      </c>
      <c r="C2460" s="380" t="s">
        <v>6446</v>
      </c>
      <c r="D2460" s="381">
        <v>6.65</v>
      </c>
    </row>
    <row r="2461" spans="1:4" s="380" customFormat="1" ht="12.75" x14ac:dyDescent="0.2">
      <c r="A2461" s="380">
        <v>38062</v>
      </c>
      <c r="B2461" s="380" t="s">
        <v>8778</v>
      </c>
      <c r="C2461" s="380" t="s">
        <v>6446</v>
      </c>
      <c r="D2461" s="381">
        <v>6.83</v>
      </c>
    </row>
    <row r="2462" spans="1:4" s="380" customFormat="1" ht="12.75" x14ac:dyDescent="0.2">
      <c r="A2462" s="380">
        <v>12128</v>
      </c>
      <c r="B2462" s="380" t="s">
        <v>8779</v>
      </c>
      <c r="C2462" s="380" t="s">
        <v>6446</v>
      </c>
      <c r="D2462" s="381">
        <v>9.1300000000000008</v>
      </c>
    </row>
    <row r="2463" spans="1:4" s="380" customFormat="1" ht="12.75" x14ac:dyDescent="0.2">
      <c r="A2463" s="380">
        <v>12129</v>
      </c>
      <c r="B2463" s="380" t="s">
        <v>8780</v>
      </c>
      <c r="C2463" s="380" t="s">
        <v>6446</v>
      </c>
      <c r="D2463" s="381">
        <v>12.07</v>
      </c>
    </row>
    <row r="2464" spans="1:4" s="380" customFormat="1" ht="12.75" x14ac:dyDescent="0.2">
      <c r="A2464" s="380">
        <v>38081</v>
      </c>
      <c r="B2464" s="380" t="s">
        <v>8781</v>
      </c>
      <c r="C2464" s="380" t="s">
        <v>6446</v>
      </c>
      <c r="D2464" s="381">
        <v>23.51</v>
      </c>
    </row>
    <row r="2465" spans="1:4" s="380" customFormat="1" ht="12.75" x14ac:dyDescent="0.2">
      <c r="A2465" s="380">
        <v>38070</v>
      </c>
      <c r="B2465" s="380" t="s">
        <v>8782</v>
      </c>
      <c r="C2465" s="380" t="s">
        <v>6446</v>
      </c>
      <c r="D2465" s="381">
        <v>16.2</v>
      </c>
    </row>
    <row r="2466" spans="1:4" s="380" customFormat="1" ht="12.75" x14ac:dyDescent="0.2">
      <c r="A2466" s="380">
        <v>38074</v>
      </c>
      <c r="B2466" s="380" t="s">
        <v>8783</v>
      </c>
      <c r="C2466" s="380" t="s">
        <v>6446</v>
      </c>
      <c r="D2466" s="381">
        <v>24.63</v>
      </c>
    </row>
    <row r="2467" spans="1:4" s="380" customFormat="1" ht="12.75" x14ac:dyDescent="0.2">
      <c r="A2467" s="380">
        <v>38079</v>
      </c>
      <c r="B2467" s="380" t="s">
        <v>8784</v>
      </c>
      <c r="C2467" s="380" t="s">
        <v>6446</v>
      </c>
      <c r="D2467" s="381">
        <v>21.14</v>
      </c>
    </row>
    <row r="2468" spans="1:4" s="380" customFormat="1" ht="12.75" x14ac:dyDescent="0.2">
      <c r="A2468" s="380">
        <v>38072</v>
      </c>
      <c r="B2468" s="380" t="s">
        <v>8785</v>
      </c>
      <c r="C2468" s="380" t="s">
        <v>6446</v>
      </c>
      <c r="D2468" s="381">
        <v>20.309999999999999</v>
      </c>
    </row>
    <row r="2469" spans="1:4" s="380" customFormat="1" ht="12.75" x14ac:dyDescent="0.2">
      <c r="A2469" s="380">
        <v>38068</v>
      </c>
      <c r="B2469" s="380" t="s">
        <v>8786</v>
      </c>
      <c r="C2469" s="380" t="s">
        <v>6446</v>
      </c>
      <c r="D2469" s="381">
        <v>14.02</v>
      </c>
    </row>
    <row r="2470" spans="1:4" s="380" customFormat="1" ht="12.75" x14ac:dyDescent="0.2">
      <c r="A2470" s="380">
        <v>38071</v>
      </c>
      <c r="B2470" s="380" t="s">
        <v>8787</v>
      </c>
      <c r="C2470" s="380" t="s">
        <v>6446</v>
      </c>
      <c r="D2470" s="381">
        <v>16.77</v>
      </c>
    </row>
    <row r="2471" spans="1:4" s="380" customFormat="1" ht="12.75" x14ac:dyDescent="0.2">
      <c r="A2471" s="380">
        <v>38412</v>
      </c>
      <c r="B2471" s="380" t="s">
        <v>8788</v>
      </c>
      <c r="C2471" s="380" t="s">
        <v>6446</v>
      </c>
      <c r="D2471" s="382">
        <v>1100</v>
      </c>
    </row>
    <row r="2472" spans="1:4" s="380" customFormat="1" ht="12.75" x14ac:dyDescent="0.2">
      <c r="A2472" s="380">
        <v>3405</v>
      </c>
      <c r="B2472" s="380" t="s">
        <v>8789</v>
      </c>
      <c r="C2472" s="380" t="s">
        <v>6446</v>
      </c>
      <c r="D2472" s="381">
        <v>87.19</v>
      </c>
    </row>
    <row r="2473" spans="1:4" s="380" customFormat="1" ht="12.75" x14ac:dyDescent="0.2">
      <c r="A2473" s="380">
        <v>3394</v>
      </c>
      <c r="B2473" s="380" t="s">
        <v>8790</v>
      </c>
      <c r="C2473" s="380" t="s">
        <v>6446</v>
      </c>
      <c r="D2473" s="381">
        <v>460.28</v>
      </c>
    </row>
    <row r="2474" spans="1:4" s="380" customFormat="1" ht="12.75" x14ac:dyDescent="0.2">
      <c r="A2474" s="380">
        <v>3393</v>
      </c>
      <c r="B2474" s="380" t="s">
        <v>8791</v>
      </c>
      <c r="C2474" s="380" t="s">
        <v>6446</v>
      </c>
      <c r="D2474" s="381">
        <v>783.67</v>
      </c>
    </row>
    <row r="2475" spans="1:4" s="380" customFormat="1" ht="12.75" x14ac:dyDescent="0.2">
      <c r="A2475" s="380">
        <v>3406</v>
      </c>
      <c r="B2475" s="380" t="s">
        <v>8792</v>
      </c>
      <c r="C2475" s="380" t="s">
        <v>6446</v>
      </c>
      <c r="D2475" s="381">
        <v>26.69</v>
      </c>
    </row>
    <row r="2476" spans="1:4" s="380" customFormat="1" ht="12.75" x14ac:dyDescent="0.2">
      <c r="A2476" s="380">
        <v>3395</v>
      </c>
      <c r="B2476" s="380" t="s">
        <v>8793</v>
      </c>
      <c r="C2476" s="380" t="s">
        <v>6446</v>
      </c>
      <c r="D2476" s="381">
        <v>112.59</v>
      </c>
    </row>
    <row r="2477" spans="1:4" s="380" customFormat="1" ht="12.75" x14ac:dyDescent="0.2">
      <c r="A2477" s="380">
        <v>3398</v>
      </c>
      <c r="B2477" s="380" t="s">
        <v>8794</v>
      </c>
      <c r="C2477" s="380" t="s">
        <v>6446</v>
      </c>
      <c r="D2477" s="381">
        <v>5.35</v>
      </c>
    </row>
    <row r="2478" spans="1:4" s="380" customFormat="1" ht="12.75" x14ac:dyDescent="0.2">
      <c r="A2478" s="380">
        <v>34377</v>
      </c>
      <c r="B2478" s="380" t="s">
        <v>8795</v>
      </c>
      <c r="C2478" s="380" t="s">
        <v>6446</v>
      </c>
      <c r="D2478" s="381">
        <v>200.32</v>
      </c>
    </row>
    <row r="2479" spans="1:4" s="380" customFormat="1" ht="12.75" x14ac:dyDescent="0.2">
      <c r="A2479" s="380">
        <v>40662</v>
      </c>
      <c r="B2479" s="380" t="s">
        <v>8796</v>
      </c>
      <c r="C2479" s="380" t="s">
        <v>6446</v>
      </c>
      <c r="D2479" s="381">
        <v>214.54</v>
      </c>
    </row>
    <row r="2480" spans="1:4" s="380" customFormat="1" ht="12.75" x14ac:dyDescent="0.2">
      <c r="A2480" s="380">
        <v>3437</v>
      </c>
      <c r="B2480" s="380" t="s">
        <v>8797</v>
      </c>
      <c r="C2480" s="380" t="s">
        <v>6447</v>
      </c>
      <c r="D2480" s="381">
        <v>595.95000000000005</v>
      </c>
    </row>
    <row r="2481" spans="1:4" s="380" customFormat="1" ht="12.75" x14ac:dyDescent="0.2">
      <c r="A2481" s="380">
        <v>11190</v>
      </c>
      <c r="B2481" s="380" t="s">
        <v>8798</v>
      </c>
      <c r="C2481" s="380" t="s">
        <v>6446</v>
      </c>
      <c r="D2481" s="381">
        <v>212.9</v>
      </c>
    </row>
    <row r="2482" spans="1:4" s="380" customFormat="1" ht="12.75" x14ac:dyDescent="0.2">
      <c r="A2482" s="380">
        <v>3428</v>
      </c>
      <c r="B2482" s="380" t="s">
        <v>8799</v>
      </c>
      <c r="C2482" s="380" t="s">
        <v>6447</v>
      </c>
      <c r="D2482" s="381">
        <v>884</v>
      </c>
    </row>
    <row r="2483" spans="1:4" s="380" customFormat="1" ht="12.75" x14ac:dyDescent="0.2">
      <c r="A2483" s="380">
        <v>3429</v>
      </c>
      <c r="B2483" s="380" t="s">
        <v>8800</v>
      </c>
      <c r="C2483" s="380" t="s">
        <v>6447</v>
      </c>
      <c r="D2483" s="381">
        <v>505.07</v>
      </c>
    </row>
    <row r="2484" spans="1:4" s="380" customFormat="1" ht="12.75" x14ac:dyDescent="0.2">
      <c r="A2484" s="380">
        <v>34370</v>
      </c>
      <c r="B2484" s="380" t="s">
        <v>8801</v>
      </c>
      <c r="C2484" s="380" t="s">
        <v>6446</v>
      </c>
      <c r="D2484" s="381">
        <v>608.07000000000005</v>
      </c>
    </row>
    <row r="2485" spans="1:4" s="380" customFormat="1" ht="12.75" x14ac:dyDescent="0.2">
      <c r="A2485" s="380">
        <v>34372</v>
      </c>
      <c r="B2485" s="380" t="s">
        <v>8802</v>
      </c>
      <c r="C2485" s="380" t="s">
        <v>6446</v>
      </c>
      <c r="D2485" s="381">
        <v>845.91</v>
      </c>
    </row>
    <row r="2486" spans="1:4" s="380" customFormat="1" ht="12.75" x14ac:dyDescent="0.2">
      <c r="A2486" s="380">
        <v>36896</v>
      </c>
      <c r="B2486" s="380" t="s">
        <v>8803</v>
      </c>
      <c r="C2486" s="380" t="s">
        <v>6446</v>
      </c>
      <c r="D2486" s="381">
        <v>348.9</v>
      </c>
    </row>
    <row r="2487" spans="1:4" s="380" customFormat="1" ht="12.75" x14ac:dyDescent="0.2">
      <c r="A2487" s="380">
        <v>34367</v>
      </c>
      <c r="B2487" s="380" t="s">
        <v>8804</v>
      </c>
      <c r="C2487" s="380" t="s">
        <v>6446</v>
      </c>
      <c r="D2487" s="381">
        <v>409.83</v>
      </c>
    </row>
    <row r="2488" spans="1:4" s="380" customFormat="1" ht="12.75" x14ac:dyDescent="0.2">
      <c r="A2488" s="380">
        <v>36897</v>
      </c>
      <c r="B2488" s="380" t="s">
        <v>8805</v>
      </c>
      <c r="C2488" s="380" t="s">
        <v>6446</v>
      </c>
      <c r="D2488" s="381">
        <v>483.28</v>
      </c>
    </row>
    <row r="2489" spans="1:4" s="380" customFormat="1" ht="12.75" x14ac:dyDescent="0.2">
      <c r="A2489" s="380">
        <v>34369</v>
      </c>
      <c r="B2489" s="380" t="s">
        <v>8806</v>
      </c>
      <c r="C2489" s="380" t="s">
        <v>6446</v>
      </c>
      <c r="D2489" s="381">
        <v>572.59</v>
      </c>
    </row>
    <row r="2490" spans="1:4" s="380" customFormat="1" ht="12.75" x14ac:dyDescent="0.2">
      <c r="A2490" s="380">
        <v>34364</v>
      </c>
      <c r="B2490" s="380" t="s">
        <v>8807</v>
      </c>
      <c r="C2490" s="380" t="s">
        <v>6446</v>
      </c>
      <c r="D2490" s="381">
        <v>560.07000000000005</v>
      </c>
    </row>
    <row r="2491" spans="1:4" s="380" customFormat="1" ht="12.75" x14ac:dyDescent="0.2">
      <c r="A2491" s="380">
        <v>40659</v>
      </c>
      <c r="B2491" s="380" t="s">
        <v>8808</v>
      </c>
      <c r="C2491" s="380" t="s">
        <v>6447</v>
      </c>
      <c r="D2491" s="381">
        <v>843.19</v>
      </c>
    </row>
    <row r="2492" spans="1:4" s="380" customFormat="1" ht="12.75" x14ac:dyDescent="0.2">
      <c r="A2492" s="380">
        <v>40660</v>
      </c>
      <c r="B2492" s="380" t="s">
        <v>8809</v>
      </c>
      <c r="C2492" s="380" t="s">
        <v>6447</v>
      </c>
      <c r="D2492" s="382">
        <v>1068.6400000000001</v>
      </c>
    </row>
    <row r="2493" spans="1:4" s="380" customFormat="1" ht="12.75" x14ac:dyDescent="0.2">
      <c r="A2493" s="380">
        <v>40661</v>
      </c>
      <c r="B2493" s="380" t="s">
        <v>8810</v>
      </c>
      <c r="C2493" s="380" t="s">
        <v>6447</v>
      </c>
      <c r="D2493" s="381">
        <v>657.03</v>
      </c>
    </row>
    <row r="2494" spans="1:4" s="380" customFormat="1" ht="12.75" x14ac:dyDescent="0.2">
      <c r="A2494" s="380">
        <v>3421</v>
      </c>
      <c r="B2494" s="380" t="s">
        <v>8811</v>
      </c>
      <c r="C2494" s="380" t="s">
        <v>6447</v>
      </c>
      <c r="D2494" s="381">
        <v>662.06</v>
      </c>
    </row>
    <row r="2495" spans="1:4" s="380" customFormat="1" ht="12.75" x14ac:dyDescent="0.2">
      <c r="A2495" s="380">
        <v>599</v>
      </c>
      <c r="B2495" s="380" t="s">
        <v>8812</v>
      </c>
      <c r="C2495" s="380" t="s">
        <v>6447</v>
      </c>
      <c r="D2495" s="381">
        <v>302.57</v>
      </c>
    </row>
    <row r="2496" spans="1:4" s="380" customFormat="1" ht="12.75" x14ac:dyDescent="0.2">
      <c r="A2496" s="380">
        <v>34381</v>
      </c>
      <c r="B2496" s="380" t="s">
        <v>8813</v>
      </c>
      <c r="C2496" s="380" t="s">
        <v>6446</v>
      </c>
      <c r="D2496" s="381">
        <v>204.49</v>
      </c>
    </row>
    <row r="2497" spans="1:4" s="380" customFormat="1" ht="12.75" x14ac:dyDescent="0.2">
      <c r="A2497" s="380">
        <v>3423</v>
      </c>
      <c r="B2497" s="380" t="s">
        <v>8814</v>
      </c>
      <c r="C2497" s="380" t="s">
        <v>6447</v>
      </c>
      <c r="D2497" s="381">
        <v>933.66</v>
      </c>
    </row>
    <row r="2498" spans="1:4" s="380" customFormat="1" ht="12.75" x14ac:dyDescent="0.2">
      <c r="A2498" s="380">
        <v>34797</v>
      </c>
      <c r="B2498" s="380" t="s">
        <v>8815</v>
      </c>
      <c r="C2498" s="380" t="s">
        <v>6446</v>
      </c>
      <c r="D2498" s="381">
        <v>463.73</v>
      </c>
    </row>
    <row r="2499" spans="1:4" s="380" customFormat="1" ht="12.75" x14ac:dyDescent="0.2">
      <c r="A2499" s="380">
        <v>25964</v>
      </c>
      <c r="B2499" s="380" t="s">
        <v>8816</v>
      </c>
      <c r="C2499" s="380" t="s">
        <v>6456</v>
      </c>
      <c r="D2499" s="381">
        <v>16.940000000000001</v>
      </c>
    </row>
    <row r="2500" spans="1:4" s="380" customFormat="1" ht="12.75" x14ac:dyDescent="0.2">
      <c r="A2500" s="380">
        <v>41077</v>
      </c>
      <c r="B2500" s="380" t="s">
        <v>8817</v>
      </c>
      <c r="C2500" s="380" t="s">
        <v>6627</v>
      </c>
      <c r="D2500" s="382">
        <v>3021.78</v>
      </c>
    </row>
    <row r="2501" spans="1:4" s="380" customFormat="1" ht="12.75" x14ac:dyDescent="0.2">
      <c r="A2501" s="380">
        <v>20159</v>
      </c>
      <c r="B2501" s="380" t="s">
        <v>13080</v>
      </c>
      <c r="C2501" s="380" t="s">
        <v>6446</v>
      </c>
      <c r="D2501" s="381">
        <v>51.62</v>
      </c>
    </row>
    <row r="2502" spans="1:4" s="380" customFormat="1" ht="12.75" x14ac:dyDescent="0.2">
      <c r="A2502" s="380">
        <v>37963</v>
      </c>
      <c r="B2502" s="380" t="s">
        <v>8818</v>
      </c>
      <c r="C2502" s="380" t="s">
        <v>6446</v>
      </c>
      <c r="D2502" s="381">
        <v>2.2200000000000002</v>
      </c>
    </row>
    <row r="2503" spans="1:4" s="380" customFormat="1" ht="12.75" x14ac:dyDescent="0.2">
      <c r="A2503" s="380">
        <v>37964</v>
      </c>
      <c r="B2503" s="380" t="s">
        <v>8819</v>
      </c>
      <c r="C2503" s="380" t="s">
        <v>6446</v>
      </c>
      <c r="D2503" s="381">
        <v>3.7</v>
      </c>
    </row>
    <row r="2504" spans="1:4" s="380" customFormat="1" ht="12.75" x14ac:dyDescent="0.2">
      <c r="A2504" s="380">
        <v>37965</v>
      </c>
      <c r="B2504" s="380" t="s">
        <v>8820</v>
      </c>
      <c r="C2504" s="380" t="s">
        <v>6446</v>
      </c>
      <c r="D2504" s="381">
        <v>5.37</v>
      </c>
    </row>
    <row r="2505" spans="1:4" s="380" customFormat="1" ht="12.75" x14ac:dyDescent="0.2">
      <c r="A2505" s="380">
        <v>37966</v>
      </c>
      <c r="B2505" s="380" t="s">
        <v>8821</v>
      </c>
      <c r="C2505" s="380" t="s">
        <v>6446</v>
      </c>
      <c r="D2505" s="381">
        <v>9.73</v>
      </c>
    </row>
    <row r="2506" spans="1:4" s="380" customFormat="1" ht="12.75" x14ac:dyDescent="0.2">
      <c r="A2506" s="380">
        <v>37967</v>
      </c>
      <c r="B2506" s="380" t="s">
        <v>8822</v>
      </c>
      <c r="C2506" s="380" t="s">
        <v>6446</v>
      </c>
      <c r="D2506" s="381">
        <v>15.6</v>
      </c>
    </row>
    <row r="2507" spans="1:4" s="380" customFormat="1" ht="12.75" x14ac:dyDescent="0.2">
      <c r="A2507" s="380">
        <v>37968</v>
      </c>
      <c r="B2507" s="380" t="s">
        <v>8823</v>
      </c>
      <c r="C2507" s="380" t="s">
        <v>6446</v>
      </c>
      <c r="D2507" s="381">
        <v>34.22</v>
      </c>
    </row>
    <row r="2508" spans="1:4" s="380" customFormat="1" ht="12.75" x14ac:dyDescent="0.2">
      <c r="A2508" s="380">
        <v>37969</v>
      </c>
      <c r="B2508" s="380" t="s">
        <v>8824</v>
      </c>
      <c r="C2508" s="380" t="s">
        <v>6446</v>
      </c>
      <c r="D2508" s="381">
        <v>91.41</v>
      </c>
    </row>
    <row r="2509" spans="1:4" s="380" customFormat="1" ht="12.75" x14ac:dyDescent="0.2">
      <c r="A2509" s="380">
        <v>37970</v>
      </c>
      <c r="B2509" s="380" t="s">
        <v>8825</v>
      </c>
      <c r="C2509" s="380" t="s">
        <v>6446</v>
      </c>
      <c r="D2509" s="381">
        <v>106.64</v>
      </c>
    </row>
    <row r="2510" spans="1:4" s="380" customFormat="1" ht="12.75" x14ac:dyDescent="0.2">
      <c r="A2510" s="380">
        <v>21118</v>
      </c>
      <c r="B2510" s="380" t="s">
        <v>8826</v>
      </c>
      <c r="C2510" s="380" t="s">
        <v>6446</v>
      </c>
      <c r="D2510" s="381">
        <v>1.68</v>
      </c>
    </row>
    <row r="2511" spans="1:4" s="380" customFormat="1" ht="12.75" x14ac:dyDescent="0.2">
      <c r="A2511" s="380">
        <v>37956</v>
      </c>
      <c r="B2511" s="380" t="s">
        <v>8827</v>
      </c>
      <c r="C2511" s="380" t="s">
        <v>6446</v>
      </c>
      <c r="D2511" s="381">
        <v>2.66</v>
      </c>
    </row>
    <row r="2512" spans="1:4" s="380" customFormat="1" ht="12.75" x14ac:dyDescent="0.2">
      <c r="A2512" s="380">
        <v>37957</v>
      </c>
      <c r="B2512" s="380" t="s">
        <v>8828</v>
      </c>
      <c r="C2512" s="380" t="s">
        <v>6446</v>
      </c>
      <c r="D2512" s="381">
        <v>5.61</v>
      </c>
    </row>
    <row r="2513" spans="1:4" s="380" customFormat="1" ht="12.75" x14ac:dyDescent="0.2">
      <c r="A2513" s="380">
        <v>37958</v>
      </c>
      <c r="B2513" s="380" t="s">
        <v>8829</v>
      </c>
      <c r="C2513" s="380" t="s">
        <v>6446</v>
      </c>
      <c r="D2513" s="381">
        <v>9.73</v>
      </c>
    </row>
    <row r="2514" spans="1:4" s="380" customFormat="1" ht="12.75" x14ac:dyDescent="0.2">
      <c r="A2514" s="380">
        <v>37959</v>
      </c>
      <c r="B2514" s="380" t="s">
        <v>8830</v>
      </c>
      <c r="C2514" s="380" t="s">
        <v>6446</v>
      </c>
      <c r="D2514" s="381">
        <v>15.6</v>
      </c>
    </row>
    <row r="2515" spans="1:4" s="380" customFormat="1" ht="12.75" x14ac:dyDescent="0.2">
      <c r="A2515" s="380">
        <v>37960</v>
      </c>
      <c r="B2515" s="380" t="s">
        <v>8831</v>
      </c>
      <c r="C2515" s="380" t="s">
        <v>6446</v>
      </c>
      <c r="D2515" s="381">
        <v>33.6</v>
      </c>
    </row>
    <row r="2516" spans="1:4" s="380" customFormat="1" ht="12.75" x14ac:dyDescent="0.2">
      <c r="A2516" s="380">
        <v>37961</v>
      </c>
      <c r="B2516" s="380" t="s">
        <v>8832</v>
      </c>
      <c r="C2516" s="380" t="s">
        <v>6446</v>
      </c>
      <c r="D2516" s="381">
        <v>89.14</v>
      </c>
    </row>
    <row r="2517" spans="1:4" s="380" customFormat="1" ht="12.75" x14ac:dyDescent="0.2">
      <c r="A2517" s="380">
        <v>37962</v>
      </c>
      <c r="B2517" s="380" t="s">
        <v>8833</v>
      </c>
      <c r="C2517" s="380" t="s">
        <v>6446</v>
      </c>
      <c r="D2517" s="381">
        <v>103.58</v>
      </c>
    </row>
    <row r="2518" spans="1:4" s="380" customFormat="1" ht="12.75" x14ac:dyDescent="0.2">
      <c r="A2518" s="380">
        <v>3533</v>
      </c>
      <c r="B2518" s="380" t="s">
        <v>8834</v>
      </c>
      <c r="C2518" s="380" t="s">
        <v>6446</v>
      </c>
      <c r="D2518" s="381">
        <v>2.4500000000000002</v>
      </c>
    </row>
    <row r="2519" spans="1:4" s="380" customFormat="1" ht="12.75" x14ac:dyDescent="0.2">
      <c r="A2519" s="380">
        <v>3538</v>
      </c>
      <c r="B2519" s="380" t="s">
        <v>8835</v>
      </c>
      <c r="C2519" s="380" t="s">
        <v>6446</v>
      </c>
      <c r="D2519" s="381">
        <v>4.2300000000000004</v>
      </c>
    </row>
    <row r="2520" spans="1:4" s="380" customFormat="1" ht="12.75" x14ac:dyDescent="0.2">
      <c r="A2520" s="380">
        <v>3497</v>
      </c>
      <c r="B2520" s="380" t="s">
        <v>8836</v>
      </c>
      <c r="C2520" s="380" t="s">
        <v>6446</v>
      </c>
      <c r="D2520" s="381">
        <v>15.81</v>
      </c>
    </row>
    <row r="2521" spans="1:4" s="380" customFormat="1" ht="12.75" x14ac:dyDescent="0.2">
      <c r="A2521" s="380">
        <v>3498</v>
      </c>
      <c r="B2521" s="380" t="s">
        <v>8837</v>
      </c>
      <c r="C2521" s="380" t="s">
        <v>6446</v>
      </c>
      <c r="D2521" s="381">
        <v>5.0199999999999996</v>
      </c>
    </row>
    <row r="2522" spans="1:4" s="380" customFormat="1" ht="12.75" x14ac:dyDescent="0.2">
      <c r="A2522" s="380">
        <v>3496</v>
      </c>
      <c r="B2522" s="380" t="s">
        <v>8838</v>
      </c>
      <c r="C2522" s="380" t="s">
        <v>6446</v>
      </c>
      <c r="D2522" s="381">
        <v>4.05</v>
      </c>
    </row>
    <row r="2523" spans="1:4" s="380" customFormat="1" ht="12.75" x14ac:dyDescent="0.2">
      <c r="A2523" s="380">
        <v>38429</v>
      </c>
      <c r="B2523" s="380" t="s">
        <v>8839</v>
      </c>
      <c r="C2523" s="380" t="s">
        <v>6446</v>
      </c>
      <c r="D2523" s="381">
        <v>5.67</v>
      </c>
    </row>
    <row r="2524" spans="1:4" s="380" customFormat="1" ht="12.75" x14ac:dyDescent="0.2">
      <c r="A2524" s="380">
        <v>38431</v>
      </c>
      <c r="B2524" s="380" t="s">
        <v>8840</v>
      </c>
      <c r="C2524" s="380" t="s">
        <v>6446</v>
      </c>
      <c r="D2524" s="381">
        <v>8.99</v>
      </c>
    </row>
    <row r="2525" spans="1:4" s="380" customFormat="1" ht="12.75" x14ac:dyDescent="0.2">
      <c r="A2525" s="380">
        <v>38430</v>
      </c>
      <c r="B2525" s="380" t="s">
        <v>8841</v>
      </c>
      <c r="C2525" s="380" t="s">
        <v>6446</v>
      </c>
      <c r="D2525" s="381">
        <v>11.48</v>
      </c>
    </row>
    <row r="2526" spans="1:4" s="380" customFormat="1" ht="12.75" x14ac:dyDescent="0.2">
      <c r="A2526" s="380">
        <v>36348</v>
      </c>
      <c r="B2526" s="380" t="s">
        <v>8842</v>
      </c>
      <c r="C2526" s="380" t="s">
        <v>6446</v>
      </c>
      <c r="D2526" s="381">
        <v>1.72</v>
      </c>
    </row>
    <row r="2527" spans="1:4" s="380" customFormat="1" ht="12.75" x14ac:dyDescent="0.2">
      <c r="A2527" s="380">
        <v>36349</v>
      </c>
      <c r="B2527" s="380" t="s">
        <v>8843</v>
      </c>
      <c r="C2527" s="380" t="s">
        <v>6446</v>
      </c>
      <c r="D2527" s="381">
        <v>2.58</v>
      </c>
    </row>
    <row r="2528" spans="1:4" s="380" customFormat="1" ht="12.75" x14ac:dyDescent="0.2">
      <c r="A2528" s="380">
        <v>38433</v>
      </c>
      <c r="B2528" s="380" t="s">
        <v>8844</v>
      </c>
      <c r="C2528" s="380" t="s">
        <v>6446</v>
      </c>
      <c r="D2528" s="381">
        <v>4.78</v>
      </c>
    </row>
    <row r="2529" spans="1:4" s="380" customFormat="1" ht="12.75" x14ac:dyDescent="0.2">
      <c r="A2529" s="380">
        <v>38440</v>
      </c>
      <c r="B2529" s="380" t="s">
        <v>8845</v>
      </c>
      <c r="C2529" s="380" t="s">
        <v>6446</v>
      </c>
      <c r="D2529" s="381">
        <v>164.83</v>
      </c>
    </row>
    <row r="2530" spans="1:4" s="380" customFormat="1" ht="12.75" x14ac:dyDescent="0.2">
      <c r="A2530" s="380">
        <v>36359</v>
      </c>
      <c r="B2530" s="380" t="s">
        <v>8846</v>
      </c>
      <c r="C2530" s="380" t="s">
        <v>6446</v>
      </c>
      <c r="D2530" s="381">
        <v>2.0499999999999998</v>
      </c>
    </row>
    <row r="2531" spans="1:4" s="380" customFormat="1" ht="12.75" x14ac:dyDescent="0.2">
      <c r="A2531" s="380">
        <v>36360</v>
      </c>
      <c r="B2531" s="380" t="s">
        <v>8847</v>
      </c>
      <c r="C2531" s="380" t="s">
        <v>6446</v>
      </c>
      <c r="D2531" s="381">
        <v>3.16</v>
      </c>
    </row>
    <row r="2532" spans="1:4" s="380" customFormat="1" ht="12.75" x14ac:dyDescent="0.2">
      <c r="A2532" s="380">
        <v>38434</v>
      </c>
      <c r="B2532" s="380" t="s">
        <v>8848</v>
      </c>
      <c r="C2532" s="380" t="s">
        <v>6446</v>
      </c>
      <c r="D2532" s="381">
        <v>4.84</v>
      </c>
    </row>
    <row r="2533" spans="1:4" s="380" customFormat="1" ht="12.75" x14ac:dyDescent="0.2">
      <c r="A2533" s="380">
        <v>38435</v>
      </c>
      <c r="B2533" s="380" t="s">
        <v>8849</v>
      </c>
      <c r="C2533" s="380" t="s">
        <v>6446</v>
      </c>
      <c r="D2533" s="381">
        <v>9.19</v>
      </c>
    </row>
    <row r="2534" spans="1:4" s="380" customFormat="1" ht="12.75" x14ac:dyDescent="0.2">
      <c r="A2534" s="380">
        <v>38436</v>
      </c>
      <c r="B2534" s="380" t="s">
        <v>8850</v>
      </c>
      <c r="C2534" s="380" t="s">
        <v>6446</v>
      </c>
      <c r="D2534" s="381">
        <v>19</v>
      </c>
    </row>
    <row r="2535" spans="1:4" s="380" customFormat="1" ht="12.75" x14ac:dyDescent="0.2">
      <c r="A2535" s="380">
        <v>38437</v>
      </c>
      <c r="B2535" s="380" t="s">
        <v>8851</v>
      </c>
      <c r="C2535" s="380" t="s">
        <v>6446</v>
      </c>
      <c r="D2535" s="381">
        <v>28.54</v>
      </c>
    </row>
    <row r="2536" spans="1:4" s="380" customFormat="1" ht="12.75" x14ac:dyDescent="0.2">
      <c r="A2536" s="380">
        <v>38438</v>
      </c>
      <c r="B2536" s="380" t="s">
        <v>8852</v>
      </c>
      <c r="C2536" s="380" t="s">
        <v>6446</v>
      </c>
      <c r="D2536" s="381">
        <v>72.11</v>
      </c>
    </row>
    <row r="2537" spans="1:4" s="380" customFormat="1" ht="12.75" x14ac:dyDescent="0.2">
      <c r="A2537" s="380">
        <v>38439</v>
      </c>
      <c r="B2537" s="380" t="s">
        <v>8853</v>
      </c>
      <c r="C2537" s="380" t="s">
        <v>6446</v>
      </c>
      <c r="D2537" s="381">
        <v>109.9</v>
      </c>
    </row>
    <row r="2538" spans="1:4" s="380" customFormat="1" ht="12.75" x14ac:dyDescent="0.2">
      <c r="A2538" s="380">
        <v>10836</v>
      </c>
      <c r="B2538" s="380" t="s">
        <v>8854</v>
      </c>
      <c r="C2538" s="380" t="s">
        <v>6446</v>
      </c>
      <c r="D2538" s="381">
        <v>18.09</v>
      </c>
    </row>
    <row r="2539" spans="1:4" s="380" customFormat="1" ht="12.75" x14ac:dyDescent="0.2">
      <c r="A2539" s="380">
        <v>20128</v>
      </c>
      <c r="B2539" s="380" t="s">
        <v>8855</v>
      </c>
      <c r="C2539" s="380" t="s">
        <v>6446</v>
      </c>
      <c r="D2539" s="381">
        <v>53.03</v>
      </c>
    </row>
    <row r="2540" spans="1:4" s="380" customFormat="1" ht="12.75" x14ac:dyDescent="0.2">
      <c r="A2540" s="380">
        <v>20131</v>
      </c>
      <c r="B2540" s="380" t="s">
        <v>8856</v>
      </c>
      <c r="C2540" s="380" t="s">
        <v>6446</v>
      </c>
      <c r="D2540" s="381">
        <v>48.41</v>
      </c>
    </row>
    <row r="2541" spans="1:4" s="380" customFormat="1" ht="12.75" x14ac:dyDescent="0.2">
      <c r="A2541" s="380">
        <v>3521</v>
      </c>
      <c r="B2541" s="380" t="s">
        <v>8857</v>
      </c>
      <c r="C2541" s="380" t="s">
        <v>6446</v>
      </c>
      <c r="D2541" s="381">
        <v>2.13</v>
      </c>
    </row>
    <row r="2542" spans="1:4" s="380" customFormat="1" ht="12.75" x14ac:dyDescent="0.2">
      <c r="A2542" s="380">
        <v>3531</v>
      </c>
      <c r="B2542" s="380" t="s">
        <v>8858</v>
      </c>
      <c r="C2542" s="380" t="s">
        <v>6446</v>
      </c>
      <c r="D2542" s="381">
        <v>2.41</v>
      </c>
    </row>
    <row r="2543" spans="1:4" s="380" customFormat="1" ht="12.75" x14ac:dyDescent="0.2">
      <c r="A2543" s="380">
        <v>3522</v>
      </c>
      <c r="B2543" s="380" t="s">
        <v>8859</v>
      </c>
      <c r="C2543" s="380" t="s">
        <v>6446</v>
      </c>
      <c r="D2543" s="381">
        <v>3.59</v>
      </c>
    </row>
    <row r="2544" spans="1:4" s="380" customFormat="1" ht="12.75" x14ac:dyDescent="0.2">
      <c r="A2544" s="380">
        <v>3527</v>
      </c>
      <c r="B2544" s="380" t="s">
        <v>8860</v>
      </c>
      <c r="C2544" s="380" t="s">
        <v>6446</v>
      </c>
      <c r="D2544" s="381">
        <v>12.34</v>
      </c>
    </row>
    <row r="2545" spans="1:4" s="380" customFormat="1" ht="12.75" x14ac:dyDescent="0.2">
      <c r="A2545" s="380">
        <v>10835</v>
      </c>
      <c r="B2545" s="380" t="s">
        <v>8861</v>
      </c>
      <c r="C2545" s="380" t="s">
        <v>6446</v>
      </c>
      <c r="D2545" s="381">
        <v>3.79</v>
      </c>
    </row>
    <row r="2546" spans="1:4" s="380" customFormat="1" ht="12.75" x14ac:dyDescent="0.2">
      <c r="A2546" s="380">
        <v>3475</v>
      </c>
      <c r="B2546" s="380" t="s">
        <v>8862</v>
      </c>
      <c r="C2546" s="380" t="s">
        <v>6446</v>
      </c>
      <c r="D2546" s="381">
        <v>4.1500000000000004</v>
      </c>
    </row>
    <row r="2547" spans="1:4" s="380" customFormat="1" ht="12.75" x14ac:dyDescent="0.2">
      <c r="A2547" s="380">
        <v>3485</v>
      </c>
      <c r="B2547" s="380" t="s">
        <v>8863</v>
      </c>
      <c r="C2547" s="380" t="s">
        <v>6446</v>
      </c>
      <c r="D2547" s="381">
        <v>13.25</v>
      </c>
    </row>
    <row r="2548" spans="1:4" s="380" customFormat="1" ht="12.75" x14ac:dyDescent="0.2">
      <c r="A2548" s="380">
        <v>3534</v>
      </c>
      <c r="B2548" s="380" t="s">
        <v>8864</v>
      </c>
      <c r="C2548" s="380" t="s">
        <v>6446</v>
      </c>
      <c r="D2548" s="381">
        <v>5.24</v>
      </c>
    </row>
    <row r="2549" spans="1:4" s="380" customFormat="1" ht="12.75" x14ac:dyDescent="0.2">
      <c r="A2549" s="380">
        <v>3543</v>
      </c>
      <c r="B2549" s="380" t="s">
        <v>8865</v>
      </c>
      <c r="C2549" s="380" t="s">
        <v>6446</v>
      </c>
      <c r="D2549" s="381">
        <v>2.63</v>
      </c>
    </row>
    <row r="2550" spans="1:4" s="380" customFormat="1" ht="12.75" x14ac:dyDescent="0.2">
      <c r="A2550" s="380">
        <v>3482</v>
      </c>
      <c r="B2550" s="380" t="s">
        <v>8866</v>
      </c>
      <c r="C2550" s="380" t="s">
        <v>6446</v>
      </c>
      <c r="D2550" s="381">
        <v>6.66</v>
      </c>
    </row>
    <row r="2551" spans="1:4" s="380" customFormat="1" ht="12.75" x14ac:dyDescent="0.2">
      <c r="A2551" s="380">
        <v>3505</v>
      </c>
      <c r="B2551" s="380" t="s">
        <v>8867</v>
      </c>
      <c r="C2551" s="380" t="s">
        <v>6446</v>
      </c>
      <c r="D2551" s="381">
        <v>3.78</v>
      </c>
    </row>
    <row r="2552" spans="1:4" s="380" customFormat="1" ht="12.75" x14ac:dyDescent="0.2">
      <c r="A2552" s="380">
        <v>3516</v>
      </c>
      <c r="B2552" s="380" t="s">
        <v>8868</v>
      </c>
      <c r="C2552" s="380" t="s">
        <v>6446</v>
      </c>
      <c r="D2552" s="381">
        <v>0.99</v>
      </c>
    </row>
    <row r="2553" spans="1:4" s="380" customFormat="1" ht="12.75" x14ac:dyDescent="0.2">
      <c r="A2553" s="380">
        <v>3517</v>
      </c>
      <c r="B2553" s="380" t="s">
        <v>8869</v>
      </c>
      <c r="C2553" s="380" t="s">
        <v>6446</v>
      </c>
      <c r="D2553" s="381">
        <v>3.45</v>
      </c>
    </row>
    <row r="2554" spans="1:4" s="380" customFormat="1" ht="12.75" x14ac:dyDescent="0.2">
      <c r="A2554" s="380">
        <v>3515</v>
      </c>
      <c r="B2554" s="380" t="s">
        <v>8870</v>
      </c>
      <c r="C2554" s="380" t="s">
        <v>6446</v>
      </c>
      <c r="D2554" s="381">
        <v>6.12</v>
      </c>
    </row>
    <row r="2555" spans="1:4" s="380" customFormat="1" ht="12.75" x14ac:dyDescent="0.2">
      <c r="A2555" s="380">
        <v>20147</v>
      </c>
      <c r="B2555" s="380" t="s">
        <v>8871</v>
      </c>
      <c r="C2555" s="380" t="s">
        <v>6446</v>
      </c>
      <c r="D2555" s="381">
        <v>6.58</v>
      </c>
    </row>
    <row r="2556" spans="1:4" s="380" customFormat="1" ht="12.75" x14ac:dyDescent="0.2">
      <c r="A2556" s="380">
        <v>3524</v>
      </c>
      <c r="B2556" s="380" t="s">
        <v>8872</v>
      </c>
      <c r="C2556" s="380" t="s">
        <v>6446</v>
      </c>
      <c r="D2556" s="381">
        <v>7.81</v>
      </c>
    </row>
    <row r="2557" spans="1:4" s="380" customFormat="1" ht="12.75" x14ac:dyDescent="0.2">
      <c r="A2557" s="380">
        <v>3532</v>
      </c>
      <c r="B2557" s="380" t="s">
        <v>8873</v>
      </c>
      <c r="C2557" s="380" t="s">
        <v>6446</v>
      </c>
      <c r="D2557" s="381">
        <v>14.29</v>
      </c>
    </row>
    <row r="2558" spans="1:4" s="380" customFormat="1" ht="12.75" x14ac:dyDescent="0.2">
      <c r="A2558" s="380">
        <v>3528</v>
      </c>
      <c r="B2558" s="380" t="s">
        <v>8874</v>
      </c>
      <c r="C2558" s="380" t="s">
        <v>6446</v>
      </c>
      <c r="D2558" s="381">
        <v>7.8</v>
      </c>
    </row>
    <row r="2559" spans="1:4" s="380" customFormat="1" ht="12.75" x14ac:dyDescent="0.2">
      <c r="A2559" s="380">
        <v>37952</v>
      </c>
      <c r="B2559" s="380" t="s">
        <v>8875</v>
      </c>
      <c r="C2559" s="380" t="s">
        <v>6446</v>
      </c>
      <c r="D2559" s="381">
        <v>55.6</v>
      </c>
    </row>
    <row r="2560" spans="1:4" s="380" customFormat="1" ht="12.75" x14ac:dyDescent="0.2">
      <c r="A2560" s="380">
        <v>37951</v>
      </c>
      <c r="B2560" s="380" t="s">
        <v>8876</v>
      </c>
      <c r="C2560" s="380" t="s">
        <v>6446</v>
      </c>
      <c r="D2560" s="381">
        <v>2.02</v>
      </c>
    </row>
    <row r="2561" spans="1:4" s="380" customFormat="1" ht="12.75" x14ac:dyDescent="0.2">
      <c r="A2561" s="380">
        <v>3518</v>
      </c>
      <c r="B2561" s="380" t="s">
        <v>8877</v>
      </c>
      <c r="C2561" s="380" t="s">
        <v>6446</v>
      </c>
      <c r="D2561" s="381">
        <v>2.96</v>
      </c>
    </row>
    <row r="2562" spans="1:4" s="380" customFormat="1" ht="12.75" x14ac:dyDescent="0.2">
      <c r="A2562" s="380">
        <v>3519</v>
      </c>
      <c r="B2562" s="380" t="s">
        <v>8878</v>
      </c>
      <c r="C2562" s="380" t="s">
        <v>6446</v>
      </c>
      <c r="D2562" s="381">
        <v>7.01</v>
      </c>
    </row>
    <row r="2563" spans="1:4" s="380" customFormat="1" ht="12.75" x14ac:dyDescent="0.2">
      <c r="A2563" s="380">
        <v>3520</v>
      </c>
      <c r="B2563" s="380" t="s">
        <v>8879</v>
      </c>
      <c r="C2563" s="380" t="s">
        <v>6446</v>
      </c>
      <c r="D2563" s="381">
        <v>7.85</v>
      </c>
    </row>
    <row r="2564" spans="1:4" s="380" customFormat="1" ht="12.75" x14ac:dyDescent="0.2">
      <c r="A2564" s="380">
        <v>37950</v>
      </c>
      <c r="B2564" s="380" t="s">
        <v>8880</v>
      </c>
      <c r="C2564" s="380" t="s">
        <v>6446</v>
      </c>
      <c r="D2564" s="381">
        <v>48.41</v>
      </c>
    </row>
    <row r="2565" spans="1:4" s="380" customFormat="1" ht="12.75" x14ac:dyDescent="0.2">
      <c r="A2565" s="380">
        <v>37949</v>
      </c>
      <c r="B2565" s="380" t="s">
        <v>8881</v>
      </c>
      <c r="C2565" s="380" t="s">
        <v>6446</v>
      </c>
      <c r="D2565" s="381">
        <v>1.77</v>
      </c>
    </row>
    <row r="2566" spans="1:4" s="380" customFormat="1" ht="12.75" x14ac:dyDescent="0.2">
      <c r="A2566" s="380">
        <v>3526</v>
      </c>
      <c r="B2566" s="380" t="s">
        <v>8882</v>
      </c>
      <c r="C2566" s="380" t="s">
        <v>6446</v>
      </c>
      <c r="D2566" s="381">
        <v>2.38</v>
      </c>
    </row>
    <row r="2567" spans="1:4" s="380" customFormat="1" ht="12.75" x14ac:dyDescent="0.2">
      <c r="A2567" s="380">
        <v>3509</v>
      </c>
      <c r="B2567" s="380" t="s">
        <v>8883</v>
      </c>
      <c r="C2567" s="380" t="s">
        <v>6446</v>
      </c>
      <c r="D2567" s="381">
        <v>6.18</v>
      </c>
    </row>
    <row r="2568" spans="1:4" s="380" customFormat="1" ht="12.75" x14ac:dyDescent="0.2">
      <c r="A2568" s="380">
        <v>3530</v>
      </c>
      <c r="B2568" s="380" t="s">
        <v>8884</v>
      </c>
      <c r="C2568" s="380" t="s">
        <v>6446</v>
      </c>
      <c r="D2568" s="381">
        <v>245.95</v>
      </c>
    </row>
    <row r="2569" spans="1:4" s="380" customFormat="1" ht="12.75" x14ac:dyDescent="0.2">
      <c r="A2569" s="380">
        <v>3542</v>
      </c>
      <c r="B2569" s="380" t="s">
        <v>8885</v>
      </c>
      <c r="C2569" s="380" t="s">
        <v>6446</v>
      </c>
      <c r="D2569" s="381">
        <v>0.56999999999999995</v>
      </c>
    </row>
    <row r="2570" spans="1:4" s="380" customFormat="1" ht="12.75" x14ac:dyDescent="0.2">
      <c r="A2570" s="380">
        <v>3529</v>
      </c>
      <c r="B2570" s="380" t="s">
        <v>8886</v>
      </c>
      <c r="C2570" s="380" t="s">
        <v>6446</v>
      </c>
      <c r="D2570" s="381">
        <v>0.79</v>
      </c>
    </row>
    <row r="2571" spans="1:4" s="380" customFormat="1" ht="12.75" x14ac:dyDescent="0.2">
      <c r="A2571" s="380">
        <v>3536</v>
      </c>
      <c r="B2571" s="380" t="s">
        <v>8887</v>
      </c>
      <c r="C2571" s="380" t="s">
        <v>6446</v>
      </c>
      <c r="D2571" s="381">
        <v>2.35</v>
      </c>
    </row>
    <row r="2572" spans="1:4" s="380" customFormat="1" ht="12.75" x14ac:dyDescent="0.2">
      <c r="A2572" s="380">
        <v>3535</v>
      </c>
      <c r="B2572" s="380" t="s">
        <v>8888</v>
      </c>
      <c r="C2572" s="380" t="s">
        <v>6446</v>
      </c>
      <c r="D2572" s="381">
        <v>5.58</v>
      </c>
    </row>
    <row r="2573" spans="1:4" s="380" customFormat="1" ht="12.75" x14ac:dyDescent="0.2">
      <c r="A2573" s="380">
        <v>3540</v>
      </c>
      <c r="B2573" s="380" t="s">
        <v>8889</v>
      </c>
      <c r="C2573" s="380" t="s">
        <v>6446</v>
      </c>
      <c r="D2573" s="381">
        <v>6.04</v>
      </c>
    </row>
    <row r="2574" spans="1:4" s="380" customFormat="1" ht="12.75" x14ac:dyDescent="0.2">
      <c r="A2574" s="380">
        <v>3539</v>
      </c>
      <c r="B2574" s="380" t="s">
        <v>8890</v>
      </c>
      <c r="C2574" s="380" t="s">
        <v>6446</v>
      </c>
      <c r="D2574" s="381">
        <v>26.23</v>
      </c>
    </row>
    <row r="2575" spans="1:4" s="380" customFormat="1" ht="12.75" x14ac:dyDescent="0.2">
      <c r="A2575" s="380">
        <v>3513</v>
      </c>
      <c r="B2575" s="380" t="s">
        <v>8891</v>
      </c>
      <c r="C2575" s="380" t="s">
        <v>6446</v>
      </c>
      <c r="D2575" s="381">
        <v>116.59</v>
      </c>
    </row>
    <row r="2576" spans="1:4" s="380" customFormat="1" ht="12.75" x14ac:dyDescent="0.2">
      <c r="A2576" s="380">
        <v>3492</v>
      </c>
      <c r="B2576" s="380" t="s">
        <v>8892</v>
      </c>
      <c r="C2576" s="380" t="s">
        <v>6446</v>
      </c>
      <c r="D2576" s="381">
        <v>22.44</v>
      </c>
    </row>
    <row r="2577" spans="1:4" s="380" customFormat="1" ht="12.75" x14ac:dyDescent="0.2">
      <c r="A2577" s="380">
        <v>3491</v>
      </c>
      <c r="B2577" s="380" t="s">
        <v>8893</v>
      </c>
      <c r="C2577" s="380" t="s">
        <v>6446</v>
      </c>
      <c r="D2577" s="381">
        <v>12.8</v>
      </c>
    </row>
    <row r="2578" spans="1:4" s="380" customFormat="1" ht="12.75" x14ac:dyDescent="0.2">
      <c r="A2578" s="380">
        <v>3493</v>
      </c>
      <c r="B2578" s="380" t="s">
        <v>8894</v>
      </c>
      <c r="C2578" s="380" t="s">
        <v>6446</v>
      </c>
      <c r="D2578" s="381">
        <v>30.68</v>
      </c>
    </row>
    <row r="2579" spans="1:4" s="380" customFormat="1" ht="12.75" x14ac:dyDescent="0.2">
      <c r="A2579" s="380">
        <v>12628</v>
      </c>
      <c r="B2579" s="380" t="s">
        <v>8895</v>
      </c>
      <c r="C2579" s="380" t="s">
        <v>6446</v>
      </c>
      <c r="D2579" s="381">
        <v>8.31</v>
      </c>
    </row>
    <row r="2580" spans="1:4" s="380" customFormat="1" ht="12.75" x14ac:dyDescent="0.2">
      <c r="A2580" s="380">
        <v>12629</v>
      </c>
      <c r="B2580" s="380" t="s">
        <v>8896</v>
      </c>
      <c r="C2580" s="380" t="s">
        <v>6446</v>
      </c>
      <c r="D2580" s="381">
        <v>9.02</v>
      </c>
    </row>
    <row r="2581" spans="1:4" s="380" customFormat="1" ht="12.75" x14ac:dyDescent="0.2">
      <c r="A2581" s="380">
        <v>3481</v>
      </c>
      <c r="B2581" s="380" t="s">
        <v>8897</v>
      </c>
      <c r="C2581" s="380" t="s">
        <v>6446</v>
      </c>
      <c r="D2581" s="381">
        <v>15.54</v>
      </c>
    </row>
    <row r="2582" spans="1:4" s="380" customFormat="1" ht="12.75" x14ac:dyDescent="0.2">
      <c r="A2582" s="380">
        <v>3510</v>
      </c>
      <c r="B2582" s="380" t="s">
        <v>8898</v>
      </c>
      <c r="C2582" s="380" t="s">
        <v>6446</v>
      </c>
      <c r="D2582" s="381">
        <v>14.52</v>
      </c>
    </row>
    <row r="2583" spans="1:4" s="380" customFormat="1" ht="12.75" x14ac:dyDescent="0.2">
      <c r="A2583" s="380">
        <v>3508</v>
      </c>
      <c r="B2583" s="380" t="s">
        <v>8899</v>
      </c>
      <c r="C2583" s="380" t="s">
        <v>6446</v>
      </c>
      <c r="D2583" s="381">
        <v>37.97</v>
      </c>
    </row>
    <row r="2584" spans="1:4" s="380" customFormat="1" ht="12.75" x14ac:dyDescent="0.2">
      <c r="A2584" s="380">
        <v>38939</v>
      </c>
      <c r="B2584" s="380" t="s">
        <v>8900</v>
      </c>
      <c r="C2584" s="380" t="s">
        <v>6446</v>
      </c>
      <c r="D2584" s="381">
        <v>19.190000000000001</v>
      </c>
    </row>
    <row r="2585" spans="1:4" s="380" customFormat="1" ht="12.75" x14ac:dyDescent="0.2">
      <c r="A2585" s="380">
        <v>38940</v>
      </c>
      <c r="B2585" s="380" t="s">
        <v>8901</v>
      </c>
      <c r="C2585" s="380" t="s">
        <v>6446</v>
      </c>
      <c r="D2585" s="381">
        <v>29.29</v>
      </c>
    </row>
    <row r="2586" spans="1:4" s="380" customFormat="1" ht="12.75" x14ac:dyDescent="0.2">
      <c r="A2586" s="380">
        <v>38941</v>
      </c>
      <c r="B2586" s="380" t="s">
        <v>8902</v>
      </c>
      <c r="C2586" s="380" t="s">
        <v>6446</v>
      </c>
      <c r="D2586" s="381">
        <v>34.6</v>
      </c>
    </row>
    <row r="2587" spans="1:4" s="380" customFormat="1" ht="12.75" x14ac:dyDescent="0.2">
      <c r="A2587" s="380">
        <v>38942</v>
      </c>
      <c r="B2587" s="380" t="s">
        <v>8903</v>
      </c>
      <c r="C2587" s="380" t="s">
        <v>6446</v>
      </c>
      <c r="D2587" s="381">
        <v>38.76</v>
      </c>
    </row>
    <row r="2588" spans="1:4" s="380" customFormat="1" ht="12.75" x14ac:dyDescent="0.2">
      <c r="A2588" s="380">
        <v>38987</v>
      </c>
      <c r="B2588" s="380" t="s">
        <v>8904</v>
      </c>
      <c r="C2588" s="380" t="s">
        <v>6446</v>
      </c>
      <c r="D2588" s="381">
        <v>8.5500000000000007</v>
      </c>
    </row>
    <row r="2589" spans="1:4" s="380" customFormat="1" ht="12.75" x14ac:dyDescent="0.2">
      <c r="A2589" s="380">
        <v>38988</v>
      </c>
      <c r="B2589" s="380" t="s">
        <v>8905</v>
      </c>
      <c r="C2589" s="380" t="s">
        <v>6446</v>
      </c>
      <c r="D2589" s="381">
        <v>19.87</v>
      </c>
    </row>
    <row r="2590" spans="1:4" s="380" customFormat="1" ht="12.75" x14ac:dyDescent="0.2">
      <c r="A2590" s="380">
        <v>38989</v>
      </c>
      <c r="B2590" s="380" t="s">
        <v>8906</v>
      </c>
      <c r="C2590" s="380" t="s">
        <v>6446</v>
      </c>
      <c r="D2590" s="381">
        <v>26.41</v>
      </c>
    </row>
    <row r="2591" spans="1:4" s="380" customFormat="1" ht="12.75" x14ac:dyDescent="0.2">
      <c r="A2591" s="380">
        <v>38990</v>
      </c>
      <c r="B2591" s="380" t="s">
        <v>8907</v>
      </c>
      <c r="C2591" s="380" t="s">
        <v>6446</v>
      </c>
      <c r="D2591" s="381">
        <v>69.599999999999994</v>
      </c>
    </row>
    <row r="2592" spans="1:4" s="380" customFormat="1" ht="12.75" x14ac:dyDescent="0.2">
      <c r="A2592" s="380">
        <v>38991</v>
      </c>
      <c r="B2592" s="380" t="s">
        <v>8908</v>
      </c>
      <c r="C2592" s="380" t="s">
        <v>6446</v>
      </c>
      <c r="D2592" s="381">
        <v>140.63</v>
      </c>
    </row>
    <row r="2593" spans="1:4" s="380" customFormat="1" ht="12.75" x14ac:dyDescent="0.2">
      <c r="A2593" s="380">
        <v>38913</v>
      </c>
      <c r="B2593" s="380" t="s">
        <v>8909</v>
      </c>
      <c r="C2593" s="380" t="s">
        <v>6446</v>
      </c>
      <c r="D2593" s="381">
        <v>17.8</v>
      </c>
    </row>
    <row r="2594" spans="1:4" s="380" customFormat="1" ht="12.75" x14ac:dyDescent="0.2">
      <c r="A2594" s="380">
        <v>38914</v>
      </c>
      <c r="B2594" s="380" t="s">
        <v>8910</v>
      </c>
      <c r="C2594" s="380" t="s">
        <v>6446</v>
      </c>
      <c r="D2594" s="381">
        <v>20.65</v>
      </c>
    </row>
    <row r="2595" spans="1:4" s="380" customFormat="1" ht="12.75" x14ac:dyDescent="0.2">
      <c r="A2595" s="380">
        <v>38915</v>
      </c>
      <c r="B2595" s="380" t="s">
        <v>8911</v>
      </c>
      <c r="C2595" s="380" t="s">
        <v>6446</v>
      </c>
      <c r="D2595" s="381">
        <v>35.86</v>
      </c>
    </row>
    <row r="2596" spans="1:4" s="380" customFormat="1" ht="12.75" x14ac:dyDescent="0.2">
      <c r="A2596" s="380">
        <v>38916</v>
      </c>
      <c r="B2596" s="380" t="s">
        <v>8912</v>
      </c>
      <c r="C2596" s="380" t="s">
        <v>6446</v>
      </c>
      <c r="D2596" s="381">
        <v>47.3</v>
      </c>
    </row>
    <row r="2597" spans="1:4" s="380" customFormat="1" ht="12.75" x14ac:dyDescent="0.2">
      <c r="A2597" s="380">
        <v>39300</v>
      </c>
      <c r="B2597" s="380" t="s">
        <v>8913</v>
      </c>
      <c r="C2597" s="380" t="s">
        <v>6446</v>
      </c>
      <c r="D2597" s="381">
        <v>16.09</v>
      </c>
    </row>
    <row r="2598" spans="1:4" s="380" customFormat="1" ht="12.75" x14ac:dyDescent="0.2">
      <c r="A2598" s="380">
        <v>39301</v>
      </c>
      <c r="B2598" s="380" t="s">
        <v>8914</v>
      </c>
      <c r="C2598" s="380" t="s">
        <v>6446</v>
      </c>
      <c r="D2598" s="381">
        <v>22.32</v>
      </c>
    </row>
    <row r="2599" spans="1:4" s="380" customFormat="1" ht="12.75" x14ac:dyDescent="0.2">
      <c r="A2599" s="380">
        <v>39302</v>
      </c>
      <c r="B2599" s="380" t="s">
        <v>8915</v>
      </c>
      <c r="C2599" s="380" t="s">
        <v>6446</v>
      </c>
      <c r="D2599" s="381">
        <v>28.04</v>
      </c>
    </row>
    <row r="2600" spans="1:4" s="380" customFormat="1" ht="12.75" x14ac:dyDescent="0.2">
      <c r="A2600" s="380">
        <v>39303</v>
      </c>
      <c r="B2600" s="380" t="s">
        <v>8916</v>
      </c>
      <c r="C2600" s="380" t="s">
        <v>6446</v>
      </c>
      <c r="D2600" s="381">
        <v>49.3</v>
      </c>
    </row>
    <row r="2601" spans="1:4" s="380" customFormat="1" ht="12.75" x14ac:dyDescent="0.2">
      <c r="A2601" s="380">
        <v>38923</v>
      </c>
      <c r="B2601" s="380" t="s">
        <v>8917</v>
      </c>
      <c r="C2601" s="380" t="s">
        <v>6446</v>
      </c>
      <c r="D2601" s="381">
        <v>15.7</v>
      </c>
    </row>
    <row r="2602" spans="1:4" s="380" customFormat="1" ht="12.75" x14ac:dyDescent="0.2">
      <c r="A2602" s="380">
        <v>38925</v>
      </c>
      <c r="B2602" s="380" t="s">
        <v>8918</v>
      </c>
      <c r="C2602" s="380" t="s">
        <v>6446</v>
      </c>
      <c r="D2602" s="381">
        <v>16.88</v>
      </c>
    </row>
    <row r="2603" spans="1:4" s="380" customFormat="1" ht="12.75" x14ac:dyDescent="0.2">
      <c r="A2603" s="380">
        <v>38926</v>
      </c>
      <c r="B2603" s="380" t="s">
        <v>8919</v>
      </c>
      <c r="C2603" s="380" t="s">
        <v>6446</v>
      </c>
      <c r="D2603" s="381">
        <v>24.1</v>
      </c>
    </row>
    <row r="2604" spans="1:4" s="380" customFormat="1" ht="12.75" x14ac:dyDescent="0.2">
      <c r="A2604" s="380">
        <v>38927</v>
      </c>
      <c r="B2604" s="380" t="s">
        <v>8920</v>
      </c>
      <c r="C2604" s="380" t="s">
        <v>6446</v>
      </c>
      <c r="D2604" s="381">
        <v>25.78</v>
      </c>
    </row>
    <row r="2605" spans="1:4" s="380" customFormat="1" ht="12.75" x14ac:dyDescent="0.2">
      <c r="A2605" s="380">
        <v>39304</v>
      </c>
      <c r="B2605" s="380" t="s">
        <v>8921</v>
      </c>
      <c r="C2605" s="380" t="s">
        <v>6446</v>
      </c>
      <c r="D2605" s="381">
        <v>19.86</v>
      </c>
    </row>
    <row r="2606" spans="1:4" s="380" customFormat="1" ht="12.75" x14ac:dyDescent="0.2">
      <c r="A2606" s="380">
        <v>38924</v>
      </c>
      <c r="B2606" s="380" t="s">
        <v>8922</v>
      </c>
      <c r="C2606" s="380" t="s">
        <v>6446</v>
      </c>
      <c r="D2606" s="381">
        <v>28.3</v>
      </c>
    </row>
    <row r="2607" spans="1:4" s="380" customFormat="1" ht="12.75" x14ac:dyDescent="0.2">
      <c r="A2607" s="380">
        <v>39305</v>
      </c>
      <c r="B2607" s="380" t="s">
        <v>8923</v>
      </c>
      <c r="C2607" s="380" t="s">
        <v>6446</v>
      </c>
      <c r="D2607" s="381">
        <v>26</v>
      </c>
    </row>
    <row r="2608" spans="1:4" s="380" customFormat="1" ht="12.75" x14ac:dyDescent="0.2">
      <c r="A2608" s="380">
        <v>39306</v>
      </c>
      <c r="B2608" s="380" t="s">
        <v>8924</v>
      </c>
      <c r="C2608" s="380" t="s">
        <v>6446</v>
      </c>
      <c r="D2608" s="381">
        <v>32.53</v>
      </c>
    </row>
    <row r="2609" spans="1:4" s="380" customFormat="1" ht="12.75" x14ac:dyDescent="0.2">
      <c r="A2609" s="380">
        <v>38928</v>
      </c>
      <c r="B2609" s="380" t="s">
        <v>8925</v>
      </c>
      <c r="C2609" s="380" t="s">
        <v>6446</v>
      </c>
      <c r="D2609" s="381">
        <v>28.58</v>
      </c>
    </row>
    <row r="2610" spans="1:4" s="380" customFormat="1" ht="12.75" x14ac:dyDescent="0.2">
      <c r="A2610" s="380">
        <v>38929</v>
      </c>
      <c r="B2610" s="380" t="s">
        <v>8926</v>
      </c>
      <c r="C2610" s="380" t="s">
        <v>6446</v>
      </c>
      <c r="D2610" s="381">
        <v>50.67</v>
      </c>
    </row>
    <row r="2611" spans="1:4" s="380" customFormat="1" ht="12.75" x14ac:dyDescent="0.2">
      <c r="A2611" s="380">
        <v>39307</v>
      </c>
      <c r="B2611" s="380" t="s">
        <v>8927</v>
      </c>
      <c r="C2611" s="380" t="s">
        <v>6446</v>
      </c>
      <c r="D2611" s="381">
        <v>37.44</v>
      </c>
    </row>
    <row r="2612" spans="1:4" s="380" customFormat="1" ht="12.75" x14ac:dyDescent="0.2">
      <c r="A2612" s="380">
        <v>38930</v>
      </c>
      <c r="B2612" s="380" t="s">
        <v>8928</v>
      </c>
      <c r="C2612" s="380" t="s">
        <v>6446</v>
      </c>
      <c r="D2612" s="381">
        <v>63.65</v>
      </c>
    </row>
    <row r="2613" spans="1:4" s="380" customFormat="1" ht="12.75" x14ac:dyDescent="0.2">
      <c r="A2613" s="380">
        <v>38931</v>
      </c>
      <c r="B2613" s="380" t="s">
        <v>8929</v>
      </c>
      <c r="C2613" s="380" t="s">
        <v>6446</v>
      </c>
      <c r="D2613" s="381">
        <v>16.03</v>
      </c>
    </row>
    <row r="2614" spans="1:4" s="380" customFormat="1" ht="12.75" x14ac:dyDescent="0.2">
      <c r="A2614" s="380">
        <v>38932</v>
      </c>
      <c r="B2614" s="380" t="s">
        <v>8930</v>
      </c>
      <c r="C2614" s="380" t="s">
        <v>6446</v>
      </c>
      <c r="D2614" s="381">
        <v>16.190000000000001</v>
      </c>
    </row>
    <row r="2615" spans="1:4" s="380" customFormat="1" ht="12.75" x14ac:dyDescent="0.2">
      <c r="A2615" s="380">
        <v>38934</v>
      </c>
      <c r="B2615" s="380" t="s">
        <v>8931</v>
      </c>
      <c r="C2615" s="380" t="s">
        <v>6446</v>
      </c>
      <c r="D2615" s="381">
        <v>23.92</v>
      </c>
    </row>
    <row r="2616" spans="1:4" s="380" customFormat="1" ht="12.75" x14ac:dyDescent="0.2">
      <c r="A2616" s="380">
        <v>38935</v>
      </c>
      <c r="B2616" s="380" t="s">
        <v>8932</v>
      </c>
      <c r="C2616" s="380" t="s">
        <v>6446</v>
      </c>
      <c r="D2616" s="381">
        <v>25.6</v>
      </c>
    </row>
    <row r="2617" spans="1:4" s="380" customFormat="1" ht="12.75" x14ac:dyDescent="0.2">
      <c r="A2617" s="380">
        <v>38936</v>
      </c>
      <c r="B2617" s="380" t="s">
        <v>8933</v>
      </c>
      <c r="C2617" s="380" t="s">
        <v>6446</v>
      </c>
      <c r="D2617" s="381">
        <v>27.42</v>
      </c>
    </row>
    <row r="2618" spans="1:4" s="380" customFormat="1" ht="12.75" x14ac:dyDescent="0.2">
      <c r="A2618" s="380">
        <v>38937</v>
      </c>
      <c r="B2618" s="380" t="s">
        <v>8934</v>
      </c>
      <c r="C2618" s="380" t="s">
        <v>6446</v>
      </c>
      <c r="D2618" s="381">
        <v>33.409999999999997</v>
      </c>
    </row>
    <row r="2619" spans="1:4" s="380" customFormat="1" ht="12.75" x14ac:dyDescent="0.2">
      <c r="A2619" s="380">
        <v>38938</v>
      </c>
      <c r="B2619" s="380" t="s">
        <v>8935</v>
      </c>
      <c r="C2619" s="380" t="s">
        <v>6446</v>
      </c>
      <c r="D2619" s="381">
        <v>49.68</v>
      </c>
    </row>
    <row r="2620" spans="1:4" s="380" customFormat="1" ht="12.75" x14ac:dyDescent="0.2">
      <c r="A2620" s="380">
        <v>3489</v>
      </c>
      <c r="B2620" s="380" t="s">
        <v>8936</v>
      </c>
      <c r="C2620" s="380" t="s">
        <v>6446</v>
      </c>
      <c r="D2620" s="381">
        <v>14.35</v>
      </c>
    </row>
    <row r="2621" spans="1:4" s="380" customFormat="1" ht="12.75" x14ac:dyDescent="0.2">
      <c r="A2621" s="380">
        <v>20151</v>
      </c>
      <c r="B2621" s="380" t="s">
        <v>13081</v>
      </c>
      <c r="C2621" s="380" t="s">
        <v>6446</v>
      </c>
      <c r="D2621" s="381">
        <v>21.8</v>
      </c>
    </row>
    <row r="2622" spans="1:4" s="380" customFormat="1" ht="12.75" x14ac:dyDescent="0.2">
      <c r="A2622" s="380">
        <v>20152</v>
      </c>
      <c r="B2622" s="380" t="s">
        <v>13082</v>
      </c>
      <c r="C2622" s="380" t="s">
        <v>6446</v>
      </c>
      <c r="D2622" s="381">
        <v>75.849999999999994</v>
      </c>
    </row>
    <row r="2623" spans="1:4" s="380" customFormat="1" ht="12.75" x14ac:dyDescent="0.2">
      <c r="A2623" s="380">
        <v>20148</v>
      </c>
      <c r="B2623" s="380" t="s">
        <v>13083</v>
      </c>
      <c r="C2623" s="380" t="s">
        <v>6446</v>
      </c>
      <c r="D2623" s="381">
        <v>4.33</v>
      </c>
    </row>
    <row r="2624" spans="1:4" s="380" customFormat="1" ht="12.75" x14ac:dyDescent="0.2">
      <c r="A2624" s="380">
        <v>20149</v>
      </c>
      <c r="B2624" s="380" t="s">
        <v>13084</v>
      </c>
      <c r="C2624" s="380" t="s">
        <v>6446</v>
      </c>
      <c r="D2624" s="381">
        <v>6.71</v>
      </c>
    </row>
    <row r="2625" spans="1:4" s="380" customFormat="1" ht="12.75" x14ac:dyDescent="0.2">
      <c r="A2625" s="380">
        <v>20150</v>
      </c>
      <c r="B2625" s="380" t="s">
        <v>13085</v>
      </c>
      <c r="C2625" s="380" t="s">
        <v>6446</v>
      </c>
      <c r="D2625" s="381">
        <v>15.65</v>
      </c>
    </row>
    <row r="2626" spans="1:4" s="380" customFormat="1" ht="12.75" x14ac:dyDescent="0.2">
      <c r="A2626" s="380">
        <v>20157</v>
      </c>
      <c r="B2626" s="380" t="s">
        <v>13086</v>
      </c>
      <c r="C2626" s="380" t="s">
        <v>6446</v>
      </c>
      <c r="D2626" s="381">
        <v>29.41</v>
      </c>
    </row>
    <row r="2627" spans="1:4" s="380" customFormat="1" ht="12.75" x14ac:dyDescent="0.2">
      <c r="A2627" s="380">
        <v>20158</v>
      </c>
      <c r="B2627" s="380" t="s">
        <v>13087</v>
      </c>
      <c r="C2627" s="380" t="s">
        <v>6446</v>
      </c>
      <c r="D2627" s="381">
        <v>97.71</v>
      </c>
    </row>
    <row r="2628" spans="1:4" s="380" customFormat="1" ht="12.75" x14ac:dyDescent="0.2">
      <c r="A2628" s="380">
        <v>20154</v>
      </c>
      <c r="B2628" s="380" t="s">
        <v>13088</v>
      </c>
      <c r="C2628" s="380" t="s">
        <v>6446</v>
      </c>
      <c r="D2628" s="381">
        <v>5.57</v>
      </c>
    </row>
    <row r="2629" spans="1:4" s="380" customFormat="1" ht="12.75" x14ac:dyDescent="0.2">
      <c r="A2629" s="380">
        <v>20155</v>
      </c>
      <c r="B2629" s="380" t="s">
        <v>13089</v>
      </c>
      <c r="C2629" s="380" t="s">
        <v>6446</v>
      </c>
      <c r="D2629" s="381">
        <v>8.34</v>
      </c>
    </row>
    <row r="2630" spans="1:4" s="380" customFormat="1" ht="12.75" x14ac:dyDescent="0.2">
      <c r="A2630" s="380">
        <v>20156</v>
      </c>
      <c r="B2630" s="380" t="s">
        <v>13090</v>
      </c>
      <c r="C2630" s="380" t="s">
        <v>6446</v>
      </c>
      <c r="D2630" s="381">
        <v>18.78</v>
      </c>
    </row>
    <row r="2631" spans="1:4" s="380" customFormat="1" ht="12.75" x14ac:dyDescent="0.2">
      <c r="A2631" s="380">
        <v>3512</v>
      </c>
      <c r="B2631" s="380" t="s">
        <v>8937</v>
      </c>
      <c r="C2631" s="380" t="s">
        <v>6446</v>
      </c>
      <c r="D2631" s="381">
        <v>224.92</v>
      </c>
    </row>
    <row r="2632" spans="1:4" s="380" customFormat="1" ht="12.75" x14ac:dyDescent="0.2">
      <c r="A2632" s="380">
        <v>3499</v>
      </c>
      <c r="B2632" s="380" t="s">
        <v>8938</v>
      </c>
      <c r="C2632" s="380" t="s">
        <v>6446</v>
      </c>
      <c r="D2632" s="381">
        <v>0.95</v>
      </c>
    </row>
    <row r="2633" spans="1:4" s="380" customFormat="1" ht="12.75" x14ac:dyDescent="0.2">
      <c r="A2633" s="380">
        <v>3500</v>
      </c>
      <c r="B2633" s="380" t="s">
        <v>8939</v>
      </c>
      <c r="C2633" s="380" t="s">
        <v>6446</v>
      </c>
      <c r="D2633" s="381">
        <v>1.61</v>
      </c>
    </row>
    <row r="2634" spans="1:4" s="380" customFormat="1" ht="12.75" x14ac:dyDescent="0.2">
      <c r="A2634" s="380">
        <v>3501</v>
      </c>
      <c r="B2634" s="380" t="s">
        <v>8940</v>
      </c>
      <c r="C2634" s="380" t="s">
        <v>6446</v>
      </c>
      <c r="D2634" s="381">
        <v>4.66</v>
      </c>
    </row>
    <row r="2635" spans="1:4" s="380" customFormat="1" ht="12.75" x14ac:dyDescent="0.2">
      <c r="A2635" s="380">
        <v>3502</v>
      </c>
      <c r="B2635" s="380" t="s">
        <v>8941</v>
      </c>
      <c r="C2635" s="380" t="s">
        <v>6446</v>
      </c>
      <c r="D2635" s="381">
        <v>6.64</v>
      </c>
    </row>
    <row r="2636" spans="1:4" s="380" customFormat="1" ht="12.75" x14ac:dyDescent="0.2">
      <c r="A2636" s="380">
        <v>3503</v>
      </c>
      <c r="B2636" s="380" t="s">
        <v>8942</v>
      </c>
      <c r="C2636" s="380" t="s">
        <v>6446</v>
      </c>
      <c r="D2636" s="381">
        <v>7.95</v>
      </c>
    </row>
    <row r="2637" spans="1:4" s="380" customFormat="1" ht="12.75" x14ac:dyDescent="0.2">
      <c r="A2637" s="380">
        <v>3477</v>
      </c>
      <c r="B2637" s="380" t="s">
        <v>8943</v>
      </c>
      <c r="C2637" s="380" t="s">
        <v>6446</v>
      </c>
      <c r="D2637" s="381">
        <v>30.79</v>
      </c>
    </row>
    <row r="2638" spans="1:4" s="380" customFormat="1" ht="12.75" x14ac:dyDescent="0.2">
      <c r="A2638" s="380">
        <v>3478</v>
      </c>
      <c r="B2638" s="380" t="s">
        <v>8944</v>
      </c>
      <c r="C2638" s="380" t="s">
        <v>6446</v>
      </c>
      <c r="D2638" s="381">
        <v>70.739999999999995</v>
      </c>
    </row>
    <row r="2639" spans="1:4" s="380" customFormat="1" ht="12.75" x14ac:dyDescent="0.2">
      <c r="A2639" s="380">
        <v>3525</v>
      </c>
      <c r="B2639" s="380" t="s">
        <v>8945</v>
      </c>
      <c r="C2639" s="380" t="s">
        <v>6446</v>
      </c>
      <c r="D2639" s="381">
        <v>83.93</v>
      </c>
    </row>
    <row r="2640" spans="1:4" s="380" customFormat="1" ht="12.75" x14ac:dyDescent="0.2">
      <c r="A2640" s="380">
        <v>3511</v>
      </c>
      <c r="B2640" s="380" t="s">
        <v>8946</v>
      </c>
      <c r="C2640" s="380" t="s">
        <v>6446</v>
      </c>
      <c r="D2640" s="381">
        <v>98.48</v>
      </c>
    </row>
    <row r="2641" spans="1:4" s="380" customFormat="1" ht="12.75" x14ac:dyDescent="0.2">
      <c r="A2641" s="380">
        <v>38917</v>
      </c>
      <c r="B2641" s="380" t="s">
        <v>8947</v>
      </c>
      <c r="C2641" s="380" t="s">
        <v>6446</v>
      </c>
      <c r="D2641" s="381">
        <v>15.33</v>
      </c>
    </row>
    <row r="2642" spans="1:4" s="380" customFormat="1" ht="12.75" x14ac:dyDescent="0.2">
      <c r="A2642" s="380">
        <v>38919</v>
      </c>
      <c r="B2642" s="380" t="s">
        <v>8948</v>
      </c>
      <c r="C2642" s="380" t="s">
        <v>6446</v>
      </c>
      <c r="D2642" s="381">
        <v>22.81</v>
      </c>
    </row>
    <row r="2643" spans="1:4" s="380" customFormat="1" ht="12.75" x14ac:dyDescent="0.2">
      <c r="A2643" s="380">
        <v>38922</v>
      </c>
      <c r="B2643" s="380" t="s">
        <v>8949</v>
      </c>
      <c r="C2643" s="380" t="s">
        <v>6446</v>
      </c>
      <c r="D2643" s="381">
        <v>29.48</v>
      </c>
    </row>
    <row r="2644" spans="1:4" s="380" customFormat="1" ht="12.75" x14ac:dyDescent="0.2">
      <c r="A2644" s="380">
        <v>38921</v>
      </c>
      <c r="B2644" s="380" t="s">
        <v>8950</v>
      </c>
      <c r="C2644" s="380" t="s">
        <v>6446</v>
      </c>
      <c r="D2644" s="381">
        <v>36.44</v>
      </c>
    </row>
    <row r="2645" spans="1:4" s="380" customFormat="1" ht="12.75" x14ac:dyDescent="0.2">
      <c r="A2645" s="380">
        <v>38918</v>
      </c>
      <c r="B2645" s="380" t="s">
        <v>8951</v>
      </c>
      <c r="C2645" s="380" t="s">
        <v>6446</v>
      </c>
      <c r="D2645" s="381">
        <v>34.630000000000003</v>
      </c>
    </row>
    <row r="2646" spans="1:4" s="380" customFormat="1" ht="12.75" x14ac:dyDescent="0.2">
      <c r="A2646" s="380">
        <v>38920</v>
      </c>
      <c r="B2646" s="380" t="s">
        <v>8952</v>
      </c>
      <c r="C2646" s="380" t="s">
        <v>6446</v>
      </c>
      <c r="D2646" s="381">
        <v>43.3</v>
      </c>
    </row>
    <row r="2647" spans="1:4" s="380" customFormat="1" ht="12.75" x14ac:dyDescent="0.2">
      <c r="A2647" s="380">
        <v>12032</v>
      </c>
      <c r="B2647" s="380" t="s">
        <v>8953</v>
      </c>
      <c r="C2647" s="380" t="s">
        <v>6928</v>
      </c>
      <c r="D2647" s="381">
        <v>51.61</v>
      </c>
    </row>
    <row r="2648" spans="1:4" s="380" customFormat="1" ht="12.75" x14ac:dyDescent="0.2">
      <c r="A2648" s="380">
        <v>12030</v>
      </c>
      <c r="B2648" s="380" t="s">
        <v>8954</v>
      </c>
      <c r="C2648" s="380" t="s">
        <v>6928</v>
      </c>
      <c r="D2648" s="381">
        <v>48.49</v>
      </c>
    </row>
    <row r="2649" spans="1:4" s="380" customFormat="1" ht="12.75" x14ac:dyDescent="0.2">
      <c r="A2649" s="380">
        <v>10908</v>
      </c>
      <c r="B2649" s="380" t="s">
        <v>8955</v>
      </c>
      <c r="C2649" s="380" t="s">
        <v>6446</v>
      </c>
      <c r="D2649" s="381">
        <v>16.47</v>
      </c>
    </row>
    <row r="2650" spans="1:4" s="380" customFormat="1" ht="12.75" x14ac:dyDescent="0.2">
      <c r="A2650" s="380">
        <v>10909</v>
      </c>
      <c r="B2650" s="380" t="s">
        <v>8956</v>
      </c>
      <c r="C2650" s="380" t="s">
        <v>6446</v>
      </c>
      <c r="D2650" s="381">
        <v>26.26</v>
      </c>
    </row>
    <row r="2651" spans="1:4" s="380" customFormat="1" ht="12.75" x14ac:dyDescent="0.2">
      <c r="A2651" s="380">
        <v>3669</v>
      </c>
      <c r="B2651" s="380" t="s">
        <v>8957</v>
      </c>
      <c r="C2651" s="380" t="s">
        <v>6446</v>
      </c>
      <c r="D2651" s="381">
        <v>11.25</v>
      </c>
    </row>
    <row r="2652" spans="1:4" s="380" customFormat="1" ht="12.75" x14ac:dyDescent="0.2">
      <c r="A2652" s="380">
        <v>20138</v>
      </c>
      <c r="B2652" s="380" t="s">
        <v>8958</v>
      </c>
      <c r="C2652" s="380" t="s">
        <v>6446</v>
      </c>
      <c r="D2652" s="381">
        <v>55.91</v>
      </c>
    </row>
    <row r="2653" spans="1:4" s="380" customFormat="1" ht="12.75" x14ac:dyDescent="0.2">
      <c r="A2653" s="380">
        <v>20139</v>
      </c>
      <c r="B2653" s="380" t="s">
        <v>13091</v>
      </c>
      <c r="C2653" s="380" t="s">
        <v>6446</v>
      </c>
      <c r="D2653" s="381">
        <v>93.93</v>
      </c>
    </row>
    <row r="2654" spans="1:4" s="380" customFormat="1" ht="12.75" x14ac:dyDescent="0.2">
      <c r="A2654" s="380">
        <v>3668</v>
      </c>
      <c r="B2654" s="380" t="s">
        <v>8959</v>
      </c>
      <c r="C2654" s="380" t="s">
        <v>6446</v>
      </c>
      <c r="D2654" s="381">
        <v>37.24</v>
      </c>
    </row>
    <row r="2655" spans="1:4" s="380" customFormat="1" ht="12.75" x14ac:dyDescent="0.2">
      <c r="A2655" s="380">
        <v>3656</v>
      </c>
      <c r="B2655" s="380" t="s">
        <v>8960</v>
      </c>
      <c r="C2655" s="380" t="s">
        <v>6446</v>
      </c>
      <c r="D2655" s="381">
        <v>18.46</v>
      </c>
    </row>
    <row r="2656" spans="1:4" s="380" customFormat="1" ht="12.75" x14ac:dyDescent="0.2">
      <c r="A2656" s="380">
        <v>10911</v>
      </c>
      <c r="B2656" s="380" t="s">
        <v>8961</v>
      </c>
      <c r="C2656" s="380" t="s">
        <v>6446</v>
      </c>
      <c r="D2656" s="381">
        <v>20.48</v>
      </c>
    </row>
    <row r="2657" spans="1:4" s="380" customFormat="1" ht="12.75" x14ac:dyDescent="0.2">
      <c r="A2657" s="380">
        <v>3654</v>
      </c>
      <c r="B2657" s="380" t="s">
        <v>8962</v>
      </c>
      <c r="C2657" s="380" t="s">
        <v>6446</v>
      </c>
      <c r="D2657" s="381">
        <v>4.99</v>
      </c>
    </row>
    <row r="2658" spans="1:4" s="380" customFormat="1" ht="12.75" x14ac:dyDescent="0.2">
      <c r="A2658" s="380">
        <v>3664</v>
      </c>
      <c r="B2658" s="380" t="s">
        <v>8963</v>
      </c>
      <c r="C2658" s="380" t="s">
        <v>6446</v>
      </c>
      <c r="D2658" s="381">
        <v>6.2</v>
      </c>
    </row>
    <row r="2659" spans="1:4" s="380" customFormat="1" ht="12.75" x14ac:dyDescent="0.2">
      <c r="A2659" s="380">
        <v>3657</v>
      </c>
      <c r="B2659" s="380" t="s">
        <v>8964</v>
      </c>
      <c r="C2659" s="380" t="s">
        <v>6446</v>
      </c>
      <c r="D2659" s="381">
        <v>6.68</v>
      </c>
    </row>
    <row r="2660" spans="1:4" s="380" customFormat="1" ht="12.75" x14ac:dyDescent="0.2">
      <c r="A2660" s="380">
        <v>12625</v>
      </c>
      <c r="B2660" s="380" t="s">
        <v>8965</v>
      </c>
      <c r="C2660" s="380" t="s">
        <v>6446</v>
      </c>
      <c r="D2660" s="381">
        <v>11.41</v>
      </c>
    </row>
    <row r="2661" spans="1:4" s="380" customFormat="1" ht="12.75" x14ac:dyDescent="0.2">
      <c r="A2661" s="380">
        <v>20136</v>
      </c>
      <c r="B2661" s="380" t="s">
        <v>8966</v>
      </c>
      <c r="C2661" s="380" t="s">
        <v>6446</v>
      </c>
      <c r="D2661" s="381">
        <v>126.16</v>
      </c>
    </row>
    <row r="2662" spans="1:4" s="380" customFormat="1" ht="12.75" x14ac:dyDescent="0.2">
      <c r="A2662" s="380">
        <v>20144</v>
      </c>
      <c r="B2662" s="380" t="s">
        <v>13092</v>
      </c>
      <c r="C2662" s="380" t="s">
        <v>6446</v>
      </c>
      <c r="D2662" s="381">
        <v>55.42</v>
      </c>
    </row>
    <row r="2663" spans="1:4" s="380" customFormat="1" ht="12.75" x14ac:dyDescent="0.2">
      <c r="A2663" s="380">
        <v>20143</v>
      </c>
      <c r="B2663" s="380" t="s">
        <v>13093</v>
      </c>
      <c r="C2663" s="380" t="s">
        <v>6446</v>
      </c>
      <c r="D2663" s="381">
        <v>51.76</v>
      </c>
    </row>
    <row r="2664" spans="1:4" s="380" customFormat="1" ht="12.75" x14ac:dyDescent="0.2">
      <c r="A2664" s="380">
        <v>20145</v>
      </c>
      <c r="B2664" s="380" t="s">
        <v>13094</v>
      </c>
      <c r="C2664" s="380" t="s">
        <v>6446</v>
      </c>
      <c r="D2664" s="381">
        <v>146.88</v>
      </c>
    </row>
    <row r="2665" spans="1:4" s="380" customFormat="1" ht="12.75" x14ac:dyDescent="0.2">
      <c r="A2665" s="380">
        <v>20146</v>
      </c>
      <c r="B2665" s="380" t="s">
        <v>13095</v>
      </c>
      <c r="C2665" s="380" t="s">
        <v>6446</v>
      </c>
      <c r="D2665" s="381">
        <v>165.63</v>
      </c>
    </row>
    <row r="2666" spans="1:4" s="380" customFormat="1" ht="12.75" x14ac:dyDescent="0.2">
      <c r="A2666" s="380">
        <v>20140</v>
      </c>
      <c r="B2666" s="380" t="s">
        <v>13096</v>
      </c>
      <c r="C2666" s="380" t="s">
        <v>6446</v>
      </c>
      <c r="D2666" s="381">
        <v>6.59</v>
      </c>
    </row>
    <row r="2667" spans="1:4" s="380" customFormat="1" ht="12.75" x14ac:dyDescent="0.2">
      <c r="A2667" s="380">
        <v>20141</v>
      </c>
      <c r="B2667" s="380" t="s">
        <v>13097</v>
      </c>
      <c r="C2667" s="380" t="s">
        <v>6446</v>
      </c>
      <c r="D2667" s="381">
        <v>11.57</v>
      </c>
    </row>
    <row r="2668" spans="1:4" s="380" customFormat="1" ht="12.75" x14ac:dyDescent="0.2">
      <c r="A2668" s="380">
        <v>20142</v>
      </c>
      <c r="B2668" s="380" t="s">
        <v>13098</v>
      </c>
      <c r="C2668" s="380" t="s">
        <v>6446</v>
      </c>
      <c r="D2668" s="381">
        <v>35.42</v>
      </c>
    </row>
    <row r="2669" spans="1:4" s="380" customFormat="1" ht="12.75" x14ac:dyDescent="0.2">
      <c r="A2669" s="380">
        <v>3659</v>
      </c>
      <c r="B2669" s="380" t="s">
        <v>8967</v>
      </c>
      <c r="C2669" s="380" t="s">
        <v>6446</v>
      </c>
      <c r="D2669" s="381">
        <v>15.36</v>
      </c>
    </row>
    <row r="2670" spans="1:4" s="380" customFormat="1" ht="12.75" x14ac:dyDescent="0.2">
      <c r="A2670" s="380">
        <v>3660</v>
      </c>
      <c r="B2670" s="380" t="s">
        <v>8968</v>
      </c>
      <c r="C2670" s="380" t="s">
        <v>6446</v>
      </c>
      <c r="D2670" s="381">
        <v>22.14</v>
      </c>
    </row>
    <row r="2671" spans="1:4" s="380" customFormat="1" ht="12.75" x14ac:dyDescent="0.2">
      <c r="A2671" s="380">
        <v>3662</v>
      </c>
      <c r="B2671" s="380" t="s">
        <v>8969</v>
      </c>
      <c r="C2671" s="380" t="s">
        <v>6446</v>
      </c>
      <c r="D2671" s="381">
        <v>8.36</v>
      </c>
    </row>
    <row r="2672" spans="1:4" s="380" customFormat="1" ht="12.75" x14ac:dyDescent="0.2">
      <c r="A2672" s="380">
        <v>3661</v>
      </c>
      <c r="B2672" s="380" t="s">
        <v>8970</v>
      </c>
      <c r="C2672" s="380" t="s">
        <v>6446</v>
      </c>
      <c r="D2672" s="381">
        <v>12.31</v>
      </c>
    </row>
    <row r="2673" spans="1:4" s="380" customFormat="1" ht="12.75" x14ac:dyDescent="0.2">
      <c r="A2673" s="380">
        <v>3658</v>
      </c>
      <c r="B2673" s="380" t="s">
        <v>8971</v>
      </c>
      <c r="C2673" s="380" t="s">
        <v>6446</v>
      </c>
      <c r="D2673" s="381">
        <v>15.66</v>
      </c>
    </row>
    <row r="2674" spans="1:4" s="380" customFormat="1" ht="12.75" x14ac:dyDescent="0.2">
      <c r="A2674" s="380">
        <v>3670</v>
      </c>
      <c r="B2674" s="380" t="s">
        <v>8972</v>
      </c>
      <c r="C2674" s="380" t="s">
        <v>6446</v>
      </c>
      <c r="D2674" s="381">
        <v>20.440000000000001</v>
      </c>
    </row>
    <row r="2675" spans="1:4" s="380" customFormat="1" ht="12.75" x14ac:dyDescent="0.2">
      <c r="A2675" s="380">
        <v>3666</v>
      </c>
      <c r="B2675" s="380" t="s">
        <v>8973</v>
      </c>
      <c r="C2675" s="380" t="s">
        <v>6446</v>
      </c>
      <c r="D2675" s="381">
        <v>3.46</v>
      </c>
    </row>
    <row r="2676" spans="1:4" s="380" customFormat="1" ht="12.75" x14ac:dyDescent="0.2">
      <c r="A2676" s="380">
        <v>14157</v>
      </c>
      <c r="B2676" s="380" t="s">
        <v>8974</v>
      </c>
      <c r="C2676" s="380" t="s">
        <v>6446</v>
      </c>
      <c r="D2676" s="381">
        <v>1.26</v>
      </c>
    </row>
    <row r="2677" spans="1:4" s="380" customFormat="1" ht="12.75" x14ac:dyDescent="0.2">
      <c r="A2677" s="380">
        <v>3653</v>
      </c>
      <c r="B2677" s="380" t="s">
        <v>8975</v>
      </c>
      <c r="C2677" s="380" t="s">
        <v>6446</v>
      </c>
      <c r="D2677" s="381">
        <v>122.24</v>
      </c>
    </row>
    <row r="2678" spans="1:4" s="380" customFormat="1" ht="12.75" x14ac:dyDescent="0.2">
      <c r="A2678" s="380">
        <v>3649</v>
      </c>
      <c r="B2678" s="380" t="s">
        <v>8976</v>
      </c>
      <c r="C2678" s="380" t="s">
        <v>6446</v>
      </c>
      <c r="D2678" s="381">
        <v>253.2</v>
      </c>
    </row>
    <row r="2679" spans="1:4" s="380" customFormat="1" ht="12.75" x14ac:dyDescent="0.2">
      <c r="A2679" s="380">
        <v>42696</v>
      </c>
      <c r="B2679" s="380" t="s">
        <v>8977</v>
      </c>
      <c r="C2679" s="380" t="s">
        <v>6446</v>
      </c>
      <c r="D2679" s="381">
        <v>708.42</v>
      </c>
    </row>
    <row r="2680" spans="1:4" s="380" customFormat="1" ht="12.75" x14ac:dyDescent="0.2">
      <c r="A2680" s="380">
        <v>42697</v>
      </c>
      <c r="B2680" s="380" t="s">
        <v>8978</v>
      </c>
      <c r="C2680" s="380" t="s">
        <v>6446</v>
      </c>
      <c r="D2680" s="382">
        <v>1066.8900000000001</v>
      </c>
    </row>
    <row r="2681" spans="1:4" s="380" customFormat="1" ht="12.75" x14ac:dyDescent="0.2">
      <c r="A2681" s="380">
        <v>42698</v>
      </c>
      <c r="B2681" s="380" t="s">
        <v>8979</v>
      </c>
      <c r="C2681" s="380" t="s">
        <v>6446</v>
      </c>
      <c r="D2681" s="382">
        <v>1486.15</v>
      </c>
    </row>
    <row r="2682" spans="1:4" s="380" customFormat="1" ht="12.75" x14ac:dyDescent="0.2">
      <c r="A2682" s="380">
        <v>39875</v>
      </c>
      <c r="B2682" s="380" t="s">
        <v>8980</v>
      </c>
      <c r="C2682" s="380" t="s">
        <v>6446</v>
      </c>
      <c r="D2682" s="381">
        <v>705.17</v>
      </c>
    </row>
    <row r="2683" spans="1:4" s="380" customFormat="1" ht="12.75" x14ac:dyDescent="0.2">
      <c r="A2683" s="380">
        <v>39876</v>
      </c>
      <c r="B2683" s="380" t="s">
        <v>8981</v>
      </c>
      <c r="C2683" s="380" t="s">
        <v>6446</v>
      </c>
      <c r="D2683" s="381">
        <v>882.87</v>
      </c>
    </row>
    <row r="2684" spans="1:4" s="380" customFormat="1" ht="12.75" x14ac:dyDescent="0.2">
      <c r="A2684" s="380">
        <v>39877</v>
      </c>
      <c r="B2684" s="380" t="s">
        <v>8982</v>
      </c>
      <c r="C2684" s="380" t="s">
        <v>6446</v>
      </c>
      <c r="D2684" s="382">
        <v>1224.51</v>
      </c>
    </row>
    <row r="2685" spans="1:4" s="380" customFormat="1" ht="12.75" x14ac:dyDescent="0.2">
      <c r="A2685" s="380">
        <v>39878</v>
      </c>
      <c r="B2685" s="380" t="s">
        <v>8983</v>
      </c>
      <c r="C2685" s="380" t="s">
        <v>6446</v>
      </c>
      <c r="D2685" s="382">
        <v>1617.37</v>
      </c>
    </row>
    <row r="2686" spans="1:4" s="380" customFormat="1" ht="12.75" x14ac:dyDescent="0.2">
      <c r="A2686" s="380">
        <v>39872</v>
      </c>
      <c r="B2686" s="380" t="s">
        <v>8984</v>
      </c>
      <c r="C2686" s="380" t="s">
        <v>6446</v>
      </c>
      <c r="D2686" s="381">
        <v>483.59</v>
      </c>
    </row>
    <row r="2687" spans="1:4" s="380" customFormat="1" ht="12.75" x14ac:dyDescent="0.2">
      <c r="A2687" s="380">
        <v>39873</v>
      </c>
      <c r="B2687" s="380" t="s">
        <v>8985</v>
      </c>
      <c r="C2687" s="380" t="s">
        <v>6446</v>
      </c>
      <c r="D2687" s="381">
        <v>560.92999999999995</v>
      </c>
    </row>
    <row r="2688" spans="1:4" s="380" customFormat="1" ht="12.75" x14ac:dyDescent="0.2">
      <c r="A2688" s="380">
        <v>39874</v>
      </c>
      <c r="B2688" s="380" t="s">
        <v>8986</v>
      </c>
      <c r="C2688" s="380" t="s">
        <v>6446</v>
      </c>
      <c r="D2688" s="381">
        <v>616.11</v>
      </c>
    </row>
    <row r="2689" spans="1:4" s="380" customFormat="1" ht="12.75" x14ac:dyDescent="0.2">
      <c r="A2689" s="380">
        <v>3674</v>
      </c>
      <c r="B2689" s="380" t="s">
        <v>8987</v>
      </c>
      <c r="C2689" s="380" t="s">
        <v>6465</v>
      </c>
      <c r="D2689" s="381">
        <v>87.23</v>
      </c>
    </row>
    <row r="2690" spans="1:4" s="380" customFormat="1" ht="12.75" x14ac:dyDescent="0.2">
      <c r="A2690" s="380">
        <v>3681</v>
      </c>
      <c r="B2690" s="380" t="s">
        <v>8988</v>
      </c>
      <c r="C2690" s="380" t="s">
        <v>6465</v>
      </c>
      <c r="D2690" s="381">
        <v>129.78</v>
      </c>
    </row>
    <row r="2691" spans="1:4" s="380" customFormat="1" ht="12.75" x14ac:dyDescent="0.2">
      <c r="A2691" s="380">
        <v>3676</v>
      </c>
      <c r="B2691" s="380" t="s">
        <v>8989</v>
      </c>
      <c r="C2691" s="380" t="s">
        <v>6465</v>
      </c>
      <c r="D2691" s="381">
        <v>488.42</v>
      </c>
    </row>
    <row r="2692" spans="1:4" s="380" customFormat="1" ht="12.75" x14ac:dyDescent="0.2">
      <c r="A2692" s="380">
        <v>3679</v>
      </c>
      <c r="B2692" s="380" t="s">
        <v>8990</v>
      </c>
      <c r="C2692" s="380" t="s">
        <v>6465</v>
      </c>
      <c r="D2692" s="381">
        <v>404.08</v>
      </c>
    </row>
    <row r="2693" spans="1:4" s="380" customFormat="1" ht="12.75" x14ac:dyDescent="0.2">
      <c r="A2693" s="380">
        <v>3672</v>
      </c>
      <c r="B2693" s="380" t="s">
        <v>8991</v>
      </c>
      <c r="C2693" s="380" t="s">
        <v>6465</v>
      </c>
      <c r="D2693" s="381">
        <v>1.37</v>
      </c>
    </row>
    <row r="2694" spans="1:4" s="380" customFormat="1" ht="12.75" x14ac:dyDescent="0.2">
      <c r="A2694" s="380">
        <v>3671</v>
      </c>
      <c r="B2694" s="380" t="s">
        <v>8992</v>
      </c>
      <c r="C2694" s="380" t="s">
        <v>6465</v>
      </c>
      <c r="D2694" s="381">
        <v>1.3</v>
      </c>
    </row>
    <row r="2695" spans="1:4" s="380" customFormat="1" ht="12.75" x14ac:dyDescent="0.2">
      <c r="A2695" s="380">
        <v>3673</v>
      </c>
      <c r="B2695" s="380" t="s">
        <v>8993</v>
      </c>
      <c r="C2695" s="380" t="s">
        <v>6465</v>
      </c>
      <c r="D2695" s="381">
        <v>2.04</v>
      </c>
    </row>
    <row r="2696" spans="1:4" s="380" customFormat="1" ht="12.75" x14ac:dyDescent="0.2">
      <c r="A2696" s="380">
        <v>38394</v>
      </c>
      <c r="B2696" s="380" t="s">
        <v>8994</v>
      </c>
      <c r="C2696" s="380" t="s">
        <v>6446</v>
      </c>
      <c r="D2696" s="381">
        <v>343.82</v>
      </c>
    </row>
    <row r="2697" spans="1:4" s="380" customFormat="1" ht="12.75" x14ac:dyDescent="0.2">
      <c r="A2697" s="380">
        <v>3729</v>
      </c>
      <c r="B2697" s="380" t="s">
        <v>8995</v>
      </c>
      <c r="C2697" s="380" t="s">
        <v>6446</v>
      </c>
      <c r="D2697" s="381">
        <v>83.51</v>
      </c>
    </row>
    <row r="2698" spans="1:4" s="380" customFormat="1" ht="12.75" x14ac:dyDescent="0.2">
      <c r="A2698" s="380">
        <v>39357</v>
      </c>
      <c r="B2698" s="380" t="s">
        <v>8996</v>
      </c>
      <c r="C2698" s="380" t="s">
        <v>6446</v>
      </c>
      <c r="D2698" s="381">
        <v>139.30000000000001</v>
      </c>
    </row>
    <row r="2699" spans="1:4" s="380" customFormat="1" ht="12.75" x14ac:dyDescent="0.2">
      <c r="A2699" s="380">
        <v>39358</v>
      </c>
      <c r="B2699" s="380" t="s">
        <v>8997</v>
      </c>
      <c r="C2699" s="380" t="s">
        <v>6446</v>
      </c>
      <c r="D2699" s="381">
        <v>152.75</v>
      </c>
    </row>
    <row r="2700" spans="1:4" s="380" customFormat="1" ht="12.75" x14ac:dyDescent="0.2">
      <c r="A2700" s="380">
        <v>39356</v>
      </c>
      <c r="B2700" s="380" t="s">
        <v>8998</v>
      </c>
      <c r="C2700" s="380" t="s">
        <v>6446</v>
      </c>
      <c r="D2700" s="381">
        <v>260.58999999999997</v>
      </c>
    </row>
    <row r="2701" spans="1:4" s="380" customFormat="1" ht="12.75" x14ac:dyDescent="0.2">
      <c r="A2701" s="380">
        <v>39355</v>
      </c>
      <c r="B2701" s="380" t="s">
        <v>8999</v>
      </c>
      <c r="C2701" s="380" t="s">
        <v>6446</v>
      </c>
      <c r="D2701" s="381">
        <v>224.25</v>
      </c>
    </row>
    <row r="2702" spans="1:4" s="380" customFormat="1" ht="12.75" x14ac:dyDescent="0.2">
      <c r="A2702" s="380">
        <v>39353</v>
      </c>
      <c r="B2702" s="380" t="s">
        <v>9000</v>
      </c>
      <c r="C2702" s="380" t="s">
        <v>6446</v>
      </c>
      <c r="D2702" s="381">
        <v>307.52</v>
      </c>
    </row>
    <row r="2703" spans="1:4" s="380" customFormat="1" ht="12.75" x14ac:dyDescent="0.2">
      <c r="A2703" s="380">
        <v>39354</v>
      </c>
      <c r="B2703" s="380" t="s">
        <v>9001</v>
      </c>
      <c r="C2703" s="380" t="s">
        <v>6446</v>
      </c>
      <c r="D2703" s="381">
        <v>306.49</v>
      </c>
    </row>
    <row r="2704" spans="1:4" s="380" customFormat="1" ht="12.75" x14ac:dyDescent="0.2">
      <c r="A2704" s="380">
        <v>39398</v>
      </c>
      <c r="B2704" s="380" t="s">
        <v>9002</v>
      </c>
      <c r="C2704" s="380" t="s">
        <v>6446</v>
      </c>
      <c r="D2704" s="381">
        <v>55.23</v>
      </c>
    </row>
    <row r="2705" spans="1:4" s="380" customFormat="1" ht="12.75" x14ac:dyDescent="0.2">
      <c r="A2705" s="380">
        <v>13343</v>
      </c>
      <c r="B2705" s="380" t="s">
        <v>9003</v>
      </c>
      <c r="C2705" s="380" t="s">
        <v>6446</v>
      </c>
      <c r="D2705" s="381">
        <v>31.94</v>
      </c>
    </row>
    <row r="2706" spans="1:4" s="380" customFormat="1" ht="12.75" x14ac:dyDescent="0.2">
      <c r="A2706" s="380">
        <v>12118</v>
      </c>
      <c r="B2706" s="380" t="s">
        <v>9004</v>
      </c>
      <c r="C2706" s="380" t="s">
        <v>6446</v>
      </c>
      <c r="D2706" s="381">
        <v>21.91</v>
      </c>
    </row>
    <row r="2707" spans="1:4" s="380" customFormat="1" ht="12.75" x14ac:dyDescent="0.2">
      <c r="A2707" s="380">
        <v>39482</v>
      </c>
      <c r="B2707" s="380" t="s">
        <v>13099</v>
      </c>
      <c r="C2707" s="380" t="s">
        <v>6446</v>
      </c>
      <c r="D2707" s="381">
        <v>589.03</v>
      </c>
    </row>
    <row r="2708" spans="1:4" s="380" customFormat="1" ht="12.75" x14ac:dyDescent="0.2">
      <c r="A2708" s="380">
        <v>39486</v>
      </c>
      <c r="B2708" s="380" t="s">
        <v>13100</v>
      </c>
      <c r="C2708" s="380" t="s">
        <v>6446</v>
      </c>
      <c r="D2708" s="381">
        <v>480.73</v>
      </c>
    </row>
    <row r="2709" spans="1:4" s="380" customFormat="1" ht="12.75" x14ac:dyDescent="0.2">
      <c r="A2709" s="380">
        <v>39484</v>
      </c>
      <c r="B2709" s="380" t="s">
        <v>13101</v>
      </c>
      <c r="C2709" s="380" t="s">
        <v>6446</v>
      </c>
      <c r="D2709" s="381">
        <v>589.03</v>
      </c>
    </row>
    <row r="2710" spans="1:4" s="380" customFormat="1" ht="12.75" x14ac:dyDescent="0.2">
      <c r="A2710" s="380">
        <v>39488</v>
      </c>
      <c r="B2710" s="380" t="s">
        <v>13102</v>
      </c>
      <c r="C2710" s="380" t="s">
        <v>6446</v>
      </c>
      <c r="D2710" s="381">
        <v>488.6</v>
      </c>
    </row>
    <row r="2711" spans="1:4" s="380" customFormat="1" ht="12.75" x14ac:dyDescent="0.2">
      <c r="A2711" s="380">
        <v>39485</v>
      </c>
      <c r="B2711" s="380" t="s">
        <v>13103</v>
      </c>
      <c r="C2711" s="380" t="s">
        <v>6446</v>
      </c>
      <c r="D2711" s="381">
        <v>589.03</v>
      </c>
    </row>
    <row r="2712" spans="1:4" s="380" customFormat="1" ht="12.75" x14ac:dyDescent="0.2">
      <c r="A2712" s="380">
        <v>39489</v>
      </c>
      <c r="B2712" s="380" t="s">
        <v>13104</v>
      </c>
      <c r="C2712" s="380" t="s">
        <v>6446</v>
      </c>
      <c r="D2712" s="381">
        <v>496.89</v>
      </c>
    </row>
    <row r="2713" spans="1:4" s="380" customFormat="1" ht="12.75" x14ac:dyDescent="0.2">
      <c r="A2713" s="380">
        <v>39490</v>
      </c>
      <c r="B2713" s="380" t="s">
        <v>13105</v>
      </c>
      <c r="C2713" s="380" t="s">
        <v>6446</v>
      </c>
      <c r="D2713" s="381">
        <v>740.42</v>
      </c>
    </row>
    <row r="2714" spans="1:4" s="380" customFormat="1" ht="12.75" x14ac:dyDescent="0.2">
      <c r="A2714" s="380">
        <v>39494</v>
      </c>
      <c r="B2714" s="380" t="s">
        <v>13106</v>
      </c>
      <c r="C2714" s="380" t="s">
        <v>6446</v>
      </c>
      <c r="D2714" s="381">
        <v>531.69000000000005</v>
      </c>
    </row>
    <row r="2715" spans="1:4" s="380" customFormat="1" ht="12.75" x14ac:dyDescent="0.2">
      <c r="A2715" s="380">
        <v>39495</v>
      </c>
      <c r="B2715" s="380" t="s">
        <v>13107</v>
      </c>
      <c r="C2715" s="380" t="s">
        <v>6446</v>
      </c>
      <c r="D2715" s="381">
        <v>599.14</v>
      </c>
    </row>
    <row r="2716" spans="1:4" s="380" customFormat="1" ht="12.75" x14ac:dyDescent="0.2">
      <c r="A2716" s="380">
        <v>39496</v>
      </c>
      <c r="B2716" s="380" t="s">
        <v>13108</v>
      </c>
      <c r="C2716" s="380" t="s">
        <v>6446</v>
      </c>
      <c r="D2716" s="381">
        <v>659.05</v>
      </c>
    </row>
    <row r="2717" spans="1:4" s="380" customFormat="1" ht="12.75" x14ac:dyDescent="0.2">
      <c r="A2717" s="380">
        <v>39492</v>
      </c>
      <c r="B2717" s="380" t="s">
        <v>13109</v>
      </c>
      <c r="C2717" s="380" t="s">
        <v>6446</v>
      </c>
      <c r="D2717" s="381">
        <v>763</v>
      </c>
    </row>
    <row r="2718" spans="1:4" s="380" customFormat="1" ht="12.75" x14ac:dyDescent="0.2">
      <c r="A2718" s="380">
        <v>39497</v>
      </c>
      <c r="B2718" s="380" t="s">
        <v>13110</v>
      </c>
      <c r="C2718" s="380" t="s">
        <v>6446</v>
      </c>
      <c r="D2718" s="381">
        <v>689.19</v>
      </c>
    </row>
    <row r="2719" spans="1:4" s="380" customFormat="1" ht="12.75" x14ac:dyDescent="0.2">
      <c r="A2719" s="380">
        <v>39493</v>
      </c>
      <c r="B2719" s="380" t="s">
        <v>13111</v>
      </c>
      <c r="C2719" s="380" t="s">
        <v>6446</v>
      </c>
      <c r="D2719" s="381">
        <v>818.39</v>
      </c>
    </row>
    <row r="2720" spans="1:4" s="380" customFormat="1" ht="12.75" x14ac:dyDescent="0.2">
      <c r="A2720" s="380">
        <v>39500</v>
      </c>
      <c r="B2720" s="380" t="s">
        <v>13112</v>
      </c>
      <c r="C2720" s="380" t="s">
        <v>6446</v>
      </c>
      <c r="D2720" s="381">
        <v>892.94</v>
      </c>
    </row>
    <row r="2721" spans="1:4" s="380" customFormat="1" ht="12.75" x14ac:dyDescent="0.2">
      <c r="A2721" s="380">
        <v>39498</v>
      </c>
      <c r="B2721" s="380" t="s">
        <v>13113</v>
      </c>
      <c r="C2721" s="380" t="s">
        <v>6446</v>
      </c>
      <c r="D2721" s="382">
        <v>1101.29</v>
      </c>
    </row>
    <row r="2722" spans="1:4" s="380" customFormat="1" ht="12.75" x14ac:dyDescent="0.2">
      <c r="A2722" s="380">
        <v>43628</v>
      </c>
      <c r="B2722" s="380" t="s">
        <v>13114</v>
      </c>
      <c r="C2722" s="380" t="s">
        <v>6446</v>
      </c>
      <c r="D2722" s="381">
        <v>868.05</v>
      </c>
    </row>
    <row r="2723" spans="1:4" s="380" customFormat="1" ht="12.75" x14ac:dyDescent="0.2">
      <c r="A2723" s="380">
        <v>39501</v>
      </c>
      <c r="B2723" s="380" t="s">
        <v>13115</v>
      </c>
      <c r="C2723" s="380" t="s">
        <v>6446</v>
      </c>
      <c r="D2723" s="381">
        <v>917.12</v>
      </c>
    </row>
    <row r="2724" spans="1:4" s="380" customFormat="1" ht="12.75" x14ac:dyDescent="0.2">
      <c r="A2724" s="380">
        <v>39499</v>
      </c>
      <c r="B2724" s="380" t="s">
        <v>13116</v>
      </c>
      <c r="C2724" s="380" t="s">
        <v>6446</v>
      </c>
      <c r="D2724" s="382">
        <v>1116.92</v>
      </c>
    </row>
    <row r="2725" spans="1:4" s="380" customFormat="1" ht="12.75" x14ac:dyDescent="0.2">
      <c r="A2725" s="380">
        <v>43621</v>
      </c>
      <c r="B2725" s="380" t="s">
        <v>13117</v>
      </c>
      <c r="C2725" s="380" t="s">
        <v>6446</v>
      </c>
      <c r="D2725" s="381">
        <v>922.3</v>
      </c>
    </row>
    <row r="2726" spans="1:4" s="380" customFormat="1" ht="12.75" x14ac:dyDescent="0.2">
      <c r="A2726" s="380">
        <v>3733</v>
      </c>
      <c r="B2726" s="380" t="s">
        <v>9005</v>
      </c>
      <c r="C2726" s="380" t="s">
        <v>6447</v>
      </c>
      <c r="D2726" s="381">
        <v>58.96</v>
      </c>
    </row>
    <row r="2727" spans="1:4" s="380" customFormat="1" ht="12.75" x14ac:dyDescent="0.2">
      <c r="A2727" s="380">
        <v>3731</v>
      </c>
      <c r="B2727" s="380" t="s">
        <v>9006</v>
      </c>
      <c r="C2727" s="380" t="s">
        <v>6447</v>
      </c>
      <c r="D2727" s="381">
        <v>54.73</v>
      </c>
    </row>
    <row r="2728" spans="1:4" s="380" customFormat="1" ht="12.75" x14ac:dyDescent="0.2">
      <c r="A2728" s="380">
        <v>38137</v>
      </c>
      <c r="B2728" s="380" t="s">
        <v>9007</v>
      </c>
      <c r="C2728" s="380" t="s">
        <v>6447</v>
      </c>
      <c r="D2728" s="381">
        <v>55.05</v>
      </c>
    </row>
    <row r="2729" spans="1:4" s="380" customFormat="1" ht="12.75" x14ac:dyDescent="0.2">
      <c r="A2729" s="380">
        <v>38135</v>
      </c>
      <c r="B2729" s="380" t="s">
        <v>9008</v>
      </c>
      <c r="C2729" s="380" t="s">
        <v>6447</v>
      </c>
      <c r="D2729" s="381">
        <v>69.78</v>
      </c>
    </row>
    <row r="2730" spans="1:4" s="380" customFormat="1" ht="12.75" x14ac:dyDescent="0.2">
      <c r="A2730" s="380">
        <v>38138</v>
      </c>
      <c r="B2730" s="380" t="s">
        <v>9009</v>
      </c>
      <c r="C2730" s="380" t="s">
        <v>6447</v>
      </c>
      <c r="D2730" s="381">
        <v>54.06</v>
      </c>
    </row>
    <row r="2731" spans="1:4" s="380" customFormat="1" ht="12.75" x14ac:dyDescent="0.2">
      <c r="A2731" s="380">
        <v>3736</v>
      </c>
      <c r="B2731" s="380" t="s">
        <v>9010</v>
      </c>
      <c r="C2731" s="380" t="s">
        <v>6447</v>
      </c>
      <c r="D2731" s="381">
        <v>53</v>
      </c>
    </row>
    <row r="2732" spans="1:4" s="380" customFormat="1" ht="12.75" x14ac:dyDescent="0.2">
      <c r="A2732" s="380">
        <v>3741</v>
      </c>
      <c r="B2732" s="380" t="s">
        <v>9011</v>
      </c>
      <c r="C2732" s="380" t="s">
        <v>6447</v>
      </c>
      <c r="D2732" s="381">
        <v>55.24</v>
      </c>
    </row>
    <row r="2733" spans="1:4" s="380" customFormat="1" ht="12.75" x14ac:dyDescent="0.2">
      <c r="A2733" s="380">
        <v>3745</v>
      </c>
      <c r="B2733" s="380" t="s">
        <v>9012</v>
      </c>
      <c r="C2733" s="380" t="s">
        <v>6447</v>
      </c>
      <c r="D2733" s="381">
        <v>59.57</v>
      </c>
    </row>
    <row r="2734" spans="1:4" s="380" customFormat="1" ht="12.75" x14ac:dyDescent="0.2">
      <c r="A2734" s="380">
        <v>3743</v>
      </c>
      <c r="B2734" s="380" t="s">
        <v>9013</v>
      </c>
      <c r="C2734" s="380" t="s">
        <v>6447</v>
      </c>
      <c r="D2734" s="381">
        <v>55.05</v>
      </c>
    </row>
    <row r="2735" spans="1:4" s="380" customFormat="1" ht="12.75" x14ac:dyDescent="0.2">
      <c r="A2735" s="380">
        <v>3744</v>
      </c>
      <c r="B2735" s="380" t="s">
        <v>9014</v>
      </c>
      <c r="C2735" s="380" t="s">
        <v>6447</v>
      </c>
      <c r="D2735" s="381">
        <v>60.6</v>
      </c>
    </row>
    <row r="2736" spans="1:4" s="380" customFormat="1" ht="12.75" x14ac:dyDescent="0.2">
      <c r="A2736" s="380">
        <v>3739</v>
      </c>
      <c r="B2736" s="380" t="s">
        <v>9015</v>
      </c>
      <c r="C2736" s="380" t="s">
        <v>6447</v>
      </c>
      <c r="D2736" s="381">
        <v>63.68</v>
      </c>
    </row>
    <row r="2737" spans="1:4" s="380" customFormat="1" ht="12.75" x14ac:dyDescent="0.2">
      <c r="A2737" s="380">
        <v>3737</v>
      </c>
      <c r="B2737" s="380" t="s">
        <v>9016</v>
      </c>
      <c r="C2737" s="380" t="s">
        <v>6447</v>
      </c>
      <c r="D2737" s="381">
        <v>66.760000000000005</v>
      </c>
    </row>
    <row r="2738" spans="1:4" s="380" customFormat="1" ht="12.75" x14ac:dyDescent="0.2">
      <c r="A2738" s="380">
        <v>3738</v>
      </c>
      <c r="B2738" s="380" t="s">
        <v>9017</v>
      </c>
      <c r="C2738" s="380" t="s">
        <v>6447</v>
      </c>
      <c r="D2738" s="381">
        <v>77.03</v>
      </c>
    </row>
    <row r="2739" spans="1:4" s="380" customFormat="1" ht="12.75" x14ac:dyDescent="0.2">
      <c r="A2739" s="380">
        <v>3747</v>
      </c>
      <c r="B2739" s="380" t="s">
        <v>9018</v>
      </c>
      <c r="C2739" s="380" t="s">
        <v>6447</v>
      </c>
      <c r="D2739" s="381">
        <v>60.6</v>
      </c>
    </row>
    <row r="2740" spans="1:4" s="380" customFormat="1" ht="12.75" x14ac:dyDescent="0.2">
      <c r="A2740" s="380">
        <v>11649</v>
      </c>
      <c r="B2740" s="380" t="s">
        <v>9019</v>
      </c>
      <c r="C2740" s="380" t="s">
        <v>6446</v>
      </c>
      <c r="D2740" s="381">
        <v>439.61</v>
      </c>
    </row>
    <row r="2741" spans="1:4" s="380" customFormat="1" ht="12.75" x14ac:dyDescent="0.2">
      <c r="A2741" s="380">
        <v>11650</v>
      </c>
      <c r="B2741" s="380" t="s">
        <v>9020</v>
      </c>
      <c r="C2741" s="380" t="s">
        <v>6446</v>
      </c>
      <c r="D2741" s="381">
        <v>749.29</v>
      </c>
    </row>
    <row r="2742" spans="1:4" s="380" customFormat="1" ht="12.75" x14ac:dyDescent="0.2">
      <c r="A2742" s="380">
        <v>3742</v>
      </c>
      <c r="B2742" s="380" t="s">
        <v>9021</v>
      </c>
      <c r="C2742" s="380" t="s">
        <v>6447</v>
      </c>
      <c r="D2742" s="381">
        <v>79.91</v>
      </c>
    </row>
    <row r="2743" spans="1:4" s="380" customFormat="1" ht="12.75" x14ac:dyDescent="0.2">
      <c r="A2743" s="380">
        <v>3746</v>
      </c>
      <c r="B2743" s="380" t="s">
        <v>9022</v>
      </c>
      <c r="C2743" s="380" t="s">
        <v>6447</v>
      </c>
      <c r="D2743" s="381">
        <v>93.3</v>
      </c>
    </row>
    <row r="2744" spans="1:4" s="380" customFormat="1" ht="12.75" x14ac:dyDescent="0.2">
      <c r="A2744" s="380">
        <v>21106</v>
      </c>
      <c r="B2744" s="380" t="s">
        <v>9023</v>
      </c>
      <c r="C2744" s="380" t="s">
        <v>6462</v>
      </c>
      <c r="D2744" s="381">
        <v>41.67</v>
      </c>
    </row>
    <row r="2745" spans="1:4" s="380" customFormat="1" ht="12.75" x14ac:dyDescent="0.2">
      <c r="A2745" s="380">
        <v>3755</v>
      </c>
      <c r="B2745" s="380" t="s">
        <v>9024</v>
      </c>
      <c r="C2745" s="380" t="s">
        <v>6446</v>
      </c>
      <c r="D2745" s="381">
        <v>28.99</v>
      </c>
    </row>
    <row r="2746" spans="1:4" s="380" customFormat="1" ht="12.75" x14ac:dyDescent="0.2">
      <c r="A2746" s="380">
        <v>3750</v>
      </c>
      <c r="B2746" s="380" t="s">
        <v>9025</v>
      </c>
      <c r="C2746" s="380" t="s">
        <v>6446</v>
      </c>
      <c r="D2746" s="381">
        <v>38.99</v>
      </c>
    </row>
    <row r="2747" spans="1:4" s="380" customFormat="1" ht="12.75" x14ac:dyDescent="0.2">
      <c r="A2747" s="380">
        <v>3756</v>
      </c>
      <c r="B2747" s="380" t="s">
        <v>9026</v>
      </c>
      <c r="C2747" s="380" t="s">
        <v>6446</v>
      </c>
      <c r="D2747" s="381">
        <v>72.849999999999994</v>
      </c>
    </row>
    <row r="2748" spans="1:4" s="380" customFormat="1" ht="12.75" x14ac:dyDescent="0.2">
      <c r="A2748" s="380">
        <v>39377</v>
      </c>
      <c r="B2748" s="380" t="s">
        <v>9027</v>
      </c>
      <c r="C2748" s="380" t="s">
        <v>6446</v>
      </c>
      <c r="D2748" s="381">
        <v>215.82</v>
      </c>
    </row>
    <row r="2749" spans="1:4" s="380" customFormat="1" ht="12.75" x14ac:dyDescent="0.2">
      <c r="A2749" s="380">
        <v>38191</v>
      </c>
      <c r="B2749" s="380" t="s">
        <v>9028</v>
      </c>
      <c r="C2749" s="380" t="s">
        <v>6446</v>
      </c>
      <c r="D2749" s="381">
        <v>16.07</v>
      </c>
    </row>
    <row r="2750" spans="1:4" s="380" customFormat="1" ht="12.75" x14ac:dyDescent="0.2">
      <c r="A2750" s="380">
        <v>39381</v>
      </c>
      <c r="B2750" s="380" t="s">
        <v>9029</v>
      </c>
      <c r="C2750" s="380" t="s">
        <v>6446</v>
      </c>
      <c r="D2750" s="381">
        <v>14.99</v>
      </c>
    </row>
    <row r="2751" spans="1:4" s="380" customFormat="1" ht="12.75" x14ac:dyDescent="0.2">
      <c r="A2751" s="380">
        <v>38780</v>
      </c>
      <c r="B2751" s="380" t="s">
        <v>9030</v>
      </c>
      <c r="C2751" s="380" t="s">
        <v>6446</v>
      </c>
      <c r="D2751" s="381">
        <v>18.329999999999998</v>
      </c>
    </row>
    <row r="2752" spans="1:4" s="380" customFormat="1" ht="12.75" x14ac:dyDescent="0.2">
      <c r="A2752" s="380">
        <v>38781</v>
      </c>
      <c r="B2752" s="380" t="s">
        <v>9031</v>
      </c>
      <c r="C2752" s="380" t="s">
        <v>6446</v>
      </c>
      <c r="D2752" s="381">
        <v>61.9</v>
      </c>
    </row>
    <row r="2753" spans="1:4" s="380" customFormat="1" ht="12.75" x14ac:dyDescent="0.2">
      <c r="A2753" s="380">
        <v>38192</v>
      </c>
      <c r="B2753" s="380" t="s">
        <v>9032</v>
      </c>
      <c r="C2753" s="380" t="s">
        <v>6446</v>
      </c>
      <c r="D2753" s="381">
        <v>112</v>
      </c>
    </row>
    <row r="2754" spans="1:4" s="380" customFormat="1" ht="12.75" x14ac:dyDescent="0.2">
      <c r="A2754" s="380">
        <v>3753</v>
      </c>
      <c r="B2754" s="380" t="s">
        <v>9033</v>
      </c>
      <c r="C2754" s="380" t="s">
        <v>6446</v>
      </c>
      <c r="D2754" s="381">
        <v>9.8000000000000007</v>
      </c>
    </row>
    <row r="2755" spans="1:4" s="380" customFormat="1" ht="12.75" x14ac:dyDescent="0.2">
      <c r="A2755" s="380">
        <v>38782</v>
      </c>
      <c r="B2755" s="380" t="s">
        <v>9034</v>
      </c>
      <c r="C2755" s="380" t="s">
        <v>6446</v>
      </c>
      <c r="D2755" s="381">
        <v>12.76</v>
      </c>
    </row>
    <row r="2756" spans="1:4" s="380" customFormat="1" ht="12.75" x14ac:dyDescent="0.2">
      <c r="A2756" s="380">
        <v>38778</v>
      </c>
      <c r="B2756" s="380" t="s">
        <v>9035</v>
      </c>
      <c r="C2756" s="380" t="s">
        <v>6446</v>
      </c>
      <c r="D2756" s="381">
        <v>9.58</v>
      </c>
    </row>
    <row r="2757" spans="1:4" s="380" customFormat="1" ht="12.75" x14ac:dyDescent="0.2">
      <c r="A2757" s="380">
        <v>38779</v>
      </c>
      <c r="B2757" s="380" t="s">
        <v>9036</v>
      </c>
      <c r="C2757" s="380" t="s">
        <v>6446</v>
      </c>
      <c r="D2757" s="381">
        <v>10.15</v>
      </c>
    </row>
    <row r="2758" spans="1:4" s="380" customFormat="1" ht="12.75" x14ac:dyDescent="0.2">
      <c r="A2758" s="380">
        <v>39388</v>
      </c>
      <c r="B2758" s="380" t="s">
        <v>9037</v>
      </c>
      <c r="C2758" s="380" t="s">
        <v>6446</v>
      </c>
      <c r="D2758" s="381">
        <v>11.26</v>
      </c>
    </row>
    <row r="2759" spans="1:4" s="380" customFormat="1" ht="12.75" x14ac:dyDescent="0.2">
      <c r="A2759" s="380">
        <v>39387</v>
      </c>
      <c r="B2759" s="380" t="s">
        <v>9038</v>
      </c>
      <c r="C2759" s="380" t="s">
        <v>6446</v>
      </c>
      <c r="D2759" s="381">
        <v>17.559999999999999</v>
      </c>
    </row>
    <row r="2760" spans="1:4" s="380" customFormat="1" ht="12.75" x14ac:dyDescent="0.2">
      <c r="A2760" s="380">
        <v>39386</v>
      </c>
      <c r="B2760" s="380" t="s">
        <v>9039</v>
      </c>
      <c r="C2760" s="380" t="s">
        <v>6446</v>
      </c>
      <c r="D2760" s="381">
        <v>12.24</v>
      </c>
    </row>
    <row r="2761" spans="1:4" s="380" customFormat="1" ht="12.75" x14ac:dyDescent="0.2">
      <c r="A2761" s="380">
        <v>38194</v>
      </c>
      <c r="B2761" s="380" t="s">
        <v>9040</v>
      </c>
      <c r="C2761" s="380" t="s">
        <v>6446</v>
      </c>
      <c r="D2761" s="381">
        <v>9.16</v>
      </c>
    </row>
    <row r="2762" spans="1:4" s="380" customFormat="1" ht="12.75" x14ac:dyDescent="0.2">
      <c r="A2762" s="380">
        <v>38193</v>
      </c>
      <c r="B2762" s="380" t="s">
        <v>9041</v>
      </c>
      <c r="C2762" s="380" t="s">
        <v>6446</v>
      </c>
      <c r="D2762" s="381">
        <v>7.96</v>
      </c>
    </row>
    <row r="2763" spans="1:4" s="380" customFormat="1" ht="12.75" x14ac:dyDescent="0.2">
      <c r="A2763" s="380">
        <v>12216</v>
      </c>
      <c r="B2763" s="380" t="s">
        <v>9042</v>
      </c>
      <c r="C2763" s="380" t="s">
        <v>6446</v>
      </c>
      <c r="D2763" s="381">
        <v>56.01</v>
      </c>
    </row>
    <row r="2764" spans="1:4" s="380" customFormat="1" ht="12.75" x14ac:dyDescent="0.2">
      <c r="A2764" s="380">
        <v>3757</v>
      </c>
      <c r="B2764" s="380" t="s">
        <v>9043</v>
      </c>
      <c r="C2764" s="380" t="s">
        <v>6446</v>
      </c>
      <c r="D2764" s="381">
        <v>64.77</v>
      </c>
    </row>
    <row r="2765" spans="1:4" s="380" customFormat="1" ht="12.75" x14ac:dyDescent="0.2">
      <c r="A2765" s="380">
        <v>3758</v>
      </c>
      <c r="B2765" s="380" t="s">
        <v>9044</v>
      </c>
      <c r="C2765" s="380" t="s">
        <v>6446</v>
      </c>
      <c r="D2765" s="381">
        <v>75.52</v>
      </c>
    </row>
    <row r="2766" spans="1:4" s="380" customFormat="1" ht="12.75" x14ac:dyDescent="0.2">
      <c r="A2766" s="380">
        <v>12214</v>
      </c>
      <c r="B2766" s="380" t="s">
        <v>9045</v>
      </c>
      <c r="C2766" s="380" t="s">
        <v>6446</v>
      </c>
      <c r="D2766" s="381">
        <v>25.86</v>
      </c>
    </row>
    <row r="2767" spans="1:4" s="380" customFormat="1" ht="12.75" x14ac:dyDescent="0.2">
      <c r="A2767" s="380">
        <v>3749</v>
      </c>
      <c r="B2767" s="380" t="s">
        <v>9046</v>
      </c>
      <c r="C2767" s="380" t="s">
        <v>6446</v>
      </c>
      <c r="D2767" s="381">
        <v>46.09</v>
      </c>
    </row>
    <row r="2768" spans="1:4" s="380" customFormat="1" ht="12.75" x14ac:dyDescent="0.2">
      <c r="A2768" s="380">
        <v>3751</v>
      </c>
      <c r="B2768" s="380" t="s">
        <v>9047</v>
      </c>
      <c r="C2768" s="380" t="s">
        <v>6446</v>
      </c>
      <c r="D2768" s="381">
        <v>62.9</v>
      </c>
    </row>
    <row r="2769" spans="1:4" s="380" customFormat="1" ht="12.75" x14ac:dyDescent="0.2">
      <c r="A2769" s="380">
        <v>39376</v>
      </c>
      <c r="B2769" s="380" t="s">
        <v>9048</v>
      </c>
      <c r="C2769" s="380" t="s">
        <v>6446</v>
      </c>
      <c r="D2769" s="381">
        <v>53.02</v>
      </c>
    </row>
    <row r="2770" spans="1:4" s="380" customFormat="1" ht="12.75" x14ac:dyDescent="0.2">
      <c r="A2770" s="380">
        <v>3752</v>
      </c>
      <c r="B2770" s="380" t="s">
        <v>9049</v>
      </c>
      <c r="C2770" s="380" t="s">
        <v>6446</v>
      </c>
      <c r="D2770" s="381">
        <v>103.76</v>
      </c>
    </row>
    <row r="2771" spans="1:4" s="380" customFormat="1" ht="12.75" x14ac:dyDescent="0.2">
      <c r="A2771" s="380">
        <v>746</v>
      </c>
      <c r="B2771" s="380" t="s">
        <v>13118</v>
      </c>
      <c r="C2771" s="380" t="s">
        <v>6446</v>
      </c>
      <c r="D2771" s="382">
        <v>2450</v>
      </c>
    </row>
    <row r="2772" spans="1:4" s="380" customFormat="1" ht="12.75" x14ac:dyDescent="0.2">
      <c r="A2772" s="380">
        <v>20269</v>
      </c>
      <c r="B2772" s="380" t="s">
        <v>15111</v>
      </c>
      <c r="C2772" s="380" t="s">
        <v>6446</v>
      </c>
      <c r="D2772" s="381">
        <v>74.89</v>
      </c>
    </row>
    <row r="2773" spans="1:4" s="380" customFormat="1" ht="12.75" x14ac:dyDescent="0.2">
      <c r="A2773" s="380">
        <v>20270</v>
      </c>
      <c r="B2773" s="380" t="s">
        <v>15112</v>
      </c>
      <c r="C2773" s="380" t="s">
        <v>6446</v>
      </c>
      <c r="D2773" s="381">
        <v>82.75</v>
      </c>
    </row>
    <row r="2774" spans="1:4" s="380" customFormat="1" ht="12.75" x14ac:dyDescent="0.2">
      <c r="A2774" s="380">
        <v>11696</v>
      </c>
      <c r="B2774" s="380" t="s">
        <v>15113</v>
      </c>
      <c r="C2774" s="380" t="s">
        <v>6446</v>
      </c>
      <c r="D2774" s="381">
        <v>132.46</v>
      </c>
    </row>
    <row r="2775" spans="1:4" s="380" customFormat="1" ht="12.75" x14ac:dyDescent="0.2">
      <c r="A2775" s="380">
        <v>10427</v>
      </c>
      <c r="B2775" s="380" t="s">
        <v>15114</v>
      </c>
      <c r="C2775" s="380" t="s">
        <v>6446</v>
      </c>
      <c r="D2775" s="381">
        <v>370.68</v>
      </c>
    </row>
    <row r="2776" spans="1:4" s="380" customFormat="1" ht="12.75" x14ac:dyDescent="0.2">
      <c r="A2776" s="380">
        <v>10428</v>
      </c>
      <c r="B2776" s="380" t="s">
        <v>15115</v>
      </c>
      <c r="C2776" s="380" t="s">
        <v>6446</v>
      </c>
      <c r="D2776" s="381">
        <v>381.91</v>
      </c>
    </row>
    <row r="2777" spans="1:4" s="380" customFormat="1" ht="12.75" x14ac:dyDescent="0.2">
      <c r="A2777" s="380">
        <v>36521</v>
      </c>
      <c r="B2777" s="380" t="s">
        <v>15116</v>
      </c>
      <c r="C2777" s="380" t="s">
        <v>6446</v>
      </c>
      <c r="D2777" s="381">
        <v>119.16</v>
      </c>
    </row>
    <row r="2778" spans="1:4" s="380" customFormat="1" ht="12.75" x14ac:dyDescent="0.2">
      <c r="A2778" s="380">
        <v>36794</v>
      </c>
      <c r="B2778" s="380" t="s">
        <v>15117</v>
      </c>
      <c r="C2778" s="380" t="s">
        <v>6446</v>
      </c>
      <c r="D2778" s="381">
        <v>126.86</v>
      </c>
    </row>
    <row r="2779" spans="1:4" s="380" customFormat="1" ht="12.75" x14ac:dyDescent="0.2">
      <c r="A2779" s="380">
        <v>10426</v>
      </c>
      <c r="B2779" s="380" t="s">
        <v>15118</v>
      </c>
      <c r="C2779" s="380" t="s">
        <v>6446</v>
      </c>
      <c r="D2779" s="381">
        <v>142.05000000000001</v>
      </c>
    </row>
    <row r="2780" spans="1:4" s="380" customFormat="1" ht="12.75" x14ac:dyDescent="0.2">
      <c r="A2780" s="380">
        <v>10425</v>
      </c>
      <c r="B2780" s="380" t="s">
        <v>15119</v>
      </c>
      <c r="C2780" s="380" t="s">
        <v>6446</v>
      </c>
      <c r="D2780" s="381">
        <v>72.06</v>
      </c>
    </row>
    <row r="2781" spans="1:4" s="380" customFormat="1" ht="12.75" x14ac:dyDescent="0.2">
      <c r="A2781" s="380">
        <v>10431</v>
      </c>
      <c r="B2781" s="380" t="s">
        <v>15120</v>
      </c>
      <c r="C2781" s="380" t="s">
        <v>6446</v>
      </c>
      <c r="D2781" s="381">
        <v>246.73</v>
      </c>
    </row>
    <row r="2782" spans="1:4" s="380" customFormat="1" ht="12.75" x14ac:dyDescent="0.2">
      <c r="A2782" s="380">
        <v>10429</v>
      </c>
      <c r="B2782" s="380" t="s">
        <v>15121</v>
      </c>
      <c r="C2782" s="380" t="s">
        <v>6446</v>
      </c>
      <c r="D2782" s="381">
        <v>121.71</v>
      </c>
    </row>
    <row r="2783" spans="1:4" s="380" customFormat="1" ht="12.75" x14ac:dyDescent="0.2">
      <c r="A2783" s="380">
        <v>2354</v>
      </c>
      <c r="B2783" s="380" t="s">
        <v>9050</v>
      </c>
      <c r="C2783" s="380" t="s">
        <v>6456</v>
      </c>
      <c r="D2783" s="381">
        <v>22.8</v>
      </c>
    </row>
    <row r="2784" spans="1:4" s="380" customFormat="1" ht="12.75" x14ac:dyDescent="0.2">
      <c r="A2784" s="380">
        <v>40932</v>
      </c>
      <c r="B2784" s="380" t="s">
        <v>9051</v>
      </c>
      <c r="C2784" s="380" t="s">
        <v>6627</v>
      </c>
      <c r="D2784" s="382">
        <v>4064.4</v>
      </c>
    </row>
    <row r="2785" spans="1:4" s="380" customFormat="1" ht="12.75" x14ac:dyDescent="0.2">
      <c r="A2785" s="380">
        <v>10853</v>
      </c>
      <c r="B2785" s="380" t="s">
        <v>9052</v>
      </c>
      <c r="C2785" s="380" t="s">
        <v>6446</v>
      </c>
      <c r="D2785" s="381">
        <v>81.05</v>
      </c>
    </row>
    <row r="2786" spans="1:4" s="380" customFormat="1" ht="12.75" x14ac:dyDescent="0.2">
      <c r="A2786" s="380">
        <v>5093</v>
      </c>
      <c r="B2786" s="380" t="s">
        <v>9053</v>
      </c>
      <c r="C2786" s="380" t="s">
        <v>6896</v>
      </c>
      <c r="D2786" s="381">
        <v>16.399999999999999</v>
      </c>
    </row>
    <row r="2787" spans="1:4" s="380" customFormat="1" ht="12.75" x14ac:dyDescent="0.2">
      <c r="A2787" s="380">
        <v>44331</v>
      </c>
      <c r="B2787" s="380" t="s">
        <v>15122</v>
      </c>
      <c r="C2787" s="380" t="s">
        <v>6445</v>
      </c>
      <c r="D2787" s="381">
        <v>33.35</v>
      </c>
    </row>
    <row r="2788" spans="1:4" s="380" customFormat="1" ht="12.75" x14ac:dyDescent="0.2">
      <c r="A2788" s="380">
        <v>37768</v>
      </c>
      <c r="B2788" s="380" t="s">
        <v>9054</v>
      </c>
      <c r="C2788" s="380" t="s">
        <v>6446</v>
      </c>
      <c r="D2788" s="382">
        <v>158000</v>
      </c>
    </row>
    <row r="2789" spans="1:4" s="380" customFormat="1" ht="12.75" x14ac:dyDescent="0.2">
      <c r="A2789" s="380">
        <v>37773</v>
      </c>
      <c r="B2789" s="380" t="s">
        <v>9055</v>
      </c>
      <c r="C2789" s="380" t="s">
        <v>6446</v>
      </c>
      <c r="D2789" s="382">
        <v>134168.63</v>
      </c>
    </row>
    <row r="2790" spans="1:4" s="380" customFormat="1" ht="12.75" x14ac:dyDescent="0.2">
      <c r="A2790" s="380">
        <v>37769</v>
      </c>
      <c r="B2790" s="380" t="s">
        <v>9056</v>
      </c>
      <c r="C2790" s="380" t="s">
        <v>6446</v>
      </c>
      <c r="D2790" s="382">
        <v>224615.2</v>
      </c>
    </row>
    <row r="2791" spans="1:4" s="380" customFormat="1" ht="12.75" x14ac:dyDescent="0.2">
      <c r="A2791" s="380">
        <v>37770</v>
      </c>
      <c r="B2791" s="380" t="s">
        <v>9057</v>
      </c>
      <c r="C2791" s="380" t="s">
        <v>6446</v>
      </c>
      <c r="D2791" s="382">
        <v>381207.83</v>
      </c>
    </row>
    <row r="2792" spans="1:4" s="380" customFormat="1" ht="12.75" x14ac:dyDescent="0.2">
      <c r="A2792" s="380">
        <v>38382</v>
      </c>
      <c r="B2792" s="380" t="s">
        <v>9058</v>
      </c>
      <c r="C2792" s="380" t="s">
        <v>6446</v>
      </c>
      <c r="D2792" s="381">
        <v>12.51</v>
      </c>
    </row>
    <row r="2793" spans="1:4" s="380" customFormat="1" ht="12.75" x14ac:dyDescent="0.2">
      <c r="A2793" s="380">
        <v>38383</v>
      </c>
      <c r="B2793" s="380" t="s">
        <v>9059</v>
      </c>
      <c r="C2793" s="380" t="s">
        <v>6446</v>
      </c>
      <c r="D2793" s="381">
        <v>2.34</v>
      </c>
    </row>
    <row r="2794" spans="1:4" s="380" customFormat="1" ht="12.75" x14ac:dyDescent="0.2">
      <c r="A2794" s="380">
        <v>3768</v>
      </c>
      <c r="B2794" s="380" t="s">
        <v>9060</v>
      </c>
      <c r="C2794" s="380" t="s">
        <v>6446</v>
      </c>
      <c r="D2794" s="381">
        <v>3.37</v>
      </c>
    </row>
    <row r="2795" spans="1:4" s="380" customFormat="1" ht="12.75" x14ac:dyDescent="0.2">
      <c r="A2795" s="380">
        <v>3767</v>
      </c>
      <c r="B2795" s="380" t="s">
        <v>9061</v>
      </c>
      <c r="C2795" s="380" t="s">
        <v>6446</v>
      </c>
      <c r="D2795" s="381">
        <v>0.8</v>
      </c>
    </row>
    <row r="2796" spans="1:4" s="380" customFormat="1" ht="12.75" x14ac:dyDescent="0.2">
      <c r="A2796" s="380">
        <v>13192</v>
      </c>
      <c r="B2796" s="380" t="s">
        <v>9062</v>
      </c>
      <c r="C2796" s="380" t="s">
        <v>6446</v>
      </c>
      <c r="D2796" s="382">
        <v>4620.55</v>
      </c>
    </row>
    <row r="2797" spans="1:4" s="380" customFormat="1" ht="12.75" x14ac:dyDescent="0.2">
      <c r="A2797" s="380">
        <v>38413</v>
      </c>
      <c r="B2797" s="380" t="s">
        <v>9063</v>
      </c>
      <c r="C2797" s="380" t="s">
        <v>6446</v>
      </c>
      <c r="D2797" s="381">
        <v>764.17</v>
      </c>
    </row>
    <row r="2798" spans="1:4" s="380" customFormat="1" ht="12.75" x14ac:dyDescent="0.2">
      <c r="A2798" s="380">
        <v>42440</v>
      </c>
      <c r="B2798" s="380" t="s">
        <v>9064</v>
      </c>
      <c r="C2798" s="380" t="s">
        <v>6446</v>
      </c>
      <c r="D2798" s="381">
        <v>946.93</v>
      </c>
    </row>
    <row r="2799" spans="1:4" s="380" customFormat="1" ht="12.75" x14ac:dyDescent="0.2">
      <c r="A2799" s="380">
        <v>20193</v>
      </c>
      <c r="B2799" s="380" t="s">
        <v>9065</v>
      </c>
      <c r="C2799" s="380" t="s">
        <v>9066</v>
      </c>
      <c r="D2799" s="381">
        <v>4.49</v>
      </c>
    </row>
    <row r="2800" spans="1:4" s="380" customFormat="1" ht="12.75" x14ac:dyDescent="0.2">
      <c r="A2800" s="380">
        <v>10527</v>
      </c>
      <c r="B2800" s="380" t="s">
        <v>13119</v>
      </c>
      <c r="C2800" s="380" t="s">
        <v>9067</v>
      </c>
      <c r="D2800" s="381">
        <v>13.5</v>
      </c>
    </row>
    <row r="2801" spans="1:4" s="380" customFormat="1" ht="12.75" x14ac:dyDescent="0.2">
      <c r="A2801" s="380">
        <v>41805</v>
      </c>
      <c r="B2801" s="380" t="s">
        <v>9068</v>
      </c>
      <c r="C2801" s="380" t="s">
        <v>6627</v>
      </c>
      <c r="D2801" s="381">
        <v>565</v>
      </c>
    </row>
    <row r="2802" spans="1:4" s="380" customFormat="1" ht="12.75" x14ac:dyDescent="0.2">
      <c r="A2802" s="380">
        <v>40271</v>
      </c>
      <c r="B2802" s="380" t="s">
        <v>9069</v>
      </c>
      <c r="C2802" s="380" t="s">
        <v>6627</v>
      </c>
      <c r="D2802" s="381">
        <v>8.77</v>
      </c>
    </row>
    <row r="2803" spans="1:4" s="380" customFormat="1" ht="12.75" x14ac:dyDescent="0.2">
      <c r="A2803" s="380">
        <v>40287</v>
      </c>
      <c r="B2803" s="380" t="s">
        <v>9070</v>
      </c>
      <c r="C2803" s="380" t="s">
        <v>6627</v>
      </c>
      <c r="D2803" s="381">
        <v>3.37</v>
      </c>
    </row>
    <row r="2804" spans="1:4" s="380" customFormat="1" ht="12.75" x14ac:dyDescent="0.2">
      <c r="A2804" s="380">
        <v>40295</v>
      </c>
      <c r="B2804" s="380" t="s">
        <v>9071</v>
      </c>
      <c r="C2804" s="380" t="s">
        <v>6456</v>
      </c>
      <c r="D2804" s="381">
        <v>3.41</v>
      </c>
    </row>
    <row r="2805" spans="1:4" s="380" customFormat="1" ht="12.75" x14ac:dyDescent="0.2">
      <c r="A2805" s="380">
        <v>745</v>
      </c>
      <c r="B2805" s="380" t="s">
        <v>9072</v>
      </c>
      <c r="C2805" s="380" t="s">
        <v>6456</v>
      </c>
      <c r="D2805" s="381">
        <v>3.6</v>
      </c>
    </row>
    <row r="2806" spans="1:4" s="380" customFormat="1" ht="12.75" x14ac:dyDescent="0.2">
      <c r="A2806" s="380">
        <v>4084</v>
      </c>
      <c r="B2806" s="380" t="s">
        <v>9073</v>
      </c>
      <c r="C2806" s="380" t="s">
        <v>6456</v>
      </c>
      <c r="D2806" s="381">
        <v>1.82</v>
      </c>
    </row>
    <row r="2807" spans="1:4" s="380" customFormat="1" ht="12.75" x14ac:dyDescent="0.2">
      <c r="A2807" s="380">
        <v>743</v>
      </c>
      <c r="B2807" s="380" t="s">
        <v>9074</v>
      </c>
      <c r="C2807" s="380" t="s">
        <v>6456</v>
      </c>
      <c r="D2807" s="381">
        <v>1.82</v>
      </c>
    </row>
    <row r="2808" spans="1:4" s="380" customFormat="1" ht="12.75" x14ac:dyDescent="0.2">
      <c r="A2808" s="380">
        <v>40293</v>
      </c>
      <c r="B2808" s="380" t="s">
        <v>9075</v>
      </c>
      <c r="C2808" s="380" t="s">
        <v>6456</v>
      </c>
      <c r="D2808" s="381">
        <v>2.1800000000000002</v>
      </c>
    </row>
    <row r="2809" spans="1:4" s="380" customFormat="1" ht="12.75" x14ac:dyDescent="0.2">
      <c r="A2809" s="380">
        <v>40294</v>
      </c>
      <c r="B2809" s="380" t="s">
        <v>9076</v>
      </c>
      <c r="C2809" s="380" t="s">
        <v>6456</v>
      </c>
      <c r="D2809" s="381">
        <v>1.82</v>
      </c>
    </row>
    <row r="2810" spans="1:4" s="380" customFormat="1" ht="12.75" x14ac:dyDescent="0.2">
      <c r="A2810" s="380">
        <v>4085</v>
      </c>
      <c r="B2810" s="380" t="s">
        <v>9077</v>
      </c>
      <c r="C2810" s="380" t="s">
        <v>6456</v>
      </c>
      <c r="D2810" s="381">
        <v>2.54</v>
      </c>
    </row>
    <row r="2811" spans="1:4" s="380" customFormat="1" ht="12.75" x14ac:dyDescent="0.2">
      <c r="A2811" s="380">
        <v>10775</v>
      </c>
      <c r="B2811" s="380" t="s">
        <v>9078</v>
      </c>
      <c r="C2811" s="380" t="s">
        <v>6627</v>
      </c>
      <c r="D2811" s="381">
        <v>900</v>
      </c>
    </row>
    <row r="2812" spans="1:4" s="380" customFormat="1" ht="12.75" x14ac:dyDescent="0.2">
      <c r="A2812" s="380">
        <v>10776</v>
      </c>
      <c r="B2812" s="380" t="s">
        <v>9079</v>
      </c>
      <c r="C2812" s="380" t="s">
        <v>6627</v>
      </c>
      <c r="D2812" s="381">
        <v>703.12</v>
      </c>
    </row>
    <row r="2813" spans="1:4" s="380" customFormat="1" ht="12.75" x14ac:dyDescent="0.2">
      <c r="A2813" s="380">
        <v>10779</v>
      </c>
      <c r="B2813" s="380" t="s">
        <v>9080</v>
      </c>
      <c r="C2813" s="380" t="s">
        <v>6627</v>
      </c>
      <c r="D2813" s="382">
        <v>1125</v>
      </c>
    </row>
    <row r="2814" spans="1:4" s="380" customFormat="1" ht="12.75" x14ac:dyDescent="0.2">
      <c r="A2814" s="380">
        <v>10777</v>
      </c>
      <c r="B2814" s="380" t="s">
        <v>9081</v>
      </c>
      <c r="C2814" s="380" t="s">
        <v>6627</v>
      </c>
      <c r="D2814" s="382">
        <v>1021.87</v>
      </c>
    </row>
    <row r="2815" spans="1:4" s="380" customFormat="1" ht="12.75" x14ac:dyDescent="0.2">
      <c r="A2815" s="380">
        <v>10778</v>
      </c>
      <c r="B2815" s="380" t="s">
        <v>9082</v>
      </c>
      <c r="C2815" s="380" t="s">
        <v>6627</v>
      </c>
      <c r="D2815" s="382">
        <v>1125</v>
      </c>
    </row>
    <row r="2816" spans="1:4" s="380" customFormat="1" ht="12.75" x14ac:dyDescent="0.2">
      <c r="A2816" s="380">
        <v>40339</v>
      </c>
      <c r="B2816" s="380" t="s">
        <v>9083</v>
      </c>
      <c r="C2816" s="380" t="s">
        <v>6627</v>
      </c>
      <c r="D2816" s="381">
        <v>3.37</v>
      </c>
    </row>
    <row r="2817" spans="1:4" s="380" customFormat="1" ht="12.75" x14ac:dyDescent="0.2">
      <c r="A2817" s="380">
        <v>10749</v>
      </c>
      <c r="B2817" s="380" t="s">
        <v>9084</v>
      </c>
      <c r="C2817" s="380" t="s">
        <v>6627</v>
      </c>
      <c r="D2817" s="381">
        <v>6.18</v>
      </c>
    </row>
    <row r="2818" spans="1:4" s="380" customFormat="1" ht="12.75" x14ac:dyDescent="0.2">
      <c r="A2818" s="380">
        <v>40290</v>
      </c>
      <c r="B2818" s="380" t="s">
        <v>9085</v>
      </c>
      <c r="C2818" s="380" t="s">
        <v>6627</v>
      </c>
      <c r="D2818" s="381">
        <v>8.91</v>
      </c>
    </row>
    <row r="2819" spans="1:4" s="380" customFormat="1" ht="12.75" x14ac:dyDescent="0.2">
      <c r="A2819" s="380">
        <v>3346</v>
      </c>
      <c r="B2819" s="380" t="s">
        <v>13120</v>
      </c>
      <c r="C2819" s="380" t="s">
        <v>6456</v>
      </c>
      <c r="D2819" s="381">
        <v>14.63</v>
      </c>
    </row>
    <row r="2820" spans="1:4" s="380" customFormat="1" ht="12.75" x14ac:dyDescent="0.2">
      <c r="A2820" s="380">
        <v>3348</v>
      </c>
      <c r="B2820" s="380" t="s">
        <v>13121</v>
      </c>
      <c r="C2820" s="380" t="s">
        <v>6456</v>
      </c>
      <c r="D2820" s="381">
        <v>17.5</v>
      </c>
    </row>
    <row r="2821" spans="1:4" s="380" customFormat="1" ht="12.75" x14ac:dyDescent="0.2">
      <c r="A2821" s="380">
        <v>39833</v>
      </c>
      <c r="B2821" s="380" t="s">
        <v>13122</v>
      </c>
      <c r="C2821" s="380" t="s">
        <v>6456</v>
      </c>
      <c r="D2821" s="381">
        <v>23.97</v>
      </c>
    </row>
    <row r="2822" spans="1:4" s="380" customFormat="1" ht="12.75" x14ac:dyDescent="0.2">
      <c r="A2822" s="380">
        <v>7252</v>
      </c>
      <c r="B2822" s="380" t="s">
        <v>9086</v>
      </c>
      <c r="C2822" s="380" t="s">
        <v>6456</v>
      </c>
      <c r="D2822" s="381">
        <v>2.25</v>
      </c>
    </row>
    <row r="2823" spans="1:4" s="380" customFormat="1" ht="12.75" x14ac:dyDescent="0.2">
      <c r="A2823" s="380">
        <v>4778</v>
      </c>
      <c r="B2823" s="380" t="s">
        <v>9087</v>
      </c>
      <c r="C2823" s="380" t="s">
        <v>6456</v>
      </c>
      <c r="D2823" s="381">
        <v>2.93</v>
      </c>
    </row>
    <row r="2824" spans="1:4" s="380" customFormat="1" ht="12.75" x14ac:dyDescent="0.2">
      <c r="A2824" s="380">
        <v>4780</v>
      </c>
      <c r="B2824" s="380" t="s">
        <v>9088</v>
      </c>
      <c r="C2824" s="380" t="s">
        <v>6456</v>
      </c>
      <c r="D2824" s="381">
        <v>3.17</v>
      </c>
    </row>
    <row r="2825" spans="1:4" s="380" customFormat="1" ht="12.75" x14ac:dyDescent="0.2">
      <c r="A2825" s="380">
        <v>10809</v>
      </c>
      <c r="B2825" s="380" t="s">
        <v>9089</v>
      </c>
      <c r="C2825" s="380" t="s">
        <v>6456</v>
      </c>
      <c r="D2825" s="381">
        <v>1.52</v>
      </c>
    </row>
    <row r="2826" spans="1:4" s="380" customFormat="1" ht="12.75" x14ac:dyDescent="0.2">
      <c r="A2826" s="380">
        <v>10811</v>
      </c>
      <c r="B2826" s="380" t="s">
        <v>9090</v>
      </c>
      <c r="C2826" s="380" t="s">
        <v>6456</v>
      </c>
      <c r="D2826" s="381">
        <v>1.3</v>
      </c>
    </row>
    <row r="2827" spans="1:4" s="380" customFormat="1" ht="12.75" x14ac:dyDescent="0.2">
      <c r="A2827" s="380">
        <v>7247</v>
      </c>
      <c r="B2827" s="380" t="s">
        <v>9091</v>
      </c>
      <c r="C2827" s="380" t="s">
        <v>6456</v>
      </c>
      <c r="D2827" s="381">
        <v>2.25</v>
      </c>
    </row>
    <row r="2828" spans="1:4" s="380" customFormat="1" ht="12.75" x14ac:dyDescent="0.2">
      <c r="A2828" s="380">
        <v>40291</v>
      </c>
      <c r="B2828" s="380" t="s">
        <v>9092</v>
      </c>
      <c r="C2828" s="380" t="s">
        <v>6627</v>
      </c>
      <c r="D2828" s="381">
        <v>470.94</v>
      </c>
    </row>
    <row r="2829" spans="1:4" s="380" customFormat="1" ht="12.75" x14ac:dyDescent="0.2">
      <c r="A2829" s="380">
        <v>40275</v>
      </c>
      <c r="B2829" s="380" t="s">
        <v>9093</v>
      </c>
      <c r="C2829" s="380" t="s">
        <v>6627</v>
      </c>
      <c r="D2829" s="381">
        <v>13.5</v>
      </c>
    </row>
    <row r="2830" spans="1:4" s="380" customFormat="1" ht="12.75" x14ac:dyDescent="0.2">
      <c r="A2830" s="380">
        <v>42408</v>
      </c>
      <c r="B2830" s="380" t="s">
        <v>9094</v>
      </c>
      <c r="C2830" s="380" t="s">
        <v>6447</v>
      </c>
      <c r="D2830" s="381">
        <v>1.22</v>
      </c>
    </row>
    <row r="2831" spans="1:4" s="380" customFormat="1" ht="12.75" x14ac:dyDescent="0.2">
      <c r="A2831" s="380">
        <v>3777</v>
      </c>
      <c r="B2831" s="380" t="s">
        <v>9095</v>
      </c>
      <c r="C2831" s="380" t="s">
        <v>6447</v>
      </c>
      <c r="D2831" s="381">
        <v>0.88</v>
      </c>
    </row>
    <row r="2832" spans="1:4" s="380" customFormat="1" ht="12.75" x14ac:dyDescent="0.2">
      <c r="A2832" s="380">
        <v>3798</v>
      </c>
      <c r="B2832" s="380" t="s">
        <v>9096</v>
      </c>
      <c r="C2832" s="380" t="s">
        <v>6446</v>
      </c>
      <c r="D2832" s="381">
        <v>52.64</v>
      </c>
    </row>
    <row r="2833" spans="1:4" s="380" customFormat="1" ht="12.75" x14ac:dyDescent="0.2">
      <c r="A2833" s="380">
        <v>38769</v>
      </c>
      <c r="B2833" s="380" t="s">
        <v>9097</v>
      </c>
      <c r="C2833" s="380" t="s">
        <v>6446</v>
      </c>
      <c r="D2833" s="381">
        <v>41.11</v>
      </c>
    </row>
    <row r="2834" spans="1:4" s="380" customFormat="1" ht="12.75" x14ac:dyDescent="0.2">
      <c r="A2834" s="380">
        <v>39510</v>
      </c>
      <c r="B2834" s="380" t="s">
        <v>9098</v>
      </c>
      <c r="C2834" s="380" t="s">
        <v>6446</v>
      </c>
      <c r="D2834" s="381">
        <v>166.39</v>
      </c>
    </row>
    <row r="2835" spans="1:4" s="380" customFormat="1" ht="12.75" x14ac:dyDescent="0.2">
      <c r="A2835" s="380">
        <v>38776</v>
      </c>
      <c r="B2835" s="380" t="s">
        <v>9099</v>
      </c>
      <c r="C2835" s="380" t="s">
        <v>6446</v>
      </c>
      <c r="D2835" s="381">
        <v>176.59</v>
      </c>
    </row>
    <row r="2836" spans="1:4" s="380" customFormat="1" ht="12.75" x14ac:dyDescent="0.2">
      <c r="A2836" s="380">
        <v>38774</v>
      </c>
      <c r="B2836" s="380" t="s">
        <v>9100</v>
      </c>
      <c r="C2836" s="380" t="s">
        <v>6446</v>
      </c>
      <c r="D2836" s="381">
        <v>23.01</v>
      </c>
    </row>
    <row r="2837" spans="1:4" s="380" customFormat="1" ht="12.75" x14ac:dyDescent="0.2">
      <c r="A2837" s="380">
        <v>42247</v>
      </c>
      <c r="B2837" s="380" t="s">
        <v>9101</v>
      </c>
      <c r="C2837" s="380" t="s">
        <v>6446</v>
      </c>
      <c r="D2837" s="381">
        <v>785.46</v>
      </c>
    </row>
    <row r="2838" spans="1:4" s="380" customFormat="1" ht="12.75" x14ac:dyDescent="0.2">
      <c r="A2838" s="380">
        <v>42248</v>
      </c>
      <c r="B2838" s="380" t="s">
        <v>9102</v>
      </c>
      <c r="C2838" s="380" t="s">
        <v>6446</v>
      </c>
      <c r="D2838" s="381">
        <v>912.37</v>
      </c>
    </row>
    <row r="2839" spans="1:4" s="380" customFormat="1" ht="12.75" x14ac:dyDescent="0.2">
      <c r="A2839" s="380">
        <v>42249</v>
      </c>
      <c r="B2839" s="380" t="s">
        <v>9103</v>
      </c>
      <c r="C2839" s="380" t="s">
        <v>6446</v>
      </c>
      <c r="D2839" s="382">
        <v>1511.47</v>
      </c>
    </row>
    <row r="2840" spans="1:4" s="380" customFormat="1" ht="12.75" x14ac:dyDescent="0.2">
      <c r="A2840" s="380">
        <v>42244</v>
      </c>
      <c r="B2840" s="380" t="s">
        <v>9104</v>
      </c>
      <c r="C2840" s="380" t="s">
        <v>6446</v>
      </c>
      <c r="D2840" s="381">
        <v>236.05</v>
      </c>
    </row>
    <row r="2841" spans="1:4" s="380" customFormat="1" ht="12.75" x14ac:dyDescent="0.2">
      <c r="A2841" s="380">
        <v>42245</v>
      </c>
      <c r="B2841" s="380" t="s">
        <v>9105</v>
      </c>
      <c r="C2841" s="380" t="s">
        <v>6446</v>
      </c>
      <c r="D2841" s="381">
        <v>435.58</v>
      </c>
    </row>
    <row r="2842" spans="1:4" s="380" customFormat="1" ht="12.75" x14ac:dyDescent="0.2">
      <c r="A2842" s="380">
        <v>42246</v>
      </c>
      <c r="B2842" s="380" t="s">
        <v>9106</v>
      </c>
      <c r="C2842" s="380" t="s">
        <v>6446</v>
      </c>
      <c r="D2842" s="381">
        <v>482.17</v>
      </c>
    </row>
    <row r="2843" spans="1:4" s="380" customFormat="1" ht="12.75" x14ac:dyDescent="0.2">
      <c r="A2843" s="380">
        <v>42243</v>
      </c>
      <c r="B2843" s="380" t="s">
        <v>9107</v>
      </c>
      <c r="C2843" s="380" t="s">
        <v>6446</v>
      </c>
      <c r="D2843" s="381">
        <v>581.4</v>
      </c>
    </row>
    <row r="2844" spans="1:4" s="380" customFormat="1" ht="12.75" x14ac:dyDescent="0.2">
      <c r="A2844" s="380">
        <v>38889</v>
      </c>
      <c r="B2844" s="380" t="s">
        <v>9108</v>
      </c>
      <c r="C2844" s="380" t="s">
        <v>6446</v>
      </c>
      <c r="D2844" s="381">
        <v>31.51</v>
      </c>
    </row>
    <row r="2845" spans="1:4" s="380" customFormat="1" ht="12.75" x14ac:dyDescent="0.2">
      <c r="A2845" s="380">
        <v>38784</v>
      </c>
      <c r="B2845" s="380" t="s">
        <v>9109</v>
      </c>
      <c r="C2845" s="380" t="s">
        <v>6446</v>
      </c>
      <c r="D2845" s="381">
        <v>42.16</v>
      </c>
    </row>
    <row r="2846" spans="1:4" s="380" customFormat="1" ht="12.75" x14ac:dyDescent="0.2">
      <c r="A2846" s="380">
        <v>3788</v>
      </c>
      <c r="B2846" s="380" t="s">
        <v>9110</v>
      </c>
      <c r="C2846" s="380" t="s">
        <v>6446</v>
      </c>
      <c r="D2846" s="381">
        <v>43.93</v>
      </c>
    </row>
    <row r="2847" spans="1:4" s="380" customFormat="1" ht="12.75" x14ac:dyDescent="0.2">
      <c r="A2847" s="380">
        <v>12230</v>
      </c>
      <c r="B2847" s="380" t="s">
        <v>9111</v>
      </c>
      <c r="C2847" s="380" t="s">
        <v>6446</v>
      </c>
      <c r="D2847" s="381">
        <v>11.3</v>
      </c>
    </row>
    <row r="2848" spans="1:4" s="380" customFormat="1" ht="12.75" x14ac:dyDescent="0.2">
      <c r="A2848" s="380">
        <v>3780</v>
      </c>
      <c r="B2848" s="380" t="s">
        <v>9112</v>
      </c>
      <c r="C2848" s="380" t="s">
        <v>6446</v>
      </c>
      <c r="D2848" s="381">
        <v>64.819999999999993</v>
      </c>
    </row>
    <row r="2849" spans="1:4" s="380" customFormat="1" ht="12.75" x14ac:dyDescent="0.2">
      <c r="A2849" s="380">
        <v>12231</v>
      </c>
      <c r="B2849" s="380" t="s">
        <v>9113</v>
      </c>
      <c r="C2849" s="380" t="s">
        <v>6446</v>
      </c>
      <c r="D2849" s="381">
        <v>18.79</v>
      </c>
    </row>
    <row r="2850" spans="1:4" s="380" customFormat="1" ht="12.75" x14ac:dyDescent="0.2">
      <c r="A2850" s="380">
        <v>3811</v>
      </c>
      <c r="B2850" s="380" t="s">
        <v>9114</v>
      </c>
      <c r="C2850" s="380" t="s">
        <v>6446</v>
      </c>
      <c r="D2850" s="381">
        <v>60.88</v>
      </c>
    </row>
    <row r="2851" spans="1:4" s="380" customFormat="1" ht="12.75" x14ac:dyDescent="0.2">
      <c r="A2851" s="380">
        <v>12232</v>
      </c>
      <c r="B2851" s="380" t="s">
        <v>9115</v>
      </c>
      <c r="C2851" s="380" t="s">
        <v>6446</v>
      </c>
      <c r="D2851" s="381">
        <v>19.690000000000001</v>
      </c>
    </row>
    <row r="2852" spans="1:4" s="380" customFormat="1" ht="12.75" x14ac:dyDescent="0.2">
      <c r="A2852" s="380">
        <v>3799</v>
      </c>
      <c r="B2852" s="380" t="s">
        <v>9116</v>
      </c>
      <c r="C2852" s="380" t="s">
        <v>6446</v>
      </c>
      <c r="D2852" s="381">
        <v>86.11</v>
      </c>
    </row>
    <row r="2853" spans="1:4" s="380" customFormat="1" ht="12.75" x14ac:dyDescent="0.2">
      <c r="A2853" s="380">
        <v>12239</v>
      </c>
      <c r="B2853" s="380" t="s">
        <v>9117</v>
      </c>
      <c r="C2853" s="380" t="s">
        <v>6446</v>
      </c>
      <c r="D2853" s="381">
        <v>25.77</v>
      </c>
    </row>
    <row r="2854" spans="1:4" s="380" customFormat="1" ht="12.75" x14ac:dyDescent="0.2">
      <c r="A2854" s="380">
        <v>38773</v>
      </c>
      <c r="B2854" s="380" t="s">
        <v>9118</v>
      </c>
      <c r="C2854" s="380" t="s">
        <v>6446</v>
      </c>
      <c r="D2854" s="381">
        <v>4.13</v>
      </c>
    </row>
    <row r="2855" spans="1:4" s="380" customFormat="1" ht="12.75" x14ac:dyDescent="0.2">
      <c r="A2855" s="380">
        <v>12271</v>
      </c>
      <c r="B2855" s="380" t="s">
        <v>9119</v>
      </c>
      <c r="C2855" s="380" t="s">
        <v>6446</v>
      </c>
      <c r="D2855" s="381">
        <v>230.55</v>
      </c>
    </row>
    <row r="2856" spans="1:4" s="380" customFormat="1" ht="12.75" x14ac:dyDescent="0.2">
      <c r="A2856" s="380">
        <v>38785</v>
      </c>
      <c r="B2856" s="380" t="s">
        <v>9120</v>
      </c>
      <c r="C2856" s="380" t="s">
        <v>6446</v>
      </c>
      <c r="D2856" s="381">
        <v>109.15</v>
      </c>
    </row>
    <row r="2857" spans="1:4" s="380" customFormat="1" ht="12.75" x14ac:dyDescent="0.2">
      <c r="A2857" s="380">
        <v>38786</v>
      </c>
      <c r="B2857" s="380" t="s">
        <v>9121</v>
      </c>
      <c r="C2857" s="380" t="s">
        <v>6446</v>
      </c>
      <c r="D2857" s="381">
        <v>134.44999999999999</v>
      </c>
    </row>
    <row r="2858" spans="1:4" s="380" customFormat="1" ht="12.75" x14ac:dyDescent="0.2">
      <c r="A2858" s="380">
        <v>39385</v>
      </c>
      <c r="B2858" s="380" t="s">
        <v>9122</v>
      </c>
      <c r="C2858" s="380" t="s">
        <v>6446</v>
      </c>
      <c r="D2858" s="381">
        <v>21.04</v>
      </c>
    </row>
    <row r="2859" spans="1:4" s="380" customFormat="1" ht="12.75" x14ac:dyDescent="0.2">
      <c r="A2859" s="380">
        <v>39389</v>
      </c>
      <c r="B2859" s="380" t="s">
        <v>9123</v>
      </c>
      <c r="C2859" s="380" t="s">
        <v>6446</v>
      </c>
      <c r="D2859" s="381">
        <v>22.84</v>
      </c>
    </row>
    <row r="2860" spans="1:4" s="380" customFormat="1" ht="12.75" x14ac:dyDescent="0.2">
      <c r="A2860" s="380">
        <v>39390</v>
      </c>
      <c r="B2860" s="380" t="s">
        <v>9124</v>
      </c>
      <c r="C2860" s="380" t="s">
        <v>6446</v>
      </c>
      <c r="D2860" s="381">
        <v>47.87</v>
      </c>
    </row>
    <row r="2861" spans="1:4" s="380" customFormat="1" ht="12.75" x14ac:dyDescent="0.2">
      <c r="A2861" s="380">
        <v>39391</v>
      </c>
      <c r="B2861" s="380" t="s">
        <v>9125</v>
      </c>
      <c r="C2861" s="380" t="s">
        <v>6446</v>
      </c>
      <c r="D2861" s="381">
        <v>53.74</v>
      </c>
    </row>
    <row r="2862" spans="1:4" s="380" customFormat="1" ht="12.75" x14ac:dyDescent="0.2">
      <c r="A2862" s="380">
        <v>3803</v>
      </c>
      <c r="B2862" s="380" t="s">
        <v>9126</v>
      </c>
      <c r="C2862" s="380" t="s">
        <v>6446</v>
      </c>
      <c r="D2862" s="381">
        <v>38.979999999999997</v>
      </c>
    </row>
    <row r="2863" spans="1:4" s="380" customFormat="1" ht="12.75" x14ac:dyDescent="0.2">
      <c r="A2863" s="380">
        <v>38770</v>
      </c>
      <c r="B2863" s="380" t="s">
        <v>9127</v>
      </c>
      <c r="C2863" s="380" t="s">
        <v>6446</v>
      </c>
      <c r="D2863" s="381">
        <v>45.14</v>
      </c>
    </row>
    <row r="2864" spans="1:4" s="380" customFormat="1" ht="12.75" x14ac:dyDescent="0.2">
      <c r="A2864" s="380">
        <v>12267</v>
      </c>
      <c r="B2864" s="380" t="s">
        <v>9128</v>
      </c>
      <c r="C2864" s="380" t="s">
        <v>6446</v>
      </c>
      <c r="D2864" s="381">
        <v>132.28</v>
      </c>
    </row>
    <row r="2865" spans="1:4" s="380" customFormat="1" ht="12.75" x14ac:dyDescent="0.2">
      <c r="A2865" s="380">
        <v>43265</v>
      </c>
      <c r="B2865" s="380" t="s">
        <v>9129</v>
      </c>
      <c r="C2865" s="380" t="s">
        <v>6446</v>
      </c>
      <c r="D2865" s="381">
        <v>65.819999999999993</v>
      </c>
    </row>
    <row r="2866" spans="1:4" s="380" customFormat="1" ht="12.75" x14ac:dyDescent="0.2">
      <c r="A2866" s="380">
        <v>12266</v>
      </c>
      <c r="B2866" s="380" t="s">
        <v>9130</v>
      </c>
      <c r="C2866" s="380" t="s">
        <v>6446</v>
      </c>
      <c r="D2866" s="381">
        <v>67.7</v>
      </c>
    </row>
    <row r="2867" spans="1:4" s="380" customFormat="1" ht="12.75" x14ac:dyDescent="0.2">
      <c r="A2867" s="380">
        <v>39378</v>
      </c>
      <c r="B2867" s="380" t="s">
        <v>9131</v>
      </c>
      <c r="C2867" s="380" t="s">
        <v>6446</v>
      </c>
      <c r="D2867" s="381">
        <v>48</v>
      </c>
    </row>
    <row r="2868" spans="1:4" s="380" customFormat="1" ht="12.75" x14ac:dyDescent="0.2">
      <c r="A2868" s="380">
        <v>43543</v>
      </c>
      <c r="B2868" s="380" t="s">
        <v>9132</v>
      </c>
      <c r="C2868" s="380" t="s">
        <v>6446</v>
      </c>
      <c r="D2868" s="381">
        <v>100</v>
      </c>
    </row>
    <row r="2869" spans="1:4" s="380" customFormat="1" ht="12.75" x14ac:dyDescent="0.2">
      <c r="A2869" s="380">
        <v>38775</v>
      </c>
      <c r="B2869" s="380" t="s">
        <v>9133</v>
      </c>
      <c r="C2869" s="380" t="s">
        <v>6446</v>
      </c>
      <c r="D2869" s="381">
        <v>50.89</v>
      </c>
    </row>
    <row r="2870" spans="1:4" s="380" customFormat="1" ht="12.75" x14ac:dyDescent="0.2">
      <c r="A2870" s="380">
        <v>21119</v>
      </c>
      <c r="B2870" s="380" t="s">
        <v>9134</v>
      </c>
      <c r="C2870" s="380" t="s">
        <v>6446</v>
      </c>
      <c r="D2870" s="381">
        <v>0.99</v>
      </c>
    </row>
    <row r="2871" spans="1:4" s="380" customFormat="1" ht="12.75" x14ac:dyDescent="0.2">
      <c r="A2871" s="380">
        <v>37974</v>
      </c>
      <c r="B2871" s="380" t="s">
        <v>9135</v>
      </c>
      <c r="C2871" s="380" t="s">
        <v>6446</v>
      </c>
      <c r="D2871" s="381">
        <v>1.48</v>
      </c>
    </row>
    <row r="2872" spans="1:4" s="380" customFormat="1" ht="12.75" x14ac:dyDescent="0.2">
      <c r="A2872" s="380">
        <v>37975</v>
      </c>
      <c r="B2872" s="380" t="s">
        <v>9136</v>
      </c>
      <c r="C2872" s="380" t="s">
        <v>6446</v>
      </c>
      <c r="D2872" s="381">
        <v>3.01</v>
      </c>
    </row>
    <row r="2873" spans="1:4" s="380" customFormat="1" ht="12.75" x14ac:dyDescent="0.2">
      <c r="A2873" s="380">
        <v>37976</v>
      </c>
      <c r="B2873" s="380" t="s">
        <v>9137</v>
      </c>
      <c r="C2873" s="380" t="s">
        <v>6446</v>
      </c>
      <c r="D2873" s="381">
        <v>6.17</v>
      </c>
    </row>
    <row r="2874" spans="1:4" s="380" customFormat="1" ht="12.75" x14ac:dyDescent="0.2">
      <c r="A2874" s="380">
        <v>37977</v>
      </c>
      <c r="B2874" s="380" t="s">
        <v>9138</v>
      </c>
      <c r="C2874" s="380" t="s">
        <v>6446</v>
      </c>
      <c r="D2874" s="381">
        <v>8.49</v>
      </c>
    </row>
    <row r="2875" spans="1:4" s="380" customFormat="1" ht="12.75" x14ac:dyDescent="0.2">
      <c r="A2875" s="380">
        <v>37978</v>
      </c>
      <c r="B2875" s="380" t="s">
        <v>9139</v>
      </c>
      <c r="C2875" s="380" t="s">
        <v>6446</v>
      </c>
      <c r="D2875" s="381">
        <v>17.2</v>
      </c>
    </row>
    <row r="2876" spans="1:4" s="380" customFormat="1" ht="12.75" x14ac:dyDescent="0.2">
      <c r="A2876" s="380">
        <v>37979</v>
      </c>
      <c r="B2876" s="380" t="s">
        <v>9140</v>
      </c>
      <c r="C2876" s="380" t="s">
        <v>6446</v>
      </c>
      <c r="D2876" s="381">
        <v>73.92</v>
      </c>
    </row>
    <row r="2877" spans="1:4" s="380" customFormat="1" ht="12.75" x14ac:dyDescent="0.2">
      <c r="A2877" s="380">
        <v>37980</v>
      </c>
      <c r="B2877" s="380" t="s">
        <v>9141</v>
      </c>
      <c r="C2877" s="380" t="s">
        <v>6446</v>
      </c>
      <c r="D2877" s="381">
        <v>83.07</v>
      </c>
    </row>
    <row r="2878" spans="1:4" s="380" customFormat="1" ht="12.75" x14ac:dyDescent="0.2">
      <c r="A2878" s="380">
        <v>36147</v>
      </c>
      <c r="B2878" s="380" t="s">
        <v>9142</v>
      </c>
      <c r="C2878" s="380" t="s">
        <v>6896</v>
      </c>
      <c r="D2878" s="381">
        <v>381.67</v>
      </c>
    </row>
    <row r="2879" spans="1:4" s="380" customFormat="1" ht="12.75" x14ac:dyDescent="0.2">
      <c r="A2879" s="380">
        <v>12731</v>
      </c>
      <c r="B2879" s="380" t="s">
        <v>9143</v>
      </c>
      <c r="C2879" s="380" t="s">
        <v>6446</v>
      </c>
      <c r="D2879" s="381">
        <v>402.44</v>
      </c>
    </row>
    <row r="2880" spans="1:4" s="380" customFormat="1" ht="12.75" x14ac:dyDescent="0.2">
      <c r="A2880" s="380">
        <v>12723</v>
      </c>
      <c r="B2880" s="380" t="s">
        <v>9144</v>
      </c>
      <c r="C2880" s="380" t="s">
        <v>6446</v>
      </c>
      <c r="D2880" s="381">
        <v>3.12</v>
      </c>
    </row>
    <row r="2881" spans="1:4" s="380" customFormat="1" ht="12.75" x14ac:dyDescent="0.2">
      <c r="A2881" s="380">
        <v>12724</v>
      </c>
      <c r="B2881" s="380" t="s">
        <v>9145</v>
      </c>
      <c r="C2881" s="380" t="s">
        <v>6446</v>
      </c>
      <c r="D2881" s="381">
        <v>5.99</v>
      </c>
    </row>
    <row r="2882" spans="1:4" s="380" customFormat="1" ht="12.75" x14ac:dyDescent="0.2">
      <c r="A2882" s="380">
        <v>12725</v>
      </c>
      <c r="B2882" s="380" t="s">
        <v>9146</v>
      </c>
      <c r="C2882" s="380" t="s">
        <v>6446</v>
      </c>
      <c r="D2882" s="381">
        <v>12.03</v>
      </c>
    </row>
    <row r="2883" spans="1:4" s="380" customFormat="1" ht="12.75" x14ac:dyDescent="0.2">
      <c r="A2883" s="380">
        <v>12726</v>
      </c>
      <c r="B2883" s="380" t="s">
        <v>9147</v>
      </c>
      <c r="C2883" s="380" t="s">
        <v>6446</v>
      </c>
      <c r="D2883" s="381">
        <v>26.55</v>
      </c>
    </row>
    <row r="2884" spans="1:4" s="380" customFormat="1" ht="12.75" x14ac:dyDescent="0.2">
      <c r="A2884" s="380">
        <v>12727</v>
      </c>
      <c r="B2884" s="380" t="s">
        <v>9148</v>
      </c>
      <c r="C2884" s="380" t="s">
        <v>6446</v>
      </c>
      <c r="D2884" s="381">
        <v>33.67</v>
      </c>
    </row>
    <row r="2885" spans="1:4" s="380" customFormat="1" ht="12.75" x14ac:dyDescent="0.2">
      <c r="A2885" s="380">
        <v>12728</v>
      </c>
      <c r="B2885" s="380" t="s">
        <v>9149</v>
      </c>
      <c r="C2885" s="380" t="s">
        <v>6446</v>
      </c>
      <c r="D2885" s="381">
        <v>55</v>
      </c>
    </row>
    <row r="2886" spans="1:4" s="380" customFormat="1" ht="12.75" x14ac:dyDescent="0.2">
      <c r="A2886" s="380">
        <v>12729</v>
      </c>
      <c r="B2886" s="380" t="s">
        <v>9150</v>
      </c>
      <c r="C2886" s="380" t="s">
        <v>6446</v>
      </c>
      <c r="D2886" s="381">
        <v>180.26</v>
      </c>
    </row>
    <row r="2887" spans="1:4" s="380" customFormat="1" ht="12.75" x14ac:dyDescent="0.2">
      <c r="A2887" s="380">
        <v>12730</v>
      </c>
      <c r="B2887" s="380" t="s">
        <v>9151</v>
      </c>
      <c r="C2887" s="380" t="s">
        <v>6446</v>
      </c>
      <c r="D2887" s="381">
        <v>275.98</v>
      </c>
    </row>
    <row r="2888" spans="1:4" s="380" customFormat="1" ht="12.75" x14ac:dyDescent="0.2">
      <c r="A2888" s="380">
        <v>3840</v>
      </c>
      <c r="B2888" s="380" t="s">
        <v>9152</v>
      </c>
      <c r="C2888" s="380" t="s">
        <v>6446</v>
      </c>
      <c r="D2888" s="381">
        <v>59.98</v>
      </c>
    </row>
    <row r="2889" spans="1:4" s="380" customFormat="1" ht="12.75" x14ac:dyDescent="0.2">
      <c r="A2889" s="380">
        <v>3838</v>
      </c>
      <c r="B2889" s="380" t="s">
        <v>9153</v>
      </c>
      <c r="C2889" s="380" t="s">
        <v>6446</v>
      </c>
      <c r="D2889" s="381">
        <v>132.38</v>
      </c>
    </row>
    <row r="2890" spans="1:4" s="380" customFormat="1" ht="12.75" x14ac:dyDescent="0.2">
      <c r="A2890" s="380">
        <v>3844</v>
      </c>
      <c r="B2890" s="380" t="s">
        <v>9154</v>
      </c>
      <c r="C2890" s="380" t="s">
        <v>6446</v>
      </c>
      <c r="D2890" s="381">
        <v>236.13</v>
      </c>
    </row>
    <row r="2891" spans="1:4" s="380" customFormat="1" ht="12.75" x14ac:dyDescent="0.2">
      <c r="A2891" s="380">
        <v>3839</v>
      </c>
      <c r="B2891" s="380" t="s">
        <v>9155</v>
      </c>
      <c r="C2891" s="380" t="s">
        <v>6446</v>
      </c>
      <c r="D2891" s="381">
        <v>430.1</v>
      </c>
    </row>
    <row r="2892" spans="1:4" s="380" customFormat="1" ht="12.75" x14ac:dyDescent="0.2">
      <c r="A2892" s="380">
        <v>3843</v>
      </c>
      <c r="B2892" s="380" t="s">
        <v>9156</v>
      </c>
      <c r="C2892" s="380" t="s">
        <v>6446</v>
      </c>
      <c r="D2892" s="381">
        <v>590.33000000000004</v>
      </c>
    </row>
    <row r="2893" spans="1:4" s="380" customFormat="1" ht="12.75" x14ac:dyDescent="0.2">
      <c r="A2893" s="380">
        <v>3900</v>
      </c>
      <c r="B2893" s="380" t="s">
        <v>9157</v>
      </c>
      <c r="C2893" s="380" t="s">
        <v>6446</v>
      </c>
      <c r="D2893" s="381">
        <v>45.05</v>
      </c>
    </row>
    <row r="2894" spans="1:4" s="380" customFormat="1" ht="12.75" x14ac:dyDescent="0.2">
      <c r="A2894" s="380">
        <v>3846</v>
      </c>
      <c r="B2894" s="380" t="s">
        <v>9158</v>
      </c>
      <c r="C2894" s="380" t="s">
        <v>6446</v>
      </c>
      <c r="D2894" s="381">
        <v>14.2</v>
      </c>
    </row>
    <row r="2895" spans="1:4" s="380" customFormat="1" ht="12.75" x14ac:dyDescent="0.2">
      <c r="A2895" s="380">
        <v>3886</v>
      </c>
      <c r="B2895" s="380" t="s">
        <v>9159</v>
      </c>
      <c r="C2895" s="380" t="s">
        <v>6446</v>
      </c>
      <c r="D2895" s="381">
        <v>14.95</v>
      </c>
    </row>
    <row r="2896" spans="1:4" s="380" customFormat="1" ht="12.75" x14ac:dyDescent="0.2">
      <c r="A2896" s="380">
        <v>3854</v>
      </c>
      <c r="B2896" s="380" t="s">
        <v>9160</v>
      </c>
      <c r="C2896" s="380" t="s">
        <v>6446</v>
      </c>
      <c r="D2896" s="381">
        <v>8.31</v>
      </c>
    </row>
    <row r="2897" spans="1:4" s="380" customFormat="1" ht="12.75" x14ac:dyDescent="0.2">
      <c r="A2897" s="380">
        <v>3873</v>
      </c>
      <c r="B2897" s="380" t="s">
        <v>9161</v>
      </c>
      <c r="C2897" s="380" t="s">
        <v>6446</v>
      </c>
      <c r="D2897" s="381">
        <v>11</v>
      </c>
    </row>
    <row r="2898" spans="1:4" s="380" customFormat="1" ht="12.75" x14ac:dyDescent="0.2">
      <c r="A2898" s="380">
        <v>38021</v>
      </c>
      <c r="B2898" s="380" t="s">
        <v>9162</v>
      </c>
      <c r="C2898" s="380" t="s">
        <v>6446</v>
      </c>
      <c r="D2898" s="381">
        <v>26.31</v>
      </c>
    </row>
    <row r="2899" spans="1:4" s="380" customFormat="1" ht="12.75" x14ac:dyDescent="0.2">
      <c r="A2899" s="380">
        <v>3847</v>
      </c>
      <c r="B2899" s="380" t="s">
        <v>9163</v>
      </c>
      <c r="C2899" s="380" t="s">
        <v>6446</v>
      </c>
      <c r="D2899" s="381">
        <v>29.86</v>
      </c>
    </row>
    <row r="2900" spans="1:4" s="380" customFormat="1" ht="12.75" x14ac:dyDescent="0.2">
      <c r="A2900" s="380">
        <v>38022</v>
      </c>
      <c r="B2900" s="380" t="s">
        <v>9164</v>
      </c>
      <c r="C2900" s="380" t="s">
        <v>6446</v>
      </c>
      <c r="D2900" s="381">
        <v>46.64</v>
      </c>
    </row>
    <row r="2901" spans="1:4" s="380" customFormat="1" ht="12.75" x14ac:dyDescent="0.2">
      <c r="A2901" s="380">
        <v>3833</v>
      </c>
      <c r="B2901" s="380" t="s">
        <v>9165</v>
      </c>
      <c r="C2901" s="380" t="s">
        <v>6446</v>
      </c>
      <c r="D2901" s="381">
        <v>25.65</v>
      </c>
    </row>
    <row r="2902" spans="1:4" s="380" customFormat="1" ht="12.75" x14ac:dyDescent="0.2">
      <c r="A2902" s="380">
        <v>3835</v>
      </c>
      <c r="B2902" s="380" t="s">
        <v>9166</v>
      </c>
      <c r="C2902" s="380" t="s">
        <v>6446</v>
      </c>
      <c r="D2902" s="381">
        <v>83.52</v>
      </c>
    </row>
    <row r="2903" spans="1:4" s="380" customFormat="1" ht="12.75" x14ac:dyDescent="0.2">
      <c r="A2903" s="380">
        <v>3836</v>
      </c>
      <c r="B2903" s="380" t="s">
        <v>9167</v>
      </c>
      <c r="C2903" s="380" t="s">
        <v>6446</v>
      </c>
      <c r="D2903" s="381">
        <v>179.76</v>
      </c>
    </row>
    <row r="2904" spans="1:4" s="380" customFormat="1" ht="12.75" x14ac:dyDescent="0.2">
      <c r="A2904" s="380">
        <v>3830</v>
      </c>
      <c r="B2904" s="380" t="s">
        <v>9168</v>
      </c>
      <c r="C2904" s="380" t="s">
        <v>6446</v>
      </c>
      <c r="D2904" s="381">
        <v>293.91000000000003</v>
      </c>
    </row>
    <row r="2905" spans="1:4" s="380" customFormat="1" ht="12.75" x14ac:dyDescent="0.2">
      <c r="A2905" s="380">
        <v>3831</v>
      </c>
      <c r="B2905" s="380" t="s">
        <v>9169</v>
      </c>
      <c r="C2905" s="380" t="s">
        <v>6446</v>
      </c>
      <c r="D2905" s="381">
        <v>491.32</v>
      </c>
    </row>
    <row r="2906" spans="1:4" s="380" customFormat="1" ht="12.75" x14ac:dyDescent="0.2">
      <c r="A2906" s="380">
        <v>37981</v>
      </c>
      <c r="B2906" s="380" t="s">
        <v>9170</v>
      </c>
      <c r="C2906" s="380" t="s">
        <v>6446</v>
      </c>
      <c r="D2906" s="381">
        <v>3.39</v>
      </c>
    </row>
    <row r="2907" spans="1:4" s="380" customFormat="1" ht="12.75" x14ac:dyDescent="0.2">
      <c r="A2907" s="380">
        <v>37982</v>
      </c>
      <c r="B2907" s="380" t="s">
        <v>9171</v>
      </c>
      <c r="C2907" s="380" t="s">
        <v>6446</v>
      </c>
      <c r="D2907" s="381">
        <v>5.14</v>
      </c>
    </row>
    <row r="2908" spans="1:4" s="380" customFormat="1" ht="12.75" x14ac:dyDescent="0.2">
      <c r="A2908" s="380">
        <v>37983</v>
      </c>
      <c r="B2908" s="380" t="s">
        <v>9172</v>
      </c>
      <c r="C2908" s="380" t="s">
        <v>6446</v>
      </c>
      <c r="D2908" s="381">
        <v>7.2</v>
      </c>
    </row>
    <row r="2909" spans="1:4" s="380" customFormat="1" ht="12.75" x14ac:dyDescent="0.2">
      <c r="A2909" s="380">
        <v>37984</v>
      </c>
      <c r="B2909" s="380" t="s">
        <v>9173</v>
      </c>
      <c r="C2909" s="380" t="s">
        <v>6446</v>
      </c>
      <c r="D2909" s="381">
        <v>12.44</v>
      </c>
    </row>
    <row r="2910" spans="1:4" s="380" customFormat="1" ht="12.75" x14ac:dyDescent="0.2">
      <c r="A2910" s="380">
        <v>37985</v>
      </c>
      <c r="B2910" s="380" t="s">
        <v>9174</v>
      </c>
      <c r="C2910" s="380" t="s">
        <v>6446</v>
      </c>
      <c r="D2910" s="381">
        <v>17.420000000000002</v>
      </c>
    </row>
    <row r="2911" spans="1:4" s="380" customFormat="1" ht="12.75" x14ac:dyDescent="0.2">
      <c r="A2911" s="380">
        <v>3826</v>
      </c>
      <c r="B2911" s="380" t="s">
        <v>9175</v>
      </c>
      <c r="C2911" s="380" t="s">
        <v>6446</v>
      </c>
      <c r="D2911" s="381">
        <v>59.52</v>
      </c>
    </row>
    <row r="2912" spans="1:4" s="380" customFormat="1" ht="12.75" x14ac:dyDescent="0.2">
      <c r="A2912" s="380">
        <v>3825</v>
      </c>
      <c r="B2912" s="380" t="s">
        <v>9176</v>
      </c>
      <c r="C2912" s="380" t="s">
        <v>6446</v>
      </c>
      <c r="D2912" s="381">
        <v>17.12</v>
      </c>
    </row>
    <row r="2913" spans="1:4" s="380" customFormat="1" ht="12.75" x14ac:dyDescent="0.2">
      <c r="A2913" s="380">
        <v>3827</v>
      </c>
      <c r="B2913" s="380" t="s">
        <v>9177</v>
      </c>
      <c r="C2913" s="380" t="s">
        <v>6446</v>
      </c>
      <c r="D2913" s="381">
        <v>37.4</v>
      </c>
    </row>
    <row r="2914" spans="1:4" s="380" customFormat="1" ht="12.75" x14ac:dyDescent="0.2">
      <c r="A2914" s="380">
        <v>20165</v>
      </c>
      <c r="B2914" s="380" t="s">
        <v>13123</v>
      </c>
      <c r="C2914" s="380" t="s">
        <v>6446</v>
      </c>
      <c r="D2914" s="381">
        <v>24.37</v>
      </c>
    </row>
    <row r="2915" spans="1:4" s="380" customFormat="1" ht="12.75" x14ac:dyDescent="0.2">
      <c r="A2915" s="380">
        <v>20166</v>
      </c>
      <c r="B2915" s="380" t="s">
        <v>13124</v>
      </c>
      <c r="C2915" s="380" t="s">
        <v>6446</v>
      </c>
      <c r="D2915" s="381">
        <v>78.75</v>
      </c>
    </row>
    <row r="2916" spans="1:4" s="380" customFormat="1" ht="12.75" x14ac:dyDescent="0.2">
      <c r="A2916" s="380">
        <v>20164</v>
      </c>
      <c r="B2916" s="380" t="s">
        <v>13125</v>
      </c>
      <c r="C2916" s="380" t="s">
        <v>6446</v>
      </c>
      <c r="D2916" s="381">
        <v>12.87</v>
      </c>
    </row>
    <row r="2917" spans="1:4" s="380" customFormat="1" ht="12.75" x14ac:dyDescent="0.2">
      <c r="A2917" s="380">
        <v>3893</v>
      </c>
      <c r="B2917" s="380" t="s">
        <v>9178</v>
      </c>
      <c r="C2917" s="380" t="s">
        <v>6446</v>
      </c>
      <c r="D2917" s="381">
        <v>15.97</v>
      </c>
    </row>
    <row r="2918" spans="1:4" s="380" customFormat="1" ht="12.75" x14ac:dyDescent="0.2">
      <c r="A2918" s="380">
        <v>3848</v>
      </c>
      <c r="B2918" s="380" t="s">
        <v>9179</v>
      </c>
      <c r="C2918" s="380" t="s">
        <v>6446</v>
      </c>
      <c r="D2918" s="381">
        <v>9.6999999999999993</v>
      </c>
    </row>
    <row r="2919" spans="1:4" s="380" customFormat="1" ht="12.75" x14ac:dyDescent="0.2">
      <c r="A2919" s="380">
        <v>3895</v>
      </c>
      <c r="B2919" s="380" t="s">
        <v>9180</v>
      </c>
      <c r="C2919" s="380" t="s">
        <v>6446</v>
      </c>
      <c r="D2919" s="381">
        <v>10.55</v>
      </c>
    </row>
    <row r="2920" spans="1:4" s="380" customFormat="1" ht="12.75" x14ac:dyDescent="0.2">
      <c r="A2920" s="380">
        <v>12404</v>
      </c>
      <c r="B2920" s="380" t="s">
        <v>9181</v>
      </c>
      <c r="C2920" s="380" t="s">
        <v>6446</v>
      </c>
      <c r="D2920" s="381">
        <v>10.76</v>
      </c>
    </row>
    <row r="2921" spans="1:4" s="380" customFormat="1" ht="12.75" x14ac:dyDescent="0.2">
      <c r="A2921" s="380">
        <v>3939</v>
      </c>
      <c r="B2921" s="380" t="s">
        <v>9182</v>
      </c>
      <c r="C2921" s="380" t="s">
        <v>6446</v>
      </c>
      <c r="D2921" s="381">
        <v>22.17</v>
      </c>
    </row>
    <row r="2922" spans="1:4" s="380" customFormat="1" ht="12.75" x14ac:dyDescent="0.2">
      <c r="A2922" s="380">
        <v>3911</v>
      </c>
      <c r="B2922" s="380" t="s">
        <v>9183</v>
      </c>
      <c r="C2922" s="380" t="s">
        <v>6446</v>
      </c>
      <c r="D2922" s="381">
        <v>18.11</v>
      </c>
    </row>
    <row r="2923" spans="1:4" s="380" customFormat="1" ht="12.75" x14ac:dyDescent="0.2">
      <c r="A2923" s="380">
        <v>3908</v>
      </c>
      <c r="B2923" s="380" t="s">
        <v>9184</v>
      </c>
      <c r="C2923" s="380" t="s">
        <v>6446</v>
      </c>
      <c r="D2923" s="381">
        <v>5.85</v>
      </c>
    </row>
    <row r="2924" spans="1:4" s="380" customFormat="1" ht="12.75" x14ac:dyDescent="0.2">
      <c r="A2924" s="380">
        <v>3910</v>
      </c>
      <c r="B2924" s="380" t="s">
        <v>9185</v>
      </c>
      <c r="C2924" s="380" t="s">
        <v>6446</v>
      </c>
      <c r="D2924" s="381">
        <v>12.95</v>
      </c>
    </row>
    <row r="2925" spans="1:4" s="380" customFormat="1" ht="12.75" x14ac:dyDescent="0.2">
      <c r="A2925" s="380">
        <v>3913</v>
      </c>
      <c r="B2925" s="380" t="s">
        <v>9186</v>
      </c>
      <c r="C2925" s="380" t="s">
        <v>6446</v>
      </c>
      <c r="D2925" s="381">
        <v>61.93</v>
      </c>
    </row>
    <row r="2926" spans="1:4" s="380" customFormat="1" ht="12.75" x14ac:dyDescent="0.2">
      <c r="A2926" s="380">
        <v>3912</v>
      </c>
      <c r="B2926" s="380" t="s">
        <v>9187</v>
      </c>
      <c r="C2926" s="380" t="s">
        <v>6446</v>
      </c>
      <c r="D2926" s="381">
        <v>33.950000000000003</v>
      </c>
    </row>
    <row r="2927" spans="1:4" s="380" customFormat="1" ht="12.75" x14ac:dyDescent="0.2">
      <c r="A2927" s="380">
        <v>3909</v>
      </c>
      <c r="B2927" s="380" t="s">
        <v>9188</v>
      </c>
      <c r="C2927" s="380" t="s">
        <v>6446</v>
      </c>
      <c r="D2927" s="381">
        <v>7.96</v>
      </c>
    </row>
    <row r="2928" spans="1:4" s="380" customFormat="1" ht="12.75" x14ac:dyDescent="0.2">
      <c r="A2928" s="380">
        <v>3914</v>
      </c>
      <c r="B2928" s="380" t="s">
        <v>9189</v>
      </c>
      <c r="C2928" s="380" t="s">
        <v>6446</v>
      </c>
      <c r="D2928" s="381">
        <v>93.42</v>
      </c>
    </row>
    <row r="2929" spans="1:4" s="380" customFormat="1" ht="12.75" x14ac:dyDescent="0.2">
      <c r="A2929" s="380">
        <v>3915</v>
      </c>
      <c r="B2929" s="380" t="s">
        <v>9190</v>
      </c>
      <c r="C2929" s="380" t="s">
        <v>6446</v>
      </c>
      <c r="D2929" s="381">
        <v>147.32</v>
      </c>
    </row>
    <row r="2930" spans="1:4" s="380" customFormat="1" ht="12.75" x14ac:dyDescent="0.2">
      <c r="A2930" s="380">
        <v>3916</v>
      </c>
      <c r="B2930" s="380" t="s">
        <v>9191</v>
      </c>
      <c r="C2930" s="380" t="s">
        <v>6446</v>
      </c>
      <c r="D2930" s="381">
        <v>268.38</v>
      </c>
    </row>
    <row r="2931" spans="1:4" s="380" customFormat="1" ht="12.75" x14ac:dyDescent="0.2">
      <c r="A2931" s="380">
        <v>3917</v>
      </c>
      <c r="B2931" s="380" t="s">
        <v>9192</v>
      </c>
      <c r="C2931" s="380" t="s">
        <v>6446</v>
      </c>
      <c r="D2931" s="381">
        <v>442.67</v>
      </c>
    </row>
    <row r="2932" spans="1:4" s="380" customFormat="1" ht="12.75" x14ac:dyDescent="0.2">
      <c r="A2932" s="380">
        <v>1904</v>
      </c>
      <c r="B2932" s="380" t="s">
        <v>9193</v>
      </c>
      <c r="C2932" s="380" t="s">
        <v>6446</v>
      </c>
      <c r="D2932" s="381">
        <v>0.95</v>
      </c>
    </row>
    <row r="2933" spans="1:4" s="380" customFormat="1" ht="12.75" x14ac:dyDescent="0.2">
      <c r="A2933" s="380">
        <v>1899</v>
      </c>
      <c r="B2933" s="380" t="s">
        <v>9194</v>
      </c>
      <c r="C2933" s="380" t="s">
        <v>6446</v>
      </c>
      <c r="D2933" s="381">
        <v>1.08</v>
      </c>
    </row>
    <row r="2934" spans="1:4" s="380" customFormat="1" ht="12.75" x14ac:dyDescent="0.2">
      <c r="A2934" s="380">
        <v>1900</v>
      </c>
      <c r="B2934" s="380" t="s">
        <v>9195</v>
      </c>
      <c r="C2934" s="380" t="s">
        <v>6446</v>
      </c>
      <c r="D2934" s="381">
        <v>1.75</v>
      </c>
    </row>
    <row r="2935" spans="1:4" s="380" customFormat="1" ht="12.75" x14ac:dyDescent="0.2">
      <c r="A2935" s="380">
        <v>12407</v>
      </c>
      <c r="B2935" s="380" t="s">
        <v>9196</v>
      </c>
      <c r="C2935" s="380" t="s">
        <v>6446</v>
      </c>
      <c r="D2935" s="381">
        <v>33.51</v>
      </c>
    </row>
    <row r="2936" spans="1:4" s="380" customFormat="1" ht="12.75" x14ac:dyDescent="0.2">
      <c r="A2936" s="380">
        <v>12408</v>
      </c>
      <c r="B2936" s="380" t="s">
        <v>9197</v>
      </c>
      <c r="C2936" s="380" t="s">
        <v>6446</v>
      </c>
      <c r="D2936" s="381">
        <v>18.91</v>
      </c>
    </row>
    <row r="2937" spans="1:4" s="380" customFormat="1" ht="12.75" x14ac:dyDescent="0.2">
      <c r="A2937" s="380">
        <v>12409</v>
      </c>
      <c r="B2937" s="380" t="s">
        <v>9198</v>
      </c>
      <c r="C2937" s="380" t="s">
        <v>6446</v>
      </c>
      <c r="D2937" s="381">
        <v>18.91</v>
      </c>
    </row>
    <row r="2938" spans="1:4" s="380" customFormat="1" ht="12.75" x14ac:dyDescent="0.2">
      <c r="A2938" s="380">
        <v>12410</v>
      </c>
      <c r="B2938" s="380" t="s">
        <v>9199</v>
      </c>
      <c r="C2938" s="380" t="s">
        <v>6446</v>
      </c>
      <c r="D2938" s="381">
        <v>13.03</v>
      </c>
    </row>
    <row r="2939" spans="1:4" s="380" customFormat="1" ht="12.75" x14ac:dyDescent="0.2">
      <c r="A2939" s="380">
        <v>3936</v>
      </c>
      <c r="B2939" s="380" t="s">
        <v>9200</v>
      </c>
      <c r="C2939" s="380" t="s">
        <v>6446</v>
      </c>
      <c r="D2939" s="381">
        <v>23.54</v>
      </c>
    </row>
    <row r="2940" spans="1:4" s="380" customFormat="1" ht="12.75" x14ac:dyDescent="0.2">
      <c r="A2940" s="380">
        <v>3922</v>
      </c>
      <c r="B2940" s="380" t="s">
        <v>9201</v>
      </c>
      <c r="C2940" s="380" t="s">
        <v>6446</v>
      </c>
      <c r="D2940" s="381">
        <v>21.66</v>
      </c>
    </row>
    <row r="2941" spans="1:4" s="380" customFormat="1" ht="12.75" x14ac:dyDescent="0.2">
      <c r="A2941" s="380">
        <v>3924</v>
      </c>
      <c r="B2941" s="380" t="s">
        <v>9202</v>
      </c>
      <c r="C2941" s="380" t="s">
        <v>6446</v>
      </c>
      <c r="D2941" s="381">
        <v>23.54</v>
      </c>
    </row>
    <row r="2942" spans="1:4" s="380" customFormat="1" ht="12.75" x14ac:dyDescent="0.2">
      <c r="A2942" s="380">
        <v>3923</v>
      </c>
      <c r="B2942" s="380" t="s">
        <v>9203</v>
      </c>
      <c r="C2942" s="380" t="s">
        <v>6446</v>
      </c>
      <c r="D2942" s="381">
        <v>23.54</v>
      </c>
    </row>
    <row r="2943" spans="1:4" s="380" customFormat="1" ht="12.75" x14ac:dyDescent="0.2">
      <c r="A2943" s="380">
        <v>3937</v>
      </c>
      <c r="B2943" s="380" t="s">
        <v>9204</v>
      </c>
      <c r="C2943" s="380" t="s">
        <v>6446</v>
      </c>
      <c r="D2943" s="381">
        <v>19.420000000000002</v>
      </c>
    </row>
    <row r="2944" spans="1:4" s="380" customFormat="1" ht="12.75" x14ac:dyDescent="0.2">
      <c r="A2944" s="380">
        <v>3921</v>
      </c>
      <c r="B2944" s="380" t="s">
        <v>9205</v>
      </c>
      <c r="C2944" s="380" t="s">
        <v>6446</v>
      </c>
      <c r="D2944" s="381">
        <v>19.43</v>
      </c>
    </row>
    <row r="2945" spans="1:4" s="380" customFormat="1" ht="12.75" x14ac:dyDescent="0.2">
      <c r="A2945" s="380">
        <v>3920</v>
      </c>
      <c r="B2945" s="380" t="s">
        <v>9206</v>
      </c>
      <c r="C2945" s="380" t="s">
        <v>6446</v>
      </c>
      <c r="D2945" s="381">
        <v>19.420000000000002</v>
      </c>
    </row>
    <row r="2946" spans="1:4" s="380" customFormat="1" ht="12.75" x14ac:dyDescent="0.2">
      <c r="A2946" s="380">
        <v>3938</v>
      </c>
      <c r="B2946" s="380" t="s">
        <v>9207</v>
      </c>
      <c r="C2946" s="380" t="s">
        <v>6446</v>
      </c>
      <c r="D2946" s="381">
        <v>12.81</v>
      </c>
    </row>
    <row r="2947" spans="1:4" s="380" customFormat="1" ht="12.75" x14ac:dyDescent="0.2">
      <c r="A2947" s="380">
        <v>3919</v>
      </c>
      <c r="B2947" s="380" t="s">
        <v>9208</v>
      </c>
      <c r="C2947" s="380" t="s">
        <v>6446</v>
      </c>
      <c r="D2947" s="381">
        <v>13.05</v>
      </c>
    </row>
    <row r="2948" spans="1:4" s="380" customFormat="1" ht="12.75" x14ac:dyDescent="0.2">
      <c r="A2948" s="380">
        <v>3927</v>
      </c>
      <c r="B2948" s="380" t="s">
        <v>9209</v>
      </c>
      <c r="C2948" s="380" t="s">
        <v>6446</v>
      </c>
      <c r="D2948" s="381">
        <v>66.12</v>
      </c>
    </row>
    <row r="2949" spans="1:4" s="380" customFormat="1" ht="12.75" x14ac:dyDescent="0.2">
      <c r="A2949" s="380">
        <v>3928</v>
      </c>
      <c r="B2949" s="380" t="s">
        <v>9210</v>
      </c>
      <c r="C2949" s="380" t="s">
        <v>6446</v>
      </c>
      <c r="D2949" s="381">
        <v>66.12</v>
      </c>
    </row>
    <row r="2950" spans="1:4" s="380" customFormat="1" ht="12.75" x14ac:dyDescent="0.2">
      <c r="A2950" s="380">
        <v>3926</v>
      </c>
      <c r="B2950" s="380" t="s">
        <v>9211</v>
      </c>
      <c r="C2950" s="380" t="s">
        <v>6446</v>
      </c>
      <c r="D2950" s="381">
        <v>37.69</v>
      </c>
    </row>
    <row r="2951" spans="1:4" s="380" customFormat="1" ht="12.75" x14ac:dyDescent="0.2">
      <c r="A2951" s="380">
        <v>3935</v>
      </c>
      <c r="B2951" s="380" t="s">
        <v>9212</v>
      </c>
      <c r="C2951" s="380" t="s">
        <v>6446</v>
      </c>
      <c r="D2951" s="381">
        <v>37.69</v>
      </c>
    </row>
    <row r="2952" spans="1:4" s="380" customFormat="1" ht="12.75" x14ac:dyDescent="0.2">
      <c r="A2952" s="380">
        <v>3925</v>
      </c>
      <c r="B2952" s="380" t="s">
        <v>9213</v>
      </c>
      <c r="C2952" s="380" t="s">
        <v>6446</v>
      </c>
      <c r="D2952" s="381">
        <v>37.69</v>
      </c>
    </row>
    <row r="2953" spans="1:4" s="380" customFormat="1" ht="12.75" x14ac:dyDescent="0.2">
      <c r="A2953" s="380">
        <v>12406</v>
      </c>
      <c r="B2953" s="380" t="s">
        <v>9214</v>
      </c>
      <c r="C2953" s="380" t="s">
        <v>6446</v>
      </c>
      <c r="D2953" s="381">
        <v>9.26</v>
      </c>
    </row>
    <row r="2954" spans="1:4" s="380" customFormat="1" ht="12.75" x14ac:dyDescent="0.2">
      <c r="A2954" s="380">
        <v>3929</v>
      </c>
      <c r="B2954" s="380" t="s">
        <v>9215</v>
      </c>
      <c r="C2954" s="380" t="s">
        <v>6446</v>
      </c>
      <c r="D2954" s="381">
        <v>100.74</v>
      </c>
    </row>
    <row r="2955" spans="1:4" s="380" customFormat="1" ht="12.75" x14ac:dyDescent="0.2">
      <c r="A2955" s="380">
        <v>3931</v>
      </c>
      <c r="B2955" s="380" t="s">
        <v>9216</v>
      </c>
      <c r="C2955" s="380" t="s">
        <v>6446</v>
      </c>
      <c r="D2955" s="381">
        <v>100.74</v>
      </c>
    </row>
    <row r="2956" spans="1:4" s="380" customFormat="1" ht="12.75" x14ac:dyDescent="0.2">
      <c r="A2956" s="380">
        <v>3930</v>
      </c>
      <c r="B2956" s="380" t="s">
        <v>9217</v>
      </c>
      <c r="C2956" s="380" t="s">
        <v>6446</v>
      </c>
      <c r="D2956" s="381">
        <v>100.74</v>
      </c>
    </row>
    <row r="2957" spans="1:4" s="380" customFormat="1" ht="12.75" x14ac:dyDescent="0.2">
      <c r="A2957" s="380">
        <v>3932</v>
      </c>
      <c r="B2957" s="380" t="s">
        <v>9218</v>
      </c>
      <c r="C2957" s="380" t="s">
        <v>6446</v>
      </c>
      <c r="D2957" s="381">
        <v>173.96</v>
      </c>
    </row>
    <row r="2958" spans="1:4" s="380" customFormat="1" ht="12.75" x14ac:dyDescent="0.2">
      <c r="A2958" s="380">
        <v>3933</v>
      </c>
      <c r="B2958" s="380" t="s">
        <v>9219</v>
      </c>
      <c r="C2958" s="380" t="s">
        <v>6446</v>
      </c>
      <c r="D2958" s="381">
        <v>173.96</v>
      </c>
    </row>
    <row r="2959" spans="1:4" s="380" customFormat="1" ht="12.75" x14ac:dyDescent="0.2">
      <c r="A2959" s="380">
        <v>3934</v>
      </c>
      <c r="B2959" s="380" t="s">
        <v>9220</v>
      </c>
      <c r="C2959" s="380" t="s">
        <v>6446</v>
      </c>
      <c r="D2959" s="381">
        <v>173.96</v>
      </c>
    </row>
    <row r="2960" spans="1:4" s="380" customFormat="1" ht="12.75" x14ac:dyDescent="0.2">
      <c r="A2960" s="380">
        <v>40355</v>
      </c>
      <c r="B2960" s="380" t="s">
        <v>9221</v>
      </c>
      <c r="C2960" s="380" t="s">
        <v>6446</v>
      </c>
      <c r="D2960" s="381">
        <v>11.14</v>
      </c>
    </row>
    <row r="2961" spans="1:4" s="380" customFormat="1" ht="12.75" x14ac:dyDescent="0.2">
      <c r="A2961" s="380">
        <v>40364</v>
      </c>
      <c r="B2961" s="380" t="s">
        <v>9222</v>
      </c>
      <c r="C2961" s="380" t="s">
        <v>6446</v>
      </c>
      <c r="D2961" s="381">
        <v>52.18</v>
      </c>
    </row>
    <row r="2962" spans="1:4" s="380" customFormat="1" ht="12.75" x14ac:dyDescent="0.2">
      <c r="A2962" s="380">
        <v>40361</v>
      </c>
      <c r="B2962" s="380" t="s">
        <v>9223</v>
      </c>
      <c r="C2962" s="380" t="s">
        <v>6446</v>
      </c>
      <c r="D2962" s="381">
        <v>40.799999999999997</v>
      </c>
    </row>
    <row r="2963" spans="1:4" s="380" customFormat="1" ht="12.75" x14ac:dyDescent="0.2">
      <c r="A2963" s="380">
        <v>40358</v>
      </c>
      <c r="B2963" s="380" t="s">
        <v>9224</v>
      </c>
      <c r="C2963" s="380" t="s">
        <v>6446</v>
      </c>
      <c r="D2963" s="381">
        <v>15.55</v>
      </c>
    </row>
    <row r="2964" spans="1:4" s="380" customFormat="1" ht="12.75" x14ac:dyDescent="0.2">
      <c r="A2964" s="380">
        <v>40370</v>
      </c>
      <c r="B2964" s="380" t="s">
        <v>9225</v>
      </c>
      <c r="C2964" s="380" t="s">
        <v>6446</v>
      </c>
      <c r="D2964" s="381">
        <v>165.57</v>
      </c>
    </row>
    <row r="2965" spans="1:4" s="380" customFormat="1" ht="12.75" x14ac:dyDescent="0.2">
      <c r="A2965" s="380">
        <v>40367</v>
      </c>
      <c r="B2965" s="380" t="s">
        <v>9226</v>
      </c>
      <c r="C2965" s="380" t="s">
        <v>6446</v>
      </c>
      <c r="D2965" s="381">
        <v>82.29</v>
      </c>
    </row>
    <row r="2966" spans="1:4" s="380" customFormat="1" ht="12.75" x14ac:dyDescent="0.2">
      <c r="A2966" s="380">
        <v>40373</v>
      </c>
      <c r="B2966" s="380" t="s">
        <v>9227</v>
      </c>
      <c r="C2966" s="380" t="s">
        <v>6446</v>
      </c>
      <c r="D2966" s="381">
        <v>223.89</v>
      </c>
    </row>
    <row r="2967" spans="1:4" s="380" customFormat="1" ht="12.75" x14ac:dyDescent="0.2">
      <c r="A2967" s="380">
        <v>38947</v>
      </c>
      <c r="B2967" s="380" t="s">
        <v>9228</v>
      </c>
      <c r="C2967" s="380" t="s">
        <v>6446</v>
      </c>
      <c r="D2967" s="381">
        <v>9.02</v>
      </c>
    </row>
    <row r="2968" spans="1:4" s="380" customFormat="1" ht="12.75" x14ac:dyDescent="0.2">
      <c r="A2968" s="380">
        <v>38948</v>
      </c>
      <c r="B2968" s="380" t="s">
        <v>9229</v>
      </c>
      <c r="C2968" s="380" t="s">
        <v>6446</v>
      </c>
      <c r="D2968" s="381">
        <v>14.39</v>
      </c>
    </row>
    <row r="2969" spans="1:4" s="380" customFormat="1" ht="12.75" x14ac:dyDescent="0.2">
      <c r="A2969" s="380">
        <v>38949</v>
      </c>
      <c r="B2969" s="380" t="s">
        <v>9230</v>
      </c>
      <c r="C2969" s="380" t="s">
        <v>6446</v>
      </c>
      <c r="D2969" s="381">
        <v>15.97</v>
      </c>
    </row>
    <row r="2970" spans="1:4" s="380" customFormat="1" ht="12.75" x14ac:dyDescent="0.2">
      <c r="A2970" s="380">
        <v>38951</v>
      </c>
      <c r="B2970" s="380" t="s">
        <v>9231</v>
      </c>
      <c r="C2970" s="380" t="s">
        <v>6446</v>
      </c>
      <c r="D2970" s="381">
        <v>25.25</v>
      </c>
    </row>
    <row r="2971" spans="1:4" s="380" customFormat="1" ht="12.75" x14ac:dyDescent="0.2">
      <c r="A2971" s="380">
        <v>39312</v>
      </c>
      <c r="B2971" s="380" t="s">
        <v>9232</v>
      </c>
      <c r="C2971" s="380" t="s">
        <v>6446</v>
      </c>
      <c r="D2971" s="381">
        <v>19.59</v>
      </c>
    </row>
    <row r="2972" spans="1:4" s="380" customFormat="1" ht="12.75" x14ac:dyDescent="0.2">
      <c r="A2972" s="380">
        <v>39313</v>
      </c>
      <c r="B2972" s="380" t="s">
        <v>9233</v>
      </c>
      <c r="C2972" s="380" t="s">
        <v>6446</v>
      </c>
      <c r="D2972" s="381">
        <v>25.57</v>
      </c>
    </row>
    <row r="2973" spans="1:4" s="380" customFormat="1" ht="12.75" x14ac:dyDescent="0.2">
      <c r="A2973" s="380">
        <v>38950</v>
      </c>
      <c r="B2973" s="380" t="s">
        <v>9234</v>
      </c>
      <c r="C2973" s="380" t="s">
        <v>6446</v>
      </c>
      <c r="D2973" s="381">
        <v>38.479999999999997</v>
      </c>
    </row>
    <row r="2974" spans="1:4" s="380" customFormat="1" ht="12.75" x14ac:dyDescent="0.2">
      <c r="A2974" s="380">
        <v>39314</v>
      </c>
      <c r="B2974" s="380" t="s">
        <v>9235</v>
      </c>
      <c r="C2974" s="380" t="s">
        <v>6446</v>
      </c>
      <c r="D2974" s="381">
        <v>40.6</v>
      </c>
    </row>
    <row r="2975" spans="1:4" s="380" customFormat="1" ht="12.75" x14ac:dyDescent="0.2">
      <c r="A2975" s="380">
        <v>3907</v>
      </c>
      <c r="B2975" s="380" t="s">
        <v>9236</v>
      </c>
      <c r="C2975" s="380" t="s">
        <v>6446</v>
      </c>
      <c r="D2975" s="381">
        <v>4.66</v>
      </c>
    </row>
    <row r="2976" spans="1:4" s="380" customFormat="1" ht="12.75" x14ac:dyDescent="0.2">
      <c r="A2976" s="380">
        <v>3889</v>
      </c>
      <c r="B2976" s="380" t="s">
        <v>9237</v>
      </c>
      <c r="C2976" s="380" t="s">
        <v>6446</v>
      </c>
      <c r="D2976" s="381">
        <v>3.56</v>
      </c>
    </row>
    <row r="2977" spans="1:4" s="380" customFormat="1" ht="12.75" x14ac:dyDescent="0.2">
      <c r="A2977" s="380">
        <v>3868</v>
      </c>
      <c r="B2977" s="380" t="s">
        <v>9238</v>
      </c>
      <c r="C2977" s="380" t="s">
        <v>6446</v>
      </c>
      <c r="D2977" s="381">
        <v>1.38</v>
      </c>
    </row>
    <row r="2978" spans="1:4" s="380" customFormat="1" ht="12.75" x14ac:dyDescent="0.2">
      <c r="A2978" s="380">
        <v>3869</v>
      </c>
      <c r="B2978" s="380" t="s">
        <v>9239</v>
      </c>
      <c r="C2978" s="380" t="s">
        <v>6446</v>
      </c>
      <c r="D2978" s="381">
        <v>3.96</v>
      </c>
    </row>
    <row r="2979" spans="1:4" s="380" customFormat="1" ht="12.75" x14ac:dyDescent="0.2">
      <c r="A2979" s="380">
        <v>3872</v>
      </c>
      <c r="B2979" s="380" t="s">
        <v>9240</v>
      </c>
      <c r="C2979" s="380" t="s">
        <v>6446</v>
      </c>
      <c r="D2979" s="381">
        <v>4.8099999999999996</v>
      </c>
    </row>
    <row r="2980" spans="1:4" s="380" customFormat="1" ht="12.75" x14ac:dyDescent="0.2">
      <c r="A2980" s="380">
        <v>3850</v>
      </c>
      <c r="B2980" s="380" t="s">
        <v>9241</v>
      </c>
      <c r="C2980" s="380" t="s">
        <v>6446</v>
      </c>
      <c r="D2980" s="381">
        <v>12.4</v>
      </c>
    </row>
    <row r="2981" spans="1:4" s="380" customFormat="1" ht="12.75" x14ac:dyDescent="0.2">
      <c r="A2981" s="380">
        <v>38023</v>
      </c>
      <c r="B2981" s="380" t="s">
        <v>9242</v>
      </c>
      <c r="C2981" s="380" t="s">
        <v>6446</v>
      </c>
      <c r="D2981" s="381">
        <v>5.23</v>
      </c>
    </row>
    <row r="2982" spans="1:4" s="380" customFormat="1" ht="12.75" x14ac:dyDescent="0.2">
      <c r="A2982" s="380">
        <v>37986</v>
      </c>
      <c r="B2982" s="380" t="s">
        <v>9243</v>
      </c>
      <c r="C2982" s="380" t="s">
        <v>6446</v>
      </c>
      <c r="D2982" s="381">
        <v>1.1599999999999999</v>
      </c>
    </row>
    <row r="2983" spans="1:4" s="380" customFormat="1" ht="12.75" x14ac:dyDescent="0.2">
      <c r="A2983" s="380">
        <v>37987</v>
      </c>
      <c r="B2983" s="380" t="s">
        <v>9244</v>
      </c>
      <c r="C2983" s="380" t="s">
        <v>6446</v>
      </c>
      <c r="D2983" s="381">
        <v>86.93</v>
      </c>
    </row>
    <row r="2984" spans="1:4" s="380" customFormat="1" ht="12.75" x14ac:dyDescent="0.2">
      <c r="A2984" s="380">
        <v>37988</v>
      </c>
      <c r="B2984" s="380" t="s">
        <v>9245</v>
      </c>
      <c r="C2984" s="380" t="s">
        <v>6446</v>
      </c>
      <c r="D2984" s="381">
        <v>141.80000000000001</v>
      </c>
    </row>
    <row r="2985" spans="1:4" s="380" customFormat="1" ht="12.75" x14ac:dyDescent="0.2">
      <c r="A2985" s="380">
        <v>21120</v>
      </c>
      <c r="B2985" s="380" t="s">
        <v>9246</v>
      </c>
      <c r="C2985" s="380" t="s">
        <v>6446</v>
      </c>
      <c r="D2985" s="381">
        <v>7.06</v>
      </c>
    </row>
    <row r="2986" spans="1:4" s="380" customFormat="1" ht="12.75" x14ac:dyDescent="0.2">
      <c r="A2986" s="380">
        <v>39318</v>
      </c>
      <c r="B2986" s="380" t="s">
        <v>9247</v>
      </c>
      <c r="C2986" s="380" t="s">
        <v>6446</v>
      </c>
      <c r="D2986" s="381">
        <v>5.82</v>
      </c>
    </row>
    <row r="2987" spans="1:4" s="380" customFormat="1" ht="12.75" x14ac:dyDescent="0.2">
      <c r="A2987" s="380">
        <v>20162</v>
      </c>
      <c r="B2987" s="380" t="s">
        <v>9248</v>
      </c>
      <c r="C2987" s="380" t="s">
        <v>6446</v>
      </c>
      <c r="D2987" s="381">
        <v>16.920000000000002</v>
      </c>
    </row>
    <row r="2988" spans="1:4" s="380" customFormat="1" ht="12.75" x14ac:dyDescent="0.2">
      <c r="A2988" s="380">
        <v>40366</v>
      </c>
      <c r="B2988" s="380" t="s">
        <v>9249</v>
      </c>
      <c r="C2988" s="380" t="s">
        <v>6446</v>
      </c>
      <c r="D2988" s="381">
        <v>40.700000000000003</v>
      </c>
    </row>
    <row r="2989" spans="1:4" s="380" customFormat="1" ht="12.75" x14ac:dyDescent="0.2">
      <c r="A2989" s="380">
        <v>40363</v>
      </c>
      <c r="B2989" s="380" t="s">
        <v>9250</v>
      </c>
      <c r="C2989" s="380" t="s">
        <v>6446</v>
      </c>
      <c r="D2989" s="381">
        <v>31.83</v>
      </c>
    </row>
    <row r="2990" spans="1:4" s="380" customFormat="1" ht="12.75" x14ac:dyDescent="0.2">
      <c r="A2990" s="380">
        <v>40354</v>
      </c>
      <c r="B2990" s="380" t="s">
        <v>9251</v>
      </c>
      <c r="C2990" s="380" t="s">
        <v>6446</v>
      </c>
      <c r="D2990" s="381">
        <v>13.86</v>
      </c>
    </row>
    <row r="2991" spans="1:4" s="380" customFormat="1" ht="12.75" x14ac:dyDescent="0.2">
      <c r="A2991" s="380">
        <v>40360</v>
      </c>
      <c r="B2991" s="380" t="s">
        <v>9252</v>
      </c>
      <c r="C2991" s="380" t="s">
        <v>6446</v>
      </c>
      <c r="D2991" s="381">
        <v>20.87</v>
      </c>
    </row>
    <row r="2992" spans="1:4" s="380" customFormat="1" ht="12.75" x14ac:dyDescent="0.2">
      <c r="A2992" s="380">
        <v>40372</v>
      </c>
      <c r="B2992" s="380" t="s">
        <v>9253</v>
      </c>
      <c r="C2992" s="380" t="s">
        <v>6446</v>
      </c>
      <c r="D2992" s="381">
        <v>128.88</v>
      </c>
    </row>
    <row r="2993" spans="1:4" s="380" customFormat="1" ht="12.75" x14ac:dyDescent="0.2">
      <c r="A2993" s="380">
        <v>40369</v>
      </c>
      <c r="B2993" s="380" t="s">
        <v>9254</v>
      </c>
      <c r="C2993" s="380" t="s">
        <v>6446</v>
      </c>
      <c r="D2993" s="381">
        <v>64.150000000000006</v>
      </c>
    </row>
    <row r="2994" spans="1:4" s="380" customFormat="1" ht="12.75" x14ac:dyDescent="0.2">
      <c r="A2994" s="380">
        <v>40357</v>
      </c>
      <c r="B2994" s="380" t="s">
        <v>9255</v>
      </c>
      <c r="C2994" s="380" t="s">
        <v>6446</v>
      </c>
      <c r="D2994" s="381">
        <v>15.55</v>
      </c>
    </row>
    <row r="2995" spans="1:4" s="380" customFormat="1" ht="12.75" x14ac:dyDescent="0.2">
      <c r="A2995" s="380">
        <v>40375</v>
      </c>
      <c r="B2995" s="380" t="s">
        <v>9256</v>
      </c>
      <c r="C2995" s="380" t="s">
        <v>6446</v>
      </c>
      <c r="D2995" s="381">
        <v>174.48</v>
      </c>
    </row>
    <row r="2996" spans="1:4" s="380" customFormat="1" ht="12.75" x14ac:dyDescent="0.2">
      <c r="A2996" s="380">
        <v>1893</v>
      </c>
      <c r="B2996" s="380" t="s">
        <v>9257</v>
      </c>
      <c r="C2996" s="380" t="s">
        <v>6446</v>
      </c>
      <c r="D2996" s="381">
        <v>3.6</v>
      </c>
    </row>
    <row r="2997" spans="1:4" s="380" customFormat="1" ht="12.75" x14ac:dyDescent="0.2">
      <c r="A2997" s="380">
        <v>1902</v>
      </c>
      <c r="B2997" s="380" t="s">
        <v>9258</v>
      </c>
      <c r="C2997" s="380" t="s">
        <v>6446</v>
      </c>
      <c r="D2997" s="381">
        <v>2.62</v>
      </c>
    </row>
    <row r="2998" spans="1:4" s="380" customFormat="1" ht="12.75" x14ac:dyDescent="0.2">
      <c r="A2998" s="380">
        <v>1901</v>
      </c>
      <c r="B2998" s="380" t="s">
        <v>9259</v>
      </c>
      <c r="C2998" s="380" t="s">
        <v>6446</v>
      </c>
      <c r="D2998" s="381">
        <v>0.82</v>
      </c>
    </row>
    <row r="2999" spans="1:4" s="380" customFormat="1" ht="12.75" x14ac:dyDescent="0.2">
      <c r="A2999" s="380">
        <v>1892</v>
      </c>
      <c r="B2999" s="380" t="s">
        <v>9260</v>
      </c>
      <c r="C2999" s="380" t="s">
        <v>6446</v>
      </c>
      <c r="D2999" s="381">
        <v>1.68</v>
      </c>
    </row>
    <row r="3000" spans="1:4" s="380" customFormat="1" ht="12.75" x14ac:dyDescent="0.2">
      <c r="A3000" s="380">
        <v>1907</v>
      </c>
      <c r="B3000" s="380" t="s">
        <v>9261</v>
      </c>
      <c r="C3000" s="380" t="s">
        <v>6446</v>
      </c>
      <c r="D3000" s="381">
        <v>11.58</v>
      </c>
    </row>
    <row r="3001" spans="1:4" s="380" customFormat="1" ht="12.75" x14ac:dyDescent="0.2">
      <c r="A3001" s="380">
        <v>1894</v>
      </c>
      <c r="B3001" s="380" t="s">
        <v>9262</v>
      </c>
      <c r="C3001" s="380" t="s">
        <v>6446</v>
      </c>
      <c r="D3001" s="381">
        <v>5.21</v>
      </c>
    </row>
    <row r="3002" spans="1:4" s="380" customFormat="1" ht="12.75" x14ac:dyDescent="0.2">
      <c r="A3002" s="380">
        <v>1891</v>
      </c>
      <c r="B3002" s="380" t="s">
        <v>9263</v>
      </c>
      <c r="C3002" s="380" t="s">
        <v>6446</v>
      </c>
      <c r="D3002" s="381">
        <v>1.21</v>
      </c>
    </row>
    <row r="3003" spans="1:4" s="380" customFormat="1" ht="12.75" x14ac:dyDescent="0.2">
      <c r="A3003" s="380">
        <v>1896</v>
      </c>
      <c r="B3003" s="380" t="s">
        <v>9264</v>
      </c>
      <c r="C3003" s="380" t="s">
        <v>6446</v>
      </c>
      <c r="D3003" s="381">
        <v>15.55</v>
      </c>
    </row>
    <row r="3004" spans="1:4" s="380" customFormat="1" ht="12.75" x14ac:dyDescent="0.2">
      <c r="A3004" s="380">
        <v>1895</v>
      </c>
      <c r="B3004" s="380" t="s">
        <v>9265</v>
      </c>
      <c r="C3004" s="380" t="s">
        <v>6446</v>
      </c>
      <c r="D3004" s="381">
        <v>27.34</v>
      </c>
    </row>
    <row r="3005" spans="1:4" s="380" customFormat="1" ht="12.75" x14ac:dyDescent="0.2">
      <c r="A3005" s="380">
        <v>2641</v>
      </c>
      <c r="B3005" s="380" t="s">
        <v>9266</v>
      </c>
      <c r="C3005" s="380" t="s">
        <v>6446</v>
      </c>
      <c r="D3005" s="381">
        <v>28.03</v>
      </c>
    </row>
    <row r="3006" spans="1:4" s="380" customFormat="1" ht="12.75" x14ac:dyDescent="0.2">
      <c r="A3006" s="380">
        <v>2636</v>
      </c>
      <c r="B3006" s="380" t="s">
        <v>9267</v>
      </c>
      <c r="C3006" s="380" t="s">
        <v>6446</v>
      </c>
      <c r="D3006" s="381">
        <v>1.8</v>
      </c>
    </row>
    <row r="3007" spans="1:4" s="380" customFormat="1" ht="12.75" x14ac:dyDescent="0.2">
      <c r="A3007" s="380">
        <v>2637</v>
      </c>
      <c r="B3007" s="380" t="s">
        <v>9268</v>
      </c>
      <c r="C3007" s="380" t="s">
        <v>6446</v>
      </c>
      <c r="D3007" s="381">
        <v>1.92</v>
      </c>
    </row>
    <row r="3008" spans="1:4" s="380" customFormat="1" ht="12.75" x14ac:dyDescent="0.2">
      <c r="A3008" s="380">
        <v>2638</v>
      </c>
      <c r="B3008" s="380" t="s">
        <v>9269</v>
      </c>
      <c r="C3008" s="380" t="s">
        <v>6446</v>
      </c>
      <c r="D3008" s="381">
        <v>2.23</v>
      </c>
    </row>
    <row r="3009" spans="1:4" s="380" customFormat="1" ht="12.75" x14ac:dyDescent="0.2">
      <c r="A3009" s="380">
        <v>2639</v>
      </c>
      <c r="B3009" s="380" t="s">
        <v>9270</v>
      </c>
      <c r="C3009" s="380" t="s">
        <v>6446</v>
      </c>
      <c r="D3009" s="381">
        <v>3.96</v>
      </c>
    </row>
    <row r="3010" spans="1:4" s="380" customFormat="1" ht="12.75" x14ac:dyDescent="0.2">
      <c r="A3010" s="380">
        <v>2644</v>
      </c>
      <c r="B3010" s="380" t="s">
        <v>9271</v>
      </c>
      <c r="C3010" s="380" t="s">
        <v>6446</v>
      </c>
      <c r="D3010" s="381">
        <v>5.73</v>
      </c>
    </row>
    <row r="3011" spans="1:4" s="380" customFormat="1" ht="12.75" x14ac:dyDescent="0.2">
      <c r="A3011" s="380">
        <v>2643</v>
      </c>
      <c r="B3011" s="380" t="s">
        <v>9272</v>
      </c>
      <c r="C3011" s="380" t="s">
        <v>6446</v>
      </c>
      <c r="D3011" s="381">
        <v>7.99</v>
      </c>
    </row>
    <row r="3012" spans="1:4" s="380" customFormat="1" ht="12.75" x14ac:dyDescent="0.2">
      <c r="A3012" s="380">
        <v>2640</v>
      </c>
      <c r="B3012" s="380" t="s">
        <v>9273</v>
      </c>
      <c r="C3012" s="380" t="s">
        <v>6446</v>
      </c>
      <c r="D3012" s="381">
        <v>11.67</v>
      </c>
    </row>
    <row r="3013" spans="1:4" s="380" customFormat="1" ht="12.75" x14ac:dyDescent="0.2">
      <c r="A3013" s="380">
        <v>2642</v>
      </c>
      <c r="B3013" s="380" t="s">
        <v>9274</v>
      </c>
      <c r="C3013" s="380" t="s">
        <v>6446</v>
      </c>
      <c r="D3013" s="381">
        <v>17.760000000000002</v>
      </c>
    </row>
    <row r="3014" spans="1:4" s="380" customFormat="1" ht="12.75" x14ac:dyDescent="0.2">
      <c r="A3014" s="380">
        <v>38943</v>
      </c>
      <c r="B3014" s="380" t="s">
        <v>9275</v>
      </c>
      <c r="C3014" s="380" t="s">
        <v>6446</v>
      </c>
      <c r="D3014" s="381">
        <v>6.66</v>
      </c>
    </row>
    <row r="3015" spans="1:4" s="380" customFormat="1" ht="12.75" x14ac:dyDescent="0.2">
      <c r="A3015" s="380">
        <v>38944</v>
      </c>
      <c r="B3015" s="380" t="s">
        <v>9276</v>
      </c>
      <c r="C3015" s="380" t="s">
        <v>6446</v>
      </c>
      <c r="D3015" s="381">
        <v>10.29</v>
      </c>
    </row>
    <row r="3016" spans="1:4" s="380" customFormat="1" ht="12.75" x14ac:dyDescent="0.2">
      <c r="A3016" s="380">
        <v>38945</v>
      </c>
      <c r="B3016" s="380" t="s">
        <v>9277</v>
      </c>
      <c r="C3016" s="380" t="s">
        <v>6446</v>
      </c>
      <c r="D3016" s="381">
        <v>20.87</v>
      </c>
    </row>
    <row r="3017" spans="1:4" s="380" customFormat="1" ht="12.75" x14ac:dyDescent="0.2">
      <c r="A3017" s="380">
        <v>38946</v>
      </c>
      <c r="B3017" s="380" t="s">
        <v>9278</v>
      </c>
      <c r="C3017" s="380" t="s">
        <v>6446</v>
      </c>
      <c r="D3017" s="381">
        <v>31.13</v>
      </c>
    </row>
    <row r="3018" spans="1:4" s="380" customFormat="1" ht="12.75" x14ac:dyDescent="0.2">
      <c r="A3018" s="380">
        <v>39308</v>
      </c>
      <c r="B3018" s="380" t="s">
        <v>9279</v>
      </c>
      <c r="C3018" s="380" t="s">
        <v>6446</v>
      </c>
      <c r="D3018" s="381">
        <v>13.57</v>
      </c>
    </row>
    <row r="3019" spans="1:4" s="380" customFormat="1" ht="12.75" x14ac:dyDescent="0.2">
      <c r="A3019" s="380">
        <v>39309</v>
      </c>
      <c r="B3019" s="380" t="s">
        <v>9280</v>
      </c>
      <c r="C3019" s="380" t="s">
        <v>6446</v>
      </c>
      <c r="D3019" s="381">
        <v>19.63</v>
      </c>
    </row>
    <row r="3020" spans="1:4" s="380" customFormat="1" ht="12.75" x14ac:dyDescent="0.2">
      <c r="A3020" s="380">
        <v>39310</v>
      </c>
      <c r="B3020" s="380" t="s">
        <v>9281</v>
      </c>
      <c r="C3020" s="380" t="s">
        <v>6446</v>
      </c>
      <c r="D3020" s="381">
        <v>29.75</v>
      </c>
    </row>
    <row r="3021" spans="1:4" s="380" customFormat="1" ht="12.75" x14ac:dyDescent="0.2">
      <c r="A3021" s="380">
        <v>39311</v>
      </c>
      <c r="B3021" s="380" t="s">
        <v>9282</v>
      </c>
      <c r="C3021" s="380" t="s">
        <v>6446</v>
      </c>
      <c r="D3021" s="381">
        <v>44.71</v>
      </c>
    </row>
    <row r="3022" spans="1:4" s="380" customFormat="1" ht="12.75" x14ac:dyDescent="0.2">
      <c r="A3022" s="380">
        <v>39855</v>
      </c>
      <c r="B3022" s="380" t="s">
        <v>9283</v>
      </c>
      <c r="C3022" s="380" t="s">
        <v>6446</v>
      </c>
      <c r="D3022" s="381">
        <v>3.15</v>
      </c>
    </row>
    <row r="3023" spans="1:4" s="380" customFormat="1" ht="12.75" x14ac:dyDescent="0.2">
      <c r="A3023" s="380">
        <v>39856</v>
      </c>
      <c r="B3023" s="380" t="s">
        <v>9284</v>
      </c>
      <c r="C3023" s="380" t="s">
        <v>6446</v>
      </c>
      <c r="D3023" s="381">
        <v>7.43</v>
      </c>
    </row>
    <row r="3024" spans="1:4" s="380" customFormat="1" ht="12.75" x14ac:dyDescent="0.2">
      <c r="A3024" s="380">
        <v>39857</v>
      </c>
      <c r="B3024" s="380" t="s">
        <v>9285</v>
      </c>
      <c r="C3024" s="380" t="s">
        <v>6446</v>
      </c>
      <c r="D3024" s="381">
        <v>12.03</v>
      </c>
    </row>
    <row r="3025" spans="1:4" s="380" customFormat="1" ht="12.75" x14ac:dyDescent="0.2">
      <c r="A3025" s="380">
        <v>39858</v>
      </c>
      <c r="B3025" s="380" t="s">
        <v>9286</v>
      </c>
      <c r="C3025" s="380" t="s">
        <v>6446</v>
      </c>
      <c r="D3025" s="381">
        <v>26.69</v>
      </c>
    </row>
    <row r="3026" spans="1:4" s="380" customFormat="1" ht="12.75" x14ac:dyDescent="0.2">
      <c r="A3026" s="380">
        <v>39859</v>
      </c>
      <c r="B3026" s="380" t="s">
        <v>9287</v>
      </c>
      <c r="C3026" s="380" t="s">
        <v>6446</v>
      </c>
      <c r="D3026" s="381">
        <v>41.14</v>
      </c>
    </row>
    <row r="3027" spans="1:4" s="380" customFormat="1" ht="12.75" x14ac:dyDescent="0.2">
      <c r="A3027" s="380">
        <v>39860</v>
      </c>
      <c r="B3027" s="380" t="s">
        <v>9288</v>
      </c>
      <c r="C3027" s="380" t="s">
        <v>6446</v>
      </c>
      <c r="D3027" s="381">
        <v>63.13</v>
      </c>
    </row>
    <row r="3028" spans="1:4" s="380" customFormat="1" ht="12.75" x14ac:dyDescent="0.2">
      <c r="A3028" s="380">
        <v>39861</v>
      </c>
      <c r="B3028" s="380" t="s">
        <v>9289</v>
      </c>
      <c r="C3028" s="380" t="s">
        <v>6446</v>
      </c>
      <c r="D3028" s="381">
        <v>180.26</v>
      </c>
    </row>
    <row r="3029" spans="1:4" s="380" customFormat="1" ht="12.75" x14ac:dyDescent="0.2">
      <c r="A3029" s="380">
        <v>38447</v>
      </c>
      <c r="B3029" s="380" t="s">
        <v>9290</v>
      </c>
      <c r="C3029" s="380" t="s">
        <v>6446</v>
      </c>
      <c r="D3029" s="381">
        <v>118.64</v>
      </c>
    </row>
    <row r="3030" spans="1:4" s="380" customFormat="1" ht="12.75" x14ac:dyDescent="0.2">
      <c r="A3030" s="380">
        <v>36320</v>
      </c>
      <c r="B3030" s="380" t="s">
        <v>9291</v>
      </c>
      <c r="C3030" s="380" t="s">
        <v>6446</v>
      </c>
      <c r="D3030" s="381">
        <v>1.72</v>
      </c>
    </row>
    <row r="3031" spans="1:4" s="380" customFormat="1" ht="12.75" x14ac:dyDescent="0.2">
      <c r="A3031" s="380">
        <v>36324</v>
      </c>
      <c r="B3031" s="380" t="s">
        <v>9292</v>
      </c>
      <c r="C3031" s="380" t="s">
        <v>6446</v>
      </c>
      <c r="D3031" s="381">
        <v>2.6</v>
      </c>
    </row>
    <row r="3032" spans="1:4" s="380" customFormat="1" ht="12.75" x14ac:dyDescent="0.2">
      <c r="A3032" s="380">
        <v>38441</v>
      </c>
      <c r="B3032" s="380" t="s">
        <v>9293</v>
      </c>
      <c r="C3032" s="380" t="s">
        <v>6446</v>
      </c>
      <c r="D3032" s="381">
        <v>3.42</v>
      </c>
    </row>
    <row r="3033" spans="1:4" s="380" customFormat="1" ht="12.75" x14ac:dyDescent="0.2">
      <c r="A3033" s="380">
        <v>38442</v>
      </c>
      <c r="B3033" s="380" t="s">
        <v>9294</v>
      </c>
      <c r="C3033" s="380" t="s">
        <v>6446</v>
      </c>
      <c r="D3033" s="381">
        <v>8.6999999999999993</v>
      </c>
    </row>
    <row r="3034" spans="1:4" s="380" customFormat="1" ht="12.75" x14ac:dyDescent="0.2">
      <c r="A3034" s="380">
        <v>38443</v>
      </c>
      <c r="B3034" s="380" t="s">
        <v>9295</v>
      </c>
      <c r="C3034" s="380" t="s">
        <v>6446</v>
      </c>
      <c r="D3034" s="381">
        <v>13.14</v>
      </c>
    </row>
    <row r="3035" spans="1:4" s="380" customFormat="1" ht="12.75" x14ac:dyDescent="0.2">
      <c r="A3035" s="380">
        <v>38444</v>
      </c>
      <c r="B3035" s="380" t="s">
        <v>9296</v>
      </c>
      <c r="C3035" s="380" t="s">
        <v>6446</v>
      </c>
      <c r="D3035" s="381">
        <v>19.559999999999999</v>
      </c>
    </row>
    <row r="3036" spans="1:4" s="380" customFormat="1" ht="12.75" x14ac:dyDescent="0.2">
      <c r="A3036" s="380">
        <v>38445</v>
      </c>
      <c r="B3036" s="380" t="s">
        <v>9297</v>
      </c>
      <c r="C3036" s="380" t="s">
        <v>6446</v>
      </c>
      <c r="D3036" s="381">
        <v>45.94</v>
      </c>
    </row>
    <row r="3037" spans="1:4" s="380" customFormat="1" ht="12.75" x14ac:dyDescent="0.2">
      <c r="A3037" s="380">
        <v>38446</v>
      </c>
      <c r="B3037" s="380" t="s">
        <v>9298</v>
      </c>
      <c r="C3037" s="380" t="s">
        <v>6446</v>
      </c>
      <c r="D3037" s="381">
        <v>74.14</v>
      </c>
    </row>
    <row r="3038" spans="1:4" s="380" customFormat="1" ht="12.75" x14ac:dyDescent="0.2">
      <c r="A3038" s="380">
        <v>3867</v>
      </c>
      <c r="B3038" s="380" t="s">
        <v>9299</v>
      </c>
      <c r="C3038" s="380" t="s">
        <v>6446</v>
      </c>
      <c r="D3038" s="381">
        <v>83.32</v>
      </c>
    </row>
    <row r="3039" spans="1:4" s="380" customFormat="1" ht="12.75" x14ac:dyDescent="0.2">
      <c r="A3039" s="380">
        <v>3861</v>
      </c>
      <c r="B3039" s="380" t="s">
        <v>9300</v>
      </c>
      <c r="C3039" s="380" t="s">
        <v>6446</v>
      </c>
      <c r="D3039" s="381">
        <v>0.69</v>
      </c>
    </row>
    <row r="3040" spans="1:4" s="380" customFormat="1" ht="12.75" x14ac:dyDescent="0.2">
      <c r="A3040" s="380">
        <v>3904</v>
      </c>
      <c r="B3040" s="380" t="s">
        <v>9301</v>
      </c>
      <c r="C3040" s="380" t="s">
        <v>6446</v>
      </c>
      <c r="D3040" s="381">
        <v>0.84</v>
      </c>
    </row>
    <row r="3041" spans="1:4" s="380" customFormat="1" ht="12.75" x14ac:dyDescent="0.2">
      <c r="A3041" s="380">
        <v>3903</v>
      </c>
      <c r="B3041" s="380" t="s">
        <v>9302</v>
      </c>
      <c r="C3041" s="380" t="s">
        <v>6446</v>
      </c>
      <c r="D3041" s="381">
        <v>2.0699999999999998</v>
      </c>
    </row>
    <row r="3042" spans="1:4" s="380" customFormat="1" ht="12.75" x14ac:dyDescent="0.2">
      <c r="A3042" s="380">
        <v>3862</v>
      </c>
      <c r="B3042" s="380" t="s">
        <v>9303</v>
      </c>
      <c r="C3042" s="380" t="s">
        <v>6446</v>
      </c>
      <c r="D3042" s="381">
        <v>4.22</v>
      </c>
    </row>
    <row r="3043" spans="1:4" s="380" customFormat="1" ht="12.75" x14ac:dyDescent="0.2">
      <c r="A3043" s="380">
        <v>3863</v>
      </c>
      <c r="B3043" s="380" t="s">
        <v>9304</v>
      </c>
      <c r="C3043" s="380" t="s">
        <v>6446</v>
      </c>
      <c r="D3043" s="381">
        <v>4.95</v>
      </c>
    </row>
    <row r="3044" spans="1:4" s="380" customFormat="1" ht="12.75" x14ac:dyDescent="0.2">
      <c r="A3044" s="380">
        <v>3864</v>
      </c>
      <c r="B3044" s="380" t="s">
        <v>9305</v>
      </c>
      <c r="C3044" s="380" t="s">
        <v>6446</v>
      </c>
      <c r="D3044" s="381">
        <v>12.9</v>
      </c>
    </row>
    <row r="3045" spans="1:4" s="380" customFormat="1" ht="12.75" x14ac:dyDescent="0.2">
      <c r="A3045" s="380">
        <v>3865</v>
      </c>
      <c r="B3045" s="380" t="s">
        <v>9306</v>
      </c>
      <c r="C3045" s="380" t="s">
        <v>6446</v>
      </c>
      <c r="D3045" s="381">
        <v>22.44</v>
      </c>
    </row>
    <row r="3046" spans="1:4" s="380" customFormat="1" ht="12.75" x14ac:dyDescent="0.2">
      <c r="A3046" s="380">
        <v>3866</v>
      </c>
      <c r="B3046" s="380" t="s">
        <v>9307</v>
      </c>
      <c r="C3046" s="380" t="s">
        <v>6446</v>
      </c>
      <c r="D3046" s="381">
        <v>51.36</v>
      </c>
    </row>
    <row r="3047" spans="1:4" s="380" customFormat="1" ht="12.75" x14ac:dyDescent="0.2">
      <c r="A3047" s="380">
        <v>3902</v>
      </c>
      <c r="B3047" s="380" t="s">
        <v>9308</v>
      </c>
      <c r="C3047" s="380" t="s">
        <v>6446</v>
      </c>
      <c r="D3047" s="381">
        <v>24.98</v>
      </c>
    </row>
    <row r="3048" spans="1:4" s="380" customFormat="1" ht="12.75" x14ac:dyDescent="0.2">
      <c r="A3048" s="380">
        <v>3878</v>
      </c>
      <c r="B3048" s="380" t="s">
        <v>9309</v>
      </c>
      <c r="C3048" s="380" t="s">
        <v>6446</v>
      </c>
      <c r="D3048" s="381">
        <v>7.89</v>
      </c>
    </row>
    <row r="3049" spans="1:4" s="380" customFormat="1" ht="12.75" x14ac:dyDescent="0.2">
      <c r="A3049" s="380">
        <v>3877</v>
      </c>
      <c r="B3049" s="380" t="s">
        <v>9310</v>
      </c>
      <c r="C3049" s="380" t="s">
        <v>6446</v>
      </c>
      <c r="D3049" s="381">
        <v>7.21</v>
      </c>
    </row>
    <row r="3050" spans="1:4" s="380" customFormat="1" ht="12.75" x14ac:dyDescent="0.2">
      <c r="A3050" s="380">
        <v>3879</v>
      </c>
      <c r="B3050" s="380" t="s">
        <v>9311</v>
      </c>
      <c r="C3050" s="380" t="s">
        <v>6446</v>
      </c>
      <c r="D3050" s="381">
        <v>15.92</v>
      </c>
    </row>
    <row r="3051" spans="1:4" s="380" customFormat="1" ht="12.75" x14ac:dyDescent="0.2">
      <c r="A3051" s="380">
        <v>3880</v>
      </c>
      <c r="B3051" s="380" t="s">
        <v>9312</v>
      </c>
      <c r="C3051" s="380" t="s">
        <v>6446</v>
      </c>
      <c r="D3051" s="381">
        <v>35.92</v>
      </c>
    </row>
    <row r="3052" spans="1:4" s="380" customFormat="1" ht="12.75" x14ac:dyDescent="0.2">
      <c r="A3052" s="380">
        <v>12892</v>
      </c>
      <c r="B3052" s="380" t="s">
        <v>9313</v>
      </c>
      <c r="C3052" s="380" t="s">
        <v>6896</v>
      </c>
      <c r="D3052" s="381">
        <v>13.27</v>
      </c>
    </row>
    <row r="3053" spans="1:4" s="380" customFormat="1" ht="12.75" x14ac:dyDescent="0.2">
      <c r="A3053" s="380">
        <v>3883</v>
      </c>
      <c r="B3053" s="380" t="s">
        <v>9314</v>
      </c>
      <c r="C3053" s="380" t="s">
        <v>6446</v>
      </c>
      <c r="D3053" s="381">
        <v>1.66</v>
      </c>
    </row>
    <row r="3054" spans="1:4" s="380" customFormat="1" ht="12.75" x14ac:dyDescent="0.2">
      <c r="A3054" s="380">
        <v>3876</v>
      </c>
      <c r="B3054" s="380" t="s">
        <v>9315</v>
      </c>
      <c r="C3054" s="380" t="s">
        <v>6446</v>
      </c>
      <c r="D3054" s="381">
        <v>4.1500000000000004</v>
      </c>
    </row>
    <row r="3055" spans="1:4" s="380" customFormat="1" ht="12.75" x14ac:dyDescent="0.2">
      <c r="A3055" s="380">
        <v>3884</v>
      </c>
      <c r="B3055" s="380" t="s">
        <v>9316</v>
      </c>
      <c r="C3055" s="380" t="s">
        <v>6446</v>
      </c>
      <c r="D3055" s="381">
        <v>2.48</v>
      </c>
    </row>
    <row r="3056" spans="1:4" s="380" customFormat="1" ht="12.75" x14ac:dyDescent="0.2">
      <c r="A3056" s="380">
        <v>3837</v>
      </c>
      <c r="B3056" s="380" t="s">
        <v>9317</v>
      </c>
      <c r="C3056" s="380" t="s">
        <v>6446</v>
      </c>
      <c r="D3056" s="381">
        <v>51.67</v>
      </c>
    </row>
    <row r="3057" spans="1:4" s="380" customFormat="1" ht="12.75" x14ac:dyDescent="0.2">
      <c r="A3057" s="380">
        <v>3845</v>
      </c>
      <c r="B3057" s="380" t="s">
        <v>9318</v>
      </c>
      <c r="C3057" s="380" t="s">
        <v>6446</v>
      </c>
      <c r="D3057" s="381">
        <v>18.87</v>
      </c>
    </row>
    <row r="3058" spans="1:4" s="380" customFormat="1" ht="12.75" x14ac:dyDescent="0.2">
      <c r="A3058" s="380">
        <v>11045</v>
      </c>
      <c r="B3058" s="380" t="s">
        <v>9319</v>
      </c>
      <c r="C3058" s="380" t="s">
        <v>6446</v>
      </c>
      <c r="D3058" s="381">
        <v>36.409999999999997</v>
      </c>
    </row>
    <row r="3059" spans="1:4" s="380" customFormat="1" ht="12.75" x14ac:dyDescent="0.2">
      <c r="A3059" s="380">
        <v>20170</v>
      </c>
      <c r="B3059" s="380" t="s">
        <v>13126</v>
      </c>
      <c r="C3059" s="380" t="s">
        <v>6446</v>
      </c>
      <c r="D3059" s="381">
        <v>13.72</v>
      </c>
    </row>
    <row r="3060" spans="1:4" s="380" customFormat="1" ht="12.75" x14ac:dyDescent="0.2">
      <c r="A3060" s="380">
        <v>20171</v>
      </c>
      <c r="B3060" s="380" t="s">
        <v>13127</v>
      </c>
      <c r="C3060" s="380" t="s">
        <v>6446</v>
      </c>
      <c r="D3060" s="381">
        <v>40.75</v>
      </c>
    </row>
    <row r="3061" spans="1:4" s="380" customFormat="1" ht="12.75" x14ac:dyDescent="0.2">
      <c r="A3061" s="380">
        <v>20167</v>
      </c>
      <c r="B3061" s="380" t="s">
        <v>13128</v>
      </c>
      <c r="C3061" s="380" t="s">
        <v>6446</v>
      </c>
      <c r="D3061" s="381">
        <v>5.09</v>
      </c>
    </row>
    <row r="3062" spans="1:4" s="380" customFormat="1" ht="12.75" x14ac:dyDescent="0.2">
      <c r="A3062" s="380">
        <v>20168</v>
      </c>
      <c r="B3062" s="380" t="s">
        <v>13129</v>
      </c>
      <c r="C3062" s="380" t="s">
        <v>6446</v>
      </c>
      <c r="D3062" s="381">
        <v>7.99</v>
      </c>
    </row>
    <row r="3063" spans="1:4" s="380" customFormat="1" ht="12.75" x14ac:dyDescent="0.2">
      <c r="A3063" s="380">
        <v>20169</v>
      </c>
      <c r="B3063" s="380" t="s">
        <v>13130</v>
      </c>
      <c r="C3063" s="380" t="s">
        <v>6446</v>
      </c>
      <c r="D3063" s="381">
        <v>11.31</v>
      </c>
    </row>
    <row r="3064" spans="1:4" s="380" customFormat="1" ht="12.75" x14ac:dyDescent="0.2">
      <c r="A3064" s="380">
        <v>3899</v>
      </c>
      <c r="B3064" s="380" t="s">
        <v>9320</v>
      </c>
      <c r="C3064" s="380" t="s">
        <v>6446</v>
      </c>
      <c r="D3064" s="381">
        <v>5.99</v>
      </c>
    </row>
    <row r="3065" spans="1:4" s="380" customFormat="1" ht="12.75" x14ac:dyDescent="0.2">
      <c r="A3065" s="380">
        <v>38676</v>
      </c>
      <c r="B3065" s="380" t="s">
        <v>9321</v>
      </c>
      <c r="C3065" s="380" t="s">
        <v>6446</v>
      </c>
      <c r="D3065" s="381">
        <v>28.99</v>
      </c>
    </row>
    <row r="3066" spans="1:4" s="380" customFormat="1" ht="12.75" x14ac:dyDescent="0.2">
      <c r="A3066" s="380">
        <v>3897</v>
      </c>
      <c r="B3066" s="380" t="s">
        <v>9322</v>
      </c>
      <c r="C3066" s="380" t="s">
        <v>6446</v>
      </c>
      <c r="D3066" s="381">
        <v>1.26</v>
      </c>
    </row>
    <row r="3067" spans="1:4" s="380" customFormat="1" ht="12.75" x14ac:dyDescent="0.2">
      <c r="A3067" s="380">
        <v>3875</v>
      </c>
      <c r="B3067" s="380" t="s">
        <v>9323</v>
      </c>
      <c r="C3067" s="380" t="s">
        <v>6446</v>
      </c>
      <c r="D3067" s="381">
        <v>2.73</v>
      </c>
    </row>
    <row r="3068" spans="1:4" s="380" customFormat="1" ht="12.75" x14ac:dyDescent="0.2">
      <c r="A3068" s="380">
        <v>3898</v>
      </c>
      <c r="B3068" s="380" t="s">
        <v>9324</v>
      </c>
      <c r="C3068" s="380" t="s">
        <v>6446</v>
      </c>
      <c r="D3068" s="381">
        <v>5.16</v>
      </c>
    </row>
    <row r="3069" spans="1:4" s="380" customFormat="1" ht="12.75" x14ac:dyDescent="0.2">
      <c r="A3069" s="380">
        <v>3855</v>
      </c>
      <c r="B3069" s="380" t="s">
        <v>9325</v>
      </c>
      <c r="C3069" s="380" t="s">
        <v>6446</v>
      </c>
      <c r="D3069" s="381">
        <v>5.51</v>
      </c>
    </row>
    <row r="3070" spans="1:4" s="380" customFormat="1" ht="12.75" x14ac:dyDescent="0.2">
      <c r="A3070" s="380">
        <v>3874</v>
      </c>
      <c r="B3070" s="380" t="s">
        <v>9326</v>
      </c>
      <c r="C3070" s="380" t="s">
        <v>6446</v>
      </c>
      <c r="D3070" s="381">
        <v>5.85</v>
      </c>
    </row>
    <row r="3071" spans="1:4" s="380" customFormat="1" ht="12.75" x14ac:dyDescent="0.2">
      <c r="A3071" s="380">
        <v>3870</v>
      </c>
      <c r="B3071" s="380" t="s">
        <v>9327</v>
      </c>
      <c r="C3071" s="380" t="s">
        <v>6446</v>
      </c>
      <c r="D3071" s="381">
        <v>7.27</v>
      </c>
    </row>
    <row r="3072" spans="1:4" s="380" customFormat="1" ht="12.75" x14ac:dyDescent="0.2">
      <c r="A3072" s="380">
        <v>38678</v>
      </c>
      <c r="B3072" s="380" t="s">
        <v>9328</v>
      </c>
      <c r="C3072" s="380" t="s">
        <v>6446</v>
      </c>
      <c r="D3072" s="381">
        <v>19.78</v>
      </c>
    </row>
    <row r="3073" spans="1:4" s="380" customFormat="1" ht="12.75" x14ac:dyDescent="0.2">
      <c r="A3073" s="380">
        <v>3859</v>
      </c>
      <c r="B3073" s="380" t="s">
        <v>9329</v>
      </c>
      <c r="C3073" s="380" t="s">
        <v>6446</v>
      </c>
      <c r="D3073" s="381">
        <v>1.46</v>
      </c>
    </row>
    <row r="3074" spans="1:4" s="380" customFormat="1" ht="12.75" x14ac:dyDescent="0.2">
      <c r="A3074" s="380">
        <v>3856</v>
      </c>
      <c r="B3074" s="380" t="s">
        <v>9330</v>
      </c>
      <c r="C3074" s="380" t="s">
        <v>6446</v>
      </c>
      <c r="D3074" s="381">
        <v>1.86</v>
      </c>
    </row>
    <row r="3075" spans="1:4" s="380" customFormat="1" ht="12.75" x14ac:dyDescent="0.2">
      <c r="A3075" s="380">
        <v>3906</v>
      </c>
      <c r="B3075" s="380" t="s">
        <v>9331</v>
      </c>
      <c r="C3075" s="380" t="s">
        <v>6446</v>
      </c>
      <c r="D3075" s="381">
        <v>1.75</v>
      </c>
    </row>
    <row r="3076" spans="1:4" s="380" customFormat="1" ht="12.75" x14ac:dyDescent="0.2">
      <c r="A3076" s="380">
        <v>3860</v>
      </c>
      <c r="B3076" s="380" t="s">
        <v>9332</v>
      </c>
      <c r="C3076" s="380" t="s">
        <v>6446</v>
      </c>
      <c r="D3076" s="381">
        <v>5.75</v>
      </c>
    </row>
    <row r="3077" spans="1:4" s="380" customFormat="1" ht="12.75" x14ac:dyDescent="0.2">
      <c r="A3077" s="380">
        <v>3905</v>
      </c>
      <c r="B3077" s="380" t="s">
        <v>9333</v>
      </c>
      <c r="C3077" s="380" t="s">
        <v>6446</v>
      </c>
      <c r="D3077" s="381">
        <v>12.73</v>
      </c>
    </row>
    <row r="3078" spans="1:4" s="380" customFormat="1" ht="12.75" x14ac:dyDescent="0.2">
      <c r="A3078" s="380">
        <v>3871</v>
      </c>
      <c r="B3078" s="380" t="s">
        <v>9334</v>
      </c>
      <c r="C3078" s="380" t="s">
        <v>6446</v>
      </c>
      <c r="D3078" s="381">
        <v>26.42</v>
      </c>
    </row>
    <row r="3079" spans="1:4" s="380" customFormat="1" ht="12.75" x14ac:dyDescent="0.2">
      <c r="A3079" s="380">
        <v>37429</v>
      </c>
      <c r="B3079" s="380" t="s">
        <v>9335</v>
      </c>
      <c r="C3079" s="380" t="s">
        <v>6446</v>
      </c>
      <c r="D3079" s="382">
        <v>3178.65</v>
      </c>
    </row>
    <row r="3080" spans="1:4" s="380" customFormat="1" ht="12.75" x14ac:dyDescent="0.2">
      <c r="A3080" s="380">
        <v>37426</v>
      </c>
      <c r="B3080" s="380" t="s">
        <v>9336</v>
      </c>
      <c r="C3080" s="380" t="s">
        <v>6446</v>
      </c>
      <c r="D3080" s="381">
        <v>30.57</v>
      </c>
    </row>
    <row r="3081" spans="1:4" s="380" customFormat="1" ht="12.75" x14ac:dyDescent="0.2">
      <c r="A3081" s="380">
        <v>37427</v>
      </c>
      <c r="B3081" s="380" t="s">
        <v>9337</v>
      </c>
      <c r="C3081" s="380" t="s">
        <v>6446</v>
      </c>
      <c r="D3081" s="381">
        <v>72.94</v>
      </c>
    </row>
    <row r="3082" spans="1:4" s="380" customFormat="1" ht="12.75" x14ac:dyDescent="0.2">
      <c r="A3082" s="380">
        <v>37424</v>
      </c>
      <c r="B3082" s="380" t="s">
        <v>9338</v>
      </c>
      <c r="C3082" s="380" t="s">
        <v>6446</v>
      </c>
      <c r="D3082" s="381">
        <v>14.05</v>
      </c>
    </row>
    <row r="3083" spans="1:4" s="380" customFormat="1" ht="12.75" x14ac:dyDescent="0.2">
      <c r="A3083" s="380">
        <v>37428</v>
      </c>
      <c r="B3083" s="380" t="s">
        <v>9339</v>
      </c>
      <c r="C3083" s="380" t="s">
        <v>6446</v>
      </c>
      <c r="D3083" s="381">
        <v>251.36</v>
      </c>
    </row>
    <row r="3084" spans="1:4" s="380" customFormat="1" ht="12.75" x14ac:dyDescent="0.2">
      <c r="A3084" s="380">
        <v>37425</v>
      </c>
      <c r="B3084" s="380" t="s">
        <v>9340</v>
      </c>
      <c r="C3084" s="380" t="s">
        <v>6446</v>
      </c>
      <c r="D3084" s="381">
        <v>15.14</v>
      </c>
    </row>
    <row r="3085" spans="1:4" s="380" customFormat="1" ht="12.75" x14ac:dyDescent="0.2">
      <c r="A3085" s="380">
        <v>11519</v>
      </c>
      <c r="B3085" s="380" t="s">
        <v>13131</v>
      </c>
      <c r="C3085" s="380" t="s">
        <v>6896</v>
      </c>
      <c r="D3085" s="381">
        <v>40.76</v>
      </c>
    </row>
    <row r="3086" spans="1:4" s="380" customFormat="1" ht="12.75" x14ac:dyDescent="0.2">
      <c r="A3086" s="380">
        <v>11520</v>
      </c>
      <c r="B3086" s="380" t="s">
        <v>9341</v>
      </c>
      <c r="C3086" s="380" t="s">
        <v>6896</v>
      </c>
      <c r="D3086" s="381">
        <v>18.850000000000001</v>
      </c>
    </row>
    <row r="3087" spans="1:4" s="380" customFormat="1" ht="12.75" x14ac:dyDescent="0.2">
      <c r="A3087" s="380">
        <v>11518</v>
      </c>
      <c r="B3087" s="380" t="s">
        <v>13132</v>
      </c>
      <c r="C3087" s="380" t="s">
        <v>6896</v>
      </c>
      <c r="D3087" s="381">
        <v>68.52</v>
      </c>
    </row>
    <row r="3088" spans="1:4" s="380" customFormat="1" ht="12.75" x14ac:dyDescent="0.2">
      <c r="A3088" s="380">
        <v>38473</v>
      </c>
      <c r="B3088" s="380" t="s">
        <v>9342</v>
      </c>
      <c r="C3088" s="380" t="s">
        <v>6446</v>
      </c>
      <c r="D3088" s="381">
        <v>130.78</v>
      </c>
    </row>
    <row r="3089" spans="1:4" s="380" customFormat="1" ht="12.75" x14ac:dyDescent="0.2">
      <c r="A3089" s="380">
        <v>4244</v>
      </c>
      <c r="B3089" s="380" t="s">
        <v>9343</v>
      </c>
      <c r="C3089" s="380" t="s">
        <v>6456</v>
      </c>
      <c r="D3089" s="381">
        <v>16.899999999999999</v>
      </c>
    </row>
    <row r="3090" spans="1:4" s="380" customFormat="1" ht="12.75" x14ac:dyDescent="0.2">
      <c r="A3090" s="380">
        <v>40977</v>
      </c>
      <c r="B3090" s="380" t="s">
        <v>9344</v>
      </c>
      <c r="C3090" s="380" t="s">
        <v>6627</v>
      </c>
      <c r="D3090" s="382">
        <v>3014.11</v>
      </c>
    </row>
    <row r="3091" spans="1:4" s="380" customFormat="1" ht="12.75" x14ac:dyDescent="0.2">
      <c r="A3091" s="380">
        <v>4115</v>
      </c>
      <c r="B3091" s="380" t="s">
        <v>9345</v>
      </c>
      <c r="C3091" s="380" t="s">
        <v>6465</v>
      </c>
      <c r="D3091" s="381">
        <v>21.82</v>
      </c>
    </row>
    <row r="3092" spans="1:4" s="380" customFormat="1" ht="12.75" x14ac:dyDescent="0.2">
      <c r="A3092" s="380">
        <v>4119</v>
      </c>
      <c r="B3092" s="380" t="s">
        <v>9346</v>
      </c>
      <c r="C3092" s="380" t="s">
        <v>6465</v>
      </c>
      <c r="D3092" s="381">
        <v>44.07</v>
      </c>
    </row>
    <row r="3093" spans="1:4" s="380" customFormat="1" ht="12.75" x14ac:dyDescent="0.2">
      <c r="A3093" s="380">
        <v>2794</v>
      </c>
      <c r="B3093" s="380" t="s">
        <v>9347</v>
      </c>
      <c r="C3093" s="380" t="s">
        <v>6465</v>
      </c>
      <c r="D3093" s="381">
        <v>116.91</v>
      </c>
    </row>
    <row r="3094" spans="1:4" s="380" customFormat="1" ht="12.75" x14ac:dyDescent="0.2">
      <c r="A3094" s="380">
        <v>2788</v>
      </c>
      <c r="B3094" s="380" t="s">
        <v>9348</v>
      </c>
      <c r="C3094" s="380" t="s">
        <v>6465</v>
      </c>
      <c r="D3094" s="381">
        <v>170.31</v>
      </c>
    </row>
    <row r="3095" spans="1:4" s="380" customFormat="1" ht="12.75" x14ac:dyDescent="0.2">
      <c r="A3095" s="380">
        <v>4006</v>
      </c>
      <c r="B3095" s="380" t="s">
        <v>9349</v>
      </c>
      <c r="C3095" s="380" t="s">
        <v>6624</v>
      </c>
      <c r="D3095" s="382">
        <v>1878.67</v>
      </c>
    </row>
    <row r="3096" spans="1:4" s="380" customFormat="1" ht="12.75" x14ac:dyDescent="0.2">
      <c r="A3096" s="380">
        <v>36151</v>
      </c>
      <c r="B3096" s="380" t="s">
        <v>9350</v>
      </c>
      <c r="C3096" s="380" t="s">
        <v>6446</v>
      </c>
      <c r="D3096" s="381">
        <v>29.5</v>
      </c>
    </row>
    <row r="3097" spans="1:4" s="380" customFormat="1" ht="12.75" x14ac:dyDescent="0.2">
      <c r="A3097" s="380">
        <v>37457</v>
      </c>
      <c r="B3097" s="380" t="s">
        <v>9351</v>
      </c>
      <c r="C3097" s="380" t="s">
        <v>6465</v>
      </c>
      <c r="D3097" s="381">
        <v>3.36</v>
      </c>
    </row>
    <row r="3098" spans="1:4" s="380" customFormat="1" ht="12.75" x14ac:dyDescent="0.2">
      <c r="A3098" s="380">
        <v>37456</v>
      </c>
      <c r="B3098" s="380" t="s">
        <v>9352</v>
      </c>
      <c r="C3098" s="380" t="s">
        <v>6465</v>
      </c>
      <c r="D3098" s="381">
        <v>1.77</v>
      </c>
    </row>
    <row r="3099" spans="1:4" s="380" customFormat="1" ht="12.75" x14ac:dyDescent="0.2">
      <c r="A3099" s="380">
        <v>37461</v>
      </c>
      <c r="B3099" s="380" t="s">
        <v>9353</v>
      </c>
      <c r="C3099" s="380" t="s">
        <v>6465</v>
      </c>
      <c r="D3099" s="381">
        <v>12.49</v>
      </c>
    </row>
    <row r="3100" spans="1:4" s="380" customFormat="1" ht="12.75" x14ac:dyDescent="0.2">
      <c r="A3100" s="380">
        <v>37460</v>
      </c>
      <c r="B3100" s="380" t="s">
        <v>9354</v>
      </c>
      <c r="C3100" s="380" t="s">
        <v>6465</v>
      </c>
      <c r="D3100" s="381">
        <v>17.059999999999999</v>
      </c>
    </row>
    <row r="3101" spans="1:4" s="380" customFormat="1" ht="12.75" x14ac:dyDescent="0.2">
      <c r="A3101" s="380">
        <v>37458</v>
      </c>
      <c r="B3101" s="380" t="s">
        <v>9355</v>
      </c>
      <c r="C3101" s="380" t="s">
        <v>6465</v>
      </c>
      <c r="D3101" s="381">
        <v>5</v>
      </c>
    </row>
    <row r="3102" spans="1:4" s="380" customFormat="1" ht="12.75" x14ac:dyDescent="0.2">
      <c r="A3102" s="380">
        <v>37454</v>
      </c>
      <c r="B3102" s="380" t="s">
        <v>9356</v>
      </c>
      <c r="C3102" s="380" t="s">
        <v>6465</v>
      </c>
      <c r="D3102" s="381">
        <v>1.31</v>
      </c>
    </row>
    <row r="3103" spans="1:4" s="380" customFormat="1" ht="12.75" x14ac:dyDescent="0.2">
      <c r="A3103" s="380">
        <v>37455</v>
      </c>
      <c r="B3103" s="380" t="s">
        <v>9357</v>
      </c>
      <c r="C3103" s="380" t="s">
        <v>6465</v>
      </c>
      <c r="D3103" s="381">
        <v>2.2000000000000002</v>
      </c>
    </row>
    <row r="3104" spans="1:4" s="380" customFormat="1" ht="12.75" x14ac:dyDescent="0.2">
      <c r="A3104" s="380">
        <v>37459</v>
      </c>
      <c r="B3104" s="380" t="s">
        <v>9358</v>
      </c>
      <c r="C3104" s="380" t="s">
        <v>6465</v>
      </c>
      <c r="D3104" s="381">
        <v>7.02</v>
      </c>
    </row>
    <row r="3105" spans="1:4" s="380" customFormat="1" ht="12.75" x14ac:dyDescent="0.2">
      <c r="A3105" s="380">
        <v>21029</v>
      </c>
      <c r="B3105" s="380" t="s">
        <v>9359</v>
      </c>
      <c r="C3105" s="380" t="s">
        <v>6446</v>
      </c>
      <c r="D3105" s="381">
        <v>260</v>
      </c>
    </row>
    <row r="3106" spans="1:4" s="380" customFormat="1" ht="12.75" x14ac:dyDescent="0.2">
      <c r="A3106" s="380">
        <v>21030</v>
      </c>
      <c r="B3106" s="380" t="s">
        <v>9360</v>
      </c>
      <c r="C3106" s="380" t="s">
        <v>6446</v>
      </c>
      <c r="D3106" s="381">
        <v>320.49</v>
      </c>
    </row>
    <row r="3107" spans="1:4" s="380" customFormat="1" ht="12.75" x14ac:dyDescent="0.2">
      <c r="A3107" s="380">
        <v>21031</v>
      </c>
      <c r="B3107" s="380" t="s">
        <v>9361</v>
      </c>
      <c r="C3107" s="380" t="s">
        <v>6446</v>
      </c>
      <c r="D3107" s="381">
        <v>399</v>
      </c>
    </row>
    <row r="3108" spans="1:4" s="380" customFormat="1" ht="12.75" x14ac:dyDescent="0.2">
      <c r="A3108" s="380">
        <v>21032</v>
      </c>
      <c r="B3108" s="380" t="s">
        <v>9362</v>
      </c>
      <c r="C3108" s="380" t="s">
        <v>6446</v>
      </c>
      <c r="D3108" s="381">
        <v>426.03</v>
      </c>
    </row>
    <row r="3109" spans="1:4" s="380" customFormat="1" ht="12.75" x14ac:dyDescent="0.2">
      <c r="A3109" s="380">
        <v>37527</v>
      </c>
      <c r="B3109" s="380" t="s">
        <v>9363</v>
      </c>
      <c r="C3109" s="380" t="s">
        <v>6446</v>
      </c>
      <c r="D3109" s="381">
        <v>384.85</v>
      </c>
    </row>
    <row r="3110" spans="1:4" s="380" customFormat="1" ht="12.75" x14ac:dyDescent="0.2">
      <c r="A3110" s="380">
        <v>37528</v>
      </c>
      <c r="B3110" s="380" t="s">
        <v>9364</v>
      </c>
      <c r="C3110" s="380" t="s">
        <v>6446</v>
      </c>
      <c r="D3110" s="381">
        <v>458.86</v>
      </c>
    </row>
    <row r="3111" spans="1:4" s="380" customFormat="1" ht="12.75" x14ac:dyDescent="0.2">
      <c r="A3111" s="380">
        <v>37529</v>
      </c>
      <c r="B3111" s="380" t="s">
        <v>9365</v>
      </c>
      <c r="C3111" s="380" t="s">
        <v>6446</v>
      </c>
      <c r="D3111" s="381">
        <v>463.36</v>
      </c>
    </row>
    <row r="3112" spans="1:4" s="380" customFormat="1" ht="12.75" x14ac:dyDescent="0.2">
      <c r="A3112" s="380">
        <v>37530</v>
      </c>
      <c r="B3112" s="380" t="s">
        <v>9366</v>
      </c>
      <c r="C3112" s="380" t="s">
        <v>6446</v>
      </c>
      <c r="D3112" s="381">
        <v>604.95000000000005</v>
      </c>
    </row>
    <row r="3113" spans="1:4" s="380" customFormat="1" ht="12.75" x14ac:dyDescent="0.2">
      <c r="A3113" s="380">
        <v>21034</v>
      </c>
      <c r="B3113" s="380" t="s">
        <v>9367</v>
      </c>
      <c r="C3113" s="380" t="s">
        <v>6446</v>
      </c>
      <c r="D3113" s="381">
        <v>516.13</v>
      </c>
    </row>
    <row r="3114" spans="1:4" s="380" customFormat="1" ht="12.75" x14ac:dyDescent="0.2">
      <c r="A3114" s="380">
        <v>37531</v>
      </c>
      <c r="B3114" s="380" t="s">
        <v>9368</v>
      </c>
      <c r="C3114" s="380" t="s">
        <v>6446</v>
      </c>
      <c r="D3114" s="381">
        <v>650</v>
      </c>
    </row>
    <row r="3115" spans="1:4" s="380" customFormat="1" ht="12.75" x14ac:dyDescent="0.2">
      <c r="A3115" s="380">
        <v>21036</v>
      </c>
      <c r="B3115" s="380" t="s">
        <v>9369</v>
      </c>
      <c r="C3115" s="380" t="s">
        <v>6446</v>
      </c>
      <c r="D3115" s="381">
        <v>790.29</v>
      </c>
    </row>
    <row r="3116" spans="1:4" s="380" customFormat="1" ht="12.75" x14ac:dyDescent="0.2">
      <c r="A3116" s="380">
        <v>21037</v>
      </c>
      <c r="B3116" s="380" t="s">
        <v>9370</v>
      </c>
      <c r="C3116" s="380" t="s">
        <v>6446</v>
      </c>
      <c r="D3116" s="381">
        <v>900.99</v>
      </c>
    </row>
    <row r="3117" spans="1:4" s="380" customFormat="1" ht="12.75" x14ac:dyDescent="0.2">
      <c r="A3117" s="380">
        <v>20185</v>
      </c>
      <c r="B3117" s="380" t="s">
        <v>9371</v>
      </c>
      <c r="C3117" s="380" t="s">
        <v>6465</v>
      </c>
      <c r="D3117" s="381">
        <v>20.309999999999999</v>
      </c>
    </row>
    <row r="3118" spans="1:4" s="380" customFormat="1" ht="12.75" x14ac:dyDescent="0.2">
      <c r="A3118" s="380">
        <v>20260</v>
      </c>
      <c r="B3118" s="380" t="s">
        <v>9372</v>
      </c>
      <c r="C3118" s="380" t="s">
        <v>6446</v>
      </c>
      <c r="D3118" s="381">
        <v>16.329999999999998</v>
      </c>
    </row>
    <row r="3119" spans="1:4" s="380" customFormat="1" ht="12.75" x14ac:dyDescent="0.2">
      <c r="A3119" s="380">
        <v>37523</v>
      </c>
      <c r="B3119" s="380" t="s">
        <v>9373</v>
      </c>
      <c r="C3119" s="380" t="s">
        <v>6446</v>
      </c>
      <c r="D3119" s="382">
        <v>519087.13</v>
      </c>
    </row>
    <row r="3120" spans="1:4" s="380" customFormat="1" ht="12.75" x14ac:dyDescent="0.2">
      <c r="A3120" s="380">
        <v>37515</v>
      </c>
      <c r="B3120" s="380" t="s">
        <v>9374</v>
      </c>
      <c r="C3120" s="380" t="s">
        <v>6446</v>
      </c>
      <c r="D3120" s="382">
        <v>461495</v>
      </c>
    </row>
    <row r="3121" spans="1:4" s="380" customFormat="1" ht="12.75" x14ac:dyDescent="0.2">
      <c r="A3121" s="380">
        <v>12899</v>
      </c>
      <c r="B3121" s="380" t="s">
        <v>9375</v>
      </c>
      <c r="C3121" s="380" t="s">
        <v>6446</v>
      </c>
      <c r="D3121" s="381">
        <v>88.26</v>
      </c>
    </row>
    <row r="3122" spans="1:4" s="380" customFormat="1" ht="12.75" x14ac:dyDescent="0.2">
      <c r="A3122" s="380">
        <v>12898</v>
      </c>
      <c r="B3122" s="380" t="s">
        <v>9376</v>
      </c>
      <c r="C3122" s="380" t="s">
        <v>6446</v>
      </c>
      <c r="D3122" s="381">
        <v>140</v>
      </c>
    </row>
    <row r="3123" spans="1:4" s="380" customFormat="1" ht="12.75" x14ac:dyDescent="0.2">
      <c r="A3123" s="380">
        <v>42528</v>
      </c>
      <c r="B3123" s="380" t="s">
        <v>9377</v>
      </c>
      <c r="C3123" s="380" t="s">
        <v>6447</v>
      </c>
      <c r="D3123" s="381">
        <v>6.62</v>
      </c>
    </row>
    <row r="3124" spans="1:4" s="380" customFormat="1" ht="12.75" x14ac:dyDescent="0.2">
      <c r="A3124" s="380">
        <v>39696</v>
      </c>
      <c r="B3124" s="380" t="s">
        <v>9378</v>
      </c>
      <c r="C3124" s="380" t="s">
        <v>6447</v>
      </c>
      <c r="D3124" s="381">
        <v>4.66</v>
      </c>
    </row>
    <row r="3125" spans="1:4" s="380" customFormat="1" ht="12.75" x14ac:dyDescent="0.2">
      <c r="A3125" s="380">
        <v>39700</v>
      </c>
      <c r="B3125" s="380" t="s">
        <v>9379</v>
      </c>
      <c r="C3125" s="380" t="s">
        <v>6447</v>
      </c>
      <c r="D3125" s="381">
        <v>20.18</v>
      </c>
    </row>
    <row r="3126" spans="1:4" s="380" customFormat="1" ht="12.75" x14ac:dyDescent="0.2">
      <c r="A3126" s="380">
        <v>11621</v>
      </c>
      <c r="B3126" s="380" t="s">
        <v>9380</v>
      </c>
      <c r="C3126" s="380" t="s">
        <v>6447</v>
      </c>
      <c r="D3126" s="381">
        <v>40.15</v>
      </c>
    </row>
    <row r="3127" spans="1:4" s="380" customFormat="1" ht="12.75" x14ac:dyDescent="0.2">
      <c r="A3127" s="380">
        <v>4014</v>
      </c>
      <c r="B3127" s="380" t="s">
        <v>9381</v>
      </c>
      <c r="C3127" s="380" t="s">
        <v>6447</v>
      </c>
      <c r="D3127" s="381">
        <v>41.54</v>
      </c>
    </row>
    <row r="3128" spans="1:4" s="380" customFormat="1" ht="12.75" x14ac:dyDescent="0.2">
      <c r="A3128" s="380">
        <v>4015</v>
      </c>
      <c r="B3128" s="380" t="s">
        <v>9382</v>
      </c>
      <c r="C3128" s="380" t="s">
        <v>6447</v>
      </c>
      <c r="D3128" s="381">
        <v>51.02</v>
      </c>
    </row>
    <row r="3129" spans="1:4" s="380" customFormat="1" ht="12.75" x14ac:dyDescent="0.2">
      <c r="A3129" s="380">
        <v>4017</v>
      </c>
      <c r="B3129" s="380" t="s">
        <v>9383</v>
      </c>
      <c r="C3129" s="380" t="s">
        <v>6447</v>
      </c>
      <c r="D3129" s="381">
        <v>74.23</v>
      </c>
    </row>
    <row r="3130" spans="1:4" s="380" customFormat="1" ht="12.75" x14ac:dyDescent="0.2">
      <c r="A3130" s="380">
        <v>4016</v>
      </c>
      <c r="B3130" s="380" t="s">
        <v>9384</v>
      </c>
      <c r="C3130" s="380" t="s">
        <v>6447</v>
      </c>
      <c r="D3130" s="381">
        <v>29.32</v>
      </c>
    </row>
    <row r="3131" spans="1:4" s="380" customFormat="1" ht="12.75" x14ac:dyDescent="0.2">
      <c r="A3131" s="380">
        <v>39699</v>
      </c>
      <c r="B3131" s="380" t="s">
        <v>9385</v>
      </c>
      <c r="C3131" s="380" t="s">
        <v>6447</v>
      </c>
      <c r="D3131" s="381">
        <v>18.75</v>
      </c>
    </row>
    <row r="3132" spans="1:4" s="380" customFormat="1" ht="12.75" x14ac:dyDescent="0.2">
      <c r="A3132" s="380">
        <v>38544</v>
      </c>
      <c r="B3132" s="380" t="s">
        <v>9386</v>
      </c>
      <c r="C3132" s="380" t="s">
        <v>6447</v>
      </c>
      <c r="D3132" s="381">
        <v>7.52</v>
      </c>
    </row>
    <row r="3133" spans="1:4" s="380" customFormat="1" ht="12.75" x14ac:dyDescent="0.2">
      <c r="A3133" s="380">
        <v>38545</v>
      </c>
      <c r="B3133" s="380" t="s">
        <v>9387</v>
      </c>
      <c r="C3133" s="380" t="s">
        <v>6447</v>
      </c>
      <c r="D3133" s="381">
        <v>4.83</v>
      </c>
    </row>
    <row r="3134" spans="1:4" s="380" customFormat="1" ht="12.75" x14ac:dyDescent="0.2">
      <c r="A3134" s="380">
        <v>42527</v>
      </c>
      <c r="B3134" s="380" t="s">
        <v>9388</v>
      </c>
      <c r="C3134" s="380" t="s">
        <v>6447</v>
      </c>
      <c r="D3134" s="381">
        <v>17.510000000000002</v>
      </c>
    </row>
    <row r="3135" spans="1:4" s="380" customFormat="1" ht="12.75" x14ac:dyDescent="0.2">
      <c r="A3135" s="380">
        <v>39323</v>
      </c>
      <c r="B3135" s="380" t="s">
        <v>9389</v>
      </c>
      <c r="C3135" s="380" t="s">
        <v>6447</v>
      </c>
      <c r="D3135" s="381">
        <v>18.440000000000001</v>
      </c>
    </row>
    <row r="3136" spans="1:4" s="380" customFormat="1" ht="12.75" x14ac:dyDescent="0.2">
      <c r="A3136" s="380">
        <v>626</v>
      </c>
      <c r="B3136" s="380" t="s">
        <v>9390</v>
      </c>
      <c r="C3136" s="380" t="s">
        <v>6462</v>
      </c>
      <c r="D3136" s="381">
        <v>16.11</v>
      </c>
    </row>
    <row r="3137" spans="1:4" s="380" customFormat="1" ht="12.75" x14ac:dyDescent="0.2">
      <c r="A3137" s="380">
        <v>25860</v>
      </c>
      <c r="B3137" s="380" t="s">
        <v>9391</v>
      </c>
      <c r="C3137" s="380" t="s">
        <v>6447</v>
      </c>
      <c r="D3137" s="381">
        <v>16.04</v>
      </c>
    </row>
    <row r="3138" spans="1:4" s="380" customFormat="1" ht="12.75" x14ac:dyDescent="0.2">
      <c r="A3138" s="380">
        <v>25861</v>
      </c>
      <c r="B3138" s="380" t="s">
        <v>9392</v>
      </c>
      <c r="C3138" s="380" t="s">
        <v>6447</v>
      </c>
      <c r="D3138" s="381">
        <v>24.21</v>
      </c>
    </row>
    <row r="3139" spans="1:4" s="380" customFormat="1" ht="12.75" x14ac:dyDescent="0.2">
      <c r="A3139" s="380">
        <v>25862</v>
      </c>
      <c r="B3139" s="380" t="s">
        <v>9393</v>
      </c>
      <c r="C3139" s="380" t="s">
        <v>6447</v>
      </c>
      <c r="D3139" s="381">
        <v>25.69</v>
      </c>
    </row>
    <row r="3140" spans="1:4" s="380" customFormat="1" ht="12.75" x14ac:dyDescent="0.2">
      <c r="A3140" s="380">
        <v>25863</v>
      </c>
      <c r="B3140" s="380" t="s">
        <v>9394</v>
      </c>
      <c r="C3140" s="380" t="s">
        <v>6447</v>
      </c>
      <c r="D3140" s="381">
        <v>32.119999999999997</v>
      </c>
    </row>
    <row r="3141" spans="1:4" s="380" customFormat="1" ht="12.75" x14ac:dyDescent="0.2">
      <c r="A3141" s="380">
        <v>25864</v>
      </c>
      <c r="B3141" s="380" t="s">
        <v>9395</v>
      </c>
      <c r="C3141" s="380" t="s">
        <v>6447</v>
      </c>
      <c r="D3141" s="381">
        <v>48.16</v>
      </c>
    </row>
    <row r="3142" spans="1:4" s="380" customFormat="1" ht="12.75" x14ac:dyDescent="0.2">
      <c r="A3142" s="380">
        <v>25865</v>
      </c>
      <c r="B3142" s="380" t="s">
        <v>9396</v>
      </c>
      <c r="C3142" s="380" t="s">
        <v>6447</v>
      </c>
      <c r="D3142" s="381">
        <v>64.52</v>
      </c>
    </row>
    <row r="3143" spans="1:4" s="380" customFormat="1" ht="12.75" x14ac:dyDescent="0.2">
      <c r="A3143" s="380">
        <v>25866</v>
      </c>
      <c r="B3143" s="380" t="s">
        <v>9397</v>
      </c>
      <c r="C3143" s="380" t="s">
        <v>6447</v>
      </c>
      <c r="D3143" s="381">
        <v>80.12</v>
      </c>
    </row>
    <row r="3144" spans="1:4" s="380" customFormat="1" ht="12.75" x14ac:dyDescent="0.2">
      <c r="A3144" s="380">
        <v>25868</v>
      </c>
      <c r="B3144" s="380" t="s">
        <v>9398</v>
      </c>
      <c r="C3144" s="380" t="s">
        <v>6447</v>
      </c>
      <c r="D3144" s="381">
        <v>17.88</v>
      </c>
    </row>
    <row r="3145" spans="1:4" s="380" customFormat="1" ht="12.75" x14ac:dyDescent="0.2">
      <c r="A3145" s="380">
        <v>25869</v>
      </c>
      <c r="B3145" s="380" t="s">
        <v>9399</v>
      </c>
      <c r="C3145" s="380" t="s">
        <v>6447</v>
      </c>
      <c r="D3145" s="381">
        <v>25.24</v>
      </c>
    </row>
    <row r="3146" spans="1:4" s="380" customFormat="1" ht="12.75" x14ac:dyDescent="0.2">
      <c r="A3146" s="380">
        <v>25870</v>
      </c>
      <c r="B3146" s="380" t="s">
        <v>9400</v>
      </c>
      <c r="C3146" s="380" t="s">
        <v>6447</v>
      </c>
      <c r="D3146" s="381">
        <v>28.61</v>
      </c>
    </row>
    <row r="3147" spans="1:4" s="380" customFormat="1" ht="12.75" x14ac:dyDescent="0.2">
      <c r="A3147" s="380">
        <v>25871</v>
      </c>
      <c r="B3147" s="380" t="s">
        <v>9401</v>
      </c>
      <c r="C3147" s="380" t="s">
        <v>6447</v>
      </c>
      <c r="D3147" s="381">
        <v>35.130000000000003</v>
      </c>
    </row>
    <row r="3148" spans="1:4" s="380" customFormat="1" ht="12.75" x14ac:dyDescent="0.2">
      <c r="A3148" s="380">
        <v>25867</v>
      </c>
      <c r="B3148" s="380" t="s">
        <v>9402</v>
      </c>
      <c r="C3148" s="380" t="s">
        <v>6447</v>
      </c>
      <c r="D3148" s="381">
        <v>52.01</v>
      </c>
    </row>
    <row r="3149" spans="1:4" s="380" customFormat="1" ht="12.75" x14ac:dyDescent="0.2">
      <c r="A3149" s="380">
        <v>25872</v>
      </c>
      <c r="B3149" s="380" t="s">
        <v>9403</v>
      </c>
      <c r="C3149" s="380" t="s">
        <v>6447</v>
      </c>
      <c r="D3149" s="381">
        <v>70.290000000000006</v>
      </c>
    </row>
    <row r="3150" spans="1:4" s="380" customFormat="1" ht="12.75" x14ac:dyDescent="0.2">
      <c r="A3150" s="380">
        <v>25873</v>
      </c>
      <c r="B3150" s="380" t="s">
        <v>9404</v>
      </c>
      <c r="C3150" s="380" t="s">
        <v>6447</v>
      </c>
      <c r="D3150" s="381">
        <v>87.66</v>
      </c>
    </row>
    <row r="3151" spans="1:4" s="380" customFormat="1" ht="12.75" x14ac:dyDescent="0.2">
      <c r="A3151" s="380">
        <v>11479</v>
      </c>
      <c r="B3151" s="380" t="s">
        <v>13133</v>
      </c>
      <c r="C3151" s="380" t="s">
        <v>6446</v>
      </c>
      <c r="D3151" s="381">
        <v>28.62</v>
      </c>
    </row>
    <row r="3152" spans="1:4" s="380" customFormat="1" ht="12.75" x14ac:dyDescent="0.2">
      <c r="A3152" s="380">
        <v>11481</v>
      </c>
      <c r="B3152" s="380" t="s">
        <v>13134</v>
      </c>
      <c r="C3152" s="380" t="s">
        <v>6446</v>
      </c>
      <c r="D3152" s="381">
        <v>25.89</v>
      </c>
    </row>
    <row r="3153" spans="1:4" s="380" customFormat="1" ht="12.75" x14ac:dyDescent="0.2">
      <c r="A3153" s="380">
        <v>43609</v>
      </c>
      <c r="B3153" s="380" t="s">
        <v>13135</v>
      </c>
      <c r="C3153" s="380" t="s">
        <v>6446</v>
      </c>
      <c r="D3153" s="381">
        <v>25.89</v>
      </c>
    </row>
    <row r="3154" spans="1:4" s="380" customFormat="1" ht="12.75" x14ac:dyDescent="0.2">
      <c r="A3154" s="380">
        <v>11478</v>
      </c>
      <c r="B3154" s="380" t="s">
        <v>13136</v>
      </c>
      <c r="C3154" s="380" t="s">
        <v>6446</v>
      </c>
      <c r="D3154" s="381">
        <v>49.11</v>
      </c>
    </row>
    <row r="3155" spans="1:4" s="380" customFormat="1" ht="12.75" x14ac:dyDescent="0.2">
      <c r="A3155" s="380">
        <v>43608</v>
      </c>
      <c r="B3155" s="380" t="s">
        <v>13137</v>
      </c>
      <c r="C3155" s="380" t="s">
        <v>6446</v>
      </c>
      <c r="D3155" s="381">
        <v>37.47</v>
      </c>
    </row>
    <row r="3156" spans="1:4" s="380" customFormat="1" ht="12.75" x14ac:dyDescent="0.2">
      <c r="A3156" s="380">
        <v>11476</v>
      </c>
      <c r="B3156" s="380" t="s">
        <v>13138</v>
      </c>
      <c r="C3156" s="380" t="s">
        <v>6446</v>
      </c>
      <c r="D3156" s="381">
        <v>37.47</v>
      </c>
    </row>
    <row r="3157" spans="1:4" s="380" customFormat="1" ht="12.75" x14ac:dyDescent="0.2">
      <c r="A3157" s="380">
        <v>40637</v>
      </c>
      <c r="B3157" s="380" t="s">
        <v>9405</v>
      </c>
      <c r="C3157" s="380" t="s">
        <v>6446</v>
      </c>
      <c r="D3157" s="382">
        <v>750683.68</v>
      </c>
    </row>
    <row r="3158" spans="1:4" s="380" customFormat="1" ht="12.75" x14ac:dyDescent="0.2">
      <c r="A3158" s="380">
        <v>13836</v>
      </c>
      <c r="B3158" s="380" t="s">
        <v>9406</v>
      </c>
      <c r="C3158" s="380" t="s">
        <v>6446</v>
      </c>
      <c r="D3158" s="382">
        <v>62690.2</v>
      </c>
    </row>
    <row r="3159" spans="1:4" s="380" customFormat="1" ht="12.75" x14ac:dyDescent="0.2">
      <c r="A3159" s="380">
        <v>14534</v>
      </c>
      <c r="B3159" s="380" t="s">
        <v>9407</v>
      </c>
      <c r="C3159" s="380" t="s">
        <v>6446</v>
      </c>
      <c r="D3159" s="382">
        <v>26243.78</v>
      </c>
    </row>
    <row r="3160" spans="1:4" s="380" customFormat="1" ht="12.75" x14ac:dyDescent="0.2">
      <c r="A3160" s="380">
        <v>14619</v>
      </c>
      <c r="B3160" s="380" t="s">
        <v>9408</v>
      </c>
      <c r="C3160" s="380" t="s">
        <v>6446</v>
      </c>
      <c r="D3160" s="382">
        <v>13061.02</v>
      </c>
    </row>
    <row r="3161" spans="1:4" s="380" customFormat="1" ht="12.75" x14ac:dyDescent="0.2">
      <c r="A3161" s="380">
        <v>14535</v>
      </c>
      <c r="B3161" s="380" t="s">
        <v>9409</v>
      </c>
      <c r="C3161" s="380" t="s">
        <v>6446</v>
      </c>
      <c r="D3161" s="382">
        <v>260471.99</v>
      </c>
    </row>
    <row r="3162" spans="1:4" s="380" customFormat="1" ht="12.75" x14ac:dyDescent="0.2">
      <c r="A3162" s="380">
        <v>39813</v>
      </c>
      <c r="B3162" s="380" t="s">
        <v>9410</v>
      </c>
      <c r="C3162" s="380" t="s">
        <v>6446</v>
      </c>
      <c r="D3162" s="382">
        <v>25604.76</v>
      </c>
    </row>
    <row r="3163" spans="1:4" s="380" customFormat="1" ht="12.75" x14ac:dyDescent="0.2">
      <c r="A3163" s="380">
        <v>40403</v>
      </c>
      <c r="B3163" s="380" t="s">
        <v>9411</v>
      </c>
      <c r="C3163" s="380" t="s">
        <v>6446</v>
      </c>
      <c r="D3163" s="381">
        <v>533.87</v>
      </c>
    </row>
    <row r="3164" spans="1:4" s="380" customFormat="1" ht="12.75" x14ac:dyDescent="0.2">
      <c r="A3164" s="380">
        <v>12868</v>
      </c>
      <c r="B3164" s="380" t="s">
        <v>9412</v>
      </c>
      <c r="C3164" s="380" t="s">
        <v>6456</v>
      </c>
      <c r="D3164" s="381">
        <v>17.899999999999999</v>
      </c>
    </row>
    <row r="3165" spans="1:4" s="380" customFormat="1" ht="12.75" x14ac:dyDescent="0.2">
      <c r="A3165" s="380">
        <v>40916</v>
      </c>
      <c r="B3165" s="380" t="s">
        <v>9413</v>
      </c>
      <c r="C3165" s="380" t="s">
        <v>6627</v>
      </c>
      <c r="D3165" s="382">
        <v>3191.12</v>
      </c>
    </row>
    <row r="3166" spans="1:4" s="380" customFormat="1" ht="12.75" x14ac:dyDescent="0.2">
      <c r="A3166" s="380">
        <v>4755</v>
      </c>
      <c r="B3166" s="380" t="s">
        <v>9414</v>
      </c>
      <c r="C3166" s="380" t="s">
        <v>6456</v>
      </c>
      <c r="D3166" s="381">
        <v>13.65</v>
      </c>
    </row>
    <row r="3167" spans="1:4" s="380" customFormat="1" ht="12.75" x14ac:dyDescent="0.2">
      <c r="A3167" s="380">
        <v>41067</v>
      </c>
      <c r="B3167" s="380" t="s">
        <v>9415</v>
      </c>
      <c r="C3167" s="380" t="s">
        <v>6627</v>
      </c>
      <c r="D3167" s="382">
        <v>2434.2399999999998</v>
      </c>
    </row>
    <row r="3168" spans="1:4" s="380" customFormat="1" ht="12.75" x14ac:dyDescent="0.2">
      <c r="A3168" s="380">
        <v>38463</v>
      </c>
      <c r="B3168" s="380" t="s">
        <v>9416</v>
      </c>
      <c r="C3168" s="380" t="s">
        <v>6446</v>
      </c>
      <c r="D3168" s="381">
        <v>31.77</v>
      </c>
    </row>
    <row r="3169" spans="1:4" s="380" customFormat="1" ht="12.75" x14ac:dyDescent="0.2">
      <c r="A3169" s="380">
        <v>40703</v>
      </c>
      <c r="B3169" s="380" t="s">
        <v>9417</v>
      </c>
      <c r="C3169" s="380" t="s">
        <v>6446</v>
      </c>
      <c r="D3169" s="382">
        <v>9483.98</v>
      </c>
    </row>
    <row r="3170" spans="1:4" s="380" customFormat="1" ht="12.75" x14ac:dyDescent="0.2">
      <c r="A3170" s="380">
        <v>14531</v>
      </c>
      <c r="B3170" s="380" t="s">
        <v>9418</v>
      </c>
      <c r="C3170" s="380" t="s">
        <v>6446</v>
      </c>
      <c r="D3170" s="382">
        <v>17681.71</v>
      </c>
    </row>
    <row r="3171" spans="1:4" s="380" customFormat="1" ht="12.75" x14ac:dyDescent="0.2">
      <c r="A3171" s="380">
        <v>36533</v>
      </c>
      <c r="B3171" s="380" t="s">
        <v>9419</v>
      </c>
      <c r="C3171" s="380" t="s">
        <v>6446</v>
      </c>
      <c r="D3171" s="382">
        <v>20347.13</v>
      </c>
    </row>
    <row r="3172" spans="1:4" s="380" customFormat="1" ht="12.75" x14ac:dyDescent="0.2">
      <c r="A3172" s="380">
        <v>11616</v>
      </c>
      <c r="B3172" s="380" t="s">
        <v>9420</v>
      </c>
      <c r="C3172" s="380" t="s">
        <v>6446</v>
      </c>
      <c r="D3172" s="382">
        <v>19217.560000000001</v>
      </c>
    </row>
    <row r="3173" spans="1:4" s="380" customFormat="1" ht="12.75" x14ac:dyDescent="0.2">
      <c r="A3173" s="380">
        <v>41898</v>
      </c>
      <c r="B3173" s="380" t="s">
        <v>9421</v>
      </c>
      <c r="C3173" s="380" t="s">
        <v>6446</v>
      </c>
      <c r="D3173" s="382">
        <v>21622.37</v>
      </c>
    </row>
    <row r="3174" spans="1:4" s="380" customFormat="1" ht="12.75" x14ac:dyDescent="0.2">
      <c r="A3174" s="380">
        <v>13447</v>
      </c>
      <c r="B3174" s="380" t="s">
        <v>9422</v>
      </c>
      <c r="C3174" s="380" t="s">
        <v>6446</v>
      </c>
      <c r="D3174" s="382">
        <v>39786.65</v>
      </c>
    </row>
    <row r="3175" spans="1:4" s="380" customFormat="1" ht="12.75" x14ac:dyDescent="0.2">
      <c r="A3175" s="380">
        <v>14529</v>
      </c>
      <c r="B3175" s="380" t="s">
        <v>9423</v>
      </c>
      <c r="C3175" s="380" t="s">
        <v>6446</v>
      </c>
      <c r="D3175" s="382">
        <v>22251.66</v>
      </c>
    </row>
    <row r="3176" spans="1:4" s="380" customFormat="1" ht="12.75" x14ac:dyDescent="0.2">
      <c r="A3176" s="380">
        <v>10747</v>
      </c>
      <c r="B3176" s="380" t="s">
        <v>9424</v>
      </c>
      <c r="C3176" s="380" t="s">
        <v>6446</v>
      </c>
      <c r="D3176" s="382">
        <v>21832.28</v>
      </c>
    </row>
    <row r="3177" spans="1:4" s="380" customFormat="1" ht="12.75" x14ac:dyDescent="0.2">
      <c r="A3177" s="380">
        <v>36141</v>
      </c>
      <c r="B3177" s="380" t="s">
        <v>9425</v>
      </c>
      <c r="C3177" s="380" t="s">
        <v>6446</v>
      </c>
      <c r="D3177" s="381">
        <v>39.82</v>
      </c>
    </row>
    <row r="3178" spans="1:4" s="380" customFormat="1" ht="12.75" x14ac:dyDescent="0.2">
      <c r="A3178" s="380">
        <v>39434</v>
      </c>
      <c r="B3178" s="380" t="s">
        <v>9426</v>
      </c>
      <c r="C3178" s="380" t="s">
        <v>6462</v>
      </c>
      <c r="D3178" s="381">
        <v>2.65</v>
      </c>
    </row>
    <row r="3179" spans="1:4" s="380" customFormat="1" ht="12.75" x14ac:dyDescent="0.2">
      <c r="A3179" s="380">
        <v>39433</v>
      </c>
      <c r="B3179" s="380" t="s">
        <v>9427</v>
      </c>
      <c r="C3179" s="380" t="s">
        <v>6462</v>
      </c>
      <c r="D3179" s="381">
        <v>1.9</v>
      </c>
    </row>
    <row r="3180" spans="1:4" s="380" customFormat="1" ht="12.75" x14ac:dyDescent="0.2">
      <c r="A3180" s="380">
        <v>4049</v>
      </c>
      <c r="B3180" s="380" t="s">
        <v>9428</v>
      </c>
      <c r="C3180" s="380" t="s">
        <v>6445</v>
      </c>
      <c r="D3180" s="381">
        <v>57.57</v>
      </c>
    </row>
    <row r="3181" spans="1:4" s="380" customFormat="1" ht="12.75" x14ac:dyDescent="0.2">
      <c r="A3181" s="380">
        <v>38120</v>
      </c>
      <c r="B3181" s="380" t="s">
        <v>9429</v>
      </c>
      <c r="C3181" s="380" t="s">
        <v>6462</v>
      </c>
      <c r="D3181" s="381">
        <v>114.65</v>
      </c>
    </row>
    <row r="3182" spans="1:4" s="380" customFormat="1" ht="12.75" x14ac:dyDescent="0.2">
      <c r="A3182" s="380">
        <v>38877</v>
      </c>
      <c r="B3182" s="380" t="s">
        <v>9430</v>
      </c>
      <c r="C3182" s="380" t="s">
        <v>6462</v>
      </c>
      <c r="D3182" s="381">
        <v>7.92</v>
      </c>
    </row>
    <row r="3183" spans="1:4" s="380" customFormat="1" ht="12.75" x14ac:dyDescent="0.2">
      <c r="A3183" s="380">
        <v>34546</v>
      </c>
      <c r="B3183" s="380" t="s">
        <v>9431</v>
      </c>
      <c r="C3183" s="380" t="s">
        <v>6462</v>
      </c>
      <c r="D3183" s="381">
        <v>7.97</v>
      </c>
    </row>
    <row r="3184" spans="1:4" s="380" customFormat="1" ht="12.75" x14ac:dyDescent="0.2">
      <c r="A3184" s="380">
        <v>10498</v>
      </c>
      <c r="B3184" s="380" t="s">
        <v>9432</v>
      </c>
      <c r="C3184" s="380" t="s">
        <v>6462</v>
      </c>
      <c r="D3184" s="381">
        <v>6.18</v>
      </c>
    </row>
    <row r="3185" spans="1:4" s="380" customFormat="1" ht="12.75" x14ac:dyDescent="0.2">
      <c r="A3185" s="380">
        <v>4823</v>
      </c>
      <c r="B3185" s="380" t="s">
        <v>9433</v>
      </c>
      <c r="C3185" s="380" t="s">
        <v>6462</v>
      </c>
      <c r="D3185" s="381">
        <v>34.479999999999997</v>
      </c>
    </row>
    <row r="3186" spans="1:4" s="380" customFormat="1" ht="12.75" x14ac:dyDescent="0.2">
      <c r="A3186" s="380">
        <v>41387</v>
      </c>
      <c r="B3186" s="380" t="s">
        <v>15123</v>
      </c>
      <c r="C3186" s="380" t="s">
        <v>6465</v>
      </c>
      <c r="D3186" s="381">
        <v>40.86</v>
      </c>
    </row>
    <row r="3187" spans="1:4" s="380" customFormat="1" ht="12.75" x14ac:dyDescent="0.2">
      <c r="A3187" s="380">
        <v>41388</v>
      </c>
      <c r="B3187" s="380" t="s">
        <v>15124</v>
      </c>
      <c r="C3187" s="380" t="s">
        <v>6465</v>
      </c>
      <c r="D3187" s="381">
        <v>49.03</v>
      </c>
    </row>
    <row r="3188" spans="1:4" s="380" customFormat="1" ht="12.75" x14ac:dyDescent="0.2">
      <c r="A3188" s="380">
        <v>41380</v>
      </c>
      <c r="B3188" s="380" t="s">
        <v>15125</v>
      </c>
      <c r="C3188" s="380" t="s">
        <v>6446</v>
      </c>
      <c r="D3188" s="381">
        <v>326.2</v>
      </c>
    </row>
    <row r="3189" spans="1:4" s="380" customFormat="1" ht="12.75" x14ac:dyDescent="0.2">
      <c r="A3189" s="380">
        <v>41381</v>
      </c>
      <c r="B3189" s="380" t="s">
        <v>15126</v>
      </c>
      <c r="C3189" s="380" t="s">
        <v>6446</v>
      </c>
      <c r="D3189" s="381">
        <v>341.74</v>
      </c>
    </row>
    <row r="3190" spans="1:4" s="380" customFormat="1" ht="12.75" x14ac:dyDescent="0.2">
      <c r="A3190" s="380">
        <v>41382</v>
      </c>
      <c r="B3190" s="380" t="s">
        <v>15127</v>
      </c>
      <c r="C3190" s="380" t="s">
        <v>6446</v>
      </c>
      <c r="D3190" s="381">
        <v>330.78</v>
      </c>
    </row>
    <row r="3191" spans="1:4" s="380" customFormat="1" ht="12.75" x14ac:dyDescent="0.2">
      <c r="A3191" s="380">
        <v>41383</v>
      </c>
      <c r="B3191" s="380" t="s">
        <v>15128</v>
      </c>
      <c r="C3191" s="380" t="s">
        <v>6446</v>
      </c>
      <c r="D3191" s="381">
        <v>448.97</v>
      </c>
    </row>
    <row r="3192" spans="1:4" s="380" customFormat="1" ht="12.75" x14ac:dyDescent="0.2">
      <c r="A3192" s="380">
        <v>41385</v>
      </c>
      <c r="B3192" s="380" t="s">
        <v>15129</v>
      </c>
      <c r="C3192" s="380" t="s">
        <v>6446</v>
      </c>
      <c r="D3192" s="381">
        <v>558.69000000000005</v>
      </c>
    </row>
    <row r="3193" spans="1:4" s="380" customFormat="1" ht="12.75" x14ac:dyDescent="0.2">
      <c r="A3193" s="380">
        <v>11079</v>
      </c>
      <c r="B3193" s="380" t="s">
        <v>9434</v>
      </c>
      <c r="C3193" s="380" t="s">
        <v>6624</v>
      </c>
      <c r="D3193" s="382">
        <v>2820.92</v>
      </c>
    </row>
    <row r="3194" spans="1:4" s="380" customFormat="1" ht="12.75" x14ac:dyDescent="0.2">
      <c r="A3194" s="380">
        <v>11082</v>
      </c>
      <c r="B3194" s="380" t="s">
        <v>9435</v>
      </c>
      <c r="C3194" s="380" t="s">
        <v>6624</v>
      </c>
      <c r="D3194" s="382">
        <v>2820.92</v>
      </c>
    </row>
    <row r="3195" spans="1:4" s="380" customFormat="1" ht="12.75" x14ac:dyDescent="0.2">
      <c r="A3195" s="380">
        <v>4058</v>
      </c>
      <c r="B3195" s="380" t="s">
        <v>9436</v>
      </c>
      <c r="C3195" s="380" t="s">
        <v>6456</v>
      </c>
      <c r="D3195" s="381">
        <v>19.850000000000001</v>
      </c>
    </row>
    <row r="3196" spans="1:4" s="380" customFormat="1" ht="12.75" x14ac:dyDescent="0.2">
      <c r="A3196" s="380">
        <v>40974</v>
      </c>
      <c r="B3196" s="380" t="s">
        <v>9437</v>
      </c>
      <c r="C3196" s="380" t="s">
        <v>6627</v>
      </c>
      <c r="D3196" s="382">
        <v>3538.15</v>
      </c>
    </row>
    <row r="3197" spans="1:4" s="380" customFormat="1" ht="12.75" x14ac:dyDescent="0.2">
      <c r="A3197" s="380">
        <v>34794</v>
      </c>
      <c r="B3197" s="380" t="s">
        <v>9438</v>
      </c>
      <c r="C3197" s="380" t="s">
        <v>6456</v>
      </c>
      <c r="D3197" s="381">
        <v>20.36</v>
      </c>
    </row>
    <row r="3198" spans="1:4" s="380" customFormat="1" ht="12.75" x14ac:dyDescent="0.2">
      <c r="A3198" s="380">
        <v>40925</v>
      </c>
      <c r="B3198" s="380" t="s">
        <v>9439</v>
      </c>
      <c r="C3198" s="380" t="s">
        <v>6627</v>
      </c>
      <c r="D3198" s="382">
        <v>3628.37</v>
      </c>
    </row>
    <row r="3199" spans="1:4" s="380" customFormat="1" ht="12.75" x14ac:dyDescent="0.2">
      <c r="A3199" s="380">
        <v>13741</v>
      </c>
      <c r="B3199" s="380" t="s">
        <v>9440</v>
      </c>
      <c r="C3199" s="380" t="s">
        <v>6446</v>
      </c>
      <c r="D3199" s="382">
        <v>2564.02</v>
      </c>
    </row>
    <row r="3200" spans="1:4" s="380" customFormat="1" ht="12.75" x14ac:dyDescent="0.2">
      <c r="A3200" s="380">
        <v>3288</v>
      </c>
      <c r="B3200" s="380" t="s">
        <v>9441</v>
      </c>
      <c r="C3200" s="380" t="s">
        <v>6465</v>
      </c>
      <c r="D3200" s="381">
        <v>5.81</v>
      </c>
    </row>
    <row r="3201" spans="1:4" s="380" customFormat="1" ht="12.75" x14ac:dyDescent="0.2">
      <c r="A3201" s="380">
        <v>13587</v>
      </c>
      <c r="B3201" s="380" t="s">
        <v>9442</v>
      </c>
      <c r="C3201" s="380" t="s">
        <v>6465</v>
      </c>
      <c r="D3201" s="381">
        <v>3.51</v>
      </c>
    </row>
    <row r="3202" spans="1:4" s="380" customFormat="1" ht="12.75" x14ac:dyDescent="0.2">
      <c r="A3202" s="380">
        <v>38598</v>
      </c>
      <c r="B3202" s="380" t="s">
        <v>9443</v>
      </c>
      <c r="C3202" s="380" t="s">
        <v>6446</v>
      </c>
      <c r="D3202" s="381">
        <v>2.97</v>
      </c>
    </row>
    <row r="3203" spans="1:4" s="380" customFormat="1" ht="12.75" x14ac:dyDescent="0.2">
      <c r="A3203" s="380">
        <v>38595</v>
      </c>
      <c r="B3203" s="380" t="s">
        <v>9444</v>
      </c>
      <c r="C3203" s="380" t="s">
        <v>6446</v>
      </c>
      <c r="D3203" s="381">
        <v>2.52</v>
      </c>
    </row>
    <row r="3204" spans="1:4" s="380" customFormat="1" ht="12.75" x14ac:dyDescent="0.2">
      <c r="A3204" s="380">
        <v>38592</v>
      </c>
      <c r="B3204" s="380" t="s">
        <v>9445</v>
      </c>
      <c r="C3204" s="380" t="s">
        <v>6446</v>
      </c>
      <c r="D3204" s="381">
        <v>2.54</v>
      </c>
    </row>
    <row r="3205" spans="1:4" s="380" customFormat="1" ht="12.75" x14ac:dyDescent="0.2">
      <c r="A3205" s="380">
        <v>38588</v>
      </c>
      <c r="B3205" s="380" t="s">
        <v>9446</v>
      </c>
      <c r="C3205" s="380" t="s">
        <v>6446</v>
      </c>
      <c r="D3205" s="381">
        <v>2.04</v>
      </c>
    </row>
    <row r="3206" spans="1:4" s="380" customFormat="1" ht="12.75" x14ac:dyDescent="0.2">
      <c r="A3206" s="380">
        <v>38593</v>
      </c>
      <c r="B3206" s="380" t="s">
        <v>9447</v>
      </c>
      <c r="C3206" s="380" t="s">
        <v>6446</v>
      </c>
      <c r="D3206" s="381">
        <v>2.81</v>
      </c>
    </row>
    <row r="3207" spans="1:4" s="380" customFormat="1" ht="12.75" x14ac:dyDescent="0.2">
      <c r="A3207" s="380">
        <v>38589</v>
      </c>
      <c r="B3207" s="380" t="s">
        <v>9448</v>
      </c>
      <c r="C3207" s="380" t="s">
        <v>6446</v>
      </c>
      <c r="D3207" s="381">
        <v>2.13</v>
      </c>
    </row>
    <row r="3208" spans="1:4" s="380" customFormat="1" ht="12.75" x14ac:dyDescent="0.2">
      <c r="A3208" s="380">
        <v>38594</v>
      </c>
      <c r="B3208" s="380" t="s">
        <v>9449</v>
      </c>
      <c r="C3208" s="380" t="s">
        <v>6446</v>
      </c>
      <c r="D3208" s="381">
        <v>4.43</v>
      </c>
    </row>
    <row r="3209" spans="1:4" s="380" customFormat="1" ht="12.75" x14ac:dyDescent="0.2">
      <c r="A3209" s="380">
        <v>34773</v>
      </c>
      <c r="B3209" s="380" t="s">
        <v>9450</v>
      </c>
      <c r="C3209" s="380" t="s">
        <v>6446</v>
      </c>
      <c r="D3209" s="381">
        <v>2.1</v>
      </c>
    </row>
    <row r="3210" spans="1:4" s="380" customFormat="1" ht="12.75" x14ac:dyDescent="0.2">
      <c r="A3210" s="380">
        <v>34769</v>
      </c>
      <c r="B3210" s="380" t="s">
        <v>9451</v>
      </c>
      <c r="C3210" s="380" t="s">
        <v>6446</v>
      </c>
      <c r="D3210" s="381">
        <v>2.6</v>
      </c>
    </row>
    <row r="3211" spans="1:4" s="380" customFormat="1" ht="12.75" x14ac:dyDescent="0.2">
      <c r="A3211" s="380">
        <v>34763</v>
      </c>
      <c r="B3211" s="380" t="s">
        <v>9452</v>
      </c>
      <c r="C3211" s="380" t="s">
        <v>6446</v>
      </c>
      <c r="D3211" s="381">
        <v>1.6</v>
      </c>
    </row>
    <row r="3212" spans="1:4" s="380" customFormat="1" ht="12.75" x14ac:dyDescent="0.2">
      <c r="A3212" s="380">
        <v>34774</v>
      </c>
      <c r="B3212" s="380" t="s">
        <v>9453</v>
      </c>
      <c r="C3212" s="380" t="s">
        <v>6446</v>
      </c>
      <c r="D3212" s="381">
        <v>1.99</v>
      </c>
    </row>
    <row r="3213" spans="1:4" s="380" customFormat="1" ht="12.75" x14ac:dyDescent="0.2">
      <c r="A3213" s="380">
        <v>34771</v>
      </c>
      <c r="B3213" s="380" t="s">
        <v>9454</v>
      </c>
      <c r="C3213" s="380" t="s">
        <v>6446</v>
      </c>
      <c r="D3213" s="381">
        <v>2.4</v>
      </c>
    </row>
    <row r="3214" spans="1:4" s="380" customFormat="1" ht="12.75" x14ac:dyDescent="0.2">
      <c r="A3214" s="380">
        <v>34764</v>
      </c>
      <c r="B3214" s="380" t="s">
        <v>9455</v>
      </c>
      <c r="C3214" s="380" t="s">
        <v>6446</v>
      </c>
      <c r="D3214" s="381">
        <v>1.57</v>
      </c>
    </row>
    <row r="3215" spans="1:4" s="380" customFormat="1" ht="12.75" x14ac:dyDescent="0.2">
      <c r="A3215" s="380">
        <v>34788</v>
      </c>
      <c r="B3215" s="380" t="s">
        <v>9456</v>
      </c>
      <c r="C3215" s="380" t="s">
        <v>6446</v>
      </c>
      <c r="D3215" s="381">
        <v>1.65</v>
      </c>
    </row>
    <row r="3216" spans="1:4" s="380" customFormat="1" ht="12.75" x14ac:dyDescent="0.2">
      <c r="A3216" s="380">
        <v>34781</v>
      </c>
      <c r="B3216" s="380" t="s">
        <v>9457</v>
      </c>
      <c r="C3216" s="380" t="s">
        <v>6446</v>
      </c>
      <c r="D3216" s="381">
        <v>1.87</v>
      </c>
    </row>
    <row r="3217" spans="1:4" s="380" customFormat="1" ht="12.75" x14ac:dyDescent="0.2">
      <c r="A3217" s="380">
        <v>41682</v>
      </c>
      <c r="B3217" s="380" t="s">
        <v>9458</v>
      </c>
      <c r="C3217" s="380" t="s">
        <v>6446</v>
      </c>
      <c r="D3217" s="381">
        <v>31.93</v>
      </c>
    </row>
    <row r="3218" spans="1:4" s="380" customFormat="1" ht="12.75" x14ac:dyDescent="0.2">
      <c r="A3218" s="380">
        <v>41683</v>
      </c>
      <c r="B3218" s="380" t="s">
        <v>9459</v>
      </c>
      <c r="C3218" s="380" t="s">
        <v>6446</v>
      </c>
      <c r="D3218" s="381">
        <v>23.49</v>
      </c>
    </row>
    <row r="3219" spans="1:4" s="380" customFormat="1" ht="12.75" x14ac:dyDescent="0.2">
      <c r="A3219" s="380">
        <v>41680</v>
      </c>
      <c r="B3219" s="380" t="s">
        <v>9460</v>
      </c>
      <c r="C3219" s="380" t="s">
        <v>6446</v>
      </c>
      <c r="D3219" s="381">
        <v>12.65</v>
      </c>
    </row>
    <row r="3220" spans="1:4" s="380" customFormat="1" ht="12.75" x14ac:dyDescent="0.2">
      <c r="A3220" s="380">
        <v>41679</v>
      </c>
      <c r="B3220" s="380" t="s">
        <v>9461</v>
      </c>
      <c r="C3220" s="380" t="s">
        <v>6446</v>
      </c>
      <c r="D3220" s="381">
        <v>28.91</v>
      </c>
    </row>
    <row r="3221" spans="1:4" s="380" customFormat="1" ht="12.75" x14ac:dyDescent="0.2">
      <c r="A3221" s="380">
        <v>41681</v>
      </c>
      <c r="B3221" s="380" t="s">
        <v>9462</v>
      </c>
      <c r="C3221" s="380" t="s">
        <v>6446</v>
      </c>
      <c r="D3221" s="381">
        <v>19.78</v>
      </c>
    </row>
    <row r="3222" spans="1:4" s="380" customFormat="1" ht="12.75" x14ac:dyDescent="0.2">
      <c r="A3222" s="380">
        <v>43386</v>
      </c>
      <c r="B3222" s="380" t="s">
        <v>9463</v>
      </c>
      <c r="C3222" s="380" t="s">
        <v>6446</v>
      </c>
      <c r="D3222" s="381">
        <v>45.18</v>
      </c>
    </row>
    <row r="3223" spans="1:4" s="380" customFormat="1" ht="12.75" x14ac:dyDescent="0.2">
      <c r="A3223" s="380">
        <v>4059</v>
      </c>
      <c r="B3223" s="380" t="s">
        <v>9464</v>
      </c>
      <c r="C3223" s="380" t="s">
        <v>6465</v>
      </c>
      <c r="D3223" s="381">
        <v>31.93</v>
      </c>
    </row>
    <row r="3224" spans="1:4" s="380" customFormat="1" ht="12.75" x14ac:dyDescent="0.2">
      <c r="A3224" s="380">
        <v>4062</v>
      </c>
      <c r="B3224" s="380" t="s">
        <v>9465</v>
      </c>
      <c r="C3224" s="380" t="s">
        <v>6446</v>
      </c>
      <c r="D3224" s="381">
        <v>31.93</v>
      </c>
    </row>
    <row r="3225" spans="1:4" s="380" customFormat="1" ht="12.75" x14ac:dyDescent="0.2">
      <c r="A3225" s="380">
        <v>4061</v>
      </c>
      <c r="B3225" s="380" t="s">
        <v>9466</v>
      </c>
      <c r="C3225" s="380" t="s">
        <v>6446</v>
      </c>
      <c r="D3225" s="381">
        <v>39.75</v>
      </c>
    </row>
    <row r="3226" spans="1:4" s="380" customFormat="1" ht="12.75" x14ac:dyDescent="0.2">
      <c r="A3226" s="380">
        <v>41315</v>
      </c>
      <c r="B3226" s="380" t="s">
        <v>9467</v>
      </c>
      <c r="C3226" s="380" t="s">
        <v>6462</v>
      </c>
      <c r="D3226" s="381">
        <v>89.94</v>
      </c>
    </row>
    <row r="3227" spans="1:4" s="380" customFormat="1" ht="12.75" x14ac:dyDescent="0.2">
      <c r="A3227" s="380">
        <v>43148</v>
      </c>
      <c r="B3227" s="380" t="s">
        <v>9468</v>
      </c>
      <c r="C3227" s="380" t="s">
        <v>6462</v>
      </c>
      <c r="D3227" s="381">
        <v>61.05</v>
      </c>
    </row>
    <row r="3228" spans="1:4" s="380" customFormat="1" ht="12.75" x14ac:dyDescent="0.2">
      <c r="A3228" s="380">
        <v>43147</v>
      </c>
      <c r="B3228" s="380" t="s">
        <v>9469</v>
      </c>
      <c r="C3228" s="380" t="s">
        <v>6462</v>
      </c>
      <c r="D3228" s="381">
        <v>23.64</v>
      </c>
    </row>
    <row r="3229" spans="1:4" s="380" customFormat="1" ht="12.75" x14ac:dyDescent="0.2">
      <c r="A3229" s="380">
        <v>10608</v>
      </c>
      <c r="B3229" s="380" t="s">
        <v>9470</v>
      </c>
      <c r="C3229" s="380" t="s">
        <v>6446</v>
      </c>
      <c r="D3229" s="382">
        <v>8968.1</v>
      </c>
    </row>
    <row r="3230" spans="1:4" s="380" customFormat="1" ht="12.75" x14ac:dyDescent="0.2">
      <c r="A3230" s="380">
        <v>4069</v>
      </c>
      <c r="B3230" s="380" t="s">
        <v>803</v>
      </c>
      <c r="C3230" s="380" t="s">
        <v>6456</v>
      </c>
      <c r="D3230" s="381">
        <v>26.58</v>
      </c>
    </row>
    <row r="3231" spans="1:4" s="380" customFormat="1" ht="12.75" x14ac:dyDescent="0.2">
      <c r="A3231" s="380">
        <v>40819</v>
      </c>
      <c r="B3231" s="380" t="s">
        <v>9471</v>
      </c>
      <c r="C3231" s="380" t="s">
        <v>6627</v>
      </c>
      <c r="D3231" s="382">
        <v>4738.3999999999996</v>
      </c>
    </row>
    <row r="3232" spans="1:4" s="380" customFormat="1" ht="12.75" x14ac:dyDescent="0.2">
      <c r="A3232" s="380">
        <v>34361</v>
      </c>
      <c r="B3232" s="380" t="s">
        <v>9472</v>
      </c>
      <c r="C3232" s="380" t="s">
        <v>6462</v>
      </c>
      <c r="D3232" s="381">
        <v>17.21</v>
      </c>
    </row>
    <row r="3233" spans="1:4" s="380" customFormat="1" ht="12.75" x14ac:dyDescent="0.2">
      <c r="A3233" s="380">
        <v>36512</v>
      </c>
      <c r="B3233" s="380" t="s">
        <v>9473</v>
      </c>
      <c r="C3233" s="380" t="s">
        <v>6446</v>
      </c>
      <c r="D3233" s="382">
        <v>16739</v>
      </c>
    </row>
    <row r="3234" spans="1:4" s="380" customFormat="1" ht="12.75" x14ac:dyDescent="0.2">
      <c r="A3234" s="380">
        <v>25972</v>
      </c>
      <c r="B3234" s="380" t="s">
        <v>9474</v>
      </c>
      <c r="C3234" s="380" t="s">
        <v>6462</v>
      </c>
      <c r="D3234" s="381">
        <v>8.11</v>
      </c>
    </row>
    <row r="3235" spans="1:4" s="380" customFormat="1" ht="12.75" x14ac:dyDescent="0.2">
      <c r="A3235" s="380">
        <v>25973</v>
      </c>
      <c r="B3235" s="380" t="s">
        <v>9475</v>
      </c>
      <c r="C3235" s="380" t="s">
        <v>6462</v>
      </c>
      <c r="D3235" s="381">
        <v>8.11</v>
      </c>
    </row>
    <row r="3236" spans="1:4" s="380" customFormat="1" ht="12.75" x14ac:dyDescent="0.2">
      <c r="A3236" s="380">
        <v>11697</v>
      </c>
      <c r="B3236" s="380" t="s">
        <v>9476</v>
      </c>
      <c r="C3236" s="380" t="s">
        <v>6446</v>
      </c>
      <c r="D3236" s="381">
        <v>554.59</v>
      </c>
    </row>
    <row r="3237" spans="1:4" s="380" customFormat="1" ht="12.75" x14ac:dyDescent="0.2">
      <c r="A3237" s="380">
        <v>11698</v>
      </c>
      <c r="B3237" s="380" t="s">
        <v>9477</v>
      </c>
      <c r="C3237" s="380" t="s">
        <v>6446</v>
      </c>
      <c r="D3237" s="381">
        <v>661.6</v>
      </c>
    </row>
    <row r="3238" spans="1:4" s="380" customFormat="1" ht="12.75" x14ac:dyDescent="0.2">
      <c r="A3238" s="380">
        <v>10432</v>
      </c>
      <c r="B3238" s="380" t="s">
        <v>15130</v>
      </c>
      <c r="C3238" s="380" t="s">
        <v>6446</v>
      </c>
      <c r="D3238" s="381">
        <v>277.14</v>
      </c>
    </row>
    <row r="3239" spans="1:4" s="380" customFormat="1" ht="12.75" x14ac:dyDescent="0.2">
      <c r="A3239" s="380">
        <v>11699</v>
      </c>
      <c r="B3239" s="380" t="s">
        <v>9478</v>
      </c>
      <c r="C3239" s="380" t="s">
        <v>6446</v>
      </c>
      <c r="D3239" s="381">
        <v>731.22</v>
      </c>
    </row>
    <row r="3240" spans="1:4" s="380" customFormat="1" ht="12.75" x14ac:dyDescent="0.2">
      <c r="A3240" s="380">
        <v>44020</v>
      </c>
      <c r="B3240" s="380" t="s">
        <v>15131</v>
      </c>
      <c r="C3240" s="380" t="s">
        <v>6446</v>
      </c>
      <c r="D3240" s="381">
        <v>683.75</v>
      </c>
    </row>
    <row r="3241" spans="1:4" s="380" customFormat="1" ht="12.75" x14ac:dyDescent="0.2">
      <c r="A3241" s="380">
        <v>41420</v>
      </c>
      <c r="B3241" s="380" t="s">
        <v>15132</v>
      </c>
      <c r="C3241" s="380" t="s">
        <v>6446</v>
      </c>
      <c r="D3241" s="381">
        <v>8.31</v>
      </c>
    </row>
    <row r="3242" spans="1:4" s="380" customFormat="1" ht="12.75" x14ac:dyDescent="0.2">
      <c r="A3242" s="380">
        <v>41422</v>
      </c>
      <c r="B3242" s="380" t="s">
        <v>15133</v>
      </c>
      <c r="C3242" s="380" t="s">
        <v>6446</v>
      </c>
      <c r="D3242" s="381">
        <v>11.36</v>
      </c>
    </row>
    <row r="3243" spans="1:4" s="380" customFormat="1" ht="12.75" x14ac:dyDescent="0.2">
      <c r="A3243" s="380">
        <v>41425</v>
      </c>
      <c r="B3243" s="380" t="s">
        <v>15134</v>
      </c>
      <c r="C3243" s="380" t="s">
        <v>6446</v>
      </c>
      <c r="D3243" s="381">
        <v>5.81</v>
      </c>
    </row>
    <row r="3244" spans="1:4" s="380" customFormat="1" ht="12.75" x14ac:dyDescent="0.2">
      <c r="A3244" s="380">
        <v>41426</v>
      </c>
      <c r="B3244" s="380" t="s">
        <v>15135</v>
      </c>
      <c r="C3244" s="380" t="s">
        <v>6446</v>
      </c>
      <c r="D3244" s="381">
        <v>10.48</v>
      </c>
    </row>
    <row r="3245" spans="1:4" s="380" customFormat="1" ht="12.75" x14ac:dyDescent="0.2">
      <c r="A3245" s="380">
        <v>41419</v>
      </c>
      <c r="B3245" s="380" t="s">
        <v>15136</v>
      </c>
      <c r="C3245" s="380" t="s">
        <v>6446</v>
      </c>
      <c r="D3245" s="381">
        <v>6.11</v>
      </c>
    </row>
    <row r="3246" spans="1:4" s="380" customFormat="1" ht="12.75" x14ac:dyDescent="0.2">
      <c r="A3246" s="380">
        <v>41421</v>
      </c>
      <c r="B3246" s="380" t="s">
        <v>15137</v>
      </c>
      <c r="C3246" s="380" t="s">
        <v>6446</v>
      </c>
      <c r="D3246" s="381">
        <v>8.2899999999999991</v>
      </c>
    </row>
    <row r="3247" spans="1:4" s="380" customFormat="1" ht="12.75" x14ac:dyDescent="0.2">
      <c r="A3247" s="380">
        <v>41414</v>
      </c>
      <c r="B3247" s="380" t="s">
        <v>15138</v>
      </c>
      <c r="C3247" s="380" t="s">
        <v>6446</v>
      </c>
      <c r="D3247" s="381">
        <v>19.23</v>
      </c>
    </row>
    <row r="3248" spans="1:4" s="380" customFormat="1" ht="12.75" x14ac:dyDescent="0.2">
      <c r="A3248" s="380">
        <v>41415</v>
      </c>
      <c r="B3248" s="380" t="s">
        <v>15139</v>
      </c>
      <c r="C3248" s="380" t="s">
        <v>6446</v>
      </c>
      <c r="D3248" s="381">
        <v>22.4</v>
      </c>
    </row>
    <row r="3249" spans="1:4" s="380" customFormat="1" ht="12.75" x14ac:dyDescent="0.2">
      <c r="A3249" s="380">
        <v>37514</v>
      </c>
      <c r="B3249" s="380" t="s">
        <v>9479</v>
      </c>
      <c r="C3249" s="380" t="s">
        <v>6446</v>
      </c>
      <c r="D3249" s="382">
        <v>189750</v>
      </c>
    </row>
    <row r="3250" spans="1:4" s="380" customFormat="1" ht="12.75" x14ac:dyDescent="0.2">
      <c r="A3250" s="380">
        <v>37519</v>
      </c>
      <c r="B3250" s="380" t="s">
        <v>9480</v>
      </c>
      <c r="C3250" s="380" t="s">
        <v>6446</v>
      </c>
      <c r="D3250" s="382">
        <v>292839.92</v>
      </c>
    </row>
    <row r="3251" spans="1:4" s="380" customFormat="1" ht="12.75" x14ac:dyDescent="0.2">
      <c r="A3251" s="380">
        <v>37520</v>
      </c>
      <c r="B3251" s="380" t="s">
        <v>9481</v>
      </c>
      <c r="C3251" s="380" t="s">
        <v>6446</v>
      </c>
      <c r="D3251" s="382">
        <v>288039.26</v>
      </c>
    </row>
    <row r="3252" spans="1:4" s="380" customFormat="1" ht="12.75" x14ac:dyDescent="0.2">
      <c r="A3252" s="380">
        <v>37521</v>
      </c>
      <c r="B3252" s="380" t="s">
        <v>9482</v>
      </c>
      <c r="C3252" s="380" t="s">
        <v>6446</v>
      </c>
      <c r="D3252" s="382">
        <v>351407.91</v>
      </c>
    </row>
    <row r="3253" spans="1:4" s="380" customFormat="1" ht="12.75" x14ac:dyDescent="0.2">
      <c r="A3253" s="380">
        <v>37522</v>
      </c>
      <c r="B3253" s="380" t="s">
        <v>9483</v>
      </c>
      <c r="C3253" s="380" t="s">
        <v>6446</v>
      </c>
      <c r="D3253" s="382">
        <v>361980.28</v>
      </c>
    </row>
    <row r="3254" spans="1:4" s="380" customFormat="1" ht="12.75" x14ac:dyDescent="0.2">
      <c r="A3254" s="380">
        <v>21109</v>
      </c>
      <c r="B3254" s="380" t="s">
        <v>9484</v>
      </c>
      <c r="C3254" s="380" t="s">
        <v>6446</v>
      </c>
      <c r="D3254" s="381">
        <v>33.14</v>
      </c>
    </row>
    <row r="3255" spans="1:4" s="380" customFormat="1" ht="12.75" x14ac:dyDescent="0.2">
      <c r="A3255" s="380">
        <v>11769</v>
      </c>
      <c r="B3255" s="380" t="s">
        <v>15140</v>
      </c>
      <c r="C3255" s="380" t="s">
        <v>6446</v>
      </c>
      <c r="D3255" s="381">
        <v>298.64</v>
      </c>
    </row>
    <row r="3256" spans="1:4" s="380" customFormat="1" ht="12.75" x14ac:dyDescent="0.2">
      <c r="A3256" s="380">
        <v>36793</v>
      </c>
      <c r="B3256" s="380" t="s">
        <v>15141</v>
      </c>
      <c r="C3256" s="380" t="s">
        <v>6446</v>
      </c>
      <c r="D3256" s="381">
        <v>675.77</v>
      </c>
    </row>
    <row r="3257" spans="1:4" s="380" customFormat="1" ht="12.75" x14ac:dyDescent="0.2">
      <c r="A3257" s="380">
        <v>37546</v>
      </c>
      <c r="B3257" s="380" t="s">
        <v>9485</v>
      </c>
      <c r="C3257" s="380" t="s">
        <v>6446</v>
      </c>
      <c r="D3257" s="382">
        <v>12672.99</v>
      </c>
    </row>
    <row r="3258" spans="1:4" s="380" customFormat="1" ht="12.75" x14ac:dyDescent="0.2">
      <c r="A3258" s="380">
        <v>37544</v>
      </c>
      <c r="B3258" s="380" t="s">
        <v>9486</v>
      </c>
      <c r="C3258" s="380" t="s">
        <v>6446</v>
      </c>
      <c r="D3258" s="382">
        <v>13403.82</v>
      </c>
    </row>
    <row r="3259" spans="1:4" s="380" customFormat="1" ht="12.75" x14ac:dyDescent="0.2">
      <c r="A3259" s="380">
        <v>37545</v>
      </c>
      <c r="B3259" s="380" t="s">
        <v>9487</v>
      </c>
      <c r="C3259" s="380" t="s">
        <v>6446</v>
      </c>
      <c r="D3259" s="382">
        <v>15948.74</v>
      </c>
    </row>
    <row r="3260" spans="1:4" s="380" customFormat="1" ht="12.75" x14ac:dyDescent="0.2">
      <c r="A3260" s="380">
        <v>11771</v>
      </c>
      <c r="B3260" s="380" t="s">
        <v>15142</v>
      </c>
      <c r="C3260" s="380" t="s">
        <v>6446</v>
      </c>
      <c r="D3260" s="381">
        <v>365.79</v>
      </c>
    </row>
    <row r="3261" spans="1:4" s="380" customFormat="1" ht="12.75" x14ac:dyDescent="0.2">
      <c r="A3261" s="380">
        <v>39919</v>
      </c>
      <c r="B3261" s="380" t="s">
        <v>9488</v>
      </c>
      <c r="C3261" s="380" t="s">
        <v>6446</v>
      </c>
      <c r="D3261" s="382">
        <v>63435.33</v>
      </c>
    </row>
    <row r="3262" spans="1:4" s="380" customFormat="1" ht="12.75" x14ac:dyDescent="0.2">
      <c r="A3262" s="380">
        <v>38385</v>
      </c>
      <c r="B3262" s="380" t="s">
        <v>9489</v>
      </c>
      <c r="C3262" s="380" t="s">
        <v>6446</v>
      </c>
      <c r="D3262" s="381">
        <v>51.28</v>
      </c>
    </row>
    <row r="3263" spans="1:4" s="380" customFormat="1" ht="12.75" x14ac:dyDescent="0.2">
      <c r="A3263" s="380">
        <v>37587</v>
      </c>
      <c r="B3263" s="380" t="s">
        <v>15143</v>
      </c>
      <c r="C3263" s="380" t="s">
        <v>6446</v>
      </c>
      <c r="D3263" s="381">
        <v>394.24</v>
      </c>
    </row>
    <row r="3264" spans="1:4" s="380" customFormat="1" ht="12.75" x14ac:dyDescent="0.2">
      <c r="A3264" s="380">
        <v>36800</v>
      </c>
      <c r="B3264" s="380" t="s">
        <v>15144</v>
      </c>
      <c r="C3264" s="380" t="s">
        <v>6446</v>
      </c>
      <c r="D3264" s="381">
        <v>179.44</v>
      </c>
    </row>
    <row r="3265" spans="1:4" s="380" customFormat="1" ht="12.75" x14ac:dyDescent="0.2">
      <c r="A3265" s="380">
        <v>11561</v>
      </c>
      <c r="B3265" s="380" t="s">
        <v>13139</v>
      </c>
      <c r="C3265" s="380" t="s">
        <v>6446</v>
      </c>
      <c r="D3265" s="381">
        <v>218.85</v>
      </c>
    </row>
    <row r="3266" spans="1:4" s="380" customFormat="1" ht="12.75" x14ac:dyDescent="0.2">
      <c r="A3266" s="380">
        <v>43604</v>
      </c>
      <c r="B3266" s="380" t="s">
        <v>13140</v>
      </c>
      <c r="C3266" s="380" t="s">
        <v>6446</v>
      </c>
      <c r="D3266" s="381">
        <v>116.67</v>
      </c>
    </row>
    <row r="3267" spans="1:4" s="380" customFormat="1" ht="12.75" x14ac:dyDescent="0.2">
      <c r="A3267" s="380">
        <v>11560</v>
      </c>
      <c r="B3267" s="380" t="s">
        <v>13141</v>
      </c>
      <c r="C3267" s="380" t="s">
        <v>6446</v>
      </c>
      <c r="D3267" s="381">
        <v>168.92</v>
      </c>
    </row>
    <row r="3268" spans="1:4" s="380" customFormat="1" ht="12.75" x14ac:dyDescent="0.2">
      <c r="A3268" s="380">
        <v>11499</v>
      </c>
      <c r="B3268" s="380" t="s">
        <v>13142</v>
      </c>
      <c r="C3268" s="380" t="s">
        <v>6446</v>
      </c>
      <c r="D3268" s="381">
        <v>676.57</v>
      </c>
    </row>
    <row r="3269" spans="1:4" s="380" customFormat="1" ht="12.75" x14ac:dyDescent="0.2">
      <c r="A3269" s="380">
        <v>34761</v>
      </c>
      <c r="B3269" s="380" t="s">
        <v>9490</v>
      </c>
      <c r="C3269" s="380" t="s">
        <v>6456</v>
      </c>
      <c r="D3269" s="381">
        <v>16.559999999999999</v>
      </c>
    </row>
    <row r="3270" spans="1:4" s="380" customFormat="1" ht="12.75" x14ac:dyDescent="0.2">
      <c r="A3270" s="380">
        <v>40924</v>
      </c>
      <c r="B3270" s="380" t="s">
        <v>9491</v>
      </c>
      <c r="C3270" s="380" t="s">
        <v>6627</v>
      </c>
      <c r="D3270" s="382">
        <v>2952.09</v>
      </c>
    </row>
    <row r="3271" spans="1:4" s="380" customFormat="1" ht="12.75" x14ac:dyDescent="0.2">
      <c r="A3271" s="380">
        <v>25957</v>
      </c>
      <c r="B3271" s="380" t="s">
        <v>9492</v>
      </c>
      <c r="C3271" s="380" t="s">
        <v>6456</v>
      </c>
      <c r="D3271" s="381">
        <v>12.88</v>
      </c>
    </row>
    <row r="3272" spans="1:4" s="380" customFormat="1" ht="12.75" x14ac:dyDescent="0.2">
      <c r="A3272" s="380">
        <v>40983</v>
      </c>
      <c r="B3272" s="380" t="s">
        <v>9493</v>
      </c>
      <c r="C3272" s="380" t="s">
        <v>6627</v>
      </c>
      <c r="D3272" s="382">
        <v>2297.0700000000002</v>
      </c>
    </row>
    <row r="3273" spans="1:4" s="380" customFormat="1" ht="12.75" x14ac:dyDescent="0.2">
      <c r="A3273" s="380">
        <v>2437</v>
      </c>
      <c r="B3273" s="380" t="s">
        <v>9494</v>
      </c>
      <c r="C3273" s="380" t="s">
        <v>6456</v>
      </c>
      <c r="D3273" s="381">
        <v>18.46</v>
      </c>
    </row>
    <row r="3274" spans="1:4" s="380" customFormat="1" ht="12.75" x14ac:dyDescent="0.2">
      <c r="A3274" s="380">
        <v>40921</v>
      </c>
      <c r="B3274" s="380" t="s">
        <v>9495</v>
      </c>
      <c r="C3274" s="380" t="s">
        <v>6627</v>
      </c>
      <c r="D3274" s="382">
        <v>3290.63</v>
      </c>
    </row>
    <row r="3275" spans="1:4" s="380" customFormat="1" ht="12.75" x14ac:dyDescent="0.2">
      <c r="A3275" s="380">
        <v>14252</v>
      </c>
      <c r="B3275" s="380" t="s">
        <v>9496</v>
      </c>
      <c r="C3275" s="380" t="s">
        <v>6446</v>
      </c>
      <c r="D3275" s="382">
        <v>2911.88</v>
      </c>
    </row>
    <row r="3276" spans="1:4" s="380" customFormat="1" ht="12.75" x14ac:dyDescent="0.2">
      <c r="A3276" s="380">
        <v>730</v>
      </c>
      <c r="B3276" s="380" t="s">
        <v>9497</v>
      </c>
      <c r="C3276" s="380" t="s">
        <v>6446</v>
      </c>
      <c r="D3276" s="382">
        <v>7780</v>
      </c>
    </row>
    <row r="3277" spans="1:4" s="380" customFormat="1" ht="12.75" x14ac:dyDescent="0.2">
      <c r="A3277" s="380">
        <v>723</v>
      </c>
      <c r="B3277" s="380" t="s">
        <v>9498</v>
      </c>
      <c r="C3277" s="380" t="s">
        <v>6446</v>
      </c>
      <c r="D3277" s="382">
        <v>3866.93</v>
      </c>
    </row>
    <row r="3278" spans="1:4" s="380" customFormat="1" ht="12.75" x14ac:dyDescent="0.2">
      <c r="A3278" s="380">
        <v>36502</v>
      </c>
      <c r="B3278" s="380" t="s">
        <v>9499</v>
      </c>
      <c r="C3278" s="380" t="s">
        <v>6446</v>
      </c>
      <c r="D3278" s="382">
        <v>3634.45</v>
      </c>
    </row>
    <row r="3279" spans="1:4" s="380" customFormat="1" ht="12.75" x14ac:dyDescent="0.2">
      <c r="A3279" s="380">
        <v>36503</v>
      </c>
      <c r="B3279" s="380" t="s">
        <v>9500</v>
      </c>
      <c r="C3279" s="380" t="s">
        <v>6446</v>
      </c>
      <c r="D3279" s="382">
        <v>4481.71</v>
      </c>
    </row>
    <row r="3280" spans="1:4" s="380" customFormat="1" ht="12.75" x14ac:dyDescent="0.2">
      <c r="A3280" s="380">
        <v>4090</v>
      </c>
      <c r="B3280" s="380" t="s">
        <v>9501</v>
      </c>
      <c r="C3280" s="380" t="s">
        <v>6446</v>
      </c>
      <c r="D3280" s="382">
        <v>892000</v>
      </c>
    </row>
    <row r="3281" spans="1:4" s="380" customFormat="1" ht="12.75" x14ac:dyDescent="0.2">
      <c r="A3281" s="380">
        <v>13227</v>
      </c>
      <c r="B3281" s="380" t="s">
        <v>9502</v>
      </c>
      <c r="C3281" s="380" t="s">
        <v>6446</v>
      </c>
      <c r="D3281" s="382">
        <v>1108421.23</v>
      </c>
    </row>
    <row r="3282" spans="1:4" s="380" customFormat="1" ht="12.75" x14ac:dyDescent="0.2">
      <c r="A3282" s="380">
        <v>10597</v>
      </c>
      <c r="B3282" s="380" t="s">
        <v>9503</v>
      </c>
      <c r="C3282" s="380" t="s">
        <v>6446</v>
      </c>
      <c r="D3282" s="382">
        <v>1166756.33</v>
      </c>
    </row>
    <row r="3283" spans="1:4" s="380" customFormat="1" ht="12.75" x14ac:dyDescent="0.2">
      <c r="A3283" s="380">
        <v>39628</v>
      </c>
      <c r="B3283" s="380" t="s">
        <v>9504</v>
      </c>
      <c r="C3283" s="380" t="s">
        <v>6446</v>
      </c>
      <c r="D3283" s="382">
        <v>3392.67</v>
      </c>
    </row>
    <row r="3284" spans="1:4" s="380" customFormat="1" ht="12.75" x14ac:dyDescent="0.2">
      <c r="A3284" s="380">
        <v>39404</v>
      </c>
      <c r="B3284" s="380" t="s">
        <v>9505</v>
      </c>
      <c r="C3284" s="380" t="s">
        <v>6446</v>
      </c>
      <c r="D3284" s="382">
        <v>1682.32</v>
      </c>
    </row>
    <row r="3285" spans="1:4" s="380" customFormat="1" ht="12.75" x14ac:dyDescent="0.2">
      <c r="A3285" s="380">
        <v>39402</v>
      </c>
      <c r="B3285" s="380" t="s">
        <v>9506</v>
      </c>
      <c r="C3285" s="380" t="s">
        <v>6446</v>
      </c>
      <c r="D3285" s="382">
        <v>1385.91</v>
      </c>
    </row>
    <row r="3286" spans="1:4" s="380" customFormat="1" ht="12.75" x14ac:dyDescent="0.2">
      <c r="A3286" s="380">
        <v>39403</v>
      </c>
      <c r="B3286" s="380" t="s">
        <v>9507</v>
      </c>
      <c r="C3286" s="380" t="s">
        <v>6446</v>
      </c>
      <c r="D3286" s="382">
        <v>1355.76</v>
      </c>
    </row>
    <row r="3287" spans="1:4" s="380" customFormat="1" ht="12.75" x14ac:dyDescent="0.2">
      <c r="A3287" s="380">
        <v>4093</v>
      </c>
      <c r="B3287" s="380" t="s">
        <v>9508</v>
      </c>
      <c r="C3287" s="380" t="s">
        <v>6456</v>
      </c>
      <c r="D3287" s="381">
        <v>14.4</v>
      </c>
    </row>
    <row r="3288" spans="1:4" s="380" customFormat="1" ht="12.75" x14ac:dyDescent="0.2">
      <c r="A3288" s="380">
        <v>10512</v>
      </c>
      <c r="B3288" s="380" t="s">
        <v>9509</v>
      </c>
      <c r="C3288" s="380" t="s">
        <v>6627</v>
      </c>
      <c r="D3288" s="382">
        <v>2568.19</v>
      </c>
    </row>
    <row r="3289" spans="1:4" s="380" customFormat="1" ht="12.75" x14ac:dyDescent="0.2">
      <c r="A3289" s="380">
        <v>20020</v>
      </c>
      <c r="B3289" s="380" t="s">
        <v>9510</v>
      </c>
      <c r="C3289" s="380" t="s">
        <v>6456</v>
      </c>
      <c r="D3289" s="381">
        <v>13.59</v>
      </c>
    </row>
    <row r="3290" spans="1:4" s="380" customFormat="1" ht="12.75" x14ac:dyDescent="0.2">
      <c r="A3290" s="380">
        <v>41038</v>
      </c>
      <c r="B3290" s="380" t="s">
        <v>9511</v>
      </c>
      <c r="C3290" s="380" t="s">
        <v>6627</v>
      </c>
      <c r="D3290" s="382">
        <v>2422.4499999999998</v>
      </c>
    </row>
    <row r="3291" spans="1:4" s="380" customFormat="1" ht="12.75" x14ac:dyDescent="0.2">
      <c r="A3291" s="380">
        <v>4094</v>
      </c>
      <c r="B3291" s="380" t="s">
        <v>9512</v>
      </c>
      <c r="C3291" s="380" t="s">
        <v>6456</v>
      </c>
      <c r="D3291" s="381">
        <v>19.23</v>
      </c>
    </row>
    <row r="3292" spans="1:4" s="380" customFormat="1" ht="12.75" x14ac:dyDescent="0.2">
      <c r="A3292" s="380">
        <v>40988</v>
      </c>
      <c r="B3292" s="380" t="s">
        <v>9513</v>
      </c>
      <c r="C3292" s="380" t="s">
        <v>6627</v>
      </c>
      <c r="D3292" s="382">
        <v>3429.66</v>
      </c>
    </row>
    <row r="3293" spans="1:4" s="380" customFormat="1" ht="12.75" x14ac:dyDescent="0.2">
      <c r="A3293" s="380">
        <v>4095</v>
      </c>
      <c r="B3293" s="380" t="s">
        <v>9514</v>
      </c>
      <c r="C3293" s="380" t="s">
        <v>6456</v>
      </c>
      <c r="D3293" s="381">
        <v>13.29</v>
      </c>
    </row>
    <row r="3294" spans="1:4" s="380" customFormat="1" ht="12.75" x14ac:dyDescent="0.2">
      <c r="A3294" s="380">
        <v>40990</v>
      </c>
      <c r="B3294" s="380" t="s">
        <v>9515</v>
      </c>
      <c r="C3294" s="380" t="s">
        <v>6627</v>
      </c>
      <c r="D3294" s="382">
        <v>2369.58</v>
      </c>
    </row>
    <row r="3295" spans="1:4" s="380" customFormat="1" ht="12.75" x14ac:dyDescent="0.2">
      <c r="A3295" s="380">
        <v>4097</v>
      </c>
      <c r="B3295" s="380" t="s">
        <v>9516</v>
      </c>
      <c r="C3295" s="380" t="s">
        <v>6456</v>
      </c>
      <c r="D3295" s="381">
        <v>13.2</v>
      </c>
    </row>
    <row r="3296" spans="1:4" s="380" customFormat="1" ht="12.75" x14ac:dyDescent="0.2">
      <c r="A3296" s="380">
        <v>40994</v>
      </c>
      <c r="B3296" s="380" t="s">
        <v>9517</v>
      </c>
      <c r="C3296" s="380" t="s">
        <v>6627</v>
      </c>
      <c r="D3296" s="382">
        <v>2355.5300000000002</v>
      </c>
    </row>
    <row r="3297" spans="1:4" s="380" customFormat="1" ht="12.75" x14ac:dyDescent="0.2">
      <c r="A3297" s="380">
        <v>4096</v>
      </c>
      <c r="B3297" s="380" t="s">
        <v>9518</v>
      </c>
      <c r="C3297" s="380" t="s">
        <v>6456</v>
      </c>
      <c r="D3297" s="381">
        <v>13.29</v>
      </c>
    </row>
    <row r="3298" spans="1:4" s="380" customFormat="1" ht="12.75" x14ac:dyDescent="0.2">
      <c r="A3298" s="380">
        <v>40992</v>
      </c>
      <c r="B3298" s="380" t="s">
        <v>9519</v>
      </c>
      <c r="C3298" s="380" t="s">
        <v>6627</v>
      </c>
      <c r="D3298" s="382">
        <v>2369.58</v>
      </c>
    </row>
    <row r="3299" spans="1:4" s="380" customFormat="1" ht="12.75" x14ac:dyDescent="0.2">
      <c r="A3299" s="380">
        <v>13955</v>
      </c>
      <c r="B3299" s="380" t="s">
        <v>9520</v>
      </c>
      <c r="C3299" s="380" t="s">
        <v>6446</v>
      </c>
      <c r="D3299" s="382">
        <v>2938.59</v>
      </c>
    </row>
    <row r="3300" spans="1:4" s="380" customFormat="1" ht="12.75" x14ac:dyDescent="0.2">
      <c r="A3300" s="380">
        <v>4114</v>
      </c>
      <c r="B3300" s="380" t="s">
        <v>9521</v>
      </c>
      <c r="C3300" s="380" t="s">
        <v>6446</v>
      </c>
      <c r="D3300" s="381">
        <v>73.19</v>
      </c>
    </row>
    <row r="3301" spans="1:4" s="380" customFormat="1" ht="12.75" x14ac:dyDescent="0.2">
      <c r="A3301" s="380">
        <v>36797</v>
      </c>
      <c r="B3301" s="380" t="s">
        <v>9522</v>
      </c>
      <c r="C3301" s="380" t="s">
        <v>6446</v>
      </c>
      <c r="D3301" s="381">
        <v>65.16</v>
      </c>
    </row>
    <row r="3302" spans="1:4" s="380" customFormat="1" ht="12.75" x14ac:dyDescent="0.2">
      <c r="A3302" s="380">
        <v>4107</v>
      </c>
      <c r="B3302" s="380" t="s">
        <v>9523</v>
      </c>
      <c r="C3302" s="380" t="s">
        <v>6446</v>
      </c>
      <c r="D3302" s="381">
        <v>61.44</v>
      </c>
    </row>
    <row r="3303" spans="1:4" s="380" customFormat="1" ht="12.75" x14ac:dyDescent="0.2">
      <c r="A3303" s="380">
        <v>4102</v>
      </c>
      <c r="B3303" s="380" t="s">
        <v>9524</v>
      </c>
      <c r="C3303" s="380" t="s">
        <v>6446</v>
      </c>
      <c r="D3303" s="381">
        <v>75</v>
      </c>
    </row>
    <row r="3304" spans="1:4" s="380" customFormat="1" ht="12.75" x14ac:dyDescent="0.2">
      <c r="A3304" s="380">
        <v>36799</v>
      </c>
      <c r="B3304" s="380" t="s">
        <v>9525</v>
      </c>
      <c r="C3304" s="380" t="s">
        <v>6446</v>
      </c>
      <c r="D3304" s="381">
        <v>63.25</v>
      </c>
    </row>
    <row r="3305" spans="1:4" s="380" customFormat="1" ht="12.75" x14ac:dyDescent="0.2">
      <c r="A3305" s="380">
        <v>2747</v>
      </c>
      <c r="B3305" s="380" t="s">
        <v>9526</v>
      </c>
      <c r="C3305" s="380" t="s">
        <v>6465</v>
      </c>
      <c r="D3305" s="381">
        <v>24.73</v>
      </c>
    </row>
    <row r="3306" spans="1:4" s="380" customFormat="1" ht="12.75" x14ac:dyDescent="0.2">
      <c r="A3306" s="380">
        <v>21138</v>
      </c>
      <c r="B3306" s="380" t="s">
        <v>9527</v>
      </c>
      <c r="C3306" s="380" t="s">
        <v>6465</v>
      </c>
      <c r="D3306" s="381">
        <v>7.84</v>
      </c>
    </row>
    <row r="3307" spans="1:4" s="380" customFormat="1" ht="12.75" x14ac:dyDescent="0.2">
      <c r="A3307" s="380">
        <v>10826</v>
      </c>
      <c r="B3307" s="380" t="s">
        <v>9528</v>
      </c>
      <c r="C3307" s="380" t="s">
        <v>6446</v>
      </c>
      <c r="D3307" s="381">
        <v>61.78</v>
      </c>
    </row>
    <row r="3308" spans="1:4" s="380" customFormat="1" ht="12.75" x14ac:dyDescent="0.2">
      <c r="A3308" s="380">
        <v>365</v>
      </c>
      <c r="B3308" s="380" t="s">
        <v>9529</v>
      </c>
      <c r="C3308" s="380" t="s">
        <v>6446</v>
      </c>
      <c r="D3308" s="381">
        <v>38.299999999999997</v>
      </c>
    </row>
    <row r="3309" spans="1:4" s="380" customFormat="1" ht="12.75" x14ac:dyDescent="0.2">
      <c r="A3309" s="380">
        <v>38639</v>
      </c>
      <c r="B3309" s="380" t="s">
        <v>9530</v>
      </c>
      <c r="C3309" s="380" t="s">
        <v>6446</v>
      </c>
      <c r="D3309" s="381">
        <v>148.27000000000001</v>
      </c>
    </row>
    <row r="3310" spans="1:4" s="380" customFormat="1" ht="12.75" x14ac:dyDescent="0.2">
      <c r="A3310" s="380">
        <v>38640</v>
      </c>
      <c r="B3310" s="380" t="s">
        <v>9531</v>
      </c>
      <c r="C3310" s="380" t="s">
        <v>6446</v>
      </c>
      <c r="D3310" s="381">
        <v>2.2200000000000002</v>
      </c>
    </row>
    <row r="3311" spans="1:4" s="380" customFormat="1" ht="12.75" x14ac:dyDescent="0.2">
      <c r="A3311" s="380">
        <v>358</v>
      </c>
      <c r="B3311" s="380" t="s">
        <v>9532</v>
      </c>
      <c r="C3311" s="380" t="s">
        <v>6446</v>
      </c>
      <c r="D3311" s="381">
        <v>45.71</v>
      </c>
    </row>
    <row r="3312" spans="1:4" s="380" customFormat="1" ht="12.75" x14ac:dyDescent="0.2">
      <c r="A3312" s="380">
        <v>359</v>
      </c>
      <c r="B3312" s="380" t="s">
        <v>9533</v>
      </c>
      <c r="C3312" s="380" t="s">
        <v>6446</v>
      </c>
      <c r="D3312" s="381">
        <v>93.9</v>
      </c>
    </row>
    <row r="3313" spans="1:4" s="380" customFormat="1" ht="12.75" x14ac:dyDescent="0.2">
      <c r="A3313" s="380">
        <v>38641</v>
      </c>
      <c r="B3313" s="380" t="s">
        <v>9534</v>
      </c>
      <c r="C3313" s="380" t="s">
        <v>6446</v>
      </c>
      <c r="D3313" s="381">
        <v>92.67</v>
      </c>
    </row>
    <row r="3314" spans="1:4" s="380" customFormat="1" ht="12.75" x14ac:dyDescent="0.2">
      <c r="A3314" s="380">
        <v>360</v>
      </c>
      <c r="B3314" s="380" t="s">
        <v>9535</v>
      </c>
      <c r="C3314" s="380" t="s">
        <v>6446</v>
      </c>
      <c r="D3314" s="381">
        <v>2.15</v>
      </c>
    </row>
    <row r="3315" spans="1:4" s="380" customFormat="1" ht="12.75" x14ac:dyDescent="0.2">
      <c r="A3315" s="380">
        <v>42430</v>
      </c>
      <c r="B3315" s="380" t="s">
        <v>9536</v>
      </c>
      <c r="C3315" s="380" t="s">
        <v>6446</v>
      </c>
      <c r="D3315" s="382">
        <v>4929.78</v>
      </c>
    </row>
    <row r="3316" spans="1:4" s="380" customFormat="1" ht="12.75" x14ac:dyDescent="0.2">
      <c r="A3316" s="380">
        <v>4214</v>
      </c>
      <c r="B3316" s="380" t="s">
        <v>9537</v>
      </c>
      <c r="C3316" s="380" t="s">
        <v>6446</v>
      </c>
      <c r="D3316" s="381">
        <v>9.8800000000000008</v>
      </c>
    </row>
    <row r="3317" spans="1:4" s="380" customFormat="1" ht="12.75" x14ac:dyDescent="0.2">
      <c r="A3317" s="380">
        <v>4215</v>
      </c>
      <c r="B3317" s="380" t="s">
        <v>9538</v>
      </c>
      <c r="C3317" s="380" t="s">
        <v>6446</v>
      </c>
      <c r="D3317" s="381">
        <v>6.5</v>
      </c>
    </row>
    <row r="3318" spans="1:4" s="380" customFormat="1" ht="12.75" x14ac:dyDescent="0.2">
      <c r="A3318" s="380">
        <v>4210</v>
      </c>
      <c r="B3318" s="380" t="s">
        <v>9539</v>
      </c>
      <c r="C3318" s="380" t="s">
        <v>6446</v>
      </c>
      <c r="D3318" s="381">
        <v>1.0900000000000001</v>
      </c>
    </row>
    <row r="3319" spans="1:4" s="380" customFormat="1" ht="12.75" x14ac:dyDescent="0.2">
      <c r="A3319" s="380">
        <v>4212</v>
      </c>
      <c r="B3319" s="380" t="s">
        <v>9540</v>
      </c>
      <c r="C3319" s="380" t="s">
        <v>6446</v>
      </c>
      <c r="D3319" s="381">
        <v>3.14</v>
      </c>
    </row>
    <row r="3320" spans="1:4" s="380" customFormat="1" ht="12.75" x14ac:dyDescent="0.2">
      <c r="A3320" s="380">
        <v>4213</v>
      </c>
      <c r="B3320" s="380" t="s">
        <v>9541</v>
      </c>
      <c r="C3320" s="380" t="s">
        <v>6446</v>
      </c>
      <c r="D3320" s="381">
        <v>14.03</v>
      </c>
    </row>
    <row r="3321" spans="1:4" s="380" customFormat="1" ht="12.75" x14ac:dyDescent="0.2">
      <c r="A3321" s="380">
        <v>4211</v>
      </c>
      <c r="B3321" s="380" t="s">
        <v>9542</v>
      </c>
      <c r="C3321" s="380" t="s">
        <v>6446</v>
      </c>
      <c r="D3321" s="381">
        <v>1.57</v>
      </c>
    </row>
    <row r="3322" spans="1:4" s="380" customFormat="1" ht="12.75" x14ac:dyDescent="0.2">
      <c r="A3322" s="380">
        <v>4209</v>
      </c>
      <c r="B3322" s="380" t="s">
        <v>9543</v>
      </c>
      <c r="C3322" s="380" t="s">
        <v>6446</v>
      </c>
      <c r="D3322" s="381">
        <v>21.84</v>
      </c>
    </row>
    <row r="3323" spans="1:4" s="380" customFormat="1" ht="12.75" x14ac:dyDescent="0.2">
      <c r="A3323" s="380">
        <v>4180</v>
      </c>
      <c r="B3323" s="380" t="s">
        <v>9544</v>
      </c>
      <c r="C3323" s="380" t="s">
        <v>6446</v>
      </c>
      <c r="D3323" s="381">
        <v>16.440000000000001</v>
      </c>
    </row>
    <row r="3324" spans="1:4" s="380" customFormat="1" ht="12.75" x14ac:dyDescent="0.2">
      <c r="A3324" s="380">
        <v>4177</v>
      </c>
      <c r="B3324" s="380" t="s">
        <v>9545</v>
      </c>
      <c r="C3324" s="380" t="s">
        <v>6446</v>
      </c>
      <c r="D3324" s="381">
        <v>5.46</v>
      </c>
    </row>
    <row r="3325" spans="1:4" s="380" customFormat="1" ht="12.75" x14ac:dyDescent="0.2">
      <c r="A3325" s="380">
        <v>4179</v>
      </c>
      <c r="B3325" s="380" t="s">
        <v>9546</v>
      </c>
      <c r="C3325" s="380" t="s">
        <v>6446</v>
      </c>
      <c r="D3325" s="381">
        <v>11.17</v>
      </c>
    </row>
    <row r="3326" spans="1:4" s="380" customFormat="1" ht="12.75" x14ac:dyDescent="0.2">
      <c r="A3326" s="380">
        <v>4208</v>
      </c>
      <c r="B3326" s="380" t="s">
        <v>9547</v>
      </c>
      <c r="C3326" s="380" t="s">
        <v>6446</v>
      </c>
      <c r="D3326" s="381">
        <v>51.99</v>
      </c>
    </row>
    <row r="3327" spans="1:4" s="380" customFormat="1" ht="12.75" x14ac:dyDescent="0.2">
      <c r="A3327" s="380">
        <v>4181</v>
      </c>
      <c r="B3327" s="380" t="s">
        <v>9548</v>
      </c>
      <c r="C3327" s="380" t="s">
        <v>6446</v>
      </c>
      <c r="D3327" s="381">
        <v>33.97</v>
      </c>
    </row>
    <row r="3328" spans="1:4" s="380" customFormat="1" ht="12.75" x14ac:dyDescent="0.2">
      <c r="A3328" s="380">
        <v>4178</v>
      </c>
      <c r="B3328" s="380" t="s">
        <v>9549</v>
      </c>
      <c r="C3328" s="380" t="s">
        <v>6446</v>
      </c>
      <c r="D3328" s="381">
        <v>7.57</v>
      </c>
    </row>
    <row r="3329" spans="1:4" s="380" customFormat="1" ht="12.75" x14ac:dyDescent="0.2">
      <c r="A3329" s="380">
        <v>4182</v>
      </c>
      <c r="B3329" s="380" t="s">
        <v>9550</v>
      </c>
      <c r="C3329" s="380" t="s">
        <v>6446</v>
      </c>
      <c r="D3329" s="381">
        <v>84.58</v>
      </c>
    </row>
    <row r="3330" spans="1:4" s="380" customFormat="1" ht="12.75" x14ac:dyDescent="0.2">
      <c r="A3330" s="380">
        <v>4183</v>
      </c>
      <c r="B3330" s="380" t="s">
        <v>9551</v>
      </c>
      <c r="C3330" s="380" t="s">
        <v>6446</v>
      </c>
      <c r="D3330" s="381">
        <v>136.16999999999999</v>
      </c>
    </row>
    <row r="3331" spans="1:4" s="380" customFormat="1" ht="12.75" x14ac:dyDescent="0.2">
      <c r="A3331" s="380">
        <v>4184</v>
      </c>
      <c r="B3331" s="380" t="s">
        <v>9552</v>
      </c>
      <c r="C3331" s="380" t="s">
        <v>6446</v>
      </c>
      <c r="D3331" s="381">
        <v>300.58</v>
      </c>
    </row>
    <row r="3332" spans="1:4" s="380" customFormat="1" ht="12.75" x14ac:dyDescent="0.2">
      <c r="A3332" s="380">
        <v>4185</v>
      </c>
      <c r="B3332" s="380" t="s">
        <v>9553</v>
      </c>
      <c r="C3332" s="380" t="s">
        <v>6446</v>
      </c>
      <c r="D3332" s="381">
        <v>499.43</v>
      </c>
    </row>
    <row r="3333" spans="1:4" s="380" customFormat="1" ht="12.75" x14ac:dyDescent="0.2">
      <c r="A3333" s="380">
        <v>4205</v>
      </c>
      <c r="B3333" s="380" t="s">
        <v>9554</v>
      </c>
      <c r="C3333" s="380" t="s">
        <v>6446</v>
      </c>
      <c r="D3333" s="381">
        <v>28.84</v>
      </c>
    </row>
    <row r="3334" spans="1:4" s="380" customFormat="1" ht="12.75" x14ac:dyDescent="0.2">
      <c r="A3334" s="380">
        <v>4192</v>
      </c>
      <c r="B3334" s="380" t="s">
        <v>9555</v>
      </c>
      <c r="C3334" s="380" t="s">
        <v>6446</v>
      </c>
      <c r="D3334" s="381">
        <v>28.84</v>
      </c>
    </row>
    <row r="3335" spans="1:4" s="380" customFormat="1" ht="12.75" x14ac:dyDescent="0.2">
      <c r="A3335" s="380">
        <v>4191</v>
      </c>
      <c r="B3335" s="380" t="s">
        <v>9556</v>
      </c>
      <c r="C3335" s="380" t="s">
        <v>6446</v>
      </c>
      <c r="D3335" s="381">
        <v>28.84</v>
      </c>
    </row>
    <row r="3336" spans="1:4" s="380" customFormat="1" ht="12.75" x14ac:dyDescent="0.2">
      <c r="A3336" s="380">
        <v>4207</v>
      </c>
      <c r="B3336" s="380" t="s">
        <v>9557</v>
      </c>
      <c r="C3336" s="380" t="s">
        <v>6446</v>
      </c>
      <c r="D3336" s="381">
        <v>23.21</v>
      </c>
    </row>
    <row r="3337" spans="1:4" s="380" customFormat="1" ht="12.75" x14ac:dyDescent="0.2">
      <c r="A3337" s="380">
        <v>4206</v>
      </c>
      <c r="B3337" s="380" t="s">
        <v>9558</v>
      </c>
      <c r="C3337" s="380" t="s">
        <v>6446</v>
      </c>
      <c r="D3337" s="381">
        <v>22.54</v>
      </c>
    </row>
    <row r="3338" spans="1:4" s="380" customFormat="1" ht="12.75" x14ac:dyDescent="0.2">
      <c r="A3338" s="380">
        <v>4190</v>
      </c>
      <c r="B3338" s="380" t="s">
        <v>9559</v>
      </c>
      <c r="C3338" s="380" t="s">
        <v>6446</v>
      </c>
      <c r="D3338" s="381">
        <v>22.54</v>
      </c>
    </row>
    <row r="3339" spans="1:4" s="380" customFormat="1" ht="12.75" x14ac:dyDescent="0.2">
      <c r="A3339" s="380">
        <v>4186</v>
      </c>
      <c r="B3339" s="380" t="s">
        <v>9560</v>
      </c>
      <c r="C3339" s="380" t="s">
        <v>6446</v>
      </c>
      <c r="D3339" s="381">
        <v>6.66</v>
      </c>
    </row>
    <row r="3340" spans="1:4" s="380" customFormat="1" ht="12.75" x14ac:dyDescent="0.2">
      <c r="A3340" s="380">
        <v>4188</v>
      </c>
      <c r="B3340" s="380" t="s">
        <v>9561</v>
      </c>
      <c r="C3340" s="380" t="s">
        <v>6446</v>
      </c>
      <c r="D3340" s="381">
        <v>13.6</v>
      </c>
    </row>
    <row r="3341" spans="1:4" s="380" customFormat="1" ht="12.75" x14ac:dyDescent="0.2">
      <c r="A3341" s="380">
        <v>4189</v>
      </c>
      <c r="B3341" s="380" t="s">
        <v>9562</v>
      </c>
      <c r="C3341" s="380" t="s">
        <v>6446</v>
      </c>
      <c r="D3341" s="381">
        <v>13.6</v>
      </c>
    </row>
    <row r="3342" spans="1:4" s="380" customFormat="1" ht="12.75" x14ac:dyDescent="0.2">
      <c r="A3342" s="380">
        <v>4197</v>
      </c>
      <c r="B3342" s="380" t="s">
        <v>9563</v>
      </c>
      <c r="C3342" s="380" t="s">
        <v>6446</v>
      </c>
      <c r="D3342" s="381">
        <v>72.02</v>
      </c>
    </row>
    <row r="3343" spans="1:4" s="380" customFormat="1" ht="12.75" x14ac:dyDescent="0.2">
      <c r="A3343" s="380">
        <v>4194</v>
      </c>
      <c r="B3343" s="380" t="s">
        <v>9564</v>
      </c>
      <c r="C3343" s="380" t="s">
        <v>6446</v>
      </c>
      <c r="D3343" s="381">
        <v>43.52</v>
      </c>
    </row>
    <row r="3344" spans="1:4" s="380" customFormat="1" ht="12.75" x14ac:dyDescent="0.2">
      <c r="A3344" s="380">
        <v>4193</v>
      </c>
      <c r="B3344" s="380" t="s">
        <v>9565</v>
      </c>
      <c r="C3344" s="380" t="s">
        <v>6446</v>
      </c>
      <c r="D3344" s="381">
        <v>43.52</v>
      </c>
    </row>
    <row r="3345" spans="1:4" s="380" customFormat="1" ht="12.75" x14ac:dyDescent="0.2">
      <c r="A3345" s="380">
        <v>4204</v>
      </c>
      <c r="B3345" s="380" t="s">
        <v>9566</v>
      </c>
      <c r="C3345" s="380" t="s">
        <v>6446</v>
      </c>
      <c r="D3345" s="381">
        <v>43.52</v>
      </c>
    </row>
    <row r="3346" spans="1:4" s="380" customFormat="1" ht="12.75" x14ac:dyDescent="0.2">
      <c r="A3346" s="380">
        <v>4187</v>
      </c>
      <c r="B3346" s="380" t="s">
        <v>9567</v>
      </c>
      <c r="C3346" s="380" t="s">
        <v>6446</v>
      </c>
      <c r="D3346" s="381">
        <v>8.67</v>
      </c>
    </row>
    <row r="3347" spans="1:4" s="380" customFormat="1" ht="12.75" x14ac:dyDescent="0.2">
      <c r="A3347" s="380">
        <v>4202</v>
      </c>
      <c r="B3347" s="380" t="s">
        <v>9568</v>
      </c>
      <c r="C3347" s="380" t="s">
        <v>6446</v>
      </c>
      <c r="D3347" s="381">
        <v>131.53</v>
      </c>
    </row>
    <row r="3348" spans="1:4" s="380" customFormat="1" ht="12.75" x14ac:dyDescent="0.2">
      <c r="A3348" s="380">
        <v>4203</v>
      </c>
      <c r="B3348" s="380" t="s">
        <v>9569</v>
      </c>
      <c r="C3348" s="380" t="s">
        <v>6446</v>
      </c>
      <c r="D3348" s="381">
        <v>116.16</v>
      </c>
    </row>
    <row r="3349" spans="1:4" s="380" customFormat="1" ht="12.75" x14ac:dyDescent="0.2">
      <c r="A3349" s="380">
        <v>40368</v>
      </c>
      <c r="B3349" s="380" t="s">
        <v>9570</v>
      </c>
      <c r="C3349" s="380" t="s">
        <v>6446</v>
      </c>
      <c r="D3349" s="381">
        <v>49.86</v>
      </c>
    </row>
    <row r="3350" spans="1:4" s="380" customFormat="1" ht="12.75" x14ac:dyDescent="0.2">
      <c r="A3350" s="380">
        <v>40365</v>
      </c>
      <c r="B3350" s="380" t="s">
        <v>9571</v>
      </c>
      <c r="C3350" s="380" t="s">
        <v>6446</v>
      </c>
      <c r="D3350" s="381">
        <v>33.64</v>
      </c>
    </row>
    <row r="3351" spans="1:4" s="380" customFormat="1" ht="12.75" x14ac:dyDescent="0.2">
      <c r="A3351" s="380">
        <v>40356</v>
      </c>
      <c r="B3351" s="380" t="s">
        <v>9572</v>
      </c>
      <c r="C3351" s="380" t="s">
        <v>6446</v>
      </c>
      <c r="D3351" s="381">
        <v>11.49</v>
      </c>
    </row>
    <row r="3352" spans="1:4" s="380" customFormat="1" ht="12.75" x14ac:dyDescent="0.2">
      <c r="A3352" s="380">
        <v>40362</v>
      </c>
      <c r="B3352" s="380" t="s">
        <v>9573</v>
      </c>
      <c r="C3352" s="380" t="s">
        <v>6446</v>
      </c>
      <c r="D3352" s="381">
        <v>22.28</v>
      </c>
    </row>
    <row r="3353" spans="1:4" s="380" customFormat="1" ht="12.75" x14ac:dyDescent="0.2">
      <c r="A3353" s="380">
        <v>40374</v>
      </c>
      <c r="B3353" s="380" t="s">
        <v>9574</v>
      </c>
      <c r="C3353" s="380" t="s">
        <v>6446</v>
      </c>
      <c r="D3353" s="381">
        <v>130.33000000000001</v>
      </c>
    </row>
    <row r="3354" spans="1:4" s="380" customFormat="1" ht="12.75" x14ac:dyDescent="0.2">
      <c r="A3354" s="380">
        <v>40371</v>
      </c>
      <c r="B3354" s="380" t="s">
        <v>9575</v>
      </c>
      <c r="C3354" s="380" t="s">
        <v>6446</v>
      </c>
      <c r="D3354" s="381">
        <v>82.04</v>
      </c>
    </row>
    <row r="3355" spans="1:4" s="380" customFormat="1" ht="12.75" x14ac:dyDescent="0.2">
      <c r="A3355" s="380">
        <v>40359</v>
      </c>
      <c r="B3355" s="380" t="s">
        <v>9576</v>
      </c>
      <c r="C3355" s="380" t="s">
        <v>6446</v>
      </c>
      <c r="D3355" s="381">
        <v>14.85</v>
      </c>
    </row>
    <row r="3356" spans="1:4" s="380" customFormat="1" ht="12.75" x14ac:dyDescent="0.2">
      <c r="A3356" s="380">
        <v>7595</v>
      </c>
      <c r="B3356" s="380" t="s">
        <v>9577</v>
      </c>
      <c r="C3356" s="380" t="s">
        <v>6456</v>
      </c>
      <c r="D3356" s="381">
        <v>8.99</v>
      </c>
    </row>
    <row r="3357" spans="1:4" s="380" customFormat="1" ht="12.75" x14ac:dyDescent="0.2">
      <c r="A3357" s="380">
        <v>41094</v>
      </c>
      <c r="B3357" s="380" t="s">
        <v>9578</v>
      </c>
      <c r="C3357" s="380" t="s">
        <v>6627</v>
      </c>
      <c r="D3357" s="382">
        <v>1606.53</v>
      </c>
    </row>
    <row r="3358" spans="1:4" s="380" customFormat="1" ht="12.75" x14ac:dyDescent="0.2">
      <c r="A3358" s="380">
        <v>39609</v>
      </c>
      <c r="B3358" s="380" t="s">
        <v>9579</v>
      </c>
      <c r="C3358" s="380" t="s">
        <v>6446</v>
      </c>
      <c r="D3358" s="382">
        <v>71949.740000000005</v>
      </c>
    </row>
    <row r="3359" spans="1:4" s="380" customFormat="1" ht="12.75" x14ac:dyDescent="0.2">
      <c r="A3359" s="380">
        <v>39610</v>
      </c>
      <c r="B3359" s="380" t="s">
        <v>9580</v>
      </c>
      <c r="C3359" s="380" t="s">
        <v>6446</v>
      </c>
      <c r="D3359" s="382">
        <v>105024.18</v>
      </c>
    </row>
    <row r="3360" spans="1:4" s="380" customFormat="1" ht="12.75" x14ac:dyDescent="0.2">
      <c r="A3360" s="380">
        <v>39611</v>
      </c>
      <c r="B3360" s="380" t="s">
        <v>9581</v>
      </c>
      <c r="C3360" s="380" t="s">
        <v>6446</v>
      </c>
      <c r="D3360" s="382">
        <v>127096.44</v>
      </c>
    </row>
    <row r="3361" spans="1:4" s="380" customFormat="1" ht="12.75" x14ac:dyDescent="0.2">
      <c r="A3361" s="380">
        <v>39612</v>
      </c>
      <c r="B3361" s="380" t="s">
        <v>9582</v>
      </c>
      <c r="C3361" s="380" t="s">
        <v>6446</v>
      </c>
      <c r="D3361" s="382">
        <v>199099.45</v>
      </c>
    </row>
    <row r="3362" spans="1:4" s="380" customFormat="1" ht="12.75" x14ac:dyDescent="0.2">
      <c r="A3362" s="380">
        <v>39608</v>
      </c>
      <c r="B3362" s="380" t="s">
        <v>9583</v>
      </c>
      <c r="C3362" s="380" t="s">
        <v>6446</v>
      </c>
      <c r="D3362" s="382">
        <v>57530.26</v>
      </c>
    </row>
    <row r="3363" spans="1:4" s="380" customFormat="1" ht="12.75" x14ac:dyDescent="0.2">
      <c r="A3363" s="380">
        <v>38175</v>
      </c>
      <c r="B3363" s="380" t="s">
        <v>13143</v>
      </c>
      <c r="C3363" s="380" t="s">
        <v>6446</v>
      </c>
      <c r="D3363" s="381">
        <v>4.3899999999999997</v>
      </c>
    </row>
    <row r="3364" spans="1:4" s="380" customFormat="1" ht="12.75" x14ac:dyDescent="0.2">
      <c r="A3364" s="380">
        <v>38176</v>
      </c>
      <c r="B3364" s="380" t="s">
        <v>13144</v>
      </c>
      <c r="C3364" s="380" t="s">
        <v>6446</v>
      </c>
      <c r="D3364" s="381">
        <v>12.91</v>
      </c>
    </row>
    <row r="3365" spans="1:4" s="380" customFormat="1" ht="12.75" x14ac:dyDescent="0.2">
      <c r="A3365" s="380">
        <v>36152</v>
      </c>
      <c r="B3365" s="380" t="s">
        <v>9584</v>
      </c>
      <c r="C3365" s="380" t="s">
        <v>6446</v>
      </c>
      <c r="D3365" s="381">
        <v>5.75</v>
      </c>
    </row>
    <row r="3366" spans="1:4" s="380" customFormat="1" ht="12.75" x14ac:dyDescent="0.2">
      <c r="A3366" s="380">
        <v>11138</v>
      </c>
      <c r="B3366" s="380" t="s">
        <v>9585</v>
      </c>
      <c r="C3366" s="380" t="s">
        <v>6445</v>
      </c>
      <c r="D3366" s="381">
        <v>3.07</v>
      </c>
    </row>
    <row r="3367" spans="1:4" s="380" customFormat="1" ht="12.75" x14ac:dyDescent="0.2">
      <c r="A3367" s="380">
        <v>4221</v>
      </c>
      <c r="B3367" s="380" t="s">
        <v>9586</v>
      </c>
      <c r="C3367" s="380" t="s">
        <v>6445</v>
      </c>
      <c r="D3367" s="381">
        <v>4.78</v>
      </c>
    </row>
    <row r="3368" spans="1:4" s="380" customFormat="1" ht="12.75" x14ac:dyDescent="0.2">
      <c r="A3368" s="380">
        <v>4227</v>
      </c>
      <c r="B3368" s="380" t="s">
        <v>9587</v>
      </c>
      <c r="C3368" s="380" t="s">
        <v>6445</v>
      </c>
      <c r="D3368" s="381">
        <v>24.5</v>
      </c>
    </row>
    <row r="3369" spans="1:4" s="380" customFormat="1" ht="12.75" x14ac:dyDescent="0.2">
      <c r="A3369" s="380">
        <v>38170</v>
      </c>
      <c r="B3369" s="380" t="s">
        <v>13145</v>
      </c>
      <c r="C3369" s="380" t="s">
        <v>6446</v>
      </c>
      <c r="D3369" s="381">
        <v>19.18</v>
      </c>
    </row>
    <row r="3370" spans="1:4" s="380" customFormat="1" ht="12.75" x14ac:dyDescent="0.2">
      <c r="A3370" s="380">
        <v>4252</v>
      </c>
      <c r="B3370" s="380" t="s">
        <v>9588</v>
      </c>
      <c r="C3370" s="380" t="s">
        <v>6456</v>
      </c>
      <c r="D3370" s="381">
        <v>14.95</v>
      </c>
    </row>
    <row r="3371" spans="1:4" s="380" customFormat="1" ht="12.75" x14ac:dyDescent="0.2">
      <c r="A3371" s="380">
        <v>40980</v>
      </c>
      <c r="B3371" s="380" t="s">
        <v>9589</v>
      </c>
      <c r="C3371" s="380" t="s">
        <v>6627</v>
      </c>
      <c r="D3371" s="382">
        <v>2667.33</v>
      </c>
    </row>
    <row r="3372" spans="1:4" s="380" customFormat="1" ht="12.75" x14ac:dyDescent="0.2">
      <c r="A3372" s="380">
        <v>4243</v>
      </c>
      <c r="B3372" s="380" t="s">
        <v>9590</v>
      </c>
      <c r="C3372" s="380" t="s">
        <v>6456</v>
      </c>
      <c r="D3372" s="381">
        <v>12.99</v>
      </c>
    </row>
    <row r="3373" spans="1:4" s="380" customFormat="1" ht="12.75" x14ac:dyDescent="0.2">
      <c r="A3373" s="380">
        <v>41031</v>
      </c>
      <c r="B3373" s="380" t="s">
        <v>9591</v>
      </c>
      <c r="C3373" s="380" t="s">
        <v>6627</v>
      </c>
      <c r="D3373" s="382">
        <v>2315.5700000000002</v>
      </c>
    </row>
    <row r="3374" spans="1:4" s="380" customFormat="1" ht="12.75" x14ac:dyDescent="0.2">
      <c r="A3374" s="380">
        <v>37666</v>
      </c>
      <c r="B3374" s="380" t="s">
        <v>9592</v>
      </c>
      <c r="C3374" s="380" t="s">
        <v>6456</v>
      </c>
      <c r="D3374" s="381">
        <v>12.52</v>
      </c>
    </row>
    <row r="3375" spans="1:4" s="380" customFormat="1" ht="12.75" x14ac:dyDescent="0.2">
      <c r="A3375" s="380">
        <v>40986</v>
      </c>
      <c r="B3375" s="380" t="s">
        <v>9593</v>
      </c>
      <c r="C3375" s="380" t="s">
        <v>6627</v>
      </c>
      <c r="D3375" s="382">
        <v>2234.61</v>
      </c>
    </row>
    <row r="3376" spans="1:4" s="380" customFormat="1" ht="12.75" x14ac:dyDescent="0.2">
      <c r="A3376" s="380">
        <v>4250</v>
      </c>
      <c r="B3376" s="380" t="s">
        <v>9594</v>
      </c>
      <c r="C3376" s="380" t="s">
        <v>6456</v>
      </c>
      <c r="D3376" s="381">
        <v>13.31</v>
      </c>
    </row>
    <row r="3377" spans="1:4" s="380" customFormat="1" ht="12.75" x14ac:dyDescent="0.2">
      <c r="A3377" s="380">
        <v>40978</v>
      </c>
      <c r="B3377" s="380" t="s">
        <v>9595</v>
      </c>
      <c r="C3377" s="380" t="s">
        <v>6627</v>
      </c>
      <c r="D3377" s="382">
        <v>2375.64</v>
      </c>
    </row>
    <row r="3378" spans="1:4" s="380" customFormat="1" ht="12.75" x14ac:dyDescent="0.2">
      <c r="A3378" s="380">
        <v>25960</v>
      </c>
      <c r="B3378" s="380" t="s">
        <v>9596</v>
      </c>
      <c r="C3378" s="380" t="s">
        <v>6456</v>
      </c>
      <c r="D3378" s="381">
        <v>15.98</v>
      </c>
    </row>
    <row r="3379" spans="1:4" s="380" customFormat="1" ht="12.75" x14ac:dyDescent="0.2">
      <c r="A3379" s="380">
        <v>41043</v>
      </c>
      <c r="B3379" s="380" t="s">
        <v>9597</v>
      </c>
      <c r="C3379" s="380" t="s">
        <v>6627</v>
      </c>
      <c r="D3379" s="382">
        <v>2849.95</v>
      </c>
    </row>
    <row r="3380" spans="1:4" s="380" customFormat="1" ht="12.75" x14ac:dyDescent="0.2">
      <c r="A3380" s="380">
        <v>4234</v>
      </c>
      <c r="B3380" s="380" t="s">
        <v>9598</v>
      </c>
      <c r="C3380" s="380" t="s">
        <v>6456</v>
      </c>
      <c r="D3380" s="381">
        <v>17.52</v>
      </c>
    </row>
    <row r="3381" spans="1:4" s="380" customFormat="1" ht="12.75" x14ac:dyDescent="0.2">
      <c r="A3381" s="380">
        <v>40987</v>
      </c>
      <c r="B3381" s="380" t="s">
        <v>9599</v>
      </c>
      <c r="C3381" s="380" t="s">
        <v>6627</v>
      </c>
      <c r="D3381" s="382">
        <v>3122</v>
      </c>
    </row>
    <row r="3382" spans="1:4" s="380" customFormat="1" ht="12.75" x14ac:dyDescent="0.2">
      <c r="A3382" s="380">
        <v>4253</v>
      </c>
      <c r="B3382" s="380" t="s">
        <v>9600</v>
      </c>
      <c r="C3382" s="380" t="s">
        <v>6456</v>
      </c>
      <c r="D3382" s="381">
        <v>13.29</v>
      </c>
    </row>
    <row r="3383" spans="1:4" s="380" customFormat="1" ht="12.75" x14ac:dyDescent="0.2">
      <c r="A3383" s="380">
        <v>40981</v>
      </c>
      <c r="B3383" s="380" t="s">
        <v>9601</v>
      </c>
      <c r="C3383" s="380" t="s">
        <v>6627</v>
      </c>
      <c r="D3383" s="382">
        <v>2369.58</v>
      </c>
    </row>
    <row r="3384" spans="1:4" s="380" customFormat="1" ht="12.75" x14ac:dyDescent="0.2">
      <c r="A3384" s="380">
        <v>4254</v>
      </c>
      <c r="B3384" s="380" t="s">
        <v>9602</v>
      </c>
      <c r="C3384" s="380" t="s">
        <v>6456</v>
      </c>
      <c r="D3384" s="381">
        <v>13.29</v>
      </c>
    </row>
    <row r="3385" spans="1:4" s="380" customFormat="1" ht="12.75" x14ac:dyDescent="0.2">
      <c r="A3385" s="380">
        <v>41036</v>
      </c>
      <c r="B3385" s="380" t="s">
        <v>9603</v>
      </c>
      <c r="C3385" s="380" t="s">
        <v>6627</v>
      </c>
      <c r="D3385" s="382">
        <v>2369.58</v>
      </c>
    </row>
    <row r="3386" spans="1:4" s="380" customFormat="1" ht="12.75" x14ac:dyDescent="0.2">
      <c r="A3386" s="380">
        <v>4251</v>
      </c>
      <c r="B3386" s="380" t="s">
        <v>9604</v>
      </c>
      <c r="C3386" s="380" t="s">
        <v>6456</v>
      </c>
      <c r="D3386" s="381">
        <v>15.68</v>
      </c>
    </row>
    <row r="3387" spans="1:4" s="380" customFormat="1" ht="12.75" x14ac:dyDescent="0.2">
      <c r="A3387" s="380">
        <v>40979</v>
      </c>
      <c r="B3387" s="380" t="s">
        <v>9605</v>
      </c>
      <c r="C3387" s="380" t="s">
        <v>6627</v>
      </c>
      <c r="D3387" s="382">
        <v>2794.9</v>
      </c>
    </row>
    <row r="3388" spans="1:4" s="380" customFormat="1" ht="12.75" x14ac:dyDescent="0.2">
      <c r="A3388" s="380">
        <v>4230</v>
      </c>
      <c r="B3388" s="380" t="s">
        <v>9606</v>
      </c>
      <c r="C3388" s="380" t="s">
        <v>6456</v>
      </c>
      <c r="D3388" s="381">
        <v>13.31</v>
      </c>
    </row>
    <row r="3389" spans="1:4" s="380" customFormat="1" ht="12.75" x14ac:dyDescent="0.2">
      <c r="A3389" s="380">
        <v>40998</v>
      </c>
      <c r="B3389" s="380" t="s">
        <v>9607</v>
      </c>
      <c r="C3389" s="380" t="s">
        <v>6627</v>
      </c>
      <c r="D3389" s="382">
        <v>2374.27</v>
      </c>
    </row>
    <row r="3390" spans="1:4" s="380" customFormat="1" ht="12.75" x14ac:dyDescent="0.2">
      <c r="A3390" s="380">
        <v>4257</v>
      </c>
      <c r="B3390" s="380" t="s">
        <v>9608</v>
      </c>
      <c r="C3390" s="380" t="s">
        <v>6456</v>
      </c>
      <c r="D3390" s="381">
        <v>13.67</v>
      </c>
    </row>
    <row r="3391" spans="1:4" s="380" customFormat="1" ht="12.75" x14ac:dyDescent="0.2">
      <c r="A3391" s="380">
        <v>40982</v>
      </c>
      <c r="B3391" s="380" t="s">
        <v>9609</v>
      </c>
      <c r="C3391" s="380" t="s">
        <v>6627</v>
      </c>
      <c r="D3391" s="382">
        <v>2439</v>
      </c>
    </row>
    <row r="3392" spans="1:4" s="380" customFormat="1" ht="12.75" x14ac:dyDescent="0.2">
      <c r="A3392" s="380">
        <v>4240</v>
      </c>
      <c r="B3392" s="380" t="s">
        <v>9610</v>
      </c>
      <c r="C3392" s="380" t="s">
        <v>6456</v>
      </c>
      <c r="D3392" s="381">
        <v>16.260000000000002</v>
      </c>
    </row>
    <row r="3393" spans="1:4" s="380" customFormat="1" ht="12.75" x14ac:dyDescent="0.2">
      <c r="A3393" s="380">
        <v>41026</v>
      </c>
      <c r="B3393" s="380" t="s">
        <v>9611</v>
      </c>
      <c r="C3393" s="380" t="s">
        <v>6627</v>
      </c>
      <c r="D3393" s="382">
        <v>2898.53</v>
      </c>
    </row>
    <row r="3394" spans="1:4" s="380" customFormat="1" ht="12.75" x14ac:dyDescent="0.2">
      <c r="A3394" s="380">
        <v>4239</v>
      </c>
      <c r="B3394" s="380" t="s">
        <v>9612</v>
      </c>
      <c r="C3394" s="380" t="s">
        <v>6456</v>
      </c>
      <c r="D3394" s="381">
        <v>19.93</v>
      </c>
    </row>
    <row r="3395" spans="1:4" s="380" customFormat="1" ht="12.75" x14ac:dyDescent="0.2">
      <c r="A3395" s="380">
        <v>41024</v>
      </c>
      <c r="B3395" s="380" t="s">
        <v>9613</v>
      </c>
      <c r="C3395" s="380" t="s">
        <v>6627</v>
      </c>
      <c r="D3395" s="382">
        <v>3555.96</v>
      </c>
    </row>
    <row r="3396" spans="1:4" s="380" customFormat="1" ht="12.75" x14ac:dyDescent="0.2">
      <c r="A3396" s="380">
        <v>4248</v>
      </c>
      <c r="B3396" s="380" t="s">
        <v>9614</v>
      </c>
      <c r="C3396" s="380" t="s">
        <v>6456</v>
      </c>
      <c r="D3396" s="381">
        <v>15.19</v>
      </c>
    </row>
    <row r="3397" spans="1:4" s="380" customFormat="1" ht="12.75" x14ac:dyDescent="0.2">
      <c r="A3397" s="380">
        <v>41033</v>
      </c>
      <c r="B3397" s="380" t="s">
        <v>9615</v>
      </c>
      <c r="C3397" s="380" t="s">
        <v>6627</v>
      </c>
      <c r="D3397" s="382">
        <v>2710.79</v>
      </c>
    </row>
    <row r="3398" spans="1:4" s="380" customFormat="1" ht="12.75" x14ac:dyDescent="0.2">
      <c r="A3398" s="380">
        <v>25959</v>
      </c>
      <c r="B3398" s="380" t="s">
        <v>9616</v>
      </c>
      <c r="C3398" s="380" t="s">
        <v>6456</v>
      </c>
      <c r="D3398" s="381">
        <v>16.77</v>
      </c>
    </row>
    <row r="3399" spans="1:4" s="380" customFormat="1" ht="12.75" x14ac:dyDescent="0.2">
      <c r="A3399" s="380">
        <v>41040</v>
      </c>
      <c r="B3399" s="380" t="s">
        <v>9617</v>
      </c>
      <c r="C3399" s="380" t="s">
        <v>6627</v>
      </c>
      <c r="D3399" s="382">
        <v>2992.44</v>
      </c>
    </row>
    <row r="3400" spans="1:4" s="380" customFormat="1" ht="12.75" x14ac:dyDescent="0.2">
      <c r="A3400" s="380">
        <v>4238</v>
      </c>
      <c r="B3400" s="380" t="s">
        <v>9618</v>
      </c>
      <c r="C3400" s="380" t="s">
        <v>6456</v>
      </c>
      <c r="D3400" s="381">
        <v>13.39</v>
      </c>
    </row>
    <row r="3401" spans="1:4" s="380" customFormat="1" ht="12.75" x14ac:dyDescent="0.2">
      <c r="A3401" s="380">
        <v>41012</v>
      </c>
      <c r="B3401" s="380" t="s">
        <v>9619</v>
      </c>
      <c r="C3401" s="380" t="s">
        <v>6627</v>
      </c>
      <c r="D3401" s="382">
        <v>2390.1999999999998</v>
      </c>
    </row>
    <row r="3402" spans="1:4" s="380" customFormat="1" ht="12.75" x14ac:dyDescent="0.2">
      <c r="A3402" s="380">
        <v>4237</v>
      </c>
      <c r="B3402" s="380" t="s">
        <v>9620</v>
      </c>
      <c r="C3402" s="380" t="s">
        <v>6456</v>
      </c>
      <c r="D3402" s="381">
        <v>13.29</v>
      </c>
    </row>
    <row r="3403" spans="1:4" s="380" customFormat="1" ht="12.75" x14ac:dyDescent="0.2">
      <c r="A3403" s="380">
        <v>41002</v>
      </c>
      <c r="B3403" s="380" t="s">
        <v>9621</v>
      </c>
      <c r="C3403" s="380" t="s">
        <v>6627</v>
      </c>
      <c r="D3403" s="382">
        <v>2369.58</v>
      </c>
    </row>
    <row r="3404" spans="1:4" s="380" customFormat="1" ht="12.75" x14ac:dyDescent="0.2">
      <c r="A3404" s="380">
        <v>4233</v>
      </c>
      <c r="B3404" s="380" t="s">
        <v>9622</v>
      </c>
      <c r="C3404" s="380" t="s">
        <v>6456</v>
      </c>
      <c r="D3404" s="381">
        <v>14.4</v>
      </c>
    </row>
    <row r="3405" spans="1:4" s="380" customFormat="1" ht="12.75" x14ac:dyDescent="0.2">
      <c r="A3405" s="380">
        <v>41001</v>
      </c>
      <c r="B3405" s="380" t="s">
        <v>9623</v>
      </c>
      <c r="C3405" s="380" t="s">
        <v>6627</v>
      </c>
      <c r="D3405" s="382">
        <v>2569.81</v>
      </c>
    </row>
    <row r="3406" spans="1:4" s="380" customFormat="1" ht="12.75" x14ac:dyDescent="0.2">
      <c r="A3406" s="380">
        <v>2</v>
      </c>
      <c r="B3406" s="380" t="s">
        <v>9624</v>
      </c>
      <c r="C3406" s="380" t="s">
        <v>6624</v>
      </c>
      <c r="D3406" s="381">
        <v>10.220000000000001</v>
      </c>
    </row>
    <row r="3407" spans="1:4" s="380" customFormat="1" ht="12.75" x14ac:dyDescent="0.2">
      <c r="A3407" s="380">
        <v>36517</v>
      </c>
      <c r="B3407" s="380" t="s">
        <v>9625</v>
      </c>
      <c r="C3407" s="380" t="s">
        <v>6446</v>
      </c>
      <c r="D3407" s="382">
        <v>465312</v>
      </c>
    </row>
    <row r="3408" spans="1:4" s="380" customFormat="1" ht="12.75" x14ac:dyDescent="0.2">
      <c r="A3408" s="380">
        <v>4262</v>
      </c>
      <c r="B3408" s="380" t="s">
        <v>9626</v>
      </c>
      <c r="C3408" s="380" t="s">
        <v>6446</v>
      </c>
      <c r="D3408" s="382">
        <v>524000</v>
      </c>
    </row>
    <row r="3409" spans="1:4" s="380" customFormat="1" ht="12.75" x14ac:dyDescent="0.2">
      <c r="A3409" s="380">
        <v>4263</v>
      </c>
      <c r="B3409" s="380" t="s">
        <v>9627</v>
      </c>
      <c r="C3409" s="380" t="s">
        <v>6446</v>
      </c>
      <c r="D3409" s="382">
        <v>726613.29</v>
      </c>
    </row>
    <row r="3410" spans="1:4" s="380" customFormat="1" ht="12.75" x14ac:dyDescent="0.2">
      <c r="A3410" s="380">
        <v>36518</v>
      </c>
      <c r="B3410" s="380" t="s">
        <v>9628</v>
      </c>
      <c r="C3410" s="380" t="s">
        <v>6446</v>
      </c>
      <c r="D3410" s="382">
        <v>827221.29</v>
      </c>
    </row>
    <row r="3411" spans="1:4" s="380" customFormat="1" ht="12.75" x14ac:dyDescent="0.2">
      <c r="A3411" s="380">
        <v>14221</v>
      </c>
      <c r="B3411" s="380" t="s">
        <v>9629</v>
      </c>
      <c r="C3411" s="380" t="s">
        <v>6446</v>
      </c>
      <c r="D3411" s="382">
        <v>482778.64</v>
      </c>
    </row>
    <row r="3412" spans="1:4" s="380" customFormat="1" ht="12.75" x14ac:dyDescent="0.2">
      <c r="A3412" s="380">
        <v>38402</v>
      </c>
      <c r="B3412" s="380" t="s">
        <v>9630</v>
      </c>
      <c r="C3412" s="380" t="s">
        <v>6446</v>
      </c>
      <c r="D3412" s="381">
        <v>11.52</v>
      </c>
    </row>
    <row r="3413" spans="1:4" s="380" customFormat="1" ht="12.75" x14ac:dyDescent="0.2">
      <c r="A3413" s="380">
        <v>3412</v>
      </c>
      <c r="B3413" s="380" t="s">
        <v>9631</v>
      </c>
      <c r="C3413" s="380" t="s">
        <v>6447</v>
      </c>
      <c r="D3413" s="381">
        <v>22.51</v>
      </c>
    </row>
    <row r="3414" spans="1:4" s="380" customFormat="1" ht="12.75" x14ac:dyDescent="0.2">
      <c r="A3414" s="380">
        <v>3413</v>
      </c>
      <c r="B3414" s="380" t="s">
        <v>9632</v>
      </c>
      <c r="C3414" s="380" t="s">
        <v>6447</v>
      </c>
      <c r="D3414" s="381">
        <v>50.67</v>
      </c>
    </row>
    <row r="3415" spans="1:4" s="380" customFormat="1" ht="12.75" x14ac:dyDescent="0.2">
      <c r="A3415" s="380">
        <v>39744</v>
      </c>
      <c r="B3415" s="380" t="s">
        <v>9633</v>
      </c>
      <c r="C3415" s="380" t="s">
        <v>6447</v>
      </c>
      <c r="D3415" s="381">
        <v>39.340000000000003</v>
      </c>
    </row>
    <row r="3416" spans="1:4" s="380" customFormat="1" ht="12.75" x14ac:dyDescent="0.2">
      <c r="A3416" s="380">
        <v>39745</v>
      </c>
      <c r="B3416" s="380" t="s">
        <v>9634</v>
      </c>
      <c r="C3416" s="380" t="s">
        <v>6447</v>
      </c>
      <c r="D3416" s="381">
        <v>83.04</v>
      </c>
    </row>
    <row r="3417" spans="1:4" s="380" customFormat="1" ht="12.75" x14ac:dyDescent="0.2">
      <c r="A3417" s="380">
        <v>39637</v>
      </c>
      <c r="B3417" s="380" t="s">
        <v>9635</v>
      </c>
      <c r="C3417" s="380" t="s">
        <v>6447</v>
      </c>
      <c r="D3417" s="381">
        <v>96.08</v>
      </c>
    </row>
    <row r="3418" spans="1:4" s="380" customFormat="1" ht="12.75" x14ac:dyDescent="0.2">
      <c r="A3418" s="380">
        <v>39638</v>
      </c>
      <c r="B3418" s="380" t="s">
        <v>9636</v>
      </c>
      <c r="C3418" s="380" t="s">
        <v>6447</v>
      </c>
      <c r="D3418" s="381">
        <v>178.92</v>
      </c>
    </row>
    <row r="3419" spans="1:4" s="380" customFormat="1" ht="12.75" x14ac:dyDescent="0.2">
      <c r="A3419" s="380">
        <v>39639</v>
      </c>
      <c r="B3419" s="380" t="s">
        <v>9637</v>
      </c>
      <c r="C3419" s="380" t="s">
        <v>6447</v>
      </c>
      <c r="D3419" s="381">
        <v>235.89</v>
      </c>
    </row>
    <row r="3420" spans="1:4" s="380" customFormat="1" ht="12.75" x14ac:dyDescent="0.2">
      <c r="A3420" s="380">
        <v>39517</v>
      </c>
      <c r="B3420" s="380" t="s">
        <v>9638</v>
      </c>
      <c r="C3420" s="380" t="s">
        <v>6447</v>
      </c>
      <c r="D3420" s="381">
        <v>330.81</v>
      </c>
    </row>
    <row r="3421" spans="1:4" s="380" customFormat="1" ht="12.75" x14ac:dyDescent="0.2">
      <c r="A3421" s="380">
        <v>39518</v>
      </c>
      <c r="B3421" s="380" t="s">
        <v>9639</v>
      </c>
      <c r="C3421" s="380" t="s">
        <v>6447</v>
      </c>
      <c r="D3421" s="381">
        <v>392.18</v>
      </c>
    </row>
    <row r="3422" spans="1:4" s="380" customFormat="1" ht="12.75" x14ac:dyDescent="0.2">
      <c r="A3422" s="380">
        <v>38366</v>
      </c>
      <c r="B3422" s="380" t="s">
        <v>9640</v>
      </c>
      <c r="C3422" s="380" t="s">
        <v>6447</v>
      </c>
      <c r="D3422" s="381">
        <v>4.26</v>
      </c>
    </row>
    <row r="3423" spans="1:4" s="380" customFormat="1" ht="12.75" x14ac:dyDescent="0.2">
      <c r="A3423" s="380">
        <v>11703</v>
      </c>
      <c r="B3423" s="380" t="s">
        <v>9641</v>
      </c>
      <c r="C3423" s="380" t="s">
        <v>6446</v>
      </c>
      <c r="D3423" s="381">
        <v>21.49</v>
      </c>
    </row>
    <row r="3424" spans="1:4" s="380" customFormat="1" ht="12.75" x14ac:dyDescent="0.2">
      <c r="A3424" s="380">
        <v>37400</v>
      </c>
      <c r="B3424" s="380" t="s">
        <v>9642</v>
      </c>
      <c r="C3424" s="380" t="s">
        <v>6446</v>
      </c>
      <c r="D3424" s="381">
        <v>55.07</v>
      </c>
    </row>
    <row r="3425" spans="1:4" s="380" customFormat="1" ht="12.75" x14ac:dyDescent="0.2">
      <c r="A3425" s="380">
        <v>25400</v>
      </c>
      <c r="B3425" s="380" t="s">
        <v>9643</v>
      </c>
      <c r="C3425" s="380" t="s">
        <v>6446</v>
      </c>
      <c r="D3425" s="382">
        <v>1873.19</v>
      </c>
    </row>
    <row r="3426" spans="1:4" s="380" customFormat="1" ht="12.75" x14ac:dyDescent="0.2">
      <c r="A3426" s="380">
        <v>4276</v>
      </c>
      <c r="B3426" s="380" t="s">
        <v>9644</v>
      </c>
      <c r="C3426" s="380" t="s">
        <v>6446</v>
      </c>
      <c r="D3426" s="381">
        <v>154.80000000000001</v>
      </c>
    </row>
    <row r="3427" spans="1:4" s="380" customFormat="1" ht="12.75" x14ac:dyDescent="0.2">
      <c r="A3427" s="380">
        <v>4273</v>
      </c>
      <c r="B3427" s="380" t="s">
        <v>9645</v>
      </c>
      <c r="C3427" s="380" t="s">
        <v>6446</v>
      </c>
      <c r="D3427" s="381">
        <v>281.05</v>
      </c>
    </row>
    <row r="3428" spans="1:4" s="380" customFormat="1" ht="12.75" x14ac:dyDescent="0.2">
      <c r="A3428" s="380">
        <v>4274</v>
      </c>
      <c r="B3428" s="380" t="s">
        <v>9646</v>
      </c>
      <c r="C3428" s="380" t="s">
        <v>6446</v>
      </c>
      <c r="D3428" s="381">
        <v>102.82</v>
      </c>
    </row>
    <row r="3429" spans="1:4" s="380" customFormat="1" ht="12.75" x14ac:dyDescent="0.2">
      <c r="A3429" s="380">
        <v>39438</v>
      </c>
      <c r="B3429" s="380" t="s">
        <v>9647</v>
      </c>
      <c r="C3429" s="380" t="s">
        <v>6446</v>
      </c>
      <c r="D3429" s="381">
        <v>0.18</v>
      </c>
    </row>
    <row r="3430" spans="1:4" s="380" customFormat="1" ht="12.75" x14ac:dyDescent="0.2">
      <c r="A3430" s="380">
        <v>11963</v>
      </c>
      <c r="B3430" s="380" t="s">
        <v>9648</v>
      </c>
      <c r="C3430" s="380" t="s">
        <v>6446</v>
      </c>
      <c r="D3430" s="381">
        <v>6.77</v>
      </c>
    </row>
    <row r="3431" spans="1:4" s="380" customFormat="1" ht="12.75" x14ac:dyDescent="0.2">
      <c r="A3431" s="380">
        <v>11964</v>
      </c>
      <c r="B3431" s="380" t="s">
        <v>9649</v>
      </c>
      <c r="C3431" s="380" t="s">
        <v>6446</v>
      </c>
      <c r="D3431" s="381">
        <v>1.71</v>
      </c>
    </row>
    <row r="3432" spans="1:4" s="380" customFormat="1" ht="12.75" x14ac:dyDescent="0.2">
      <c r="A3432" s="380">
        <v>4379</v>
      </c>
      <c r="B3432" s="380" t="s">
        <v>9650</v>
      </c>
      <c r="C3432" s="380" t="s">
        <v>6446</v>
      </c>
      <c r="D3432" s="381">
        <v>0.03</v>
      </c>
    </row>
    <row r="3433" spans="1:4" s="380" customFormat="1" ht="12.75" x14ac:dyDescent="0.2">
      <c r="A3433" s="380">
        <v>4377</v>
      </c>
      <c r="B3433" s="380" t="s">
        <v>9651</v>
      </c>
      <c r="C3433" s="380" t="s">
        <v>6446</v>
      </c>
      <c r="D3433" s="381">
        <v>0.13</v>
      </c>
    </row>
    <row r="3434" spans="1:4" s="380" customFormat="1" ht="12.75" x14ac:dyDescent="0.2">
      <c r="A3434" s="380">
        <v>4356</v>
      </c>
      <c r="B3434" s="380" t="s">
        <v>9652</v>
      </c>
      <c r="C3434" s="380" t="s">
        <v>6446</v>
      </c>
      <c r="D3434" s="381">
        <v>0.18</v>
      </c>
    </row>
    <row r="3435" spans="1:4" s="380" customFormat="1" ht="12.75" x14ac:dyDescent="0.2">
      <c r="A3435" s="380">
        <v>13246</v>
      </c>
      <c r="B3435" s="380" t="s">
        <v>9653</v>
      </c>
      <c r="C3435" s="380" t="s">
        <v>6446</v>
      </c>
      <c r="D3435" s="381">
        <v>0.32</v>
      </c>
    </row>
    <row r="3436" spans="1:4" s="380" customFormat="1" ht="12.75" x14ac:dyDescent="0.2">
      <c r="A3436" s="380">
        <v>4346</v>
      </c>
      <c r="B3436" s="380" t="s">
        <v>9654</v>
      </c>
      <c r="C3436" s="380" t="s">
        <v>6446</v>
      </c>
      <c r="D3436" s="381">
        <v>7.26</v>
      </c>
    </row>
    <row r="3437" spans="1:4" s="380" customFormat="1" ht="12.75" x14ac:dyDescent="0.2">
      <c r="A3437" s="380">
        <v>11955</v>
      </c>
      <c r="B3437" s="380" t="s">
        <v>9655</v>
      </c>
      <c r="C3437" s="380" t="s">
        <v>6446</v>
      </c>
      <c r="D3437" s="381">
        <v>3.18</v>
      </c>
    </row>
    <row r="3438" spans="1:4" s="380" customFormat="1" ht="12.75" x14ac:dyDescent="0.2">
      <c r="A3438" s="380">
        <v>11960</v>
      </c>
      <c r="B3438" s="380" t="s">
        <v>9656</v>
      </c>
      <c r="C3438" s="380" t="s">
        <v>6446</v>
      </c>
      <c r="D3438" s="381">
        <v>0.1</v>
      </c>
    </row>
    <row r="3439" spans="1:4" s="380" customFormat="1" ht="12.75" x14ac:dyDescent="0.2">
      <c r="A3439" s="380">
        <v>4333</v>
      </c>
      <c r="B3439" s="380" t="s">
        <v>9657</v>
      </c>
      <c r="C3439" s="380" t="s">
        <v>6446</v>
      </c>
      <c r="D3439" s="381">
        <v>0.18</v>
      </c>
    </row>
    <row r="3440" spans="1:4" s="380" customFormat="1" ht="12.75" x14ac:dyDescent="0.2">
      <c r="A3440" s="380">
        <v>4358</v>
      </c>
      <c r="B3440" s="380" t="s">
        <v>9658</v>
      </c>
      <c r="C3440" s="380" t="s">
        <v>6446</v>
      </c>
      <c r="D3440" s="381">
        <v>1.45</v>
      </c>
    </row>
    <row r="3441" spans="1:4" s="380" customFormat="1" ht="12.75" x14ac:dyDescent="0.2">
      <c r="A3441" s="380">
        <v>39435</v>
      </c>
      <c r="B3441" s="380" t="s">
        <v>9659</v>
      </c>
      <c r="C3441" s="380" t="s">
        <v>6446</v>
      </c>
      <c r="D3441" s="381">
        <v>7.0000000000000007E-2</v>
      </c>
    </row>
    <row r="3442" spans="1:4" s="380" customFormat="1" ht="12.75" x14ac:dyDescent="0.2">
      <c r="A3442" s="380">
        <v>39436</v>
      </c>
      <c r="B3442" s="380" t="s">
        <v>9660</v>
      </c>
      <c r="C3442" s="380" t="s">
        <v>6446</v>
      </c>
      <c r="D3442" s="381">
        <v>0.12</v>
      </c>
    </row>
    <row r="3443" spans="1:4" s="380" customFormat="1" ht="12.75" x14ac:dyDescent="0.2">
      <c r="A3443" s="380">
        <v>39437</v>
      </c>
      <c r="B3443" s="380" t="s">
        <v>9661</v>
      </c>
      <c r="C3443" s="380" t="s">
        <v>6446</v>
      </c>
      <c r="D3443" s="381">
        <v>0.16</v>
      </c>
    </row>
    <row r="3444" spans="1:4" s="380" customFormat="1" ht="12.75" x14ac:dyDescent="0.2">
      <c r="A3444" s="380">
        <v>39439</v>
      </c>
      <c r="B3444" s="380" t="s">
        <v>9662</v>
      </c>
      <c r="C3444" s="380" t="s">
        <v>6446</v>
      </c>
      <c r="D3444" s="381">
        <v>0.11</v>
      </c>
    </row>
    <row r="3445" spans="1:4" s="380" customFormat="1" ht="12.75" x14ac:dyDescent="0.2">
      <c r="A3445" s="380">
        <v>39440</v>
      </c>
      <c r="B3445" s="380" t="s">
        <v>9663</v>
      </c>
      <c r="C3445" s="380" t="s">
        <v>6446</v>
      </c>
      <c r="D3445" s="381">
        <v>0.14000000000000001</v>
      </c>
    </row>
    <row r="3446" spans="1:4" s="380" customFormat="1" ht="12.75" x14ac:dyDescent="0.2">
      <c r="A3446" s="380">
        <v>39441</v>
      </c>
      <c r="B3446" s="380" t="s">
        <v>9664</v>
      </c>
      <c r="C3446" s="380" t="s">
        <v>6446</v>
      </c>
      <c r="D3446" s="381">
        <v>0.18</v>
      </c>
    </row>
    <row r="3447" spans="1:4" s="380" customFormat="1" ht="12.75" x14ac:dyDescent="0.2">
      <c r="A3447" s="380">
        <v>39442</v>
      </c>
      <c r="B3447" s="380" t="s">
        <v>9665</v>
      </c>
      <c r="C3447" s="380" t="s">
        <v>6446</v>
      </c>
      <c r="D3447" s="381">
        <v>0.13</v>
      </c>
    </row>
    <row r="3448" spans="1:4" s="380" customFormat="1" ht="12.75" x14ac:dyDescent="0.2">
      <c r="A3448" s="380">
        <v>39443</v>
      </c>
      <c r="B3448" s="380" t="s">
        <v>9666</v>
      </c>
      <c r="C3448" s="380" t="s">
        <v>6446</v>
      </c>
      <c r="D3448" s="381">
        <v>0.17</v>
      </c>
    </row>
    <row r="3449" spans="1:4" s="380" customFormat="1" ht="12.75" x14ac:dyDescent="0.2">
      <c r="A3449" s="380">
        <v>4329</v>
      </c>
      <c r="B3449" s="380" t="s">
        <v>9667</v>
      </c>
      <c r="C3449" s="380" t="s">
        <v>6446</v>
      </c>
      <c r="D3449" s="381">
        <v>1.55</v>
      </c>
    </row>
    <row r="3450" spans="1:4" s="380" customFormat="1" ht="12.75" x14ac:dyDescent="0.2">
      <c r="A3450" s="380">
        <v>4383</v>
      </c>
      <c r="B3450" s="380" t="s">
        <v>9668</v>
      </c>
      <c r="C3450" s="380" t="s">
        <v>6446</v>
      </c>
      <c r="D3450" s="381">
        <v>14.01</v>
      </c>
    </row>
    <row r="3451" spans="1:4" s="380" customFormat="1" ht="12.75" x14ac:dyDescent="0.2">
      <c r="A3451" s="380">
        <v>4344</v>
      </c>
      <c r="B3451" s="380" t="s">
        <v>9669</v>
      </c>
      <c r="C3451" s="380" t="s">
        <v>6446</v>
      </c>
      <c r="D3451" s="381">
        <v>14.69</v>
      </c>
    </row>
    <row r="3452" spans="1:4" s="380" customFormat="1" ht="12.75" x14ac:dyDescent="0.2">
      <c r="A3452" s="380">
        <v>436</v>
      </c>
      <c r="B3452" s="380" t="s">
        <v>9670</v>
      </c>
      <c r="C3452" s="380" t="s">
        <v>6446</v>
      </c>
      <c r="D3452" s="381">
        <v>7.45</v>
      </c>
    </row>
    <row r="3453" spans="1:4" s="380" customFormat="1" ht="12.75" x14ac:dyDescent="0.2">
      <c r="A3453" s="380">
        <v>442</v>
      </c>
      <c r="B3453" s="380" t="s">
        <v>9671</v>
      </c>
      <c r="C3453" s="380" t="s">
        <v>6446</v>
      </c>
      <c r="D3453" s="381">
        <v>4.4000000000000004</v>
      </c>
    </row>
    <row r="3454" spans="1:4" s="380" customFormat="1" ht="12.75" x14ac:dyDescent="0.2">
      <c r="A3454" s="380">
        <v>11953</v>
      </c>
      <c r="B3454" s="380" t="s">
        <v>9672</v>
      </c>
      <c r="C3454" s="380" t="s">
        <v>6446</v>
      </c>
      <c r="D3454" s="381">
        <v>2.33</v>
      </c>
    </row>
    <row r="3455" spans="1:4" s="380" customFormat="1" ht="12.75" x14ac:dyDescent="0.2">
      <c r="A3455" s="380">
        <v>4335</v>
      </c>
      <c r="B3455" s="380" t="s">
        <v>9673</v>
      </c>
      <c r="C3455" s="380" t="s">
        <v>6446</v>
      </c>
      <c r="D3455" s="381">
        <v>9.86</v>
      </c>
    </row>
    <row r="3456" spans="1:4" s="380" customFormat="1" ht="12.75" x14ac:dyDescent="0.2">
      <c r="A3456" s="380">
        <v>4334</v>
      </c>
      <c r="B3456" s="380" t="s">
        <v>9674</v>
      </c>
      <c r="C3456" s="380" t="s">
        <v>6446</v>
      </c>
      <c r="D3456" s="381">
        <v>13.53</v>
      </c>
    </row>
    <row r="3457" spans="1:4" s="380" customFormat="1" ht="12.75" x14ac:dyDescent="0.2">
      <c r="A3457" s="380">
        <v>4343</v>
      </c>
      <c r="B3457" s="380" t="s">
        <v>9675</v>
      </c>
      <c r="C3457" s="380" t="s">
        <v>6446</v>
      </c>
      <c r="D3457" s="381">
        <v>3.32</v>
      </c>
    </row>
    <row r="3458" spans="1:4" s="380" customFormat="1" ht="12.75" x14ac:dyDescent="0.2">
      <c r="A3458" s="380">
        <v>430</v>
      </c>
      <c r="B3458" s="380" t="s">
        <v>9676</v>
      </c>
      <c r="C3458" s="380" t="s">
        <v>6446</v>
      </c>
      <c r="D3458" s="381">
        <v>6.67</v>
      </c>
    </row>
    <row r="3459" spans="1:4" s="380" customFormat="1" ht="12.75" x14ac:dyDescent="0.2">
      <c r="A3459" s="380">
        <v>441</v>
      </c>
      <c r="B3459" s="380" t="s">
        <v>9677</v>
      </c>
      <c r="C3459" s="380" t="s">
        <v>6446</v>
      </c>
      <c r="D3459" s="381">
        <v>7.34</v>
      </c>
    </row>
    <row r="3460" spans="1:4" s="380" customFormat="1" ht="12.75" x14ac:dyDescent="0.2">
      <c r="A3460" s="380">
        <v>431</v>
      </c>
      <c r="B3460" s="380" t="s">
        <v>9678</v>
      </c>
      <c r="C3460" s="380" t="s">
        <v>6446</v>
      </c>
      <c r="D3460" s="381">
        <v>8.86</v>
      </c>
    </row>
    <row r="3461" spans="1:4" s="380" customFormat="1" ht="12.75" x14ac:dyDescent="0.2">
      <c r="A3461" s="380">
        <v>432</v>
      </c>
      <c r="B3461" s="380" t="s">
        <v>9679</v>
      </c>
      <c r="C3461" s="380" t="s">
        <v>6446</v>
      </c>
      <c r="D3461" s="381">
        <v>9.7799999999999994</v>
      </c>
    </row>
    <row r="3462" spans="1:4" s="380" customFormat="1" ht="12.75" x14ac:dyDescent="0.2">
      <c r="A3462" s="380">
        <v>429</v>
      </c>
      <c r="B3462" s="380" t="s">
        <v>9680</v>
      </c>
      <c r="C3462" s="380" t="s">
        <v>6446</v>
      </c>
      <c r="D3462" s="381">
        <v>13.18</v>
      </c>
    </row>
    <row r="3463" spans="1:4" s="380" customFormat="1" ht="12.75" x14ac:dyDescent="0.2">
      <c r="A3463" s="380">
        <v>439</v>
      </c>
      <c r="B3463" s="380" t="s">
        <v>9681</v>
      </c>
      <c r="C3463" s="380" t="s">
        <v>6446</v>
      </c>
      <c r="D3463" s="381">
        <v>11.23</v>
      </c>
    </row>
    <row r="3464" spans="1:4" s="380" customFormat="1" ht="12.75" x14ac:dyDescent="0.2">
      <c r="A3464" s="380">
        <v>433</v>
      </c>
      <c r="B3464" s="380" t="s">
        <v>9682</v>
      </c>
      <c r="C3464" s="380" t="s">
        <v>6446</v>
      </c>
      <c r="D3464" s="381">
        <v>13.11</v>
      </c>
    </row>
    <row r="3465" spans="1:4" s="380" customFormat="1" ht="12.75" x14ac:dyDescent="0.2">
      <c r="A3465" s="380">
        <v>437</v>
      </c>
      <c r="B3465" s="380" t="s">
        <v>9683</v>
      </c>
      <c r="C3465" s="380" t="s">
        <v>6446</v>
      </c>
      <c r="D3465" s="381">
        <v>17.420000000000002</v>
      </c>
    </row>
    <row r="3466" spans="1:4" s="380" customFormat="1" ht="12.75" x14ac:dyDescent="0.2">
      <c r="A3466" s="380">
        <v>11790</v>
      </c>
      <c r="B3466" s="380" t="s">
        <v>9684</v>
      </c>
      <c r="C3466" s="380" t="s">
        <v>6446</v>
      </c>
      <c r="D3466" s="381">
        <v>19.760000000000002</v>
      </c>
    </row>
    <row r="3467" spans="1:4" s="380" customFormat="1" ht="12.75" x14ac:dyDescent="0.2">
      <c r="A3467" s="380">
        <v>428</v>
      </c>
      <c r="B3467" s="380" t="s">
        <v>9685</v>
      </c>
      <c r="C3467" s="380" t="s">
        <v>6446</v>
      </c>
      <c r="D3467" s="381">
        <v>21.49</v>
      </c>
    </row>
    <row r="3468" spans="1:4" s="380" customFormat="1" ht="12.75" x14ac:dyDescent="0.2">
      <c r="A3468" s="380">
        <v>4384</v>
      </c>
      <c r="B3468" s="380" t="s">
        <v>9686</v>
      </c>
      <c r="C3468" s="380" t="s">
        <v>6446</v>
      </c>
      <c r="D3468" s="381">
        <v>16.100000000000001</v>
      </c>
    </row>
    <row r="3469" spans="1:4" s="380" customFormat="1" ht="12.75" x14ac:dyDescent="0.2">
      <c r="A3469" s="380">
        <v>4351</v>
      </c>
      <c r="B3469" s="380" t="s">
        <v>9687</v>
      </c>
      <c r="C3469" s="380" t="s">
        <v>6446</v>
      </c>
      <c r="D3469" s="381">
        <v>11.94</v>
      </c>
    </row>
    <row r="3470" spans="1:4" s="380" customFormat="1" ht="12.75" x14ac:dyDescent="0.2">
      <c r="A3470" s="380">
        <v>11054</v>
      </c>
      <c r="B3470" s="380" t="s">
        <v>9688</v>
      </c>
      <c r="C3470" s="380" t="s">
        <v>6446</v>
      </c>
      <c r="D3470" s="381">
        <v>0.05</v>
      </c>
    </row>
    <row r="3471" spans="1:4" s="380" customFormat="1" ht="12.75" x14ac:dyDescent="0.2">
      <c r="A3471" s="380">
        <v>11055</v>
      </c>
      <c r="B3471" s="380" t="s">
        <v>9689</v>
      </c>
      <c r="C3471" s="380" t="s">
        <v>6446</v>
      </c>
      <c r="D3471" s="381">
        <v>0.08</v>
      </c>
    </row>
    <row r="3472" spans="1:4" s="380" customFormat="1" ht="12.75" x14ac:dyDescent="0.2">
      <c r="A3472" s="380">
        <v>11056</v>
      </c>
      <c r="B3472" s="380" t="s">
        <v>9690</v>
      </c>
      <c r="C3472" s="380" t="s">
        <v>6446</v>
      </c>
      <c r="D3472" s="381">
        <v>0.09</v>
      </c>
    </row>
    <row r="3473" spans="1:4" s="380" customFormat="1" ht="12.75" x14ac:dyDescent="0.2">
      <c r="A3473" s="380">
        <v>11057</v>
      </c>
      <c r="B3473" s="380" t="s">
        <v>9691</v>
      </c>
      <c r="C3473" s="380" t="s">
        <v>6446</v>
      </c>
      <c r="D3473" s="381">
        <v>0.18</v>
      </c>
    </row>
    <row r="3474" spans="1:4" s="380" customFormat="1" ht="12.75" x14ac:dyDescent="0.2">
      <c r="A3474" s="380">
        <v>11059</v>
      </c>
      <c r="B3474" s="380" t="s">
        <v>9692</v>
      </c>
      <c r="C3474" s="380" t="s">
        <v>6446</v>
      </c>
      <c r="D3474" s="381">
        <v>0.36</v>
      </c>
    </row>
    <row r="3475" spans="1:4" s="380" customFormat="1" ht="12.75" x14ac:dyDescent="0.2">
      <c r="A3475" s="380">
        <v>11058</v>
      </c>
      <c r="B3475" s="380" t="s">
        <v>9693</v>
      </c>
      <c r="C3475" s="380" t="s">
        <v>6446</v>
      </c>
      <c r="D3475" s="381">
        <v>0.47</v>
      </c>
    </row>
    <row r="3476" spans="1:4" s="380" customFormat="1" ht="12.75" x14ac:dyDescent="0.2">
      <c r="A3476" s="380">
        <v>4380</v>
      </c>
      <c r="B3476" s="380" t="s">
        <v>9694</v>
      </c>
      <c r="C3476" s="380" t="s">
        <v>6446</v>
      </c>
      <c r="D3476" s="381">
        <v>1.58</v>
      </c>
    </row>
    <row r="3477" spans="1:4" s="380" customFormat="1" ht="12.75" x14ac:dyDescent="0.2">
      <c r="A3477" s="380">
        <v>4299</v>
      </c>
      <c r="B3477" s="380" t="s">
        <v>9695</v>
      </c>
      <c r="C3477" s="380" t="s">
        <v>6446</v>
      </c>
      <c r="D3477" s="381">
        <v>1.49</v>
      </c>
    </row>
    <row r="3478" spans="1:4" s="380" customFormat="1" ht="12.75" x14ac:dyDescent="0.2">
      <c r="A3478" s="380">
        <v>4304</v>
      </c>
      <c r="B3478" s="380" t="s">
        <v>9696</v>
      </c>
      <c r="C3478" s="380" t="s">
        <v>6446</v>
      </c>
      <c r="D3478" s="381">
        <v>2.0299999999999998</v>
      </c>
    </row>
    <row r="3479" spans="1:4" s="380" customFormat="1" ht="12.75" x14ac:dyDescent="0.2">
      <c r="A3479" s="380">
        <v>4305</v>
      </c>
      <c r="B3479" s="380" t="s">
        <v>9697</v>
      </c>
      <c r="C3479" s="380" t="s">
        <v>6446</v>
      </c>
      <c r="D3479" s="381">
        <v>2.36</v>
      </c>
    </row>
    <row r="3480" spans="1:4" s="380" customFormat="1" ht="12.75" x14ac:dyDescent="0.2">
      <c r="A3480" s="380">
        <v>4306</v>
      </c>
      <c r="B3480" s="380" t="s">
        <v>9698</v>
      </c>
      <c r="C3480" s="380" t="s">
        <v>6446</v>
      </c>
      <c r="D3480" s="381">
        <v>2.74</v>
      </c>
    </row>
    <row r="3481" spans="1:4" s="380" customFormat="1" ht="12.75" x14ac:dyDescent="0.2">
      <c r="A3481" s="380">
        <v>4308</v>
      </c>
      <c r="B3481" s="380" t="s">
        <v>9699</v>
      </c>
      <c r="C3481" s="380" t="s">
        <v>6446</v>
      </c>
      <c r="D3481" s="381">
        <v>5.67</v>
      </c>
    </row>
    <row r="3482" spans="1:4" s="380" customFormat="1" ht="12.75" x14ac:dyDescent="0.2">
      <c r="A3482" s="380">
        <v>4302</v>
      </c>
      <c r="B3482" s="380" t="s">
        <v>9700</v>
      </c>
      <c r="C3482" s="380" t="s">
        <v>6446</v>
      </c>
      <c r="D3482" s="381">
        <v>4.25</v>
      </c>
    </row>
    <row r="3483" spans="1:4" s="380" customFormat="1" ht="12.75" x14ac:dyDescent="0.2">
      <c r="A3483" s="380">
        <v>4300</v>
      </c>
      <c r="B3483" s="380" t="s">
        <v>9701</v>
      </c>
      <c r="C3483" s="380" t="s">
        <v>6446</v>
      </c>
      <c r="D3483" s="381">
        <v>1.01</v>
      </c>
    </row>
    <row r="3484" spans="1:4" s="380" customFormat="1" ht="12.75" x14ac:dyDescent="0.2">
      <c r="A3484" s="380">
        <v>4301</v>
      </c>
      <c r="B3484" s="380" t="s">
        <v>9702</v>
      </c>
      <c r="C3484" s="380" t="s">
        <v>6446</v>
      </c>
      <c r="D3484" s="381">
        <v>1.24</v>
      </c>
    </row>
    <row r="3485" spans="1:4" s="380" customFormat="1" ht="12.75" x14ac:dyDescent="0.2">
      <c r="A3485" s="380">
        <v>4320</v>
      </c>
      <c r="B3485" s="380" t="s">
        <v>9703</v>
      </c>
      <c r="C3485" s="380" t="s">
        <v>6446</v>
      </c>
      <c r="D3485" s="381">
        <v>3.76</v>
      </c>
    </row>
    <row r="3486" spans="1:4" s="380" customFormat="1" ht="12.75" x14ac:dyDescent="0.2">
      <c r="A3486" s="380">
        <v>4318</v>
      </c>
      <c r="B3486" s="380" t="s">
        <v>9704</v>
      </c>
      <c r="C3486" s="380" t="s">
        <v>6446</v>
      </c>
      <c r="D3486" s="381">
        <v>1.83</v>
      </c>
    </row>
    <row r="3487" spans="1:4" s="380" customFormat="1" ht="12.75" x14ac:dyDescent="0.2">
      <c r="A3487" s="380">
        <v>40547</v>
      </c>
      <c r="B3487" s="380" t="s">
        <v>9705</v>
      </c>
      <c r="C3487" s="380" t="s">
        <v>8558</v>
      </c>
      <c r="D3487" s="381">
        <v>19.57</v>
      </c>
    </row>
    <row r="3488" spans="1:4" s="380" customFormat="1" ht="12.75" x14ac:dyDescent="0.2">
      <c r="A3488" s="380">
        <v>11962</v>
      </c>
      <c r="B3488" s="380" t="s">
        <v>9706</v>
      </c>
      <c r="C3488" s="380" t="s">
        <v>6446</v>
      </c>
      <c r="D3488" s="381">
        <v>0.16</v>
      </c>
    </row>
    <row r="3489" spans="1:4" s="380" customFormat="1" ht="12.75" x14ac:dyDescent="0.2">
      <c r="A3489" s="380">
        <v>4332</v>
      </c>
      <c r="B3489" s="380" t="s">
        <v>9707</v>
      </c>
      <c r="C3489" s="380" t="s">
        <v>6446</v>
      </c>
      <c r="D3489" s="381">
        <v>0.78</v>
      </c>
    </row>
    <row r="3490" spans="1:4" s="380" customFormat="1" ht="12.75" x14ac:dyDescent="0.2">
      <c r="A3490" s="380">
        <v>4331</v>
      </c>
      <c r="B3490" s="380" t="s">
        <v>9708</v>
      </c>
      <c r="C3490" s="380" t="s">
        <v>6446</v>
      </c>
      <c r="D3490" s="381">
        <v>2.93</v>
      </c>
    </row>
    <row r="3491" spans="1:4" s="380" customFormat="1" ht="12.75" x14ac:dyDescent="0.2">
      <c r="A3491" s="380">
        <v>4336</v>
      </c>
      <c r="B3491" s="380" t="s">
        <v>9709</v>
      </c>
      <c r="C3491" s="380" t="s">
        <v>6446</v>
      </c>
      <c r="D3491" s="381">
        <v>3.76</v>
      </c>
    </row>
    <row r="3492" spans="1:4" s="380" customFormat="1" ht="12.75" x14ac:dyDescent="0.2">
      <c r="A3492" s="380">
        <v>13294</v>
      </c>
      <c r="B3492" s="380" t="s">
        <v>9710</v>
      </c>
      <c r="C3492" s="380" t="s">
        <v>6446</v>
      </c>
      <c r="D3492" s="381">
        <v>1.07</v>
      </c>
    </row>
    <row r="3493" spans="1:4" s="380" customFormat="1" ht="12.75" x14ac:dyDescent="0.2">
      <c r="A3493" s="380">
        <v>11948</v>
      </c>
      <c r="B3493" s="380" t="s">
        <v>9711</v>
      </c>
      <c r="C3493" s="380" t="s">
        <v>6446</v>
      </c>
      <c r="D3493" s="381">
        <v>0.48</v>
      </c>
    </row>
    <row r="3494" spans="1:4" s="380" customFormat="1" ht="12.75" x14ac:dyDescent="0.2">
      <c r="A3494" s="380">
        <v>4382</v>
      </c>
      <c r="B3494" s="380" t="s">
        <v>9712</v>
      </c>
      <c r="C3494" s="380" t="s">
        <v>6446</v>
      </c>
      <c r="D3494" s="381">
        <v>0.8</v>
      </c>
    </row>
    <row r="3495" spans="1:4" s="380" customFormat="1" ht="12.75" x14ac:dyDescent="0.2">
      <c r="A3495" s="380">
        <v>4354</v>
      </c>
      <c r="B3495" s="380" t="s">
        <v>9713</v>
      </c>
      <c r="C3495" s="380" t="s">
        <v>6446</v>
      </c>
      <c r="D3495" s="381">
        <v>33.69</v>
      </c>
    </row>
    <row r="3496" spans="1:4" s="380" customFormat="1" ht="12.75" x14ac:dyDescent="0.2">
      <c r="A3496" s="380">
        <v>40839</v>
      </c>
      <c r="B3496" s="380" t="s">
        <v>9714</v>
      </c>
      <c r="C3496" s="380" t="s">
        <v>8558</v>
      </c>
      <c r="D3496" s="381">
        <v>81.069999999999993</v>
      </c>
    </row>
    <row r="3497" spans="1:4" s="380" customFormat="1" ht="12.75" x14ac:dyDescent="0.2">
      <c r="A3497" s="380">
        <v>40552</v>
      </c>
      <c r="B3497" s="380" t="s">
        <v>9715</v>
      </c>
      <c r="C3497" s="380" t="s">
        <v>8558</v>
      </c>
      <c r="D3497" s="381">
        <v>33.54</v>
      </c>
    </row>
    <row r="3498" spans="1:4" s="380" customFormat="1" ht="12.75" x14ac:dyDescent="0.2">
      <c r="A3498" s="380">
        <v>40549</v>
      </c>
      <c r="B3498" s="380" t="s">
        <v>9716</v>
      </c>
      <c r="C3498" s="380" t="s">
        <v>8558</v>
      </c>
      <c r="D3498" s="381">
        <v>132.80000000000001</v>
      </c>
    </row>
    <row r="3499" spans="1:4" s="380" customFormat="1" ht="12.75" x14ac:dyDescent="0.2">
      <c r="A3499" s="380">
        <v>4385</v>
      </c>
      <c r="B3499" s="380" t="s">
        <v>13146</v>
      </c>
      <c r="C3499" s="380" t="s">
        <v>6944</v>
      </c>
      <c r="D3499" s="382">
        <v>6637.31</v>
      </c>
    </row>
    <row r="3500" spans="1:4" s="380" customFormat="1" ht="12.75" x14ac:dyDescent="0.2">
      <c r="A3500" s="380">
        <v>20078</v>
      </c>
      <c r="B3500" s="380" t="s">
        <v>15145</v>
      </c>
      <c r="C3500" s="380" t="s">
        <v>6446</v>
      </c>
      <c r="D3500" s="381">
        <v>27.62</v>
      </c>
    </row>
    <row r="3501" spans="1:4" s="380" customFormat="1" ht="12.75" x14ac:dyDescent="0.2">
      <c r="A3501" s="380">
        <v>39897</v>
      </c>
      <c r="B3501" s="380" t="s">
        <v>9717</v>
      </c>
      <c r="C3501" s="380" t="s">
        <v>6446</v>
      </c>
      <c r="D3501" s="381">
        <v>57.87</v>
      </c>
    </row>
    <row r="3502" spans="1:4" s="380" customFormat="1" ht="12.75" x14ac:dyDescent="0.2">
      <c r="A3502" s="380">
        <v>118</v>
      </c>
      <c r="B3502" s="380" t="s">
        <v>15146</v>
      </c>
      <c r="C3502" s="380" t="s">
        <v>6446</v>
      </c>
      <c r="D3502" s="381">
        <v>58.41</v>
      </c>
    </row>
    <row r="3503" spans="1:4" s="380" customFormat="1" ht="12.75" x14ac:dyDescent="0.2">
      <c r="A3503" s="380">
        <v>4396</v>
      </c>
      <c r="B3503" s="380" t="s">
        <v>15147</v>
      </c>
      <c r="C3503" s="380" t="s">
        <v>6447</v>
      </c>
      <c r="D3503" s="381">
        <v>175.11</v>
      </c>
    </row>
    <row r="3504" spans="1:4" s="380" customFormat="1" ht="12.75" x14ac:dyDescent="0.2">
      <c r="A3504" s="380">
        <v>36881</v>
      </c>
      <c r="B3504" s="380" t="s">
        <v>15148</v>
      </c>
      <c r="C3504" s="380" t="s">
        <v>6447</v>
      </c>
      <c r="D3504" s="381">
        <v>112.78</v>
      </c>
    </row>
    <row r="3505" spans="1:4" s="380" customFormat="1" ht="12.75" x14ac:dyDescent="0.2">
      <c r="A3505" s="380">
        <v>4397</v>
      </c>
      <c r="B3505" s="380" t="s">
        <v>15149</v>
      </c>
      <c r="C3505" s="380" t="s">
        <v>6447</v>
      </c>
      <c r="D3505" s="381">
        <v>190.48</v>
      </c>
    </row>
    <row r="3506" spans="1:4" s="380" customFormat="1" ht="12.75" x14ac:dyDescent="0.2">
      <c r="A3506" s="380">
        <v>36882</v>
      </c>
      <c r="B3506" s="380" t="s">
        <v>15150</v>
      </c>
      <c r="C3506" s="380" t="s">
        <v>6447</v>
      </c>
      <c r="D3506" s="381">
        <v>134.85</v>
      </c>
    </row>
    <row r="3507" spans="1:4" s="380" customFormat="1" ht="12.75" x14ac:dyDescent="0.2">
      <c r="A3507" s="380">
        <v>4751</v>
      </c>
      <c r="B3507" s="380" t="s">
        <v>9718</v>
      </c>
      <c r="C3507" s="380" t="s">
        <v>6456</v>
      </c>
      <c r="D3507" s="381">
        <v>19.12</v>
      </c>
    </row>
    <row r="3508" spans="1:4" s="380" customFormat="1" ht="12.75" x14ac:dyDescent="0.2">
      <c r="A3508" s="380">
        <v>41066</v>
      </c>
      <c r="B3508" s="380" t="s">
        <v>9719</v>
      </c>
      <c r="C3508" s="380" t="s">
        <v>6627</v>
      </c>
      <c r="D3508" s="382">
        <v>3408.95</v>
      </c>
    </row>
    <row r="3509" spans="1:4" s="380" customFormat="1" ht="12.75" x14ac:dyDescent="0.2">
      <c r="A3509" s="380">
        <v>39604</v>
      </c>
      <c r="B3509" s="380" t="s">
        <v>9720</v>
      </c>
      <c r="C3509" s="380" t="s">
        <v>6446</v>
      </c>
      <c r="D3509" s="381">
        <v>15.61</v>
      </c>
    </row>
    <row r="3510" spans="1:4" s="380" customFormat="1" ht="12.75" x14ac:dyDescent="0.2">
      <c r="A3510" s="380">
        <v>39605</v>
      </c>
      <c r="B3510" s="380" t="s">
        <v>9721</v>
      </c>
      <c r="C3510" s="380" t="s">
        <v>6446</v>
      </c>
      <c r="D3510" s="381">
        <v>21.67</v>
      </c>
    </row>
    <row r="3511" spans="1:4" s="380" customFormat="1" ht="12.75" x14ac:dyDescent="0.2">
      <c r="A3511" s="380">
        <v>39606</v>
      </c>
      <c r="B3511" s="380" t="s">
        <v>9722</v>
      </c>
      <c r="C3511" s="380" t="s">
        <v>6446</v>
      </c>
      <c r="D3511" s="381">
        <v>27.52</v>
      </c>
    </row>
    <row r="3512" spans="1:4" s="380" customFormat="1" ht="12.75" x14ac:dyDescent="0.2">
      <c r="A3512" s="380">
        <v>39607</v>
      </c>
      <c r="B3512" s="380" t="s">
        <v>9723</v>
      </c>
      <c r="C3512" s="380" t="s">
        <v>6446</v>
      </c>
      <c r="D3512" s="381">
        <v>31.57</v>
      </c>
    </row>
    <row r="3513" spans="1:4" s="380" customFormat="1" ht="12.75" x14ac:dyDescent="0.2">
      <c r="A3513" s="380">
        <v>39594</v>
      </c>
      <c r="B3513" s="380" t="s">
        <v>9724</v>
      </c>
      <c r="C3513" s="380" t="s">
        <v>6446</v>
      </c>
      <c r="D3513" s="381">
        <v>298.86</v>
      </c>
    </row>
    <row r="3514" spans="1:4" s="380" customFormat="1" ht="12.75" x14ac:dyDescent="0.2">
      <c r="A3514" s="380">
        <v>39596</v>
      </c>
      <c r="B3514" s="380" t="s">
        <v>9725</v>
      </c>
      <c r="C3514" s="380" t="s">
        <v>6446</v>
      </c>
      <c r="D3514" s="381">
        <v>520.9</v>
      </c>
    </row>
    <row r="3515" spans="1:4" s="380" customFormat="1" ht="12.75" x14ac:dyDescent="0.2">
      <c r="A3515" s="380">
        <v>39595</v>
      </c>
      <c r="B3515" s="380" t="s">
        <v>9726</v>
      </c>
      <c r="C3515" s="380" t="s">
        <v>6446</v>
      </c>
      <c r="D3515" s="381">
        <v>437.25</v>
      </c>
    </row>
    <row r="3516" spans="1:4" s="380" customFormat="1" ht="12.75" x14ac:dyDescent="0.2">
      <c r="A3516" s="380">
        <v>39597</v>
      </c>
      <c r="B3516" s="380" t="s">
        <v>9727</v>
      </c>
      <c r="C3516" s="380" t="s">
        <v>6446</v>
      </c>
      <c r="D3516" s="381">
        <v>702.46</v>
      </c>
    </row>
    <row r="3517" spans="1:4" s="380" customFormat="1" ht="12.75" x14ac:dyDescent="0.2">
      <c r="A3517" s="380">
        <v>10731</v>
      </c>
      <c r="B3517" s="380" t="s">
        <v>9728</v>
      </c>
      <c r="C3517" s="380" t="s">
        <v>6447</v>
      </c>
      <c r="D3517" s="381">
        <v>33.1</v>
      </c>
    </row>
    <row r="3518" spans="1:4" s="380" customFormat="1" ht="12.75" x14ac:dyDescent="0.2">
      <c r="A3518" s="380">
        <v>4704</v>
      </c>
      <c r="B3518" s="380" t="s">
        <v>9729</v>
      </c>
      <c r="C3518" s="380" t="s">
        <v>6447</v>
      </c>
      <c r="D3518" s="381">
        <v>29.87</v>
      </c>
    </row>
    <row r="3519" spans="1:4" s="380" customFormat="1" ht="12.75" x14ac:dyDescent="0.2">
      <c r="A3519" s="380">
        <v>10730</v>
      </c>
      <c r="B3519" s="380" t="s">
        <v>9730</v>
      </c>
      <c r="C3519" s="380" t="s">
        <v>6447</v>
      </c>
      <c r="D3519" s="381">
        <v>32</v>
      </c>
    </row>
    <row r="3520" spans="1:4" s="380" customFormat="1" ht="12.75" x14ac:dyDescent="0.2">
      <c r="A3520" s="380">
        <v>4729</v>
      </c>
      <c r="B3520" s="380" t="s">
        <v>9731</v>
      </c>
      <c r="C3520" s="380" t="s">
        <v>6624</v>
      </c>
      <c r="D3520" s="381">
        <v>136.46</v>
      </c>
    </row>
    <row r="3521" spans="1:4" s="380" customFormat="1" ht="12.75" x14ac:dyDescent="0.2">
      <c r="A3521" s="380">
        <v>4720</v>
      </c>
      <c r="B3521" s="380" t="s">
        <v>9732</v>
      </c>
      <c r="C3521" s="380" t="s">
        <v>6624</v>
      </c>
      <c r="D3521" s="381">
        <v>156.36000000000001</v>
      </c>
    </row>
    <row r="3522" spans="1:4" s="380" customFormat="1" ht="12.75" x14ac:dyDescent="0.2">
      <c r="A3522" s="380">
        <v>4721</v>
      </c>
      <c r="B3522" s="380" t="s">
        <v>9733</v>
      </c>
      <c r="C3522" s="380" t="s">
        <v>6624</v>
      </c>
      <c r="D3522" s="381">
        <v>135.43</v>
      </c>
    </row>
    <row r="3523" spans="1:4" s="380" customFormat="1" ht="12.75" x14ac:dyDescent="0.2">
      <c r="A3523" s="380">
        <v>4718</v>
      </c>
      <c r="B3523" s="380" t="s">
        <v>9734</v>
      </c>
      <c r="C3523" s="380" t="s">
        <v>6624</v>
      </c>
      <c r="D3523" s="381">
        <v>136.15</v>
      </c>
    </row>
    <row r="3524" spans="1:4" s="380" customFormat="1" ht="12.75" x14ac:dyDescent="0.2">
      <c r="A3524" s="380">
        <v>4722</v>
      </c>
      <c r="B3524" s="380" t="s">
        <v>9735</v>
      </c>
      <c r="C3524" s="380" t="s">
        <v>6624</v>
      </c>
      <c r="D3524" s="381">
        <v>127.93</v>
      </c>
    </row>
    <row r="3525" spans="1:4" s="380" customFormat="1" ht="12.75" x14ac:dyDescent="0.2">
      <c r="A3525" s="380">
        <v>4723</v>
      </c>
      <c r="B3525" s="380" t="s">
        <v>9736</v>
      </c>
      <c r="C3525" s="380" t="s">
        <v>6624</v>
      </c>
      <c r="D3525" s="381">
        <v>126.83</v>
      </c>
    </row>
    <row r="3526" spans="1:4" s="380" customFormat="1" ht="12.75" x14ac:dyDescent="0.2">
      <c r="A3526" s="380">
        <v>4727</v>
      </c>
      <c r="B3526" s="380" t="s">
        <v>9737</v>
      </c>
      <c r="C3526" s="380" t="s">
        <v>6624</v>
      </c>
      <c r="D3526" s="381">
        <v>116.09</v>
      </c>
    </row>
    <row r="3527" spans="1:4" s="380" customFormat="1" ht="12.75" x14ac:dyDescent="0.2">
      <c r="A3527" s="380">
        <v>4748</v>
      </c>
      <c r="B3527" s="380" t="s">
        <v>9738</v>
      </c>
      <c r="C3527" s="380" t="s">
        <v>6624</v>
      </c>
      <c r="D3527" s="381">
        <v>125.09</v>
      </c>
    </row>
    <row r="3528" spans="1:4" s="380" customFormat="1" ht="12.75" x14ac:dyDescent="0.2">
      <c r="A3528" s="380">
        <v>4730</v>
      </c>
      <c r="B3528" s="380" t="s">
        <v>9739</v>
      </c>
      <c r="C3528" s="380" t="s">
        <v>6624</v>
      </c>
      <c r="D3528" s="381">
        <v>127.3</v>
      </c>
    </row>
    <row r="3529" spans="1:4" s="380" customFormat="1" ht="12.75" x14ac:dyDescent="0.2">
      <c r="A3529" s="380">
        <v>13186</v>
      </c>
      <c r="B3529" s="380" t="s">
        <v>9740</v>
      </c>
      <c r="C3529" s="380" t="s">
        <v>6624</v>
      </c>
      <c r="D3529" s="381">
        <v>100.29</v>
      </c>
    </row>
    <row r="3530" spans="1:4" s="380" customFormat="1" ht="12.75" x14ac:dyDescent="0.2">
      <c r="A3530" s="380">
        <v>10737</v>
      </c>
      <c r="B3530" s="380" t="s">
        <v>9741</v>
      </c>
      <c r="C3530" s="380" t="s">
        <v>6447</v>
      </c>
      <c r="D3530" s="381">
        <v>104.02</v>
      </c>
    </row>
    <row r="3531" spans="1:4" s="380" customFormat="1" ht="12.75" x14ac:dyDescent="0.2">
      <c r="A3531" s="380">
        <v>10734</v>
      </c>
      <c r="B3531" s="380" t="s">
        <v>9742</v>
      </c>
      <c r="C3531" s="380" t="s">
        <v>6447</v>
      </c>
      <c r="D3531" s="381">
        <v>61.87</v>
      </c>
    </row>
    <row r="3532" spans="1:4" s="380" customFormat="1" ht="12.75" x14ac:dyDescent="0.2">
      <c r="A3532" s="380">
        <v>4708</v>
      </c>
      <c r="B3532" s="380" t="s">
        <v>9743</v>
      </c>
      <c r="C3532" s="380" t="s">
        <v>6447</v>
      </c>
      <c r="D3532" s="381">
        <v>120.02</v>
      </c>
    </row>
    <row r="3533" spans="1:4" s="380" customFormat="1" ht="12.75" x14ac:dyDescent="0.2">
      <c r="A3533" s="380">
        <v>4712</v>
      </c>
      <c r="B3533" s="380" t="s">
        <v>9744</v>
      </c>
      <c r="C3533" s="380" t="s">
        <v>6447</v>
      </c>
      <c r="D3533" s="381">
        <v>58.67</v>
      </c>
    </row>
    <row r="3534" spans="1:4" s="380" customFormat="1" ht="12.75" x14ac:dyDescent="0.2">
      <c r="A3534" s="380">
        <v>4710</v>
      </c>
      <c r="B3534" s="380" t="s">
        <v>9745</v>
      </c>
      <c r="C3534" s="380" t="s">
        <v>6447</v>
      </c>
      <c r="D3534" s="381">
        <v>188.17</v>
      </c>
    </row>
    <row r="3535" spans="1:4" s="380" customFormat="1" ht="12.75" x14ac:dyDescent="0.2">
      <c r="A3535" s="380">
        <v>4746</v>
      </c>
      <c r="B3535" s="380" t="s">
        <v>9746</v>
      </c>
      <c r="C3535" s="380" t="s">
        <v>6624</v>
      </c>
      <c r="D3535" s="381">
        <v>95.08</v>
      </c>
    </row>
    <row r="3536" spans="1:4" s="380" customFormat="1" ht="12.75" x14ac:dyDescent="0.2">
      <c r="A3536" s="380">
        <v>4750</v>
      </c>
      <c r="B3536" s="380" t="s">
        <v>9747</v>
      </c>
      <c r="C3536" s="380" t="s">
        <v>6456</v>
      </c>
      <c r="D3536" s="381">
        <v>17.52</v>
      </c>
    </row>
    <row r="3537" spans="1:4" s="380" customFormat="1" ht="12.75" x14ac:dyDescent="0.2">
      <c r="A3537" s="380">
        <v>41065</v>
      </c>
      <c r="B3537" s="380" t="s">
        <v>9748</v>
      </c>
      <c r="C3537" s="380" t="s">
        <v>6627</v>
      </c>
      <c r="D3537" s="382">
        <v>3122</v>
      </c>
    </row>
    <row r="3538" spans="1:4" s="380" customFormat="1" ht="12.75" x14ac:dyDescent="0.2">
      <c r="A3538" s="380">
        <v>34747</v>
      </c>
      <c r="B3538" s="380" t="s">
        <v>9749</v>
      </c>
      <c r="C3538" s="380" t="s">
        <v>6465</v>
      </c>
      <c r="D3538" s="381">
        <v>53.84</v>
      </c>
    </row>
    <row r="3539" spans="1:4" s="380" customFormat="1" ht="12.75" x14ac:dyDescent="0.2">
      <c r="A3539" s="380">
        <v>4826</v>
      </c>
      <c r="B3539" s="380" t="s">
        <v>9750</v>
      </c>
      <c r="C3539" s="380" t="s">
        <v>6465</v>
      </c>
      <c r="D3539" s="381">
        <v>57.89</v>
      </c>
    </row>
    <row r="3540" spans="1:4" s="380" customFormat="1" ht="12.75" x14ac:dyDescent="0.2">
      <c r="A3540" s="380">
        <v>41975</v>
      </c>
      <c r="B3540" s="380" t="s">
        <v>9751</v>
      </c>
      <c r="C3540" s="380" t="s">
        <v>6447</v>
      </c>
      <c r="D3540" s="381">
        <v>76.52</v>
      </c>
    </row>
    <row r="3541" spans="1:4" s="380" customFormat="1" ht="12.75" x14ac:dyDescent="0.2">
      <c r="A3541" s="380">
        <v>4825</v>
      </c>
      <c r="B3541" s="380" t="s">
        <v>9752</v>
      </c>
      <c r="C3541" s="380" t="s">
        <v>6465</v>
      </c>
      <c r="D3541" s="381">
        <v>80.13</v>
      </c>
    </row>
    <row r="3542" spans="1:4" s="380" customFormat="1" ht="12.75" x14ac:dyDescent="0.2">
      <c r="A3542" s="380">
        <v>34744</v>
      </c>
      <c r="B3542" s="380" t="s">
        <v>9753</v>
      </c>
      <c r="C3542" s="380" t="s">
        <v>6447</v>
      </c>
      <c r="D3542" s="381">
        <v>20.92</v>
      </c>
    </row>
    <row r="3543" spans="1:4" s="380" customFormat="1" ht="12.75" x14ac:dyDescent="0.2">
      <c r="A3543" s="380">
        <v>39430</v>
      </c>
      <c r="B3543" s="380" t="s">
        <v>9754</v>
      </c>
      <c r="C3543" s="380" t="s">
        <v>6446</v>
      </c>
      <c r="D3543" s="381">
        <v>2.4</v>
      </c>
    </row>
    <row r="3544" spans="1:4" s="380" customFormat="1" ht="12.75" x14ac:dyDescent="0.2">
      <c r="A3544" s="380">
        <v>39573</v>
      </c>
      <c r="B3544" s="380" t="s">
        <v>9755</v>
      </c>
      <c r="C3544" s="380" t="s">
        <v>6446</v>
      </c>
      <c r="D3544" s="381">
        <v>2.36</v>
      </c>
    </row>
    <row r="3545" spans="1:4" s="380" customFormat="1" ht="12.75" x14ac:dyDescent="0.2">
      <c r="A3545" s="380">
        <v>38410</v>
      </c>
      <c r="B3545" s="380" t="s">
        <v>9756</v>
      </c>
      <c r="C3545" s="380" t="s">
        <v>6446</v>
      </c>
      <c r="D3545" s="382">
        <v>14839.89</v>
      </c>
    </row>
    <row r="3546" spans="1:4" s="380" customFormat="1" ht="12.75" x14ac:dyDescent="0.2">
      <c r="A3546" s="380">
        <v>41596</v>
      </c>
      <c r="B3546" s="380" t="s">
        <v>9757</v>
      </c>
      <c r="C3546" s="380" t="s">
        <v>6462</v>
      </c>
      <c r="D3546" s="381">
        <v>14.1</v>
      </c>
    </row>
    <row r="3547" spans="1:4" s="380" customFormat="1" ht="12.75" x14ac:dyDescent="0.2">
      <c r="A3547" s="380">
        <v>41598</v>
      </c>
      <c r="B3547" s="380" t="s">
        <v>9758</v>
      </c>
      <c r="C3547" s="380" t="s">
        <v>6462</v>
      </c>
      <c r="D3547" s="381">
        <v>14.1</v>
      </c>
    </row>
    <row r="3548" spans="1:4" s="380" customFormat="1" ht="12.75" x14ac:dyDescent="0.2">
      <c r="A3548" s="380">
        <v>41594</v>
      </c>
      <c r="B3548" s="380" t="s">
        <v>9759</v>
      </c>
      <c r="C3548" s="380" t="s">
        <v>6462</v>
      </c>
      <c r="D3548" s="381">
        <v>14.33</v>
      </c>
    </row>
    <row r="3549" spans="1:4" s="380" customFormat="1" ht="12.75" x14ac:dyDescent="0.2">
      <c r="A3549" s="380">
        <v>43663</v>
      </c>
      <c r="B3549" s="380" t="s">
        <v>9760</v>
      </c>
      <c r="C3549" s="380" t="s">
        <v>6462</v>
      </c>
      <c r="D3549" s="381">
        <v>11.8</v>
      </c>
    </row>
    <row r="3550" spans="1:4" s="380" customFormat="1" ht="12.75" x14ac:dyDescent="0.2">
      <c r="A3550" s="380">
        <v>4766</v>
      </c>
      <c r="B3550" s="380" t="s">
        <v>9761</v>
      </c>
      <c r="C3550" s="380" t="s">
        <v>6462</v>
      </c>
      <c r="D3550" s="381">
        <v>11.11</v>
      </c>
    </row>
    <row r="3551" spans="1:4" s="380" customFormat="1" ht="12.75" x14ac:dyDescent="0.2">
      <c r="A3551" s="380">
        <v>43664</v>
      </c>
      <c r="B3551" s="380" t="s">
        <v>9762</v>
      </c>
      <c r="C3551" s="380" t="s">
        <v>6462</v>
      </c>
      <c r="D3551" s="381">
        <v>11.86</v>
      </c>
    </row>
    <row r="3552" spans="1:4" s="380" customFormat="1" ht="12.75" x14ac:dyDescent="0.2">
      <c r="A3552" s="380">
        <v>43082</v>
      </c>
      <c r="B3552" s="380" t="s">
        <v>9763</v>
      </c>
      <c r="C3552" s="380" t="s">
        <v>6462</v>
      </c>
      <c r="D3552" s="381">
        <v>12.93</v>
      </c>
    </row>
    <row r="3553" spans="1:4" s="380" customFormat="1" ht="12.75" x14ac:dyDescent="0.2">
      <c r="A3553" s="380">
        <v>43665</v>
      </c>
      <c r="B3553" s="380" t="s">
        <v>9764</v>
      </c>
      <c r="C3553" s="380" t="s">
        <v>6462</v>
      </c>
      <c r="D3553" s="381">
        <v>11.11</v>
      </c>
    </row>
    <row r="3554" spans="1:4" s="380" customFormat="1" ht="12.75" x14ac:dyDescent="0.2">
      <c r="A3554" s="380">
        <v>10966</v>
      </c>
      <c r="B3554" s="380" t="s">
        <v>9765</v>
      </c>
      <c r="C3554" s="380" t="s">
        <v>6462</v>
      </c>
      <c r="D3554" s="381">
        <v>11.8</v>
      </c>
    </row>
    <row r="3555" spans="1:4" s="380" customFormat="1" ht="12.75" x14ac:dyDescent="0.2">
      <c r="A3555" s="380">
        <v>43692</v>
      </c>
      <c r="B3555" s="380" t="s">
        <v>9766</v>
      </c>
      <c r="C3555" s="380" t="s">
        <v>6462</v>
      </c>
      <c r="D3555" s="381">
        <v>11.8</v>
      </c>
    </row>
    <row r="3556" spans="1:4" s="380" customFormat="1" ht="12.75" x14ac:dyDescent="0.2">
      <c r="A3556" s="380">
        <v>43083</v>
      </c>
      <c r="B3556" s="380" t="s">
        <v>9767</v>
      </c>
      <c r="C3556" s="380" t="s">
        <v>6462</v>
      </c>
      <c r="D3556" s="381">
        <v>11.2</v>
      </c>
    </row>
    <row r="3557" spans="1:4" s="380" customFormat="1" ht="12.75" x14ac:dyDescent="0.2">
      <c r="A3557" s="380">
        <v>40535</v>
      </c>
      <c r="B3557" s="380" t="s">
        <v>9768</v>
      </c>
      <c r="C3557" s="380" t="s">
        <v>6462</v>
      </c>
      <c r="D3557" s="381">
        <v>11.2</v>
      </c>
    </row>
    <row r="3558" spans="1:4" s="380" customFormat="1" ht="12.75" x14ac:dyDescent="0.2">
      <c r="A3558" s="380">
        <v>39427</v>
      </c>
      <c r="B3558" s="380" t="s">
        <v>9769</v>
      </c>
      <c r="C3558" s="380" t="s">
        <v>6465</v>
      </c>
      <c r="D3558" s="381">
        <v>6.37</v>
      </c>
    </row>
    <row r="3559" spans="1:4" s="380" customFormat="1" ht="12.75" x14ac:dyDescent="0.2">
      <c r="A3559" s="380">
        <v>39424</v>
      </c>
      <c r="B3559" s="380" t="s">
        <v>9770</v>
      </c>
      <c r="C3559" s="380" t="s">
        <v>6465</v>
      </c>
      <c r="D3559" s="381">
        <v>3.79</v>
      </c>
    </row>
    <row r="3560" spans="1:4" s="380" customFormat="1" ht="12.75" x14ac:dyDescent="0.2">
      <c r="A3560" s="380">
        <v>39425</v>
      </c>
      <c r="B3560" s="380" t="s">
        <v>9771</v>
      </c>
      <c r="C3560" s="380" t="s">
        <v>6465</v>
      </c>
      <c r="D3560" s="381">
        <v>3.74</v>
      </c>
    </row>
    <row r="3561" spans="1:4" s="380" customFormat="1" ht="12.75" x14ac:dyDescent="0.2">
      <c r="A3561" s="380">
        <v>40664</v>
      </c>
      <c r="B3561" s="380" t="s">
        <v>9772</v>
      </c>
      <c r="C3561" s="380" t="s">
        <v>6462</v>
      </c>
      <c r="D3561" s="381">
        <v>22.98</v>
      </c>
    </row>
    <row r="3562" spans="1:4" s="380" customFormat="1" ht="12.75" x14ac:dyDescent="0.2">
      <c r="A3562" s="380">
        <v>34360</v>
      </c>
      <c r="B3562" s="380" t="s">
        <v>9773</v>
      </c>
      <c r="C3562" s="380" t="s">
        <v>6462</v>
      </c>
      <c r="D3562" s="381">
        <v>40.83</v>
      </c>
    </row>
    <row r="3563" spans="1:4" s="380" customFormat="1" ht="12.75" x14ac:dyDescent="0.2">
      <c r="A3563" s="380">
        <v>20259</v>
      </c>
      <c r="B3563" s="380" t="s">
        <v>9774</v>
      </c>
      <c r="C3563" s="380" t="s">
        <v>6465</v>
      </c>
      <c r="D3563" s="381">
        <v>13</v>
      </c>
    </row>
    <row r="3564" spans="1:4" s="380" customFormat="1" ht="12.75" x14ac:dyDescent="0.2">
      <c r="A3564" s="380">
        <v>14077</v>
      </c>
      <c r="B3564" s="380" t="s">
        <v>9775</v>
      </c>
      <c r="C3564" s="380" t="s">
        <v>6465</v>
      </c>
      <c r="D3564" s="381">
        <v>198.97</v>
      </c>
    </row>
    <row r="3565" spans="1:4" s="380" customFormat="1" ht="12.75" x14ac:dyDescent="0.2">
      <c r="A3565" s="380">
        <v>3678</v>
      </c>
      <c r="B3565" s="380" t="s">
        <v>9776</v>
      </c>
      <c r="C3565" s="380" t="s">
        <v>6465</v>
      </c>
      <c r="D3565" s="381">
        <v>89.93</v>
      </c>
    </row>
    <row r="3566" spans="1:4" s="380" customFormat="1" ht="12.75" x14ac:dyDescent="0.2">
      <c r="A3566" s="380">
        <v>39418</v>
      </c>
      <c r="B3566" s="380" t="s">
        <v>9777</v>
      </c>
      <c r="C3566" s="380" t="s">
        <v>6465</v>
      </c>
      <c r="D3566" s="381">
        <v>7.1</v>
      </c>
    </row>
    <row r="3567" spans="1:4" s="380" customFormat="1" ht="12.75" x14ac:dyDescent="0.2">
      <c r="A3567" s="380">
        <v>39419</v>
      </c>
      <c r="B3567" s="380" t="s">
        <v>9778</v>
      </c>
      <c r="C3567" s="380" t="s">
        <v>6465</v>
      </c>
      <c r="D3567" s="381">
        <v>8.65</v>
      </c>
    </row>
    <row r="3568" spans="1:4" s="380" customFormat="1" ht="12.75" x14ac:dyDescent="0.2">
      <c r="A3568" s="380">
        <v>39420</v>
      </c>
      <c r="B3568" s="380" t="s">
        <v>9779</v>
      </c>
      <c r="C3568" s="380" t="s">
        <v>6465</v>
      </c>
      <c r="D3568" s="381">
        <v>9.5500000000000007</v>
      </c>
    </row>
    <row r="3569" spans="1:4" s="380" customFormat="1" ht="12.75" x14ac:dyDescent="0.2">
      <c r="A3569" s="380">
        <v>39571</v>
      </c>
      <c r="B3569" s="380" t="s">
        <v>9780</v>
      </c>
      <c r="C3569" s="380" t="s">
        <v>6465</v>
      </c>
      <c r="D3569" s="381">
        <v>5.77</v>
      </c>
    </row>
    <row r="3570" spans="1:4" s="380" customFormat="1" ht="12.75" x14ac:dyDescent="0.2">
      <c r="A3570" s="380">
        <v>39421</v>
      </c>
      <c r="B3570" s="380" t="s">
        <v>9781</v>
      </c>
      <c r="C3570" s="380" t="s">
        <v>6465</v>
      </c>
      <c r="D3570" s="381">
        <v>8.41</v>
      </c>
    </row>
    <row r="3571" spans="1:4" s="380" customFormat="1" ht="12.75" x14ac:dyDescent="0.2">
      <c r="A3571" s="380">
        <v>39422</v>
      </c>
      <c r="B3571" s="380" t="s">
        <v>9782</v>
      </c>
      <c r="C3571" s="380" t="s">
        <v>6465</v>
      </c>
      <c r="D3571" s="381">
        <v>9.82</v>
      </c>
    </row>
    <row r="3572" spans="1:4" s="380" customFormat="1" ht="12.75" x14ac:dyDescent="0.2">
      <c r="A3572" s="380">
        <v>39423</v>
      </c>
      <c r="B3572" s="380" t="s">
        <v>9783</v>
      </c>
      <c r="C3572" s="380" t="s">
        <v>6465</v>
      </c>
      <c r="D3572" s="381">
        <v>11.4</v>
      </c>
    </row>
    <row r="3573" spans="1:4" s="380" customFormat="1" ht="12.75" x14ac:dyDescent="0.2">
      <c r="A3573" s="380">
        <v>39426</v>
      </c>
      <c r="B3573" s="380" t="s">
        <v>9784</v>
      </c>
      <c r="C3573" s="380" t="s">
        <v>6465</v>
      </c>
      <c r="D3573" s="381">
        <v>25.63</v>
      </c>
    </row>
    <row r="3574" spans="1:4" s="380" customFormat="1" ht="12.75" x14ac:dyDescent="0.2">
      <c r="A3574" s="380">
        <v>39429</v>
      </c>
      <c r="B3574" s="380" t="s">
        <v>9785</v>
      </c>
      <c r="C3574" s="380" t="s">
        <v>6465</v>
      </c>
      <c r="D3574" s="381">
        <v>8.08</v>
      </c>
    </row>
    <row r="3575" spans="1:4" s="380" customFormat="1" ht="12.75" x14ac:dyDescent="0.2">
      <c r="A3575" s="380">
        <v>39428</v>
      </c>
      <c r="B3575" s="380" t="s">
        <v>9786</v>
      </c>
      <c r="C3575" s="380" t="s">
        <v>6465</v>
      </c>
      <c r="D3575" s="381">
        <v>6.18</v>
      </c>
    </row>
    <row r="3576" spans="1:4" s="380" customFormat="1" ht="12.75" x14ac:dyDescent="0.2">
      <c r="A3576" s="380">
        <v>39572</v>
      </c>
      <c r="B3576" s="380" t="s">
        <v>9787</v>
      </c>
      <c r="C3576" s="380" t="s">
        <v>6465</v>
      </c>
      <c r="D3576" s="381">
        <v>5.35</v>
      </c>
    </row>
    <row r="3577" spans="1:4" s="380" customFormat="1" ht="12.75" x14ac:dyDescent="0.2">
      <c r="A3577" s="380">
        <v>39570</v>
      </c>
      <c r="B3577" s="380" t="s">
        <v>9788</v>
      </c>
      <c r="C3577" s="380" t="s">
        <v>6465</v>
      </c>
      <c r="D3577" s="381">
        <v>5.67</v>
      </c>
    </row>
    <row r="3578" spans="1:4" s="380" customFormat="1" ht="12.75" x14ac:dyDescent="0.2">
      <c r="A3578" s="380">
        <v>39569</v>
      </c>
      <c r="B3578" s="380" t="s">
        <v>9789</v>
      </c>
      <c r="C3578" s="380" t="s">
        <v>6465</v>
      </c>
      <c r="D3578" s="381">
        <v>5.6</v>
      </c>
    </row>
    <row r="3579" spans="1:4" s="380" customFormat="1" ht="12.75" x14ac:dyDescent="0.2">
      <c r="A3579" s="380">
        <v>11552</v>
      </c>
      <c r="B3579" s="380" t="s">
        <v>13147</v>
      </c>
      <c r="C3579" s="380" t="s">
        <v>6465</v>
      </c>
      <c r="D3579" s="381">
        <v>6.77</v>
      </c>
    </row>
    <row r="3580" spans="1:4" s="380" customFormat="1" ht="12.75" x14ac:dyDescent="0.2">
      <c r="A3580" s="380">
        <v>40598</v>
      </c>
      <c r="B3580" s="380" t="s">
        <v>9790</v>
      </c>
      <c r="C3580" s="380" t="s">
        <v>6462</v>
      </c>
      <c r="D3580" s="381">
        <v>10.92</v>
      </c>
    </row>
    <row r="3581" spans="1:4" s="380" customFormat="1" ht="12.75" x14ac:dyDescent="0.2">
      <c r="A3581" s="380">
        <v>39029</v>
      </c>
      <c r="B3581" s="380" t="s">
        <v>9791</v>
      </c>
      <c r="C3581" s="380" t="s">
        <v>6465</v>
      </c>
      <c r="D3581" s="381">
        <v>18.100000000000001</v>
      </c>
    </row>
    <row r="3582" spans="1:4" s="380" customFormat="1" ht="12.75" x14ac:dyDescent="0.2">
      <c r="A3582" s="380">
        <v>39028</v>
      </c>
      <c r="B3582" s="380" t="s">
        <v>9792</v>
      </c>
      <c r="C3582" s="380" t="s">
        <v>6465</v>
      </c>
      <c r="D3582" s="381">
        <v>10.53</v>
      </c>
    </row>
    <row r="3583" spans="1:4" s="380" customFormat="1" ht="12.75" x14ac:dyDescent="0.2">
      <c r="A3583" s="380">
        <v>39328</v>
      </c>
      <c r="B3583" s="380" t="s">
        <v>9793</v>
      </c>
      <c r="C3583" s="380" t="s">
        <v>6465</v>
      </c>
      <c r="D3583" s="381">
        <v>5.79</v>
      </c>
    </row>
    <row r="3584" spans="1:4" s="380" customFormat="1" ht="12.75" x14ac:dyDescent="0.2">
      <c r="A3584" s="380">
        <v>38541</v>
      </c>
      <c r="B3584" s="380" t="s">
        <v>9794</v>
      </c>
      <c r="C3584" s="380" t="s">
        <v>6446</v>
      </c>
      <c r="D3584" s="382">
        <v>2944736.82</v>
      </c>
    </row>
    <row r="3585" spans="1:4" s="380" customFormat="1" ht="12.75" x14ac:dyDescent="0.2">
      <c r="A3585" s="380">
        <v>38542</v>
      </c>
      <c r="B3585" s="380" t="s">
        <v>9795</v>
      </c>
      <c r="C3585" s="380" t="s">
        <v>6446</v>
      </c>
      <c r="D3585" s="382">
        <v>4578947.34</v>
      </c>
    </row>
    <row r="3586" spans="1:4" s="380" customFormat="1" ht="12.75" x14ac:dyDescent="0.2">
      <c r="A3586" s="380">
        <v>38543</v>
      </c>
      <c r="B3586" s="380" t="s">
        <v>9796</v>
      </c>
      <c r="C3586" s="380" t="s">
        <v>6446</v>
      </c>
      <c r="D3586" s="382">
        <v>1121052.6599999999</v>
      </c>
    </row>
    <row r="3587" spans="1:4" s="380" customFormat="1" ht="12.75" x14ac:dyDescent="0.2">
      <c r="A3587" s="380">
        <v>40406</v>
      </c>
      <c r="B3587" s="380" t="s">
        <v>9797</v>
      </c>
      <c r="C3587" s="380" t="s">
        <v>6446</v>
      </c>
      <c r="D3587" s="382">
        <v>63867.34</v>
      </c>
    </row>
    <row r="3588" spans="1:4" s="380" customFormat="1" ht="12.75" x14ac:dyDescent="0.2">
      <c r="A3588" s="380">
        <v>40789</v>
      </c>
      <c r="B3588" s="380" t="s">
        <v>9798</v>
      </c>
      <c r="C3588" s="380" t="s">
        <v>6446</v>
      </c>
      <c r="D3588" s="382">
        <v>9203.93</v>
      </c>
    </row>
    <row r="3589" spans="1:4" s="380" customFormat="1" ht="12.75" x14ac:dyDescent="0.2">
      <c r="A3589" s="380">
        <v>40791</v>
      </c>
      <c r="B3589" s="380" t="s">
        <v>9799</v>
      </c>
      <c r="C3589" s="380" t="s">
        <v>6446</v>
      </c>
      <c r="D3589" s="382">
        <v>28812.33</v>
      </c>
    </row>
    <row r="3590" spans="1:4" s="380" customFormat="1" ht="12.75" x14ac:dyDescent="0.2">
      <c r="A3590" s="380">
        <v>11651</v>
      </c>
      <c r="B3590" s="380" t="s">
        <v>9800</v>
      </c>
      <c r="C3590" s="380" t="s">
        <v>6446</v>
      </c>
      <c r="D3590" s="382">
        <v>15757.87</v>
      </c>
    </row>
    <row r="3591" spans="1:4" s="380" customFormat="1" ht="12.75" x14ac:dyDescent="0.2">
      <c r="A3591" s="380">
        <v>40435</v>
      </c>
      <c r="B3591" s="380" t="s">
        <v>9801</v>
      </c>
      <c r="C3591" s="380" t="s">
        <v>6446</v>
      </c>
      <c r="D3591" s="382">
        <v>615000</v>
      </c>
    </row>
    <row r="3592" spans="1:4" s="380" customFormat="1" ht="12.75" x14ac:dyDescent="0.2">
      <c r="A3592" s="380">
        <v>39012</v>
      </c>
      <c r="B3592" s="380" t="s">
        <v>9802</v>
      </c>
      <c r="C3592" s="380" t="s">
        <v>6446</v>
      </c>
      <c r="D3592" s="382">
        <v>641667.48</v>
      </c>
    </row>
    <row r="3593" spans="1:4" s="380" customFormat="1" ht="12.75" x14ac:dyDescent="0.2">
      <c r="A3593" s="380">
        <v>13617</v>
      </c>
      <c r="B3593" s="380" t="s">
        <v>9803</v>
      </c>
      <c r="C3593" s="380" t="s">
        <v>6446</v>
      </c>
      <c r="D3593" s="382">
        <v>66422.64</v>
      </c>
    </row>
    <row r="3594" spans="1:4" s="380" customFormat="1" ht="12.75" x14ac:dyDescent="0.2">
      <c r="A3594" s="380">
        <v>35274</v>
      </c>
      <c r="B3594" s="380" t="s">
        <v>13148</v>
      </c>
      <c r="C3594" s="380" t="s">
        <v>6465</v>
      </c>
      <c r="D3594" s="381">
        <v>56.33</v>
      </c>
    </row>
    <row r="3595" spans="1:4" s="380" customFormat="1" ht="12.75" x14ac:dyDescent="0.2">
      <c r="A3595" s="380">
        <v>35275</v>
      </c>
      <c r="B3595" s="380" t="s">
        <v>13149</v>
      </c>
      <c r="C3595" s="380" t="s">
        <v>6465</v>
      </c>
      <c r="D3595" s="381">
        <v>119.56</v>
      </c>
    </row>
    <row r="3596" spans="1:4" s="380" customFormat="1" ht="12.75" x14ac:dyDescent="0.2">
      <c r="A3596" s="380">
        <v>35276</v>
      </c>
      <c r="B3596" s="380" t="s">
        <v>13150</v>
      </c>
      <c r="C3596" s="380" t="s">
        <v>6465</v>
      </c>
      <c r="D3596" s="381">
        <v>208.03</v>
      </c>
    </row>
    <row r="3597" spans="1:4" s="380" customFormat="1" ht="12.75" x14ac:dyDescent="0.2">
      <c r="A3597" s="380">
        <v>38386</v>
      </c>
      <c r="B3597" s="380" t="s">
        <v>9804</v>
      </c>
      <c r="C3597" s="380" t="s">
        <v>6446</v>
      </c>
      <c r="D3597" s="381">
        <v>5.5</v>
      </c>
    </row>
    <row r="3598" spans="1:4" s="380" customFormat="1" ht="12.75" x14ac:dyDescent="0.2">
      <c r="A3598" s="380">
        <v>11091</v>
      </c>
      <c r="B3598" s="380" t="s">
        <v>9805</v>
      </c>
      <c r="C3598" s="380" t="s">
        <v>6446</v>
      </c>
      <c r="D3598" s="381">
        <v>1.82</v>
      </c>
    </row>
    <row r="3599" spans="1:4" s="380" customFormat="1" ht="12.75" x14ac:dyDescent="0.2">
      <c r="A3599" s="380">
        <v>37586</v>
      </c>
      <c r="B3599" s="380" t="s">
        <v>9806</v>
      </c>
      <c r="C3599" s="380" t="s">
        <v>8558</v>
      </c>
      <c r="D3599" s="381">
        <v>46.56</v>
      </c>
    </row>
    <row r="3600" spans="1:4" s="380" customFormat="1" ht="12.75" x14ac:dyDescent="0.2">
      <c r="A3600" s="380">
        <v>37395</v>
      </c>
      <c r="B3600" s="380" t="s">
        <v>9807</v>
      </c>
      <c r="C3600" s="380" t="s">
        <v>8558</v>
      </c>
      <c r="D3600" s="381">
        <v>40.03</v>
      </c>
    </row>
    <row r="3601" spans="1:4" s="380" customFormat="1" ht="12.75" x14ac:dyDescent="0.2">
      <c r="A3601" s="380">
        <v>14147</v>
      </c>
      <c r="B3601" s="380" t="s">
        <v>9808</v>
      </c>
      <c r="C3601" s="380" t="s">
        <v>8558</v>
      </c>
      <c r="D3601" s="381">
        <v>53.1</v>
      </c>
    </row>
    <row r="3602" spans="1:4" s="380" customFormat="1" ht="12.75" x14ac:dyDescent="0.2">
      <c r="A3602" s="380">
        <v>37396</v>
      </c>
      <c r="B3602" s="380" t="s">
        <v>9809</v>
      </c>
      <c r="C3602" s="380" t="s">
        <v>8558</v>
      </c>
      <c r="D3602" s="381">
        <v>32.76</v>
      </c>
    </row>
    <row r="3603" spans="1:4" s="380" customFormat="1" ht="12.75" x14ac:dyDescent="0.2">
      <c r="A3603" s="380">
        <v>37397</v>
      </c>
      <c r="B3603" s="380" t="s">
        <v>9810</v>
      </c>
      <c r="C3603" s="380" t="s">
        <v>8558</v>
      </c>
      <c r="D3603" s="381">
        <v>34.31</v>
      </c>
    </row>
    <row r="3604" spans="1:4" s="380" customFormat="1" ht="12.75" x14ac:dyDescent="0.2">
      <c r="A3604" s="380">
        <v>43606</v>
      </c>
      <c r="B3604" s="380" t="s">
        <v>13151</v>
      </c>
      <c r="C3604" s="380" t="s">
        <v>6446</v>
      </c>
      <c r="D3604" s="381">
        <v>8.11</v>
      </c>
    </row>
    <row r="3605" spans="1:4" s="380" customFormat="1" ht="12.75" x14ac:dyDescent="0.2">
      <c r="A3605" s="380">
        <v>444</v>
      </c>
      <c r="B3605" s="380" t="s">
        <v>9811</v>
      </c>
      <c r="C3605" s="380" t="s">
        <v>6446</v>
      </c>
      <c r="D3605" s="381">
        <v>31.02</v>
      </c>
    </row>
    <row r="3606" spans="1:4" s="380" customFormat="1" ht="12.75" x14ac:dyDescent="0.2">
      <c r="A3606" s="380">
        <v>445</v>
      </c>
      <c r="B3606" s="380" t="s">
        <v>9812</v>
      </c>
      <c r="C3606" s="380" t="s">
        <v>6446</v>
      </c>
      <c r="D3606" s="381">
        <v>42.46</v>
      </c>
    </row>
    <row r="3607" spans="1:4" s="380" customFormat="1" ht="12.75" x14ac:dyDescent="0.2">
      <c r="A3607" s="380">
        <v>4783</v>
      </c>
      <c r="B3607" s="380" t="s">
        <v>9813</v>
      </c>
      <c r="C3607" s="380" t="s">
        <v>6456</v>
      </c>
      <c r="D3607" s="381">
        <v>17.52</v>
      </c>
    </row>
    <row r="3608" spans="1:4" s="380" customFormat="1" ht="12.75" x14ac:dyDescent="0.2">
      <c r="A3608" s="380">
        <v>41079</v>
      </c>
      <c r="B3608" s="380" t="s">
        <v>9814</v>
      </c>
      <c r="C3608" s="380" t="s">
        <v>6627</v>
      </c>
      <c r="D3608" s="382">
        <v>3122</v>
      </c>
    </row>
    <row r="3609" spans="1:4" s="380" customFormat="1" ht="12.75" x14ac:dyDescent="0.2">
      <c r="A3609" s="380">
        <v>12874</v>
      </c>
      <c r="B3609" s="380" t="s">
        <v>9815</v>
      </c>
      <c r="C3609" s="380" t="s">
        <v>6456</v>
      </c>
      <c r="D3609" s="381">
        <v>18.91</v>
      </c>
    </row>
    <row r="3610" spans="1:4" s="380" customFormat="1" ht="12.75" x14ac:dyDescent="0.2">
      <c r="A3610" s="380">
        <v>41082</v>
      </c>
      <c r="B3610" s="380" t="s">
        <v>9816</v>
      </c>
      <c r="C3610" s="380" t="s">
        <v>6627</v>
      </c>
      <c r="D3610" s="382">
        <v>3369.47</v>
      </c>
    </row>
    <row r="3611" spans="1:4" s="380" customFormat="1" ht="12.75" x14ac:dyDescent="0.2">
      <c r="A3611" s="380">
        <v>4785</v>
      </c>
      <c r="B3611" s="380" t="s">
        <v>9817</v>
      </c>
      <c r="C3611" s="380" t="s">
        <v>6456</v>
      </c>
      <c r="D3611" s="381">
        <v>18.82</v>
      </c>
    </row>
    <row r="3612" spans="1:4" s="380" customFormat="1" ht="12.75" x14ac:dyDescent="0.2">
      <c r="A3612" s="380">
        <v>41081</v>
      </c>
      <c r="B3612" s="380" t="s">
        <v>9818</v>
      </c>
      <c r="C3612" s="380" t="s">
        <v>6627</v>
      </c>
      <c r="D3612" s="382">
        <v>3358.03</v>
      </c>
    </row>
    <row r="3613" spans="1:4" s="380" customFormat="1" ht="12.75" x14ac:dyDescent="0.2">
      <c r="A3613" s="380">
        <v>4801</v>
      </c>
      <c r="B3613" s="380" t="s">
        <v>9819</v>
      </c>
      <c r="C3613" s="380" t="s">
        <v>6447</v>
      </c>
      <c r="D3613" s="381">
        <v>89.38</v>
      </c>
    </row>
    <row r="3614" spans="1:4" s="380" customFormat="1" ht="12.75" x14ac:dyDescent="0.2">
      <c r="A3614" s="380">
        <v>4794</v>
      </c>
      <c r="B3614" s="380" t="s">
        <v>9820</v>
      </c>
      <c r="C3614" s="380" t="s">
        <v>6447</v>
      </c>
      <c r="D3614" s="381">
        <v>407.09</v>
      </c>
    </row>
    <row r="3615" spans="1:4" s="380" customFormat="1" ht="12.75" x14ac:dyDescent="0.2">
      <c r="A3615" s="380">
        <v>4796</v>
      </c>
      <c r="B3615" s="380" t="s">
        <v>9821</v>
      </c>
      <c r="C3615" s="380" t="s">
        <v>6447</v>
      </c>
      <c r="D3615" s="381">
        <v>247.26</v>
      </c>
    </row>
    <row r="3616" spans="1:4" s="380" customFormat="1" ht="12.75" x14ac:dyDescent="0.2">
      <c r="A3616" s="380">
        <v>4800</v>
      </c>
      <c r="B3616" s="380" t="s">
        <v>9822</v>
      </c>
      <c r="C3616" s="380" t="s">
        <v>6447</v>
      </c>
      <c r="D3616" s="381">
        <v>68</v>
      </c>
    </row>
    <row r="3617" spans="1:4" s="380" customFormat="1" ht="12.75" x14ac:dyDescent="0.2">
      <c r="A3617" s="380">
        <v>4795</v>
      </c>
      <c r="B3617" s="380" t="s">
        <v>9823</v>
      </c>
      <c r="C3617" s="380" t="s">
        <v>6447</v>
      </c>
      <c r="D3617" s="381">
        <v>396.28</v>
      </c>
    </row>
    <row r="3618" spans="1:4" s="380" customFormat="1" ht="12.75" x14ac:dyDescent="0.2">
      <c r="A3618" s="380">
        <v>39694</v>
      </c>
      <c r="B3618" s="380" t="s">
        <v>9824</v>
      </c>
      <c r="C3618" s="380" t="s">
        <v>6447</v>
      </c>
      <c r="D3618" s="381">
        <v>439.79</v>
      </c>
    </row>
    <row r="3619" spans="1:4" s="380" customFormat="1" ht="12.75" x14ac:dyDescent="0.2">
      <c r="A3619" s="380">
        <v>1292</v>
      </c>
      <c r="B3619" s="380" t="s">
        <v>9825</v>
      </c>
      <c r="C3619" s="380" t="s">
        <v>6447</v>
      </c>
      <c r="D3619" s="381">
        <v>48.72</v>
      </c>
    </row>
    <row r="3620" spans="1:4" s="380" customFormat="1" ht="12.75" x14ac:dyDescent="0.2">
      <c r="A3620" s="380">
        <v>1287</v>
      </c>
      <c r="B3620" s="380" t="s">
        <v>9826</v>
      </c>
      <c r="C3620" s="380" t="s">
        <v>6447</v>
      </c>
      <c r="D3620" s="381">
        <v>23.9</v>
      </c>
    </row>
    <row r="3621" spans="1:4" s="380" customFormat="1" ht="12.75" x14ac:dyDescent="0.2">
      <c r="A3621" s="380">
        <v>1297</v>
      </c>
      <c r="B3621" s="380" t="s">
        <v>9827</v>
      </c>
      <c r="C3621" s="380" t="s">
        <v>6447</v>
      </c>
      <c r="D3621" s="381">
        <v>19.82</v>
      </c>
    </row>
    <row r="3622" spans="1:4" s="380" customFormat="1" ht="12.75" x14ac:dyDescent="0.2">
      <c r="A3622" s="380">
        <v>4786</v>
      </c>
      <c r="B3622" s="380" t="s">
        <v>9828</v>
      </c>
      <c r="C3622" s="380" t="s">
        <v>6447</v>
      </c>
      <c r="D3622" s="381">
        <v>88</v>
      </c>
    </row>
    <row r="3623" spans="1:4" s="380" customFormat="1" ht="12.75" x14ac:dyDescent="0.2">
      <c r="A3623" s="380">
        <v>10840</v>
      </c>
      <c r="B3623" s="380" t="s">
        <v>9829</v>
      </c>
      <c r="C3623" s="380" t="s">
        <v>6447</v>
      </c>
      <c r="D3623" s="381">
        <v>380</v>
      </c>
    </row>
    <row r="3624" spans="1:4" s="380" customFormat="1" ht="12.75" x14ac:dyDescent="0.2">
      <c r="A3624" s="380">
        <v>10841</v>
      </c>
      <c r="B3624" s="380" t="s">
        <v>9830</v>
      </c>
      <c r="C3624" s="380" t="s">
        <v>6447</v>
      </c>
      <c r="D3624" s="381">
        <v>286.79000000000002</v>
      </c>
    </row>
    <row r="3625" spans="1:4" s="380" customFormat="1" ht="12.75" x14ac:dyDescent="0.2">
      <c r="A3625" s="380">
        <v>25980</v>
      </c>
      <c r="B3625" s="380" t="s">
        <v>9831</v>
      </c>
      <c r="C3625" s="380" t="s">
        <v>6447</v>
      </c>
      <c r="D3625" s="381">
        <v>366.45</v>
      </c>
    </row>
    <row r="3626" spans="1:4" s="380" customFormat="1" ht="12.75" x14ac:dyDescent="0.2">
      <c r="A3626" s="380">
        <v>10842</v>
      </c>
      <c r="B3626" s="380" t="s">
        <v>9832</v>
      </c>
      <c r="C3626" s="380" t="s">
        <v>6447</v>
      </c>
      <c r="D3626" s="381">
        <v>414.25</v>
      </c>
    </row>
    <row r="3627" spans="1:4" s="380" customFormat="1" ht="12.75" x14ac:dyDescent="0.2">
      <c r="A3627" s="380">
        <v>21108</v>
      </c>
      <c r="B3627" s="380" t="s">
        <v>9833</v>
      </c>
      <c r="C3627" s="380" t="s">
        <v>6447</v>
      </c>
      <c r="D3627" s="381">
        <v>64.930000000000007</v>
      </c>
    </row>
    <row r="3628" spans="1:4" s="380" customFormat="1" ht="12.75" x14ac:dyDescent="0.2">
      <c r="A3628" s="380">
        <v>38180</v>
      </c>
      <c r="B3628" s="380" t="s">
        <v>9834</v>
      </c>
      <c r="C3628" s="380" t="s">
        <v>6447</v>
      </c>
      <c r="D3628" s="381">
        <v>199.08</v>
      </c>
    </row>
    <row r="3629" spans="1:4" s="380" customFormat="1" ht="12.75" x14ac:dyDescent="0.2">
      <c r="A3629" s="380">
        <v>40648</v>
      </c>
      <c r="B3629" s="380" t="s">
        <v>9835</v>
      </c>
      <c r="C3629" s="380" t="s">
        <v>6447</v>
      </c>
      <c r="D3629" s="381">
        <v>168.96</v>
      </c>
    </row>
    <row r="3630" spans="1:4" s="380" customFormat="1" ht="12.75" x14ac:dyDescent="0.2">
      <c r="A3630" s="380">
        <v>40649</v>
      </c>
      <c r="B3630" s="380" t="s">
        <v>9836</v>
      </c>
      <c r="C3630" s="380" t="s">
        <v>6447</v>
      </c>
      <c r="D3630" s="381">
        <v>98.41</v>
      </c>
    </row>
    <row r="3631" spans="1:4" s="380" customFormat="1" ht="12.75" x14ac:dyDescent="0.2">
      <c r="A3631" s="380">
        <v>40650</v>
      </c>
      <c r="B3631" s="380" t="s">
        <v>15151</v>
      </c>
      <c r="C3631" s="380" t="s">
        <v>6447</v>
      </c>
      <c r="D3631" s="381">
        <v>126.72</v>
      </c>
    </row>
    <row r="3632" spans="1:4" s="380" customFormat="1" ht="12.75" x14ac:dyDescent="0.2">
      <c r="A3632" s="380">
        <v>40651</v>
      </c>
      <c r="B3632" s="380" t="s">
        <v>15152</v>
      </c>
      <c r="C3632" s="380" t="s">
        <v>6447</v>
      </c>
      <c r="D3632" s="381">
        <v>233.72</v>
      </c>
    </row>
    <row r="3633" spans="1:4" s="380" customFormat="1" ht="12.75" x14ac:dyDescent="0.2">
      <c r="A3633" s="380">
        <v>40652</v>
      </c>
      <c r="B3633" s="380" t="s">
        <v>9837</v>
      </c>
      <c r="C3633" s="380" t="s">
        <v>6447</v>
      </c>
      <c r="D3633" s="381">
        <v>125.31</v>
      </c>
    </row>
    <row r="3634" spans="1:4" s="380" customFormat="1" ht="12.75" x14ac:dyDescent="0.2">
      <c r="A3634" s="380">
        <v>40647</v>
      </c>
      <c r="B3634" s="380" t="s">
        <v>9838</v>
      </c>
      <c r="C3634" s="380" t="s">
        <v>6447</v>
      </c>
      <c r="D3634" s="381">
        <v>137.97999999999999</v>
      </c>
    </row>
    <row r="3635" spans="1:4" s="380" customFormat="1" ht="12.75" x14ac:dyDescent="0.2">
      <c r="A3635" s="380">
        <v>40653</v>
      </c>
      <c r="B3635" s="380" t="s">
        <v>9839</v>
      </c>
      <c r="C3635" s="380" t="s">
        <v>6447</v>
      </c>
      <c r="D3635" s="381">
        <v>105.6</v>
      </c>
    </row>
    <row r="3636" spans="1:4" s="380" customFormat="1" ht="12.75" x14ac:dyDescent="0.2">
      <c r="A3636" s="380">
        <v>36178</v>
      </c>
      <c r="B3636" s="380" t="s">
        <v>9840</v>
      </c>
      <c r="C3636" s="380" t="s">
        <v>6446</v>
      </c>
      <c r="D3636" s="381">
        <v>12.66</v>
      </c>
    </row>
    <row r="3637" spans="1:4" s="380" customFormat="1" ht="12.75" x14ac:dyDescent="0.2">
      <c r="A3637" s="380">
        <v>38195</v>
      </c>
      <c r="B3637" s="380" t="s">
        <v>9841</v>
      </c>
      <c r="C3637" s="380" t="s">
        <v>6447</v>
      </c>
      <c r="D3637" s="381">
        <v>76.69</v>
      </c>
    </row>
    <row r="3638" spans="1:4" s="380" customFormat="1" ht="12.75" x14ac:dyDescent="0.2">
      <c r="A3638" s="380">
        <v>38181</v>
      </c>
      <c r="B3638" s="380" t="s">
        <v>9842</v>
      </c>
      <c r="C3638" s="380" t="s">
        <v>6447</v>
      </c>
      <c r="D3638" s="381">
        <v>271.77</v>
      </c>
    </row>
    <row r="3639" spans="1:4" s="380" customFormat="1" ht="12.75" x14ac:dyDescent="0.2">
      <c r="A3639" s="380">
        <v>38182</v>
      </c>
      <c r="B3639" s="380" t="s">
        <v>9843</v>
      </c>
      <c r="C3639" s="380" t="s">
        <v>6447</v>
      </c>
      <c r="D3639" s="381">
        <v>258.87</v>
      </c>
    </row>
    <row r="3640" spans="1:4" s="380" customFormat="1" ht="12.75" x14ac:dyDescent="0.2">
      <c r="A3640" s="380">
        <v>38186</v>
      </c>
      <c r="B3640" s="380" t="s">
        <v>9844</v>
      </c>
      <c r="C3640" s="380" t="s">
        <v>6447</v>
      </c>
      <c r="D3640" s="381">
        <v>672.9</v>
      </c>
    </row>
    <row r="3641" spans="1:4" s="380" customFormat="1" ht="12.75" x14ac:dyDescent="0.2">
      <c r="A3641" s="380">
        <v>38185</v>
      </c>
      <c r="B3641" s="380" t="s">
        <v>9845</v>
      </c>
      <c r="C3641" s="380" t="s">
        <v>6447</v>
      </c>
      <c r="D3641" s="381">
        <v>599.12</v>
      </c>
    </row>
    <row r="3642" spans="1:4" s="380" customFormat="1" ht="12.75" x14ac:dyDescent="0.2">
      <c r="A3642" s="380">
        <v>40654</v>
      </c>
      <c r="B3642" s="380" t="s">
        <v>9846</v>
      </c>
      <c r="C3642" s="380" t="s">
        <v>6447</v>
      </c>
      <c r="D3642" s="381">
        <v>164.03</v>
      </c>
    </row>
    <row r="3643" spans="1:4" s="380" customFormat="1" ht="12.75" x14ac:dyDescent="0.2">
      <c r="A3643" s="380">
        <v>25981</v>
      </c>
      <c r="B3643" s="380" t="s">
        <v>9847</v>
      </c>
      <c r="C3643" s="380" t="s">
        <v>6447</v>
      </c>
      <c r="D3643" s="381">
        <v>302.72000000000003</v>
      </c>
    </row>
    <row r="3644" spans="1:4" s="380" customFormat="1" ht="12.75" x14ac:dyDescent="0.2">
      <c r="A3644" s="380">
        <v>4822</v>
      </c>
      <c r="B3644" s="380" t="s">
        <v>9848</v>
      </c>
      <c r="C3644" s="380" t="s">
        <v>6447</v>
      </c>
      <c r="D3644" s="381">
        <v>221.82</v>
      </c>
    </row>
    <row r="3645" spans="1:4" s="380" customFormat="1" ht="12.75" x14ac:dyDescent="0.2">
      <c r="A3645" s="380">
        <v>4818</v>
      </c>
      <c r="B3645" s="380" t="s">
        <v>9849</v>
      </c>
      <c r="C3645" s="380" t="s">
        <v>6447</v>
      </c>
      <c r="D3645" s="381">
        <v>228</v>
      </c>
    </row>
    <row r="3646" spans="1:4" s="380" customFormat="1" ht="12.75" x14ac:dyDescent="0.2">
      <c r="A3646" s="380">
        <v>39567</v>
      </c>
      <c r="B3646" s="380" t="s">
        <v>9850</v>
      </c>
      <c r="C3646" s="380" t="s">
        <v>6447</v>
      </c>
      <c r="D3646" s="381">
        <v>31.52</v>
      </c>
    </row>
    <row r="3647" spans="1:4" s="380" customFormat="1" ht="12.75" x14ac:dyDescent="0.2">
      <c r="A3647" s="380">
        <v>39566</v>
      </c>
      <c r="B3647" s="380" t="s">
        <v>9851</v>
      </c>
      <c r="C3647" s="380" t="s">
        <v>6447</v>
      </c>
      <c r="D3647" s="381">
        <v>36.409999999999997</v>
      </c>
    </row>
    <row r="3648" spans="1:4" s="380" customFormat="1" ht="12.75" x14ac:dyDescent="0.2">
      <c r="A3648" s="380">
        <v>39416</v>
      </c>
      <c r="B3648" s="380" t="s">
        <v>9852</v>
      </c>
      <c r="C3648" s="380" t="s">
        <v>6447</v>
      </c>
      <c r="D3648" s="381">
        <v>19.02</v>
      </c>
    </row>
    <row r="3649" spans="1:4" s="380" customFormat="1" ht="12.75" x14ac:dyDescent="0.2">
      <c r="A3649" s="380">
        <v>39417</v>
      </c>
      <c r="B3649" s="380" t="s">
        <v>9853</v>
      </c>
      <c r="C3649" s="380" t="s">
        <v>6447</v>
      </c>
      <c r="D3649" s="381">
        <v>19.940000000000001</v>
      </c>
    </row>
    <row r="3650" spans="1:4" s="380" customFormat="1" ht="12.75" x14ac:dyDescent="0.2">
      <c r="A3650" s="380">
        <v>39414</v>
      </c>
      <c r="B3650" s="380" t="s">
        <v>9854</v>
      </c>
      <c r="C3650" s="380" t="s">
        <v>6447</v>
      </c>
      <c r="D3650" s="381">
        <v>17.86</v>
      </c>
    </row>
    <row r="3651" spans="1:4" s="380" customFormat="1" ht="12.75" x14ac:dyDescent="0.2">
      <c r="A3651" s="380">
        <v>39415</v>
      </c>
      <c r="B3651" s="380" t="s">
        <v>9855</v>
      </c>
      <c r="C3651" s="380" t="s">
        <v>6447</v>
      </c>
      <c r="D3651" s="381">
        <v>18.93</v>
      </c>
    </row>
    <row r="3652" spans="1:4" s="380" customFormat="1" ht="12.75" x14ac:dyDescent="0.2">
      <c r="A3652" s="380">
        <v>39412</v>
      </c>
      <c r="B3652" s="380" t="s">
        <v>9856</v>
      </c>
      <c r="C3652" s="380" t="s">
        <v>6447</v>
      </c>
      <c r="D3652" s="381">
        <v>13.45</v>
      </c>
    </row>
    <row r="3653" spans="1:4" s="380" customFormat="1" ht="12.75" x14ac:dyDescent="0.2">
      <c r="A3653" s="380">
        <v>39413</v>
      </c>
      <c r="B3653" s="380" t="s">
        <v>9857</v>
      </c>
      <c r="C3653" s="380" t="s">
        <v>6447</v>
      </c>
      <c r="D3653" s="381">
        <v>13.32</v>
      </c>
    </row>
    <row r="3654" spans="1:4" s="380" customFormat="1" ht="12.75" x14ac:dyDescent="0.2">
      <c r="A3654" s="380">
        <v>11062</v>
      </c>
      <c r="B3654" s="380" t="s">
        <v>9858</v>
      </c>
      <c r="C3654" s="380" t="s">
        <v>6447</v>
      </c>
      <c r="D3654" s="381">
        <v>68.709999999999994</v>
      </c>
    </row>
    <row r="3655" spans="1:4" s="380" customFormat="1" ht="12.75" x14ac:dyDescent="0.2">
      <c r="A3655" s="380">
        <v>11063</v>
      </c>
      <c r="B3655" s="380" t="s">
        <v>9859</v>
      </c>
      <c r="C3655" s="380" t="s">
        <v>6447</v>
      </c>
      <c r="D3655" s="381">
        <v>66.52</v>
      </c>
    </row>
    <row r="3656" spans="1:4" s="380" customFormat="1" ht="12.75" x14ac:dyDescent="0.2">
      <c r="A3656" s="380">
        <v>13521</v>
      </c>
      <c r="B3656" s="380" t="s">
        <v>9860</v>
      </c>
      <c r="C3656" s="380" t="s">
        <v>6446</v>
      </c>
      <c r="D3656" s="381">
        <v>74.25</v>
      </c>
    </row>
    <row r="3657" spans="1:4" s="380" customFormat="1" ht="12.75" x14ac:dyDescent="0.2">
      <c r="A3657" s="380">
        <v>10851</v>
      </c>
      <c r="B3657" s="380" t="s">
        <v>9861</v>
      </c>
      <c r="C3657" s="380" t="s">
        <v>6446</v>
      </c>
      <c r="D3657" s="381">
        <v>57.96</v>
      </c>
    </row>
    <row r="3658" spans="1:4" s="380" customFormat="1" ht="12.75" x14ac:dyDescent="0.2">
      <c r="A3658" s="380">
        <v>39515</v>
      </c>
      <c r="B3658" s="380" t="s">
        <v>9862</v>
      </c>
      <c r="C3658" s="380" t="s">
        <v>6446</v>
      </c>
      <c r="D3658" s="381">
        <v>53.69</v>
      </c>
    </row>
    <row r="3659" spans="1:4" s="380" customFormat="1" ht="12.75" x14ac:dyDescent="0.2">
      <c r="A3659" s="380">
        <v>39516</v>
      </c>
      <c r="B3659" s="380" t="s">
        <v>9863</v>
      </c>
      <c r="C3659" s="380" t="s">
        <v>6446</v>
      </c>
      <c r="D3659" s="381">
        <v>45.26</v>
      </c>
    </row>
    <row r="3660" spans="1:4" s="380" customFormat="1" ht="12.75" x14ac:dyDescent="0.2">
      <c r="A3660" s="380">
        <v>39514</v>
      </c>
      <c r="B3660" s="380" t="s">
        <v>9864</v>
      </c>
      <c r="C3660" s="380" t="s">
        <v>6446</v>
      </c>
      <c r="D3660" s="381">
        <v>28.16</v>
      </c>
    </row>
    <row r="3661" spans="1:4" s="380" customFormat="1" ht="12.75" x14ac:dyDescent="0.2">
      <c r="A3661" s="380">
        <v>4812</v>
      </c>
      <c r="B3661" s="380" t="s">
        <v>9865</v>
      </c>
      <c r="C3661" s="380" t="s">
        <v>6447</v>
      </c>
      <c r="D3661" s="381">
        <v>8.7100000000000009</v>
      </c>
    </row>
    <row r="3662" spans="1:4" s="380" customFormat="1" ht="12.75" x14ac:dyDescent="0.2">
      <c r="A3662" s="380">
        <v>10849</v>
      </c>
      <c r="B3662" s="380" t="s">
        <v>9866</v>
      </c>
      <c r="C3662" s="380" t="s">
        <v>6446</v>
      </c>
      <c r="D3662" s="382">
        <v>1080.01</v>
      </c>
    </row>
    <row r="3663" spans="1:4" s="380" customFormat="1" ht="12.75" x14ac:dyDescent="0.2">
      <c r="A3663" s="380">
        <v>10848</v>
      </c>
      <c r="B3663" s="380" t="s">
        <v>9867</v>
      </c>
      <c r="C3663" s="380" t="s">
        <v>6446</v>
      </c>
      <c r="D3663" s="381">
        <v>678.38</v>
      </c>
    </row>
    <row r="3664" spans="1:4" s="380" customFormat="1" ht="12.75" x14ac:dyDescent="0.2">
      <c r="A3664" s="380">
        <v>4813</v>
      </c>
      <c r="B3664" s="380" t="s">
        <v>15153</v>
      </c>
      <c r="C3664" s="380" t="s">
        <v>6447</v>
      </c>
      <c r="D3664" s="381">
        <v>225</v>
      </c>
    </row>
    <row r="3665" spans="1:4" s="380" customFormat="1" ht="12.75" x14ac:dyDescent="0.2">
      <c r="A3665" s="380">
        <v>37560</v>
      </c>
      <c r="B3665" s="380" t="s">
        <v>13152</v>
      </c>
      <c r="C3665" s="380" t="s">
        <v>6446</v>
      </c>
      <c r="D3665" s="381">
        <v>44.09</v>
      </c>
    </row>
    <row r="3666" spans="1:4" s="380" customFormat="1" ht="12.75" x14ac:dyDescent="0.2">
      <c r="A3666" s="380">
        <v>37557</v>
      </c>
      <c r="B3666" s="380" t="s">
        <v>13153</v>
      </c>
      <c r="C3666" s="380" t="s">
        <v>6446</v>
      </c>
      <c r="D3666" s="381">
        <v>13.39</v>
      </c>
    </row>
    <row r="3667" spans="1:4" s="380" customFormat="1" ht="12.75" x14ac:dyDescent="0.2">
      <c r="A3667" s="380">
        <v>37556</v>
      </c>
      <c r="B3667" s="380" t="s">
        <v>13154</v>
      </c>
      <c r="C3667" s="380" t="s">
        <v>6446</v>
      </c>
      <c r="D3667" s="381">
        <v>25.91</v>
      </c>
    </row>
    <row r="3668" spans="1:4" s="380" customFormat="1" ht="12.75" x14ac:dyDescent="0.2">
      <c r="A3668" s="380">
        <v>37559</v>
      </c>
      <c r="B3668" s="380" t="s">
        <v>13155</v>
      </c>
      <c r="C3668" s="380" t="s">
        <v>6446</v>
      </c>
      <c r="D3668" s="381">
        <v>31.78</v>
      </c>
    </row>
    <row r="3669" spans="1:4" s="380" customFormat="1" ht="12.75" x14ac:dyDescent="0.2">
      <c r="A3669" s="380">
        <v>37539</v>
      </c>
      <c r="B3669" s="380" t="s">
        <v>13156</v>
      </c>
      <c r="C3669" s="380" t="s">
        <v>6446</v>
      </c>
      <c r="D3669" s="381">
        <v>22.4</v>
      </c>
    </row>
    <row r="3670" spans="1:4" s="380" customFormat="1" ht="12.75" x14ac:dyDescent="0.2">
      <c r="A3670" s="380">
        <v>37558</v>
      </c>
      <c r="B3670" s="380" t="s">
        <v>13157</v>
      </c>
      <c r="C3670" s="380" t="s">
        <v>6446</v>
      </c>
      <c r="D3670" s="381">
        <v>41.76</v>
      </c>
    </row>
    <row r="3671" spans="1:4" s="380" customFormat="1" ht="12.75" x14ac:dyDescent="0.2">
      <c r="A3671" s="380">
        <v>34723</v>
      </c>
      <c r="B3671" s="380" t="s">
        <v>9868</v>
      </c>
      <c r="C3671" s="380" t="s">
        <v>6447</v>
      </c>
      <c r="D3671" s="381">
        <v>519.75</v>
      </c>
    </row>
    <row r="3672" spans="1:4" s="380" customFormat="1" ht="12.75" x14ac:dyDescent="0.2">
      <c r="A3672" s="380">
        <v>34721</v>
      </c>
      <c r="B3672" s="380" t="s">
        <v>9869</v>
      </c>
      <c r="C3672" s="380" t="s">
        <v>6447</v>
      </c>
      <c r="D3672" s="381">
        <v>648</v>
      </c>
    </row>
    <row r="3673" spans="1:4" s="380" customFormat="1" ht="12.75" x14ac:dyDescent="0.2">
      <c r="A3673" s="380">
        <v>4309</v>
      </c>
      <c r="B3673" s="380" t="s">
        <v>9870</v>
      </c>
      <c r="C3673" s="380" t="s">
        <v>6446</v>
      </c>
      <c r="D3673" s="381">
        <v>8.15</v>
      </c>
    </row>
    <row r="3674" spans="1:4" s="380" customFormat="1" ht="12.75" x14ac:dyDescent="0.2">
      <c r="A3674" s="380">
        <v>4307</v>
      </c>
      <c r="B3674" s="380" t="s">
        <v>9871</v>
      </c>
      <c r="C3674" s="380" t="s">
        <v>6446</v>
      </c>
      <c r="D3674" s="381">
        <v>13.95</v>
      </c>
    </row>
    <row r="3675" spans="1:4" s="380" customFormat="1" ht="12.75" x14ac:dyDescent="0.2">
      <c r="A3675" s="380">
        <v>10850</v>
      </c>
      <c r="B3675" s="380" t="s">
        <v>9872</v>
      </c>
      <c r="C3675" s="380" t="s">
        <v>6446</v>
      </c>
      <c r="D3675" s="381">
        <v>33.75</v>
      </c>
    </row>
    <row r="3676" spans="1:4" s="380" customFormat="1" ht="12.75" x14ac:dyDescent="0.2">
      <c r="A3676" s="380">
        <v>42438</v>
      </c>
      <c r="B3676" s="380" t="s">
        <v>9873</v>
      </c>
      <c r="C3676" s="380" t="s">
        <v>6446</v>
      </c>
      <c r="D3676" s="382">
        <v>1601.9</v>
      </c>
    </row>
    <row r="3677" spans="1:4" s="380" customFormat="1" ht="12.75" x14ac:dyDescent="0.2">
      <c r="A3677" s="380">
        <v>4792</v>
      </c>
      <c r="B3677" s="380" t="s">
        <v>9874</v>
      </c>
      <c r="C3677" s="380" t="s">
        <v>6447</v>
      </c>
      <c r="D3677" s="381">
        <v>191.1</v>
      </c>
    </row>
    <row r="3678" spans="1:4" s="380" customFormat="1" ht="12.75" x14ac:dyDescent="0.2">
      <c r="A3678" s="380">
        <v>4790</v>
      </c>
      <c r="B3678" s="380" t="s">
        <v>9875</v>
      </c>
      <c r="C3678" s="380" t="s">
        <v>6447</v>
      </c>
      <c r="D3678" s="381">
        <v>114.9</v>
      </c>
    </row>
    <row r="3679" spans="1:4" s="380" customFormat="1" ht="12.75" x14ac:dyDescent="0.2">
      <c r="A3679" s="380">
        <v>40671</v>
      </c>
      <c r="B3679" s="380" t="s">
        <v>9876</v>
      </c>
      <c r="C3679" s="380" t="s">
        <v>6447</v>
      </c>
      <c r="D3679" s="381">
        <v>83.1</v>
      </c>
    </row>
    <row r="3680" spans="1:4" s="380" customFormat="1" ht="12.75" x14ac:dyDescent="0.2">
      <c r="A3680" s="380">
        <v>7552</v>
      </c>
      <c r="B3680" s="380" t="s">
        <v>9877</v>
      </c>
      <c r="C3680" s="380" t="s">
        <v>6446</v>
      </c>
      <c r="D3680" s="381">
        <v>26.07</v>
      </c>
    </row>
    <row r="3681" spans="1:4" s="380" customFormat="1" ht="12.75" x14ac:dyDescent="0.2">
      <c r="A3681" s="380">
        <v>4893</v>
      </c>
      <c r="B3681" s="380" t="s">
        <v>9878</v>
      </c>
      <c r="C3681" s="380" t="s">
        <v>6446</v>
      </c>
      <c r="D3681" s="381">
        <v>13.62</v>
      </c>
    </row>
    <row r="3682" spans="1:4" s="380" customFormat="1" ht="12.75" x14ac:dyDescent="0.2">
      <c r="A3682" s="380">
        <v>4894</v>
      </c>
      <c r="B3682" s="380" t="s">
        <v>9879</v>
      </c>
      <c r="C3682" s="380" t="s">
        <v>6446</v>
      </c>
      <c r="D3682" s="381">
        <v>11.69</v>
      </c>
    </row>
    <row r="3683" spans="1:4" s="380" customFormat="1" ht="12.75" x14ac:dyDescent="0.2">
      <c r="A3683" s="380">
        <v>4888</v>
      </c>
      <c r="B3683" s="380" t="s">
        <v>9880</v>
      </c>
      <c r="C3683" s="380" t="s">
        <v>6446</v>
      </c>
      <c r="D3683" s="381">
        <v>3.98</v>
      </c>
    </row>
    <row r="3684" spans="1:4" s="380" customFormat="1" ht="12.75" x14ac:dyDescent="0.2">
      <c r="A3684" s="380">
        <v>4890</v>
      </c>
      <c r="B3684" s="380" t="s">
        <v>9881</v>
      </c>
      <c r="C3684" s="380" t="s">
        <v>6446</v>
      </c>
      <c r="D3684" s="381">
        <v>7.48</v>
      </c>
    </row>
    <row r="3685" spans="1:4" s="380" customFormat="1" ht="12.75" x14ac:dyDescent="0.2">
      <c r="A3685" s="380">
        <v>12411</v>
      </c>
      <c r="B3685" s="380" t="s">
        <v>9882</v>
      </c>
      <c r="C3685" s="380" t="s">
        <v>6446</v>
      </c>
      <c r="D3685" s="381">
        <v>40.29</v>
      </c>
    </row>
    <row r="3686" spans="1:4" s="380" customFormat="1" ht="12.75" x14ac:dyDescent="0.2">
      <c r="A3686" s="380">
        <v>4891</v>
      </c>
      <c r="B3686" s="380" t="s">
        <v>9883</v>
      </c>
      <c r="C3686" s="380" t="s">
        <v>6446</v>
      </c>
      <c r="D3686" s="381">
        <v>20.14</v>
      </c>
    </row>
    <row r="3687" spans="1:4" s="380" customFormat="1" ht="12.75" x14ac:dyDescent="0.2">
      <c r="A3687" s="380">
        <v>4889</v>
      </c>
      <c r="B3687" s="380" t="s">
        <v>9884</v>
      </c>
      <c r="C3687" s="380" t="s">
        <v>6446</v>
      </c>
      <c r="D3687" s="381">
        <v>5.38</v>
      </c>
    </row>
    <row r="3688" spans="1:4" s="380" customFormat="1" ht="12.75" x14ac:dyDescent="0.2">
      <c r="A3688" s="380">
        <v>4892</v>
      </c>
      <c r="B3688" s="380" t="s">
        <v>9885</v>
      </c>
      <c r="C3688" s="380" t="s">
        <v>6446</v>
      </c>
      <c r="D3688" s="381">
        <v>56.41</v>
      </c>
    </row>
    <row r="3689" spans="1:4" s="380" customFormat="1" ht="12.75" x14ac:dyDescent="0.2">
      <c r="A3689" s="380">
        <v>12412</v>
      </c>
      <c r="B3689" s="380" t="s">
        <v>9886</v>
      </c>
      <c r="C3689" s="380" t="s">
        <v>6446</v>
      </c>
      <c r="D3689" s="381">
        <v>104.85</v>
      </c>
    </row>
    <row r="3690" spans="1:4" s="380" customFormat="1" ht="12.75" x14ac:dyDescent="0.2">
      <c r="A3690" s="380">
        <v>11073</v>
      </c>
      <c r="B3690" s="380" t="s">
        <v>9887</v>
      </c>
      <c r="C3690" s="380" t="s">
        <v>6446</v>
      </c>
      <c r="D3690" s="381">
        <v>5.15</v>
      </c>
    </row>
    <row r="3691" spans="1:4" s="380" customFormat="1" ht="12.75" x14ac:dyDescent="0.2">
      <c r="A3691" s="380">
        <v>11071</v>
      </c>
      <c r="B3691" s="380" t="s">
        <v>9888</v>
      </c>
      <c r="C3691" s="380" t="s">
        <v>6446</v>
      </c>
      <c r="D3691" s="381">
        <v>8.35</v>
      </c>
    </row>
    <row r="3692" spans="1:4" s="380" customFormat="1" ht="12.75" x14ac:dyDescent="0.2">
      <c r="A3692" s="380">
        <v>11072</v>
      </c>
      <c r="B3692" s="380" t="s">
        <v>9889</v>
      </c>
      <c r="C3692" s="380" t="s">
        <v>6446</v>
      </c>
      <c r="D3692" s="381">
        <v>2.91</v>
      </c>
    </row>
    <row r="3693" spans="1:4" s="380" customFormat="1" ht="12.75" x14ac:dyDescent="0.2">
      <c r="A3693" s="380">
        <v>4895</v>
      </c>
      <c r="B3693" s="380" t="s">
        <v>9890</v>
      </c>
      <c r="C3693" s="380" t="s">
        <v>6446</v>
      </c>
      <c r="D3693" s="381">
        <v>0.59</v>
      </c>
    </row>
    <row r="3694" spans="1:4" s="380" customFormat="1" ht="12.75" x14ac:dyDescent="0.2">
      <c r="A3694" s="380">
        <v>4907</v>
      </c>
      <c r="B3694" s="380" t="s">
        <v>9891</v>
      </c>
      <c r="C3694" s="380" t="s">
        <v>6446</v>
      </c>
      <c r="D3694" s="381">
        <v>35.76</v>
      </c>
    </row>
    <row r="3695" spans="1:4" s="380" customFormat="1" ht="12.75" x14ac:dyDescent="0.2">
      <c r="A3695" s="380">
        <v>4902</v>
      </c>
      <c r="B3695" s="380" t="s">
        <v>9892</v>
      </c>
      <c r="C3695" s="380" t="s">
        <v>6446</v>
      </c>
      <c r="D3695" s="381">
        <v>80.94</v>
      </c>
    </row>
    <row r="3696" spans="1:4" s="380" customFormat="1" ht="12.75" x14ac:dyDescent="0.2">
      <c r="A3696" s="380">
        <v>4908</v>
      </c>
      <c r="B3696" s="380" t="s">
        <v>9893</v>
      </c>
      <c r="C3696" s="380" t="s">
        <v>6446</v>
      </c>
      <c r="D3696" s="381">
        <v>164.35</v>
      </c>
    </row>
    <row r="3697" spans="1:4" s="380" customFormat="1" ht="12.75" x14ac:dyDescent="0.2">
      <c r="A3697" s="380">
        <v>4909</v>
      </c>
      <c r="B3697" s="380" t="s">
        <v>9894</v>
      </c>
      <c r="C3697" s="380" t="s">
        <v>6446</v>
      </c>
      <c r="D3697" s="381">
        <v>317.39999999999998</v>
      </c>
    </row>
    <row r="3698" spans="1:4" s="380" customFormat="1" ht="12.75" x14ac:dyDescent="0.2">
      <c r="A3698" s="380">
        <v>4903</v>
      </c>
      <c r="B3698" s="380" t="s">
        <v>9895</v>
      </c>
      <c r="C3698" s="380" t="s">
        <v>6446</v>
      </c>
      <c r="D3698" s="381">
        <v>933.27</v>
      </c>
    </row>
    <row r="3699" spans="1:4" s="380" customFormat="1" ht="12.75" x14ac:dyDescent="0.2">
      <c r="A3699" s="380">
        <v>4897</v>
      </c>
      <c r="B3699" s="380" t="s">
        <v>9896</v>
      </c>
      <c r="C3699" s="380" t="s">
        <v>6446</v>
      </c>
      <c r="D3699" s="381">
        <v>2.4900000000000002</v>
      </c>
    </row>
    <row r="3700" spans="1:4" s="380" customFormat="1" ht="12.75" x14ac:dyDescent="0.2">
      <c r="A3700" s="380">
        <v>4896</v>
      </c>
      <c r="B3700" s="380" t="s">
        <v>9897</v>
      </c>
      <c r="C3700" s="380" t="s">
        <v>6446</v>
      </c>
      <c r="D3700" s="381">
        <v>0.89</v>
      </c>
    </row>
    <row r="3701" spans="1:4" s="380" customFormat="1" ht="12.75" x14ac:dyDescent="0.2">
      <c r="A3701" s="380">
        <v>4900</v>
      </c>
      <c r="B3701" s="380" t="s">
        <v>9898</v>
      </c>
      <c r="C3701" s="380" t="s">
        <v>6446</v>
      </c>
      <c r="D3701" s="381">
        <v>7.42</v>
      </c>
    </row>
    <row r="3702" spans="1:4" s="380" customFormat="1" ht="12.75" x14ac:dyDescent="0.2">
      <c r="A3702" s="380">
        <v>4898</v>
      </c>
      <c r="B3702" s="380" t="s">
        <v>9899</v>
      </c>
      <c r="C3702" s="380" t="s">
        <v>6446</v>
      </c>
      <c r="D3702" s="381">
        <v>2.77</v>
      </c>
    </row>
    <row r="3703" spans="1:4" s="380" customFormat="1" ht="12.75" x14ac:dyDescent="0.2">
      <c r="A3703" s="380">
        <v>4899</v>
      </c>
      <c r="B3703" s="380" t="s">
        <v>9900</v>
      </c>
      <c r="C3703" s="380" t="s">
        <v>6446</v>
      </c>
      <c r="D3703" s="381">
        <v>10.18</v>
      </c>
    </row>
    <row r="3704" spans="1:4" s="380" customFormat="1" ht="12.75" x14ac:dyDescent="0.2">
      <c r="A3704" s="380">
        <v>11096</v>
      </c>
      <c r="B3704" s="380" t="s">
        <v>9901</v>
      </c>
      <c r="C3704" s="380" t="s">
        <v>6462</v>
      </c>
      <c r="D3704" s="381">
        <v>0.7</v>
      </c>
    </row>
    <row r="3705" spans="1:4" s="380" customFormat="1" ht="12.75" x14ac:dyDescent="0.2">
      <c r="A3705" s="380">
        <v>4741</v>
      </c>
      <c r="B3705" s="380" t="s">
        <v>9902</v>
      </c>
      <c r="C3705" s="380" t="s">
        <v>6624</v>
      </c>
      <c r="D3705" s="381">
        <v>127.93</v>
      </c>
    </row>
    <row r="3706" spans="1:4" s="380" customFormat="1" ht="12.75" x14ac:dyDescent="0.2">
      <c r="A3706" s="380">
        <v>4752</v>
      </c>
      <c r="B3706" s="380" t="s">
        <v>9903</v>
      </c>
      <c r="C3706" s="380" t="s">
        <v>6456</v>
      </c>
      <c r="D3706" s="381">
        <v>11.71</v>
      </c>
    </row>
    <row r="3707" spans="1:4" s="380" customFormat="1" ht="12.75" x14ac:dyDescent="0.2">
      <c r="A3707" s="380">
        <v>41091</v>
      </c>
      <c r="B3707" s="380" t="s">
        <v>9904</v>
      </c>
      <c r="C3707" s="380" t="s">
        <v>6627</v>
      </c>
      <c r="D3707" s="382">
        <v>2086.58</v>
      </c>
    </row>
    <row r="3708" spans="1:4" s="380" customFormat="1" ht="12.75" x14ac:dyDescent="0.2">
      <c r="A3708" s="380">
        <v>13954</v>
      </c>
      <c r="B3708" s="380" t="s">
        <v>9905</v>
      </c>
      <c r="C3708" s="380" t="s">
        <v>6446</v>
      </c>
      <c r="D3708" s="382">
        <v>6806.47</v>
      </c>
    </row>
    <row r="3709" spans="1:4" s="380" customFormat="1" ht="12.75" x14ac:dyDescent="0.2">
      <c r="A3709" s="380">
        <v>3411</v>
      </c>
      <c r="B3709" s="380" t="s">
        <v>9906</v>
      </c>
      <c r="C3709" s="380" t="s">
        <v>6462</v>
      </c>
      <c r="D3709" s="381">
        <v>63.18</v>
      </c>
    </row>
    <row r="3710" spans="1:4" s="380" customFormat="1" ht="12.75" x14ac:dyDescent="0.2">
      <c r="A3710" s="380">
        <v>39995</v>
      </c>
      <c r="B3710" s="380" t="s">
        <v>9907</v>
      </c>
      <c r="C3710" s="380" t="s">
        <v>6624</v>
      </c>
      <c r="D3710" s="381">
        <v>486.09</v>
      </c>
    </row>
    <row r="3711" spans="1:4" s="380" customFormat="1" ht="12.75" x14ac:dyDescent="0.2">
      <c r="A3711" s="380">
        <v>11615</v>
      </c>
      <c r="B3711" s="380" t="s">
        <v>9908</v>
      </c>
      <c r="C3711" s="380" t="s">
        <v>6447</v>
      </c>
      <c r="D3711" s="381">
        <v>4.12</v>
      </c>
    </row>
    <row r="3712" spans="1:4" s="380" customFormat="1" ht="12.75" x14ac:dyDescent="0.2">
      <c r="A3712" s="380">
        <v>3408</v>
      </c>
      <c r="B3712" s="380" t="s">
        <v>9909</v>
      </c>
      <c r="C3712" s="380" t="s">
        <v>6447</v>
      </c>
      <c r="D3712" s="381">
        <v>10.95</v>
      </c>
    </row>
    <row r="3713" spans="1:4" s="380" customFormat="1" ht="12.75" x14ac:dyDescent="0.2">
      <c r="A3713" s="380">
        <v>3409</v>
      </c>
      <c r="B3713" s="380" t="s">
        <v>9910</v>
      </c>
      <c r="C3713" s="380" t="s">
        <v>6447</v>
      </c>
      <c r="D3713" s="381">
        <v>27.37</v>
      </c>
    </row>
    <row r="3714" spans="1:4" s="380" customFormat="1" ht="12.75" x14ac:dyDescent="0.2">
      <c r="A3714" s="380">
        <v>11427</v>
      </c>
      <c r="B3714" s="380" t="s">
        <v>9911</v>
      </c>
      <c r="C3714" s="380" t="s">
        <v>6462</v>
      </c>
      <c r="D3714" s="381">
        <v>101.73</v>
      </c>
    </row>
    <row r="3715" spans="1:4" s="380" customFormat="1" ht="12.75" x14ac:dyDescent="0.2">
      <c r="A3715" s="380">
        <v>4491</v>
      </c>
      <c r="B3715" s="380" t="s">
        <v>9912</v>
      </c>
      <c r="C3715" s="380" t="s">
        <v>6465</v>
      </c>
      <c r="D3715" s="381">
        <v>8.34</v>
      </c>
    </row>
    <row r="3716" spans="1:4" s="380" customFormat="1" ht="12.75" x14ac:dyDescent="0.2">
      <c r="A3716" s="380">
        <v>2745</v>
      </c>
      <c r="B3716" s="380" t="s">
        <v>9913</v>
      </c>
      <c r="C3716" s="380" t="s">
        <v>6465</v>
      </c>
      <c r="D3716" s="381">
        <v>2.88</v>
      </c>
    </row>
    <row r="3717" spans="1:4" s="380" customFormat="1" ht="12.75" x14ac:dyDescent="0.2">
      <c r="A3717" s="380">
        <v>14439</v>
      </c>
      <c r="B3717" s="380" t="s">
        <v>9914</v>
      </c>
      <c r="C3717" s="380" t="s">
        <v>6465</v>
      </c>
      <c r="D3717" s="381">
        <v>3.57</v>
      </c>
    </row>
    <row r="3718" spans="1:4" s="380" customFormat="1" ht="12.75" x14ac:dyDescent="0.2">
      <c r="A3718" s="380">
        <v>26022</v>
      </c>
      <c r="B3718" s="380" t="s">
        <v>9915</v>
      </c>
      <c r="C3718" s="380" t="s">
        <v>6446</v>
      </c>
      <c r="D3718" s="381">
        <v>163.01</v>
      </c>
    </row>
    <row r="3719" spans="1:4" s="380" customFormat="1" ht="12.75" x14ac:dyDescent="0.2">
      <c r="A3719" s="380">
        <v>12362</v>
      </c>
      <c r="B3719" s="380" t="s">
        <v>9916</v>
      </c>
      <c r="C3719" s="380" t="s">
        <v>6446</v>
      </c>
      <c r="D3719" s="381">
        <v>16.850000000000001</v>
      </c>
    </row>
    <row r="3720" spans="1:4" s="380" customFormat="1" ht="12.75" x14ac:dyDescent="0.2">
      <c r="A3720" s="380">
        <v>421</v>
      </c>
      <c r="B3720" s="380" t="s">
        <v>13158</v>
      </c>
      <c r="C3720" s="380" t="s">
        <v>6446</v>
      </c>
      <c r="D3720" s="381">
        <v>12.98</v>
      </c>
    </row>
    <row r="3721" spans="1:4" s="380" customFormat="1" ht="12.75" x14ac:dyDescent="0.2">
      <c r="A3721" s="380">
        <v>14148</v>
      </c>
      <c r="B3721" s="380" t="s">
        <v>9917</v>
      </c>
      <c r="C3721" s="380" t="s">
        <v>6446</v>
      </c>
      <c r="D3721" s="381">
        <v>0.9</v>
      </c>
    </row>
    <row r="3722" spans="1:4" s="380" customFormat="1" ht="12.75" x14ac:dyDescent="0.2">
      <c r="A3722" s="380">
        <v>4341</v>
      </c>
      <c r="B3722" s="380" t="s">
        <v>9918</v>
      </c>
      <c r="C3722" s="380" t="s">
        <v>6446</v>
      </c>
      <c r="D3722" s="381">
        <v>0.72</v>
      </c>
    </row>
    <row r="3723" spans="1:4" s="380" customFormat="1" ht="12.75" x14ac:dyDescent="0.2">
      <c r="A3723" s="380">
        <v>4337</v>
      </c>
      <c r="B3723" s="380" t="s">
        <v>9919</v>
      </c>
      <c r="C3723" s="380" t="s">
        <v>6446</v>
      </c>
      <c r="D3723" s="381">
        <v>1.83</v>
      </c>
    </row>
    <row r="3724" spans="1:4" s="380" customFormat="1" ht="12.75" x14ac:dyDescent="0.2">
      <c r="A3724" s="380">
        <v>4339</v>
      </c>
      <c r="B3724" s="380" t="s">
        <v>9920</v>
      </c>
      <c r="C3724" s="380" t="s">
        <v>6446</v>
      </c>
      <c r="D3724" s="381">
        <v>0.39</v>
      </c>
    </row>
    <row r="3725" spans="1:4" s="380" customFormat="1" ht="12.75" x14ac:dyDescent="0.2">
      <c r="A3725" s="380">
        <v>39997</v>
      </c>
      <c r="B3725" s="380" t="s">
        <v>9921</v>
      </c>
      <c r="C3725" s="380" t="s">
        <v>6446</v>
      </c>
      <c r="D3725" s="381">
        <v>0.21</v>
      </c>
    </row>
    <row r="3726" spans="1:4" s="380" customFormat="1" ht="12.75" x14ac:dyDescent="0.2">
      <c r="A3726" s="380">
        <v>11971</v>
      </c>
      <c r="B3726" s="380" t="s">
        <v>9922</v>
      </c>
      <c r="C3726" s="380" t="s">
        <v>6446</v>
      </c>
      <c r="D3726" s="381">
        <v>3.03</v>
      </c>
    </row>
    <row r="3727" spans="1:4" s="380" customFormat="1" ht="12.75" x14ac:dyDescent="0.2">
      <c r="A3727" s="380">
        <v>4342</v>
      </c>
      <c r="B3727" s="380" t="s">
        <v>9923</v>
      </c>
      <c r="C3727" s="380" t="s">
        <v>6446</v>
      </c>
      <c r="D3727" s="381">
        <v>0.16</v>
      </c>
    </row>
    <row r="3728" spans="1:4" s="380" customFormat="1" ht="12.75" x14ac:dyDescent="0.2">
      <c r="A3728" s="380">
        <v>4330</v>
      </c>
      <c r="B3728" s="380" t="s">
        <v>9924</v>
      </c>
      <c r="C3728" s="380" t="s">
        <v>6446</v>
      </c>
      <c r="D3728" s="381">
        <v>0.1</v>
      </c>
    </row>
    <row r="3729" spans="1:4" s="380" customFormat="1" ht="12.75" x14ac:dyDescent="0.2">
      <c r="A3729" s="380">
        <v>4340</v>
      </c>
      <c r="B3729" s="380" t="s">
        <v>9925</v>
      </c>
      <c r="C3729" s="380" t="s">
        <v>6446</v>
      </c>
      <c r="D3729" s="381">
        <v>0.84</v>
      </c>
    </row>
    <row r="3730" spans="1:4" s="380" customFormat="1" ht="12.75" x14ac:dyDescent="0.2">
      <c r="A3730" s="380">
        <v>5088</v>
      </c>
      <c r="B3730" s="380" t="s">
        <v>13159</v>
      </c>
      <c r="C3730" s="380" t="s">
        <v>6446</v>
      </c>
      <c r="D3730" s="381">
        <v>6.33</v>
      </c>
    </row>
    <row r="3731" spans="1:4" s="380" customFormat="1" ht="12.75" x14ac:dyDescent="0.2">
      <c r="A3731" s="380">
        <v>11154</v>
      </c>
      <c r="B3731" s="380" t="s">
        <v>9926</v>
      </c>
      <c r="C3731" s="380" t="s">
        <v>6446</v>
      </c>
      <c r="D3731" s="381">
        <v>968.87</v>
      </c>
    </row>
    <row r="3732" spans="1:4" s="380" customFormat="1" ht="12.75" x14ac:dyDescent="0.2">
      <c r="A3732" s="380">
        <v>4989</v>
      </c>
      <c r="B3732" s="380" t="s">
        <v>13160</v>
      </c>
      <c r="C3732" s="380" t="s">
        <v>6446</v>
      </c>
      <c r="D3732" s="381">
        <v>311.31</v>
      </c>
    </row>
    <row r="3733" spans="1:4" s="380" customFormat="1" ht="12.75" x14ac:dyDescent="0.2">
      <c r="A3733" s="380">
        <v>4982</v>
      </c>
      <c r="B3733" s="380" t="s">
        <v>13161</v>
      </c>
      <c r="C3733" s="380" t="s">
        <v>6446</v>
      </c>
      <c r="D3733" s="381">
        <v>291.99</v>
      </c>
    </row>
    <row r="3734" spans="1:4" s="380" customFormat="1" ht="12.75" x14ac:dyDescent="0.2">
      <c r="A3734" s="380">
        <v>4962</v>
      </c>
      <c r="B3734" s="380" t="s">
        <v>13162</v>
      </c>
      <c r="C3734" s="380" t="s">
        <v>6446</v>
      </c>
      <c r="D3734" s="381">
        <v>230.27</v>
      </c>
    </row>
    <row r="3735" spans="1:4" s="380" customFormat="1" ht="12.75" x14ac:dyDescent="0.2">
      <c r="A3735" s="380">
        <v>4981</v>
      </c>
      <c r="B3735" s="380" t="s">
        <v>13163</v>
      </c>
      <c r="C3735" s="380" t="s">
        <v>6446</v>
      </c>
      <c r="D3735" s="381">
        <v>205</v>
      </c>
    </row>
    <row r="3736" spans="1:4" s="380" customFormat="1" ht="12.75" x14ac:dyDescent="0.2">
      <c r="A3736" s="380">
        <v>4964</v>
      </c>
      <c r="B3736" s="380" t="s">
        <v>13164</v>
      </c>
      <c r="C3736" s="380" t="s">
        <v>6446</v>
      </c>
      <c r="D3736" s="381">
        <v>260.07</v>
      </c>
    </row>
    <row r="3737" spans="1:4" s="380" customFormat="1" ht="12.75" x14ac:dyDescent="0.2">
      <c r="A3737" s="380">
        <v>4992</v>
      </c>
      <c r="B3737" s="380" t="s">
        <v>13165</v>
      </c>
      <c r="C3737" s="380" t="s">
        <v>6446</v>
      </c>
      <c r="D3737" s="381">
        <v>254.04</v>
      </c>
    </row>
    <row r="3738" spans="1:4" s="380" customFormat="1" ht="12.75" x14ac:dyDescent="0.2">
      <c r="A3738" s="380">
        <v>4987</v>
      </c>
      <c r="B3738" s="380" t="s">
        <v>13166</v>
      </c>
      <c r="C3738" s="380" t="s">
        <v>6446</v>
      </c>
      <c r="D3738" s="381">
        <v>290.64</v>
      </c>
    </row>
    <row r="3739" spans="1:4" s="380" customFormat="1" ht="12.75" x14ac:dyDescent="0.2">
      <c r="A3739" s="380">
        <v>39021</v>
      </c>
      <c r="B3739" s="380" t="s">
        <v>9927</v>
      </c>
      <c r="C3739" s="380" t="s">
        <v>6446</v>
      </c>
      <c r="D3739" s="381">
        <v>435.79</v>
      </c>
    </row>
    <row r="3740" spans="1:4" s="380" customFormat="1" ht="12.75" x14ac:dyDescent="0.2">
      <c r="A3740" s="380">
        <v>39022</v>
      </c>
      <c r="B3740" s="380" t="s">
        <v>9928</v>
      </c>
      <c r="C3740" s="380" t="s">
        <v>6446</v>
      </c>
      <c r="D3740" s="381">
        <v>538.95000000000005</v>
      </c>
    </row>
    <row r="3741" spans="1:4" s="380" customFormat="1" ht="12.75" x14ac:dyDescent="0.2">
      <c r="A3741" s="380">
        <v>39024</v>
      </c>
      <c r="B3741" s="380" t="s">
        <v>9929</v>
      </c>
      <c r="C3741" s="380" t="s">
        <v>6446</v>
      </c>
      <c r="D3741" s="381">
        <v>678.54</v>
      </c>
    </row>
    <row r="3742" spans="1:4" s="380" customFormat="1" ht="12.75" x14ac:dyDescent="0.2">
      <c r="A3742" s="380">
        <v>4914</v>
      </c>
      <c r="B3742" s="380" t="s">
        <v>9930</v>
      </c>
      <c r="C3742" s="380" t="s">
        <v>6447</v>
      </c>
      <c r="D3742" s="381">
        <v>550.17999999999995</v>
      </c>
    </row>
    <row r="3743" spans="1:4" s="380" customFormat="1" ht="12.75" x14ac:dyDescent="0.2">
      <c r="A3743" s="380">
        <v>4917</v>
      </c>
      <c r="B3743" s="380" t="s">
        <v>9931</v>
      </c>
      <c r="C3743" s="380" t="s">
        <v>6447</v>
      </c>
      <c r="D3743" s="381">
        <v>379.96</v>
      </c>
    </row>
    <row r="3744" spans="1:4" s="380" customFormat="1" ht="12.75" x14ac:dyDescent="0.2">
      <c r="A3744" s="380">
        <v>39025</v>
      </c>
      <c r="B3744" s="380" t="s">
        <v>9932</v>
      </c>
      <c r="C3744" s="380" t="s">
        <v>6446</v>
      </c>
      <c r="D3744" s="381">
        <v>695.78</v>
      </c>
    </row>
    <row r="3745" spans="1:4" s="380" customFormat="1" ht="12.75" x14ac:dyDescent="0.2">
      <c r="A3745" s="380">
        <v>4930</v>
      </c>
      <c r="B3745" s="380" t="s">
        <v>9933</v>
      </c>
      <c r="C3745" s="380" t="s">
        <v>6447</v>
      </c>
      <c r="D3745" s="381">
        <v>468.35</v>
      </c>
    </row>
    <row r="3746" spans="1:4" s="380" customFormat="1" ht="12.75" x14ac:dyDescent="0.2">
      <c r="A3746" s="380">
        <v>4922</v>
      </c>
      <c r="B3746" s="380" t="s">
        <v>9934</v>
      </c>
      <c r="C3746" s="380" t="s">
        <v>6447</v>
      </c>
      <c r="D3746" s="381">
        <v>352.44</v>
      </c>
    </row>
    <row r="3747" spans="1:4" s="380" customFormat="1" ht="12.75" x14ac:dyDescent="0.2">
      <c r="A3747" s="380">
        <v>4911</v>
      </c>
      <c r="B3747" s="380" t="s">
        <v>9935</v>
      </c>
      <c r="C3747" s="380" t="s">
        <v>6447</v>
      </c>
      <c r="D3747" s="381">
        <v>617.67999999999995</v>
      </c>
    </row>
    <row r="3748" spans="1:4" s="380" customFormat="1" ht="12.75" x14ac:dyDescent="0.2">
      <c r="A3748" s="380">
        <v>37518</v>
      </c>
      <c r="B3748" s="380" t="s">
        <v>9936</v>
      </c>
      <c r="C3748" s="380" t="s">
        <v>6447</v>
      </c>
      <c r="D3748" s="382">
        <v>1003.73</v>
      </c>
    </row>
    <row r="3749" spans="1:4" s="380" customFormat="1" ht="12.75" x14ac:dyDescent="0.2">
      <c r="A3749" s="380">
        <v>4910</v>
      </c>
      <c r="B3749" s="380" t="s">
        <v>9937</v>
      </c>
      <c r="C3749" s="380" t="s">
        <v>6447</v>
      </c>
      <c r="D3749" s="381">
        <v>846.15</v>
      </c>
    </row>
    <row r="3750" spans="1:4" s="380" customFormat="1" ht="12.75" x14ac:dyDescent="0.2">
      <c r="A3750" s="380">
        <v>4943</v>
      </c>
      <c r="B3750" s="380" t="s">
        <v>9938</v>
      </c>
      <c r="C3750" s="380" t="s">
        <v>6447</v>
      </c>
      <c r="D3750" s="382">
        <v>1260.57</v>
      </c>
    </row>
    <row r="3751" spans="1:4" s="380" customFormat="1" ht="12.75" x14ac:dyDescent="0.2">
      <c r="A3751" s="380">
        <v>5002</v>
      </c>
      <c r="B3751" s="380" t="s">
        <v>9939</v>
      </c>
      <c r="C3751" s="380" t="s">
        <v>6447</v>
      </c>
      <c r="D3751" s="381">
        <v>342.03</v>
      </c>
    </row>
    <row r="3752" spans="1:4" s="380" customFormat="1" ht="12.75" x14ac:dyDescent="0.2">
      <c r="A3752" s="380">
        <v>4977</v>
      </c>
      <c r="B3752" s="380" t="s">
        <v>9940</v>
      </c>
      <c r="C3752" s="380" t="s">
        <v>6447</v>
      </c>
      <c r="D3752" s="381">
        <v>230.88</v>
      </c>
    </row>
    <row r="3753" spans="1:4" s="380" customFormat="1" ht="12.75" x14ac:dyDescent="0.2">
      <c r="A3753" s="380">
        <v>5028</v>
      </c>
      <c r="B3753" s="380" t="s">
        <v>9941</v>
      </c>
      <c r="C3753" s="380" t="s">
        <v>6447</v>
      </c>
      <c r="D3753" s="381">
        <v>564.92999999999995</v>
      </c>
    </row>
    <row r="3754" spans="1:4" s="380" customFormat="1" ht="12.75" x14ac:dyDescent="0.2">
      <c r="A3754" s="380">
        <v>4998</v>
      </c>
      <c r="B3754" s="380" t="s">
        <v>9942</v>
      </c>
      <c r="C3754" s="380" t="s">
        <v>6447</v>
      </c>
      <c r="D3754" s="381">
        <v>469.19</v>
      </c>
    </row>
    <row r="3755" spans="1:4" s="380" customFormat="1" ht="12.75" x14ac:dyDescent="0.2">
      <c r="A3755" s="380">
        <v>4969</v>
      </c>
      <c r="B3755" s="380" t="s">
        <v>9943</v>
      </c>
      <c r="C3755" s="380" t="s">
        <v>6447</v>
      </c>
      <c r="D3755" s="381">
        <v>326.54000000000002</v>
      </c>
    </row>
    <row r="3756" spans="1:4" s="380" customFormat="1" ht="12.75" x14ac:dyDescent="0.2">
      <c r="A3756" s="380">
        <v>11364</v>
      </c>
      <c r="B3756" s="380" t="s">
        <v>13167</v>
      </c>
      <c r="C3756" s="380" t="s">
        <v>6446</v>
      </c>
      <c r="D3756" s="381">
        <v>176.11</v>
      </c>
    </row>
    <row r="3757" spans="1:4" s="380" customFormat="1" ht="12.75" x14ac:dyDescent="0.2">
      <c r="A3757" s="380">
        <v>11365</v>
      </c>
      <c r="B3757" s="380" t="s">
        <v>13168</v>
      </c>
      <c r="C3757" s="380" t="s">
        <v>6446</v>
      </c>
      <c r="D3757" s="381">
        <v>182.76</v>
      </c>
    </row>
    <row r="3758" spans="1:4" s="380" customFormat="1" ht="12.75" x14ac:dyDescent="0.2">
      <c r="A3758" s="380">
        <v>11366</v>
      </c>
      <c r="B3758" s="380" t="s">
        <v>13169</v>
      </c>
      <c r="C3758" s="380" t="s">
        <v>6446</v>
      </c>
      <c r="D3758" s="381">
        <v>194.27</v>
      </c>
    </row>
    <row r="3759" spans="1:4" s="380" customFormat="1" ht="12.75" x14ac:dyDescent="0.2">
      <c r="A3759" s="380">
        <v>43777</v>
      </c>
      <c r="B3759" s="380" t="s">
        <v>13170</v>
      </c>
      <c r="C3759" s="380" t="s">
        <v>6446</v>
      </c>
      <c r="D3759" s="381">
        <v>228.2</v>
      </c>
    </row>
    <row r="3760" spans="1:4" s="380" customFormat="1" ht="12.75" x14ac:dyDescent="0.2">
      <c r="A3760" s="380">
        <v>20322</v>
      </c>
      <c r="B3760" s="380" t="s">
        <v>13171</v>
      </c>
      <c r="C3760" s="380" t="s">
        <v>6446</v>
      </c>
      <c r="D3760" s="381">
        <v>211.84</v>
      </c>
    </row>
    <row r="3761" spans="1:4" s="380" customFormat="1" ht="12.75" x14ac:dyDescent="0.2">
      <c r="A3761" s="380">
        <v>10553</v>
      </c>
      <c r="B3761" s="380" t="s">
        <v>13172</v>
      </c>
      <c r="C3761" s="380" t="s">
        <v>6446</v>
      </c>
      <c r="D3761" s="381">
        <v>192.35</v>
      </c>
    </row>
    <row r="3762" spans="1:4" s="380" customFormat="1" ht="12.75" x14ac:dyDescent="0.2">
      <c r="A3762" s="380">
        <v>5020</v>
      </c>
      <c r="B3762" s="380" t="s">
        <v>13173</v>
      </c>
      <c r="C3762" s="380" t="s">
        <v>6446</v>
      </c>
      <c r="D3762" s="381">
        <v>202.8</v>
      </c>
    </row>
    <row r="3763" spans="1:4" s="380" customFormat="1" ht="12.75" x14ac:dyDescent="0.2">
      <c r="A3763" s="380">
        <v>10554</v>
      </c>
      <c r="B3763" s="380" t="s">
        <v>13174</v>
      </c>
      <c r="C3763" s="380" t="s">
        <v>6446</v>
      </c>
      <c r="D3763" s="381">
        <v>194.06</v>
      </c>
    </row>
    <row r="3764" spans="1:4" s="380" customFormat="1" ht="12.75" x14ac:dyDescent="0.2">
      <c r="A3764" s="380">
        <v>10555</v>
      </c>
      <c r="B3764" s="380" t="s">
        <v>13175</v>
      </c>
      <c r="C3764" s="380" t="s">
        <v>6446</v>
      </c>
      <c r="D3764" s="381">
        <v>211.63</v>
      </c>
    </row>
    <row r="3765" spans="1:4" s="380" customFormat="1" ht="12.75" x14ac:dyDescent="0.2">
      <c r="A3765" s="380">
        <v>10556</v>
      </c>
      <c r="B3765" s="380" t="s">
        <v>13176</v>
      </c>
      <c r="C3765" s="380" t="s">
        <v>6446</v>
      </c>
      <c r="D3765" s="381">
        <v>281.38</v>
      </c>
    </row>
    <row r="3766" spans="1:4" s="380" customFormat="1" ht="12.75" x14ac:dyDescent="0.2">
      <c r="A3766" s="380">
        <v>39502</v>
      </c>
      <c r="B3766" s="380" t="s">
        <v>13177</v>
      </c>
      <c r="C3766" s="380" t="s">
        <v>6446</v>
      </c>
      <c r="D3766" s="381">
        <v>395.12</v>
      </c>
    </row>
    <row r="3767" spans="1:4" s="380" customFormat="1" ht="12.75" x14ac:dyDescent="0.2">
      <c r="A3767" s="380">
        <v>39504</v>
      </c>
      <c r="B3767" s="380" t="s">
        <v>13178</v>
      </c>
      <c r="C3767" s="380" t="s">
        <v>6446</v>
      </c>
      <c r="D3767" s="381">
        <v>436.93</v>
      </c>
    </row>
    <row r="3768" spans="1:4" s="380" customFormat="1" ht="12.75" x14ac:dyDescent="0.2">
      <c r="A3768" s="380">
        <v>39503</v>
      </c>
      <c r="B3768" s="380" t="s">
        <v>13179</v>
      </c>
      <c r="C3768" s="380" t="s">
        <v>6446</v>
      </c>
      <c r="D3768" s="381">
        <v>459.86</v>
      </c>
    </row>
    <row r="3769" spans="1:4" s="380" customFormat="1" ht="12.75" x14ac:dyDescent="0.2">
      <c r="A3769" s="380">
        <v>39505</v>
      </c>
      <c r="B3769" s="380" t="s">
        <v>13180</v>
      </c>
      <c r="C3769" s="380" t="s">
        <v>6446</v>
      </c>
      <c r="D3769" s="381">
        <v>495.56</v>
      </c>
    </row>
    <row r="3770" spans="1:4" s="380" customFormat="1" ht="12.75" x14ac:dyDescent="0.2">
      <c r="A3770" s="380">
        <v>25969</v>
      </c>
      <c r="B3770" s="380" t="s">
        <v>9944</v>
      </c>
      <c r="C3770" s="380" t="s">
        <v>6446</v>
      </c>
      <c r="D3770" s="381">
        <v>540.54</v>
      </c>
    </row>
    <row r="3771" spans="1:4" s="380" customFormat="1" ht="12.75" x14ac:dyDescent="0.2">
      <c r="A3771" s="380">
        <v>4944</v>
      </c>
      <c r="B3771" s="380" t="s">
        <v>9945</v>
      </c>
      <c r="C3771" s="380" t="s">
        <v>6447</v>
      </c>
      <c r="D3771" s="382">
        <v>1884.55</v>
      </c>
    </row>
    <row r="3772" spans="1:4" s="380" customFormat="1" ht="12.75" x14ac:dyDescent="0.2">
      <c r="A3772" s="380">
        <v>21102</v>
      </c>
      <c r="B3772" s="380" t="s">
        <v>9946</v>
      </c>
      <c r="C3772" s="380" t="s">
        <v>6446</v>
      </c>
      <c r="D3772" s="381">
        <v>25.56</v>
      </c>
    </row>
    <row r="3773" spans="1:4" s="380" customFormat="1" ht="12.75" x14ac:dyDescent="0.2">
      <c r="A3773" s="380">
        <v>21101</v>
      </c>
      <c r="B3773" s="380" t="s">
        <v>9947</v>
      </c>
      <c r="C3773" s="380" t="s">
        <v>6446</v>
      </c>
      <c r="D3773" s="381">
        <v>16.41</v>
      </c>
    </row>
    <row r="3774" spans="1:4" s="380" customFormat="1" ht="12.75" x14ac:dyDescent="0.2">
      <c r="A3774" s="380">
        <v>34713</v>
      </c>
      <c r="B3774" s="380" t="s">
        <v>9948</v>
      </c>
      <c r="C3774" s="380" t="s">
        <v>6447</v>
      </c>
      <c r="D3774" s="381">
        <v>209.36</v>
      </c>
    </row>
    <row r="3775" spans="1:4" s="380" customFormat="1" ht="12.75" x14ac:dyDescent="0.2">
      <c r="A3775" s="380">
        <v>4947</v>
      </c>
      <c r="B3775" s="380" t="s">
        <v>9949</v>
      </c>
      <c r="C3775" s="380" t="s">
        <v>6447</v>
      </c>
      <c r="D3775" s="381">
        <v>601.87</v>
      </c>
    </row>
    <row r="3776" spans="1:4" s="380" customFormat="1" ht="12.75" x14ac:dyDescent="0.2">
      <c r="A3776" s="380">
        <v>37563</v>
      </c>
      <c r="B3776" s="380" t="s">
        <v>9950</v>
      </c>
      <c r="C3776" s="380" t="s">
        <v>6447</v>
      </c>
      <c r="D3776" s="381">
        <v>462.14</v>
      </c>
    </row>
    <row r="3777" spans="1:4" s="380" customFormat="1" ht="12.75" x14ac:dyDescent="0.2">
      <c r="A3777" s="380">
        <v>4948</v>
      </c>
      <c r="B3777" s="380" t="s">
        <v>9951</v>
      </c>
      <c r="C3777" s="380" t="s">
        <v>6447</v>
      </c>
      <c r="D3777" s="381">
        <v>419.41</v>
      </c>
    </row>
    <row r="3778" spans="1:4" s="380" customFormat="1" ht="12.75" x14ac:dyDescent="0.2">
      <c r="A3778" s="380">
        <v>37561</v>
      </c>
      <c r="B3778" s="380" t="s">
        <v>9952</v>
      </c>
      <c r="C3778" s="380" t="s">
        <v>6447</v>
      </c>
      <c r="D3778" s="381">
        <v>862.7</v>
      </c>
    </row>
    <row r="3779" spans="1:4" s="380" customFormat="1" ht="12.75" x14ac:dyDescent="0.2">
      <c r="A3779" s="380">
        <v>37562</v>
      </c>
      <c r="B3779" s="380" t="s">
        <v>9953</v>
      </c>
      <c r="C3779" s="380" t="s">
        <v>6447</v>
      </c>
      <c r="D3779" s="381">
        <v>553.33000000000004</v>
      </c>
    </row>
    <row r="3780" spans="1:4" s="380" customFormat="1" ht="12.75" x14ac:dyDescent="0.2">
      <c r="A3780" s="380">
        <v>14164</v>
      </c>
      <c r="B3780" s="380" t="s">
        <v>9954</v>
      </c>
      <c r="C3780" s="380" t="s">
        <v>6446</v>
      </c>
      <c r="D3780" s="382">
        <v>2251.44</v>
      </c>
    </row>
    <row r="3781" spans="1:4" s="380" customFormat="1" ht="12.75" x14ac:dyDescent="0.2">
      <c r="A3781" s="380">
        <v>14163</v>
      </c>
      <c r="B3781" s="380" t="s">
        <v>9955</v>
      </c>
      <c r="C3781" s="380" t="s">
        <v>6446</v>
      </c>
      <c r="D3781" s="382">
        <v>2558.91</v>
      </c>
    </row>
    <row r="3782" spans="1:4" s="380" customFormat="1" ht="12.75" x14ac:dyDescent="0.2">
      <c r="A3782" s="380">
        <v>5051</v>
      </c>
      <c r="B3782" s="380" t="s">
        <v>9956</v>
      </c>
      <c r="C3782" s="380" t="s">
        <v>6446</v>
      </c>
      <c r="D3782" s="382">
        <v>2176.31</v>
      </c>
    </row>
    <row r="3783" spans="1:4" s="380" customFormat="1" ht="12.75" x14ac:dyDescent="0.2">
      <c r="A3783" s="380">
        <v>14162</v>
      </c>
      <c r="B3783" s="380" t="s">
        <v>9957</v>
      </c>
      <c r="C3783" s="380" t="s">
        <v>6446</v>
      </c>
      <c r="D3783" s="382">
        <v>2173.16</v>
      </c>
    </row>
    <row r="3784" spans="1:4" s="380" customFormat="1" ht="12.75" x14ac:dyDescent="0.2">
      <c r="A3784" s="380">
        <v>5052</v>
      </c>
      <c r="B3784" s="380" t="s">
        <v>9958</v>
      </c>
      <c r="C3784" s="380" t="s">
        <v>6446</v>
      </c>
      <c r="D3784" s="382">
        <v>1621.48</v>
      </c>
    </row>
    <row r="3785" spans="1:4" s="380" customFormat="1" ht="12.75" x14ac:dyDescent="0.2">
      <c r="A3785" s="380">
        <v>14166</v>
      </c>
      <c r="B3785" s="380" t="s">
        <v>9959</v>
      </c>
      <c r="C3785" s="380" t="s">
        <v>6446</v>
      </c>
      <c r="D3785" s="382">
        <v>1642.07</v>
      </c>
    </row>
    <row r="3786" spans="1:4" s="380" customFormat="1" ht="12.75" x14ac:dyDescent="0.2">
      <c r="A3786" s="380">
        <v>14165</v>
      </c>
      <c r="B3786" s="380" t="s">
        <v>9960</v>
      </c>
      <c r="C3786" s="380" t="s">
        <v>6446</v>
      </c>
      <c r="D3786" s="382">
        <v>2274.86</v>
      </c>
    </row>
    <row r="3787" spans="1:4" s="380" customFormat="1" ht="12.75" x14ac:dyDescent="0.2">
      <c r="A3787" s="380">
        <v>5050</v>
      </c>
      <c r="B3787" s="380" t="s">
        <v>9961</v>
      </c>
      <c r="C3787" s="380" t="s">
        <v>6446</v>
      </c>
      <c r="D3787" s="381">
        <v>559.89</v>
      </c>
    </row>
    <row r="3788" spans="1:4" s="380" customFormat="1" ht="12.75" x14ac:dyDescent="0.2">
      <c r="A3788" s="380">
        <v>12366</v>
      </c>
      <c r="B3788" s="380" t="s">
        <v>9962</v>
      </c>
      <c r="C3788" s="380" t="s">
        <v>6446</v>
      </c>
      <c r="D3788" s="381">
        <v>720.08</v>
      </c>
    </row>
    <row r="3789" spans="1:4" s="380" customFormat="1" ht="12.75" x14ac:dyDescent="0.2">
      <c r="A3789" s="380">
        <v>5045</v>
      </c>
      <c r="B3789" s="380" t="s">
        <v>9963</v>
      </c>
      <c r="C3789" s="380" t="s">
        <v>6446</v>
      </c>
      <c r="D3789" s="382">
        <v>1002.75</v>
      </c>
    </row>
    <row r="3790" spans="1:4" s="380" customFormat="1" ht="12.75" x14ac:dyDescent="0.2">
      <c r="A3790" s="380">
        <v>5044</v>
      </c>
      <c r="B3790" s="380" t="s">
        <v>9964</v>
      </c>
      <c r="C3790" s="380" t="s">
        <v>6446</v>
      </c>
      <c r="D3790" s="381">
        <v>707.45</v>
      </c>
    </row>
    <row r="3791" spans="1:4" s="380" customFormat="1" ht="12.75" x14ac:dyDescent="0.2">
      <c r="A3791" s="380">
        <v>5055</v>
      </c>
      <c r="B3791" s="380" t="s">
        <v>9965</v>
      </c>
      <c r="C3791" s="380" t="s">
        <v>6446</v>
      </c>
      <c r="D3791" s="382">
        <v>1005.81</v>
      </c>
    </row>
    <row r="3792" spans="1:4" s="380" customFormat="1" ht="12.75" x14ac:dyDescent="0.2">
      <c r="A3792" s="380">
        <v>5053</v>
      </c>
      <c r="B3792" s="380" t="s">
        <v>9966</v>
      </c>
      <c r="C3792" s="380" t="s">
        <v>6446</v>
      </c>
      <c r="D3792" s="381">
        <v>782.85</v>
      </c>
    </row>
    <row r="3793" spans="1:4" s="380" customFormat="1" ht="12.75" x14ac:dyDescent="0.2">
      <c r="A3793" s="380">
        <v>5035</v>
      </c>
      <c r="B3793" s="380" t="s">
        <v>9967</v>
      </c>
      <c r="C3793" s="380" t="s">
        <v>6446</v>
      </c>
      <c r="D3793" s="382">
        <v>1279.94</v>
      </c>
    </row>
    <row r="3794" spans="1:4" s="380" customFormat="1" ht="12.75" x14ac:dyDescent="0.2">
      <c r="A3794" s="380">
        <v>5036</v>
      </c>
      <c r="B3794" s="380" t="s">
        <v>9968</v>
      </c>
      <c r="C3794" s="380" t="s">
        <v>6446</v>
      </c>
      <c r="D3794" s="382">
        <v>2136.65</v>
      </c>
    </row>
    <row r="3795" spans="1:4" s="380" customFormat="1" ht="12.75" x14ac:dyDescent="0.2">
      <c r="A3795" s="380">
        <v>5059</v>
      </c>
      <c r="B3795" s="380" t="s">
        <v>9969</v>
      </c>
      <c r="C3795" s="380" t="s">
        <v>6446</v>
      </c>
      <c r="D3795" s="382">
        <v>1001.04</v>
      </c>
    </row>
    <row r="3796" spans="1:4" s="380" customFormat="1" ht="12.75" x14ac:dyDescent="0.2">
      <c r="A3796" s="380">
        <v>5057</v>
      </c>
      <c r="B3796" s="380" t="s">
        <v>9970</v>
      </c>
      <c r="C3796" s="380" t="s">
        <v>6446</v>
      </c>
      <c r="D3796" s="381">
        <v>860.8</v>
      </c>
    </row>
    <row r="3797" spans="1:4" s="380" customFormat="1" ht="12.75" x14ac:dyDescent="0.2">
      <c r="A3797" s="380">
        <v>5033</v>
      </c>
      <c r="B3797" s="380" t="s">
        <v>9971</v>
      </c>
      <c r="C3797" s="380" t="s">
        <v>6446</v>
      </c>
      <c r="D3797" s="381">
        <v>714.6</v>
      </c>
    </row>
    <row r="3798" spans="1:4" s="380" customFormat="1" ht="12.75" x14ac:dyDescent="0.2">
      <c r="A3798" s="380">
        <v>5038</v>
      </c>
      <c r="B3798" s="380" t="s">
        <v>9972</v>
      </c>
      <c r="C3798" s="380" t="s">
        <v>6446</v>
      </c>
      <c r="D3798" s="381">
        <v>582.39</v>
      </c>
    </row>
    <row r="3799" spans="1:4" s="380" customFormat="1" ht="12.75" x14ac:dyDescent="0.2">
      <c r="A3799" s="380">
        <v>12372</v>
      </c>
      <c r="B3799" s="380" t="s">
        <v>9973</v>
      </c>
      <c r="C3799" s="380" t="s">
        <v>6446</v>
      </c>
      <c r="D3799" s="381">
        <v>767.48</v>
      </c>
    </row>
    <row r="3800" spans="1:4" s="380" customFormat="1" ht="12.75" x14ac:dyDescent="0.2">
      <c r="A3800" s="380">
        <v>13339</v>
      </c>
      <c r="B3800" s="380" t="s">
        <v>9974</v>
      </c>
      <c r="C3800" s="380" t="s">
        <v>6446</v>
      </c>
      <c r="D3800" s="382">
        <v>1140.94</v>
      </c>
    </row>
    <row r="3801" spans="1:4" s="380" customFormat="1" ht="12.75" x14ac:dyDescent="0.2">
      <c r="A3801" s="380">
        <v>12373</v>
      </c>
      <c r="B3801" s="380" t="s">
        <v>9975</v>
      </c>
      <c r="C3801" s="380" t="s">
        <v>6446</v>
      </c>
      <c r="D3801" s="382">
        <v>1194.81</v>
      </c>
    </row>
    <row r="3802" spans="1:4" s="380" customFormat="1" ht="12.75" x14ac:dyDescent="0.2">
      <c r="A3802" s="380">
        <v>12388</v>
      </c>
      <c r="B3802" s="380" t="s">
        <v>9976</v>
      </c>
      <c r="C3802" s="380" t="s">
        <v>6446</v>
      </c>
      <c r="D3802" s="381">
        <v>331.41</v>
      </c>
    </row>
    <row r="3803" spans="1:4" s="380" customFormat="1" ht="12.75" x14ac:dyDescent="0.2">
      <c r="A3803" s="380">
        <v>34695</v>
      </c>
      <c r="B3803" s="380" t="s">
        <v>9977</v>
      </c>
      <c r="C3803" s="380" t="s">
        <v>6446</v>
      </c>
      <c r="D3803" s="381">
        <v>821.79</v>
      </c>
    </row>
    <row r="3804" spans="1:4" s="380" customFormat="1" ht="12.75" x14ac:dyDescent="0.2">
      <c r="A3804" s="380">
        <v>34692</v>
      </c>
      <c r="B3804" s="380" t="s">
        <v>9978</v>
      </c>
      <c r="C3804" s="380" t="s">
        <v>6446</v>
      </c>
      <c r="D3804" s="382">
        <v>1972.29</v>
      </c>
    </row>
    <row r="3805" spans="1:4" s="380" customFormat="1" ht="12.75" x14ac:dyDescent="0.2">
      <c r="A3805" s="380">
        <v>2731</v>
      </c>
      <c r="B3805" s="380" t="s">
        <v>9979</v>
      </c>
      <c r="C3805" s="380" t="s">
        <v>6465</v>
      </c>
      <c r="D3805" s="381">
        <v>82.38</v>
      </c>
    </row>
    <row r="3806" spans="1:4" s="380" customFormat="1" ht="12.75" x14ac:dyDescent="0.2">
      <c r="A3806" s="380">
        <v>41457</v>
      </c>
      <c r="B3806" s="380" t="s">
        <v>15154</v>
      </c>
      <c r="C3806" s="380" t="s">
        <v>6446</v>
      </c>
      <c r="D3806" s="382">
        <v>1212.3599999999999</v>
      </c>
    </row>
    <row r="3807" spans="1:4" s="380" customFormat="1" ht="12.75" x14ac:dyDescent="0.2">
      <c r="A3807" s="380">
        <v>41458</v>
      </c>
      <c r="B3807" s="380" t="s">
        <v>15155</v>
      </c>
      <c r="C3807" s="380" t="s">
        <v>6446</v>
      </c>
      <c r="D3807" s="382">
        <v>1692.52</v>
      </c>
    </row>
    <row r="3808" spans="1:4" s="380" customFormat="1" ht="12.75" x14ac:dyDescent="0.2">
      <c r="A3808" s="380">
        <v>41459</v>
      </c>
      <c r="B3808" s="380" t="s">
        <v>15156</v>
      </c>
      <c r="C3808" s="380" t="s">
        <v>6446</v>
      </c>
      <c r="D3808" s="382">
        <v>2360.9299999999998</v>
      </c>
    </row>
    <row r="3809" spans="1:4" s="380" customFormat="1" ht="12.75" x14ac:dyDescent="0.2">
      <c r="A3809" s="380">
        <v>41461</v>
      </c>
      <c r="B3809" s="380" t="s">
        <v>15157</v>
      </c>
      <c r="C3809" s="380" t="s">
        <v>6446</v>
      </c>
      <c r="D3809" s="382">
        <v>3219.01</v>
      </c>
    </row>
    <row r="3810" spans="1:4" s="380" customFormat="1" ht="12.75" x14ac:dyDescent="0.2">
      <c r="A3810" s="380">
        <v>26028</v>
      </c>
      <c r="B3810" s="380" t="s">
        <v>9980</v>
      </c>
      <c r="C3810" s="380" t="s">
        <v>7545</v>
      </c>
      <c r="D3810" s="381">
        <v>357.47</v>
      </c>
    </row>
    <row r="3811" spans="1:4" s="380" customFormat="1" ht="12.75" x14ac:dyDescent="0.2">
      <c r="A3811" s="380">
        <v>11844</v>
      </c>
      <c r="B3811" s="380" t="s">
        <v>13181</v>
      </c>
      <c r="C3811" s="380" t="s">
        <v>6465</v>
      </c>
      <c r="D3811" s="381">
        <v>58.99</v>
      </c>
    </row>
    <row r="3812" spans="1:4" s="380" customFormat="1" ht="12.75" x14ac:dyDescent="0.2">
      <c r="A3812" s="380">
        <v>4465</v>
      </c>
      <c r="B3812" s="380" t="s">
        <v>13182</v>
      </c>
      <c r="C3812" s="380" t="s">
        <v>6465</v>
      </c>
      <c r="D3812" s="381">
        <v>49.02</v>
      </c>
    </row>
    <row r="3813" spans="1:4" s="380" customFormat="1" ht="12.75" x14ac:dyDescent="0.2">
      <c r="A3813" s="380">
        <v>35273</v>
      </c>
      <c r="B3813" s="380" t="s">
        <v>13183</v>
      </c>
      <c r="C3813" s="380" t="s">
        <v>6465</v>
      </c>
      <c r="D3813" s="381">
        <v>58.79</v>
      </c>
    </row>
    <row r="3814" spans="1:4" s="380" customFormat="1" ht="12.75" x14ac:dyDescent="0.2">
      <c r="A3814" s="380">
        <v>4470</v>
      </c>
      <c r="B3814" s="380" t="s">
        <v>13184</v>
      </c>
      <c r="C3814" s="380" t="s">
        <v>6465</v>
      </c>
      <c r="D3814" s="381">
        <v>135.66999999999999</v>
      </c>
    </row>
    <row r="3815" spans="1:4" s="380" customFormat="1" ht="12.75" x14ac:dyDescent="0.2">
      <c r="A3815" s="380">
        <v>20208</v>
      </c>
      <c r="B3815" s="380" t="s">
        <v>13185</v>
      </c>
      <c r="C3815" s="380" t="s">
        <v>6465</v>
      </c>
      <c r="D3815" s="381">
        <v>122.1</v>
      </c>
    </row>
    <row r="3816" spans="1:4" s="380" customFormat="1" ht="12.75" x14ac:dyDescent="0.2">
      <c r="A3816" s="380">
        <v>20204</v>
      </c>
      <c r="B3816" s="380" t="s">
        <v>13186</v>
      </c>
      <c r="C3816" s="380" t="s">
        <v>6465</v>
      </c>
      <c r="D3816" s="381">
        <v>90.45</v>
      </c>
    </row>
    <row r="3817" spans="1:4" s="380" customFormat="1" ht="12.75" x14ac:dyDescent="0.2">
      <c r="A3817" s="380">
        <v>4437</v>
      </c>
      <c r="B3817" s="380" t="s">
        <v>13187</v>
      </c>
      <c r="C3817" s="380" t="s">
        <v>6465</v>
      </c>
      <c r="D3817" s="381">
        <v>101.75</v>
      </c>
    </row>
    <row r="3818" spans="1:4" s="380" customFormat="1" ht="12.75" x14ac:dyDescent="0.2">
      <c r="A3818" s="380">
        <v>14580</v>
      </c>
      <c r="B3818" s="380" t="s">
        <v>13188</v>
      </c>
      <c r="C3818" s="380" t="s">
        <v>6465</v>
      </c>
      <c r="D3818" s="381">
        <v>101.75</v>
      </c>
    </row>
    <row r="3819" spans="1:4" s="380" customFormat="1" ht="12.75" x14ac:dyDescent="0.2">
      <c r="A3819" s="380">
        <v>40304</v>
      </c>
      <c r="B3819" s="380" t="s">
        <v>9981</v>
      </c>
      <c r="C3819" s="380" t="s">
        <v>6462</v>
      </c>
      <c r="D3819" s="381">
        <v>27.9</v>
      </c>
    </row>
    <row r="3820" spans="1:4" s="380" customFormat="1" ht="12.75" x14ac:dyDescent="0.2">
      <c r="A3820" s="380">
        <v>5065</v>
      </c>
      <c r="B3820" s="380" t="s">
        <v>9982</v>
      </c>
      <c r="C3820" s="380" t="s">
        <v>6462</v>
      </c>
      <c r="D3820" s="381">
        <v>42.99</v>
      </c>
    </row>
    <row r="3821" spans="1:4" s="380" customFormat="1" ht="12.75" x14ac:dyDescent="0.2">
      <c r="A3821" s="380">
        <v>5072</v>
      </c>
      <c r="B3821" s="380" t="s">
        <v>9983</v>
      </c>
      <c r="C3821" s="380" t="s">
        <v>6462</v>
      </c>
      <c r="D3821" s="381">
        <v>39.770000000000003</v>
      </c>
    </row>
    <row r="3822" spans="1:4" s="380" customFormat="1" ht="12.75" x14ac:dyDescent="0.2">
      <c r="A3822" s="380">
        <v>5066</v>
      </c>
      <c r="B3822" s="380" t="s">
        <v>9984</v>
      </c>
      <c r="C3822" s="380" t="s">
        <v>6462</v>
      </c>
      <c r="D3822" s="381">
        <v>29.78</v>
      </c>
    </row>
    <row r="3823" spans="1:4" s="380" customFormat="1" ht="12.75" x14ac:dyDescent="0.2">
      <c r="A3823" s="380">
        <v>5063</v>
      </c>
      <c r="B3823" s="380" t="s">
        <v>9985</v>
      </c>
      <c r="C3823" s="380" t="s">
        <v>6462</v>
      </c>
      <c r="D3823" s="381">
        <v>26.97</v>
      </c>
    </row>
    <row r="3824" spans="1:4" s="380" customFormat="1" ht="12.75" x14ac:dyDescent="0.2">
      <c r="A3824" s="380">
        <v>20247</v>
      </c>
      <c r="B3824" s="380" t="s">
        <v>9986</v>
      </c>
      <c r="C3824" s="380" t="s">
        <v>6462</v>
      </c>
      <c r="D3824" s="381">
        <v>25.03</v>
      </c>
    </row>
    <row r="3825" spans="1:4" s="380" customFormat="1" ht="12.75" x14ac:dyDescent="0.2">
      <c r="A3825" s="380">
        <v>5074</v>
      </c>
      <c r="B3825" s="380" t="s">
        <v>9987</v>
      </c>
      <c r="C3825" s="380" t="s">
        <v>6462</v>
      </c>
      <c r="D3825" s="381">
        <v>25.32</v>
      </c>
    </row>
    <row r="3826" spans="1:4" s="380" customFormat="1" ht="12.75" x14ac:dyDescent="0.2">
      <c r="A3826" s="380">
        <v>5067</v>
      </c>
      <c r="B3826" s="380" t="s">
        <v>9988</v>
      </c>
      <c r="C3826" s="380" t="s">
        <v>6462</v>
      </c>
      <c r="D3826" s="381">
        <v>24.09</v>
      </c>
    </row>
    <row r="3827" spans="1:4" s="380" customFormat="1" ht="12.75" x14ac:dyDescent="0.2">
      <c r="A3827" s="380">
        <v>5078</v>
      </c>
      <c r="B3827" s="380" t="s">
        <v>9989</v>
      </c>
      <c r="C3827" s="380" t="s">
        <v>6462</v>
      </c>
      <c r="D3827" s="381">
        <v>23.82</v>
      </c>
    </row>
    <row r="3828" spans="1:4" s="380" customFormat="1" ht="12.75" x14ac:dyDescent="0.2">
      <c r="A3828" s="380">
        <v>5068</v>
      </c>
      <c r="B3828" s="380" t="s">
        <v>9990</v>
      </c>
      <c r="C3828" s="380" t="s">
        <v>6462</v>
      </c>
      <c r="D3828" s="381">
        <v>22.6</v>
      </c>
    </row>
    <row r="3829" spans="1:4" s="380" customFormat="1" ht="12.75" x14ac:dyDescent="0.2">
      <c r="A3829" s="380">
        <v>5073</v>
      </c>
      <c r="B3829" s="380" t="s">
        <v>9991</v>
      </c>
      <c r="C3829" s="380" t="s">
        <v>6462</v>
      </c>
      <c r="D3829" s="381">
        <v>23.04</v>
      </c>
    </row>
    <row r="3830" spans="1:4" s="380" customFormat="1" ht="12.75" x14ac:dyDescent="0.2">
      <c r="A3830" s="380">
        <v>5069</v>
      </c>
      <c r="B3830" s="380" t="s">
        <v>9992</v>
      </c>
      <c r="C3830" s="380" t="s">
        <v>6462</v>
      </c>
      <c r="D3830" s="381">
        <v>23.04</v>
      </c>
    </row>
    <row r="3831" spans="1:4" s="380" customFormat="1" ht="12.75" x14ac:dyDescent="0.2">
      <c r="A3831" s="380">
        <v>5070</v>
      </c>
      <c r="B3831" s="380" t="s">
        <v>9993</v>
      </c>
      <c r="C3831" s="380" t="s">
        <v>6462</v>
      </c>
      <c r="D3831" s="381">
        <v>23.29</v>
      </c>
    </row>
    <row r="3832" spans="1:4" s="380" customFormat="1" ht="12.75" x14ac:dyDescent="0.2">
      <c r="A3832" s="380">
        <v>5071</v>
      </c>
      <c r="B3832" s="380" t="s">
        <v>9994</v>
      </c>
      <c r="C3832" s="380" t="s">
        <v>6462</v>
      </c>
      <c r="D3832" s="381">
        <v>22.6</v>
      </c>
    </row>
    <row r="3833" spans="1:4" s="380" customFormat="1" ht="12.75" x14ac:dyDescent="0.2">
      <c r="A3833" s="380">
        <v>5061</v>
      </c>
      <c r="B3833" s="380" t="s">
        <v>9995</v>
      </c>
      <c r="C3833" s="380" t="s">
        <v>6462</v>
      </c>
      <c r="D3833" s="381">
        <v>22.22</v>
      </c>
    </row>
    <row r="3834" spans="1:4" s="380" customFormat="1" ht="12.75" x14ac:dyDescent="0.2">
      <c r="A3834" s="380">
        <v>5075</v>
      </c>
      <c r="B3834" s="380" t="s">
        <v>9996</v>
      </c>
      <c r="C3834" s="380" t="s">
        <v>6462</v>
      </c>
      <c r="D3834" s="381">
        <v>22.6</v>
      </c>
    </row>
    <row r="3835" spans="1:4" s="380" customFormat="1" ht="12.75" x14ac:dyDescent="0.2">
      <c r="A3835" s="380">
        <v>39027</v>
      </c>
      <c r="B3835" s="380" t="s">
        <v>9997</v>
      </c>
      <c r="C3835" s="380" t="s">
        <v>6462</v>
      </c>
      <c r="D3835" s="381">
        <v>22.58</v>
      </c>
    </row>
    <row r="3836" spans="1:4" s="380" customFormat="1" ht="12.75" x14ac:dyDescent="0.2">
      <c r="A3836" s="380">
        <v>5062</v>
      </c>
      <c r="B3836" s="380" t="s">
        <v>9998</v>
      </c>
      <c r="C3836" s="380" t="s">
        <v>6462</v>
      </c>
      <c r="D3836" s="381">
        <v>22.9</v>
      </c>
    </row>
    <row r="3837" spans="1:4" s="380" customFormat="1" ht="12.75" x14ac:dyDescent="0.2">
      <c r="A3837" s="380">
        <v>40568</v>
      </c>
      <c r="B3837" s="380" t="s">
        <v>9999</v>
      </c>
      <c r="C3837" s="380" t="s">
        <v>6462</v>
      </c>
      <c r="D3837" s="381">
        <v>22.77</v>
      </c>
    </row>
    <row r="3838" spans="1:4" s="380" customFormat="1" ht="12.75" x14ac:dyDescent="0.2">
      <c r="A3838" s="380">
        <v>39026</v>
      </c>
      <c r="B3838" s="380" t="s">
        <v>10000</v>
      </c>
      <c r="C3838" s="380" t="s">
        <v>6462</v>
      </c>
      <c r="D3838" s="381">
        <v>25.42</v>
      </c>
    </row>
    <row r="3839" spans="1:4" s="380" customFormat="1" ht="12.75" x14ac:dyDescent="0.2">
      <c r="A3839" s="380">
        <v>42431</v>
      </c>
      <c r="B3839" s="380" t="s">
        <v>10001</v>
      </c>
      <c r="C3839" s="380" t="s">
        <v>6446</v>
      </c>
      <c r="D3839" s="382">
        <v>3032.43</v>
      </c>
    </row>
    <row r="3840" spans="1:4" s="380" customFormat="1" ht="12.75" x14ac:dyDescent="0.2">
      <c r="A3840" s="380">
        <v>44074</v>
      </c>
      <c r="B3840" s="380" t="s">
        <v>15158</v>
      </c>
      <c r="C3840" s="380" t="s">
        <v>6445</v>
      </c>
      <c r="D3840" s="381">
        <v>570.98</v>
      </c>
    </row>
    <row r="3841" spans="1:4" s="380" customFormat="1" ht="12.75" x14ac:dyDescent="0.2">
      <c r="A3841" s="380">
        <v>44072</v>
      </c>
      <c r="B3841" s="380" t="s">
        <v>15159</v>
      </c>
      <c r="C3841" s="380" t="s">
        <v>6445</v>
      </c>
      <c r="D3841" s="381">
        <v>97.38</v>
      </c>
    </row>
    <row r="3842" spans="1:4" s="380" customFormat="1" ht="12.75" x14ac:dyDescent="0.2">
      <c r="A3842" s="380">
        <v>511</v>
      </c>
      <c r="B3842" s="380" t="s">
        <v>10002</v>
      </c>
      <c r="C3842" s="380" t="s">
        <v>6445</v>
      </c>
      <c r="D3842" s="381">
        <v>15.14</v>
      </c>
    </row>
    <row r="3843" spans="1:4" s="380" customFormat="1" ht="12.75" x14ac:dyDescent="0.2">
      <c r="A3843" s="380">
        <v>37540</v>
      </c>
      <c r="B3843" s="380" t="s">
        <v>10003</v>
      </c>
      <c r="C3843" s="380" t="s">
        <v>6446</v>
      </c>
      <c r="D3843" s="382">
        <v>82458.06</v>
      </c>
    </row>
    <row r="3844" spans="1:4" s="380" customFormat="1" ht="12.75" x14ac:dyDescent="0.2">
      <c r="A3844" s="380">
        <v>37548</v>
      </c>
      <c r="B3844" s="380" t="s">
        <v>10004</v>
      </c>
      <c r="C3844" s="380" t="s">
        <v>6446</v>
      </c>
      <c r="D3844" s="382">
        <v>109297.74</v>
      </c>
    </row>
    <row r="3845" spans="1:4" s="380" customFormat="1" ht="12.75" x14ac:dyDescent="0.2">
      <c r="A3845" s="380">
        <v>39828</v>
      </c>
      <c r="B3845" s="380" t="s">
        <v>10005</v>
      </c>
      <c r="C3845" s="380" t="s">
        <v>6446</v>
      </c>
      <c r="D3845" s="381">
        <v>655.68</v>
      </c>
    </row>
    <row r="3846" spans="1:4" s="380" customFormat="1" ht="12.75" x14ac:dyDescent="0.2">
      <c r="A3846" s="380">
        <v>12273</v>
      </c>
      <c r="B3846" s="380" t="s">
        <v>10006</v>
      </c>
      <c r="C3846" s="380" t="s">
        <v>6446</v>
      </c>
      <c r="D3846" s="381">
        <v>68.03</v>
      </c>
    </row>
    <row r="3847" spans="1:4" s="380" customFormat="1" ht="12.75" x14ac:dyDescent="0.2">
      <c r="A3847" s="380">
        <v>38392</v>
      </c>
      <c r="B3847" s="380" t="s">
        <v>10007</v>
      </c>
      <c r="C3847" s="380" t="s">
        <v>6446</v>
      </c>
      <c r="D3847" s="381">
        <v>60.69</v>
      </c>
    </row>
    <row r="3848" spans="1:4" s="380" customFormat="1" ht="12.75" x14ac:dyDescent="0.2">
      <c r="A3848" s="380">
        <v>11735</v>
      </c>
      <c r="B3848" s="380" t="s">
        <v>15160</v>
      </c>
      <c r="C3848" s="380" t="s">
        <v>6446</v>
      </c>
      <c r="D3848" s="381">
        <v>9.3699999999999992</v>
      </c>
    </row>
    <row r="3849" spans="1:4" s="380" customFormat="1" ht="12.75" x14ac:dyDescent="0.2">
      <c r="A3849" s="380">
        <v>11737</v>
      </c>
      <c r="B3849" s="380" t="s">
        <v>15161</v>
      </c>
      <c r="C3849" s="380" t="s">
        <v>6446</v>
      </c>
      <c r="D3849" s="381">
        <v>13.28</v>
      </c>
    </row>
    <row r="3850" spans="1:4" s="380" customFormat="1" ht="12.75" x14ac:dyDescent="0.2">
      <c r="A3850" s="380">
        <v>11738</v>
      </c>
      <c r="B3850" s="380" t="s">
        <v>15162</v>
      </c>
      <c r="C3850" s="380" t="s">
        <v>6446</v>
      </c>
      <c r="D3850" s="381">
        <v>16.75</v>
      </c>
    </row>
    <row r="3851" spans="1:4" s="380" customFormat="1" ht="12.75" x14ac:dyDescent="0.2">
      <c r="A3851" s="380">
        <v>36143</v>
      </c>
      <c r="B3851" s="380" t="s">
        <v>10008</v>
      </c>
      <c r="C3851" s="380" t="s">
        <v>6446</v>
      </c>
      <c r="D3851" s="381">
        <v>30.23</v>
      </c>
    </row>
    <row r="3852" spans="1:4" s="380" customFormat="1" ht="12.75" x14ac:dyDescent="0.2">
      <c r="A3852" s="380">
        <v>36142</v>
      </c>
      <c r="B3852" s="380" t="s">
        <v>10009</v>
      </c>
      <c r="C3852" s="380" t="s">
        <v>6446</v>
      </c>
      <c r="D3852" s="381">
        <v>2.21</v>
      </c>
    </row>
    <row r="3853" spans="1:4" s="380" customFormat="1" ht="12.75" x14ac:dyDescent="0.2">
      <c r="A3853" s="380">
        <v>36146</v>
      </c>
      <c r="B3853" s="380" t="s">
        <v>10010</v>
      </c>
      <c r="C3853" s="380" t="s">
        <v>6446</v>
      </c>
      <c r="D3853" s="381">
        <v>250.75</v>
      </c>
    </row>
    <row r="3854" spans="1:4" s="380" customFormat="1" ht="12.75" x14ac:dyDescent="0.2">
      <c r="A3854" s="380">
        <v>39015</v>
      </c>
      <c r="B3854" s="380" t="s">
        <v>10011</v>
      </c>
      <c r="C3854" s="380" t="s">
        <v>6446</v>
      </c>
      <c r="D3854" s="381">
        <v>0.94</v>
      </c>
    </row>
    <row r="3855" spans="1:4" s="380" customFormat="1" ht="12.75" x14ac:dyDescent="0.2">
      <c r="A3855" s="380">
        <v>38377</v>
      </c>
      <c r="B3855" s="380" t="s">
        <v>10012</v>
      </c>
      <c r="C3855" s="380" t="s">
        <v>6446</v>
      </c>
      <c r="D3855" s="381">
        <v>36.159999999999997</v>
      </c>
    </row>
    <row r="3856" spans="1:4" s="380" customFormat="1" ht="12.75" x14ac:dyDescent="0.2">
      <c r="A3856" s="380">
        <v>38376</v>
      </c>
      <c r="B3856" s="380" t="s">
        <v>10013</v>
      </c>
      <c r="C3856" s="380" t="s">
        <v>6446</v>
      </c>
      <c r="D3856" s="381">
        <v>41.23</v>
      </c>
    </row>
    <row r="3857" spans="1:4" s="380" customFormat="1" ht="12.75" x14ac:dyDescent="0.2">
      <c r="A3857" s="380">
        <v>38116</v>
      </c>
      <c r="B3857" s="380" t="s">
        <v>10014</v>
      </c>
      <c r="C3857" s="380" t="s">
        <v>6446</v>
      </c>
      <c r="D3857" s="381">
        <v>5.57</v>
      </c>
    </row>
    <row r="3858" spans="1:4" s="380" customFormat="1" ht="12.75" x14ac:dyDescent="0.2">
      <c r="A3858" s="380">
        <v>38066</v>
      </c>
      <c r="B3858" s="380" t="s">
        <v>10015</v>
      </c>
      <c r="C3858" s="380" t="s">
        <v>6446</v>
      </c>
      <c r="D3858" s="381">
        <v>9.1999999999999993</v>
      </c>
    </row>
    <row r="3859" spans="1:4" s="380" customFormat="1" ht="12.75" x14ac:dyDescent="0.2">
      <c r="A3859" s="380">
        <v>38117</v>
      </c>
      <c r="B3859" s="380" t="s">
        <v>10016</v>
      </c>
      <c r="C3859" s="380" t="s">
        <v>6446</v>
      </c>
      <c r="D3859" s="381">
        <v>9.49</v>
      </c>
    </row>
    <row r="3860" spans="1:4" s="380" customFormat="1" ht="12.75" x14ac:dyDescent="0.2">
      <c r="A3860" s="380">
        <v>38067</v>
      </c>
      <c r="B3860" s="380" t="s">
        <v>10017</v>
      </c>
      <c r="C3860" s="380" t="s">
        <v>6446</v>
      </c>
      <c r="D3860" s="381">
        <v>12.96</v>
      </c>
    </row>
    <row r="3861" spans="1:4" s="380" customFormat="1" ht="12.75" x14ac:dyDescent="0.2">
      <c r="A3861" s="380">
        <v>11522</v>
      </c>
      <c r="B3861" s="380" t="s">
        <v>13189</v>
      </c>
      <c r="C3861" s="380" t="s">
        <v>6446</v>
      </c>
      <c r="D3861" s="381">
        <v>12.27</v>
      </c>
    </row>
    <row r="3862" spans="1:4" s="380" customFormat="1" ht="12.75" x14ac:dyDescent="0.2">
      <c r="A3862" s="380">
        <v>43600</v>
      </c>
      <c r="B3862" s="380" t="s">
        <v>13190</v>
      </c>
      <c r="C3862" s="380" t="s">
        <v>6446</v>
      </c>
      <c r="D3862" s="381">
        <v>49.16</v>
      </c>
    </row>
    <row r="3863" spans="1:4" s="380" customFormat="1" ht="12.75" x14ac:dyDescent="0.2">
      <c r="A3863" s="380">
        <v>5080</v>
      </c>
      <c r="B3863" s="380" t="s">
        <v>13191</v>
      </c>
      <c r="C3863" s="380" t="s">
        <v>6446</v>
      </c>
      <c r="D3863" s="381">
        <v>19.170000000000002</v>
      </c>
    </row>
    <row r="3864" spans="1:4" s="380" customFormat="1" ht="12.75" x14ac:dyDescent="0.2">
      <c r="A3864" s="380">
        <v>38168</v>
      </c>
      <c r="B3864" s="380" t="s">
        <v>13192</v>
      </c>
      <c r="C3864" s="380" t="s">
        <v>6446</v>
      </c>
      <c r="D3864" s="381">
        <v>133.83000000000001</v>
      </c>
    </row>
    <row r="3865" spans="1:4" s="380" customFormat="1" ht="12.75" x14ac:dyDescent="0.2">
      <c r="A3865" s="380">
        <v>43601</v>
      </c>
      <c r="B3865" s="380" t="s">
        <v>13193</v>
      </c>
      <c r="C3865" s="380" t="s">
        <v>6446</v>
      </c>
      <c r="D3865" s="381">
        <v>66.91</v>
      </c>
    </row>
    <row r="3866" spans="1:4" s="380" customFormat="1" ht="12.75" x14ac:dyDescent="0.2">
      <c r="A3866" s="380">
        <v>13393</v>
      </c>
      <c r="B3866" s="380" t="s">
        <v>10018</v>
      </c>
      <c r="C3866" s="380" t="s">
        <v>6446</v>
      </c>
      <c r="D3866" s="381">
        <v>640.9</v>
      </c>
    </row>
    <row r="3867" spans="1:4" s="380" customFormat="1" ht="12.75" x14ac:dyDescent="0.2">
      <c r="A3867" s="380">
        <v>13395</v>
      </c>
      <c r="B3867" s="380" t="s">
        <v>10019</v>
      </c>
      <c r="C3867" s="380" t="s">
        <v>6446</v>
      </c>
      <c r="D3867" s="381">
        <v>898.15</v>
      </c>
    </row>
    <row r="3868" spans="1:4" s="380" customFormat="1" ht="12.75" x14ac:dyDescent="0.2">
      <c r="A3868" s="380">
        <v>12039</v>
      </c>
      <c r="B3868" s="380" t="s">
        <v>10020</v>
      </c>
      <c r="C3868" s="380" t="s">
        <v>6446</v>
      </c>
      <c r="D3868" s="381">
        <v>943.86</v>
      </c>
    </row>
    <row r="3869" spans="1:4" s="380" customFormat="1" ht="12.75" x14ac:dyDescent="0.2">
      <c r="A3869" s="380">
        <v>13396</v>
      </c>
      <c r="B3869" s="380" t="s">
        <v>10021</v>
      </c>
      <c r="C3869" s="380" t="s">
        <v>6446</v>
      </c>
      <c r="D3869" s="382">
        <v>1325.6</v>
      </c>
    </row>
    <row r="3870" spans="1:4" s="380" customFormat="1" ht="12.75" x14ac:dyDescent="0.2">
      <c r="A3870" s="380">
        <v>12041</v>
      </c>
      <c r="B3870" s="380" t="s">
        <v>10022</v>
      </c>
      <c r="C3870" s="380" t="s">
        <v>6446</v>
      </c>
      <c r="D3870" s="382">
        <v>1082.43</v>
      </c>
    </row>
    <row r="3871" spans="1:4" s="380" customFormat="1" ht="12.75" x14ac:dyDescent="0.2">
      <c r="A3871" s="380">
        <v>12043</v>
      </c>
      <c r="B3871" s="380" t="s">
        <v>10023</v>
      </c>
      <c r="C3871" s="380" t="s">
        <v>6446</v>
      </c>
      <c r="D3871" s="382">
        <v>2285.38</v>
      </c>
    </row>
    <row r="3872" spans="1:4" s="380" customFormat="1" ht="12.75" x14ac:dyDescent="0.2">
      <c r="A3872" s="380">
        <v>39762</v>
      </c>
      <c r="B3872" s="380" t="s">
        <v>10024</v>
      </c>
      <c r="C3872" s="380" t="s">
        <v>6446</v>
      </c>
      <c r="D3872" s="382">
        <v>1087.9000000000001</v>
      </c>
    </row>
    <row r="3873" spans="1:4" s="380" customFormat="1" ht="12.75" x14ac:dyDescent="0.2">
      <c r="A3873" s="380">
        <v>12042</v>
      </c>
      <c r="B3873" s="380" t="s">
        <v>10025</v>
      </c>
      <c r="C3873" s="380" t="s">
        <v>6446</v>
      </c>
      <c r="D3873" s="382">
        <v>1588.3</v>
      </c>
    </row>
    <row r="3874" spans="1:4" s="380" customFormat="1" ht="12.75" x14ac:dyDescent="0.2">
      <c r="A3874" s="380">
        <v>39763</v>
      </c>
      <c r="B3874" s="380" t="s">
        <v>10026</v>
      </c>
      <c r="C3874" s="380" t="s">
        <v>6446</v>
      </c>
      <c r="D3874" s="382">
        <v>1858.9</v>
      </c>
    </row>
    <row r="3875" spans="1:4" s="380" customFormat="1" ht="12.75" x14ac:dyDescent="0.2">
      <c r="A3875" s="380">
        <v>39760</v>
      </c>
      <c r="B3875" s="380" t="s">
        <v>10027</v>
      </c>
      <c r="C3875" s="380" t="s">
        <v>6446</v>
      </c>
      <c r="D3875" s="382">
        <v>1852.78</v>
      </c>
    </row>
    <row r="3876" spans="1:4" s="380" customFormat="1" ht="12.75" x14ac:dyDescent="0.2">
      <c r="A3876" s="380">
        <v>39756</v>
      </c>
      <c r="B3876" s="380" t="s">
        <v>10028</v>
      </c>
      <c r="C3876" s="380" t="s">
        <v>6446</v>
      </c>
      <c r="D3876" s="381">
        <v>665.26</v>
      </c>
    </row>
    <row r="3877" spans="1:4" s="380" customFormat="1" ht="12.75" x14ac:dyDescent="0.2">
      <c r="A3877" s="380">
        <v>12038</v>
      </c>
      <c r="B3877" s="380" t="s">
        <v>10029</v>
      </c>
      <c r="C3877" s="380" t="s">
        <v>6446</v>
      </c>
      <c r="D3877" s="381">
        <v>831.26</v>
      </c>
    </row>
    <row r="3878" spans="1:4" s="380" customFormat="1" ht="12.75" x14ac:dyDescent="0.2">
      <c r="A3878" s="380">
        <v>39757</v>
      </c>
      <c r="B3878" s="380" t="s">
        <v>10030</v>
      </c>
      <c r="C3878" s="380" t="s">
        <v>6446</v>
      </c>
      <c r="D3878" s="381">
        <v>768.66</v>
      </c>
    </row>
    <row r="3879" spans="1:4" s="380" customFormat="1" ht="12.75" x14ac:dyDescent="0.2">
      <c r="A3879" s="380">
        <v>39758</v>
      </c>
      <c r="B3879" s="380" t="s">
        <v>10031</v>
      </c>
      <c r="C3879" s="380" t="s">
        <v>6446</v>
      </c>
      <c r="D3879" s="382">
        <v>1120.22</v>
      </c>
    </row>
    <row r="3880" spans="1:4" s="380" customFormat="1" ht="12.75" x14ac:dyDescent="0.2">
      <c r="A3880" s="380">
        <v>39759</v>
      </c>
      <c r="B3880" s="380" t="s">
        <v>10032</v>
      </c>
      <c r="C3880" s="380" t="s">
        <v>6446</v>
      </c>
      <c r="D3880" s="382">
        <v>1383.47</v>
      </c>
    </row>
    <row r="3881" spans="1:4" s="380" customFormat="1" ht="12.75" x14ac:dyDescent="0.2">
      <c r="A3881" s="380">
        <v>39761</v>
      </c>
      <c r="B3881" s="380" t="s">
        <v>10033</v>
      </c>
      <c r="C3881" s="380" t="s">
        <v>6446</v>
      </c>
      <c r="D3881" s="382">
        <v>1662.97</v>
      </c>
    </row>
    <row r="3882" spans="1:4" s="380" customFormat="1" ht="12.75" x14ac:dyDescent="0.2">
      <c r="A3882" s="380">
        <v>39805</v>
      </c>
      <c r="B3882" s="380" t="s">
        <v>10034</v>
      </c>
      <c r="C3882" s="380" t="s">
        <v>6446</v>
      </c>
      <c r="D3882" s="381">
        <v>187.86</v>
      </c>
    </row>
    <row r="3883" spans="1:4" s="380" customFormat="1" ht="12.75" x14ac:dyDescent="0.2">
      <c r="A3883" s="380">
        <v>39806</v>
      </c>
      <c r="B3883" s="380" t="s">
        <v>10035</v>
      </c>
      <c r="C3883" s="380" t="s">
        <v>6446</v>
      </c>
      <c r="D3883" s="381">
        <v>348.06</v>
      </c>
    </row>
    <row r="3884" spans="1:4" s="380" customFormat="1" ht="12.75" x14ac:dyDescent="0.2">
      <c r="A3884" s="380">
        <v>39807</v>
      </c>
      <c r="B3884" s="380" t="s">
        <v>10036</v>
      </c>
      <c r="C3884" s="380" t="s">
        <v>6446</v>
      </c>
      <c r="D3884" s="381">
        <v>754.33</v>
      </c>
    </row>
    <row r="3885" spans="1:4" s="380" customFormat="1" ht="12.75" x14ac:dyDescent="0.2">
      <c r="A3885" s="380">
        <v>43100</v>
      </c>
      <c r="B3885" s="380" t="s">
        <v>10037</v>
      </c>
      <c r="C3885" s="380" t="s">
        <v>6446</v>
      </c>
      <c r="D3885" s="381">
        <v>589.73</v>
      </c>
    </row>
    <row r="3886" spans="1:4" s="380" customFormat="1" ht="12.75" x14ac:dyDescent="0.2">
      <c r="A3886" s="380">
        <v>39804</v>
      </c>
      <c r="B3886" s="380" t="s">
        <v>10038</v>
      </c>
      <c r="C3886" s="380" t="s">
        <v>6446</v>
      </c>
      <c r="D3886" s="381">
        <v>110.31</v>
      </c>
    </row>
    <row r="3887" spans="1:4" s="380" customFormat="1" ht="12.75" x14ac:dyDescent="0.2">
      <c r="A3887" s="380">
        <v>39796</v>
      </c>
      <c r="B3887" s="380" t="s">
        <v>10039</v>
      </c>
      <c r="C3887" s="380" t="s">
        <v>6446</v>
      </c>
      <c r="D3887" s="381">
        <v>114.26</v>
      </c>
    </row>
    <row r="3888" spans="1:4" s="380" customFormat="1" ht="12.75" x14ac:dyDescent="0.2">
      <c r="A3888" s="380">
        <v>39797</v>
      </c>
      <c r="B3888" s="380" t="s">
        <v>10040</v>
      </c>
      <c r="C3888" s="380" t="s">
        <v>6446</v>
      </c>
      <c r="D3888" s="381">
        <v>179.36</v>
      </c>
    </row>
    <row r="3889" spans="1:4" s="380" customFormat="1" ht="12.75" x14ac:dyDescent="0.2">
      <c r="A3889" s="380">
        <v>39798</v>
      </c>
      <c r="B3889" s="380" t="s">
        <v>10041</v>
      </c>
      <c r="C3889" s="380" t="s">
        <v>6446</v>
      </c>
      <c r="D3889" s="381">
        <v>307.66000000000003</v>
      </c>
    </row>
    <row r="3890" spans="1:4" s="380" customFormat="1" ht="12.75" x14ac:dyDescent="0.2">
      <c r="A3890" s="380">
        <v>39794</v>
      </c>
      <c r="B3890" s="380" t="s">
        <v>10042</v>
      </c>
      <c r="C3890" s="380" t="s">
        <v>6446</v>
      </c>
      <c r="D3890" s="381">
        <v>48.5</v>
      </c>
    </row>
    <row r="3891" spans="1:4" s="380" customFormat="1" ht="12.75" x14ac:dyDescent="0.2">
      <c r="A3891" s="380">
        <v>39795</v>
      </c>
      <c r="B3891" s="380" t="s">
        <v>10043</v>
      </c>
      <c r="C3891" s="380" t="s">
        <v>6446</v>
      </c>
      <c r="D3891" s="381">
        <v>76.62</v>
      </c>
    </row>
    <row r="3892" spans="1:4" s="380" customFormat="1" ht="12.75" x14ac:dyDescent="0.2">
      <c r="A3892" s="380">
        <v>39799</v>
      </c>
      <c r="B3892" s="380" t="s">
        <v>10044</v>
      </c>
      <c r="C3892" s="380" t="s">
        <v>6446</v>
      </c>
      <c r="D3892" s="381">
        <v>56.53</v>
      </c>
    </row>
    <row r="3893" spans="1:4" s="380" customFormat="1" ht="12.75" x14ac:dyDescent="0.2">
      <c r="A3893" s="380">
        <v>39801</v>
      </c>
      <c r="B3893" s="380" t="s">
        <v>10045</v>
      </c>
      <c r="C3893" s="380" t="s">
        <v>6446</v>
      </c>
      <c r="D3893" s="381">
        <v>161.79</v>
      </c>
    </row>
    <row r="3894" spans="1:4" s="380" customFormat="1" ht="12.75" x14ac:dyDescent="0.2">
      <c r="A3894" s="380">
        <v>39802</v>
      </c>
      <c r="B3894" s="380" t="s">
        <v>10046</v>
      </c>
      <c r="C3894" s="380" t="s">
        <v>6446</v>
      </c>
      <c r="D3894" s="381">
        <v>237.16</v>
      </c>
    </row>
    <row r="3895" spans="1:4" s="380" customFormat="1" ht="12.75" x14ac:dyDescent="0.2">
      <c r="A3895" s="380">
        <v>39803</v>
      </c>
      <c r="B3895" s="380" t="s">
        <v>10047</v>
      </c>
      <c r="C3895" s="380" t="s">
        <v>6446</v>
      </c>
      <c r="D3895" s="381">
        <v>330.84</v>
      </c>
    </row>
    <row r="3896" spans="1:4" s="380" customFormat="1" ht="12.75" x14ac:dyDescent="0.2">
      <c r="A3896" s="380">
        <v>39800</v>
      </c>
      <c r="B3896" s="380" t="s">
        <v>10048</v>
      </c>
      <c r="C3896" s="380" t="s">
        <v>6446</v>
      </c>
      <c r="D3896" s="381">
        <v>96.3</v>
      </c>
    </row>
    <row r="3897" spans="1:4" s="380" customFormat="1" ht="12.75" x14ac:dyDescent="0.2">
      <c r="A3897" s="380">
        <v>21059</v>
      </c>
      <c r="B3897" s="380" t="s">
        <v>10049</v>
      </c>
      <c r="C3897" s="380" t="s">
        <v>6446</v>
      </c>
      <c r="D3897" s="381">
        <v>64.180000000000007</v>
      </c>
    </row>
    <row r="3898" spans="1:4" s="380" customFormat="1" ht="12.75" x14ac:dyDescent="0.2">
      <c r="A3898" s="380">
        <v>11234</v>
      </c>
      <c r="B3898" s="380" t="s">
        <v>10050</v>
      </c>
      <c r="C3898" s="380" t="s">
        <v>6446</v>
      </c>
      <c r="D3898" s="381">
        <v>96.74</v>
      </c>
    </row>
    <row r="3899" spans="1:4" s="380" customFormat="1" ht="12.75" x14ac:dyDescent="0.2">
      <c r="A3899" s="380">
        <v>21060</v>
      </c>
      <c r="B3899" s="380" t="s">
        <v>10051</v>
      </c>
      <c r="C3899" s="380" t="s">
        <v>6446</v>
      </c>
      <c r="D3899" s="381">
        <v>119.06</v>
      </c>
    </row>
    <row r="3900" spans="1:4" s="380" customFormat="1" ht="12.75" x14ac:dyDescent="0.2">
      <c r="A3900" s="380">
        <v>21061</v>
      </c>
      <c r="B3900" s="380" t="s">
        <v>10052</v>
      </c>
      <c r="C3900" s="380" t="s">
        <v>6446</v>
      </c>
      <c r="D3900" s="381">
        <v>148.83000000000001</v>
      </c>
    </row>
    <row r="3901" spans="1:4" s="380" customFormat="1" ht="12.75" x14ac:dyDescent="0.2">
      <c r="A3901" s="380">
        <v>21062</v>
      </c>
      <c r="B3901" s="380" t="s">
        <v>10053</v>
      </c>
      <c r="C3901" s="380" t="s">
        <v>6446</v>
      </c>
      <c r="D3901" s="381">
        <v>234.41</v>
      </c>
    </row>
    <row r="3902" spans="1:4" s="380" customFormat="1" ht="12.75" x14ac:dyDescent="0.2">
      <c r="A3902" s="380">
        <v>11708</v>
      </c>
      <c r="B3902" s="380" t="s">
        <v>10054</v>
      </c>
      <c r="C3902" s="380" t="s">
        <v>6446</v>
      </c>
      <c r="D3902" s="381">
        <v>25.58</v>
      </c>
    </row>
    <row r="3903" spans="1:4" s="380" customFormat="1" ht="12.75" x14ac:dyDescent="0.2">
      <c r="A3903" s="380">
        <v>11709</v>
      </c>
      <c r="B3903" s="380" t="s">
        <v>10055</v>
      </c>
      <c r="C3903" s="380" t="s">
        <v>6446</v>
      </c>
      <c r="D3903" s="381">
        <v>60.09</v>
      </c>
    </row>
    <row r="3904" spans="1:4" s="380" customFormat="1" ht="12.75" x14ac:dyDescent="0.2">
      <c r="A3904" s="380">
        <v>11710</v>
      </c>
      <c r="B3904" s="380" t="s">
        <v>10056</v>
      </c>
      <c r="C3904" s="380" t="s">
        <v>6446</v>
      </c>
      <c r="D3904" s="381">
        <v>138.13</v>
      </c>
    </row>
    <row r="3905" spans="1:4" s="380" customFormat="1" ht="12.75" x14ac:dyDescent="0.2">
      <c r="A3905" s="380">
        <v>11707</v>
      </c>
      <c r="B3905" s="380" t="s">
        <v>10057</v>
      </c>
      <c r="C3905" s="380" t="s">
        <v>6446</v>
      </c>
      <c r="D3905" s="381">
        <v>19.16</v>
      </c>
    </row>
    <row r="3906" spans="1:4" s="380" customFormat="1" ht="12.75" x14ac:dyDescent="0.2">
      <c r="A3906" s="380">
        <v>5102</v>
      </c>
      <c r="B3906" s="380" t="s">
        <v>15163</v>
      </c>
      <c r="C3906" s="380" t="s">
        <v>6446</v>
      </c>
      <c r="D3906" s="381">
        <v>13.16</v>
      </c>
    </row>
    <row r="3907" spans="1:4" s="380" customFormat="1" ht="12.75" x14ac:dyDescent="0.2">
      <c r="A3907" s="380">
        <v>11739</v>
      </c>
      <c r="B3907" s="380" t="s">
        <v>15164</v>
      </c>
      <c r="C3907" s="380" t="s">
        <v>6446</v>
      </c>
      <c r="D3907" s="381">
        <v>9.3800000000000008</v>
      </c>
    </row>
    <row r="3908" spans="1:4" s="380" customFormat="1" ht="12.75" x14ac:dyDescent="0.2">
      <c r="A3908" s="380">
        <v>11711</v>
      </c>
      <c r="B3908" s="380" t="s">
        <v>15165</v>
      </c>
      <c r="C3908" s="380" t="s">
        <v>6446</v>
      </c>
      <c r="D3908" s="381">
        <v>10.96</v>
      </c>
    </row>
    <row r="3909" spans="1:4" s="380" customFormat="1" ht="12.75" x14ac:dyDescent="0.2">
      <c r="A3909" s="380">
        <v>11741</v>
      </c>
      <c r="B3909" s="380" t="s">
        <v>15166</v>
      </c>
      <c r="C3909" s="380" t="s">
        <v>6446</v>
      </c>
      <c r="D3909" s="381">
        <v>11.94</v>
      </c>
    </row>
    <row r="3910" spans="1:4" s="380" customFormat="1" ht="12.75" x14ac:dyDescent="0.2">
      <c r="A3910" s="380">
        <v>11745</v>
      </c>
      <c r="B3910" s="380" t="s">
        <v>15167</v>
      </c>
      <c r="C3910" s="380" t="s">
        <v>6446</v>
      </c>
      <c r="D3910" s="381">
        <v>15.74</v>
      </c>
    </row>
    <row r="3911" spans="1:4" s="380" customFormat="1" ht="12.75" x14ac:dyDescent="0.2">
      <c r="A3911" s="380">
        <v>11743</v>
      </c>
      <c r="B3911" s="380" t="s">
        <v>15168</v>
      </c>
      <c r="C3911" s="380" t="s">
        <v>6446</v>
      </c>
      <c r="D3911" s="381">
        <v>10.029999999999999</v>
      </c>
    </row>
    <row r="3912" spans="1:4" s="380" customFormat="1" ht="12.75" x14ac:dyDescent="0.2">
      <c r="A3912" s="380">
        <v>25961</v>
      </c>
      <c r="B3912" s="380" t="s">
        <v>10058</v>
      </c>
      <c r="C3912" s="380" t="s">
        <v>6456</v>
      </c>
      <c r="D3912" s="381">
        <v>11.34</v>
      </c>
    </row>
    <row r="3913" spans="1:4" s="380" customFormat="1" ht="12.75" x14ac:dyDescent="0.2">
      <c r="A3913" s="380">
        <v>40985</v>
      </c>
      <c r="B3913" s="380" t="s">
        <v>10059</v>
      </c>
      <c r="C3913" s="380" t="s">
        <v>6627</v>
      </c>
      <c r="D3913" s="382">
        <v>2024.1</v>
      </c>
    </row>
    <row r="3914" spans="1:4" s="380" customFormat="1" ht="12.75" x14ac:dyDescent="0.2">
      <c r="A3914" s="380">
        <v>1088</v>
      </c>
      <c r="B3914" s="380" t="s">
        <v>10060</v>
      </c>
      <c r="C3914" s="380" t="s">
        <v>6446</v>
      </c>
      <c r="D3914" s="381">
        <v>18.07</v>
      </c>
    </row>
    <row r="3915" spans="1:4" s="380" customFormat="1" ht="12.75" x14ac:dyDescent="0.2">
      <c r="A3915" s="380">
        <v>1087</v>
      </c>
      <c r="B3915" s="380" t="s">
        <v>10061</v>
      </c>
      <c r="C3915" s="380" t="s">
        <v>6446</v>
      </c>
      <c r="D3915" s="381">
        <v>22.57</v>
      </c>
    </row>
    <row r="3916" spans="1:4" s="380" customFormat="1" ht="12.75" x14ac:dyDescent="0.2">
      <c r="A3916" s="380">
        <v>38777</v>
      </c>
      <c r="B3916" s="380" t="s">
        <v>10062</v>
      </c>
      <c r="C3916" s="380" t="s">
        <v>6446</v>
      </c>
      <c r="D3916" s="381">
        <v>44.96</v>
      </c>
    </row>
    <row r="3917" spans="1:4" s="380" customFormat="1" ht="12.75" x14ac:dyDescent="0.2">
      <c r="A3917" s="380">
        <v>1086</v>
      </c>
      <c r="B3917" s="380" t="s">
        <v>10063</v>
      </c>
      <c r="C3917" s="380" t="s">
        <v>6446</v>
      </c>
      <c r="D3917" s="381">
        <v>23.73</v>
      </c>
    </row>
    <row r="3918" spans="1:4" s="380" customFormat="1" ht="12.75" x14ac:dyDescent="0.2">
      <c r="A3918" s="380">
        <v>1079</v>
      </c>
      <c r="B3918" s="380" t="s">
        <v>10064</v>
      </c>
      <c r="C3918" s="380" t="s">
        <v>6446</v>
      </c>
      <c r="D3918" s="381">
        <v>24.53</v>
      </c>
    </row>
    <row r="3919" spans="1:4" s="380" customFormat="1" ht="12.75" x14ac:dyDescent="0.2">
      <c r="A3919" s="380">
        <v>39374</v>
      </c>
      <c r="B3919" s="380" t="s">
        <v>10065</v>
      </c>
      <c r="C3919" s="380" t="s">
        <v>6446</v>
      </c>
      <c r="D3919" s="381">
        <v>195.22</v>
      </c>
    </row>
    <row r="3920" spans="1:4" s="380" customFormat="1" ht="12.75" x14ac:dyDescent="0.2">
      <c r="A3920" s="380">
        <v>1082</v>
      </c>
      <c r="B3920" s="380" t="s">
        <v>10066</v>
      </c>
      <c r="C3920" s="380" t="s">
        <v>6446</v>
      </c>
      <c r="D3920" s="381">
        <v>154.19999999999999</v>
      </c>
    </row>
    <row r="3921" spans="1:4" s="380" customFormat="1" ht="12.75" x14ac:dyDescent="0.2">
      <c r="A3921" s="380">
        <v>12316</v>
      </c>
      <c r="B3921" s="380" t="s">
        <v>10067</v>
      </c>
      <c r="C3921" s="380" t="s">
        <v>6446</v>
      </c>
      <c r="D3921" s="381">
        <v>70.67</v>
      </c>
    </row>
    <row r="3922" spans="1:4" s="380" customFormat="1" ht="12.75" x14ac:dyDescent="0.2">
      <c r="A3922" s="380">
        <v>12317</v>
      </c>
      <c r="B3922" s="380" t="s">
        <v>10068</v>
      </c>
      <c r="C3922" s="380" t="s">
        <v>6446</v>
      </c>
      <c r="D3922" s="381">
        <v>84.28</v>
      </c>
    </row>
    <row r="3923" spans="1:4" s="380" customFormat="1" ht="12.75" x14ac:dyDescent="0.2">
      <c r="A3923" s="380">
        <v>12318</v>
      </c>
      <c r="B3923" s="380" t="s">
        <v>10069</v>
      </c>
      <c r="C3923" s="380" t="s">
        <v>6446</v>
      </c>
      <c r="D3923" s="381">
        <v>97.09</v>
      </c>
    </row>
    <row r="3924" spans="1:4" s="380" customFormat="1" ht="12.75" x14ac:dyDescent="0.2">
      <c r="A3924" s="380">
        <v>5104</v>
      </c>
      <c r="B3924" s="380" t="s">
        <v>10070</v>
      </c>
      <c r="C3924" s="380" t="s">
        <v>6462</v>
      </c>
      <c r="D3924" s="381">
        <v>66.569999999999993</v>
      </c>
    </row>
    <row r="3925" spans="1:4" s="380" customFormat="1" ht="12.75" x14ac:dyDescent="0.2">
      <c r="A3925" s="380">
        <v>26023</v>
      </c>
      <c r="B3925" s="380" t="s">
        <v>10071</v>
      </c>
      <c r="C3925" s="380" t="s">
        <v>6446</v>
      </c>
      <c r="D3925" s="381">
        <v>57.9</v>
      </c>
    </row>
    <row r="3926" spans="1:4" s="380" customFormat="1" ht="12.75" x14ac:dyDescent="0.2">
      <c r="A3926" s="380">
        <v>2710</v>
      </c>
      <c r="B3926" s="380" t="s">
        <v>10072</v>
      </c>
      <c r="C3926" s="380" t="s">
        <v>6446</v>
      </c>
      <c r="D3926" s="381">
        <v>46.24</v>
      </c>
    </row>
    <row r="3927" spans="1:4" s="380" customFormat="1" ht="12.75" x14ac:dyDescent="0.2">
      <c r="A3927" s="380">
        <v>14575</v>
      </c>
      <c r="B3927" s="380" t="s">
        <v>10073</v>
      </c>
      <c r="C3927" s="380" t="s">
        <v>6446</v>
      </c>
      <c r="D3927" s="382">
        <v>5459885.9100000001</v>
      </c>
    </row>
    <row r="3928" spans="1:4" s="380" customFormat="1" ht="12.75" x14ac:dyDescent="0.2">
      <c r="A3928" s="380">
        <v>20034</v>
      </c>
      <c r="B3928" s="380" t="s">
        <v>10074</v>
      </c>
      <c r="C3928" s="380" t="s">
        <v>6446</v>
      </c>
      <c r="D3928" s="381">
        <v>116.93</v>
      </c>
    </row>
    <row r="3929" spans="1:4" s="380" customFormat="1" ht="12.75" x14ac:dyDescent="0.2">
      <c r="A3929" s="380">
        <v>20036</v>
      </c>
      <c r="B3929" s="380" t="s">
        <v>10075</v>
      </c>
      <c r="C3929" s="380" t="s">
        <v>6446</v>
      </c>
      <c r="D3929" s="381">
        <v>224.92</v>
      </c>
    </row>
    <row r="3930" spans="1:4" s="380" customFormat="1" ht="12.75" x14ac:dyDescent="0.2">
      <c r="A3930" s="380">
        <v>20037</v>
      </c>
      <c r="B3930" s="380" t="s">
        <v>10076</v>
      </c>
      <c r="C3930" s="380" t="s">
        <v>6446</v>
      </c>
      <c r="D3930" s="381">
        <v>424.24</v>
      </c>
    </row>
    <row r="3931" spans="1:4" s="380" customFormat="1" ht="12.75" x14ac:dyDescent="0.2">
      <c r="A3931" s="380">
        <v>20043</v>
      </c>
      <c r="B3931" s="380" t="s">
        <v>10077</v>
      </c>
      <c r="C3931" s="380" t="s">
        <v>6446</v>
      </c>
      <c r="D3931" s="381">
        <v>7.01</v>
      </c>
    </row>
    <row r="3932" spans="1:4" s="380" customFormat="1" ht="12.75" x14ac:dyDescent="0.2">
      <c r="A3932" s="380">
        <v>20044</v>
      </c>
      <c r="B3932" s="380" t="s">
        <v>10078</v>
      </c>
      <c r="C3932" s="380" t="s">
        <v>6446</v>
      </c>
      <c r="D3932" s="381">
        <v>8.18</v>
      </c>
    </row>
    <row r="3933" spans="1:4" s="380" customFormat="1" ht="12.75" x14ac:dyDescent="0.2">
      <c r="A3933" s="380">
        <v>20042</v>
      </c>
      <c r="B3933" s="380" t="s">
        <v>10079</v>
      </c>
      <c r="C3933" s="380" t="s">
        <v>6446</v>
      </c>
      <c r="D3933" s="381">
        <v>5.93</v>
      </c>
    </row>
    <row r="3934" spans="1:4" s="380" customFormat="1" ht="12.75" x14ac:dyDescent="0.2">
      <c r="A3934" s="380">
        <v>20046</v>
      </c>
      <c r="B3934" s="380" t="s">
        <v>13194</v>
      </c>
      <c r="C3934" s="380" t="s">
        <v>6446</v>
      </c>
      <c r="D3934" s="381">
        <v>17.37</v>
      </c>
    </row>
    <row r="3935" spans="1:4" s="380" customFormat="1" ht="12.75" x14ac:dyDescent="0.2">
      <c r="A3935" s="380">
        <v>20047</v>
      </c>
      <c r="B3935" s="380" t="s">
        <v>13195</v>
      </c>
      <c r="C3935" s="380" t="s">
        <v>6446</v>
      </c>
      <c r="D3935" s="381">
        <v>47.47</v>
      </c>
    </row>
    <row r="3936" spans="1:4" s="380" customFormat="1" ht="12.75" x14ac:dyDescent="0.2">
      <c r="A3936" s="380">
        <v>20045</v>
      </c>
      <c r="B3936" s="380" t="s">
        <v>13196</v>
      </c>
      <c r="C3936" s="380" t="s">
        <v>6446</v>
      </c>
      <c r="D3936" s="381">
        <v>7.14</v>
      </c>
    </row>
    <row r="3937" spans="1:4" s="380" customFormat="1" ht="12.75" x14ac:dyDescent="0.2">
      <c r="A3937" s="380">
        <v>20972</v>
      </c>
      <c r="B3937" s="380" t="s">
        <v>10080</v>
      </c>
      <c r="C3937" s="380" t="s">
        <v>6446</v>
      </c>
      <c r="D3937" s="381">
        <v>107.14</v>
      </c>
    </row>
    <row r="3938" spans="1:4" s="380" customFormat="1" ht="12.75" x14ac:dyDescent="0.2">
      <c r="A3938" s="380">
        <v>20032</v>
      </c>
      <c r="B3938" s="380" t="s">
        <v>10081</v>
      </c>
      <c r="C3938" s="380" t="s">
        <v>6446</v>
      </c>
      <c r="D3938" s="381">
        <v>73.650000000000006</v>
      </c>
    </row>
    <row r="3939" spans="1:4" s="380" customFormat="1" ht="12.75" x14ac:dyDescent="0.2">
      <c r="A3939" s="380">
        <v>11321</v>
      </c>
      <c r="B3939" s="380" t="s">
        <v>10082</v>
      </c>
      <c r="C3939" s="380" t="s">
        <v>6446</v>
      </c>
      <c r="D3939" s="381">
        <v>33.58</v>
      </c>
    </row>
    <row r="3940" spans="1:4" s="380" customFormat="1" ht="12.75" x14ac:dyDescent="0.2">
      <c r="A3940" s="380">
        <v>11323</v>
      </c>
      <c r="B3940" s="380" t="s">
        <v>10083</v>
      </c>
      <c r="C3940" s="380" t="s">
        <v>6446</v>
      </c>
      <c r="D3940" s="381">
        <v>38.619999999999997</v>
      </c>
    </row>
    <row r="3941" spans="1:4" s="380" customFormat="1" ht="12.75" x14ac:dyDescent="0.2">
      <c r="A3941" s="380">
        <v>20327</v>
      </c>
      <c r="B3941" s="380" t="s">
        <v>10084</v>
      </c>
      <c r="C3941" s="380" t="s">
        <v>6446</v>
      </c>
      <c r="D3941" s="381">
        <v>21.92</v>
      </c>
    </row>
    <row r="3942" spans="1:4" s="380" customFormat="1" ht="12.75" x14ac:dyDescent="0.2">
      <c r="A3942" s="380">
        <v>13390</v>
      </c>
      <c r="B3942" s="380" t="s">
        <v>10085</v>
      </c>
      <c r="C3942" s="380" t="s">
        <v>6446</v>
      </c>
      <c r="D3942" s="381">
        <v>89.19</v>
      </c>
    </row>
    <row r="3943" spans="1:4" s="380" customFormat="1" ht="12.75" x14ac:dyDescent="0.2">
      <c r="A3943" s="380">
        <v>6034</v>
      </c>
      <c r="B3943" s="380" t="s">
        <v>10086</v>
      </c>
      <c r="C3943" s="380" t="s">
        <v>6446</v>
      </c>
      <c r="D3943" s="381">
        <v>16.12</v>
      </c>
    </row>
    <row r="3944" spans="1:4" s="380" customFormat="1" ht="12.75" x14ac:dyDescent="0.2">
      <c r="A3944" s="380">
        <v>6036</v>
      </c>
      <c r="B3944" s="380" t="s">
        <v>10087</v>
      </c>
      <c r="C3944" s="380" t="s">
        <v>6446</v>
      </c>
      <c r="D3944" s="381">
        <v>21.96</v>
      </c>
    </row>
    <row r="3945" spans="1:4" s="380" customFormat="1" ht="12.75" x14ac:dyDescent="0.2">
      <c r="A3945" s="380">
        <v>6031</v>
      </c>
      <c r="B3945" s="380" t="s">
        <v>10088</v>
      </c>
      <c r="C3945" s="380" t="s">
        <v>6446</v>
      </c>
      <c r="D3945" s="381">
        <v>25.8</v>
      </c>
    </row>
    <row r="3946" spans="1:4" s="380" customFormat="1" ht="12.75" x14ac:dyDescent="0.2">
      <c r="A3946" s="380">
        <v>6029</v>
      </c>
      <c r="B3946" s="380" t="s">
        <v>10089</v>
      </c>
      <c r="C3946" s="380" t="s">
        <v>6446</v>
      </c>
      <c r="D3946" s="381">
        <v>26.07</v>
      </c>
    </row>
    <row r="3947" spans="1:4" s="380" customFormat="1" ht="12.75" x14ac:dyDescent="0.2">
      <c r="A3947" s="380">
        <v>6033</v>
      </c>
      <c r="B3947" s="380" t="s">
        <v>10090</v>
      </c>
      <c r="C3947" s="380" t="s">
        <v>6446</v>
      </c>
      <c r="D3947" s="381">
        <v>34.36</v>
      </c>
    </row>
    <row r="3948" spans="1:4" s="380" customFormat="1" ht="12.75" x14ac:dyDescent="0.2">
      <c r="A3948" s="380">
        <v>11672</v>
      </c>
      <c r="B3948" s="380" t="s">
        <v>10091</v>
      </c>
      <c r="C3948" s="380" t="s">
        <v>6446</v>
      </c>
      <c r="D3948" s="381">
        <v>74.75</v>
      </c>
    </row>
    <row r="3949" spans="1:4" s="380" customFormat="1" ht="12.75" x14ac:dyDescent="0.2">
      <c r="A3949" s="380">
        <v>11669</v>
      </c>
      <c r="B3949" s="380" t="s">
        <v>10092</v>
      </c>
      <c r="C3949" s="380" t="s">
        <v>6446</v>
      </c>
      <c r="D3949" s="381">
        <v>71.19</v>
      </c>
    </row>
    <row r="3950" spans="1:4" s="380" customFormat="1" ht="12.75" x14ac:dyDescent="0.2">
      <c r="A3950" s="380">
        <v>11670</v>
      </c>
      <c r="B3950" s="380" t="s">
        <v>10093</v>
      </c>
      <c r="C3950" s="380" t="s">
        <v>6446</v>
      </c>
      <c r="D3950" s="381">
        <v>27.27</v>
      </c>
    </row>
    <row r="3951" spans="1:4" s="380" customFormat="1" ht="12.75" x14ac:dyDescent="0.2">
      <c r="A3951" s="380">
        <v>20055</v>
      </c>
      <c r="B3951" s="380" t="s">
        <v>10094</v>
      </c>
      <c r="C3951" s="380" t="s">
        <v>6446</v>
      </c>
      <c r="D3951" s="381">
        <v>53.32</v>
      </c>
    </row>
    <row r="3952" spans="1:4" s="380" customFormat="1" ht="12.75" x14ac:dyDescent="0.2">
      <c r="A3952" s="380">
        <v>11671</v>
      </c>
      <c r="B3952" s="380" t="s">
        <v>10095</v>
      </c>
      <c r="C3952" s="380" t="s">
        <v>6446</v>
      </c>
      <c r="D3952" s="381">
        <v>114.41</v>
      </c>
    </row>
    <row r="3953" spans="1:4" s="380" customFormat="1" ht="12.75" x14ac:dyDescent="0.2">
      <c r="A3953" s="380">
        <v>6032</v>
      </c>
      <c r="B3953" s="380" t="s">
        <v>10096</v>
      </c>
      <c r="C3953" s="380" t="s">
        <v>6446</v>
      </c>
      <c r="D3953" s="381">
        <v>32.68</v>
      </c>
    </row>
    <row r="3954" spans="1:4" s="380" customFormat="1" ht="12.75" x14ac:dyDescent="0.2">
      <c r="A3954" s="380">
        <v>11673</v>
      </c>
      <c r="B3954" s="380" t="s">
        <v>10097</v>
      </c>
      <c r="C3954" s="380" t="s">
        <v>6446</v>
      </c>
      <c r="D3954" s="381">
        <v>25.73</v>
      </c>
    </row>
    <row r="3955" spans="1:4" s="380" customFormat="1" ht="12.75" x14ac:dyDescent="0.2">
      <c r="A3955" s="380">
        <v>11674</v>
      </c>
      <c r="B3955" s="380" t="s">
        <v>10098</v>
      </c>
      <c r="C3955" s="380" t="s">
        <v>6446</v>
      </c>
      <c r="D3955" s="381">
        <v>33.14</v>
      </c>
    </row>
    <row r="3956" spans="1:4" s="380" customFormat="1" ht="12.75" x14ac:dyDescent="0.2">
      <c r="A3956" s="380">
        <v>11675</v>
      </c>
      <c r="B3956" s="380" t="s">
        <v>10099</v>
      </c>
      <c r="C3956" s="380" t="s">
        <v>6446</v>
      </c>
      <c r="D3956" s="381">
        <v>52.61</v>
      </c>
    </row>
    <row r="3957" spans="1:4" s="380" customFormat="1" ht="12.75" x14ac:dyDescent="0.2">
      <c r="A3957" s="380">
        <v>11676</v>
      </c>
      <c r="B3957" s="380" t="s">
        <v>10100</v>
      </c>
      <c r="C3957" s="380" t="s">
        <v>6446</v>
      </c>
      <c r="D3957" s="381">
        <v>70.36</v>
      </c>
    </row>
    <row r="3958" spans="1:4" s="380" customFormat="1" ht="12.75" x14ac:dyDescent="0.2">
      <c r="A3958" s="380">
        <v>11677</v>
      </c>
      <c r="B3958" s="380" t="s">
        <v>10101</v>
      </c>
      <c r="C3958" s="380" t="s">
        <v>6446</v>
      </c>
      <c r="D3958" s="381">
        <v>72.67</v>
      </c>
    </row>
    <row r="3959" spans="1:4" s="380" customFormat="1" ht="12.75" x14ac:dyDescent="0.2">
      <c r="A3959" s="380">
        <v>11678</v>
      </c>
      <c r="B3959" s="380" t="s">
        <v>10102</v>
      </c>
      <c r="C3959" s="380" t="s">
        <v>6446</v>
      </c>
      <c r="D3959" s="381">
        <v>133.08000000000001</v>
      </c>
    </row>
    <row r="3960" spans="1:4" s="380" customFormat="1" ht="12.75" x14ac:dyDescent="0.2">
      <c r="A3960" s="380">
        <v>6038</v>
      </c>
      <c r="B3960" s="380" t="s">
        <v>10103</v>
      </c>
      <c r="C3960" s="380" t="s">
        <v>6446</v>
      </c>
      <c r="D3960" s="381">
        <v>8.44</v>
      </c>
    </row>
    <row r="3961" spans="1:4" s="380" customFormat="1" ht="12.75" x14ac:dyDescent="0.2">
      <c r="A3961" s="380">
        <v>11718</v>
      </c>
      <c r="B3961" s="380" t="s">
        <v>10104</v>
      </c>
      <c r="C3961" s="380" t="s">
        <v>6446</v>
      </c>
      <c r="D3961" s="381">
        <v>24.07</v>
      </c>
    </row>
    <row r="3962" spans="1:4" s="380" customFormat="1" ht="12.75" x14ac:dyDescent="0.2">
      <c r="A3962" s="380">
        <v>6037</v>
      </c>
      <c r="B3962" s="380" t="s">
        <v>10105</v>
      </c>
      <c r="C3962" s="380" t="s">
        <v>6446</v>
      </c>
      <c r="D3962" s="381">
        <v>17.559999999999999</v>
      </c>
    </row>
    <row r="3963" spans="1:4" s="380" customFormat="1" ht="12.75" x14ac:dyDescent="0.2">
      <c r="A3963" s="380">
        <v>11719</v>
      </c>
      <c r="B3963" s="380" t="s">
        <v>10106</v>
      </c>
      <c r="C3963" s="380" t="s">
        <v>6446</v>
      </c>
      <c r="D3963" s="381">
        <v>19.53</v>
      </c>
    </row>
    <row r="3964" spans="1:4" s="380" customFormat="1" ht="12.75" x14ac:dyDescent="0.2">
      <c r="A3964" s="380">
        <v>6019</v>
      </c>
      <c r="B3964" s="380" t="s">
        <v>10107</v>
      </c>
      <c r="C3964" s="380" t="s">
        <v>6446</v>
      </c>
      <c r="D3964" s="381">
        <v>45.22</v>
      </c>
    </row>
    <row r="3965" spans="1:4" s="380" customFormat="1" ht="12.75" x14ac:dyDescent="0.2">
      <c r="A3965" s="380">
        <v>6010</v>
      </c>
      <c r="B3965" s="380" t="s">
        <v>10108</v>
      </c>
      <c r="C3965" s="380" t="s">
        <v>6446</v>
      </c>
      <c r="D3965" s="381">
        <v>77.819999999999993</v>
      </c>
    </row>
    <row r="3966" spans="1:4" s="380" customFormat="1" ht="12.75" x14ac:dyDescent="0.2">
      <c r="A3966" s="380">
        <v>6017</v>
      </c>
      <c r="B3966" s="380" t="s">
        <v>10109</v>
      </c>
      <c r="C3966" s="380" t="s">
        <v>6446</v>
      </c>
      <c r="D3966" s="381">
        <v>61.64</v>
      </c>
    </row>
    <row r="3967" spans="1:4" s="380" customFormat="1" ht="12.75" x14ac:dyDescent="0.2">
      <c r="A3967" s="380">
        <v>6020</v>
      </c>
      <c r="B3967" s="380" t="s">
        <v>10110</v>
      </c>
      <c r="C3967" s="380" t="s">
        <v>6446</v>
      </c>
      <c r="D3967" s="381">
        <v>27.16</v>
      </c>
    </row>
    <row r="3968" spans="1:4" s="380" customFormat="1" ht="12.75" x14ac:dyDescent="0.2">
      <c r="A3968" s="380">
        <v>6028</v>
      </c>
      <c r="B3968" s="380" t="s">
        <v>10111</v>
      </c>
      <c r="C3968" s="380" t="s">
        <v>6446</v>
      </c>
      <c r="D3968" s="381">
        <v>108.39</v>
      </c>
    </row>
    <row r="3969" spans="1:4" s="380" customFormat="1" ht="12.75" x14ac:dyDescent="0.2">
      <c r="A3969" s="380">
        <v>6011</v>
      </c>
      <c r="B3969" s="380" t="s">
        <v>10112</v>
      </c>
      <c r="C3969" s="380" t="s">
        <v>6446</v>
      </c>
      <c r="D3969" s="381">
        <v>224.79</v>
      </c>
    </row>
    <row r="3970" spans="1:4" s="380" customFormat="1" ht="12.75" x14ac:dyDescent="0.2">
      <c r="A3970" s="380">
        <v>6012</v>
      </c>
      <c r="B3970" s="380" t="s">
        <v>10113</v>
      </c>
      <c r="C3970" s="380" t="s">
        <v>6446</v>
      </c>
      <c r="D3970" s="381">
        <v>272.14</v>
      </c>
    </row>
    <row r="3971" spans="1:4" s="380" customFormat="1" ht="12.75" x14ac:dyDescent="0.2">
      <c r="A3971" s="380">
        <v>6016</v>
      </c>
      <c r="B3971" s="380" t="s">
        <v>10114</v>
      </c>
      <c r="C3971" s="380" t="s">
        <v>6446</v>
      </c>
      <c r="D3971" s="381">
        <v>28.65</v>
      </c>
    </row>
    <row r="3972" spans="1:4" s="380" customFormat="1" ht="12.75" x14ac:dyDescent="0.2">
      <c r="A3972" s="380">
        <v>6027</v>
      </c>
      <c r="B3972" s="380" t="s">
        <v>10115</v>
      </c>
      <c r="C3972" s="380" t="s">
        <v>6446</v>
      </c>
      <c r="D3972" s="381">
        <v>567.04999999999995</v>
      </c>
    </row>
    <row r="3973" spans="1:4" s="380" customFormat="1" ht="12.75" x14ac:dyDescent="0.2">
      <c r="A3973" s="380">
        <v>6013</v>
      </c>
      <c r="B3973" s="380" t="s">
        <v>10116</v>
      </c>
      <c r="C3973" s="380" t="s">
        <v>6446</v>
      </c>
      <c r="D3973" s="381">
        <v>85.57</v>
      </c>
    </row>
    <row r="3974" spans="1:4" s="380" customFormat="1" ht="12.75" x14ac:dyDescent="0.2">
      <c r="A3974" s="380">
        <v>6015</v>
      </c>
      <c r="B3974" s="380" t="s">
        <v>10117</v>
      </c>
      <c r="C3974" s="380" t="s">
        <v>6446</v>
      </c>
      <c r="D3974" s="381">
        <v>124.43</v>
      </c>
    </row>
    <row r="3975" spans="1:4" s="380" customFormat="1" ht="12.75" x14ac:dyDescent="0.2">
      <c r="A3975" s="380">
        <v>6014</v>
      </c>
      <c r="B3975" s="380" t="s">
        <v>10118</v>
      </c>
      <c r="C3975" s="380" t="s">
        <v>6446</v>
      </c>
      <c r="D3975" s="381">
        <v>118.97</v>
      </c>
    </row>
    <row r="3976" spans="1:4" s="380" customFormat="1" ht="12.75" x14ac:dyDescent="0.2">
      <c r="A3976" s="380">
        <v>6006</v>
      </c>
      <c r="B3976" s="380" t="s">
        <v>10119</v>
      </c>
      <c r="C3976" s="380" t="s">
        <v>6446</v>
      </c>
      <c r="D3976" s="381">
        <v>61.96</v>
      </c>
    </row>
    <row r="3977" spans="1:4" s="380" customFormat="1" ht="12.75" x14ac:dyDescent="0.2">
      <c r="A3977" s="380">
        <v>6005</v>
      </c>
      <c r="B3977" s="380" t="s">
        <v>10120</v>
      </c>
      <c r="C3977" s="380" t="s">
        <v>6446</v>
      </c>
      <c r="D3977" s="381">
        <v>69.900000000000006</v>
      </c>
    </row>
    <row r="3978" spans="1:4" s="380" customFormat="1" ht="12.75" x14ac:dyDescent="0.2">
      <c r="A3978" s="380">
        <v>11756</v>
      </c>
      <c r="B3978" s="380" t="s">
        <v>10121</v>
      </c>
      <c r="C3978" s="380" t="s">
        <v>6446</v>
      </c>
      <c r="D3978" s="381">
        <v>33.380000000000003</v>
      </c>
    </row>
    <row r="3979" spans="1:4" s="380" customFormat="1" ht="12.75" x14ac:dyDescent="0.2">
      <c r="A3979" s="380">
        <v>10904</v>
      </c>
      <c r="B3979" s="380" t="s">
        <v>10122</v>
      </c>
      <c r="C3979" s="380" t="s">
        <v>6446</v>
      </c>
      <c r="D3979" s="381">
        <v>150</v>
      </c>
    </row>
    <row r="3980" spans="1:4" s="380" customFormat="1" ht="12.75" x14ac:dyDescent="0.2">
      <c r="A3980" s="380">
        <v>11752</v>
      </c>
      <c r="B3980" s="380" t="s">
        <v>10123</v>
      </c>
      <c r="C3980" s="380" t="s">
        <v>6446</v>
      </c>
      <c r="D3980" s="381">
        <v>19.25</v>
      </c>
    </row>
    <row r="3981" spans="1:4" s="380" customFormat="1" ht="12.75" x14ac:dyDescent="0.2">
      <c r="A3981" s="380">
        <v>11753</v>
      </c>
      <c r="B3981" s="380" t="s">
        <v>10124</v>
      </c>
      <c r="C3981" s="380" t="s">
        <v>6446</v>
      </c>
      <c r="D3981" s="381">
        <v>22.98</v>
      </c>
    </row>
    <row r="3982" spans="1:4" s="380" customFormat="1" ht="12.75" x14ac:dyDescent="0.2">
      <c r="A3982" s="380">
        <v>6021</v>
      </c>
      <c r="B3982" s="380" t="s">
        <v>10125</v>
      </c>
      <c r="C3982" s="380" t="s">
        <v>6446</v>
      </c>
      <c r="D3982" s="381">
        <v>63.78</v>
      </c>
    </row>
    <row r="3983" spans="1:4" s="380" customFormat="1" ht="12.75" x14ac:dyDescent="0.2">
      <c r="A3983" s="380">
        <v>6024</v>
      </c>
      <c r="B3983" s="380" t="s">
        <v>10126</v>
      </c>
      <c r="C3983" s="380" t="s">
        <v>6446</v>
      </c>
      <c r="D3983" s="381">
        <v>65.92</v>
      </c>
    </row>
    <row r="3984" spans="1:4" s="380" customFormat="1" ht="12.75" x14ac:dyDescent="0.2">
      <c r="A3984" s="380">
        <v>38379</v>
      </c>
      <c r="B3984" s="380" t="s">
        <v>10127</v>
      </c>
      <c r="C3984" s="380" t="s">
        <v>6465</v>
      </c>
      <c r="D3984" s="381">
        <v>48.38</v>
      </c>
    </row>
    <row r="3985" spans="1:4" s="380" customFormat="1" ht="12.75" x14ac:dyDescent="0.2">
      <c r="A3985" s="380">
        <v>13897</v>
      </c>
      <c r="B3985" s="380" t="s">
        <v>10128</v>
      </c>
      <c r="C3985" s="380" t="s">
        <v>6446</v>
      </c>
      <c r="D3985" s="382">
        <v>6207.5</v>
      </c>
    </row>
    <row r="3986" spans="1:4" s="380" customFormat="1" ht="12.75" x14ac:dyDescent="0.2">
      <c r="A3986" s="380">
        <v>10640</v>
      </c>
      <c r="B3986" s="380" t="s">
        <v>10129</v>
      </c>
      <c r="C3986" s="380" t="s">
        <v>6446</v>
      </c>
      <c r="D3986" s="382">
        <v>13444.14</v>
      </c>
    </row>
    <row r="3987" spans="1:4" s="380" customFormat="1" ht="12.75" x14ac:dyDescent="0.2">
      <c r="A3987" s="380">
        <v>11086</v>
      </c>
      <c r="B3987" s="380" t="s">
        <v>10130</v>
      </c>
      <c r="C3987" s="380" t="s">
        <v>6624</v>
      </c>
      <c r="D3987" s="381">
        <v>122.4</v>
      </c>
    </row>
    <row r="3988" spans="1:4" s="380" customFormat="1" ht="12.75" x14ac:dyDescent="0.2">
      <c r="A3988" s="380">
        <v>34357</v>
      </c>
      <c r="B3988" s="380" t="s">
        <v>10131</v>
      </c>
      <c r="C3988" s="380" t="s">
        <v>6462</v>
      </c>
      <c r="D3988" s="381">
        <v>2.93</v>
      </c>
    </row>
    <row r="3989" spans="1:4" s="380" customFormat="1" ht="12.75" x14ac:dyDescent="0.2">
      <c r="A3989" s="380">
        <v>37329</v>
      </c>
      <c r="B3989" s="380" t="s">
        <v>10132</v>
      </c>
      <c r="C3989" s="380" t="s">
        <v>6462</v>
      </c>
      <c r="D3989" s="381">
        <v>61.83</v>
      </c>
    </row>
    <row r="3990" spans="1:4" s="380" customFormat="1" ht="12.75" x14ac:dyDescent="0.2">
      <c r="A3990" s="380">
        <v>2510</v>
      </c>
      <c r="B3990" s="380" t="s">
        <v>10133</v>
      </c>
      <c r="C3990" s="380" t="s">
        <v>6446</v>
      </c>
      <c r="D3990" s="381">
        <v>22.34</v>
      </c>
    </row>
    <row r="3991" spans="1:4" s="380" customFormat="1" ht="12.75" x14ac:dyDescent="0.2">
      <c r="A3991" s="380">
        <v>12359</v>
      </c>
      <c r="B3991" s="380" t="s">
        <v>10134</v>
      </c>
      <c r="C3991" s="380" t="s">
        <v>6446</v>
      </c>
      <c r="D3991" s="381">
        <v>107.01</v>
      </c>
    </row>
    <row r="3992" spans="1:4" s="380" customFormat="1" ht="12.75" x14ac:dyDescent="0.2">
      <c r="A3992" s="380">
        <v>7353</v>
      </c>
      <c r="B3992" s="380" t="s">
        <v>10135</v>
      </c>
      <c r="C3992" s="380" t="s">
        <v>6445</v>
      </c>
      <c r="D3992" s="381">
        <v>29.78</v>
      </c>
    </row>
    <row r="3993" spans="1:4" s="380" customFormat="1" ht="12.75" x14ac:dyDescent="0.2">
      <c r="A3993" s="380">
        <v>36144</v>
      </c>
      <c r="B3993" s="380" t="s">
        <v>10136</v>
      </c>
      <c r="C3993" s="380" t="s">
        <v>6446</v>
      </c>
      <c r="D3993" s="381">
        <v>1.65</v>
      </c>
    </row>
    <row r="3994" spans="1:4" s="380" customFormat="1" ht="12.75" x14ac:dyDescent="0.2">
      <c r="A3994" s="380">
        <v>10518</v>
      </c>
      <c r="B3994" s="380" t="s">
        <v>10137</v>
      </c>
      <c r="C3994" s="380" t="s">
        <v>6446</v>
      </c>
      <c r="D3994" s="381">
        <v>103.91</v>
      </c>
    </row>
    <row r="3995" spans="1:4" s="380" customFormat="1" ht="12.75" x14ac:dyDescent="0.2">
      <c r="A3995" s="380">
        <v>36530</v>
      </c>
      <c r="B3995" s="380" t="s">
        <v>10138</v>
      </c>
      <c r="C3995" s="380" t="s">
        <v>6446</v>
      </c>
      <c r="D3995" s="382">
        <v>294574.93</v>
      </c>
    </row>
    <row r="3996" spans="1:4" s="380" customFormat="1" ht="12.75" x14ac:dyDescent="0.2">
      <c r="A3996" s="380">
        <v>6046</v>
      </c>
      <c r="B3996" s="380" t="s">
        <v>10139</v>
      </c>
      <c r="C3996" s="380" t="s">
        <v>6446</v>
      </c>
      <c r="D3996" s="382">
        <v>319512.5</v>
      </c>
    </row>
    <row r="3997" spans="1:4" s="380" customFormat="1" ht="12.75" x14ac:dyDescent="0.2">
      <c r="A3997" s="380">
        <v>36531</v>
      </c>
      <c r="B3997" s="380" t="s">
        <v>10140</v>
      </c>
      <c r="C3997" s="380" t="s">
        <v>6446</v>
      </c>
      <c r="D3997" s="382">
        <v>331201.96000000002</v>
      </c>
    </row>
    <row r="3998" spans="1:4" s="380" customFormat="1" ht="12.75" x14ac:dyDescent="0.2">
      <c r="A3998" s="380">
        <v>34684</v>
      </c>
      <c r="B3998" s="380" t="s">
        <v>10141</v>
      </c>
      <c r="C3998" s="380" t="s">
        <v>6447</v>
      </c>
      <c r="D3998" s="381">
        <v>208.13</v>
      </c>
    </row>
    <row r="3999" spans="1:4" s="380" customFormat="1" ht="12.75" x14ac:dyDescent="0.2">
      <c r="A3999" s="380">
        <v>34683</v>
      </c>
      <c r="B3999" s="380" t="s">
        <v>10142</v>
      </c>
      <c r="C3999" s="380" t="s">
        <v>6447</v>
      </c>
      <c r="D3999" s="381">
        <v>130.08000000000001</v>
      </c>
    </row>
    <row r="4000" spans="1:4" s="380" customFormat="1" ht="12.75" x14ac:dyDescent="0.2">
      <c r="A4000" s="380">
        <v>533</v>
      </c>
      <c r="B4000" s="380" t="s">
        <v>10143</v>
      </c>
      <c r="C4000" s="380" t="s">
        <v>6447</v>
      </c>
      <c r="D4000" s="381">
        <v>20.88</v>
      </c>
    </row>
    <row r="4001" spans="1:4" s="380" customFormat="1" ht="12.75" x14ac:dyDescent="0.2">
      <c r="A4001" s="380">
        <v>10515</v>
      </c>
      <c r="B4001" s="380" t="s">
        <v>10144</v>
      </c>
      <c r="C4001" s="380" t="s">
        <v>6447</v>
      </c>
      <c r="D4001" s="381">
        <v>39.39</v>
      </c>
    </row>
    <row r="4002" spans="1:4" s="380" customFormat="1" ht="12.75" x14ac:dyDescent="0.2">
      <c r="A4002" s="380">
        <v>536</v>
      </c>
      <c r="B4002" s="380" t="s">
        <v>10145</v>
      </c>
      <c r="C4002" s="380" t="s">
        <v>6447</v>
      </c>
      <c r="D4002" s="381">
        <v>28.5</v>
      </c>
    </row>
    <row r="4003" spans="1:4" s="380" customFormat="1" ht="12.75" x14ac:dyDescent="0.2">
      <c r="A4003" s="380">
        <v>153</v>
      </c>
      <c r="B4003" s="380" t="s">
        <v>10146</v>
      </c>
      <c r="C4003" s="380" t="s">
        <v>6445</v>
      </c>
      <c r="D4003" s="381">
        <v>99</v>
      </c>
    </row>
    <row r="4004" spans="1:4" s="380" customFormat="1" ht="12.75" x14ac:dyDescent="0.2">
      <c r="A4004" s="380">
        <v>34682</v>
      </c>
      <c r="B4004" s="380" t="s">
        <v>10147</v>
      </c>
      <c r="C4004" s="380" t="s">
        <v>6447</v>
      </c>
      <c r="D4004" s="381">
        <v>99.47</v>
      </c>
    </row>
    <row r="4005" spans="1:4" s="380" customFormat="1" ht="12.75" x14ac:dyDescent="0.2">
      <c r="A4005" s="380">
        <v>20205</v>
      </c>
      <c r="B4005" s="380" t="s">
        <v>13197</v>
      </c>
      <c r="C4005" s="380" t="s">
        <v>6465</v>
      </c>
      <c r="D4005" s="381">
        <v>3.77</v>
      </c>
    </row>
    <row r="4006" spans="1:4" s="380" customFormat="1" ht="12.75" x14ac:dyDescent="0.2">
      <c r="A4006" s="380">
        <v>4412</v>
      </c>
      <c r="B4006" s="380" t="s">
        <v>13198</v>
      </c>
      <c r="C4006" s="380" t="s">
        <v>6465</v>
      </c>
      <c r="D4006" s="381">
        <v>2.2599999999999998</v>
      </c>
    </row>
    <row r="4007" spans="1:4" s="380" customFormat="1" ht="12.75" x14ac:dyDescent="0.2">
      <c r="A4007" s="380">
        <v>4408</v>
      </c>
      <c r="B4007" s="380" t="s">
        <v>13199</v>
      </c>
      <c r="C4007" s="380" t="s">
        <v>6465</v>
      </c>
      <c r="D4007" s="381">
        <v>2.82</v>
      </c>
    </row>
    <row r="4008" spans="1:4" s="380" customFormat="1" ht="12.75" x14ac:dyDescent="0.2">
      <c r="A4008" s="380">
        <v>10559</v>
      </c>
      <c r="B4008" s="380" t="s">
        <v>10148</v>
      </c>
      <c r="C4008" s="380" t="s">
        <v>6446</v>
      </c>
      <c r="D4008" s="382">
        <v>2999</v>
      </c>
    </row>
    <row r="4009" spans="1:4" s="380" customFormat="1" ht="12.75" x14ac:dyDescent="0.2">
      <c r="A4009" s="380">
        <v>10664</v>
      </c>
      <c r="B4009" s="380" t="s">
        <v>10149</v>
      </c>
      <c r="C4009" s="380" t="s">
        <v>6446</v>
      </c>
      <c r="D4009" s="382">
        <v>8150.64</v>
      </c>
    </row>
    <row r="4010" spans="1:4" s="380" customFormat="1" ht="12.75" x14ac:dyDescent="0.2">
      <c r="A4010" s="380">
        <v>36250</v>
      </c>
      <c r="B4010" s="380" t="s">
        <v>10150</v>
      </c>
      <c r="C4010" s="380" t="s">
        <v>6465</v>
      </c>
      <c r="D4010" s="381">
        <v>5.21</v>
      </c>
    </row>
    <row r="4011" spans="1:4" s="380" customFormat="1" ht="12.75" x14ac:dyDescent="0.2">
      <c r="A4011" s="380">
        <v>10857</v>
      </c>
      <c r="B4011" s="380" t="s">
        <v>10151</v>
      </c>
      <c r="C4011" s="380" t="s">
        <v>6465</v>
      </c>
      <c r="D4011" s="381">
        <v>12.89</v>
      </c>
    </row>
    <row r="4012" spans="1:4" s="380" customFormat="1" ht="12.75" x14ac:dyDescent="0.2">
      <c r="A4012" s="380">
        <v>4803</v>
      </c>
      <c r="B4012" s="380" t="s">
        <v>10152</v>
      </c>
      <c r="C4012" s="380" t="s">
        <v>6465</v>
      </c>
      <c r="D4012" s="381">
        <v>36.340000000000003</v>
      </c>
    </row>
    <row r="4013" spans="1:4" s="380" customFormat="1" ht="12.75" x14ac:dyDescent="0.2">
      <c r="A4013" s="380">
        <v>6186</v>
      </c>
      <c r="B4013" s="380" t="s">
        <v>10153</v>
      </c>
      <c r="C4013" s="380" t="s">
        <v>6465</v>
      </c>
      <c r="D4013" s="381">
        <v>12.86</v>
      </c>
    </row>
    <row r="4014" spans="1:4" s="380" customFormat="1" ht="12.75" x14ac:dyDescent="0.2">
      <c r="A4014" s="380">
        <v>4829</v>
      </c>
      <c r="B4014" s="380" t="s">
        <v>10154</v>
      </c>
      <c r="C4014" s="380" t="s">
        <v>6465</v>
      </c>
      <c r="D4014" s="381">
        <v>27.14</v>
      </c>
    </row>
    <row r="4015" spans="1:4" s="380" customFormat="1" ht="12.75" x14ac:dyDescent="0.2">
      <c r="A4015" s="380">
        <v>39829</v>
      </c>
      <c r="B4015" s="380" t="s">
        <v>10155</v>
      </c>
      <c r="C4015" s="380" t="s">
        <v>6465</v>
      </c>
      <c r="D4015" s="381">
        <v>20</v>
      </c>
    </row>
    <row r="4016" spans="1:4" s="380" customFormat="1" ht="12.75" x14ac:dyDescent="0.2">
      <c r="A4016" s="380">
        <v>20231</v>
      </c>
      <c r="B4016" s="380" t="s">
        <v>10156</v>
      </c>
      <c r="C4016" s="380" t="s">
        <v>6465</v>
      </c>
      <c r="D4016" s="381">
        <v>56.56</v>
      </c>
    </row>
    <row r="4017" spans="1:4" s="380" customFormat="1" ht="12.75" x14ac:dyDescent="0.2">
      <c r="A4017" s="380">
        <v>4804</v>
      </c>
      <c r="B4017" s="380" t="s">
        <v>10157</v>
      </c>
      <c r="C4017" s="380" t="s">
        <v>6465</v>
      </c>
      <c r="D4017" s="381">
        <v>27.9</v>
      </c>
    </row>
    <row r="4018" spans="1:4" s="380" customFormat="1" ht="12.75" x14ac:dyDescent="0.2">
      <c r="A4018" s="380">
        <v>34680</v>
      </c>
      <c r="B4018" s="380" t="s">
        <v>10158</v>
      </c>
      <c r="C4018" s="380" t="s">
        <v>6465</v>
      </c>
      <c r="D4018" s="381">
        <v>30.6</v>
      </c>
    </row>
    <row r="4019" spans="1:4" s="380" customFormat="1" ht="12.75" x14ac:dyDescent="0.2">
      <c r="A4019" s="380">
        <v>11573</v>
      </c>
      <c r="B4019" s="380" t="s">
        <v>13200</v>
      </c>
      <c r="C4019" s="380" t="s">
        <v>6446</v>
      </c>
      <c r="D4019" s="381">
        <v>5.49</v>
      </c>
    </row>
    <row r="4020" spans="1:4" s="380" customFormat="1" ht="12.75" x14ac:dyDescent="0.2">
      <c r="A4020" s="380">
        <v>38401</v>
      </c>
      <c r="B4020" s="380" t="s">
        <v>10159</v>
      </c>
      <c r="C4020" s="380" t="s">
        <v>6446</v>
      </c>
      <c r="D4020" s="381">
        <v>13.71</v>
      </c>
    </row>
    <row r="4021" spans="1:4" s="380" customFormat="1" ht="12.75" x14ac:dyDescent="0.2">
      <c r="A4021" s="380">
        <v>11575</v>
      </c>
      <c r="B4021" s="380" t="s">
        <v>13201</v>
      </c>
      <c r="C4021" s="380" t="s">
        <v>6446</v>
      </c>
      <c r="D4021" s="381">
        <v>52.93</v>
      </c>
    </row>
    <row r="4022" spans="1:4" s="380" customFormat="1" ht="12.75" x14ac:dyDescent="0.2">
      <c r="A4022" s="380">
        <v>38179</v>
      </c>
      <c r="B4022" s="380" t="s">
        <v>13202</v>
      </c>
      <c r="C4022" s="380" t="s">
        <v>6446</v>
      </c>
      <c r="D4022" s="381">
        <v>43.77</v>
      </c>
    </row>
    <row r="4023" spans="1:4" s="380" customFormat="1" ht="12.75" x14ac:dyDescent="0.2">
      <c r="A4023" s="380">
        <v>20256</v>
      </c>
      <c r="B4023" s="380" t="s">
        <v>10160</v>
      </c>
      <c r="C4023" s="380" t="s">
        <v>6446</v>
      </c>
      <c r="D4023" s="381">
        <v>0.31</v>
      </c>
    </row>
    <row r="4024" spans="1:4" s="380" customFormat="1" ht="12.75" x14ac:dyDescent="0.2">
      <c r="A4024" s="380">
        <v>14511</v>
      </c>
      <c r="B4024" s="380" t="s">
        <v>10161</v>
      </c>
      <c r="C4024" s="380" t="s">
        <v>6446</v>
      </c>
      <c r="D4024" s="382">
        <v>730907.11</v>
      </c>
    </row>
    <row r="4025" spans="1:4" s="380" customFormat="1" ht="12.75" x14ac:dyDescent="0.2">
      <c r="A4025" s="380">
        <v>10642</v>
      </c>
      <c r="B4025" s="380" t="s">
        <v>10162</v>
      </c>
      <c r="C4025" s="380" t="s">
        <v>6446</v>
      </c>
      <c r="D4025" s="382">
        <v>688550</v>
      </c>
    </row>
    <row r="4026" spans="1:4" s="380" customFormat="1" ht="12.75" x14ac:dyDescent="0.2">
      <c r="A4026" s="380">
        <v>14489</v>
      </c>
      <c r="B4026" s="380" t="s">
        <v>10163</v>
      </c>
      <c r="C4026" s="380" t="s">
        <v>6446</v>
      </c>
      <c r="D4026" s="382">
        <v>610731.04</v>
      </c>
    </row>
    <row r="4027" spans="1:4" s="380" customFormat="1" ht="12.75" x14ac:dyDescent="0.2">
      <c r="A4027" s="380">
        <v>14513</v>
      </c>
      <c r="B4027" s="380" t="s">
        <v>10164</v>
      </c>
      <c r="C4027" s="380" t="s">
        <v>6446</v>
      </c>
      <c r="D4027" s="382">
        <v>458062.77</v>
      </c>
    </row>
    <row r="4028" spans="1:4" s="380" customFormat="1" ht="12.75" x14ac:dyDescent="0.2">
      <c r="A4028" s="380">
        <v>13600</v>
      </c>
      <c r="B4028" s="380" t="s">
        <v>10165</v>
      </c>
      <c r="C4028" s="380" t="s">
        <v>6446</v>
      </c>
      <c r="D4028" s="382">
        <v>591029.97</v>
      </c>
    </row>
    <row r="4029" spans="1:4" s="380" customFormat="1" ht="12.75" x14ac:dyDescent="0.2">
      <c r="A4029" s="380">
        <v>10646</v>
      </c>
      <c r="B4029" s="380" t="s">
        <v>10166</v>
      </c>
      <c r="C4029" s="380" t="s">
        <v>6446</v>
      </c>
      <c r="D4029" s="382">
        <v>440573.46</v>
      </c>
    </row>
    <row r="4030" spans="1:4" s="380" customFormat="1" ht="12.75" x14ac:dyDescent="0.2">
      <c r="A4030" s="380">
        <v>6070</v>
      </c>
      <c r="B4030" s="380" t="s">
        <v>10167</v>
      </c>
      <c r="C4030" s="380" t="s">
        <v>6446</v>
      </c>
      <c r="D4030" s="382">
        <v>601989.41</v>
      </c>
    </row>
    <row r="4031" spans="1:4" s="380" customFormat="1" ht="12.75" x14ac:dyDescent="0.2">
      <c r="A4031" s="380">
        <v>6069</v>
      </c>
      <c r="B4031" s="380" t="s">
        <v>10168</v>
      </c>
      <c r="C4031" s="380" t="s">
        <v>6446</v>
      </c>
      <c r="D4031" s="382">
        <v>132988.54</v>
      </c>
    </row>
    <row r="4032" spans="1:4" s="380" customFormat="1" ht="12.75" x14ac:dyDescent="0.2">
      <c r="A4032" s="380">
        <v>14626</v>
      </c>
      <c r="B4032" s="380" t="s">
        <v>10169</v>
      </c>
      <c r="C4032" s="380" t="s">
        <v>6446</v>
      </c>
      <c r="D4032" s="382">
        <v>659040.74</v>
      </c>
    </row>
    <row r="4033" spans="1:4" s="380" customFormat="1" ht="12.75" x14ac:dyDescent="0.2">
      <c r="A4033" s="380">
        <v>6067</v>
      </c>
      <c r="B4033" s="380" t="s">
        <v>10170</v>
      </c>
      <c r="C4033" s="380" t="s">
        <v>6446</v>
      </c>
      <c r="D4033" s="382">
        <v>541003.57999999996</v>
      </c>
    </row>
    <row r="4034" spans="1:4" s="380" customFormat="1" ht="12.75" x14ac:dyDescent="0.2">
      <c r="A4034" s="380">
        <v>38393</v>
      </c>
      <c r="B4034" s="380" t="s">
        <v>10171</v>
      </c>
      <c r="C4034" s="380" t="s">
        <v>6446</v>
      </c>
      <c r="D4034" s="381">
        <v>17</v>
      </c>
    </row>
    <row r="4035" spans="1:4" s="380" customFormat="1" ht="12.75" x14ac:dyDescent="0.2">
      <c r="A4035" s="380">
        <v>38390</v>
      </c>
      <c r="B4035" s="380" t="s">
        <v>10172</v>
      </c>
      <c r="C4035" s="380" t="s">
        <v>6446</v>
      </c>
      <c r="D4035" s="381">
        <v>37.700000000000003</v>
      </c>
    </row>
    <row r="4036" spans="1:4" s="380" customFormat="1" ht="12.75" x14ac:dyDescent="0.2">
      <c r="A4036" s="380">
        <v>36532</v>
      </c>
      <c r="B4036" s="380" t="s">
        <v>10173</v>
      </c>
      <c r="C4036" s="380" t="s">
        <v>6446</v>
      </c>
      <c r="D4036" s="382">
        <v>24642.84</v>
      </c>
    </row>
    <row r="4037" spans="1:4" s="380" customFormat="1" ht="12.75" x14ac:dyDescent="0.2">
      <c r="A4037" s="380">
        <v>11578</v>
      </c>
      <c r="B4037" s="380" t="s">
        <v>10174</v>
      </c>
      <c r="C4037" s="380" t="s">
        <v>6446</v>
      </c>
      <c r="D4037" s="381">
        <v>11.43</v>
      </c>
    </row>
    <row r="4038" spans="1:4" s="380" customFormat="1" ht="12.75" x14ac:dyDescent="0.2">
      <c r="A4038" s="380">
        <v>11577</v>
      </c>
      <c r="B4038" s="380" t="s">
        <v>10175</v>
      </c>
      <c r="C4038" s="380" t="s">
        <v>6446</v>
      </c>
      <c r="D4038" s="381">
        <v>10.91</v>
      </c>
    </row>
    <row r="4039" spans="1:4" s="380" customFormat="1" ht="12.75" x14ac:dyDescent="0.2">
      <c r="A4039" s="380">
        <v>42432</v>
      </c>
      <c r="B4039" s="380" t="s">
        <v>10176</v>
      </c>
      <c r="C4039" s="380" t="s">
        <v>6446</v>
      </c>
      <c r="D4039" s="382">
        <v>1857.71</v>
      </c>
    </row>
    <row r="4040" spans="1:4" s="380" customFormat="1" ht="12.75" x14ac:dyDescent="0.2">
      <c r="A4040" s="380">
        <v>42437</v>
      </c>
      <c r="B4040" s="380" t="s">
        <v>10177</v>
      </c>
      <c r="C4040" s="380" t="s">
        <v>6446</v>
      </c>
      <c r="D4040" s="382">
        <v>1412.35</v>
      </c>
    </row>
    <row r="4041" spans="1:4" s="380" customFormat="1" ht="12.75" x14ac:dyDescent="0.2">
      <c r="A4041" s="380">
        <v>1116</v>
      </c>
      <c r="B4041" s="380" t="s">
        <v>10178</v>
      </c>
      <c r="C4041" s="380" t="s">
        <v>6465</v>
      </c>
      <c r="D4041" s="381">
        <v>36.83</v>
      </c>
    </row>
    <row r="4042" spans="1:4" s="380" customFormat="1" ht="12.75" x14ac:dyDescent="0.2">
      <c r="A4042" s="380">
        <v>1115</v>
      </c>
      <c r="B4042" s="380" t="s">
        <v>10179</v>
      </c>
      <c r="C4042" s="380" t="s">
        <v>6465</v>
      </c>
      <c r="D4042" s="381">
        <v>44.12</v>
      </c>
    </row>
    <row r="4043" spans="1:4" s="380" customFormat="1" ht="12.75" x14ac:dyDescent="0.2">
      <c r="A4043" s="380">
        <v>1113</v>
      </c>
      <c r="B4043" s="380" t="s">
        <v>10180</v>
      </c>
      <c r="C4043" s="380" t="s">
        <v>6465</v>
      </c>
      <c r="D4043" s="381">
        <v>51.58</v>
      </c>
    </row>
    <row r="4044" spans="1:4" s="380" customFormat="1" ht="12.75" x14ac:dyDescent="0.2">
      <c r="A4044" s="380">
        <v>1114</v>
      </c>
      <c r="B4044" s="380" t="s">
        <v>10181</v>
      </c>
      <c r="C4044" s="380" t="s">
        <v>6465</v>
      </c>
      <c r="D4044" s="381">
        <v>61.45</v>
      </c>
    </row>
    <row r="4045" spans="1:4" s="380" customFormat="1" ht="12.75" x14ac:dyDescent="0.2">
      <c r="A4045" s="380">
        <v>40873</v>
      </c>
      <c r="B4045" s="380" t="s">
        <v>10182</v>
      </c>
      <c r="C4045" s="380" t="s">
        <v>6465</v>
      </c>
      <c r="D4045" s="381">
        <v>48.09</v>
      </c>
    </row>
    <row r="4046" spans="1:4" s="380" customFormat="1" ht="12.75" x14ac:dyDescent="0.2">
      <c r="A4046" s="380">
        <v>20214</v>
      </c>
      <c r="B4046" s="380" t="s">
        <v>10183</v>
      </c>
      <c r="C4046" s="380" t="s">
        <v>6446</v>
      </c>
      <c r="D4046" s="381">
        <v>45.16</v>
      </c>
    </row>
    <row r="4047" spans="1:4" s="380" customFormat="1" ht="12.75" x14ac:dyDescent="0.2">
      <c r="A4047" s="380">
        <v>11064</v>
      </c>
      <c r="B4047" s="380" t="s">
        <v>10184</v>
      </c>
      <c r="C4047" s="380" t="s">
        <v>6446</v>
      </c>
      <c r="D4047" s="381">
        <v>19.149999999999999</v>
      </c>
    </row>
    <row r="4048" spans="1:4" s="380" customFormat="1" ht="12.75" x14ac:dyDescent="0.2">
      <c r="A4048" s="380">
        <v>7237</v>
      </c>
      <c r="B4048" s="380" t="s">
        <v>10185</v>
      </c>
      <c r="C4048" s="380" t="s">
        <v>6446</v>
      </c>
      <c r="D4048" s="381">
        <v>26.12</v>
      </c>
    </row>
    <row r="4049" spans="1:4" s="380" customFormat="1" ht="12.75" x14ac:dyDescent="0.2">
      <c r="A4049" s="380">
        <v>11757</v>
      </c>
      <c r="B4049" s="380" t="s">
        <v>10186</v>
      </c>
      <c r="C4049" s="380" t="s">
        <v>6446</v>
      </c>
      <c r="D4049" s="381">
        <v>20.95</v>
      </c>
    </row>
    <row r="4050" spans="1:4" s="380" customFormat="1" ht="12.75" x14ac:dyDescent="0.2">
      <c r="A4050" s="380">
        <v>11758</v>
      </c>
      <c r="B4050" s="380" t="s">
        <v>10187</v>
      </c>
      <c r="C4050" s="380" t="s">
        <v>6446</v>
      </c>
      <c r="D4050" s="381">
        <v>52.9</v>
      </c>
    </row>
    <row r="4051" spans="1:4" s="380" customFormat="1" ht="12.75" x14ac:dyDescent="0.2">
      <c r="A4051" s="380">
        <v>37526</v>
      </c>
      <c r="B4051" s="380" t="s">
        <v>10188</v>
      </c>
      <c r="C4051" s="380" t="s">
        <v>6446</v>
      </c>
      <c r="D4051" s="381">
        <v>3.92</v>
      </c>
    </row>
    <row r="4052" spans="1:4" s="380" customFormat="1" ht="12.75" x14ac:dyDescent="0.2">
      <c r="A4052" s="380">
        <v>6076</v>
      </c>
      <c r="B4052" s="380" t="s">
        <v>10189</v>
      </c>
      <c r="C4052" s="380" t="s">
        <v>6624</v>
      </c>
      <c r="D4052" s="381">
        <v>55.19</v>
      </c>
    </row>
    <row r="4053" spans="1:4" s="380" customFormat="1" ht="12.75" x14ac:dyDescent="0.2">
      <c r="A4053" s="380">
        <v>13109</v>
      </c>
      <c r="B4053" s="380" t="s">
        <v>10190</v>
      </c>
      <c r="C4053" s="380" t="s">
        <v>6446</v>
      </c>
      <c r="D4053" s="381">
        <v>262.92</v>
      </c>
    </row>
    <row r="4054" spans="1:4" s="380" customFormat="1" ht="12.75" x14ac:dyDescent="0.2">
      <c r="A4054" s="380">
        <v>13110</v>
      </c>
      <c r="B4054" s="380" t="s">
        <v>10191</v>
      </c>
      <c r="C4054" s="380" t="s">
        <v>6446</v>
      </c>
      <c r="D4054" s="381">
        <v>346.01</v>
      </c>
    </row>
    <row r="4055" spans="1:4" s="380" customFormat="1" ht="12.75" x14ac:dyDescent="0.2">
      <c r="A4055" s="380">
        <v>7581</v>
      </c>
      <c r="B4055" s="380" t="s">
        <v>10192</v>
      </c>
      <c r="C4055" s="380" t="s">
        <v>6446</v>
      </c>
      <c r="D4055" s="381">
        <v>4.45</v>
      </c>
    </row>
    <row r="4056" spans="1:4" s="380" customFormat="1" ht="12.75" x14ac:dyDescent="0.2">
      <c r="A4056" s="380">
        <v>4509</v>
      </c>
      <c r="B4056" s="380" t="s">
        <v>10193</v>
      </c>
      <c r="C4056" s="380" t="s">
        <v>6465</v>
      </c>
      <c r="D4056" s="381">
        <v>4.2300000000000004</v>
      </c>
    </row>
    <row r="4057" spans="1:4" s="380" customFormat="1" ht="12.75" x14ac:dyDescent="0.2">
      <c r="A4057" s="380">
        <v>4512</v>
      </c>
      <c r="B4057" s="380" t="s">
        <v>10194</v>
      </c>
      <c r="C4057" s="380" t="s">
        <v>6465</v>
      </c>
      <c r="D4057" s="381">
        <v>2.02</v>
      </c>
    </row>
    <row r="4058" spans="1:4" s="380" customFormat="1" ht="12.75" x14ac:dyDescent="0.2">
      <c r="A4058" s="380">
        <v>4517</v>
      </c>
      <c r="B4058" s="380" t="s">
        <v>10195</v>
      </c>
      <c r="C4058" s="380" t="s">
        <v>6465</v>
      </c>
      <c r="D4058" s="381">
        <v>2.92</v>
      </c>
    </row>
    <row r="4059" spans="1:4" s="380" customFormat="1" ht="12.75" x14ac:dyDescent="0.2">
      <c r="A4059" s="380">
        <v>20206</v>
      </c>
      <c r="B4059" s="380" t="s">
        <v>13203</v>
      </c>
      <c r="C4059" s="380" t="s">
        <v>6465</v>
      </c>
      <c r="D4059" s="381">
        <v>10.17</v>
      </c>
    </row>
    <row r="4060" spans="1:4" s="380" customFormat="1" ht="12.75" x14ac:dyDescent="0.2">
      <c r="A4060" s="380">
        <v>4460</v>
      </c>
      <c r="B4060" s="380" t="s">
        <v>13204</v>
      </c>
      <c r="C4060" s="380" t="s">
        <v>6465</v>
      </c>
      <c r="D4060" s="381">
        <v>10.44</v>
      </c>
    </row>
    <row r="4061" spans="1:4" s="380" customFormat="1" ht="12.75" x14ac:dyDescent="0.2">
      <c r="A4061" s="380">
        <v>4417</v>
      </c>
      <c r="B4061" s="380" t="s">
        <v>13205</v>
      </c>
      <c r="C4061" s="380" t="s">
        <v>6465</v>
      </c>
      <c r="D4061" s="381">
        <v>8.0500000000000007</v>
      </c>
    </row>
    <row r="4062" spans="1:4" s="380" customFormat="1" ht="12.75" x14ac:dyDescent="0.2">
      <c r="A4062" s="380">
        <v>4415</v>
      </c>
      <c r="B4062" s="380" t="s">
        <v>13206</v>
      </c>
      <c r="C4062" s="380" t="s">
        <v>6465</v>
      </c>
      <c r="D4062" s="381">
        <v>5.59</v>
      </c>
    </row>
    <row r="4063" spans="1:4" s="380" customFormat="1" ht="12.75" x14ac:dyDescent="0.2">
      <c r="A4063" s="380">
        <v>37373</v>
      </c>
      <c r="B4063" s="380" t="s">
        <v>10196</v>
      </c>
      <c r="C4063" s="380" t="s">
        <v>6456</v>
      </c>
      <c r="D4063" s="381">
        <v>0.06</v>
      </c>
    </row>
    <row r="4064" spans="1:4" s="380" customFormat="1" ht="12.75" x14ac:dyDescent="0.2">
      <c r="A4064" s="380">
        <v>40864</v>
      </c>
      <c r="B4064" s="380" t="s">
        <v>10197</v>
      </c>
      <c r="C4064" s="380" t="s">
        <v>6627</v>
      </c>
      <c r="D4064" s="381">
        <v>11.13</v>
      </c>
    </row>
    <row r="4065" spans="1:4" s="380" customFormat="1" ht="12.75" x14ac:dyDescent="0.2">
      <c r="A4065" s="380">
        <v>4734</v>
      </c>
      <c r="B4065" s="380" t="s">
        <v>10198</v>
      </c>
      <c r="C4065" s="380" t="s">
        <v>6624</v>
      </c>
      <c r="D4065" s="381">
        <v>174.2</v>
      </c>
    </row>
    <row r="4066" spans="1:4" s="380" customFormat="1" ht="12.75" x14ac:dyDescent="0.2">
      <c r="A4066" s="380">
        <v>6085</v>
      </c>
      <c r="B4066" s="380" t="s">
        <v>15169</v>
      </c>
      <c r="C4066" s="380" t="s">
        <v>6445</v>
      </c>
      <c r="D4066" s="381">
        <v>9.1</v>
      </c>
    </row>
    <row r="4067" spans="1:4" s="380" customFormat="1" ht="12.75" x14ac:dyDescent="0.2">
      <c r="A4067" s="380">
        <v>38396</v>
      </c>
      <c r="B4067" s="380" t="s">
        <v>10199</v>
      </c>
      <c r="C4067" s="380" t="s">
        <v>6446</v>
      </c>
      <c r="D4067" s="381">
        <v>536.44000000000005</v>
      </c>
    </row>
    <row r="4068" spans="1:4" s="380" customFormat="1" ht="12.75" x14ac:dyDescent="0.2">
      <c r="A4068" s="380">
        <v>11622</v>
      </c>
      <c r="B4068" s="380" t="s">
        <v>10200</v>
      </c>
      <c r="C4068" s="380" t="s">
        <v>6462</v>
      </c>
      <c r="D4068" s="381">
        <v>74.599999999999994</v>
      </c>
    </row>
    <row r="4069" spans="1:4" s="380" customFormat="1" ht="12.75" x14ac:dyDescent="0.2">
      <c r="A4069" s="380">
        <v>43143</v>
      </c>
      <c r="B4069" s="380" t="s">
        <v>10201</v>
      </c>
      <c r="C4069" s="380" t="s">
        <v>6445</v>
      </c>
      <c r="D4069" s="381">
        <v>28.17</v>
      </c>
    </row>
    <row r="4070" spans="1:4" s="380" customFormat="1" ht="12.75" x14ac:dyDescent="0.2">
      <c r="A4070" s="380">
        <v>7317</v>
      </c>
      <c r="B4070" s="380" t="s">
        <v>10202</v>
      </c>
      <c r="C4070" s="380" t="s">
        <v>6462</v>
      </c>
      <c r="D4070" s="381">
        <v>33.950000000000003</v>
      </c>
    </row>
    <row r="4071" spans="1:4" s="380" customFormat="1" ht="12.75" x14ac:dyDescent="0.2">
      <c r="A4071" s="380">
        <v>142</v>
      </c>
      <c r="B4071" s="380" t="s">
        <v>10203</v>
      </c>
      <c r="C4071" s="380" t="s">
        <v>10204</v>
      </c>
      <c r="D4071" s="381">
        <v>35.200000000000003</v>
      </c>
    </row>
    <row r="4072" spans="1:4" s="380" customFormat="1" ht="12.75" x14ac:dyDescent="0.2">
      <c r="A4072" s="380">
        <v>43142</v>
      </c>
      <c r="B4072" s="380" t="s">
        <v>10205</v>
      </c>
      <c r="C4072" s="380" t="s">
        <v>6445</v>
      </c>
      <c r="D4072" s="381">
        <v>159.9</v>
      </c>
    </row>
    <row r="4073" spans="1:4" s="380" customFormat="1" ht="12.75" x14ac:dyDescent="0.2">
      <c r="A4073" s="380">
        <v>38123</v>
      </c>
      <c r="B4073" s="380" t="s">
        <v>10206</v>
      </c>
      <c r="C4073" s="380" t="s">
        <v>6462</v>
      </c>
      <c r="D4073" s="381">
        <v>57.53</v>
      </c>
    </row>
    <row r="4074" spans="1:4" s="380" customFormat="1" ht="12.75" x14ac:dyDescent="0.2">
      <c r="A4074" s="380">
        <v>42701</v>
      </c>
      <c r="B4074" s="380" t="s">
        <v>10207</v>
      </c>
      <c r="C4074" s="380" t="s">
        <v>6446</v>
      </c>
      <c r="D4074" s="381">
        <v>54.38</v>
      </c>
    </row>
    <row r="4075" spans="1:4" s="380" customFormat="1" ht="12.75" x14ac:dyDescent="0.2">
      <c r="A4075" s="380">
        <v>42702</v>
      </c>
      <c r="B4075" s="380" t="s">
        <v>10208</v>
      </c>
      <c r="C4075" s="380" t="s">
        <v>6446</v>
      </c>
      <c r="D4075" s="381">
        <v>96.62</v>
      </c>
    </row>
    <row r="4076" spans="1:4" s="380" customFormat="1" ht="12.75" x14ac:dyDescent="0.2">
      <c r="A4076" s="380">
        <v>37955</v>
      </c>
      <c r="B4076" s="380" t="s">
        <v>10209</v>
      </c>
      <c r="C4076" s="380" t="s">
        <v>6446</v>
      </c>
      <c r="D4076" s="381">
        <v>125.22</v>
      </c>
    </row>
    <row r="4077" spans="1:4" s="380" customFormat="1" ht="12.75" x14ac:dyDescent="0.2">
      <c r="A4077" s="380">
        <v>42699</v>
      </c>
      <c r="B4077" s="380" t="s">
        <v>10210</v>
      </c>
      <c r="C4077" s="380" t="s">
        <v>6446</v>
      </c>
      <c r="D4077" s="381">
        <v>33.21</v>
      </c>
    </row>
    <row r="4078" spans="1:4" s="380" customFormat="1" ht="12.75" x14ac:dyDescent="0.2">
      <c r="A4078" s="380">
        <v>42700</v>
      </c>
      <c r="B4078" s="380" t="s">
        <v>10211</v>
      </c>
      <c r="C4078" s="380" t="s">
        <v>6446</v>
      </c>
      <c r="D4078" s="381">
        <v>94.69</v>
      </c>
    </row>
    <row r="4079" spans="1:4" s="380" customFormat="1" ht="12.75" x14ac:dyDescent="0.2">
      <c r="A4079" s="380">
        <v>37743</v>
      </c>
      <c r="B4079" s="380" t="s">
        <v>10212</v>
      </c>
      <c r="C4079" s="380" t="s">
        <v>6446</v>
      </c>
      <c r="D4079" s="382">
        <v>202080.27</v>
      </c>
    </row>
    <row r="4080" spans="1:4" s="380" customFormat="1" ht="12.75" x14ac:dyDescent="0.2">
      <c r="A4080" s="380">
        <v>37744</v>
      </c>
      <c r="B4080" s="380" t="s">
        <v>10213</v>
      </c>
      <c r="C4080" s="380" t="s">
        <v>6446</v>
      </c>
      <c r="D4080" s="382">
        <v>237608.39</v>
      </c>
    </row>
    <row r="4081" spans="1:4" s="380" customFormat="1" ht="12.75" x14ac:dyDescent="0.2">
      <c r="A4081" s="380">
        <v>37741</v>
      </c>
      <c r="B4081" s="380" t="s">
        <v>10214</v>
      </c>
      <c r="C4081" s="380" t="s">
        <v>6446</v>
      </c>
      <c r="D4081" s="382">
        <v>183750.49</v>
      </c>
    </row>
    <row r="4082" spans="1:4" s="380" customFormat="1" ht="12.75" x14ac:dyDescent="0.2">
      <c r="A4082" s="380">
        <v>39396</v>
      </c>
      <c r="B4082" s="380" t="s">
        <v>10215</v>
      </c>
      <c r="C4082" s="380" t="s">
        <v>6446</v>
      </c>
      <c r="D4082" s="381">
        <v>43.74</v>
      </c>
    </row>
    <row r="4083" spans="1:4" s="380" customFormat="1" ht="12.75" x14ac:dyDescent="0.2">
      <c r="A4083" s="380">
        <v>39392</v>
      </c>
      <c r="B4083" s="380" t="s">
        <v>10216</v>
      </c>
      <c r="C4083" s="380" t="s">
        <v>6446</v>
      </c>
      <c r="D4083" s="381">
        <v>49.34</v>
      </c>
    </row>
    <row r="4084" spans="1:4" s="380" customFormat="1" ht="12.75" x14ac:dyDescent="0.2">
      <c r="A4084" s="380">
        <v>39393</v>
      </c>
      <c r="B4084" s="380" t="s">
        <v>10217</v>
      </c>
      <c r="C4084" s="380" t="s">
        <v>6446</v>
      </c>
      <c r="D4084" s="381">
        <v>30.51</v>
      </c>
    </row>
    <row r="4085" spans="1:4" s="380" customFormat="1" ht="12.75" x14ac:dyDescent="0.2">
      <c r="A4085" s="380">
        <v>39394</v>
      </c>
      <c r="B4085" s="380" t="s">
        <v>10218</v>
      </c>
      <c r="C4085" s="380" t="s">
        <v>6446</v>
      </c>
      <c r="D4085" s="381">
        <v>34.340000000000003</v>
      </c>
    </row>
    <row r="4086" spans="1:4" s="380" customFormat="1" ht="12.75" x14ac:dyDescent="0.2">
      <c r="A4086" s="380">
        <v>39395</v>
      </c>
      <c r="B4086" s="380" t="s">
        <v>10219</v>
      </c>
      <c r="C4086" s="380" t="s">
        <v>6446</v>
      </c>
      <c r="D4086" s="381">
        <v>31.94</v>
      </c>
    </row>
    <row r="4087" spans="1:4" s="380" customFormat="1" ht="12.75" x14ac:dyDescent="0.2">
      <c r="A4087" s="380">
        <v>14618</v>
      </c>
      <c r="B4087" s="380" t="s">
        <v>10220</v>
      </c>
      <c r="C4087" s="380" t="s">
        <v>6446</v>
      </c>
      <c r="D4087" s="382">
        <v>1115.3</v>
      </c>
    </row>
    <row r="4088" spans="1:4" s="380" customFormat="1" ht="12.75" x14ac:dyDescent="0.2">
      <c r="A4088" s="380">
        <v>40269</v>
      </c>
      <c r="B4088" s="380" t="s">
        <v>10221</v>
      </c>
      <c r="C4088" s="380" t="s">
        <v>6446</v>
      </c>
      <c r="D4088" s="382">
        <v>4493.47</v>
      </c>
    </row>
    <row r="4089" spans="1:4" s="380" customFormat="1" ht="12.75" x14ac:dyDescent="0.2">
      <c r="A4089" s="380">
        <v>6110</v>
      </c>
      <c r="B4089" s="380" t="s">
        <v>10222</v>
      </c>
      <c r="C4089" s="380" t="s">
        <v>6456</v>
      </c>
      <c r="D4089" s="381">
        <v>17.52</v>
      </c>
    </row>
    <row r="4090" spans="1:4" s="380" customFormat="1" ht="12.75" x14ac:dyDescent="0.2">
      <c r="A4090" s="380">
        <v>40910</v>
      </c>
      <c r="B4090" s="380" t="s">
        <v>10223</v>
      </c>
      <c r="C4090" s="380" t="s">
        <v>6627</v>
      </c>
      <c r="D4090" s="382">
        <v>3122</v>
      </c>
    </row>
    <row r="4091" spans="1:4" s="380" customFormat="1" ht="12.75" x14ac:dyDescent="0.2">
      <c r="A4091" s="380">
        <v>6111</v>
      </c>
      <c r="B4091" s="380" t="s">
        <v>10224</v>
      </c>
      <c r="C4091" s="380" t="s">
        <v>6456</v>
      </c>
      <c r="D4091" s="381">
        <v>11.43</v>
      </c>
    </row>
    <row r="4092" spans="1:4" s="380" customFormat="1" ht="12.75" x14ac:dyDescent="0.2">
      <c r="A4092" s="380">
        <v>41084</v>
      </c>
      <c r="B4092" s="380" t="s">
        <v>10225</v>
      </c>
      <c r="C4092" s="380" t="s">
        <v>6627</v>
      </c>
      <c r="D4092" s="382">
        <v>2036.91</v>
      </c>
    </row>
    <row r="4093" spans="1:4" s="380" customFormat="1" ht="12.75" x14ac:dyDescent="0.2">
      <c r="A4093" s="380">
        <v>25950</v>
      </c>
      <c r="B4093" s="380" t="s">
        <v>10226</v>
      </c>
      <c r="C4093" s="380" t="s">
        <v>6624</v>
      </c>
      <c r="D4093" s="381">
        <v>31.87</v>
      </c>
    </row>
    <row r="4094" spans="1:4" s="380" customFormat="1" ht="12.75" x14ac:dyDescent="0.2">
      <c r="A4094" s="380">
        <v>38637</v>
      </c>
      <c r="B4094" s="380" t="s">
        <v>10227</v>
      </c>
      <c r="C4094" s="380" t="s">
        <v>6446</v>
      </c>
      <c r="D4094" s="381">
        <v>204.8</v>
      </c>
    </row>
    <row r="4095" spans="1:4" s="380" customFormat="1" ht="12.75" x14ac:dyDescent="0.2">
      <c r="A4095" s="380">
        <v>6150</v>
      </c>
      <c r="B4095" s="380" t="s">
        <v>10228</v>
      </c>
      <c r="C4095" s="380" t="s">
        <v>6446</v>
      </c>
      <c r="D4095" s="381">
        <v>207.3</v>
      </c>
    </row>
    <row r="4096" spans="1:4" s="380" customFormat="1" ht="12.75" x14ac:dyDescent="0.2">
      <c r="A4096" s="380">
        <v>6136</v>
      </c>
      <c r="B4096" s="380" t="s">
        <v>10229</v>
      </c>
      <c r="C4096" s="380" t="s">
        <v>6446</v>
      </c>
      <c r="D4096" s="381">
        <v>162.94999999999999</v>
      </c>
    </row>
    <row r="4097" spans="1:4" s="380" customFormat="1" ht="12.75" x14ac:dyDescent="0.2">
      <c r="A4097" s="380">
        <v>38638</v>
      </c>
      <c r="B4097" s="380" t="s">
        <v>10230</v>
      </c>
      <c r="C4097" s="380" t="s">
        <v>6446</v>
      </c>
      <c r="D4097" s="381">
        <v>172.57</v>
      </c>
    </row>
    <row r="4098" spans="1:4" s="380" customFormat="1" ht="12.75" x14ac:dyDescent="0.2">
      <c r="A4098" s="380">
        <v>20262</v>
      </c>
      <c r="B4098" s="380" t="s">
        <v>10231</v>
      </c>
      <c r="C4098" s="380" t="s">
        <v>6446</v>
      </c>
      <c r="D4098" s="381">
        <v>11.03</v>
      </c>
    </row>
    <row r="4099" spans="1:4" s="380" customFormat="1" ht="12.75" x14ac:dyDescent="0.2">
      <c r="A4099" s="380">
        <v>6148</v>
      </c>
      <c r="B4099" s="380" t="s">
        <v>10232</v>
      </c>
      <c r="C4099" s="380" t="s">
        <v>6446</v>
      </c>
      <c r="D4099" s="381">
        <v>8.9499999999999993</v>
      </c>
    </row>
    <row r="4100" spans="1:4" s="380" customFormat="1" ht="12.75" x14ac:dyDescent="0.2">
      <c r="A4100" s="380">
        <v>6145</v>
      </c>
      <c r="B4100" s="380" t="s">
        <v>10233</v>
      </c>
      <c r="C4100" s="380" t="s">
        <v>6446</v>
      </c>
      <c r="D4100" s="381">
        <v>16.059999999999999</v>
      </c>
    </row>
    <row r="4101" spans="1:4" s="380" customFormat="1" ht="12.75" x14ac:dyDescent="0.2">
      <c r="A4101" s="380">
        <v>6149</v>
      </c>
      <c r="B4101" s="380" t="s">
        <v>10234</v>
      </c>
      <c r="C4101" s="380" t="s">
        <v>6446</v>
      </c>
      <c r="D4101" s="381">
        <v>15.16</v>
      </c>
    </row>
    <row r="4102" spans="1:4" s="380" customFormat="1" ht="12.75" x14ac:dyDescent="0.2">
      <c r="A4102" s="380">
        <v>6146</v>
      </c>
      <c r="B4102" s="380" t="s">
        <v>10235</v>
      </c>
      <c r="C4102" s="380" t="s">
        <v>6446</v>
      </c>
      <c r="D4102" s="381">
        <v>16.09</v>
      </c>
    </row>
    <row r="4103" spans="1:4" s="380" customFormat="1" ht="12.75" x14ac:dyDescent="0.2">
      <c r="A4103" s="380">
        <v>26026</v>
      </c>
      <c r="B4103" s="380" t="s">
        <v>10236</v>
      </c>
      <c r="C4103" s="380" t="s">
        <v>6462</v>
      </c>
      <c r="D4103" s="381">
        <v>2.96</v>
      </c>
    </row>
    <row r="4104" spans="1:4" s="380" customFormat="1" ht="12.75" x14ac:dyDescent="0.2">
      <c r="A4104" s="380">
        <v>39961</v>
      </c>
      <c r="B4104" s="380" t="s">
        <v>10237</v>
      </c>
      <c r="C4104" s="380" t="s">
        <v>6446</v>
      </c>
      <c r="D4104" s="381">
        <v>23.26</v>
      </c>
    </row>
    <row r="4105" spans="1:4" s="380" customFormat="1" ht="12.75" x14ac:dyDescent="0.2">
      <c r="A4105" s="380">
        <v>42433</v>
      </c>
      <c r="B4105" s="380" t="s">
        <v>10238</v>
      </c>
      <c r="C4105" s="380" t="s">
        <v>6446</v>
      </c>
      <c r="D4105" s="382">
        <v>3669.38</v>
      </c>
    </row>
    <row r="4106" spans="1:4" s="380" customFormat="1" ht="12.75" x14ac:dyDescent="0.2">
      <c r="A4106" s="380">
        <v>42434</v>
      </c>
      <c r="B4106" s="380" t="s">
        <v>10239</v>
      </c>
      <c r="C4106" s="380" t="s">
        <v>6446</v>
      </c>
      <c r="D4106" s="382">
        <v>3965.3</v>
      </c>
    </row>
    <row r="4107" spans="1:4" s="380" customFormat="1" ht="12.75" x14ac:dyDescent="0.2">
      <c r="A4107" s="380">
        <v>42435</v>
      </c>
      <c r="B4107" s="380" t="s">
        <v>10240</v>
      </c>
      <c r="C4107" s="380" t="s">
        <v>6446</v>
      </c>
      <c r="D4107" s="382">
        <v>1977.35</v>
      </c>
    </row>
    <row r="4108" spans="1:4" s="380" customFormat="1" ht="12.75" x14ac:dyDescent="0.2">
      <c r="A4108" s="380">
        <v>38061</v>
      </c>
      <c r="B4108" s="380" t="s">
        <v>10241</v>
      </c>
      <c r="C4108" s="380" t="s">
        <v>6446</v>
      </c>
      <c r="D4108" s="381">
        <v>36.659999999999997</v>
      </c>
    </row>
    <row r="4109" spans="1:4" s="380" customFormat="1" ht="12.75" x14ac:dyDescent="0.2">
      <c r="A4109" s="380">
        <v>20250</v>
      </c>
      <c r="B4109" s="380" t="s">
        <v>10242</v>
      </c>
      <c r="C4109" s="380" t="s">
        <v>6462</v>
      </c>
      <c r="D4109" s="381">
        <v>17.649999999999999</v>
      </c>
    </row>
    <row r="4110" spans="1:4" s="380" customFormat="1" ht="12.75" x14ac:dyDescent="0.2">
      <c r="A4110" s="380">
        <v>13388</v>
      </c>
      <c r="B4110" s="380" t="s">
        <v>10243</v>
      </c>
      <c r="C4110" s="380" t="s">
        <v>6462</v>
      </c>
      <c r="D4110" s="381">
        <v>114.31</v>
      </c>
    </row>
    <row r="4111" spans="1:4" s="380" customFormat="1" ht="12.75" x14ac:dyDescent="0.2">
      <c r="A4111" s="380">
        <v>39914</v>
      </c>
      <c r="B4111" s="380" t="s">
        <v>10244</v>
      </c>
      <c r="C4111" s="380" t="s">
        <v>6462</v>
      </c>
      <c r="D4111" s="381">
        <v>273.60000000000002</v>
      </c>
    </row>
    <row r="4112" spans="1:4" s="380" customFormat="1" ht="12.75" x14ac:dyDescent="0.2">
      <c r="A4112" s="380">
        <v>12732</v>
      </c>
      <c r="B4112" s="380" t="s">
        <v>10245</v>
      </c>
      <c r="C4112" s="380" t="s">
        <v>6446</v>
      </c>
      <c r="D4112" s="381">
        <v>315.69</v>
      </c>
    </row>
    <row r="4113" spans="1:4" s="380" customFormat="1" ht="12.75" x14ac:dyDescent="0.2">
      <c r="A4113" s="380">
        <v>6160</v>
      </c>
      <c r="B4113" s="380" t="s">
        <v>10246</v>
      </c>
      <c r="C4113" s="380" t="s">
        <v>6456</v>
      </c>
      <c r="D4113" s="381">
        <v>17.52</v>
      </c>
    </row>
    <row r="4114" spans="1:4" s="380" customFormat="1" ht="12.75" x14ac:dyDescent="0.2">
      <c r="A4114" s="380">
        <v>41087</v>
      </c>
      <c r="B4114" s="380" t="s">
        <v>10247</v>
      </c>
      <c r="C4114" s="380" t="s">
        <v>6627</v>
      </c>
      <c r="D4114" s="382">
        <v>3122</v>
      </c>
    </row>
    <row r="4115" spans="1:4" s="380" customFormat="1" ht="12.75" x14ac:dyDescent="0.2">
      <c r="A4115" s="380">
        <v>6166</v>
      </c>
      <c r="B4115" s="380" t="s">
        <v>10248</v>
      </c>
      <c r="C4115" s="380" t="s">
        <v>6456</v>
      </c>
      <c r="D4115" s="381">
        <v>19.55</v>
      </c>
    </row>
    <row r="4116" spans="1:4" s="380" customFormat="1" ht="12.75" x14ac:dyDescent="0.2">
      <c r="A4116" s="380">
        <v>41088</v>
      </c>
      <c r="B4116" s="380" t="s">
        <v>10249</v>
      </c>
      <c r="C4116" s="380" t="s">
        <v>6627</v>
      </c>
      <c r="D4116" s="382">
        <v>3485.37</v>
      </c>
    </row>
    <row r="4117" spans="1:4" s="380" customFormat="1" ht="12.75" x14ac:dyDescent="0.2">
      <c r="A4117" s="380">
        <v>20232</v>
      </c>
      <c r="B4117" s="380" t="s">
        <v>10250</v>
      </c>
      <c r="C4117" s="380" t="s">
        <v>6465</v>
      </c>
      <c r="D4117" s="381">
        <v>80.06</v>
      </c>
    </row>
    <row r="4118" spans="1:4" s="380" customFormat="1" ht="12.75" x14ac:dyDescent="0.2">
      <c r="A4118" s="380">
        <v>10856</v>
      </c>
      <c r="B4118" s="380" t="s">
        <v>10251</v>
      </c>
      <c r="C4118" s="380" t="s">
        <v>6465</v>
      </c>
      <c r="D4118" s="381">
        <v>84.17</v>
      </c>
    </row>
    <row r="4119" spans="1:4" s="380" customFormat="1" ht="12.75" x14ac:dyDescent="0.2">
      <c r="A4119" s="380">
        <v>4828</v>
      </c>
      <c r="B4119" s="380" t="s">
        <v>10252</v>
      </c>
      <c r="C4119" s="380" t="s">
        <v>6465</v>
      </c>
      <c r="D4119" s="381">
        <v>40.51</v>
      </c>
    </row>
    <row r="4120" spans="1:4" s="380" customFormat="1" ht="12.75" x14ac:dyDescent="0.2">
      <c r="A4120" s="380">
        <v>20249</v>
      </c>
      <c r="B4120" s="380" t="s">
        <v>10253</v>
      </c>
      <c r="C4120" s="380" t="s">
        <v>6465</v>
      </c>
      <c r="D4120" s="381">
        <v>22.18</v>
      </c>
    </row>
    <row r="4121" spans="1:4" s="380" customFormat="1" ht="12.75" x14ac:dyDescent="0.2">
      <c r="A4121" s="380">
        <v>11609</v>
      </c>
      <c r="B4121" s="380" t="s">
        <v>10254</v>
      </c>
      <c r="C4121" s="380" t="s">
        <v>6445</v>
      </c>
      <c r="D4121" s="381">
        <v>12.39</v>
      </c>
    </row>
    <row r="4122" spans="1:4" s="380" customFormat="1" ht="12.75" x14ac:dyDescent="0.2">
      <c r="A4122" s="380">
        <v>20083</v>
      </c>
      <c r="B4122" s="380" t="s">
        <v>15170</v>
      </c>
      <c r="C4122" s="380" t="s">
        <v>6446</v>
      </c>
      <c r="D4122" s="381">
        <v>75.84</v>
      </c>
    </row>
    <row r="4123" spans="1:4" s="380" customFormat="1" ht="12.75" x14ac:dyDescent="0.2">
      <c r="A4123" s="380">
        <v>10691</v>
      </c>
      <c r="B4123" s="380" t="s">
        <v>10255</v>
      </c>
      <c r="C4123" s="380" t="s">
        <v>6445</v>
      </c>
      <c r="D4123" s="381">
        <v>52.02</v>
      </c>
    </row>
    <row r="4124" spans="1:4" s="380" customFormat="1" ht="12.75" x14ac:dyDescent="0.2">
      <c r="A4124" s="380">
        <v>12295</v>
      </c>
      <c r="B4124" s="380" t="s">
        <v>10256</v>
      </c>
      <c r="C4124" s="380" t="s">
        <v>6446</v>
      </c>
      <c r="D4124" s="381">
        <v>2.69</v>
      </c>
    </row>
    <row r="4125" spans="1:4" s="380" customFormat="1" ht="12.75" x14ac:dyDescent="0.2">
      <c r="A4125" s="380">
        <v>12296</v>
      </c>
      <c r="B4125" s="380" t="s">
        <v>10257</v>
      </c>
      <c r="C4125" s="380" t="s">
        <v>6446</v>
      </c>
      <c r="D4125" s="381">
        <v>3.48</v>
      </c>
    </row>
    <row r="4126" spans="1:4" s="380" customFormat="1" ht="12.75" x14ac:dyDescent="0.2">
      <c r="A4126" s="380">
        <v>12294</v>
      </c>
      <c r="B4126" s="380" t="s">
        <v>10258</v>
      </c>
      <c r="C4126" s="380" t="s">
        <v>6446</v>
      </c>
      <c r="D4126" s="381">
        <v>8.35</v>
      </c>
    </row>
    <row r="4127" spans="1:4" s="380" customFormat="1" ht="12.75" x14ac:dyDescent="0.2">
      <c r="A4127" s="380">
        <v>14543</v>
      </c>
      <c r="B4127" s="380" t="s">
        <v>10259</v>
      </c>
      <c r="C4127" s="380" t="s">
        <v>6446</v>
      </c>
      <c r="D4127" s="381">
        <v>5.96</v>
      </c>
    </row>
    <row r="4128" spans="1:4" s="380" customFormat="1" ht="12.75" x14ac:dyDescent="0.2">
      <c r="A4128" s="380">
        <v>13329</v>
      </c>
      <c r="B4128" s="380" t="s">
        <v>10260</v>
      </c>
      <c r="C4128" s="380" t="s">
        <v>6446</v>
      </c>
      <c r="D4128" s="381">
        <v>3.5</v>
      </c>
    </row>
    <row r="4129" spans="1:4" s="380" customFormat="1" ht="12.75" x14ac:dyDescent="0.2">
      <c r="A4129" s="380">
        <v>21044</v>
      </c>
      <c r="B4129" s="380" t="s">
        <v>10261</v>
      </c>
      <c r="C4129" s="380" t="s">
        <v>6446</v>
      </c>
      <c r="D4129" s="381">
        <v>29.63</v>
      </c>
    </row>
    <row r="4130" spans="1:4" s="380" customFormat="1" ht="12.75" x14ac:dyDescent="0.2">
      <c r="A4130" s="380">
        <v>21045</v>
      </c>
      <c r="B4130" s="380" t="s">
        <v>10262</v>
      </c>
      <c r="C4130" s="380" t="s">
        <v>6446</v>
      </c>
      <c r="D4130" s="381">
        <v>40.590000000000003</v>
      </c>
    </row>
    <row r="4131" spans="1:4" s="380" customFormat="1" ht="12.75" x14ac:dyDescent="0.2">
      <c r="A4131" s="380">
        <v>21040</v>
      </c>
      <c r="B4131" s="380" t="s">
        <v>10263</v>
      </c>
      <c r="C4131" s="380" t="s">
        <v>6446</v>
      </c>
      <c r="D4131" s="381">
        <v>29</v>
      </c>
    </row>
    <row r="4132" spans="1:4" s="380" customFormat="1" ht="12.75" x14ac:dyDescent="0.2">
      <c r="A4132" s="380">
        <v>21041</v>
      </c>
      <c r="B4132" s="380" t="s">
        <v>10264</v>
      </c>
      <c r="C4132" s="380" t="s">
        <v>6446</v>
      </c>
      <c r="D4132" s="381">
        <v>35</v>
      </c>
    </row>
    <row r="4133" spans="1:4" s="380" customFormat="1" ht="12.75" x14ac:dyDescent="0.2">
      <c r="A4133" s="380">
        <v>21047</v>
      </c>
      <c r="B4133" s="380" t="s">
        <v>10265</v>
      </c>
      <c r="C4133" s="380" t="s">
        <v>6446</v>
      </c>
      <c r="D4133" s="381">
        <v>43.69</v>
      </c>
    </row>
    <row r="4134" spans="1:4" s="380" customFormat="1" ht="12.75" x14ac:dyDescent="0.2">
      <c r="A4134" s="380">
        <v>21043</v>
      </c>
      <c r="B4134" s="380" t="s">
        <v>10266</v>
      </c>
      <c r="C4134" s="380" t="s">
        <v>6446</v>
      </c>
      <c r="D4134" s="381">
        <v>42.54</v>
      </c>
    </row>
    <row r="4135" spans="1:4" s="380" customFormat="1" ht="12.75" x14ac:dyDescent="0.2">
      <c r="A4135" s="380">
        <v>21042</v>
      </c>
      <c r="B4135" s="380" t="s">
        <v>10267</v>
      </c>
      <c r="C4135" s="380" t="s">
        <v>6446</v>
      </c>
      <c r="D4135" s="381">
        <v>33.67</v>
      </c>
    </row>
    <row r="4136" spans="1:4" s="380" customFormat="1" ht="12.75" x14ac:dyDescent="0.2">
      <c r="A4136" s="380">
        <v>14149</v>
      </c>
      <c r="B4136" s="380" t="s">
        <v>10268</v>
      </c>
      <c r="C4136" s="380" t="s">
        <v>8558</v>
      </c>
      <c r="D4136" s="381">
        <v>188.98</v>
      </c>
    </row>
    <row r="4137" spans="1:4" s="380" customFormat="1" ht="12.75" x14ac:dyDescent="0.2">
      <c r="A4137" s="380">
        <v>38099</v>
      </c>
      <c r="B4137" s="380" t="s">
        <v>10269</v>
      </c>
      <c r="C4137" s="380" t="s">
        <v>6446</v>
      </c>
      <c r="D4137" s="381">
        <v>1.46</v>
      </c>
    </row>
    <row r="4138" spans="1:4" s="380" customFormat="1" ht="12.75" x14ac:dyDescent="0.2">
      <c r="A4138" s="380">
        <v>38100</v>
      </c>
      <c r="B4138" s="380" t="s">
        <v>10270</v>
      </c>
      <c r="C4138" s="380" t="s">
        <v>6446</v>
      </c>
      <c r="D4138" s="381">
        <v>2.39</v>
      </c>
    </row>
    <row r="4139" spans="1:4" s="380" customFormat="1" ht="12.75" x14ac:dyDescent="0.2">
      <c r="A4139" s="380">
        <v>20061</v>
      </c>
      <c r="B4139" s="380" t="s">
        <v>10271</v>
      </c>
      <c r="C4139" s="380" t="s">
        <v>6446</v>
      </c>
      <c r="D4139" s="381">
        <v>3.78</v>
      </c>
    </row>
    <row r="4140" spans="1:4" s="380" customFormat="1" ht="12.75" x14ac:dyDescent="0.2">
      <c r="A4140" s="380">
        <v>7576</v>
      </c>
      <c r="B4140" s="380" t="s">
        <v>10272</v>
      </c>
      <c r="C4140" s="380" t="s">
        <v>6446</v>
      </c>
      <c r="D4140" s="381">
        <v>182.66</v>
      </c>
    </row>
    <row r="4141" spans="1:4" s="380" customFormat="1" ht="12.75" x14ac:dyDescent="0.2">
      <c r="A4141" s="380">
        <v>3384</v>
      </c>
      <c r="B4141" s="380" t="s">
        <v>10273</v>
      </c>
      <c r="C4141" s="380" t="s">
        <v>6446</v>
      </c>
      <c r="D4141" s="381">
        <v>8.18</v>
      </c>
    </row>
    <row r="4142" spans="1:4" s="380" customFormat="1" ht="12.75" x14ac:dyDescent="0.2">
      <c r="A4142" s="380">
        <v>7572</v>
      </c>
      <c r="B4142" s="380" t="s">
        <v>10274</v>
      </c>
      <c r="C4142" s="380" t="s">
        <v>6446</v>
      </c>
      <c r="D4142" s="381">
        <v>5.99</v>
      </c>
    </row>
    <row r="4143" spans="1:4" s="380" customFormat="1" ht="12.75" x14ac:dyDescent="0.2">
      <c r="A4143" s="380">
        <v>3396</v>
      </c>
      <c r="B4143" s="380" t="s">
        <v>10275</v>
      </c>
      <c r="C4143" s="380" t="s">
        <v>6446</v>
      </c>
      <c r="D4143" s="381">
        <v>4.05</v>
      </c>
    </row>
    <row r="4144" spans="1:4" s="380" customFormat="1" ht="12.75" x14ac:dyDescent="0.2">
      <c r="A4144" s="380">
        <v>37590</v>
      </c>
      <c r="B4144" s="380" t="s">
        <v>10276</v>
      </c>
      <c r="C4144" s="380" t="s">
        <v>6446</v>
      </c>
      <c r="D4144" s="381">
        <v>21.8</v>
      </c>
    </row>
    <row r="4145" spans="1:4" s="380" customFormat="1" ht="12.75" x14ac:dyDescent="0.2">
      <c r="A4145" s="380">
        <v>37591</v>
      </c>
      <c r="B4145" s="380" t="s">
        <v>10277</v>
      </c>
      <c r="C4145" s="380" t="s">
        <v>6446</v>
      </c>
      <c r="D4145" s="381">
        <v>26.21</v>
      </c>
    </row>
    <row r="4146" spans="1:4" s="380" customFormat="1" ht="12.75" x14ac:dyDescent="0.2">
      <c r="A4146" s="380">
        <v>12626</v>
      </c>
      <c r="B4146" s="380" t="s">
        <v>10278</v>
      </c>
      <c r="C4146" s="380" t="s">
        <v>6446</v>
      </c>
      <c r="D4146" s="381">
        <v>18.149999999999999</v>
      </c>
    </row>
    <row r="4147" spans="1:4" s="380" customFormat="1" ht="12.75" x14ac:dyDescent="0.2">
      <c r="A4147" s="380">
        <v>11033</v>
      </c>
      <c r="B4147" s="380" t="s">
        <v>10279</v>
      </c>
      <c r="C4147" s="380" t="s">
        <v>6446</v>
      </c>
      <c r="D4147" s="381">
        <v>7.8</v>
      </c>
    </row>
    <row r="4148" spans="1:4" s="380" customFormat="1" ht="12.75" x14ac:dyDescent="0.2">
      <c r="A4148" s="380">
        <v>390</v>
      </c>
      <c r="B4148" s="380" t="s">
        <v>10280</v>
      </c>
      <c r="C4148" s="380" t="s">
        <v>6446</v>
      </c>
      <c r="D4148" s="381">
        <v>7.33</v>
      </c>
    </row>
    <row r="4149" spans="1:4" s="380" customFormat="1" ht="12.75" x14ac:dyDescent="0.2">
      <c r="A4149" s="380">
        <v>42436</v>
      </c>
      <c r="B4149" s="380" t="s">
        <v>10281</v>
      </c>
      <c r="C4149" s="380" t="s">
        <v>6446</v>
      </c>
      <c r="D4149" s="382">
        <v>2069.7199999999998</v>
      </c>
    </row>
    <row r="4150" spans="1:4" s="380" customFormat="1" ht="12.75" x14ac:dyDescent="0.2">
      <c r="A4150" s="380">
        <v>6193</v>
      </c>
      <c r="B4150" s="380" t="s">
        <v>13207</v>
      </c>
      <c r="C4150" s="380" t="s">
        <v>6465</v>
      </c>
      <c r="D4150" s="381">
        <v>20.91</v>
      </c>
    </row>
    <row r="4151" spans="1:4" s="380" customFormat="1" ht="12.75" x14ac:dyDescent="0.2">
      <c r="A4151" s="380">
        <v>6194</v>
      </c>
      <c r="B4151" s="380" t="s">
        <v>10282</v>
      </c>
      <c r="C4151" s="380" t="s">
        <v>6465</v>
      </c>
      <c r="D4151" s="381">
        <v>5.95</v>
      </c>
    </row>
    <row r="4152" spans="1:4" s="380" customFormat="1" ht="12.75" x14ac:dyDescent="0.2">
      <c r="A4152" s="380">
        <v>10567</v>
      </c>
      <c r="B4152" s="380" t="s">
        <v>10283</v>
      </c>
      <c r="C4152" s="380" t="s">
        <v>6465</v>
      </c>
      <c r="D4152" s="381">
        <v>9.43</v>
      </c>
    </row>
    <row r="4153" spans="1:4" s="380" customFormat="1" ht="12.75" x14ac:dyDescent="0.2">
      <c r="A4153" s="380">
        <v>6212</v>
      </c>
      <c r="B4153" s="380" t="s">
        <v>10284</v>
      </c>
      <c r="C4153" s="380" t="s">
        <v>6465</v>
      </c>
      <c r="D4153" s="381">
        <v>13.84</v>
      </c>
    </row>
    <row r="4154" spans="1:4" s="380" customFormat="1" ht="12.75" x14ac:dyDescent="0.2">
      <c r="A4154" s="380">
        <v>3993</v>
      </c>
      <c r="B4154" s="380" t="s">
        <v>13208</v>
      </c>
      <c r="C4154" s="380" t="s">
        <v>6447</v>
      </c>
      <c r="D4154" s="381">
        <v>135.18</v>
      </c>
    </row>
    <row r="4155" spans="1:4" s="380" customFormat="1" ht="12.75" x14ac:dyDescent="0.2">
      <c r="A4155" s="380">
        <v>3990</v>
      </c>
      <c r="B4155" s="380" t="s">
        <v>13209</v>
      </c>
      <c r="C4155" s="380" t="s">
        <v>6465</v>
      </c>
      <c r="D4155" s="381">
        <v>25.43</v>
      </c>
    </row>
    <row r="4156" spans="1:4" s="380" customFormat="1" ht="12.75" x14ac:dyDescent="0.2">
      <c r="A4156" s="380">
        <v>3992</v>
      </c>
      <c r="B4156" s="380" t="s">
        <v>13210</v>
      </c>
      <c r="C4156" s="380" t="s">
        <v>6465</v>
      </c>
      <c r="D4156" s="381">
        <v>34.340000000000003</v>
      </c>
    </row>
    <row r="4157" spans="1:4" s="380" customFormat="1" ht="12.75" x14ac:dyDescent="0.2">
      <c r="A4157" s="380">
        <v>6178</v>
      </c>
      <c r="B4157" s="380" t="s">
        <v>10285</v>
      </c>
      <c r="C4157" s="380" t="s">
        <v>6447</v>
      </c>
      <c r="D4157" s="381">
        <v>214.6</v>
      </c>
    </row>
    <row r="4158" spans="1:4" s="380" customFormat="1" ht="12.75" x14ac:dyDescent="0.2">
      <c r="A4158" s="380">
        <v>6180</v>
      </c>
      <c r="B4158" s="380" t="s">
        <v>10286</v>
      </c>
      <c r="C4158" s="380" t="s">
        <v>6447</v>
      </c>
      <c r="D4158" s="381">
        <v>231.61</v>
      </c>
    </row>
    <row r="4159" spans="1:4" s="380" customFormat="1" ht="12.75" x14ac:dyDescent="0.2">
      <c r="A4159" s="380">
        <v>6182</v>
      </c>
      <c r="B4159" s="380" t="s">
        <v>10287</v>
      </c>
      <c r="C4159" s="380" t="s">
        <v>6447</v>
      </c>
      <c r="D4159" s="381">
        <v>287.48</v>
      </c>
    </row>
    <row r="4160" spans="1:4" s="380" customFormat="1" ht="12.75" x14ac:dyDescent="0.2">
      <c r="A4160" s="380">
        <v>43614</v>
      </c>
      <c r="B4160" s="380" t="s">
        <v>13211</v>
      </c>
      <c r="C4160" s="380" t="s">
        <v>6465</v>
      </c>
      <c r="D4160" s="381">
        <v>17.18</v>
      </c>
    </row>
    <row r="4161" spans="1:4" s="380" customFormat="1" ht="12.75" x14ac:dyDescent="0.2">
      <c r="A4161" s="380">
        <v>6189</v>
      </c>
      <c r="B4161" s="380" t="s">
        <v>13212</v>
      </c>
      <c r="C4161" s="380" t="s">
        <v>6465</v>
      </c>
      <c r="D4161" s="381">
        <v>30.52</v>
      </c>
    </row>
    <row r="4162" spans="1:4" s="380" customFormat="1" ht="12.75" x14ac:dyDescent="0.2">
      <c r="A4162" s="380">
        <v>6214</v>
      </c>
      <c r="B4162" s="380" t="s">
        <v>10288</v>
      </c>
      <c r="C4162" s="380" t="s">
        <v>6447</v>
      </c>
      <c r="D4162" s="381">
        <v>134.43</v>
      </c>
    </row>
    <row r="4163" spans="1:4" s="380" customFormat="1" ht="12.75" x14ac:dyDescent="0.2">
      <c r="A4163" s="380">
        <v>36153</v>
      </c>
      <c r="B4163" s="380" t="s">
        <v>10289</v>
      </c>
      <c r="C4163" s="380" t="s">
        <v>6446</v>
      </c>
      <c r="D4163" s="381">
        <v>197.28</v>
      </c>
    </row>
    <row r="4164" spans="1:4" s="380" customFormat="1" ht="12.75" x14ac:dyDescent="0.2">
      <c r="A4164" s="380">
        <v>10740</v>
      </c>
      <c r="B4164" s="380" t="s">
        <v>10290</v>
      </c>
      <c r="C4164" s="380" t="s">
        <v>6446</v>
      </c>
      <c r="D4164" s="382">
        <v>10532.65</v>
      </c>
    </row>
    <row r="4165" spans="1:4" s="380" customFormat="1" ht="12.75" x14ac:dyDescent="0.2">
      <c r="A4165" s="380">
        <v>13914</v>
      </c>
      <c r="B4165" s="380" t="s">
        <v>10291</v>
      </c>
      <c r="C4165" s="380" t="s">
        <v>6446</v>
      </c>
      <c r="D4165" s="381">
        <v>762.08</v>
      </c>
    </row>
    <row r="4166" spans="1:4" s="380" customFormat="1" ht="12.75" x14ac:dyDescent="0.2">
      <c r="A4166" s="380">
        <v>10742</v>
      </c>
      <c r="B4166" s="380" t="s">
        <v>10292</v>
      </c>
      <c r="C4166" s="380" t="s">
        <v>6446</v>
      </c>
      <c r="D4166" s="382">
        <v>1111.5</v>
      </c>
    </row>
    <row r="4167" spans="1:4" s="380" customFormat="1" ht="12.75" x14ac:dyDescent="0.2">
      <c r="A4167" s="380">
        <v>38465</v>
      </c>
      <c r="B4167" s="380" t="s">
        <v>10293</v>
      </c>
      <c r="C4167" s="380" t="s">
        <v>6446</v>
      </c>
      <c r="D4167" s="381">
        <v>32.39</v>
      </c>
    </row>
    <row r="4168" spans="1:4" s="380" customFormat="1" ht="12.75" x14ac:dyDescent="0.2">
      <c r="A4168" s="380">
        <v>7543</v>
      </c>
      <c r="B4168" s="380" t="s">
        <v>10294</v>
      </c>
      <c r="C4168" s="380" t="s">
        <v>6446</v>
      </c>
      <c r="D4168" s="381">
        <v>5.42</v>
      </c>
    </row>
    <row r="4169" spans="1:4" s="380" customFormat="1" ht="12.75" x14ac:dyDescent="0.2">
      <c r="A4169" s="380">
        <v>43427</v>
      </c>
      <c r="B4169" s="380" t="s">
        <v>10295</v>
      </c>
      <c r="C4169" s="380" t="s">
        <v>6446</v>
      </c>
      <c r="D4169" s="382">
        <v>1700.84</v>
      </c>
    </row>
    <row r="4170" spans="1:4" s="380" customFormat="1" ht="12.75" x14ac:dyDescent="0.2">
      <c r="A4170" s="380">
        <v>41613</v>
      </c>
      <c r="B4170" s="380" t="s">
        <v>10296</v>
      </c>
      <c r="C4170" s="380" t="s">
        <v>6446</v>
      </c>
      <c r="D4170" s="381">
        <v>109.33</v>
      </c>
    </row>
    <row r="4171" spans="1:4" s="380" customFormat="1" ht="12.75" x14ac:dyDescent="0.2">
      <c r="A4171" s="380">
        <v>41614</v>
      </c>
      <c r="B4171" s="380" t="s">
        <v>10297</v>
      </c>
      <c r="C4171" s="380" t="s">
        <v>6446</v>
      </c>
      <c r="D4171" s="381">
        <v>139.31</v>
      </c>
    </row>
    <row r="4172" spans="1:4" s="380" customFormat="1" ht="12.75" x14ac:dyDescent="0.2">
      <c r="A4172" s="380">
        <v>41615</v>
      </c>
      <c r="B4172" s="380" t="s">
        <v>10298</v>
      </c>
      <c r="C4172" s="380" t="s">
        <v>6446</v>
      </c>
      <c r="D4172" s="381">
        <v>215.31</v>
      </c>
    </row>
    <row r="4173" spans="1:4" s="380" customFormat="1" ht="12.75" x14ac:dyDescent="0.2">
      <c r="A4173" s="380">
        <v>41616</v>
      </c>
      <c r="B4173" s="380" t="s">
        <v>10299</v>
      </c>
      <c r="C4173" s="380" t="s">
        <v>6446</v>
      </c>
      <c r="D4173" s="381">
        <v>321.70999999999998</v>
      </c>
    </row>
    <row r="4174" spans="1:4" s="380" customFormat="1" ht="12.75" x14ac:dyDescent="0.2">
      <c r="A4174" s="380">
        <v>41617</v>
      </c>
      <c r="B4174" s="380" t="s">
        <v>10300</v>
      </c>
      <c r="C4174" s="380" t="s">
        <v>6446</v>
      </c>
      <c r="D4174" s="381">
        <v>639.67999999999995</v>
      </c>
    </row>
    <row r="4175" spans="1:4" s="380" customFormat="1" ht="12.75" x14ac:dyDescent="0.2">
      <c r="A4175" s="380">
        <v>41618</v>
      </c>
      <c r="B4175" s="380" t="s">
        <v>10301</v>
      </c>
      <c r="C4175" s="380" t="s">
        <v>6446</v>
      </c>
      <c r="D4175" s="382">
        <v>1177.6199999999999</v>
      </c>
    </row>
    <row r="4176" spans="1:4" s="380" customFormat="1" ht="12.75" x14ac:dyDescent="0.2">
      <c r="A4176" s="380">
        <v>43428</v>
      </c>
      <c r="B4176" s="380" t="s">
        <v>10302</v>
      </c>
      <c r="C4176" s="380" t="s">
        <v>6446</v>
      </c>
      <c r="D4176" s="382">
        <v>2068.52</v>
      </c>
    </row>
    <row r="4177" spans="1:4" s="380" customFormat="1" ht="12.75" x14ac:dyDescent="0.2">
      <c r="A4177" s="380">
        <v>41619</v>
      </c>
      <c r="B4177" s="380" t="s">
        <v>10303</v>
      </c>
      <c r="C4177" s="380" t="s">
        <v>6446</v>
      </c>
      <c r="D4177" s="381">
        <v>134.02000000000001</v>
      </c>
    </row>
    <row r="4178" spans="1:4" s="380" customFormat="1" ht="12.75" x14ac:dyDescent="0.2">
      <c r="A4178" s="380">
        <v>41620</v>
      </c>
      <c r="B4178" s="380" t="s">
        <v>10304</v>
      </c>
      <c r="C4178" s="380" t="s">
        <v>6446</v>
      </c>
      <c r="D4178" s="381">
        <v>169.29</v>
      </c>
    </row>
    <row r="4179" spans="1:4" s="380" customFormat="1" ht="12.75" x14ac:dyDescent="0.2">
      <c r="A4179" s="380">
        <v>41622</v>
      </c>
      <c r="B4179" s="380" t="s">
        <v>10305</v>
      </c>
      <c r="C4179" s="380" t="s">
        <v>6446</v>
      </c>
      <c r="D4179" s="381">
        <v>293.61</v>
      </c>
    </row>
    <row r="4180" spans="1:4" s="380" customFormat="1" ht="12.75" x14ac:dyDescent="0.2">
      <c r="A4180" s="380">
        <v>41623</v>
      </c>
      <c r="B4180" s="380" t="s">
        <v>10306</v>
      </c>
      <c r="C4180" s="380" t="s">
        <v>6446</v>
      </c>
      <c r="D4180" s="381">
        <v>451.44</v>
      </c>
    </row>
    <row r="4181" spans="1:4" s="380" customFormat="1" ht="12.75" x14ac:dyDescent="0.2">
      <c r="A4181" s="380">
        <v>41624</v>
      </c>
      <c r="B4181" s="380" t="s">
        <v>10307</v>
      </c>
      <c r="C4181" s="380" t="s">
        <v>6446</v>
      </c>
      <c r="D4181" s="381">
        <v>846.45</v>
      </c>
    </row>
    <row r="4182" spans="1:4" s="380" customFormat="1" ht="12.75" x14ac:dyDescent="0.2">
      <c r="A4182" s="380">
        <v>41625</v>
      </c>
      <c r="B4182" s="380" t="s">
        <v>10308</v>
      </c>
      <c r="C4182" s="380" t="s">
        <v>6446</v>
      </c>
      <c r="D4182" s="382">
        <v>1302.3</v>
      </c>
    </row>
    <row r="4183" spans="1:4" s="380" customFormat="1" ht="12.75" x14ac:dyDescent="0.2">
      <c r="A4183" s="380">
        <v>39352</v>
      </c>
      <c r="B4183" s="380" t="s">
        <v>10309</v>
      </c>
      <c r="C4183" s="380" t="s">
        <v>6446</v>
      </c>
      <c r="D4183" s="381">
        <v>3.34</v>
      </c>
    </row>
    <row r="4184" spans="1:4" s="380" customFormat="1" ht="12.75" x14ac:dyDescent="0.2">
      <c r="A4184" s="380">
        <v>39346</v>
      </c>
      <c r="B4184" s="380" t="s">
        <v>10310</v>
      </c>
      <c r="C4184" s="380" t="s">
        <v>6446</v>
      </c>
      <c r="D4184" s="381">
        <v>3.34</v>
      </c>
    </row>
    <row r="4185" spans="1:4" s="380" customFormat="1" ht="12.75" x14ac:dyDescent="0.2">
      <c r="A4185" s="380">
        <v>39350</v>
      </c>
      <c r="B4185" s="380" t="s">
        <v>10311</v>
      </c>
      <c r="C4185" s="380" t="s">
        <v>6446</v>
      </c>
      <c r="D4185" s="381">
        <v>3.6</v>
      </c>
    </row>
    <row r="4186" spans="1:4" s="380" customFormat="1" ht="12.75" x14ac:dyDescent="0.2">
      <c r="A4186" s="380">
        <v>39351</v>
      </c>
      <c r="B4186" s="380" t="s">
        <v>10312</v>
      </c>
      <c r="C4186" s="380" t="s">
        <v>6446</v>
      </c>
      <c r="D4186" s="381">
        <v>4.16</v>
      </c>
    </row>
    <row r="4187" spans="1:4" s="380" customFormat="1" ht="12.75" x14ac:dyDescent="0.2">
      <c r="A4187" s="380">
        <v>38952</v>
      </c>
      <c r="B4187" s="380" t="s">
        <v>10313</v>
      </c>
      <c r="C4187" s="380" t="s">
        <v>6446</v>
      </c>
      <c r="D4187" s="381">
        <v>4.1900000000000004</v>
      </c>
    </row>
    <row r="4188" spans="1:4" s="380" customFormat="1" ht="12.75" x14ac:dyDescent="0.2">
      <c r="A4188" s="380">
        <v>38953</v>
      </c>
      <c r="B4188" s="380" t="s">
        <v>10314</v>
      </c>
      <c r="C4188" s="380" t="s">
        <v>6446</v>
      </c>
      <c r="D4188" s="381">
        <v>6.61</v>
      </c>
    </row>
    <row r="4189" spans="1:4" s="380" customFormat="1" ht="12.75" x14ac:dyDescent="0.2">
      <c r="A4189" s="380">
        <v>38835</v>
      </c>
      <c r="B4189" s="380" t="s">
        <v>10315</v>
      </c>
      <c r="C4189" s="380" t="s">
        <v>6446</v>
      </c>
      <c r="D4189" s="381">
        <v>5.93</v>
      </c>
    </row>
    <row r="4190" spans="1:4" s="380" customFormat="1" ht="12.75" x14ac:dyDescent="0.2">
      <c r="A4190" s="380">
        <v>38837</v>
      </c>
      <c r="B4190" s="380" t="s">
        <v>10316</v>
      </c>
      <c r="C4190" s="380" t="s">
        <v>6446</v>
      </c>
      <c r="D4190" s="381">
        <v>15.44</v>
      </c>
    </row>
    <row r="4191" spans="1:4" s="380" customFormat="1" ht="12.75" x14ac:dyDescent="0.2">
      <c r="A4191" s="380">
        <v>38836</v>
      </c>
      <c r="B4191" s="380" t="s">
        <v>10317</v>
      </c>
      <c r="C4191" s="380" t="s">
        <v>6446</v>
      </c>
      <c r="D4191" s="381">
        <v>8.5500000000000007</v>
      </c>
    </row>
    <row r="4192" spans="1:4" s="380" customFormat="1" ht="12.75" x14ac:dyDescent="0.2">
      <c r="A4192" s="380">
        <v>2666</v>
      </c>
      <c r="B4192" s="380" t="s">
        <v>10318</v>
      </c>
      <c r="C4192" s="380" t="s">
        <v>6446</v>
      </c>
      <c r="D4192" s="381">
        <v>6.84</v>
      </c>
    </row>
    <row r="4193" spans="1:4" s="380" customFormat="1" ht="12.75" x14ac:dyDescent="0.2">
      <c r="A4193" s="380">
        <v>2668</v>
      </c>
      <c r="B4193" s="380" t="s">
        <v>10319</v>
      </c>
      <c r="C4193" s="380" t="s">
        <v>6446</v>
      </c>
      <c r="D4193" s="381">
        <v>7.81</v>
      </c>
    </row>
    <row r="4194" spans="1:4" s="380" customFormat="1" ht="12.75" x14ac:dyDescent="0.2">
      <c r="A4194" s="380">
        <v>2664</v>
      </c>
      <c r="B4194" s="380" t="s">
        <v>10320</v>
      </c>
      <c r="C4194" s="380" t="s">
        <v>6446</v>
      </c>
      <c r="D4194" s="381">
        <v>11.52</v>
      </c>
    </row>
    <row r="4195" spans="1:4" s="380" customFormat="1" ht="12.75" x14ac:dyDescent="0.2">
      <c r="A4195" s="380">
        <v>2662</v>
      </c>
      <c r="B4195" s="380" t="s">
        <v>10321</v>
      </c>
      <c r="C4195" s="380" t="s">
        <v>6446</v>
      </c>
      <c r="D4195" s="381">
        <v>14.14</v>
      </c>
    </row>
    <row r="4196" spans="1:4" s="380" customFormat="1" ht="12.75" x14ac:dyDescent="0.2">
      <c r="A4196" s="380">
        <v>20964</v>
      </c>
      <c r="B4196" s="380" t="s">
        <v>10322</v>
      </c>
      <c r="C4196" s="380" t="s">
        <v>6446</v>
      </c>
      <c r="D4196" s="381">
        <v>58.57</v>
      </c>
    </row>
    <row r="4197" spans="1:4" s="380" customFormat="1" ht="12.75" x14ac:dyDescent="0.2">
      <c r="A4197" s="380">
        <v>10905</v>
      </c>
      <c r="B4197" s="380" t="s">
        <v>10323</v>
      </c>
      <c r="C4197" s="380" t="s">
        <v>6446</v>
      </c>
      <c r="D4197" s="381">
        <v>78.569999999999993</v>
      </c>
    </row>
    <row r="4198" spans="1:4" s="380" customFormat="1" ht="12.75" x14ac:dyDescent="0.2">
      <c r="A4198" s="380">
        <v>42703</v>
      </c>
      <c r="B4198" s="380" t="s">
        <v>10324</v>
      </c>
      <c r="C4198" s="380" t="s">
        <v>6446</v>
      </c>
      <c r="D4198" s="381">
        <v>106.4</v>
      </c>
    </row>
    <row r="4199" spans="1:4" s="380" customFormat="1" ht="12.75" x14ac:dyDescent="0.2">
      <c r="A4199" s="380">
        <v>42704</v>
      </c>
      <c r="B4199" s="380" t="s">
        <v>10325</v>
      </c>
      <c r="C4199" s="380" t="s">
        <v>6446</v>
      </c>
      <c r="D4199" s="381">
        <v>163.35</v>
      </c>
    </row>
    <row r="4200" spans="1:4" s="380" customFormat="1" ht="12.75" x14ac:dyDescent="0.2">
      <c r="A4200" s="380">
        <v>42705</v>
      </c>
      <c r="B4200" s="380" t="s">
        <v>10326</v>
      </c>
      <c r="C4200" s="380" t="s">
        <v>6446</v>
      </c>
      <c r="D4200" s="381">
        <v>208.41</v>
      </c>
    </row>
    <row r="4201" spans="1:4" s="380" customFormat="1" ht="12.75" x14ac:dyDescent="0.2">
      <c r="A4201" s="380">
        <v>42706</v>
      </c>
      <c r="B4201" s="380" t="s">
        <v>10327</v>
      </c>
      <c r="C4201" s="380" t="s">
        <v>6446</v>
      </c>
      <c r="D4201" s="381">
        <v>258.11</v>
      </c>
    </row>
    <row r="4202" spans="1:4" s="380" customFormat="1" ht="12.75" x14ac:dyDescent="0.2">
      <c r="A4202" s="380">
        <v>11289</v>
      </c>
      <c r="B4202" s="380" t="s">
        <v>10328</v>
      </c>
      <c r="C4202" s="380" t="s">
        <v>6446</v>
      </c>
      <c r="D4202" s="381">
        <v>104.18</v>
      </c>
    </row>
    <row r="4203" spans="1:4" s="380" customFormat="1" ht="12.75" x14ac:dyDescent="0.2">
      <c r="A4203" s="380">
        <v>11241</v>
      </c>
      <c r="B4203" s="380" t="s">
        <v>10329</v>
      </c>
      <c r="C4203" s="380" t="s">
        <v>6446</v>
      </c>
      <c r="D4203" s="381">
        <v>260.45999999999998</v>
      </c>
    </row>
    <row r="4204" spans="1:4" s="380" customFormat="1" ht="12.75" x14ac:dyDescent="0.2">
      <c r="A4204" s="380">
        <v>11301</v>
      </c>
      <c r="B4204" s="380" t="s">
        <v>10330</v>
      </c>
      <c r="C4204" s="380" t="s">
        <v>6446</v>
      </c>
      <c r="D4204" s="381">
        <v>660.46</v>
      </c>
    </row>
    <row r="4205" spans="1:4" s="380" customFormat="1" ht="12.75" x14ac:dyDescent="0.2">
      <c r="A4205" s="380">
        <v>21090</v>
      </c>
      <c r="B4205" s="380" t="s">
        <v>10331</v>
      </c>
      <c r="C4205" s="380" t="s">
        <v>6446</v>
      </c>
      <c r="D4205" s="381">
        <v>809.3</v>
      </c>
    </row>
    <row r="4206" spans="1:4" s="380" customFormat="1" ht="12.75" x14ac:dyDescent="0.2">
      <c r="A4206" s="380">
        <v>14112</v>
      </c>
      <c r="B4206" s="380" t="s">
        <v>10332</v>
      </c>
      <c r="C4206" s="380" t="s">
        <v>6446</v>
      </c>
      <c r="D4206" s="381">
        <v>337.67</v>
      </c>
    </row>
    <row r="4207" spans="1:4" s="380" customFormat="1" ht="12.75" x14ac:dyDescent="0.2">
      <c r="A4207" s="380">
        <v>11315</v>
      </c>
      <c r="B4207" s="380" t="s">
        <v>10333</v>
      </c>
      <c r="C4207" s="380" t="s">
        <v>6446</v>
      </c>
      <c r="D4207" s="381">
        <v>158.13</v>
      </c>
    </row>
    <row r="4208" spans="1:4" s="380" customFormat="1" ht="12.75" x14ac:dyDescent="0.2">
      <c r="A4208" s="380">
        <v>21071</v>
      </c>
      <c r="B4208" s="380" t="s">
        <v>10334</v>
      </c>
      <c r="C4208" s="380" t="s">
        <v>6446</v>
      </c>
      <c r="D4208" s="381">
        <v>241.86</v>
      </c>
    </row>
    <row r="4209" spans="1:4" s="380" customFormat="1" ht="12.75" x14ac:dyDescent="0.2">
      <c r="A4209" s="380">
        <v>11316</v>
      </c>
      <c r="B4209" s="380" t="s">
        <v>10335</v>
      </c>
      <c r="C4209" s="380" t="s">
        <v>6446</v>
      </c>
      <c r="D4209" s="381">
        <v>520.92999999999995</v>
      </c>
    </row>
    <row r="4210" spans="1:4" s="380" customFormat="1" ht="12.75" x14ac:dyDescent="0.2">
      <c r="A4210" s="380">
        <v>6243</v>
      </c>
      <c r="B4210" s="380" t="s">
        <v>10336</v>
      </c>
      <c r="C4210" s="380" t="s">
        <v>6446</v>
      </c>
      <c r="D4210" s="381">
        <v>600</v>
      </c>
    </row>
    <row r="4211" spans="1:4" s="380" customFormat="1" ht="12.75" x14ac:dyDescent="0.2">
      <c r="A4211" s="380">
        <v>6240</v>
      </c>
      <c r="B4211" s="380" t="s">
        <v>10337</v>
      </c>
      <c r="C4211" s="380" t="s">
        <v>6446</v>
      </c>
      <c r="D4211" s="381">
        <v>794.41</v>
      </c>
    </row>
    <row r="4212" spans="1:4" s="380" customFormat="1" ht="12.75" x14ac:dyDescent="0.2">
      <c r="A4212" s="380">
        <v>11296</v>
      </c>
      <c r="B4212" s="380" t="s">
        <v>10338</v>
      </c>
      <c r="C4212" s="380" t="s">
        <v>6446</v>
      </c>
      <c r="D4212" s="382">
        <v>2531.16</v>
      </c>
    </row>
    <row r="4213" spans="1:4" s="380" customFormat="1" ht="12.75" x14ac:dyDescent="0.2">
      <c r="A4213" s="380">
        <v>11299</v>
      </c>
      <c r="B4213" s="380" t="s">
        <v>10339</v>
      </c>
      <c r="C4213" s="380" t="s">
        <v>6446</v>
      </c>
      <c r="D4213" s="381">
        <v>856.74</v>
      </c>
    </row>
    <row r="4214" spans="1:4" s="380" customFormat="1" ht="12.75" x14ac:dyDescent="0.2">
      <c r="A4214" s="380">
        <v>11066</v>
      </c>
      <c r="B4214" s="380" t="s">
        <v>10340</v>
      </c>
      <c r="C4214" s="380" t="s">
        <v>6446</v>
      </c>
      <c r="D4214" s="381">
        <v>15.89</v>
      </c>
    </row>
    <row r="4215" spans="1:4" s="380" customFormat="1" ht="12.75" x14ac:dyDescent="0.2">
      <c r="A4215" s="380">
        <v>11065</v>
      </c>
      <c r="B4215" s="380" t="s">
        <v>10341</v>
      </c>
      <c r="C4215" s="380" t="s">
        <v>6446</v>
      </c>
      <c r="D4215" s="381">
        <v>18.21</v>
      </c>
    </row>
    <row r="4216" spans="1:4" s="380" customFormat="1" ht="12.75" x14ac:dyDescent="0.2">
      <c r="A4216" s="380">
        <v>11688</v>
      </c>
      <c r="B4216" s="380" t="s">
        <v>10342</v>
      </c>
      <c r="C4216" s="380" t="s">
        <v>6446</v>
      </c>
      <c r="D4216" s="381">
        <v>397.08</v>
      </c>
    </row>
    <row r="4217" spans="1:4" s="380" customFormat="1" ht="12.75" x14ac:dyDescent="0.2">
      <c r="A4217" s="380">
        <v>37736</v>
      </c>
      <c r="B4217" s="380" t="s">
        <v>10343</v>
      </c>
      <c r="C4217" s="380" t="s">
        <v>6446</v>
      </c>
      <c r="D4217" s="382">
        <v>87800</v>
      </c>
    </row>
    <row r="4218" spans="1:4" s="380" customFormat="1" ht="12.75" x14ac:dyDescent="0.2">
      <c r="A4218" s="380">
        <v>37739</v>
      </c>
      <c r="B4218" s="380" t="s">
        <v>10344</v>
      </c>
      <c r="C4218" s="380" t="s">
        <v>6446</v>
      </c>
      <c r="D4218" s="382">
        <v>108061.53</v>
      </c>
    </row>
    <row r="4219" spans="1:4" s="380" customFormat="1" ht="12.75" x14ac:dyDescent="0.2">
      <c r="A4219" s="380">
        <v>37740</v>
      </c>
      <c r="B4219" s="380" t="s">
        <v>10345</v>
      </c>
      <c r="C4219" s="380" t="s">
        <v>6446</v>
      </c>
      <c r="D4219" s="382">
        <v>61665.54</v>
      </c>
    </row>
    <row r="4220" spans="1:4" s="380" customFormat="1" ht="12.75" x14ac:dyDescent="0.2">
      <c r="A4220" s="380">
        <v>37738</v>
      </c>
      <c r="B4220" s="380" t="s">
        <v>10346</v>
      </c>
      <c r="C4220" s="380" t="s">
        <v>6446</v>
      </c>
      <c r="D4220" s="382">
        <v>73264.55</v>
      </c>
    </row>
    <row r="4221" spans="1:4" s="380" customFormat="1" ht="12.75" x14ac:dyDescent="0.2">
      <c r="A4221" s="380">
        <v>37737</v>
      </c>
      <c r="B4221" s="380" t="s">
        <v>10347</v>
      </c>
      <c r="C4221" s="380" t="s">
        <v>6446</v>
      </c>
      <c r="D4221" s="382">
        <v>58288.62</v>
      </c>
    </row>
    <row r="4222" spans="1:4" s="380" customFormat="1" ht="12.75" x14ac:dyDescent="0.2">
      <c r="A4222" s="380">
        <v>25014</v>
      </c>
      <c r="B4222" s="380" t="s">
        <v>10348</v>
      </c>
      <c r="C4222" s="380" t="s">
        <v>6446</v>
      </c>
      <c r="D4222" s="382">
        <v>122083.1</v>
      </c>
    </row>
    <row r="4223" spans="1:4" s="380" customFormat="1" ht="12.75" x14ac:dyDescent="0.2">
      <c r="A4223" s="380">
        <v>25013</v>
      </c>
      <c r="B4223" s="380" t="s">
        <v>10349</v>
      </c>
      <c r="C4223" s="380" t="s">
        <v>6446</v>
      </c>
      <c r="D4223" s="382">
        <v>127956.02</v>
      </c>
    </row>
    <row r="4224" spans="1:4" s="380" customFormat="1" ht="12.75" x14ac:dyDescent="0.2">
      <c r="A4224" s="380">
        <v>14405</v>
      </c>
      <c r="B4224" s="380" t="s">
        <v>10350</v>
      </c>
      <c r="C4224" s="380" t="s">
        <v>6446</v>
      </c>
      <c r="D4224" s="382">
        <v>150199.66</v>
      </c>
    </row>
    <row r="4225" spans="1:4" s="380" customFormat="1" ht="12.75" x14ac:dyDescent="0.2">
      <c r="A4225" s="380">
        <v>20271</v>
      </c>
      <c r="B4225" s="380" t="s">
        <v>15171</v>
      </c>
      <c r="C4225" s="380" t="s">
        <v>6446</v>
      </c>
      <c r="D4225" s="381">
        <v>415.24</v>
      </c>
    </row>
    <row r="4226" spans="1:4" s="380" customFormat="1" ht="12.75" x14ac:dyDescent="0.2">
      <c r="A4226" s="380">
        <v>10423</v>
      </c>
      <c r="B4226" s="380" t="s">
        <v>15172</v>
      </c>
      <c r="C4226" s="380" t="s">
        <v>6446</v>
      </c>
      <c r="D4226" s="381">
        <v>304.88</v>
      </c>
    </row>
    <row r="4227" spans="1:4" s="380" customFormat="1" ht="12.75" x14ac:dyDescent="0.2">
      <c r="A4227" s="380">
        <v>36790</v>
      </c>
      <c r="B4227" s="380" t="s">
        <v>10351</v>
      </c>
      <c r="C4227" s="380" t="s">
        <v>6446</v>
      </c>
      <c r="D4227" s="381">
        <v>249.3</v>
      </c>
    </row>
    <row r="4228" spans="1:4" s="380" customFormat="1" ht="12.75" x14ac:dyDescent="0.2">
      <c r="A4228" s="380">
        <v>37589</v>
      </c>
      <c r="B4228" s="380" t="s">
        <v>10352</v>
      </c>
      <c r="C4228" s="380" t="s">
        <v>6446</v>
      </c>
      <c r="D4228" s="381">
        <v>305.45999999999998</v>
      </c>
    </row>
    <row r="4229" spans="1:4" s="380" customFormat="1" ht="12.75" x14ac:dyDescent="0.2">
      <c r="A4229" s="380">
        <v>11690</v>
      </c>
      <c r="B4229" s="380" t="s">
        <v>10353</v>
      </c>
      <c r="C4229" s="380" t="s">
        <v>6446</v>
      </c>
      <c r="D4229" s="381">
        <v>162.26</v>
      </c>
    </row>
    <row r="4230" spans="1:4" s="380" customFormat="1" ht="12.75" x14ac:dyDescent="0.2">
      <c r="A4230" s="380">
        <v>20234</v>
      </c>
      <c r="B4230" s="380" t="s">
        <v>10354</v>
      </c>
      <c r="C4230" s="380" t="s">
        <v>6446</v>
      </c>
      <c r="D4230" s="381">
        <v>205.35</v>
      </c>
    </row>
    <row r="4231" spans="1:4" s="380" customFormat="1" ht="12.75" x14ac:dyDescent="0.2">
      <c r="A4231" s="380">
        <v>4763</v>
      </c>
      <c r="B4231" s="380" t="s">
        <v>10355</v>
      </c>
      <c r="C4231" s="380" t="s">
        <v>6456</v>
      </c>
      <c r="D4231" s="381">
        <v>21.49</v>
      </c>
    </row>
    <row r="4232" spans="1:4" s="380" customFormat="1" ht="12.75" x14ac:dyDescent="0.2">
      <c r="A4232" s="380">
        <v>41070</v>
      </c>
      <c r="B4232" s="380" t="s">
        <v>10356</v>
      </c>
      <c r="C4232" s="380" t="s">
        <v>6627</v>
      </c>
      <c r="D4232" s="382">
        <v>3831.13</v>
      </c>
    </row>
    <row r="4233" spans="1:4" s="380" customFormat="1" ht="12.75" x14ac:dyDescent="0.2">
      <c r="A4233" s="380">
        <v>14583</v>
      </c>
      <c r="B4233" s="380" t="s">
        <v>10357</v>
      </c>
      <c r="C4233" s="380" t="s">
        <v>6624</v>
      </c>
      <c r="D4233" s="381">
        <v>14.94</v>
      </c>
    </row>
    <row r="4234" spans="1:4" s="380" customFormat="1" ht="12.75" x14ac:dyDescent="0.2">
      <c r="A4234" s="380">
        <v>11457</v>
      </c>
      <c r="B4234" s="380" t="s">
        <v>13213</v>
      </c>
      <c r="C4234" s="380" t="s">
        <v>6446</v>
      </c>
      <c r="D4234" s="381">
        <v>43.27</v>
      </c>
    </row>
    <row r="4235" spans="1:4" s="380" customFormat="1" ht="12.75" x14ac:dyDescent="0.2">
      <c r="A4235" s="380">
        <v>44073</v>
      </c>
      <c r="B4235" s="380" t="s">
        <v>15173</v>
      </c>
      <c r="C4235" s="380" t="s">
        <v>6465</v>
      </c>
      <c r="D4235" s="381">
        <v>0.47</v>
      </c>
    </row>
    <row r="4236" spans="1:4" s="380" customFormat="1" ht="12.75" x14ac:dyDescent="0.2">
      <c r="A4236" s="380">
        <v>21121</v>
      </c>
      <c r="B4236" s="380" t="s">
        <v>10358</v>
      </c>
      <c r="C4236" s="380" t="s">
        <v>6446</v>
      </c>
      <c r="D4236" s="381">
        <v>1.9</v>
      </c>
    </row>
    <row r="4237" spans="1:4" s="380" customFormat="1" ht="12.75" x14ac:dyDescent="0.2">
      <c r="A4237" s="380">
        <v>38010</v>
      </c>
      <c r="B4237" s="380" t="s">
        <v>10359</v>
      </c>
      <c r="C4237" s="380" t="s">
        <v>6446</v>
      </c>
      <c r="D4237" s="381">
        <v>3.11</v>
      </c>
    </row>
    <row r="4238" spans="1:4" s="380" customFormat="1" ht="12.75" x14ac:dyDescent="0.2">
      <c r="A4238" s="380">
        <v>38011</v>
      </c>
      <c r="B4238" s="380" t="s">
        <v>10360</v>
      </c>
      <c r="C4238" s="380" t="s">
        <v>6446</v>
      </c>
      <c r="D4238" s="381">
        <v>5.75</v>
      </c>
    </row>
    <row r="4239" spans="1:4" s="380" customFormat="1" ht="12.75" x14ac:dyDescent="0.2">
      <c r="A4239" s="380">
        <v>38012</v>
      </c>
      <c r="B4239" s="380" t="s">
        <v>10361</v>
      </c>
      <c r="C4239" s="380" t="s">
        <v>6446</v>
      </c>
      <c r="D4239" s="381">
        <v>19.64</v>
      </c>
    </row>
    <row r="4240" spans="1:4" s="380" customFormat="1" ht="12.75" x14ac:dyDescent="0.2">
      <c r="A4240" s="380">
        <v>38013</v>
      </c>
      <c r="B4240" s="380" t="s">
        <v>10362</v>
      </c>
      <c r="C4240" s="380" t="s">
        <v>6446</v>
      </c>
      <c r="D4240" s="381">
        <v>25.5</v>
      </c>
    </row>
    <row r="4241" spans="1:4" s="380" customFormat="1" ht="12.75" x14ac:dyDescent="0.2">
      <c r="A4241" s="380">
        <v>38014</v>
      </c>
      <c r="B4241" s="380" t="s">
        <v>10363</v>
      </c>
      <c r="C4241" s="380" t="s">
        <v>6446</v>
      </c>
      <c r="D4241" s="381">
        <v>41.5</v>
      </c>
    </row>
    <row r="4242" spans="1:4" s="380" customFormat="1" ht="12.75" x14ac:dyDescent="0.2">
      <c r="A4242" s="380">
        <v>38015</v>
      </c>
      <c r="B4242" s="380" t="s">
        <v>10364</v>
      </c>
      <c r="C4242" s="380" t="s">
        <v>6446</v>
      </c>
      <c r="D4242" s="381">
        <v>100.2</v>
      </c>
    </row>
    <row r="4243" spans="1:4" s="380" customFormat="1" ht="12.75" x14ac:dyDescent="0.2">
      <c r="A4243" s="380">
        <v>38016</v>
      </c>
      <c r="B4243" s="380" t="s">
        <v>10365</v>
      </c>
      <c r="C4243" s="380" t="s">
        <v>6446</v>
      </c>
      <c r="D4243" s="381">
        <v>121.92</v>
      </c>
    </row>
    <row r="4244" spans="1:4" s="380" customFormat="1" ht="12.75" x14ac:dyDescent="0.2">
      <c r="A4244" s="380">
        <v>12741</v>
      </c>
      <c r="B4244" s="380" t="s">
        <v>10366</v>
      </c>
      <c r="C4244" s="380" t="s">
        <v>6446</v>
      </c>
      <c r="D4244" s="382">
        <v>1515.86</v>
      </c>
    </row>
    <row r="4245" spans="1:4" s="380" customFormat="1" ht="12.75" x14ac:dyDescent="0.2">
      <c r="A4245" s="380">
        <v>12733</v>
      </c>
      <c r="B4245" s="380" t="s">
        <v>10367</v>
      </c>
      <c r="C4245" s="380" t="s">
        <v>6446</v>
      </c>
      <c r="D4245" s="381">
        <v>7.62</v>
      </c>
    </row>
    <row r="4246" spans="1:4" s="380" customFormat="1" ht="12.75" x14ac:dyDescent="0.2">
      <c r="A4246" s="380">
        <v>12734</v>
      </c>
      <c r="B4246" s="380" t="s">
        <v>10368</v>
      </c>
      <c r="C4246" s="380" t="s">
        <v>6446</v>
      </c>
      <c r="D4246" s="381">
        <v>16.25</v>
      </c>
    </row>
    <row r="4247" spans="1:4" s="380" customFormat="1" ht="12.75" x14ac:dyDescent="0.2">
      <c r="A4247" s="380">
        <v>12735</v>
      </c>
      <c r="B4247" s="380" t="s">
        <v>10369</v>
      </c>
      <c r="C4247" s="380" t="s">
        <v>6446</v>
      </c>
      <c r="D4247" s="381">
        <v>26.74</v>
      </c>
    </row>
    <row r="4248" spans="1:4" s="380" customFormat="1" ht="12.75" x14ac:dyDescent="0.2">
      <c r="A4248" s="380">
        <v>12736</v>
      </c>
      <c r="B4248" s="380" t="s">
        <v>10370</v>
      </c>
      <c r="C4248" s="380" t="s">
        <v>6446</v>
      </c>
      <c r="D4248" s="381">
        <v>61.13</v>
      </c>
    </row>
    <row r="4249" spans="1:4" s="380" customFormat="1" ht="12.75" x14ac:dyDescent="0.2">
      <c r="A4249" s="380">
        <v>12737</v>
      </c>
      <c r="B4249" s="380" t="s">
        <v>10371</v>
      </c>
      <c r="C4249" s="380" t="s">
        <v>6446</v>
      </c>
      <c r="D4249" s="381">
        <v>78.760000000000005</v>
      </c>
    </row>
    <row r="4250" spans="1:4" s="380" customFormat="1" ht="12.75" x14ac:dyDescent="0.2">
      <c r="A4250" s="380">
        <v>12738</v>
      </c>
      <c r="B4250" s="380" t="s">
        <v>10372</v>
      </c>
      <c r="C4250" s="380" t="s">
        <v>6446</v>
      </c>
      <c r="D4250" s="381">
        <v>155.66999999999999</v>
      </c>
    </row>
    <row r="4251" spans="1:4" s="380" customFormat="1" ht="12.75" x14ac:dyDescent="0.2">
      <c r="A4251" s="380">
        <v>12739</v>
      </c>
      <c r="B4251" s="380" t="s">
        <v>10373</v>
      </c>
      <c r="C4251" s="380" t="s">
        <v>6446</v>
      </c>
      <c r="D4251" s="381">
        <v>443.13</v>
      </c>
    </row>
    <row r="4252" spans="1:4" s="380" customFormat="1" ht="12.75" x14ac:dyDescent="0.2">
      <c r="A4252" s="380">
        <v>12740</v>
      </c>
      <c r="B4252" s="380" t="s">
        <v>10374</v>
      </c>
      <c r="C4252" s="380" t="s">
        <v>6446</v>
      </c>
      <c r="D4252" s="381">
        <v>693.3</v>
      </c>
    </row>
    <row r="4253" spans="1:4" s="380" customFormat="1" ht="12.75" x14ac:dyDescent="0.2">
      <c r="A4253" s="380">
        <v>6297</v>
      </c>
      <c r="B4253" s="380" t="s">
        <v>10375</v>
      </c>
      <c r="C4253" s="380" t="s">
        <v>6446</v>
      </c>
      <c r="D4253" s="381">
        <v>40.47</v>
      </c>
    </row>
    <row r="4254" spans="1:4" s="380" customFormat="1" ht="12.75" x14ac:dyDescent="0.2">
      <c r="A4254" s="380">
        <v>6296</v>
      </c>
      <c r="B4254" s="380" t="s">
        <v>10376</v>
      </c>
      <c r="C4254" s="380" t="s">
        <v>6446</v>
      </c>
      <c r="D4254" s="381">
        <v>31.95</v>
      </c>
    </row>
    <row r="4255" spans="1:4" s="380" customFormat="1" ht="12.75" x14ac:dyDescent="0.2">
      <c r="A4255" s="380">
        <v>6294</v>
      </c>
      <c r="B4255" s="380" t="s">
        <v>10377</v>
      </c>
      <c r="C4255" s="380" t="s">
        <v>6446</v>
      </c>
      <c r="D4255" s="381">
        <v>9.11</v>
      </c>
    </row>
    <row r="4256" spans="1:4" s="380" customFormat="1" ht="12.75" x14ac:dyDescent="0.2">
      <c r="A4256" s="380">
        <v>6323</v>
      </c>
      <c r="B4256" s="380" t="s">
        <v>10378</v>
      </c>
      <c r="C4256" s="380" t="s">
        <v>6446</v>
      </c>
      <c r="D4256" s="381">
        <v>20.87</v>
      </c>
    </row>
    <row r="4257" spans="1:4" s="380" customFormat="1" ht="12.75" x14ac:dyDescent="0.2">
      <c r="A4257" s="380">
        <v>6299</v>
      </c>
      <c r="B4257" s="380" t="s">
        <v>10379</v>
      </c>
      <c r="C4257" s="380" t="s">
        <v>6446</v>
      </c>
      <c r="D4257" s="381">
        <v>121.73</v>
      </c>
    </row>
    <row r="4258" spans="1:4" s="380" customFormat="1" ht="12.75" x14ac:dyDescent="0.2">
      <c r="A4258" s="380">
        <v>6298</v>
      </c>
      <c r="B4258" s="380" t="s">
        <v>10380</v>
      </c>
      <c r="C4258" s="380" t="s">
        <v>6446</v>
      </c>
      <c r="D4258" s="381">
        <v>64.11</v>
      </c>
    </row>
    <row r="4259" spans="1:4" s="380" customFormat="1" ht="12.75" x14ac:dyDescent="0.2">
      <c r="A4259" s="380">
        <v>6295</v>
      </c>
      <c r="B4259" s="380" t="s">
        <v>10381</v>
      </c>
      <c r="C4259" s="380" t="s">
        <v>6446</v>
      </c>
      <c r="D4259" s="381">
        <v>12.97</v>
      </c>
    </row>
    <row r="4260" spans="1:4" s="380" customFormat="1" ht="12.75" x14ac:dyDescent="0.2">
      <c r="A4260" s="380">
        <v>6322</v>
      </c>
      <c r="B4260" s="380" t="s">
        <v>10382</v>
      </c>
      <c r="C4260" s="380" t="s">
        <v>6446</v>
      </c>
      <c r="D4260" s="381">
        <v>163.04</v>
      </c>
    </row>
    <row r="4261" spans="1:4" s="380" customFormat="1" ht="12.75" x14ac:dyDescent="0.2">
      <c r="A4261" s="380">
        <v>6300</v>
      </c>
      <c r="B4261" s="380" t="s">
        <v>10383</v>
      </c>
      <c r="C4261" s="380" t="s">
        <v>6446</v>
      </c>
      <c r="D4261" s="381">
        <v>300.60000000000002</v>
      </c>
    </row>
    <row r="4262" spans="1:4" s="380" customFormat="1" ht="12.75" x14ac:dyDescent="0.2">
      <c r="A4262" s="380">
        <v>6321</v>
      </c>
      <c r="B4262" s="380" t="s">
        <v>10384</v>
      </c>
      <c r="C4262" s="380" t="s">
        <v>6446</v>
      </c>
      <c r="D4262" s="381">
        <v>429.39</v>
      </c>
    </row>
    <row r="4263" spans="1:4" s="380" customFormat="1" ht="12.75" x14ac:dyDescent="0.2">
      <c r="A4263" s="380">
        <v>6301</v>
      </c>
      <c r="B4263" s="380" t="s">
        <v>10385</v>
      </c>
      <c r="C4263" s="380" t="s">
        <v>6446</v>
      </c>
      <c r="D4263" s="382">
        <v>1006.43</v>
      </c>
    </row>
    <row r="4264" spans="1:4" s="380" customFormat="1" ht="12.75" x14ac:dyDescent="0.2">
      <c r="A4264" s="380">
        <v>7105</v>
      </c>
      <c r="B4264" s="380" t="s">
        <v>10386</v>
      </c>
      <c r="C4264" s="380" t="s">
        <v>6446</v>
      </c>
      <c r="D4264" s="381">
        <v>37.79</v>
      </c>
    </row>
    <row r="4265" spans="1:4" s="380" customFormat="1" ht="12.75" x14ac:dyDescent="0.2">
      <c r="A4265" s="380">
        <v>20183</v>
      </c>
      <c r="B4265" s="380" t="s">
        <v>13214</v>
      </c>
      <c r="C4265" s="380" t="s">
        <v>6446</v>
      </c>
      <c r="D4265" s="381">
        <v>49.75</v>
      </c>
    </row>
    <row r="4266" spans="1:4" s="380" customFormat="1" ht="12.75" x14ac:dyDescent="0.2">
      <c r="A4266" s="380">
        <v>38448</v>
      </c>
      <c r="B4266" s="380" t="s">
        <v>13215</v>
      </c>
      <c r="C4266" s="380" t="s">
        <v>6446</v>
      </c>
      <c r="D4266" s="381">
        <v>233.76</v>
      </c>
    </row>
    <row r="4267" spans="1:4" s="380" customFormat="1" ht="12.75" x14ac:dyDescent="0.2">
      <c r="A4267" s="380">
        <v>20182</v>
      </c>
      <c r="B4267" s="380" t="s">
        <v>13216</v>
      </c>
      <c r="C4267" s="380" t="s">
        <v>6446</v>
      </c>
      <c r="D4267" s="381">
        <v>28.4</v>
      </c>
    </row>
    <row r="4268" spans="1:4" s="380" customFormat="1" ht="12.75" x14ac:dyDescent="0.2">
      <c r="A4268" s="380">
        <v>7119</v>
      </c>
      <c r="B4268" s="380" t="s">
        <v>10387</v>
      </c>
      <c r="C4268" s="380" t="s">
        <v>6446</v>
      </c>
      <c r="D4268" s="381">
        <v>10.36</v>
      </c>
    </row>
    <row r="4269" spans="1:4" s="380" customFormat="1" ht="12.75" x14ac:dyDescent="0.2">
      <c r="A4269" s="380">
        <v>7120</v>
      </c>
      <c r="B4269" s="380" t="s">
        <v>10388</v>
      </c>
      <c r="C4269" s="380" t="s">
        <v>6446</v>
      </c>
      <c r="D4269" s="381">
        <v>7.11</v>
      </c>
    </row>
    <row r="4270" spans="1:4" s="380" customFormat="1" ht="12.75" x14ac:dyDescent="0.2">
      <c r="A4270" s="380">
        <v>6319</v>
      </c>
      <c r="B4270" s="380" t="s">
        <v>10389</v>
      </c>
      <c r="C4270" s="380" t="s">
        <v>6446</v>
      </c>
      <c r="D4270" s="381">
        <v>47.55</v>
      </c>
    </row>
    <row r="4271" spans="1:4" s="380" customFormat="1" ht="12.75" x14ac:dyDescent="0.2">
      <c r="A4271" s="380">
        <v>6304</v>
      </c>
      <c r="B4271" s="380" t="s">
        <v>10390</v>
      </c>
      <c r="C4271" s="380" t="s">
        <v>6446</v>
      </c>
      <c r="D4271" s="381">
        <v>47.55</v>
      </c>
    </row>
    <row r="4272" spans="1:4" s="380" customFormat="1" ht="12.75" x14ac:dyDescent="0.2">
      <c r="A4272" s="380">
        <v>21116</v>
      </c>
      <c r="B4272" s="380" t="s">
        <v>10391</v>
      </c>
      <c r="C4272" s="380" t="s">
        <v>6446</v>
      </c>
      <c r="D4272" s="381">
        <v>36.01</v>
      </c>
    </row>
    <row r="4273" spans="1:4" s="380" customFormat="1" ht="12.75" x14ac:dyDescent="0.2">
      <c r="A4273" s="380">
        <v>6320</v>
      </c>
      <c r="B4273" s="380" t="s">
        <v>10392</v>
      </c>
      <c r="C4273" s="380" t="s">
        <v>6446</v>
      </c>
      <c r="D4273" s="381">
        <v>24.49</v>
      </c>
    </row>
    <row r="4274" spans="1:4" s="380" customFormat="1" ht="12.75" x14ac:dyDescent="0.2">
      <c r="A4274" s="380">
        <v>6303</v>
      </c>
      <c r="B4274" s="380" t="s">
        <v>10393</v>
      </c>
      <c r="C4274" s="380" t="s">
        <v>6446</v>
      </c>
      <c r="D4274" s="381">
        <v>24.49</v>
      </c>
    </row>
    <row r="4275" spans="1:4" s="380" customFormat="1" ht="12.75" x14ac:dyDescent="0.2">
      <c r="A4275" s="380">
        <v>6308</v>
      </c>
      <c r="B4275" s="380" t="s">
        <v>10394</v>
      </c>
      <c r="C4275" s="380" t="s">
        <v>6446</v>
      </c>
      <c r="D4275" s="381">
        <v>131.58000000000001</v>
      </c>
    </row>
    <row r="4276" spans="1:4" s="380" customFormat="1" ht="12.75" x14ac:dyDescent="0.2">
      <c r="A4276" s="380">
        <v>6317</v>
      </c>
      <c r="B4276" s="380" t="s">
        <v>10395</v>
      </c>
      <c r="C4276" s="380" t="s">
        <v>6446</v>
      </c>
      <c r="D4276" s="381">
        <v>131.58000000000001</v>
      </c>
    </row>
    <row r="4277" spans="1:4" s="380" customFormat="1" ht="12.75" x14ac:dyDescent="0.2">
      <c r="A4277" s="380">
        <v>6307</v>
      </c>
      <c r="B4277" s="380" t="s">
        <v>10396</v>
      </c>
      <c r="C4277" s="380" t="s">
        <v>6446</v>
      </c>
      <c r="D4277" s="381">
        <v>131.58000000000001</v>
      </c>
    </row>
    <row r="4278" spans="1:4" s="380" customFormat="1" ht="12.75" x14ac:dyDescent="0.2">
      <c r="A4278" s="380">
        <v>6309</v>
      </c>
      <c r="B4278" s="380" t="s">
        <v>10397</v>
      </c>
      <c r="C4278" s="380" t="s">
        <v>6446</v>
      </c>
      <c r="D4278" s="381">
        <v>135.4</v>
      </c>
    </row>
    <row r="4279" spans="1:4" s="380" customFormat="1" ht="12.75" x14ac:dyDescent="0.2">
      <c r="A4279" s="380">
        <v>6318</v>
      </c>
      <c r="B4279" s="380" t="s">
        <v>10398</v>
      </c>
      <c r="C4279" s="380" t="s">
        <v>6446</v>
      </c>
      <c r="D4279" s="381">
        <v>70.97</v>
      </c>
    </row>
    <row r="4280" spans="1:4" s="380" customFormat="1" ht="12.75" x14ac:dyDescent="0.2">
      <c r="A4280" s="380">
        <v>6306</v>
      </c>
      <c r="B4280" s="380" t="s">
        <v>10399</v>
      </c>
      <c r="C4280" s="380" t="s">
        <v>6446</v>
      </c>
      <c r="D4280" s="381">
        <v>70.97</v>
      </c>
    </row>
    <row r="4281" spans="1:4" s="380" customFormat="1" ht="12.75" x14ac:dyDescent="0.2">
      <c r="A4281" s="380">
        <v>6305</v>
      </c>
      <c r="B4281" s="380" t="s">
        <v>10400</v>
      </c>
      <c r="C4281" s="380" t="s">
        <v>6446</v>
      </c>
      <c r="D4281" s="381">
        <v>70.97</v>
      </c>
    </row>
    <row r="4282" spans="1:4" s="380" customFormat="1" ht="12.75" x14ac:dyDescent="0.2">
      <c r="A4282" s="380">
        <v>6302</v>
      </c>
      <c r="B4282" s="380" t="s">
        <v>10401</v>
      </c>
      <c r="C4282" s="380" t="s">
        <v>6446</v>
      </c>
      <c r="D4282" s="381">
        <v>15.05</v>
      </c>
    </row>
    <row r="4283" spans="1:4" s="380" customFormat="1" ht="12.75" x14ac:dyDescent="0.2">
      <c r="A4283" s="380">
        <v>6312</v>
      </c>
      <c r="B4283" s="380" t="s">
        <v>10402</v>
      </c>
      <c r="C4283" s="380" t="s">
        <v>6446</v>
      </c>
      <c r="D4283" s="381">
        <v>189.26</v>
      </c>
    </row>
    <row r="4284" spans="1:4" s="380" customFormat="1" ht="12.75" x14ac:dyDescent="0.2">
      <c r="A4284" s="380">
        <v>6311</v>
      </c>
      <c r="B4284" s="380" t="s">
        <v>10403</v>
      </c>
      <c r="C4284" s="380" t="s">
        <v>6446</v>
      </c>
      <c r="D4284" s="381">
        <v>189.26</v>
      </c>
    </row>
    <row r="4285" spans="1:4" s="380" customFormat="1" ht="12.75" x14ac:dyDescent="0.2">
      <c r="A4285" s="380">
        <v>6310</v>
      </c>
      <c r="B4285" s="380" t="s">
        <v>10404</v>
      </c>
      <c r="C4285" s="380" t="s">
        <v>6446</v>
      </c>
      <c r="D4285" s="381">
        <v>189.26</v>
      </c>
    </row>
    <row r="4286" spans="1:4" s="380" customFormat="1" ht="12.75" x14ac:dyDescent="0.2">
      <c r="A4286" s="380">
        <v>6314</v>
      </c>
      <c r="B4286" s="380" t="s">
        <v>10405</v>
      </c>
      <c r="C4286" s="380" t="s">
        <v>6446</v>
      </c>
      <c r="D4286" s="381">
        <v>189.26</v>
      </c>
    </row>
    <row r="4287" spans="1:4" s="380" customFormat="1" ht="12.75" x14ac:dyDescent="0.2">
      <c r="A4287" s="380">
        <v>6313</v>
      </c>
      <c r="B4287" s="380" t="s">
        <v>10406</v>
      </c>
      <c r="C4287" s="380" t="s">
        <v>6446</v>
      </c>
      <c r="D4287" s="381">
        <v>189.26</v>
      </c>
    </row>
    <row r="4288" spans="1:4" s="380" customFormat="1" ht="12.75" x14ac:dyDescent="0.2">
      <c r="A4288" s="380">
        <v>6315</v>
      </c>
      <c r="B4288" s="380" t="s">
        <v>10407</v>
      </c>
      <c r="C4288" s="380" t="s">
        <v>6446</v>
      </c>
      <c r="D4288" s="381">
        <v>358.36</v>
      </c>
    </row>
    <row r="4289" spans="1:4" s="380" customFormat="1" ht="12.75" x14ac:dyDescent="0.2">
      <c r="A4289" s="380">
        <v>6316</v>
      </c>
      <c r="B4289" s="380" t="s">
        <v>10408</v>
      </c>
      <c r="C4289" s="380" t="s">
        <v>6446</v>
      </c>
      <c r="D4289" s="381">
        <v>358.36</v>
      </c>
    </row>
    <row r="4290" spans="1:4" s="380" customFormat="1" ht="12.75" x14ac:dyDescent="0.2">
      <c r="A4290" s="380">
        <v>38878</v>
      </c>
      <c r="B4290" s="380" t="s">
        <v>10409</v>
      </c>
      <c r="C4290" s="380" t="s">
        <v>6446</v>
      </c>
      <c r="D4290" s="381">
        <v>21.72</v>
      </c>
    </row>
    <row r="4291" spans="1:4" s="380" customFormat="1" ht="12.75" x14ac:dyDescent="0.2">
      <c r="A4291" s="380">
        <v>38879</v>
      </c>
      <c r="B4291" s="380" t="s">
        <v>10410</v>
      </c>
      <c r="C4291" s="380" t="s">
        <v>6446</v>
      </c>
      <c r="D4291" s="381">
        <v>40.72</v>
      </c>
    </row>
    <row r="4292" spans="1:4" s="380" customFormat="1" ht="12.75" x14ac:dyDescent="0.2">
      <c r="A4292" s="380">
        <v>38881</v>
      </c>
      <c r="B4292" s="380" t="s">
        <v>10411</v>
      </c>
      <c r="C4292" s="380" t="s">
        <v>6446</v>
      </c>
      <c r="D4292" s="381">
        <v>21.31</v>
      </c>
    </row>
    <row r="4293" spans="1:4" s="380" customFormat="1" ht="12.75" x14ac:dyDescent="0.2">
      <c r="A4293" s="380">
        <v>38880</v>
      </c>
      <c r="B4293" s="380" t="s">
        <v>10412</v>
      </c>
      <c r="C4293" s="380" t="s">
        <v>6446</v>
      </c>
      <c r="D4293" s="381">
        <v>22.33</v>
      </c>
    </row>
    <row r="4294" spans="1:4" s="380" customFormat="1" ht="12.75" x14ac:dyDescent="0.2">
      <c r="A4294" s="380">
        <v>38882</v>
      </c>
      <c r="B4294" s="380" t="s">
        <v>10413</v>
      </c>
      <c r="C4294" s="380" t="s">
        <v>6446</v>
      </c>
      <c r="D4294" s="381">
        <v>23.12</v>
      </c>
    </row>
    <row r="4295" spans="1:4" s="380" customFormat="1" ht="12.75" x14ac:dyDescent="0.2">
      <c r="A4295" s="380">
        <v>38883</v>
      </c>
      <c r="B4295" s="380" t="s">
        <v>10414</v>
      </c>
      <c r="C4295" s="380" t="s">
        <v>6446</v>
      </c>
      <c r="D4295" s="381">
        <v>34.200000000000003</v>
      </c>
    </row>
    <row r="4296" spans="1:4" s="380" customFormat="1" ht="12.75" x14ac:dyDescent="0.2">
      <c r="A4296" s="380">
        <v>38884</v>
      </c>
      <c r="B4296" s="380" t="s">
        <v>10415</v>
      </c>
      <c r="C4296" s="380" t="s">
        <v>6446</v>
      </c>
      <c r="D4296" s="381">
        <v>37.130000000000003</v>
      </c>
    </row>
    <row r="4297" spans="1:4" s="380" customFormat="1" ht="12.75" x14ac:dyDescent="0.2">
      <c r="A4297" s="380">
        <v>38885</v>
      </c>
      <c r="B4297" s="380" t="s">
        <v>10416</v>
      </c>
      <c r="C4297" s="380" t="s">
        <v>6446</v>
      </c>
      <c r="D4297" s="381">
        <v>35.92</v>
      </c>
    </row>
    <row r="4298" spans="1:4" s="380" customFormat="1" ht="12.75" x14ac:dyDescent="0.2">
      <c r="A4298" s="380">
        <v>38886</v>
      </c>
      <c r="B4298" s="380" t="s">
        <v>10417</v>
      </c>
      <c r="C4298" s="380" t="s">
        <v>6446</v>
      </c>
      <c r="D4298" s="381">
        <v>38.76</v>
      </c>
    </row>
    <row r="4299" spans="1:4" s="380" customFormat="1" ht="12.75" x14ac:dyDescent="0.2">
      <c r="A4299" s="380">
        <v>38887</v>
      </c>
      <c r="B4299" s="380" t="s">
        <v>10418</v>
      </c>
      <c r="C4299" s="380" t="s">
        <v>6446</v>
      </c>
      <c r="D4299" s="381">
        <v>34.82</v>
      </c>
    </row>
    <row r="4300" spans="1:4" s="380" customFormat="1" ht="12.75" x14ac:dyDescent="0.2">
      <c r="A4300" s="380">
        <v>38888</v>
      </c>
      <c r="B4300" s="380" t="s">
        <v>10419</v>
      </c>
      <c r="C4300" s="380" t="s">
        <v>6446</v>
      </c>
      <c r="D4300" s="381">
        <v>41.39</v>
      </c>
    </row>
    <row r="4301" spans="1:4" s="380" customFormat="1" ht="12.75" x14ac:dyDescent="0.2">
      <c r="A4301" s="380">
        <v>38890</v>
      </c>
      <c r="B4301" s="380" t="s">
        <v>10420</v>
      </c>
      <c r="C4301" s="380" t="s">
        <v>6446</v>
      </c>
      <c r="D4301" s="381">
        <v>61.52</v>
      </c>
    </row>
    <row r="4302" spans="1:4" s="380" customFormat="1" ht="12.75" x14ac:dyDescent="0.2">
      <c r="A4302" s="380">
        <v>38893</v>
      </c>
      <c r="B4302" s="380" t="s">
        <v>10421</v>
      </c>
      <c r="C4302" s="380" t="s">
        <v>6446</v>
      </c>
      <c r="D4302" s="381">
        <v>49.48</v>
      </c>
    </row>
    <row r="4303" spans="1:4" s="380" customFormat="1" ht="12.75" x14ac:dyDescent="0.2">
      <c r="A4303" s="380">
        <v>38894</v>
      </c>
      <c r="B4303" s="380" t="s">
        <v>10422</v>
      </c>
      <c r="C4303" s="380" t="s">
        <v>6446</v>
      </c>
      <c r="D4303" s="381">
        <v>62.83</v>
      </c>
    </row>
    <row r="4304" spans="1:4" s="380" customFormat="1" ht="12.75" x14ac:dyDescent="0.2">
      <c r="A4304" s="380">
        <v>38896</v>
      </c>
      <c r="B4304" s="380" t="s">
        <v>10423</v>
      </c>
      <c r="C4304" s="380" t="s">
        <v>6446</v>
      </c>
      <c r="D4304" s="381">
        <v>64.069999999999993</v>
      </c>
    </row>
    <row r="4305" spans="1:4" s="380" customFormat="1" ht="12.75" x14ac:dyDescent="0.2">
      <c r="A4305" s="380">
        <v>39324</v>
      </c>
      <c r="B4305" s="380" t="s">
        <v>10424</v>
      </c>
      <c r="C4305" s="380" t="s">
        <v>6446</v>
      </c>
      <c r="D4305" s="381">
        <v>4.22</v>
      </c>
    </row>
    <row r="4306" spans="1:4" s="380" customFormat="1" ht="12.75" x14ac:dyDescent="0.2">
      <c r="A4306" s="380">
        <v>39325</v>
      </c>
      <c r="B4306" s="380" t="s">
        <v>10425</v>
      </c>
      <c r="C4306" s="380" t="s">
        <v>6446</v>
      </c>
      <c r="D4306" s="381">
        <v>6.39</v>
      </c>
    </row>
    <row r="4307" spans="1:4" s="380" customFormat="1" ht="12.75" x14ac:dyDescent="0.2">
      <c r="A4307" s="380">
        <v>39326</v>
      </c>
      <c r="B4307" s="380" t="s">
        <v>10426</v>
      </c>
      <c r="C4307" s="380" t="s">
        <v>6446</v>
      </c>
      <c r="D4307" s="381">
        <v>16.46</v>
      </c>
    </row>
    <row r="4308" spans="1:4" s="380" customFormat="1" ht="12.75" x14ac:dyDescent="0.2">
      <c r="A4308" s="380">
        <v>39327</v>
      </c>
      <c r="B4308" s="380" t="s">
        <v>10427</v>
      </c>
      <c r="C4308" s="380" t="s">
        <v>6446</v>
      </c>
      <c r="D4308" s="381">
        <v>24.93</v>
      </c>
    </row>
    <row r="4309" spans="1:4" s="380" customFormat="1" ht="12.75" x14ac:dyDescent="0.2">
      <c r="A4309" s="380">
        <v>20176</v>
      </c>
      <c r="B4309" s="380" t="s">
        <v>10428</v>
      </c>
      <c r="C4309" s="380" t="s">
        <v>6446</v>
      </c>
      <c r="D4309" s="381">
        <v>42.87</v>
      </c>
    </row>
    <row r="4310" spans="1:4" s="380" customFormat="1" ht="12.75" x14ac:dyDescent="0.2">
      <c r="A4310" s="380">
        <v>11378</v>
      </c>
      <c r="B4310" s="380" t="s">
        <v>10429</v>
      </c>
      <c r="C4310" s="380" t="s">
        <v>6446</v>
      </c>
      <c r="D4310" s="381">
        <v>105.04</v>
      </c>
    </row>
    <row r="4311" spans="1:4" s="380" customFormat="1" ht="12.75" x14ac:dyDescent="0.2">
      <c r="A4311" s="380">
        <v>11379</v>
      </c>
      <c r="B4311" s="380" t="s">
        <v>10430</v>
      </c>
      <c r="C4311" s="380" t="s">
        <v>6446</v>
      </c>
      <c r="D4311" s="381">
        <v>88.76</v>
      </c>
    </row>
    <row r="4312" spans="1:4" s="380" customFormat="1" ht="12.75" x14ac:dyDescent="0.2">
      <c r="A4312" s="380">
        <v>11493</v>
      </c>
      <c r="B4312" s="380" t="s">
        <v>10431</v>
      </c>
      <c r="C4312" s="380" t="s">
        <v>6446</v>
      </c>
      <c r="D4312" s="381">
        <v>51.19</v>
      </c>
    </row>
    <row r="4313" spans="1:4" s="380" customFormat="1" ht="12.75" x14ac:dyDescent="0.2">
      <c r="A4313" s="380">
        <v>42717</v>
      </c>
      <c r="B4313" s="380" t="s">
        <v>10432</v>
      </c>
      <c r="C4313" s="380" t="s">
        <v>6446</v>
      </c>
      <c r="D4313" s="381">
        <v>633.24</v>
      </c>
    </row>
    <row r="4314" spans="1:4" s="380" customFormat="1" ht="12.75" x14ac:dyDescent="0.2">
      <c r="A4314" s="380">
        <v>42718</v>
      </c>
      <c r="B4314" s="380" t="s">
        <v>10433</v>
      </c>
      <c r="C4314" s="380" t="s">
        <v>6446</v>
      </c>
      <c r="D4314" s="381">
        <v>703.03</v>
      </c>
    </row>
    <row r="4315" spans="1:4" s="380" customFormat="1" ht="12.75" x14ac:dyDescent="0.2">
      <c r="A4315" s="380">
        <v>7106</v>
      </c>
      <c r="B4315" s="380" t="s">
        <v>10434</v>
      </c>
      <c r="C4315" s="380" t="s">
        <v>6446</v>
      </c>
      <c r="D4315" s="381">
        <v>168.51</v>
      </c>
    </row>
    <row r="4316" spans="1:4" s="380" customFormat="1" ht="12.75" x14ac:dyDescent="0.2">
      <c r="A4316" s="380">
        <v>7104</v>
      </c>
      <c r="B4316" s="380" t="s">
        <v>10435</v>
      </c>
      <c r="C4316" s="380" t="s">
        <v>6446</v>
      </c>
      <c r="D4316" s="381">
        <v>3.51</v>
      </c>
    </row>
    <row r="4317" spans="1:4" s="380" customFormat="1" ht="12.75" x14ac:dyDescent="0.2">
      <c r="A4317" s="380">
        <v>7136</v>
      </c>
      <c r="B4317" s="380" t="s">
        <v>10436</v>
      </c>
      <c r="C4317" s="380" t="s">
        <v>6446</v>
      </c>
      <c r="D4317" s="381">
        <v>6.6</v>
      </c>
    </row>
    <row r="4318" spans="1:4" s="380" customFormat="1" ht="12.75" x14ac:dyDescent="0.2">
      <c r="A4318" s="380">
        <v>7128</v>
      </c>
      <c r="B4318" s="380" t="s">
        <v>10437</v>
      </c>
      <c r="C4318" s="380" t="s">
        <v>6446</v>
      </c>
      <c r="D4318" s="381">
        <v>10.82</v>
      </c>
    </row>
    <row r="4319" spans="1:4" s="380" customFormat="1" ht="12.75" x14ac:dyDescent="0.2">
      <c r="A4319" s="380">
        <v>7108</v>
      </c>
      <c r="B4319" s="380" t="s">
        <v>10438</v>
      </c>
      <c r="C4319" s="380" t="s">
        <v>6446</v>
      </c>
      <c r="D4319" s="381">
        <v>11.58</v>
      </c>
    </row>
    <row r="4320" spans="1:4" s="380" customFormat="1" ht="12.75" x14ac:dyDescent="0.2">
      <c r="A4320" s="380">
        <v>7129</v>
      </c>
      <c r="B4320" s="380" t="s">
        <v>10439</v>
      </c>
      <c r="C4320" s="380" t="s">
        <v>6446</v>
      </c>
      <c r="D4320" s="381">
        <v>9.6300000000000008</v>
      </c>
    </row>
    <row r="4321" spans="1:4" s="380" customFormat="1" ht="12.75" x14ac:dyDescent="0.2">
      <c r="A4321" s="380">
        <v>7130</v>
      </c>
      <c r="B4321" s="380" t="s">
        <v>10440</v>
      </c>
      <c r="C4321" s="380" t="s">
        <v>6446</v>
      </c>
      <c r="D4321" s="381">
        <v>15.7</v>
      </c>
    </row>
    <row r="4322" spans="1:4" s="380" customFormat="1" ht="12.75" x14ac:dyDescent="0.2">
      <c r="A4322" s="380">
        <v>7131</v>
      </c>
      <c r="B4322" s="380" t="s">
        <v>10441</v>
      </c>
      <c r="C4322" s="380" t="s">
        <v>6446</v>
      </c>
      <c r="D4322" s="381">
        <v>19.260000000000002</v>
      </c>
    </row>
    <row r="4323" spans="1:4" s="380" customFormat="1" ht="12.75" x14ac:dyDescent="0.2">
      <c r="A4323" s="380">
        <v>7132</v>
      </c>
      <c r="B4323" s="380" t="s">
        <v>10442</v>
      </c>
      <c r="C4323" s="380" t="s">
        <v>6446</v>
      </c>
      <c r="D4323" s="381">
        <v>53.47</v>
      </c>
    </row>
    <row r="4324" spans="1:4" s="380" customFormat="1" ht="12.75" x14ac:dyDescent="0.2">
      <c r="A4324" s="380">
        <v>7133</v>
      </c>
      <c r="B4324" s="380" t="s">
        <v>10443</v>
      </c>
      <c r="C4324" s="380" t="s">
        <v>6446</v>
      </c>
      <c r="D4324" s="381">
        <v>83.05</v>
      </c>
    </row>
    <row r="4325" spans="1:4" s="380" customFormat="1" ht="12.75" x14ac:dyDescent="0.2">
      <c r="A4325" s="380">
        <v>37420</v>
      </c>
      <c r="B4325" s="380" t="s">
        <v>10444</v>
      </c>
      <c r="C4325" s="380" t="s">
        <v>6446</v>
      </c>
      <c r="D4325" s="381">
        <v>46.09</v>
      </c>
    </row>
    <row r="4326" spans="1:4" s="380" customFormat="1" ht="12.75" x14ac:dyDescent="0.2">
      <c r="A4326" s="380">
        <v>37421</v>
      </c>
      <c r="B4326" s="380" t="s">
        <v>10445</v>
      </c>
      <c r="C4326" s="380" t="s">
        <v>6446</v>
      </c>
      <c r="D4326" s="381">
        <v>63</v>
      </c>
    </row>
    <row r="4327" spans="1:4" s="380" customFormat="1" ht="12.75" x14ac:dyDescent="0.2">
      <c r="A4327" s="380">
        <v>37422</v>
      </c>
      <c r="B4327" s="380" t="s">
        <v>10446</v>
      </c>
      <c r="C4327" s="380" t="s">
        <v>6446</v>
      </c>
      <c r="D4327" s="381">
        <v>58.97</v>
      </c>
    </row>
    <row r="4328" spans="1:4" s="380" customFormat="1" ht="12.75" x14ac:dyDescent="0.2">
      <c r="A4328" s="380">
        <v>37443</v>
      </c>
      <c r="B4328" s="380" t="s">
        <v>10447</v>
      </c>
      <c r="C4328" s="380" t="s">
        <v>6446</v>
      </c>
      <c r="D4328" s="381">
        <v>228.22</v>
      </c>
    </row>
    <row r="4329" spans="1:4" s="380" customFormat="1" ht="12.75" x14ac:dyDescent="0.2">
      <c r="A4329" s="380">
        <v>37444</v>
      </c>
      <c r="B4329" s="380" t="s">
        <v>10448</v>
      </c>
      <c r="C4329" s="380" t="s">
        <v>6446</v>
      </c>
      <c r="D4329" s="381">
        <v>232.09</v>
      </c>
    </row>
    <row r="4330" spans="1:4" s="380" customFormat="1" ht="12.75" x14ac:dyDescent="0.2">
      <c r="A4330" s="380">
        <v>37445</v>
      </c>
      <c r="B4330" s="380" t="s">
        <v>10449</v>
      </c>
      <c r="C4330" s="380" t="s">
        <v>6446</v>
      </c>
      <c r="D4330" s="381">
        <v>351.78</v>
      </c>
    </row>
    <row r="4331" spans="1:4" s="380" customFormat="1" ht="12.75" x14ac:dyDescent="0.2">
      <c r="A4331" s="380">
        <v>37446</v>
      </c>
      <c r="B4331" s="380" t="s">
        <v>10450</v>
      </c>
      <c r="C4331" s="380" t="s">
        <v>6446</v>
      </c>
      <c r="D4331" s="381">
        <v>383.5</v>
      </c>
    </row>
    <row r="4332" spans="1:4" s="380" customFormat="1" ht="12.75" x14ac:dyDescent="0.2">
      <c r="A4332" s="380">
        <v>37447</v>
      </c>
      <c r="B4332" s="380" t="s">
        <v>10451</v>
      </c>
      <c r="C4332" s="380" t="s">
        <v>6446</v>
      </c>
      <c r="D4332" s="381">
        <v>389.5</v>
      </c>
    </row>
    <row r="4333" spans="1:4" s="380" customFormat="1" ht="12.75" x14ac:dyDescent="0.2">
      <c r="A4333" s="380">
        <v>37448</v>
      </c>
      <c r="B4333" s="380" t="s">
        <v>10452</v>
      </c>
      <c r="C4333" s="380" t="s">
        <v>6446</v>
      </c>
      <c r="D4333" s="381">
        <v>534.26</v>
      </c>
    </row>
    <row r="4334" spans="1:4" s="380" customFormat="1" ht="12.75" x14ac:dyDescent="0.2">
      <c r="A4334" s="380">
        <v>37440</v>
      </c>
      <c r="B4334" s="380" t="s">
        <v>10453</v>
      </c>
      <c r="C4334" s="380" t="s">
        <v>6446</v>
      </c>
      <c r="D4334" s="381">
        <v>181.14</v>
      </c>
    </row>
    <row r="4335" spans="1:4" s="380" customFormat="1" ht="12.75" x14ac:dyDescent="0.2">
      <c r="A4335" s="380">
        <v>37441</v>
      </c>
      <c r="B4335" s="380" t="s">
        <v>10454</v>
      </c>
      <c r="C4335" s="380" t="s">
        <v>6446</v>
      </c>
      <c r="D4335" s="381">
        <v>181.14</v>
      </c>
    </row>
    <row r="4336" spans="1:4" s="380" customFormat="1" ht="12.75" x14ac:dyDescent="0.2">
      <c r="A4336" s="380">
        <v>37442</v>
      </c>
      <c r="B4336" s="380" t="s">
        <v>10455</v>
      </c>
      <c r="C4336" s="380" t="s">
        <v>6446</v>
      </c>
      <c r="D4336" s="381">
        <v>218.17</v>
      </c>
    </row>
    <row r="4337" spans="1:4" s="380" customFormat="1" ht="12.75" x14ac:dyDescent="0.2">
      <c r="A4337" s="380">
        <v>38017</v>
      </c>
      <c r="B4337" s="380" t="s">
        <v>10456</v>
      </c>
      <c r="C4337" s="380" t="s">
        <v>6446</v>
      </c>
      <c r="D4337" s="381">
        <v>6</v>
      </c>
    </row>
    <row r="4338" spans="1:4" s="380" customFormat="1" ht="12.75" x14ac:dyDescent="0.2">
      <c r="A4338" s="380">
        <v>38018</v>
      </c>
      <c r="B4338" s="380" t="s">
        <v>10457</v>
      </c>
      <c r="C4338" s="380" t="s">
        <v>6446</v>
      </c>
      <c r="D4338" s="381">
        <v>6.62</v>
      </c>
    </row>
    <row r="4339" spans="1:4" s="380" customFormat="1" ht="12.75" x14ac:dyDescent="0.2">
      <c r="A4339" s="380">
        <v>39895</v>
      </c>
      <c r="B4339" s="380" t="s">
        <v>10458</v>
      </c>
      <c r="C4339" s="380" t="s">
        <v>6446</v>
      </c>
      <c r="D4339" s="381">
        <v>55.07</v>
      </c>
    </row>
    <row r="4340" spans="1:4" s="380" customFormat="1" ht="12.75" x14ac:dyDescent="0.2">
      <c r="A4340" s="380">
        <v>39896</v>
      </c>
      <c r="B4340" s="380" t="s">
        <v>10459</v>
      </c>
      <c r="C4340" s="380" t="s">
        <v>6446</v>
      </c>
      <c r="D4340" s="381">
        <v>80.709999999999994</v>
      </c>
    </row>
    <row r="4341" spans="1:4" s="380" customFormat="1" ht="12.75" x14ac:dyDescent="0.2">
      <c r="A4341" s="380">
        <v>38873</v>
      </c>
      <c r="B4341" s="380" t="s">
        <v>10460</v>
      </c>
      <c r="C4341" s="380" t="s">
        <v>6446</v>
      </c>
      <c r="D4341" s="381">
        <v>19.27</v>
      </c>
    </row>
    <row r="4342" spans="1:4" s="380" customFormat="1" ht="12.75" x14ac:dyDescent="0.2">
      <c r="A4342" s="380">
        <v>38874</v>
      </c>
      <c r="B4342" s="380" t="s">
        <v>10461</v>
      </c>
      <c r="C4342" s="380" t="s">
        <v>6446</v>
      </c>
      <c r="D4342" s="381">
        <v>23.43</v>
      </c>
    </row>
    <row r="4343" spans="1:4" s="380" customFormat="1" ht="12.75" x14ac:dyDescent="0.2">
      <c r="A4343" s="380">
        <v>38875</v>
      </c>
      <c r="B4343" s="380" t="s">
        <v>10462</v>
      </c>
      <c r="C4343" s="380" t="s">
        <v>6446</v>
      </c>
      <c r="D4343" s="381">
        <v>41.41</v>
      </c>
    </row>
    <row r="4344" spans="1:4" s="380" customFormat="1" ht="12.75" x14ac:dyDescent="0.2">
      <c r="A4344" s="380">
        <v>38876</v>
      </c>
      <c r="B4344" s="380" t="s">
        <v>10463</v>
      </c>
      <c r="C4344" s="380" t="s">
        <v>6446</v>
      </c>
      <c r="D4344" s="381">
        <v>55.71</v>
      </c>
    </row>
    <row r="4345" spans="1:4" s="380" customFormat="1" ht="12.75" x14ac:dyDescent="0.2">
      <c r="A4345" s="380">
        <v>39000</v>
      </c>
      <c r="B4345" s="380" t="s">
        <v>10464</v>
      </c>
      <c r="C4345" s="380" t="s">
        <v>6446</v>
      </c>
      <c r="D4345" s="381">
        <v>38.03</v>
      </c>
    </row>
    <row r="4346" spans="1:4" s="380" customFormat="1" ht="12.75" x14ac:dyDescent="0.2">
      <c r="A4346" s="380">
        <v>38674</v>
      </c>
      <c r="B4346" s="380" t="s">
        <v>10465</v>
      </c>
      <c r="C4346" s="380" t="s">
        <v>6446</v>
      </c>
      <c r="D4346" s="381">
        <v>20.88</v>
      </c>
    </row>
    <row r="4347" spans="1:4" s="380" customFormat="1" ht="12.75" x14ac:dyDescent="0.2">
      <c r="A4347" s="380">
        <v>38911</v>
      </c>
      <c r="B4347" s="380" t="s">
        <v>10466</v>
      </c>
      <c r="C4347" s="380" t="s">
        <v>6446</v>
      </c>
      <c r="D4347" s="381">
        <v>69.09</v>
      </c>
    </row>
    <row r="4348" spans="1:4" s="380" customFormat="1" ht="12.75" x14ac:dyDescent="0.2">
      <c r="A4348" s="380">
        <v>38912</v>
      </c>
      <c r="B4348" s="380" t="s">
        <v>10467</v>
      </c>
      <c r="C4348" s="380" t="s">
        <v>6446</v>
      </c>
      <c r="D4348" s="381">
        <v>87.81</v>
      </c>
    </row>
    <row r="4349" spans="1:4" s="380" customFormat="1" ht="12.75" x14ac:dyDescent="0.2">
      <c r="A4349" s="380">
        <v>38019</v>
      </c>
      <c r="B4349" s="380" t="s">
        <v>10468</v>
      </c>
      <c r="C4349" s="380" t="s">
        <v>6446</v>
      </c>
      <c r="D4349" s="381">
        <v>5.23</v>
      </c>
    </row>
    <row r="4350" spans="1:4" s="380" customFormat="1" ht="12.75" x14ac:dyDescent="0.2">
      <c r="A4350" s="380">
        <v>38020</v>
      </c>
      <c r="B4350" s="380" t="s">
        <v>10469</v>
      </c>
      <c r="C4350" s="380" t="s">
        <v>6446</v>
      </c>
      <c r="D4350" s="381">
        <v>6.62</v>
      </c>
    </row>
    <row r="4351" spans="1:4" s="380" customFormat="1" ht="12.75" x14ac:dyDescent="0.2">
      <c r="A4351" s="380">
        <v>38454</v>
      </c>
      <c r="B4351" s="380" t="s">
        <v>10470</v>
      </c>
      <c r="C4351" s="380" t="s">
        <v>6446</v>
      </c>
      <c r="D4351" s="381">
        <v>6.94</v>
      </c>
    </row>
    <row r="4352" spans="1:4" s="380" customFormat="1" ht="12.75" x14ac:dyDescent="0.2">
      <c r="A4352" s="380">
        <v>38455</v>
      </c>
      <c r="B4352" s="380" t="s">
        <v>10471</v>
      </c>
      <c r="C4352" s="380" t="s">
        <v>6446</v>
      </c>
      <c r="D4352" s="381">
        <v>6.35</v>
      </c>
    </row>
    <row r="4353" spans="1:4" s="380" customFormat="1" ht="12.75" x14ac:dyDescent="0.2">
      <c r="A4353" s="380">
        <v>38462</v>
      </c>
      <c r="B4353" s="380" t="s">
        <v>10472</v>
      </c>
      <c r="C4353" s="380" t="s">
        <v>6446</v>
      </c>
      <c r="D4353" s="381">
        <v>179.33</v>
      </c>
    </row>
    <row r="4354" spans="1:4" s="380" customFormat="1" ht="12.75" x14ac:dyDescent="0.2">
      <c r="A4354" s="380">
        <v>36362</v>
      </c>
      <c r="B4354" s="380" t="s">
        <v>10473</v>
      </c>
      <c r="C4354" s="380" t="s">
        <v>6446</v>
      </c>
      <c r="D4354" s="381">
        <v>2.73</v>
      </c>
    </row>
    <row r="4355" spans="1:4" s="380" customFormat="1" ht="12.75" x14ac:dyDescent="0.2">
      <c r="A4355" s="380">
        <v>36298</v>
      </c>
      <c r="B4355" s="380" t="s">
        <v>10474</v>
      </c>
      <c r="C4355" s="380" t="s">
        <v>6446</v>
      </c>
      <c r="D4355" s="381">
        <v>4.05</v>
      </c>
    </row>
    <row r="4356" spans="1:4" s="380" customFormat="1" ht="12.75" x14ac:dyDescent="0.2">
      <c r="A4356" s="380">
        <v>38456</v>
      </c>
      <c r="B4356" s="380" t="s">
        <v>10475</v>
      </c>
      <c r="C4356" s="380" t="s">
        <v>6446</v>
      </c>
      <c r="D4356" s="381">
        <v>6.6</v>
      </c>
    </row>
    <row r="4357" spans="1:4" s="380" customFormat="1" ht="12.75" x14ac:dyDescent="0.2">
      <c r="A4357" s="380">
        <v>38457</v>
      </c>
      <c r="B4357" s="380" t="s">
        <v>10476</v>
      </c>
      <c r="C4357" s="380" t="s">
        <v>6446</v>
      </c>
      <c r="D4357" s="381">
        <v>14.87</v>
      </c>
    </row>
    <row r="4358" spans="1:4" s="380" customFormat="1" ht="12.75" x14ac:dyDescent="0.2">
      <c r="A4358" s="380">
        <v>38458</v>
      </c>
      <c r="B4358" s="380" t="s">
        <v>10477</v>
      </c>
      <c r="C4358" s="380" t="s">
        <v>6446</v>
      </c>
      <c r="D4358" s="381">
        <v>19.93</v>
      </c>
    </row>
    <row r="4359" spans="1:4" s="380" customFormat="1" ht="12.75" x14ac:dyDescent="0.2">
      <c r="A4359" s="380">
        <v>38459</v>
      </c>
      <c r="B4359" s="380" t="s">
        <v>10478</v>
      </c>
      <c r="C4359" s="380" t="s">
        <v>6446</v>
      </c>
      <c r="D4359" s="381">
        <v>35.17</v>
      </c>
    </row>
    <row r="4360" spans="1:4" s="380" customFormat="1" ht="12.75" x14ac:dyDescent="0.2">
      <c r="A4360" s="380">
        <v>38460</v>
      </c>
      <c r="B4360" s="380" t="s">
        <v>10479</v>
      </c>
      <c r="C4360" s="380" t="s">
        <v>6446</v>
      </c>
      <c r="D4360" s="381">
        <v>73.459999999999994</v>
      </c>
    </row>
    <row r="4361" spans="1:4" s="380" customFormat="1" ht="12.75" x14ac:dyDescent="0.2">
      <c r="A4361" s="380">
        <v>38461</v>
      </c>
      <c r="B4361" s="380" t="s">
        <v>10480</v>
      </c>
      <c r="C4361" s="380" t="s">
        <v>6446</v>
      </c>
      <c r="D4361" s="381">
        <v>112.06</v>
      </c>
    </row>
    <row r="4362" spans="1:4" s="380" customFormat="1" ht="12.75" x14ac:dyDescent="0.2">
      <c r="A4362" s="380">
        <v>7094</v>
      </c>
      <c r="B4362" s="380" t="s">
        <v>10481</v>
      </c>
      <c r="C4362" s="380" t="s">
        <v>6446</v>
      </c>
      <c r="D4362" s="381">
        <v>12.14</v>
      </c>
    </row>
    <row r="4363" spans="1:4" s="380" customFormat="1" ht="12.75" x14ac:dyDescent="0.2">
      <c r="A4363" s="380">
        <v>7116</v>
      </c>
      <c r="B4363" s="380" t="s">
        <v>10482</v>
      </c>
      <c r="C4363" s="380" t="s">
        <v>6446</v>
      </c>
      <c r="D4363" s="381">
        <v>3.2</v>
      </c>
    </row>
    <row r="4364" spans="1:4" s="380" customFormat="1" ht="12.75" x14ac:dyDescent="0.2">
      <c r="A4364" s="380">
        <v>7118</v>
      </c>
      <c r="B4364" s="380" t="s">
        <v>10483</v>
      </c>
      <c r="C4364" s="380" t="s">
        <v>6446</v>
      </c>
      <c r="D4364" s="381">
        <v>26.79</v>
      </c>
    </row>
    <row r="4365" spans="1:4" s="380" customFormat="1" ht="12.75" x14ac:dyDescent="0.2">
      <c r="A4365" s="380">
        <v>7117</v>
      </c>
      <c r="B4365" s="380" t="s">
        <v>10484</v>
      </c>
      <c r="C4365" s="380" t="s">
        <v>6446</v>
      </c>
      <c r="D4365" s="381">
        <v>23.82</v>
      </c>
    </row>
    <row r="4366" spans="1:4" s="380" customFormat="1" ht="12.75" x14ac:dyDescent="0.2">
      <c r="A4366" s="380">
        <v>7098</v>
      </c>
      <c r="B4366" s="380" t="s">
        <v>10485</v>
      </c>
      <c r="C4366" s="380" t="s">
        <v>6446</v>
      </c>
      <c r="D4366" s="381">
        <v>3.32</v>
      </c>
    </row>
    <row r="4367" spans="1:4" s="380" customFormat="1" ht="12.75" x14ac:dyDescent="0.2">
      <c r="A4367" s="380">
        <v>7110</v>
      </c>
      <c r="B4367" s="380" t="s">
        <v>10486</v>
      </c>
      <c r="C4367" s="380" t="s">
        <v>6446</v>
      </c>
      <c r="D4367" s="381">
        <v>58.27</v>
      </c>
    </row>
    <row r="4368" spans="1:4" s="380" customFormat="1" ht="12.75" x14ac:dyDescent="0.2">
      <c r="A4368" s="380">
        <v>7123</v>
      </c>
      <c r="B4368" s="380" t="s">
        <v>10487</v>
      </c>
      <c r="C4368" s="380" t="s">
        <v>6446</v>
      </c>
      <c r="D4368" s="381">
        <v>4.2699999999999996</v>
      </c>
    </row>
    <row r="4369" spans="1:4" s="380" customFormat="1" ht="12.75" x14ac:dyDescent="0.2">
      <c r="A4369" s="380">
        <v>7121</v>
      </c>
      <c r="B4369" s="380" t="s">
        <v>10488</v>
      </c>
      <c r="C4369" s="380" t="s">
        <v>6446</v>
      </c>
      <c r="D4369" s="381">
        <v>10.53</v>
      </c>
    </row>
    <row r="4370" spans="1:4" s="380" customFormat="1" ht="12.75" x14ac:dyDescent="0.2">
      <c r="A4370" s="380">
        <v>7137</v>
      </c>
      <c r="B4370" s="380" t="s">
        <v>10489</v>
      </c>
      <c r="C4370" s="380" t="s">
        <v>6446</v>
      </c>
      <c r="D4370" s="381">
        <v>9.48</v>
      </c>
    </row>
    <row r="4371" spans="1:4" s="380" customFormat="1" ht="12.75" x14ac:dyDescent="0.2">
      <c r="A4371" s="380">
        <v>7122</v>
      </c>
      <c r="B4371" s="380" t="s">
        <v>10490</v>
      </c>
      <c r="C4371" s="380" t="s">
        <v>6446</v>
      </c>
      <c r="D4371" s="381">
        <v>11.84</v>
      </c>
    </row>
    <row r="4372" spans="1:4" s="380" customFormat="1" ht="12.75" x14ac:dyDescent="0.2">
      <c r="A4372" s="380">
        <v>7114</v>
      </c>
      <c r="B4372" s="380" t="s">
        <v>10491</v>
      </c>
      <c r="C4372" s="380" t="s">
        <v>6446</v>
      </c>
      <c r="D4372" s="381">
        <v>18.260000000000002</v>
      </c>
    </row>
    <row r="4373" spans="1:4" s="380" customFormat="1" ht="12.75" x14ac:dyDescent="0.2">
      <c r="A4373" s="380">
        <v>7109</v>
      </c>
      <c r="B4373" s="380" t="s">
        <v>10492</v>
      </c>
      <c r="C4373" s="380" t="s">
        <v>6446</v>
      </c>
      <c r="D4373" s="381">
        <v>3.2</v>
      </c>
    </row>
    <row r="4374" spans="1:4" s="380" customFormat="1" ht="12.75" x14ac:dyDescent="0.2">
      <c r="A4374" s="380">
        <v>7135</v>
      </c>
      <c r="B4374" s="380" t="s">
        <v>10493</v>
      </c>
      <c r="C4374" s="380" t="s">
        <v>6446</v>
      </c>
      <c r="D4374" s="381">
        <v>4.99</v>
      </c>
    </row>
    <row r="4375" spans="1:4" s="380" customFormat="1" ht="12.75" x14ac:dyDescent="0.2">
      <c r="A4375" s="380">
        <v>37947</v>
      </c>
      <c r="B4375" s="380" t="s">
        <v>10494</v>
      </c>
      <c r="C4375" s="380" t="s">
        <v>6446</v>
      </c>
      <c r="D4375" s="381">
        <v>5.05</v>
      </c>
    </row>
    <row r="4376" spans="1:4" s="380" customFormat="1" ht="12.75" x14ac:dyDescent="0.2">
      <c r="A4376" s="380">
        <v>7103</v>
      </c>
      <c r="B4376" s="380" t="s">
        <v>10495</v>
      </c>
      <c r="C4376" s="380" t="s">
        <v>6446</v>
      </c>
      <c r="D4376" s="381">
        <v>11.58</v>
      </c>
    </row>
    <row r="4377" spans="1:4" s="380" customFormat="1" ht="12.75" x14ac:dyDescent="0.2">
      <c r="A4377" s="380">
        <v>40419</v>
      </c>
      <c r="B4377" s="380" t="s">
        <v>10496</v>
      </c>
      <c r="C4377" s="380" t="s">
        <v>6446</v>
      </c>
      <c r="D4377" s="381">
        <v>38.57</v>
      </c>
    </row>
    <row r="4378" spans="1:4" s="380" customFormat="1" ht="12.75" x14ac:dyDescent="0.2">
      <c r="A4378" s="380">
        <v>40420</v>
      </c>
      <c r="B4378" s="380" t="s">
        <v>10497</v>
      </c>
      <c r="C4378" s="380" t="s">
        <v>6446</v>
      </c>
      <c r="D4378" s="381">
        <v>56.27</v>
      </c>
    </row>
    <row r="4379" spans="1:4" s="380" customFormat="1" ht="12.75" x14ac:dyDescent="0.2">
      <c r="A4379" s="380">
        <v>40421</v>
      </c>
      <c r="B4379" s="380" t="s">
        <v>10498</v>
      </c>
      <c r="C4379" s="380" t="s">
        <v>6446</v>
      </c>
      <c r="D4379" s="381">
        <v>59.9</v>
      </c>
    </row>
    <row r="4380" spans="1:4" s="380" customFormat="1" ht="12.75" x14ac:dyDescent="0.2">
      <c r="A4380" s="380">
        <v>7126</v>
      </c>
      <c r="B4380" s="380" t="s">
        <v>10499</v>
      </c>
      <c r="C4380" s="380" t="s">
        <v>6446</v>
      </c>
      <c r="D4380" s="381">
        <v>24.31</v>
      </c>
    </row>
    <row r="4381" spans="1:4" s="380" customFormat="1" ht="12.75" x14ac:dyDescent="0.2">
      <c r="A4381" s="380">
        <v>38905</v>
      </c>
      <c r="B4381" s="380" t="s">
        <v>10500</v>
      </c>
      <c r="C4381" s="380" t="s">
        <v>6446</v>
      </c>
      <c r="D4381" s="381">
        <v>21.65</v>
      </c>
    </row>
    <row r="4382" spans="1:4" s="380" customFormat="1" ht="12.75" x14ac:dyDescent="0.2">
      <c r="A4382" s="380">
        <v>38907</v>
      </c>
      <c r="B4382" s="380" t="s">
        <v>10501</v>
      </c>
      <c r="C4382" s="380" t="s">
        <v>6446</v>
      </c>
      <c r="D4382" s="381">
        <v>23.03</v>
      </c>
    </row>
    <row r="4383" spans="1:4" s="380" customFormat="1" ht="12.75" x14ac:dyDescent="0.2">
      <c r="A4383" s="380">
        <v>38908</v>
      </c>
      <c r="B4383" s="380" t="s">
        <v>10502</v>
      </c>
      <c r="C4383" s="380" t="s">
        <v>6446</v>
      </c>
      <c r="D4383" s="381">
        <v>25.92</v>
      </c>
    </row>
    <row r="4384" spans="1:4" s="380" customFormat="1" ht="12.75" x14ac:dyDescent="0.2">
      <c r="A4384" s="380">
        <v>38909</v>
      </c>
      <c r="B4384" s="380" t="s">
        <v>10503</v>
      </c>
      <c r="C4384" s="380" t="s">
        <v>6446</v>
      </c>
      <c r="D4384" s="381">
        <v>37.270000000000003</v>
      </c>
    </row>
    <row r="4385" spans="1:4" s="380" customFormat="1" ht="12.75" x14ac:dyDescent="0.2">
      <c r="A4385" s="380">
        <v>38910</v>
      </c>
      <c r="B4385" s="380" t="s">
        <v>10504</v>
      </c>
      <c r="C4385" s="380" t="s">
        <v>6446</v>
      </c>
      <c r="D4385" s="381">
        <v>40.25</v>
      </c>
    </row>
    <row r="4386" spans="1:4" s="380" customFormat="1" ht="12.75" x14ac:dyDescent="0.2">
      <c r="A4386" s="380">
        <v>38897</v>
      </c>
      <c r="B4386" s="380" t="s">
        <v>10505</v>
      </c>
      <c r="C4386" s="380" t="s">
        <v>6446</v>
      </c>
      <c r="D4386" s="381">
        <v>21.74</v>
      </c>
    </row>
    <row r="4387" spans="1:4" s="380" customFormat="1" ht="12.75" x14ac:dyDescent="0.2">
      <c r="A4387" s="380">
        <v>38899</v>
      </c>
      <c r="B4387" s="380" t="s">
        <v>10506</v>
      </c>
      <c r="C4387" s="380" t="s">
        <v>6446</v>
      </c>
      <c r="D4387" s="381">
        <v>24.46</v>
      </c>
    </row>
    <row r="4388" spans="1:4" s="380" customFormat="1" ht="12.75" x14ac:dyDescent="0.2">
      <c r="A4388" s="380">
        <v>38900</v>
      </c>
      <c r="B4388" s="380" t="s">
        <v>10507</v>
      </c>
      <c r="C4388" s="380" t="s">
        <v>6446</v>
      </c>
      <c r="D4388" s="381">
        <v>25.5</v>
      </c>
    </row>
    <row r="4389" spans="1:4" s="380" customFormat="1" ht="12.75" x14ac:dyDescent="0.2">
      <c r="A4389" s="380">
        <v>38901</v>
      </c>
      <c r="B4389" s="380" t="s">
        <v>10508</v>
      </c>
      <c r="C4389" s="380" t="s">
        <v>6446</v>
      </c>
      <c r="D4389" s="381">
        <v>41.71</v>
      </c>
    </row>
    <row r="4390" spans="1:4" s="380" customFormat="1" ht="12.75" x14ac:dyDescent="0.2">
      <c r="A4390" s="380">
        <v>38904</v>
      </c>
      <c r="B4390" s="380" t="s">
        <v>10509</v>
      </c>
      <c r="C4390" s="380" t="s">
        <v>6446</v>
      </c>
      <c r="D4390" s="381">
        <v>67.760000000000005</v>
      </c>
    </row>
    <row r="4391" spans="1:4" s="380" customFormat="1" ht="12.75" x14ac:dyDescent="0.2">
      <c r="A4391" s="380">
        <v>38903</v>
      </c>
      <c r="B4391" s="380" t="s">
        <v>10510</v>
      </c>
      <c r="C4391" s="380" t="s">
        <v>6446</v>
      </c>
      <c r="D4391" s="381">
        <v>67.33</v>
      </c>
    </row>
    <row r="4392" spans="1:4" s="380" customFormat="1" ht="12.75" x14ac:dyDescent="0.2">
      <c r="A4392" s="380">
        <v>7091</v>
      </c>
      <c r="B4392" s="380" t="s">
        <v>10511</v>
      </c>
      <c r="C4392" s="380" t="s">
        <v>6446</v>
      </c>
      <c r="D4392" s="381">
        <v>15.09</v>
      </c>
    </row>
    <row r="4393" spans="1:4" s="380" customFormat="1" ht="12.75" x14ac:dyDescent="0.2">
      <c r="A4393" s="380">
        <v>11655</v>
      </c>
      <c r="B4393" s="380" t="s">
        <v>10512</v>
      </c>
      <c r="C4393" s="380" t="s">
        <v>6446</v>
      </c>
      <c r="D4393" s="381">
        <v>14.41</v>
      </c>
    </row>
    <row r="4394" spans="1:4" s="380" customFormat="1" ht="12.75" x14ac:dyDescent="0.2">
      <c r="A4394" s="380">
        <v>11656</v>
      </c>
      <c r="B4394" s="380" t="s">
        <v>10513</v>
      </c>
      <c r="C4394" s="380" t="s">
        <v>6446</v>
      </c>
      <c r="D4394" s="381">
        <v>15.07</v>
      </c>
    </row>
    <row r="4395" spans="1:4" s="380" customFormat="1" ht="12.75" x14ac:dyDescent="0.2">
      <c r="A4395" s="380">
        <v>37948</v>
      </c>
      <c r="B4395" s="380" t="s">
        <v>10514</v>
      </c>
      <c r="C4395" s="380" t="s">
        <v>6446</v>
      </c>
      <c r="D4395" s="381">
        <v>3.05</v>
      </c>
    </row>
    <row r="4396" spans="1:4" s="380" customFormat="1" ht="12.75" x14ac:dyDescent="0.2">
      <c r="A4396" s="380">
        <v>7097</v>
      </c>
      <c r="B4396" s="380" t="s">
        <v>10515</v>
      </c>
      <c r="C4396" s="380" t="s">
        <v>6446</v>
      </c>
      <c r="D4396" s="381">
        <v>6.7</v>
      </c>
    </row>
    <row r="4397" spans="1:4" s="380" customFormat="1" ht="12.75" x14ac:dyDescent="0.2">
      <c r="A4397" s="380">
        <v>11657</v>
      </c>
      <c r="B4397" s="380" t="s">
        <v>10516</v>
      </c>
      <c r="C4397" s="380" t="s">
        <v>6446</v>
      </c>
      <c r="D4397" s="381">
        <v>13.14</v>
      </c>
    </row>
    <row r="4398" spans="1:4" s="380" customFormat="1" ht="12.75" x14ac:dyDescent="0.2">
      <c r="A4398" s="380">
        <v>11658</v>
      </c>
      <c r="B4398" s="380" t="s">
        <v>10517</v>
      </c>
      <c r="C4398" s="380" t="s">
        <v>6446</v>
      </c>
      <c r="D4398" s="381">
        <v>13.38</v>
      </c>
    </row>
    <row r="4399" spans="1:4" s="380" customFormat="1" ht="12.75" x14ac:dyDescent="0.2">
      <c r="A4399" s="380">
        <v>7146</v>
      </c>
      <c r="B4399" s="380" t="s">
        <v>10518</v>
      </c>
      <c r="C4399" s="380" t="s">
        <v>6446</v>
      </c>
      <c r="D4399" s="381">
        <v>180.45</v>
      </c>
    </row>
    <row r="4400" spans="1:4" s="380" customFormat="1" ht="12.75" x14ac:dyDescent="0.2">
      <c r="A4400" s="380">
        <v>7138</v>
      </c>
      <c r="B4400" s="380" t="s">
        <v>10519</v>
      </c>
      <c r="C4400" s="380" t="s">
        <v>6446</v>
      </c>
      <c r="D4400" s="381">
        <v>1.02</v>
      </c>
    </row>
    <row r="4401" spans="1:4" s="380" customFormat="1" ht="12.75" x14ac:dyDescent="0.2">
      <c r="A4401" s="380">
        <v>7139</v>
      </c>
      <c r="B4401" s="380" t="s">
        <v>10520</v>
      </c>
      <c r="C4401" s="380" t="s">
        <v>6446</v>
      </c>
      <c r="D4401" s="381">
        <v>1.34</v>
      </c>
    </row>
    <row r="4402" spans="1:4" s="380" customFormat="1" ht="12.75" x14ac:dyDescent="0.2">
      <c r="A4402" s="380">
        <v>7140</v>
      </c>
      <c r="B4402" s="380" t="s">
        <v>10521</v>
      </c>
      <c r="C4402" s="380" t="s">
        <v>6446</v>
      </c>
      <c r="D4402" s="381">
        <v>4.45</v>
      </c>
    </row>
    <row r="4403" spans="1:4" s="380" customFormat="1" ht="12.75" x14ac:dyDescent="0.2">
      <c r="A4403" s="380">
        <v>7141</v>
      </c>
      <c r="B4403" s="380" t="s">
        <v>10522</v>
      </c>
      <c r="C4403" s="380" t="s">
        <v>6446</v>
      </c>
      <c r="D4403" s="381">
        <v>9.73</v>
      </c>
    </row>
    <row r="4404" spans="1:4" s="380" customFormat="1" ht="12.75" x14ac:dyDescent="0.2">
      <c r="A4404" s="380">
        <v>7143</v>
      </c>
      <c r="B4404" s="380" t="s">
        <v>10523</v>
      </c>
      <c r="C4404" s="380" t="s">
        <v>6446</v>
      </c>
      <c r="D4404" s="381">
        <v>32.43</v>
      </c>
    </row>
    <row r="4405" spans="1:4" s="380" customFormat="1" ht="12.75" x14ac:dyDescent="0.2">
      <c r="A4405" s="380">
        <v>7144</v>
      </c>
      <c r="B4405" s="380" t="s">
        <v>10524</v>
      </c>
      <c r="C4405" s="380" t="s">
        <v>6446</v>
      </c>
      <c r="D4405" s="381">
        <v>64.88</v>
      </c>
    </row>
    <row r="4406" spans="1:4" s="380" customFormat="1" ht="12.75" x14ac:dyDescent="0.2">
      <c r="A4406" s="380">
        <v>7145</v>
      </c>
      <c r="B4406" s="380" t="s">
        <v>10525</v>
      </c>
      <c r="C4406" s="380" t="s">
        <v>6446</v>
      </c>
      <c r="D4406" s="381">
        <v>106.4</v>
      </c>
    </row>
    <row r="4407" spans="1:4" s="380" customFormat="1" ht="12.75" x14ac:dyDescent="0.2">
      <c r="A4407" s="380">
        <v>7142</v>
      </c>
      <c r="B4407" s="380" t="s">
        <v>10526</v>
      </c>
      <c r="C4407" s="380" t="s">
        <v>6446</v>
      </c>
      <c r="D4407" s="381">
        <v>10.88</v>
      </c>
    </row>
    <row r="4408" spans="1:4" s="380" customFormat="1" ht="12.75" x14ac:dyDescent="0.2">
      <c r="A4408" s="380">
        <v>3593</v>
      </c>
      <c r="B4408" s="380" t="s">
        <v>10527</v>
      </c>
      <c r="C4408" s="380" t="s">
        <v>6446</v>
      </c>
      <c r="D4408" s="381">
        <v>87.84</v>
      </c>
    </row>
    <row r="4409" spans="1:4" s="380" customFormat="1" ht="12.75" x14ac:dyDescent="0.2">
      <c r="A4409" s="380">
        <v>3588</v>
      </c>
      <c r="B4409" s="380" t="s">
        <v>10528</v>
      </c>
      <c r="C4409" s="380" t="s">
        <v>6446</v>
      </c>
      <c r="D4409" s="381">
        <v>67.709999999999994</v>
      </c>
    </row>
    <row r="4410" spans="1:4" s="380" customFormat="1" ht="12.75" x14ac:dyDescent="0.2">
      <c r="A4410" s="380">
        <v>3585</v>
      </c>
      <c r="B4410" s="380" t="s">
        <v>10529</v>
      </c>
      <c r="C4410" s="380" t="s">
        <v>6446</v>
      </c>
      <c r="D4410" s="381">
        <v>20.91</v>
      </c>
    </row>
    <row r="4411" spans="1:4" s="380" customFormat="1" ht="12.75" x14ac:dyDescent="0.2">
      <c r="A4411" s="380">
        <v>3587</v>
      </c>
      <c r="B4411" s="380" t="s">
        <v>10530</v>
      </c>
      <c r="C4411" s="380" t="s">
        <v>6446</v>
      </c>
      <c r="D4411" s="381">
        <v>42.01</v>
      </c>
    </row>
    <row r="4412" spans="1:4" s="380" customFormat="1" ht="12.75" x14ac:dyDescent="0.2">
      <c r="A4412" s="380">
        <v>3590</v>
      </c>
      <c r="B4412" s="380" t="s">
        <v>10531</v>
      </c>
      <c r="C4412" s="380" t="s">
        <v>6446</v>
      </c>
      <c r="D4412" s="381">
        <v>249.42</v>
      </c>
    </row>
    <row r="4413" spans="1:4" s="380" customFormat="1" ht="12.75" x14ac:dyDescent="0.2">
      <c r="A4413" s="380">
        <v>3589</v>
      </c>
      <c r="B4413" s="380" t="s">
        <v>10532</v>
      </c>
      <c r="C4413" s="380" t="s">
        <v>6446</v>
      </c>
      <c r="D4413" s="381">
        <v>133.87</v>
      </c>
    </row>
    <row r="4414" spans="1:4" s="380" customFormat="1" ht="12.75" x14ac:dyDescent="0.2">
      <c r="A4414" s="380">
        <v>3586</v>
      </c>
      <c r="B4414" s="380" t="s">
        <v>10533</v>
      </c>
      <c r="C4414" s="380" t="s">
        <v>6446</v>
      </c>
      <c r="D4414" s="381">
        <v>27.39</v>
      </c>
    </row>
    <row r="4415" spans="1:4" s="380" customFormat="1" ht="12.75" x14ac:dyDescent="0.2">
      <c r="A4415" s="380">
        <v>3592</v>
      </c>
      <c r="B4415" s="380" t="s">
        <v>10534</v>
      </c>
      <c r="C4415" s="380" t="s">
        <v>6446</v>
      </c>
      <c r="D4415" s="381">
        <v>394.26</v>
      </c>
    </row>
    <row r="4416" spans="1:4" s="380" customFormat="1" ht="12.75" x14ac:dyDescent="0.2">
      <c r="A4416" s="380">
        <v>3591</v>
      </c>
      <c r="B4416" s="380" t="s">
        <v>10535</v>
      </c>
      <c r="C4416" s="380" t="s">
        <v>6446</v>
      </c>
      <c r="D4416" s="381">
        <v>632.01</v>
      </c>
    </row>
    <row r="4417" spans="1:4" s="380" customFormat="1" ht="12.75" x14ac:dyDescent="0.2">
      <c r="A4417" s="380">
        <v>40396</v>
      </c>
      <c r="B4417" s="380" t="s">
        <v>10536</v>
      </c>
      <c r="C4417" s="380" t="s">
        <v>6446</v>
      </c>
      <c r="D4417" s="381">
        <v>115.82</v>
      </c>
    </row>
    <row r="4418" spans="1:4" s="380" customFormat="1" ht="12.75" x14ac:dyDescent="0.2">
      <c r="A4418" s="380">
        <v>40395</v>
      </c>
      <c r="B4418" s="380" t="s">
        <v>10537</v>
      </c>
      <c r="C4418" s="380" t="s">
        <v>6446</v>
      </c>
      <c r="D4418" s="381">
        <v>88.88</v>
      </c>
    </row>
    <row r="4419" spans="1:4" s="380" customFormat="1" ht="12.75" x14ac:dyDescent="0.2">
      <c r="A4419" s="380">
        <v>40392</v>
      </c>
      <c r="B4419" s="380" t="s">
        <v>10538</v>
      </c>
      <c r="C4419" s="380" t="s">
        <v>6446</v>
      </c>
      <c r="D4419" s="381">
        <v>28.6</v>
      </c>
    </row>
    <row r="4420" spans="1:4" s="380" customFormat="1" ht="12.75" x14ac:dyDescent="0.2">
      <c r="A4420" s="380">
        <v>40394</v>
      </c>
      <c r="B4420" s="380" t="s">
        <v>10539</v>
      </c>
      <c r="C4420" s="380" t="s">
        <v>6446</v>
      </c>
      <c r="D4420" s="381">
        <v>57.87</v>
      </c>
    </row>
    <row r="4421" spans="1:4" s="380" customFormat="1" ht="12.75" x14ac:dyDescent="0.2">
      <c r="A4421" s="380">
        <v>40398</v>
      </c>
      <c r="B4421" s="380" t="s">
        <v>10540</v>
      </c>
      <c r="C4421" s="380" t="s">
        <v>6446</v>
      </c>
      <c r="D4421" s="381">
        <v>371.58</v>
      </c>
    </row>
    <row r="4422" spans="1:4" s="380" customFormat="1" ht="12.75" x14ac:dyDescent="0.2">
      <c r="A4422" s="380">
        <v>40397</v>
      </c>
      <c r="B4422" s="380" t="s">
        <v>10541</v>
      </c>
      <c r="C4422" s="380" t="s">
        <v>6446</v>
      </c>
      <c r="D4422" s="381">
        <v>190.29</v>
      </c>
    </row>
    <row r="4423" spans="1:4" s="380" customFormat="1" ht="12.75" x14ac:dyDescent="0.2">
      <c r="A4423" s="380">
        <v>40393</v>
      </c>
      <c r="B4423" s="380" t="s">
        <v>10542</v>
      </c>
      <c r="C4423" s="380" t="s">
        <v>6446</v>
      </c>
      <c r="D4423" s="381">
        <v>36.840000000000003</v>
      </c>
    </row>
    <row r="4424" spans="1:4" s="380" customFormat="1" ht="12.75" x14ac:dyDescent="0.2">
      <c r="A4424" s="380">
        <v>40399</v>
      </c>
      <c r="B4424" s="380" t="s">
        <v>10543</v>
      </c>
      <c r="C4424" s="380" t="s">
        <v>6446</v>
      </c>
      <c r="D4424" s="381">
        <v>607.89</v>
      </c>
    </row>
    <row r="4425" spans="1:4" s="380" customFormat="1" ht="12.75" x14ac:dyDescent="0.2">
      <c r="A4425" s="380">
        <v>39322</v>
      </c>
      <c r="B4425" s="380" t="s">
        <v>10544</v>
      </c>
      <c r="C4425" s="380" t="s">
        <v>6446</v>
      </c>
      <c r="D4425" s="381">
        <v>26.26</v>
      </c>
    </row>
    <row r="4426" spans="1:4" s="380" customFormat="1" ht="12.75" x14ac:dyDescent="0.2">
      <c r="A4426" s="380">
        <v>39289</v>
      </c>
      <c r="B4426" s="380" t="s">
        <v>10545</v>
      </c>
      <c r="C4426" s="380" t="s">
        <v>6446</v>
      </c>
      <c r="D4426" s="381">
        <v>31.46</v>
      </c>
    </row>
    <row r="4427" spans="1:4" s="380" customFormat="1" ht="12.75" x14ac:dyDescent="0.2">
      <c r="A4427" s="380">
        <v>39290</v>
      </c>
      <c r="B4427" s="380" t="s">
        <v>10546</v>
      </c>
      <c r="C4427" s="380" t="s">
        <v>6446</v>
      </c>
      <c r="D4427" s="381">
        <v>53.4</v>
      </c>
    </row>
    <row r="4428" spans="1:4" s="380" customFormat="1" ht="12.75" x14ac:dyDescent="0.2">
      <c r="A4428" s="380">
        <v>39291</v>
      </c>
      <c r="B4428" s="380" t="s">
        <v>10547</v>
      </c>
      <c r="C4428" s="380" t="s">
        <v>6446</v>
      </c>
      <c r="D4428" s="381">
        <v>79.95</v>
      </c>
    </row>
    <row r="4429" spans="1:4" s="380" customFormat="1" ht="12.75" x14ac:dyDescent="0.2">
      <c r="A4429" s="380">
        <v>20174</v>
      </c>
      <c r="B4429" s="380" t="s">
        <v>10548</v>
      </c>
      <c r="C4429" s="380" t="s">
        <v>6446</v>
      </c>
      <c r="D4429" s="381">
        <v>36.770000000000003</v>
      </c>
    </row>
    <row r="4430" spans="1:4" s="380" customFormat="1" ht="12.75" x14ac:dyDescent="0.2">
      <c r="A4430" s="380">
        <v>41892</v>
      </c>
      <c r="B4430" s="380" t="s">
        <v>10549</v>
      </c>
      <c r="C4430" s="380" t="s">
        <v>6446</v>
      </c>
      <c r="D4430" s="381">
        <v>132.18</v>
      </c>
    </row>
    <row r="4431" spans="1:4" s="380" customFormat="1" ht="12.75" x14ac:dyDescent="0.2">
      <c r="A4431" s="380">
        <v>7048</v>
      </c>
      <c r="B4431" s="380" t="s">
        <v>10550</v>
      </c>
      <c r="C4431" s="380" t="s">
        <v>6446</v>
      </c>
      <c r="D4431" s="381">
        <v>28.53</v>
      </c>
    </row>
    <row r="4432" spans="1:4" s="380" customFormat="1" ht="12.75" x14ac:dyDescent="0.2">
      <c r="A4432" s="380">
        <v>7088</v>
      </c>
      <c r="B4432" s="380" t="s">
        <v>10551</v>
      </c>
      <c r="C4432" s="380" t="s">
        <v>6446</v>
      </c>
      <c r="D4432" s="381">
        <v>62.39</v>
      </c>
    </row>
    <row r="4433" spans="1:4" s="380" customFormat="1" ht="12.75" x14ac:dyDescent="0.2">
      <c r="A4433" s="380">
        <v>20179</v>
      </c>
      <c r="B4433" s="380" t="s">
        <v>13217</v>
      </c>
      <c r="C4433" s="380" t="s">
        <v>6446</v>
      </c>
      <c r="D4433" s="381">
        <v>49.5</v>
      </c>
    </row>
    <row r="4434" spans="1:4" s="380" customFormat="1" ht="12.75" x14ac:dyDescent="0.2">
      <c r="A4434" s="380">
        <v>20178</v>
      </c>
      <c r="B4434" s="380" t="s">
        <v>13218</v>
      </c>
      <c r="C4434" s="380" t="s">
        <v>6446</v>
      </c>
      <c r="D4434" s="381">
        <v>43.74</v>
      </c>
    </row>
    <row r="4435" spans="1:4" s="380" customFormat="1" ht="12.75" x14ac:dyDescent="0.2">
      <c r="A4435" s="380">
        <v>20180</v>
      </c>
      <c r="B4435" s="380" t="s">
        <v>13219</v>
      </c>
      <c r="C4435" s="380" t="s">
        <v>6446</v>
      </c>
      <c r="D4435" s="381">
        <v>80.38</v>
      </c>
    </row>
    <row r="4436" spans="1:4" s="380" customFormat="1" ht="12.75" x14ac:dyDescent="0.2">
      <c r="A4436" s="380">
        <v>20181</v>
      </c>
      <c r="B4436" s="380" t="s">
        <v>13220</v>
      </c>
      <c r="C4436" s="380" t="s">
        <v>6446</v>
      </c>
      <c r="D4436" s="381">
        <v>119.25</v>
      </c>
    </row>
    <row r="4437" spans="1:4" s="380" customFormat="1" ht="12.75" x14ac:dyDescent="0.2">
      <c r="A4437" s="380">
        <v>20177</v>
      </c>
      <c r="B4437" s="380" t="s">
        <v>13221</v>
      </c>
      <c r="C4437" s="380" t="s">
        <v>6446</v>
      </c>
      <c r="D4437" s="381">
        <v>28.67</v>
      </c>
    </row>
    <row r="4438" spans="1:4" s="380" customFormat="1" ht="12.75" x14ac:dyDescent="0.2">
      <c r="A4438" s="380">
        <v>7082</v>
      </c>
      <c r="B4438" s="380" t="s">
        <v>10552</v>
      </c>
      <c r="C4438" s="380" t="s">
        <v>6446</v>
      </c>
      <c r="D4438" s="381">
        <v>68.209999999999994</v>
      </c>
    </row>
    <row r="4439" spans="1:4" s="380" customFormat="1" ht="12.75" x14ac:dyDescent="0.2">
      <c r="A4439" s="380">
        <v>42707</v>
      </c>
      <c r="B4439" s="380" t="s">
        <v>10553</v>
      </c>
      <c r="C4439" s="380" t="s">
        <v>6446</v>
      </c>
      <c r="D4439" s="381">
        <v>185.25</v>
      </c>
    </row>
    <row r="4440" spans="1:4" s="380" customFormat="1" ht="12.75" x14ac:dyDescent="0.2">
      <c r="A4440" s="380">
        <v>7069</v>
      </c>
      <c r="B4440" s="380" t="s">
        <v>10554</v>
      </c>
      <c r="C4440" s="380" t="s">
        <v>6446</v>
      </c>
      <c r="D4440" s="381">
        <v>151.38999999999999</v>
      </c>
    </row>
    <row r="4441" spans="1:4" s="380" customFormat="1" ht="12.75" x14ac:dyDescent="0.2">
      <c r="A4441" s="380">
        <v>42708</v>
      </c>
      <c r="B4441" s="380" t="s">
        <v>10555</v>
      </c>
      <c r="C4441" s="380" t="s">
        <v>6446</v>
      </c>
      <c r="D4441" s="381">
        <v>486.23</v>
      </c>
    </row>
    <row r="4442" spans="1:4" s="380" customFormat="1" ht="12.75" x14ac:dyDescent="0.2">
      <c r="A4442" s="380">
        <v>7070</v>
      </c>
      <c r="B4442" s="380" t="s">
        <v>10556</v>
      </c>
      <c r="C4442" s="380" t="s">
        <v>6446</v>
      </c>
      <c r="D4442" s="381">
        <v>216.79</v>
      </c>
    </row>
    <row r="4443" spans="1:4" s="380" customFormat="1" ht="12.75" x14ac:dyDescent="0.2">
      <c r="A4443" s="380">
        <v>42709</v>
      </c>
      <c r="B4443" s="380" t="s">
        <v>10557</v>
      </c>
      <c r="C4443" s="380" t="s">
        <v>6446</v>
      </c>
      <c r="D4443" s="381">
        <v>727.18</v>
      </c>
    </row>
    <row r="4444" spans="1:4" s="380" customFormat="1" ht="12.75" x14ac:dyDescent="0.2">
      <c r="A4444" s="380">
        <v>42710</v>
      </c>
      <c r="B4444" s="380" t="s">
        <v>10558</v>
      </c>
      <c r="C4444" s="380" t="s">
        <v>6446</v>
      </c>
      <c r="D4444" s="382">
        <v>2090.29</v>
      </c>
    </row>
    <row r="4445" spans="1:4" s="380" customFormat="1" ht="12.75" x14ac:dyDescent="0.2">
      <c r="A4445" s="380">
        <v>42716</v>
      </c>
      <c r="B4445" s="380" t="s">
        <v>10559</v>
      </c>
      <c r="C4445" s="380" t="s">
        <v>6446</v>
      </c>
      <c r="D4445" s="382">
        <v>2601.7199999999998</v>
      </c>
    </row>
    <row r="4446" spans="1:4" s="380" customFormat="1" ht="12.75" x14ac:dyDescent="0.2">
      <c r="A4446" s="380">
        <v>20172</v>
      </c>
      <c r="B4446" s="380" t="s">
        <v>10560</v>
      </c>
      <c r="C4446" s="380" t="s">
        <v>6446</v>
      </c>
      <c r="D4446" s="381">
        <v>50.03</v>
      </c>
    </row>
    <row r="4447" spans="1:4" s="380" customFormat="1" ht="12.75" x14ac:dyDescent="0.2">
      <c r="A4447" s="380">
        <v>40945</v>
      </c>
      <c r="B4447" s="380" t="s">
        <v>10561</v>
      </c>
      <c r="C4447" s="380" t="s">
        <v>6456</v>
      </c>
      <c r="D4447" s="381">
        <v>16.71</v>
      </c>
    </row>
    <row r="4448" spans="1:4" s="380" customFormat="1" ht="12.75" x14ac:dyDescent="0.2">
      <c r="A4448" s="380">
        <v>40946</v>
      </c>
      <c r="B4448" s="380" t="s">
        <v>10562</v>
      </c>
      <c r="C4448" s="380" t="s">
        <v>6627</v>
      </c>
      <c r="D4448" s="382">
        <v>2978.1</v>
      </c>
    </row>
    <row r="4449" spans="1:4" s="380" customFormat="1" ht="12.75" x14ac:dyDescent="0.2">
      <c r="A4449" s="380">
        <v>7153</v>
      </c>
      <c r="B4449" s="380" t="s">
        <v>10563</v>
      </c>
      <c r="C4449" s="380" t="s">
        <v>6456</v>
      </c>
      <c r="D4449" s="381">
        <v>47.35</v>
      </c>
    </row>
    <row r="4450" spans="1:4" s="380" customFormat="1" ht="12.75" x14ac:dyDescent="0.2">
      <c r="A4450" s="380">
        <v>41089</v>
      </c>
      <c r="B4450" s="380" t="s">
        <v>10564</v>
      </c>
      <c r="C4450" s="380" t="s">
        <v>6627</v>
      </c>
      <c r="D4450" s="382">
        <v>8437.85</v>
      </c>
    </row>
    <row r="4451" spans="1:4" s="380" customFormat="1" ht="12.75" x14ac:dyDescent="0.2">
      <c r="A4451" s="380">
        <v>40943</v>
      </c>
      <c r="B4451" s="380" t="s">
        <v>10565</v>
      </c>
      <c r="C4451" s="380" t="s">
        <v>6456</v>
      </c>
      <c r="D4451" s="381">
        <v>39.51</v>
      </c>
    </row>
    <row r="4452" spans="1:4" s="380" customFormat="1" ht="12.75" x14ac:dyDescent="0.2">
      <c r="A4452" s="380">
        <v>40944</v>
      </c>
      <c r="B4452" s="380" t="s">
        <v>10566</v>
      </c>
      <c r="C4452" s="380" t="s">
        <v>6627</v>
      </c>
      <c r="D4452" s="382">
        <v>7042.17</v>
      </c>
    </row>
    <row r="4453" spans="1:4" s="380" customFormat="1" ht="12.75" x14ac:dyDescent="0.2">
      <c r="A4453" s="380">
        <v>6175</v>
      </c>
      <c r="B4453" s="380" t="s">
        <v>10567</v>
      </c>
      <c r="C4453" s="380" t="s">
        <v>6456</v>
      </c>
      <c r="D4453" s="381">
        <v>23.18</v>
      </c>
    </row>
    <row r="4454" spans="1:4" s="380" customFormat="1" ht="12.75" x14ac:dyDescent="0.2">
      <c r="A4454" s="380">
        <v>41092</v>
      </c>
      <c r="B4454" s="380" t="s">
        <v>10568</v>
      </c>
      <c r="C4454" s="380" t="s">
        <v>6627</v>
      </c>
      <c r="D4454" s="382">
        <v>4132.9799999999996</v>
      </c>
    </row>
    <row r="4455" spans="1:4" s="380" customFormat="1" ht="12.75" x14ac:dyDescent="0.2">
      <c r="A4455" s="380">
        <v>37712</v>
      </c>
      <c r="B4455" s="380" t="s">
        <v>10569</v>
      </c>
      <c r="C4455" s="380" t="s">
        <v>6447</v>
      </c>
      <c r="D4455" s="381">
        <v>61.5</v>
      </c>
    </row>
    <row r="4456" spans="1:4" s="380" customFormat="1" ht="12.75" x14ac:dyDescent="0.2">
      <c r="A4456" s="380">
        <v>34547</v>
      </c>
      <c r="B4456" s="380" t="s">
        <v>10570</v>
      </c>
      <c r="C4456" s="380" t="s">
        <v>6465</v>
      </c>
      <c r="D4456" s="381">
        <v>6.67</v>
      </c>
    </row>
    <row r="4457" spans="1:4" s="380" customFormat="1" ht="12.75" x14ac:dyDescent="0.2">
      <c r="A4457" s="380">
        <v>34548</v>
      </c>
      <c r="B4457" s="380" t="s">
        <v>10571</v>
      </c>
      <c r="C4457" s="380" t="s">
        <v>6465</v>
      </c>
      <c r="D4457" s="381">
        <v>10.95</v>
      </c>
    </row>
    <row r="4458" spans="1:4" s="380" customFormat="1" ht="12.75" x14ac:dyDescent="0.2">
      <c r="A4458" s="380">
        <v>34558</v>
      </c>
      <c r="B4458" s="380" t="s">
        <v>10572</v>
      </c>
      <c r="C4458" s="380" t="s">
        <v>6465</v>
      </c>
      <c r="D4458" s="381">
        <v>5.43</v>
      </c>
    </row>
    <row r="4459" spans="1:4" s="380" customFormat="1" ht="12.75" x14ac:dyDescent="0.2">
      <c r="A4459" s="380">
        <v>34550</v>
      </c>
      <c r="B4459" s="380" t="s">
        <v>10573</v>
      </c>
      <c r="C4459" s="380" t="s">
        <v>6465</v>
      </c>
      <c r="D4459" s="381">
        <v>2.88</v>
      </c>
    </row>
    <row r="4460" spans="1:4" s="380" customFormat="1" ht="12.75" x14ac:dyDescent="0.2">
      <c r="A4460" s="380">
        <v>34557</v>
      </c>
      <c r="B4460" s="380" t="s">
        <v>10574</v>
      </c>
      <c r="C4460" s="380" t="s">
        <v>6465</v>
      </c>
      <c r="D4460" s="381">
        <v>4.22</v>
      </c>
    </row>
    <row r="4461" spans="1:4" s="380" customFormat="1" ht="12.75" x14ac:dyDescent="0.2">
      <c r="A4461" s="380">
        <v>37411</v>
      </c>
      <c r="B4461" s="380" t="s">
        <v>10575</v>
      </c>
      <c r="C4461" s="380" t="s">
        <v>6447</v>
      </c>
      <c r="D4461" s="381">
        <v>30.89</v>
      </c>
    </row>
    <row r="4462" spans="1:4" s="380" customFormat="1" ht="12.75" x14ac:dyDescent="0.2">
      <c r="A4462" s="380">
        <v>39508</v>
      </c>
      <c r="B4462" s="380" t="s">
        <v>10576</v>
      </c>
      <c r="C4462" s="380" t="s">
        <v>6447</v>
      </c>
      <c r="D4462" s="381">
        <v>17.350000000000001</v>
      </c>
    </row>
    <row r="4463" spans="1:4" s="380" customFormat="1" ht="12.75" x14ac:dyDescent="0.2">
      <c r="A4463" s="380">
        <v>39507</v>
      </c>
      <c r="B4463" s="380" t="s">
        <v>10577</v>
      </c>
      <c r="C4463" s="380" t="s">
        <v>6447</v>
      </c>
      <c r="D4463" s="381">
        <v>25.89</v>
      </c>
    </row>
    <row r="4464" spans="1:4" s="380" customFormat="1" ht="12.75" x14ac:dyDescent="0.2">
      <c r="A4464" s="380">
        <v>7155</v>
      </c>
      <c r="B4464" s="380" t="s">
        <v>10578</v>
      </c>
      <c r="C4464" s="380" t="s">
        <v>6447</v>
      </c>
      <c r="D4464" s="381">
        <v>33.229999999999997</v>
      </c>
    </row>
    <row r="4465" spans="1:4" s="380" customFormat="1" ht="12.75" x14ac:dyDescent="0.2">
      <c r="A4465" s="380">
        <v>42406</v>
      </c>
      <c r="B4465" s="380" t="s">
        <v>10579</v>
      </c>
      <c r="C4465" s="380" t="s">
        <v>6447</v>
      </c>
      <c r="D4465" s="381">
        <v>38.1</v>
      </c>
    </row>
    <row r="4466" spans="1:4" s="380" customFormat="1" ht="12.75" x14ac:dyDescent="0.2">
      <c r="A4466" s="380">
        <v>7156</v>
      </c>
      <c r="B4466" s="380" t="s">
        <v>10580</v>
      </c>
      <c r="C4466" s="380" t="s">
        <v>6447</v>
      </c>
      <c r="D4466" s="381">
        <v>47.68</v>
      </c>
    </row>
    <row r="4467" spans="1:4" s="380" customFormat="1" ht="12.75" x14ac:dyDescent="0.2">
      <c r="A4467" s="380">
        <v>43127</v>
      </c>
      <c r="B4467" s="380" t="s">
        <v>10581</v>
      </c>
      <c r="C4467" s="380" t="s">
        <v>6447</v>
      </c>
      <c r="D4467" s="381">
        <v>68.239999999999995</v>
      </c>
    </row>
    <row r="4468" spans="1:4" s="380" customFormat="1" ht="12.75" x14ac:dyDescent="0.2">
      <c r="A4468" s="380">
        <v>10917</v>
      </c>
      <c r="B4468" s="380" t="s">
        <v>10582</v>
      </c>
      <c r="C4468" s="380" t="s">
        <v>6447</v>
      </c>
      <c r="D4468" s="381">
        <v>14.4</v>
      </c>
    </row>
    <row r="4469" spans="1:4" s="380" customFormat="1" ht="12.75" x14ac:dyDescent="0.2">
      <c r="A4469" s="380">
        <v>21141</v>
      </c>
      <c r="B4469" s="380" t="s">
        <v>10583</v>
      </c>
      <c r="C4469" s="380" t="s">
        <v>6447</v>
      </c>
      <c r="D4469" s="381">
        <v>22.3</v>
      </c>
    </row>
    <row r="4470" spans="1:4" s="380" customFormat="1" ht="12.75" x14ac:dyDescent="0.2">
      <c r="A4470" s="380">
        <v>39509</v>
      </c>
      <c r="B4470" s="380" t="s">
        <v>10584</v>
      </c>
      <c r="C4470" s="380" t="s">
        <v>6447</v>
      </c>
      <c r="D4470" s="381">
        <v>21.45</v>
      </c>
    </row>
    <row r="4471" spans="1:4" s="380" customFormat="1" ht="12.75" x14ac:dyDescent="0.2">
      <c r="A4471" s="380">
        <v>25988</v>
      </c>
      <c r="B4471" s="380" t="s">
        <v>10585</v>
      </c>
      <c r="C4471" s="380" t="s">
        <v>6447</v>
      </c>
      <c r="D4471" s="381">
        <v>15.85</v>
      </c>
    </row>
    <row r="4472" spans="1:4" s="380" customFormat="1" ht="12.75" x14ac:dyDescent="0.2">
      <c r="A4472" s="380">
        <v>7167</v>
      </c>
      <c r="B4472" s="380" t="s">
        <v>10586</v>
      </c>
      <c r="C4472" s="380" t="s">
        <v>6447</v>
      </c>
      <c r="D4472" s="381">
        <v>25.25</v>
      </c>
    </row>
    <row r="4473" spans="1:4" s="380" customFormat="1" ht="12.75" x14ac:dyDescent="0.2">
      <c r="A4473" s="380">
        <v>10928</v>
      </c>
      <c r="B4473" s="380" t="s">
        <v>10587</v>
      </c>
      <c r="C4473" s="380" t="s">
        <v>6447</v>
      </c>
      <c r="D4473" s="381">
        <v>14.51</v>
      </c>
    </row>
    <row r="4474" spans="1:4" s="380" customFormat="1" ht="12.75" x14ac:dyDescent="0.2">
      <c r="A4474" s="380">
        <v>10933</v>
      </c>
      <c r="B4474" s="380" t="s">
        <v>10588</v>
      </c>
      <c r="C4474" s="380" t="s">
        <v>6447</v>
      </c>
      <c r="D4474" s="381">
        <v>21.88</v>
      </c>
    </row>
    <row r="4475" spans="1:4" s="380" customFormat="1" ht="12.75" x14ac:dyDescent="0.2">
      <c r="A4475" s="380">
        <v>7158</v>
      </c>
      <c r="B4475" s="380" t="s">
        <v>10589</v>
      </c>
      <c r="C4475" s="380" t="s">
        <v>6447</v>
      </c>
      <c r="D4475" s="381">
        <v>37.119999999999997</v>
      </c>
    </row>
    <row r="4476" spans="1:4" s="380" customFormat="1" ht="12.75" x14ac:dyDescent="0.2">
      <c r="A4476" s="380">
        <v>10927</v>
      </c>
      <c r="B4476" s="380" t="s">
        <v>10590</v>
      </c>
      <c r="C4476" s="380" t="s">
        <v>6447</v>
      </c>
      <c r="D4476" s="381">
        <v>23.74</v>
      </c>
    </row>
    <row r="4477" spans="1:4" s="380" customFormat="1" ht="12.75" x14ac:dyDescent="0.2">
      <c r="A4477" s="380">
        <v>7162</v>
      </c>
      <c r="B4477" s="380" t="s">
        <v>10591</v>
      </c>
      <c r="C4477" s="380" t="s">
        <v>6447</v>
      </c>
      <c r="D4477" s="381">
        <v>58.09</v>
      </c>
    </row>
    <row r="4478" spans="1:4" s="380" customFormat="1" ht="12.75" x14ac:dyDescent="0.2">
      <c r="A4478" s="380">
        <v>10932</v>
      </c>
      <c r="B4478" s="380" t="s">
        <v>10592</v>
      </c>
      <c r="C4478" s="380" t="s">
        <v>6447</v>
      </c>
      <c r="D4478" s="381">
        <v>101.03</v>
      </c>
    </row>
    <row r="4479" spans="1:4" s="380" customFormat="1" ht="12.75" x14ac:dyDescent="0.2">
      <c r="A4479" s="380">
        <v>10937</v>
      </c>
      <c r="B4479" s="380" t="s">
        <v>10593</v>
      </c>
      <c r="C4479" s="380" t="s">
        <v>6447</v>
      </c>
      <c r="D4479" s="381">
        <v>25.97</v>
      </c>
    </row>
    <row r="4480" spans="1:4" s="380" customFormat="1" ht="12.75" x14ac:dyDescent="0.2">
      <c r="A4480" s="380">
        <v>10935</v>
      </c>
      <c r="B4480" s="380" t="s">
        <v>10594</v>
      </c>
      <c r="C4480" s="380" t="s">
        <v>6447</v>
      </c>
      <c r="D4480" s="381">
        <v>45.04</v>
      </c>
    </row>
    <row r="4481" spans="1:4" s="380" customFormat="1" ht="12.75" x14ac:dyDescent="0.2">
      <c r="A4481" s="380">
        <v>10931</v>
      </c>
      <c r="B4481" s="380" t="s">
        <v>10595</v>
      </c>
      <c r="C4481" s="380" t="s">
        <v>6447</v>
      </c>
      <c r="D4481" s="381">
        <v>12.67</v>
      </c>
    </row>
    <row r="4482" spans="1:4" s="380" customFormat="1" ht="12.75" x14ac:dyDescent="0.2">
      <c r="A4482" s="380">
        <v>7164</v>
      </c>
      <c r="B4482" s="380" t="s">
        <v>10596</v>
      </c>
      <c r="C4482" s="380" t="s">
        <v>6447</v>
      </c>
      <c r="D4482" s="381">
        <v>41.92</v>
      </c>
    </row>
    <row r="4483" spans="1:4" s="380" customFormat="1" ht="12.75" x14ac:dyDescent="0.2">
      <c r="A4483" s="380">
        <v>36887</v>
      </c>
      <c r="B4483" s="380" t="s">
        <v>10597</v>
      </c>
      <c r="C4483" s="380" t="s">
        <v>6447</v>
      </c>
      <c r="D4483" s="381">
        <v>9.9600000000000009</v>
      </c>
    </row>
    <row r="4484" spans="1:4" s="380" customFormat="1" ht="12.75" x14ac:dyDescent="0.2">
      <c r="A4484" s="380">
        <v>34630</v>
      </c>
      <c r="B4484" s="380" t="s">
        <v>10598</v>
      </c>
      <c r="C4484" s="380" t="s">
        <v>6446</v>
      </c>
      <c r="D4484" s="381">
        <v>999.55</v>
      </c>
    </row>
    <row r="4485" spans="1:4" s="380" customFormat="1" ht="12.75" x14ac:dyDescent="0.2">
      <c r="A4485" s="380">
        <v>7161</v>
      </c>
      <c r="B4485" s="380" t="s">
        <v>10599</v>
      </c>
      <c r="C4485" s="380" t="s">
        <v>6447</v>
      </c>
      <c r="D4485" s="381">
        <v>5.21</v>
      </c>
    </row>
    <row r="4486" spans="1:4" s="380" customFormat="1" ht="12.75" x14ac:dyDescent="0.2">
      <c r="A4486" s="380">
        <v>7170</v>
      </c>
      <c r="B4486" s="380" t="s">
        <v>10600</v>
      </c>
      <c r="C4486" s="380" t="s">
        <v>6447</v>
      </c>
      <c r="D4486" s="381">
        <v>2.41</v>
      </c>
    </row>
    <row r="4487" spans="1:4" s="380" customFormat="1" ht="12.75" x14ac:dyDescent="0.2">
      <c r="A4487" s="380">
        <v>37524</v>
      </c>
      <c r="B4487" s="380" t="s">
        <v>10601</v>
      </c>
      <c r="C4487" s="380" t="s">
        <v>6465</v>
      </c>
      <c r="D4487" s="381">
        <v>2.2000000000000002</v>
      </c>
    </row>
    <row r="4488" spans="1:4" s="380" customFormat="1" ht="12.75" x14ac:dyDescent="0.2">
      <c r="A4488" s="380">
        <v>37525</v>
      </c>
      <c r="B4488" s="380" t="s">
        <v>10602</v>
      </c>
      <c r="C4488" s="380" t="s">
        <v>6465</v>
      </c>
      <c r="D4488" s="381">
        <v>3.01</v>
      </c>
    </row>
    <row r="4489" spans="1:4" s="380" customFormat="1" ht="12.75" x14ac:dyDescent="0.2">
      <c r="A4489" s="380">
        <v>36789</v>
      </c>
      <c r="B4489" s="380" t="s">
        <v>10603</v>
      </c>
      <c r="C4489" s="380" t="s">
        <v>6446</v>
      </c>
      <c r="D4489" s="381">
        <v>2</v>
      </c>
    </row>
    <row r="4490" spans="1:4" s="380" customFormat="1" ht="12.75" x14ac:dyDescent="0.2">
      <c r="A4490" s="380">
        <v>7173</v>
      </c>
      <c r="B4490" s="380" t="s">
        <v>10604</v>
      </c>
      <c r="C4490" s="380" t="s">
        <v>6944</v>
      </c>
      <c r="D4490" s="382">
        <v>1295.05</v>
      </c>
    </row>
    <row r="4491" spans="1:4" s="380" customFormat="1" ht="12.75" x14ac:dyDescent="0.2">
      <c r="A4491" s="380">
        <v>7175</v>
      </c>
      <c r="B4491" s="380" t="s">
        <v>13222</v>
      </c>
      <c r="C4491" s="380" t="s">
        <v>6446</v>
      </c>
      <c r="D4491" s="381">
        <v>1.46</v>
      </c>
    </row>
    <row r="4492" spans="1:4" s="380" customFormat="1" ht="12.75" x14ac:dyDescent="0.2">
      <c r="A4492" s="380">
        <v>40741</v>
      </c>
      <c r="B4492" s="380" t="s">
        <v>10605</v>
      </c>
      <c r="C4492" s="380" t="s">
        <v>6446</v>
      </c>
      <c r="D4492" s="381">
        <v>2.71</v>
      </c>
    </row>
    <row r="4493" spans="1:4" s="380" customFormat="1" ht="12.75" x14ac:dyDescent="0.2">
      <c r="A4493" s="380">
        <v>7184</v>
      </c>
      <c r="B4493" s="380" t="s">
        <v>10606</v>
      </c>
      <c r="C4493" s="380" t="s">
        <v>6447</v>
      </c>
      <c r="D4493" s="381">
        <v>36.89</v>
      </c>
    </row>
    <row r="4494" spans="1:4" s="380" customFormat="1" ht="12.75" x14ac:dyDescent="0.2">
      <c r="A4494" s="380">
        <v>34458</v>
      </c>
      <c r="B4494" s="380" t="s">
        <v>10607</v>
      </c>
      <c r="C4494" s="380" t="s">
        <v>6446</v>
      </c>
      <c r="D4494" s="381">
        <v>153.41</v>
      </c>
    </row>
    <row r="4495" spans="1:4" s="380" customFormat="1" ht="12.75" x14ac:dyDescent="0.2">
      <c r="A4495" s="380">
        <v>34464</v>
      </c>
      <c r="B4495" s="380" t="s">
        <v>10608</v>
      </c>
      <c r="C4495" s="380" t="s">
        <v>6446</v>
      </c>
      <c r="D4495" s="381">
        <v>205.82</v>
      </c>
    </row>
    <row r="4496" spans="1:4" s="380" customFormat="1" ht="12.75" x14ac:dyDescent="0.2">
      <c r="A4496" s="380">
        <v>34468</v>
      </c>
      <c r="B4496" s="380" t="s">
        <v>10609</v>
      </c>
      <c r="C4496" s="380" t="s">
        <v>6446</v>
      </c>
      <c r="D4496" s="381">
        <v>237.54</v>
      </c>
    </row>
    <row r="4497" spans="1:4" s="380" customFormat="1" ht="12.75" x14ac:dyDescent="0.2">
      <c r="A4497" s="380">
        <v>34473</v>
      </c>
      <c r="B4497" s="380" t="s">
        <v>10610</v>
      </c>
      <c r="C4497" s="380" t="s">
        <v>6446</v>
      </c>
      <c r="D4497" s="381">
        <v>194.27</v>
      </c>
    </row>
    <row r="4498" spans="1:4" s="380" customFormat="1" ht="12.75" x14ac:dyDescent="0.2">
      <c r="A4498" s="380">
        <v>34480</v>
      </c>
      <c r="B4498" s="380" t="s">
        <v>10611</v>
      </c>
      <c r="C4498" s="380" t="s">
        <v>6446</v>
      </c>
      <c r="D4498" s="381">
        <v>264.92</v>
      </c>
    </row>
    <row r="4499" spans="1:4" s="380" customFormat="1" ht="12.75" x14ac:dyDescent="0.2">
      <c r="A4499" s="380">
        <v>34486</v>
      </c>
      <c r="B4499" s="380" t="s">
        <v>10612</v>
      </c>
      <c r="C4499" s="380" t="s">
        <v>6446</v>
      </c>
      <c r="D4499" s="381">
        <v>296.70999999999998</v>
      </c>
    </row>
    <row r="4500" spans="1:4" s="380" customFormat="1" ht="12.75" x14ac:dyDescent="0.2">
      <c r="A4500" s="380">
        <v>7202</v>
      </c>
      <c r="B4500" s="380" t="s">
        <v>10613</v>
      </c>
      <c r="C4500" s="380" t="s">
        <v>6447</v>
      </c>
      <c r="D4500" s="381">
        <v>60.8</v>
      </c>
    </row>
    <row r="4501" spans="1:4" s="380" customFormat="1" ht="12.75" x14ac:dyDescent="0.2">
      <c r="A4501" s="380">
        <v>7190</v>
      </c>
      <c r="B4501" s="380" t="s">
        <v>10614</v>
      </c>
      <c r="C4501" s="380" t="s">
        <v>6446</v>
      </c>
      <c r="D4501" s="381">
        <v>10.43</v>
      </c>
    </row>
    <row r="4502" spans="1:4" s="380" customFormat="1" ht="12.75" x14ac:dyDescent="0.2">
      <c r="A4502" s="380">
        <v>34417</v>
      </c>
      <c r="B4502" s="380" t="s">
        <v>10615</v>
      </c>
      <c r="C4502" s="380" t="s">
        <v>6446</v>
      </c>
      <c r="D4502" s="381">
        <v>18.13</v>
      </c>
    </row>
    <row r="4503" spans="1:4" s="380" customFormat="1" ht="12.75" x14ac:dyDescent="0.2">
      <c r="A4503" s="380">
        <v>7213</v>
      </c>
      <c r="B4503" s="380" t="s">
        <v>10616</v>
      </c>
      <c r="C4503" s="380" t="s">
        <v>6447</v>
      </c>
      <c r="D4503" s="381">
        <v>17.22</v>
      </c>
    </row>
    <row r="4504" spans="1:4" s="380" customFormat="1" ht="12.75" x14ac:dyDescent="0.2">
      <c r="A4504" s="380">
        <v>7195</v>
      </c>
      <c r="B4504" s="380" t="s">
        <v>10617</v>
      </c>
      <c r="C4504" s="380" t="s">
        <v>6446</v>
      </c>
      <c r="D4504" s="381">
        <v>50.07</v>
      </c>
    </row>
    <row r="4505" spans="1:4" s="380" customFormat="1" ht="12.75" x14ac:dyDescent="0.2">
      <c r="A4505" s="380">
        <v>7186</v>
      </c>
      <c r="B4505" s="380" t="s">
        <v>10618</v>
      </c>
      <c r="C4505" s="380" t="s">
        <v>6446</v>
      </c>
      <c r="D4505" s="381">
        <v>59.9</v>
      </c>
    </row>
    <row r="4506" spans="1:4" s="380" customFormat="1" ht="12.75" x14ac:dyDescent="0.2">
      <c r="A4506" s="380">
        <v>7194</v>
      </c>
      <c r="B4506" s="380" t="s">
        <v>10619</v>
      </c>
      <c r="C4506" s="380" t="s">
        <v>6447</v>
      </c>
      <c r="D4506" s="381">
        <v>29.7</v>
      </c>
    </row>
    <row r="4507" spans="1:4" s="380" customFormat="1" ht="12.75" x14ac:dyDescent="0.2">
      <c r="A4507" s="380">
        <v>7197</v>
      </c>
      <c r="B4507" s="380" t="s">
        <v>10620</v>
      </c>
      <c r="C4507" s="380" t="s">
        <v>6446</v>
      </c>
      <c r="D4507" s="381">
        <v>119.77</v>
      </c>
    </row>
    <row r="4508" spans="1:4" s="380" customFormat="1" ht="12.75" x14ac:dyDescent="0.2">
      <c r="A4508" s="380">
        <v>7192</v>
      </c>
      <c r="B4508" s="380" t="s">
        <v>10621</v>
      </c>
      <c r="C4508" s="380" t="s">
        <v>6446</v>
      </c>
      <c r="D4508" s="381">
        <v>65.88</v>
      </c>
    </row>
    <row r="4509" spans="1:4" s="380" customFormat="1" ht="12.75" x14ac:dyDescent="0.2">
      <c r="A4509" s="380">
        <v>7193</v>
      </c>
      <c r="B4509" s="380" t="s">
        <v>10622</v>
      </c>
      <c r="C4509" s="380" t="s">
        <v>6446</v>
      </c>
      <c r="D4509" s="381">
        <v>78.63</v>
      </c>
    </row>
    <row r="4510" spans="1:4" s="380" customFormat="1" ht="12.75" x14ac:dyDescent="0.2">
      <c r="A4510" s="380">
        <v>7189</v>
      </c>
      <c r="B4510" s="380" t="s">
        <v>10623</v>
      </c>
      <c r="C4510" s="380" t="s">
        <v>6446</v>
      </c>
      <c r="D4510" s="381">
        <v>110.45</v>
      </c>
    </row>
    <row r="4511" spans="1:4" s="380" customFormat="1" ht="12.75" x14ac:dyDescent="0.2">
      <c r="A4511" s="380">
        <v>7198</v>
      </c>
      <c r="B4511" s="380" t="s">
        <v>10624</v>
      </c>
      <c r="C4511" s="380" t="s">
        <v>6447</v>
      </c>
      <c r="D4511" s="381">
        <v>41.12</v>
      </c>
    </row>
    <row r="4512" spans="1:4" s="380" customFormat="1" ht="12.75" x14ac:dyDescent="0.2">
      <c r="A4512" s="380">
        <v>34402</v>
      </c>
      <c r="B4512" s="380" t="s">
        <v>10624</v>
      </c>
      <c r="C4512" s="380" t="s">
        <v>6446</v>
      </c>
      <c r="D4512" s="381">
        <v>165.56</v>
      </c>
    </row>
    <row r="4513" spans="1:4" s="380" customFormat="1" ht="12.75" x14ac:dyDescent="0.2">
      <c r="A4513" s="380">
        <v>7245</v>
      </c>
      <c r="B4513" s="380" t="s">
        <v>10625</v>
      </c>
      <c r="C4513" s="380" t="s">
        <v>6446</v>
      </c>
      <c r="D4513" s="381">
        <v>33.57</v>
      </c>
    </row>
    <row r="4514" spans="1:4" s="380" customFormat="1" ht="12.75" x14ac:dyDescent="0.2">
      <c r="A4514" s="380">
        <v>34425</v>
      </c>
      <c r="B4514" s="380" t="s">
        <v>10626</v>
      </c>
      <c r="C4514" s="380" t="s">
        <v>6446</v>
      </c>
      <c r="D4514" s="381">
        <v>102.37</v>
      </c>
    </row>
    <row r="4515" spans="1:4" s="380" customFormat="1" ht="12.75" x14ac:dyDescent="0.2">
      <c r="A4515" s="380">
        <v>7223</v>
      </c>
      <c r="B4515" s="380" t="s">
        <v>10627</v>
      </c>
      <c r="C4515" s="380" t="s">
        <v>6446</v>
      </c>
      <c r="D4515" s="381">
        <v>119.31</v>
      </c>
    </row>
    <row r="4516" spans="1:4" s="380" customFormat="1" ht="12.75" x14ac:dyDescent="0.2">
      <c r="A4516" s="380">
        <v>7234</v>
      </c>
      <c r="B4516" s="380" t="s">
        <v>10628</v>
      </c>
      <c r="C4516" s="380" t="s">
        <v>6446</v>
      </c>
      <c r="D4516" s="381">
        <v>172.09</v>
      </c>
    </row>
    <row r="4517" spans="1:4" s="380" customFormat="1" ht="12.75" x14ac:dyDescent="0.2">
      <c r="A4517" s="380">
        <v>7224</v>
      </c>
      <c r="B4517" s="380" t="s">
        <v>10629</v>
      </c>
      <c r="C4517" s="380" t="s">
        <v>6446</v>
      </c>
      <c r="D4517" s="381">
        <v>190.08</v>
      </c>
    </row>
    <row r="4518" spans="1:4" s="380" customFormat="1" ht="12.75" x14ac:dyDescent="0.2">
      <c r="A4518" s="380">
        <v>7221</v>
      </c>
      <c r="B4518" s="380" t="s">
        <v>10630</v>
      </c>
      <c r="C4518" s="380" t="s">
        <v>6447</v>
      </c>
      <c r="D4518" s="381">
        <v>92.42</v>
      </c>
    </row>
    <row r="4519" spans="1:4" s="380" customFormat="1" ht="12.75" x14ac:dyDescent="0.2">
      <c r="A4519" s="380">
        <v>7225</v>
      </c>
      <c r="B4519" s="380" t="s">
        <v>10631</v>
      </c>
      <c r="C4519" s="380" t="s">
        <v>6446</v>
      </c>
      <c r="D4519" s="381">
        <v>240.32</v>
      </c>
    </row>
    <row r="4520" spans="1:4" s="380" customFormat="1" ht="12.75" x14ac:dyDescent="0.2">
      <c r="A4520" s="380">
        <v>7226</v>
      </c>
      <c r="B4520" s="380" t="s">
        <v>10632</v>
      </c>
      <c r="C4520" s="380" t="s">
        <v>6446</v>
      </c>
      <c r="D4520" s="381">
        <v>264.45999999999998</v>
      </c>
    </row>
    <row r="4521" spans="1:4" s="380" customFormat="1" ht="12.75" x14ac:dyDescent="0.2">
      <c r="A4521" s="380">
        <v>7236</v>
      </c>
      <c r="B4521" s="380" t="s">
        <v>10633</v>
      </c>
      <c r="C4521" s="380" t="s">
        <v>6446</v>
      </c>
      <c r="D4521" s="381">
        <v>288.43</v>
      </c>
    </row>
    <row r="4522" spans="1:4" s="380" customFormat="1" ht="12.75" x14ac:dyDescent="0.2">
      <c r="A4522" s="380">
        <v>7227</v>
      </c>
      <c r="B4522" s="380" t="s">
        <v>10634</v>
      </c>
      <c r="C4522" s="380" t="s">
        <v>6446</v>
      </c>
      <c r="D4522" s="381">
        <v>312.47000000000003</v>
      </c>
    </row>
    <row r="4523" spans="1:4" s="380" customFormat="1" ht="12.75" x14ac:dyDescent="0.2">
      <c r="A4523" s="380">
        <v>7212</v>
      </c>
      <c r="B4523" s="380" t="s">
        <v>10635</v>
      </c>
      <c r="C4523" s="380" t="s">
        <v>6446</v>
      </c>
      <c r="D4523" s="381">
        <v>345.98</v>
      </c>
    </row>
    <row r="4524" spans="1:4" s="380" customFormat="1" ht="12.75" x14ac:dyDescent="0.2">
      <c r="A4524" s="380">
        <v>7229</v>
      </c>
      <c r="B4524" s="380" t="s">
        <v>10636</v>
      </c>
      <c r="C4524" s="380" t="s">
        <v>6446</v>
      </c>
      <c r="D4524" s="381">
        <v>228.8</v>
      </c>
    </row>
    <row r="4525" spans="1:4" s="380" customFormat="1" ht="12.75" x14ac:dyDescent="0.2">
      <c r="A4525" s="380">
        <v>7230</v>
      </c>
      <c r="B4525" s="380" t="s">
        <v>10637</v>
      </c>
      <c r="C4525" s="380" t="s">
        <v>6446</v>
      </c>
      <c r="D4525" s="381">
        <v>364.6</v>
      </c>
    </row>
    <row r="4526" spans="1:4" s="380" customFormat="1" ht="12.75" x14ac:dyDescent="0.2">
      <c r="A4526" s="380">
        <v>7231</v>
      </c>
      <c r="B4526" s="380" t="s">
        <v>10638</v>
      </c>
      <c r="C4526" s="380" t="s">
        <v>6446</v>
      </c>
      <c r="D4526" s="381">
        <v>478.83</v>
      </c>
    </row>
    <row r="4527" spans="1:4" s="380" customFormat="1" ht="12.75" x14ac:dyDescent="0.2">
      <c r="A4527" s="380">
        <v>7220</v>
      </c>
      <c r="B4527" s="380" t="s">
        <v>10639</v>
      </c>
      <c r="C4527" s="380" t="s">
        <v>6446</v>
      </c>
      <c r="D4527" s="381">
        <v>588.67999999999995</v>
      </c>
    </row>
    <row r="4528" spans="1:4" s="380" customFormat="1" ht="12.75" x14ac:dyDescent="0.2">
      <c r="A4528" s="380">
        <v>34447</v>
      </c>
      <c r="B4528" s="380" t="s">
        <v>10640</v>
      </c>
      <c r="C4528" s="380" t="s">
        <v>6446</v>
      </c>
      <c r="D4528" s="381">
        <v>655.21</v>
      </c>
    </row>
    <row r="4529" spans="1:4" s="380" customFormat="1" ht="12.75" x14ac:dyDescent="0.2">
      <c r="A4529" s="380">
        <v>7233</v>
      </c>
      <c r="B4529" s="380" t="s">
        <v>10641</v>
      </c>
      <c r="C4529" s="380" t="s">
        <v>6446</v>
      </c>
      <c r="D4529" s="381">
        <v>733.54</v>
      </c>
    </row>
    <row r="4530" spans="1:4" s="380" customFormat="1" ht="12.75" x14ac:dyDescent="0.2">
      <c r="A4530" s="380">
        <v>40740</v>
      </c>
      <c r="B4530" s="380" t="s">
        <v>10642</v>
      </c>
      <c r="C4530" s="380" t="s">
        <v>6447</v>
      </c>
      <c r="D4530" s="381">
        <v>237.71</v>
      </c>
    </row>
    <row r="4531" spans="1:4" s="380" customFormat="1" ht="12.75" x14ac:dyDescent="0.2">
      <c r="A4531" s="380">
        <v>25007</v>
      </c>
      <c r="B4531" s="380" t="s">
        <v>10643</v>
      </c>
      <c r="C4531" s="380" t="s">
        <v>6447</v>
      </c>
      <c r="D4531" s="381">
        <v>68.02</v>
      </c>
    </row>
    <row r="4532" spans="1:4" s="380" customFormat="1" ht="12.75" x14ac:dyDescent="0.2">
      <c r="A4532" s="380">
        <v>43071</v>
      </c>
      <c r="B4532" s="380" t="s">
        <v>13223</v>
      </c>
      <c r="C4532" s="380" t="s">
        <v>6447</v>
      </c>
      <c r="D4532" s="381">
        <v>267.66000000000003</v>
      </c>
    </row>
    <row r="4533" spans="1:4" s="380" customFormat="1" ht="12.75" x14ac:dyDescent="0.2">
      <c r="A4533" s="380">
        <v>39520</v>
      </c>
      <c r="B4533" s="380" t="s">
        <v>10644</v>
      </c>
      <c r="C4533" s="380" t="s">
        <v>6447</v>
      </c>
      <c r="D4533" s="381">
        <v>218.37</v>
      </c>
    </row>
    <row r="4534" spans="1:4" s="380" customFormat="1" ht="12.75" x14ac:dyDescent="0.2">
      <c r="A4534" s="380">
        <v>39521</v>
      </c>
      <c r="B4534" s="380" t="s">
        <v>10645</v>
      </c>
      <c r="C4534" s="380" t="s">
        <v>6447</v>
      </c>
      <c r="D4534" s="381">
        <v>225.5</v>
      </c>
    </row>
    <row r="4535" spans="1:4" s="380" customFormat="1" ht="12.75" x14ac:dyDescent="0.2">
      <c r="A4535" s="380">
        <v>39522</v>
      </c>
      <c r="B4535" s="380" t="s">
        <v>10646</v>
      </c>
      <c r="C4535" s="380" t="s">
        <v>6447</v>
      </c>
      <c r="D4535" s="381">
        <v>232.86</v>
      </c>
    </row>
    <row r="4536" spans="1:4" s="380" customFormat="1" ht="12.75" x14ac:dyDescent="0.2">
      <c r="A4536" s="380">
        <v>7243</v>
      </c>
      <c r="B4536" s="380" t="s">
        <v>10647</v>
      </c>
      <c r="C4536" s="380" t="s">
        <v>6447</v>
      </c>
      <c r="D4536" s="381">
        <v>71.08</v>
      </c>
    </row>
    <row r="4537" spans="1:4" s="380" customFormat="1" ht="12.75" x14ac:dyDescent="0.2">
      <c r="A4537" s="380">
        <v>11067</v>
      </c>
      <c r="B4537" s="380" t="s">
        <v>10648</v>
      </c>
      <c r="C4537" s="380" t="s">
        <v>6446</v>
      </c>
      <c r="D4537" s="381">
        <v>424.45</v>
      </c>
    </row>
    <row r="4538" spans="1:4" s="380" customFormat="1" ht="12.75" x14ac:dyDescent="0.2">
      <c r="A4538" s="380">
        <v>11068</v>
      </c>
      <c r="B4538" s="380" t="s">
        <v>10649</v>
      </c>
      <c r="C4538" s="380" t="s">
        <v>6446</v>
      </c>
      <c r="D4538" s="381">
        <v>536.23</v>
      </c>
    </row>
    <row r="4539" spans="1:4" s="380" customFormat="1" ht="12.75" x14ac:dyDescent="0.2">
      <c r="A4539" s="380">
        <v>7246</v>
      </c>
      <c r="B4539" s="380" t="s">
        <v>10650</v>
      </c>
      <c r="C4539" s="380" t="s">
        <v>6446</v>
      </c>
      <c r="D4539" s="381">
        <v>37.08</v>
      </c>
    </row>
    <row r="4540" spans="1:4" s="380" customFormat="1" ht="12.75" x14ac:dyDescent="0.2">
      <c r="A4540" s="380">
        <v>12869</v>
      </c>
      <c r="B4540" s="380" t="s">
        <v>10651</v>
      </c>
      <c r="C4540" s="380" t="s">
        <v>6456</v>
      </c>
      <c r="D4540" s="381">
        <v>19.12</v>
      </c>
    </row>
    <row r="4541" spans="1:4" s="380" customFormat="1" ht="12.75" x14ac:dyDescent="0.2">
      <c r="A4541" s="380">
        <v>41097</v>
      </c>
      <c r="B4541" s="380" t="s">
        <v>10652</v>
      </c>
      <c r="C4541" s="380" t="s">
        <v>6627</v>
      </c>
      <c r="D4541" s="382">
        <v>3408.95</v>
      </c>
    </row>
    <row r="4542" spans="1:4" s="380" customFormat="1" ht="12.75" x14ac:dyDescent="0.2">
      <c r="A4542" s="380">
        <v>1574</v>
      </c>
      <c r="B4542" s="380" t="s">
        <v>10653</v>
      </c>
      <c r="C4542" s="380" t="s">
        <v>6446</v>
      </c>
      <c r="D4542" s="381">
        <v>1.48</v>
      </c>
    </row>
    <row r="4543" spans="1:4" s="380" customFormat="1" ht="12.75" x14ac:dyDescent="0.2">
      <c r="A4543" s="380">
        <v>1581</v>
      </c>
      <c r="B4543" s="380" t="s">
        <v>10654</v>
      </c>
      <c r="C4543" s="380" t="s">
        <v>6446</v>
      </c>
      <c r="D4543" s="381">
        <v>10.25</v>
      </c>
    </row>
    <row r="4544" spans="1:4" s="380" customFormat="1" ht="12.75" x14ac:dyDescent="0.2">
      <c r="A4544" s="380">
        <v>1575</v>
      </c>
      <c r="B4544" s="380" t="s">
        <v>10655</v>
      </c>
      <c r="C4544" s="380" t="s">
        <v>6446</v>
      </c>
      <c r="D4544" s="381">
        <v>1.75</v>
      </c>
    </row>
    <row r="4545" spans="1:4" s="380" customFormat="1" ht="12.75" x14ac:dyDescent="0.2">
      <c r="A4545" s="380">
        <v>1570</v>
      </c>
      <c r="B4545" s="380" t="s">
        <v>10656</v>
      </c>
      <c r="C4545" s="380" t="s">
        <v>6446</v>
      </c>
      <c r="D4545" s="381">
        <v>0.88</v>
      </c>
    </row>
    <row r="4546" spans="1:4" s="380" customFormat="1" ht="12.75" x14ac:dyDescent="0.2">
      <c r="A4546" s="380">
        <v>1576</v>
      </c>
      <c r="B4546" s="380" t="s">
        <v>10657</v>
      </c>
      <c r="C4546" s="380" t="s">
        <v>6446</v>
      </c>
      <c r="D4546" s="381">
        <v>2.4300000000000002</v>
      </c>
    </row>
    <row r="4547" spans="1:4" s="380" customFormat="1" ht="12.75" x14ac:dyDescent="0.2">
      <c r="A4547" s="380">
        <v>1577</v>
      </c>
      <c r="B4547" s="380" t="s">
        <v>10658</v>
      </c>
      <c r="C4547" s="380" t="s">
        <v>6446</v>
      </c>
      <c r="D4547" s="381">
        <v>2.74</v>
      </c>
    </row>
    <row r="4548" spans="1:4" s="380" customFormat="1" ht="12.75" x14ac:dyDescent="0.2">
      <c r="A4548" s="380">
        <v>1571</v>
      </c>
      <c r="B4548" s="380" t="s">
        <v>10659</v>
      </c>
      <c r="C4548" s="380" t="s">
        <v>6446</v>
      </c>
      <c r="D4548" s="381">
        <v>1.1399999999999999</v>
      </c>
    </row>
    <row r="4549" spans="1:4" s="380" customFormat="1" ht="12.75" x14ac:dyDescent="0.2">
      <c r="A4549" s="380">
        <v>1578</v>
      </c>
      <c r="B4549" s="380" t="s">
        <v>10660</v>
      </c>
      <c r="C4549" s="380" t="s">
        <v>6446</v>
      </c>
      <c r="D4549" s="381">
        <v>4.75</v>
      </c>
    </row>
    <row r="4550" spans="1:4" s="380" customFormat="1" ht="12.75" x14ac:dyDescent="0.2">
      <c r="A4550" s="380">
        <v>1573</v>
      </c>
      <c r="B4550" s="380" t="s">
        <v>10661</v>
      </c>
      <c r="C4550" s="380" t="s">
        <v>6446</v>
      </c>
      <c r="D4550" s="381">
        <v>1.37</v>
      </c>
    </row>
    <row r="4551" spans="1:4" s="380" customFormat="1" ht="12.75" x14ac:dyDescent="0.2">
      <c r="A4551" s="380">
        <v>1579</v>
      </c>
      <c r="B4551" s="380" t="s">
        <v>10662</v>
      </c>
      <c r="C4551" s="380" t="s">
        <v>6446</v>
      </c>
      <c r="D4551" s="381">
        <v>5.92</v>
      </c>
    </row>
    <row r="4552" spans="1:4" s="380" customFormat="1" ht="12.75" x14ac:dyDescent="0.2">
      <c r="A4552" s="380">
        <v>1580</v>
      </c>
      <c r="B4552" s="380" t="s">
        <v>10663</v>
      </c>
      <c r="C4552" s="380" t="s">
        <v>6446</v>
      </c>
      <c r="D4552" s="381">
        <v>7.29</v>
      </c>
    </row>
    <row r="4553" spans="1:4" s="380" customFormat="1" ht="12.75" x14ac:dyDescent="0.2">
      <c r="A4553" s="380">
        <v>39321</v>
      </c>
      <c r="B4553" s="380" t="s">
        <v>10664</v>
      </c>
      <c r="C4553" s="380" t="s">
        <v>6446</v>
      </c>
      <c r="D4553" s="381">
        <v>16.61</v>
      </c>
    </row>
    <row r="4554" spans="1:4" s="380" customFormat="1" ht="12.75" x14ac:dyDescent="0.2">
      <c r="A4554" s="380">
        <v>39319</v>
      </c>
      <c r="B4554" s="380" t="s">
        <v>10665</v>
      </c>
      <c r="C4554" s="380" t="s">
        <v>6446</v>
      </c>
      <c r="D4554" s="381">
        <v>6.49</v>
      </c>
    </row>
    <row r="4555" spans="1:4" s="380" customFormat="1" ht="12.75" x14ac:dyDescent="0.2">
      <c r="A4555" s="380">
        <v>39320</v>
      </c>
      <c r="B4555" s="380" t="s">
        <v>10666</v>
      </c>
      <c r="C4555" s="380" t="s">
        <v>6446</v>
      </c>
      <c r="D4555" s="381">
        <v>10.78</v>
      </c>
    </row>
    <row r="4556" spans="1:4" s="380" customFormat="1" ht="12.75" x14ac:dyDescent="0.2">
      <c r="A4556" s="380">
        <v>1591</v>
      </c>
      <c r="B4556" s="380" t="s">
        <v>10667</v>
      </c>
      <c r="C4556" s="380" t="s">
        <v>6446</v>
      </c>
      <c r="D4556" s="381">
        <v>22.6</v>
      </c>
    </row>
    <row r="4557" spans="1:4" s="380" customFormat="1" ht="12.75" x14ac:dyDescent="0.2">
      <c r="A4557" s="380">
        <v>1547</v>
      </c>
      <c r="B4557" s="380" t="s">
        <v>10668</v>
      </c>
      <c r="C4557" s="380" t="s">
        <v>6446</v>
      </c>
      <c r="D4557" s="381">
        <v>118.45</v>
      </c>
    </row>
    <row r="4558" spans="1:4" s="380" customFormat="1" ht="12.75" x14ac:dyDescent="0.2">
      <c r="A4558" s="380">
        <v>38196</v>
      </c>
      <c r="B4558" s="380" t="s">
        <v>10669</v>
      </c>
      <c r="C4558" s="380" t="s">
        <v>6446</v>
      </c>
      <c r="D4558" s="381">
        <v>23.07</v>
      </c>
    </row>
    <row r="4559" spans="1:4" s="380" customFormat="1" ht="12.75" x14ac:dyDescent="0.2">
      <c r="A4559" s="380">
        <v>1543</v>
      </c>
      <c r="B4559" s="380" t="s">
        <v>10670</v>
      </c>
      <c r="C4559" s="380" t="s">
        <v>6446</v>
      </c>
      <c r="D4559" s="381">
        <v>24.51</v>
      </c>
    </row>
    <row r="4560" spans="1:4" s="380" customFormat="1" ht="12.75" x14ac:dyDescent="0.2">
      <c r="A4560" s="380">
        <v>1585</v>
      </c>
      <c r="B4560" s="380" t="s">
        <v>10671</v>
      </c>
      <c r="C4560" s="380" t="s">
        <v>6446</v>
      </c>
      <c r="D4560" s="381">
        <v>4.75</v>
      </c>
    </row>
    <row r="4561" spans="1:4" s="380" customFormat="1" ht="12.75" x14ac:dyDescent="0.2">
      <c r="A4561" s="380">
        <v>1593</v>
      </c>
      <c r="B4561" s="380" t="s">
        <v>10672</v>
      </c>
      <c r="C4561" s="380" t="s">
        <v>6446</v>
      </c>
      <c r="D4561" s="381">
        <v>25.21</v>
      </c>
    </row>
    <row r="4562" spans="1:4" s="380" customFormat="1" ht="12.75" x14ac:dyDescent="0.2">
      <c r="A4562" s="380">
        <v>11838</v>
      </c>
      <c r="B4562" s="380" t="s">
        <v>10673</v>
      </c>
      <c r="C4562" s="380" t="s">
        <v>6446</v>
      </c>
      <c r="D4562" s="381">
        <v>33.270000000000003</v>
      </c>
    </row>
    <row r="4563" spans="1:4" s="380" customFormat="1" ht="12.75" x14ac:dyDescent="0.2">
      <c r="A4563" s="380">
        <v>1594</v>
      </c>
      <c r="B4563" s="380" t="s">
        <v>10674</v>
      </c>
      <c r="C4563" s="380" t="s">
        <v>6446</v>
      </c>
      <c r="D4563" s="381">
        <v>33.630000000000003</v>
      </c>
    </row>
    <row r="4564" spans="1:4" s="380" customFormat="1" ht="12.75" x14ac:dyDescent="0.2">
      <c r="A4564" s="380">
        <v>1586</v>
      </c>
      <c r="B4564" s="380" t="s">
        <v>10675</v>
      </c>
      <c r="C4564" s="380" t="s">
        <v>6446</v>
      </c>
      <c r="D4564" s="381">
        <v>6.01</v>
      </c>
    </row>
    <row r="4565" spans="1:4" s="380" customFormat="1" ht="12.75" x14ac:dyDescent="0.2">
      <c r="A4565" s="380">
        <v>11839</v>
      </c>
      <c r="B4565" s="380" t="s">
        <v>10676</v>
      </c>
      <c r="C4565" s="380" t="s">
        <v>6446</v>
      </c>
      <c r="D4565" s="381">
        <v>48.4</v>
      </c>
    </row>
    <row r="4566" spans="1:4" s="380" customFormat="1" ht="12.75" x14ac:dyDescent="0.2">
      <c r="A4566" s="380">
        <v>1587</v>
      </c>
      <c r="B4566" s="380" t="s">
        <v>10677</v>
      </c>
      <c r="C4566" s="380" t="s">
        <v>6446</v>
      </c>
      <c r="D4566" s="381">
        <v>6.12</v>
      </c>
    </row>
    <row r="4567" spans="1:4" s="380" customFormat="1" ht="12.75" x14ac:dyDescent="0.2">
      <c r="A4567" s="380">
        <v>1545</v>
      </c>
      <c r="B4567" s="380" t="s">
        <v>10678</v>
      </c>
      <c r="C4567" s="380" t="s">
        <v>6446</v>
      </c>
      <c r="D4567" s="381">
        <v>58.08</v>
      </c>
    </row>
    <row r="4568" spans="1:4" s="380" customFormat="1" ht="12.75" x14ac:dyDescent="0.2">
      <c r="A4568" s="380">
        <v>1588</v>
      </c>
      <c r="B4568" s="380" t="s">
        <v>10679</v>
      </c>
      <c r="C4568" s="380" t="s">
        <v>6446</v>
      </c>
      <c r="D4568" s="381">
        <v>8.39</v>
      </c>
    </row>
    <row r="4569" spans="1:4" s="380" customFormat="1" ht="12.75" x14ac:dyDescent="0.2">
      <c r="A4569" s="380">
        <v>1535</v>
      </c>
      <c r="B4569" s="380" t="s">
        <v>10680</v>
      </c>
      <c r="C4569" s="380" t="s">
        <v>6446</v>
      </c>
      <c r="D4569" s="381">
        <v>4.83</v>
      </c>
    </row>
    <row r="4570" spans="1:4" s="380" customFormat="1" ht="12.75" x14ac:dyDescent="0.2">
      <c r="A4570" s="380">
        <v>1589</v>
      </c>
      <c r="B4570" s="380" t="s">
        <v>10681</v>
      </c>
      <c r="C4570" s="380" t="s">
        <v>6446</v>
      </c>
      <c r="D4570" s="381">
        <v>8.66</v>
      </c>
    </row>
    <row r="4571" spans="1:4" s="380" customFormat="1" ht="12.75" x14ac:dyDescent="0.2">
      <c r="A4571" s="380">
        <v>1546</v>
      </c>
      <c r="B4571" s="380" t="s">
        <v>10682</v>
      </c>
      <c r="C4571" s="380" t="s">
        <v>6446</v>
      </c>
      <c r="D4571" s="381">
        <v>98.02</v>
      </c>
    </row>
    <row r="4572" spans="1:4" s="380" customFormat="1" ht="12.75" x14ac:dyDescent="0.2">
      <c r="A4572" s="380">
        <v>1590</v>
      </c>
      <c r="B4572" s="380" t="s">
        <v>10683</v>
      </c>
      <c r="C4572" s="380" t="s">
        <v>6446</v>
      </c>
      <c r="D4572" s="381">
        <v>15.24</v>
      </c>
    </row>
    <row r="4573" spans="1:4" s="380" customFormat="1" ht="12.75" x14ac:dyDescent="0.2">
      <c r="A4573" s="380">
        <v>1542</v>
      </c>
      <c r="B4573" s="380" t="s">
        <v>10684</v>
      </c>
      <c r="C4573" s="380" t="s">
        <v>6446</v>
      </c>
      <c r="D4573" s="381">
        <v>20.190000000000001</v>
      </c>
    </row>
    <row r="4574" spans="1:4" s="380" customFormat="1" ht="12.75" x14ac:dyDescent="0.2">
      <c r="A4574" s="380">
        <v>38415</v>
      </c>
      <c r="B4574" s="380" t="s">
        <v>10685</v>
      </c>
      <c r="C4574" s="380" t="s">
        <v>6446</v>
      </c>
      <c r="D4574" s="381">
        <v>827.04</v>
      </c>
    </row>
    <row r="4575" spans="1:4" s="380" customFormat="1" ht="12.75" x14ac:dyDescent="0.2">
      <c r="A4575" s="380">
        <v>38414</v>
      </c>
      <c r="B4575" s="380" t="s">
        <v>10686</v>
      </c>
      <c r="C4575" s="380" t="s">
        <v>6446</v>
      </c>
      <c r="D4575" s="382">
        <v>1160.76</v>
      </c>
    </row>
    <row r="4576" spans="1:4" s="380" customFormat="1" ht="12.75" x14ac:dyDescent="0.2">
      <c r="A4576" s="380">
        <v>38128</v>
      </c>
      <c r="B4576" s="380" t="s">
        <v>10687</v>
      </c>
      <c r="C4576" s="380" t="s">
        <v>6462</v>
      </c>
      <c r="D4576" s="381">
        <v>0.73</v>
      </c>
    </row>
    <row r="4577" spans="1:4" s="380" customFormat="1" ht="12.75" x14ac:dyDescent="0.2">
      <c r="A4577" s="380">
        <v>7253</v>
      </c>
      <c r="B4577" s="380" t="s">
        <v>10688</v>
      </c>
      <c r="C4577" s="380" t="s">
        <v>6624</v>
      </c>
      <c r="D4577" s="381">
        <v>156.41999999999999</v>
      </c>
    </row>
    <row r="4578" spans="1:4" s="380" customFormat="1" ht="12.75" x14ac:dyDescent="0.2">
      <c r="A4578" s="380">
        <v>43781</v>
      </c>
      <c r="B4578" s="380" t="s">
        <v>13224</v>
      </c>
      <c r="C4578" s="380" t="s">
        <v>13225</v>
      </c>
      <c r="D4578" s="381">
        <v>46.67</v>
      </c>
    </row>
    <row r="4579" spans="1:4" s="380" customFormat="1" ht="12.75" x14ac:dyDescent="0.2">
      <c r="A4579" s="380">
        <v>4806</v>
      </c>
      <c r="B4579" s="380" t="s">
        <v>10689</v>
      </c>
      <c r="C4579" s="380" t="s">
        <v>6465</v>
      </c>
      <c r="D4579" s="381">
        <v>21.1</v>
      </c>
    </row>
    <row r="4580" spans="1:4" s="380" customFormat="1" ht="12.75" x14ac:dyDescent="0.2">
      <c r="A4580" s="380">
        <v>34401</v>
      </c>
      <c r="B4580" s="380" t="s">
        <v>10690</v>
      </c>
      <c r="C4580" s="380" t="s">
        <v>6446</v>
      </c>
      <c r="D4580" s="381">
        <v>2.13</v>
      </c>
    </row>
    <row r="4581" spans="1:4" s="380" customFormat="1" ht="12.75" x14ac:dyDescent="0.2">
      <c r="A4581" s="380">
        <v>7260</v>
      </c>
      <c r="B4581" s="380" t="s">
        <v>10691</v>
      </c>
      <c r="C4581" s="380" t="s">
        <v>6446</v>
      </c>
      <c r="D4581" s="381">
        <v>1.89</v>
      </c>
    </row>
    <row r="4582" spans="1:4" s="380" customFormat="1" ht="12.75" x14ac:dyDescent="0.2">
      <c r="A4582" s="380">
        <v>7256</v>
      </c>
      <c r="B4582" s="380" t="s">
        <v>10692</v>
      </c>
      <c r="C4582" s="380" t="s">
        <v>6446</v>
      </c>
      <c r="D4582" s="381">
        <v>1.87</v>
      </c>
    </row>
    <row r="4583" spans="1:4" s="380" customFormat="1" ht="12.75" x14ac:dyDescent="0.2">
      <c r="A4583" s="380">
        <v>7258</v>
      </c>
      <c r="B4583" s="380" t="s">
        <v>10693</v>
      </c>
      <c r="C4583" s="380" t="s">
        <v>6446</v>
      </c>
      <c r="D4583" s="381">
        <v>0.77</v>
      </c>
    </row>
    <row r="4584" spans="1:4" s="380" customFormat="1" ht="12.75" x14ac:dyDescent="0.2">
      <c r="A4584" s="380">
        <v>34400</v>
      </c>
      <c r="B4584" s="380" t="s">
        <v>10694</v>
      </c>
      <c r="C4584" s="380" t="s">
        <v>6446</v>
      </c>
      <c r="D4584" s="381">
        <v>3.28</v>
      </c>
    </row>
    <row r="4585" spans="1:4" s="380" customFormat="1" ht="12.75" x14ac:dyDescent="0.2">
      <c r="A4585" s="380">
        <v>10617</v>
      </c>
      <c r="B4585" s="380" t="s">
        <v>10695</v>
      </c>
      <c r="C4585" s="380" t="s">
        <v>6446</v>
      </c>
      <c r="D4585" s="381">
        <v>6.28</v>
      </c>
    </row>
    <row r="4586" spans="1:4" s="380" customFormat="1" ht="12.75" x14ac:dyDescent="0.2">
      <c r="A4586" s="380">
        <v>7274</v>
      </c>
      <c r="B4586" s="380" t="s">
        <v>10696</v>
      </c>
      <c r="C4586" s="380" t="s">
        <v>6446</v>
      </c>
      <c r="D4586" s="381">
        <v>60.2</v>
      </c>
    </row>
    <row r="4587" spans="1:4" s="380" customFormat="1" ht="12.75" x14ac:dyDescent="0.2">
      <c r="A4587" s="380">
        <v>11663</v>
      </c>
      <c r="B4587" s="380" t="s">
        <v>10697</v>
      </c>
      <c r="C4587" s="380" t="s">
        <v>6446</v>
      </c>
      <c r="D4587" s="381">
        <v>495.2</v>
      </c>
    </row>
    <row r="4588" spans="1:4" s="380" customFormat="1" ht="12.75" x14ac:dyDescent="0.2">
      <c r="A4588" s="380">
        <v>154</v>
      </c>
      <c r="B4588" s="380" t="s">
        <v>10698</v>
      </c>
      <c r="C4588" s="380" t="s">
        <v>6445</v>
      </c>
      <c r="D4588" s="381">
        <v>74.42</v>
      </c>
    </row>
    <row r="4589" spans="1:4" s="380" customFormat="1" ht="12.75" x14ac:dyDescent="0.2">
      <c r="A4589" s="380">
        <v>38121</v>
      </c>
      <c r="B4589" s="380" t="s">
        <v>15174</v>
      </c>
      <c r="C4589" s="380" t="s">
        <v>6445</v>
      </c>
      <c r="D4589" s="381">
        <v>16.8</v>
      </c>
    </row>
    <row r="4590" spans="1:4" s="380" customFormat="1" ht="12.75" x14ac:dyDescent="0.2">
      <c r="A4590" s="380">
        <v>43776</v>
      </c>
      <c r="B4590" s="380" t="s">
        <v>13226</v>
      </c>
      <c r="C4590" s="380" t="s">
        <v>6445</v>
      </c>
      <c r="D4590" s="381">
        <v>21.82</v>
      </c>
    </row>
    <row r="4591" spans="1:4" s="380" customFormat="1" ht="12.75" x14ac:dyDescent="0.2">
      <c r="A4591" s="380">
        <v>7343</v>
      </c>
      <c r="B4591" s="380" t="s">
        <v>15175</v>
      </c>
      <c r="C4591" s="380" t="s">
        <v>6445</v>
      </c>
      <c r="D4591" s="381">
        <v>14.86</v>
      </c>
    </row>
    <row r="4592" spans="1:4" s="380" customFormat="1" ht="12.75" x14ac:dyDescent="0.2">
      <c r="A4592" s="380">
        <v>7350</v>
      </c>
      <c r="B4592" s="380" t="s">
        <v>10699</v>
      </c>
      <c r="C4592" s="380" t="s">
        <v>6445</v>
      </c>
      <c r="D4592" s="381">
        <v>30.58</v>
      </c>
    </row>
    <row r="4593" spans="1:4" s="380" customFormat="1" ht="12.75" x14ac:dyDescent="0.2">
      <c r="A4593" s="380">
        <v>7348</v>
      </c>
      <c r="B4593" s="380" t="s">
        <v>10700</v>
      </c>
      <c r="C4593" s="380" t="s">
        <v>6445</v>
      </c>
      <c r="D4593" s="381">
        <v>17.149999999999999</v>
      </c>
    </row>
    <row r="4594" spans="1:4" s="380" customFormat="1" ht="12.75" x14ac:dyDescent="0.2">
      <c r="A4594" s="380">
        <v>7356</v>
      </c>
      <c r="B4594" s="380" t="s">
        <v>10701</v>
      </c>
      <c r="C4594" s="380" t="s">
        <v>6445</v>
      </c>
      <c r="D4594" s="381">
        <v>25.71</v>
      </c>
    </row>
    <row r="4595" spans="1:4" s="380" customFormat="1" ht="12.75" x14ac:dyDescent="0.2">
      <c r="A4595" s="380">
        <v>7313</v>
      </c>
      <c r="B4595" s="380" t="s">
        <v>10702</v>
      </c>
      <c r="C4595" s="380" t="s">
        <v>6445</v>
      </c>
      <c r="D4595" s="381">
        <v>17.93</v>
      </c>
    </row>
    <row r="4596" spans="1:4" s="380" customFormat="1" ht="12.75" x14ac:dyDescent="0.2">
      <c r="A4596" s="380">
        <v>7319</v>
      </c>
      <c r="B4596" s="380" t="s">
        <v>10703</v>
      </c>
      <c r="C4596" s="380" t="s">
        <v>6445</v>
      </c>
      <c r="D4596" s="381">
        <v>10.26</v>
      </c>
    </row>
    <row r="4597" spans="1:4" s="380" customFormat="1" ht="12.75" x14ac:dyDescent="0.2">
      <c r="A4597" s="380">
        <v>7314</v>
      </c>
      <c r="B4597" s="380" t="s">
        <v>15176</v>
      </c>
      <c r="C4597" s="380" t="s">
        <v>6445</v>
      </c>
      <c r="D4597" s="381">
        <v>66.540000000000006</v>
      </c>
    </row>
    <row r="4598" spans="1:4" s="380" customFormat="1" ht="12.75" x14ac:dyDescent="0.2">
      <c r="A4598" s="380">
        <v>7304</v>
      </c>
      <c r="B4598" s="380" t="s">
        <v>13227</v>
      </c>
      <c r="C4598" s="380" t="s">
        <v>6445</v>
      </c>
      <c r="D4598" s="381">
        <v>64.680000000000007</v>
      </c>
    </row>
    <row r="4599" spans="1:4" s="380" customFormat="1" ht="12.75" x14ac:dyDescent="0.2">
      <c r="A4599" s="380">
        <v>43649</v>
      </c>
      <c r="B4599" s="380" t="s">
        <v>13228</v>
      </c>
      <c r="C4599" s="380" t="s">
        <v>6445</v>
      </c>
      <c r="D4599" s="381">
        <v>33.450000000000003</v>
      </c>
    </row>
    <row r="4600" spans="1:4" s="380" customFormat="1" ht="12.75" x14ac:dyDescent="0.2">
      <c r="A4600" s="380">
        <v>43650</v>
      </c>
      <c r="B4600" s="380" t="s">
        <v>13229</v>
      </c>
      <c r="C4600" s="380" t="s">
        <v>6445</v>
      </c>
      <c r="D4600" s="381">
        <v>31.61</v>
      </c>
    </row>
    <row r="4601" spans="1:4" s="380" customFormat="1" ht="12.75" x14ac:dyDescent="0.2">
      <c r="A4601" s="380">
        <v>7311</v>
      </c>
      <c r="B4601" s="380" t="s">
        <v>10704</v>
      </c>
      <c r="C4601" s="380" t="s">
        <v>6445</v>
      </c>
      <c r="D4601" s="381">
        <v>32.380000000000003</v>
      </c>
    </row>
    <row r="4602" spans="1:4" s="380" customFormat="1" ht="12.75" x14ac:dyDescent="0.2">
      <c r="A4602" s="380">
        <v>7292</v>
      </c>
      <c r="B4602" s="380" t="s">
        <v>10705</v>
      </c>
      <c r="C4602" s="380" t="s">
        <v>6445</v>
      </c>
      <c r="D4602" s="381">
        <v>31.35</v>
      </c>
    </row>
    <row r="4603" spans="1:4" s="380" customFormat="1" ht="12.75" x14ac:dyDescent="0.2">
      <c r="A4603" s="380">
        <v>7293</v>
      </c>
      <c r="B4603" s="380" t="s">
        <v>13230</v>
      </c>
      <c r="C4603" s="380" t="s">
        <v>6445</v>
      </c>
      <c r="D4603" s="381">
        <v>34.68</v>
      </c>
    </row>
    <row r="4604" spans="1:4" s="380" customFormat="1" ht="12.75" x14ac:dyDescent="0.2">
      <c r="A4604" s="380">
        <v>7306</v>
      </c>
      <c r="B4604" s="380" t="s">
        <v>13231</v>
      </c>
      <c r="C4604" s="380" t="s">
        <v>6445</v>
      </c>
      <c r="D4604" s="381">
        <v>38.270000000000003</v>
      </c>
    </row>
    <row r="4605" spans="1:4" s="380" customFormat="1" ht="12.75" x14ac:dyDescent="0.2">
      <c r="A4605" s="380">
        <v>7288</v>
      </c>
      <c r="B4605" s="380" t="s">
        <v>10706</v>
      </c>
      <c r="C4605" s="380" t="s">
        <v>6445</v>
      </c>
      <c r="D4605" s="381">
        <v>31.78</v>
      </c>
    </row>
    <row r="4606" spans="1:4" s="380" customFormat="1" ht="12.75" x14ac:dyDescent="0.2">
      <c r="A4606" s="380">
        <v>43625</v>
      </c>
      <c r="B4606" s="380" t="s">
        <v>13232</v>
      </c>
      <c r="C4606" s="380" t="s">
        <v>6445</v>
      </c>
      <c r="D4606" s="381">
        <v>25.66</v>
      </c>
    </row>
    <row r="4607" spans="1:4" s="380" customFormat="1" ht="12.75" x14ac:dyDescent="0.2">
      <c r="A4607" s="380">
        <v>43647</v>
      </c>
      <c r="B4607" s="380" t="s">
        <v>13233</v>
      </c>
      <c r="C4607" s="380" t="s">
        <v>6445</v>
      </c>
      <c r="D4607" s="381">
        <v>23.31</v>
      </c>
    </row>
    <row r="4608" spans="1:4" s="380" customFormat="1" ht="12.75" x14ac:dyDescent="0.2">
      <c r="A4608" s="380">
        <v>43648</v>
      </c>
      <c r="B4608" s="380" t="s">
        <v>13234</v>
      </c>
      <c r="C4608" s="380" t="s">
        <v>6445</v>
      </c>
      <c r="D4608" s="381">
        <v>22.49</v>
      </c>
    </row>
    <row r="4609" spans="1:4" s="380" customFormat="1" ht="12.75" x14ac:dyDescent="0.2">
      <c r="A4609" s="380">
        <v>35693</v>
      </c>
      <c r="B4609" s="380" t="s">
        <v>10707</v>
      </c>
      <c r="C4609" s="380" t="s">
        <v>6445</v>
      </c>
      <c r="D4609" s="381">
        <v>11.79</v>
      </c>
    </row>
    <row r="4610" spans="1:4" s="380" customFormat="1" ht="12.75" x14ac:dyDescent="0.2">
      <c r="A4610" s="380">
        <v>35692</v>
      </c>
      <c r="B4610" s="380" t="s">
        <v>10708</v>
      </c>
      <c r="C4610" s="380" t="s">
        <v>6445</v>
      </c>
      <c r="D4610" s="381">
        <v>17.559999999999999</v>
      </c>
    </row>
    <row r="4611" spans="1:4" s="380" customFormat="1" ht="12.75" x14ac:dyDescent="0.2">
      <c r="A4611" s="380">
        <v>7342</v>
      </c>
      <c r="B4611" s="380" t="s">
        <v>10709</v>
      </c>
      <c r="C4611" s="380" t="s">
        <v>6462</v>
      </c>
      <c r="D4611" s="381">
        <v>1.96</v>
      </c>
    </row>
    <row r="4612" spans="1:4" s="380" customFormat="1" ht="12.75" x14ac:dyDescent="0.2">
      <c r="A4612" s="380">
        <v>39574</v>
      </c>
      <c r="B4612" s="380" t="s">
        <v>10710</v>
      </c>
      <c r="C4612" s="380" t="s">
        <v>6446</v>
      </c>
      <c r="D4612" s="381">
        <v>5.39</v>
      </c>
    </row>
    <row r="4613" spans="1:4" s="380" customFormat="1" ht="12.75" x14ac:dyDescent="0.2">
      <c r="A4613" s="380">
        <v>11060</v>
      </c>
      <c r="B4613" s="380" t="s">
        <v>10711</v>
      </c>
      <c r="C4613" s="380" t="s">
        <v>6446</v>
      </c>
      <c r="D4613" s="381">
        <v>46.23</v>
      </c>
    </row>
    <row r="4614" spans="1:4" s="380" customFormat="1" ht="12.75" x14ac:dyDescent="0.2">
      <c r="A4614" s="380">
        <v>37401</v>
      </c>
      <c r="B4614" s="380" t="s">
        <v>10712</v>
      </c>
      <c r="C4614" s="380" t="s">
        <v>6446</v>
      </c>
      <c r="D4614" s="381">
        <v>55.07</v>
      </c>
    </row>
    <row r="4615" spans="1:4" s="380" customFormat="1" ht="12.75" x14ac:dyDescent="0.2">
      <c r="A4615" s="380">
        <v>7525</v>
      </c>
      <c r="B4615" s="380" t="s">
        <v>10713</v>
      </c>
      <c r="C4615" s="380" t="s">
        <v>6446</v>
      </c>
      <c r="D4615" s="381">
        <v>43.82</v>
      </c>
    </row>
    <row r="4616" spans="1:4" s="380" customFormat="1" ht="12.75" x14ac:dyDescent="0.2">
      <c r="A4616" s="380">
        <v>7524</v>
      </c>
      <c r="B4616" s="380" t="s">
        <v>10714</v>
      </c>
      <c r="C4616" s="380" t="s">
        <v>6446</v>
      </c>
      <c r="D4616" s="381">
        <v>41.29</v>
      </c>
    </row>
    <row r="4617" spans="1:4" s="380" customFormat="1" ht="12.75" x14ac:dyDescent="0.2">
      <c r="A4617" s="380">
        <v>38105</v>
      </c>
      <c r="B4617" s="380" t="s">
        <v>10715</v>
      </c>
      <c r="C4617" s="380" t="s">
        <v>6446</v>
      </c>
      <c r="D4617" s="381">
        <v>10.61</v>
      </c>
    </row>
    <row r="4618" spans="1:4" s="380" customFormat="1" ht="12.75" x14ac:dyDescent="0.2">
      <c r="A4618" s="380">
        <v>38084</v>
      </c>
      <c r="B4618" s="380" t="s">
        <v>10716</v>
      </c>
      <c r="C4618" s="380" t="s">
        <v>6446</v>
      </c>
      <c r="D4618" s="381">
        <v>15.06</v>
      </c>
    </row>
    <row r="4619" spans="1:4" s="380" customFormat="1" ht="12.75" x14ac:dyDescent="0.2">
      <c r="A4619" s="380">
        <v>38103</v>
      </c>
      <c r="B4619" s="380" t="s">
        <v>10717</v>
      </c>
      <c r="C4619" s="380" t="s">
        <v>6446</v>
      </c>
      <c r="D4619" s="381">
        <v>15.92</v>
      </c>
    </row>
    <row r="4620" spans="1:4" s="380" customFormat="1" ht="12.75" x14ac:dyDescent="0.2">
      <c r="A4620" s="380">
        <v>38082</v>
      </c>
      <c r="B4620" s="380" t="s">
        <v>10718</v>
      </c>
      <c r="C4620" s="380" t="s">
        <v>6446</v>
      </c>
      <c r="D4620" s="381">
        <v>19.62</v>
      </c>
    </row>
    <row r="4621" spans="1:4" s="380" customFormat="1" ht="12.75" x14ac:dyDescent="0.2">
      <c r="A4621" s="380">
        <v>38104</v>
      </c>
      <c r="B4621" s="380" t="s">
        <v>10719</v>
      </c>
      <c r="C4621" s="380" t="s">
        <v>6446</v>
      </c>
      <c r="D4621" s="381">
        <v>31.18</v>
      </c>
    </row>
    <row r="4622" spans="1:4" s="380" customFormat="1" ht="12.75" x14ac:dyDescent="0.2">
      <c r="A4622" s="380">
        <v>38083</v>
      </c>
      <c r="B4622" s="380" t="s">
        <v>10720</v>
      </c>
      <c r="C4622" s="380" t="s">
        <v>6446</v>
      </c>
      <c r="D4622" s="381">
        <v>34.619999999999997</v>
      </c>
    </row>
    <row r="4623" spans="1:4" s="380" customFormat="1" ht="12.75" x14ac:dyDescent="0.2">
      <c r="A4623" s="380">
        <v>38101</v>
      </c>
      <c r="B4623" s="380" t="s">
        <v>10721</v>
      </c>
      <c r="C4623" s="380" t="s">
        <v>6446</v>
      </c>
      <c r="D4623" s="381">
        <v>7.57</v>
      </c>
    </row>
    <row r="4624" spans="1:4" s="380" customFormat="1" ht="12.75" x14ac:dyDescent="0.2">
      <c r="A4624" s="380">
        <v>7528</v>
      </c>
      <c r="B4624" s="380" t="s">
        <v>10722</v>
      </c>
      <c r="C4624" s="380" t="s">
        <v>6446</v>
      </c>
      <c r="D4624" s="381">
        <v>8.9</v>
      </c>
    </row>
    <row r="4625" spans="1:4" s="380" customFormat="1" ht="12.75" x14ac:dyDescent="0.2">
      <c r="A4625" s="380">
        <v>12147</v>
      </c>
      <c r="B4625" s="380" t="s">
        <v>10723</v>
      </c>
      <c r="C4625" s="380" t="s">
        <v>6446</v>
      </c>
      <c r="D4625" s="381">
        <v>13.57</v>
      </c>
    </row>
    <row r="4626" spans="1:4" s="380" customFormat="1" ht="12.75" x14ac:dyDescent="0.2">
      <c r="A4626" s="380">
        <v>38075</v>
      </c>
      <c r="B4626" s="380" t="s">
        <v>10724</v>
      </c>
      <c r="C4626" s="380" t="s">
        <v>6446</v>
      </c>
      <c r="D4626" s="381">
        <v>15.41</v>
      </c>
    </row>
    <row r="4627" spans="1:4" s="380" customFormat="1" ht="12.75" x14ac:dyDescent="0.2">
      <c r="A4627" s="380">
        <v>38102</v>
      </c>
      <c r="B4627" s="380" t="s">
        <v>10725</v>
      </c>
      <c r="C4627" s="380" t="s">
        <v>6446</v>
      </c>
      <c r="D4627" s="381">
        <v>9.69</v>
      </c>
    </row>
    <row r="4628" spans="1:4" s="380" customFormat="1" ht="12.75" x14ac:dyDescent="0.2">
      <c r="A4628" s="380">
        <v>38076</v>
      </c>
      <c r="B4628" s="380" t="s">
        <v>10726</v>
      </c>
      <c r="C4628" s="380" t="s">
        <v>6446</v>
      </c>
      <c r="D4628" s="381">
        <v>17.28</v>
      </c>
    </row>
    <row r="4629" spans="1:4" s="380" customFormat="1" ht="12.75" x14ac:dyDescent="0.2">
      <c r="A4629" s="380">
        <v>7592</v>
      </c>
      <c r="B4629" s="380" t="s">
        <v>10727</v>
      </c>
      <c r="C4629" s="380" t="s">
        <v>6456</v>
      </c>
      <c r="D4629" s="381">
        <v>17.52</v>
      </c>
    </row>
    <row r="4630" spans="1:4" s="380" customFormat="1" ht="12.75" x14ac:dyDescent="0.2">
      <c r="A4630" s="380">
        <v>40820</v>
      </c>
      <c r="B4630" s="380" t="s">
        <v>10728</v>
      </c>
      <c r="C4630" s="380" t="s">
        <v>6627</v>
      </c>
      <c r="D4630" s="382">
        <v>3122</v>
      </c>
    </row>
    <row r="4631" spans="1:4" s="380" customFormat="1" ht="12.75" x14ac:dyDescent="0.2">
      <c r="A4631" s="380">
        <v>13417</v>
      </c>
      <c r="B4631" s="380" t="s">
        <v>15177</v>
      </c>
      <c r="C4631" s="380" t="s">
        <v>6446</v>
      </c>
      <c r="D4631" s="381">
        <v>71.58</v>
      </c>
    </row>
    <row r="4632" spans="1:4" s="380" customFormat="1" ht="12.75" x14ac:dyDescent="0.2">
      <c r="A4632" s="380">
        <v>36791</v>
      </c>
      <c r="B4632" s="380" t="s">
        <v>15178</v>
      </c>
      <c r="C4632" s="380" t="s">
        <v>6446</v>
      </c>
      <c r="D4632" s="381">
        <v>107.43</v>
      </c>
    </row>
    <row r="4633" spans="1:4" s="380" customFormat="1" ht="12.75" x14ac:dyDescent="0.2">
      <c r="A4633" s="380">
        <v>36795</v>
      </c>
      <c r="B4633" s="380" t="s">
        <v>15179</v>
      </c>
      <c r="C4633" s="380" t="s">
        <v>6446</v>
      </c>
      <c r="D4633" s="382">
        <v>1358.33</v>
      </c>
    </row>
    <row r="4634" spans="1:4" s="380" customFormat="1" ht="12.75" x14ac:dyDescent="0.2">
      <c r="A4634" s="380">
        <v>44045</v>
      </c>
      <c r="B4634" s="380" t="s">
        <v>15180</v>
      </c>
      <c r="C4634" s="380" t="s">
        <v>6446</v>
      </c>
      <c r="D4634" s="381">
        <v>252.06</v>
      </c>
    </row>
    <row r="4635" spans="1:4" s="380" customFormat="1" ht="12.75" x14ac:dyDescent="0.2">
      <c r="A4635" s="380">
        <v>11772</v>
      </c>
      <c r="B4635" s="380" t="s">
        <v>15181</v>
      </c>
      <c r="C4635" s="380" t="s">
        <v>6446</v>
      </c>
      <c r="D4635" s="381">
        <v>95.48</v>
      </c>
    </row>
    <row r="4636" spans="1:4" s="380" customFormat="1" ht="12.75" x14ac:dyDescent="0.2">
      <c r="A4636" s="380">
        <v>36796</v>
      </c>
      <c r="B4636" s="380" t="s">
        <v>15182</v>
      </c>
      <c r="C4636" s="380" t="s">
        <v>6446</v>
      </c>
      <c r="D4636" s="381">
        <v>112.87</v>
      </c>
    </row>
    <row r="4637" spans="1:4" s="380" customFormat="1" ht="12.75" x14ac:dyDescent="0.2">
      <c r="A4637" s="380">
        <v>36792</v>
      </c>
      <c r="B4637" s="380" t="s">
        <v>15183</v>
      </c>
      <c r="C4637" s="380" t="s">
        <v>6446</v>
      </c>
      <c r="D4637" s="381">
        <v>142.97999999999999</v>
      </c>
    </row>
    <row r="4638" spans="1:4" s="380" customFormat="1" ht="12.75" x14ac:dyDescent="0.2">
      <c r="A4638" s="380">
        <v>11773</v>
      </c>
      <c r="B4638" s="380" t="s">
        <v>15184</v>
      </c>
      <c r="C4638" s="380" t="s">
        <v>6446</v>
      </c>
      <c r="D4638" s="381">
        <v>95.18</v>
      </c>
    </row>
    <row r="4639" spans="1:4" s="380" customFormat="1" ht="12.75" x14ac:dyDescent="0.2">
      <c r="A4639" s="380">
        <v>11762</v>
      </c>
      <c r="B4639" s="380" t="s">
        <v>15185</v>
      </c>
      <c r="C4639" s="380" t="s">
        <v>6446</v>
      </c>
      <c r="D4639" s="381">
        <v>45.14</v>
      </c>
    </row>
    <row r="4640" spans="1:4" s="380" customFormat="1" ht="12.75" x14ac:dyDescent="0.2">
      <c r="A4640" s="380">
        <v>7604</v>
      </c>
      <c r="B4640" s="380" t="s">
        <v>15186</v>
      </c>
      <c r="C4640" s="380" t="s">
        <v>6446</v>
      </c>
      <c r="D4640" s="381">
        <v>38.22</v>
      </c>
    </row>
    <row r="4641" spans="1:4" s="380" customFormat="1" ht="12.75" x14ac:dyDescent="0.2">
      <c r="A4641" s="380">
        <v>13984</v>
      </c>
      <c r="B4641" s="380" t="s">
        <v>15187</v>
      </c>
      <c r="C4641" s="380" t="s">
        <v>6446</v>
      </c>
      <c r="D4641" s="381">
        <v>55.55</v>
      </c>
    </row>
    <row r="4642" spans="1:4" s="380" customFormat="1" ht="12.75" x14ac:dyDescent="0.2">
      <c r="A4642" s="380">
        <v>13983</v>
      </c>
      <c r="B4642" s="380" t="s">
        <v>15188</v>
      </c>
      <c r="C4642" s="380" t="s">
        <v>6446</v>
      </c>
      <c r="D4642" s="381">
        <v>72.31</v>
      </c>
    </row>
    <row r="4643" spans="1:4" s="380" customFormat="1" ht="12.75" x14ac:dyDescent="0.2">
      <c r="A4643" s="380">
        <v>13416</v>
      </c>
      <c r="B4643" s="380" t="s">
        <v>15189</v>
      </c>
      <c r="C4643" s="380" t="s">
        <v>6446</v>
      </c>
      <c r="D4643" s="381">
        <v>64.22</v>
      </c>
    </row>
    <row r="4644" spans="1:4" s="380" customFormat="1" ht="12.75" x14ac:dyDescent="0.2">
      <c r="A4644" s="380">
        <v>11826</v>
      </c>
      <c r="B4644" s="380" t="s">
        <v>15190</v>
      </c>
      <c r="C4644" s="380" t="s">
        <v>6446</v>
      </c>
      <c r="D4644" s="381">
        <v>144.72999999999999</v>
      </c>
    </row>
    <row r="4645" spans="1:4" s="380" customFormat="1" ht="12.75" x14ac:dyDescent="0.2">
      <c r="A4645" s="380">
        <v>7606</v>
      </c>
      <c r="B4645" s="380" t="s">
        <v>15191</v>
      </c>
      <c r="C4645" s="380" t="s">
        <v>6446</v>
      </c>
      <c r="D4645" s="381">
        <v>174.06</v>
      </c>
    </row>
    <row r="4646" spans="1:4" s="380" customFormat="1" ht="12.75" x14ac:dyDescent="0.2">
      <c r="A4646" s="380">
        <v>11763</v>
      </c>
      <c r="B4646" s="380" t="s">
        <v>15192</v>
      </c>
      <c r="C4646" s="380" t="s">
        <v>6446</v>
      </c>
      <c r="D4646" s="381">
        <v>380.09</v>
      </c>
    </row>
    <row r="4647" spans="1:4" s="380" customFormat="1" ht="12.75" x14ac:dyDescent="0.2">
      <c r="A4647" s="380">
        <v>11764</v>
      </c>
      <c r="B4647" s="380" t="s">
        <v>15193</v>
      </c>
      <c r="C4647" s="380" t="s">
        <v>6446</v>
      </c>
      <c r="D4647" s="381">
        <v>311.83999999999997</v>
      </c>
    </row>
    <row r="4648" spans="1:4" s="380" customFormat="1" ht="12.75" x14ac:dyDescent="0.2">
      <c r="A4648" s="380">
        <v>11829</v>
      </c>
      <c r="B4648" s="380" t="s">
        <v>15194</v>
      </c>
      <c r="C4648" s="380" t="s">
        <v>6446</v>
      </c>
      <c r="D4648" s="381">
        <v>75.37</v>
      </c>
    </row>
    <row r="4649" spans="1:4" s="380" customFormat="1" ht="12.75" x14ac:dyDescent="0.2">
      <c r="A4649" s="380">
        <v>11830</v>
      </c>
      <c r="B4649" s="380" t="s">
        <v>15195</v>
      </c>
      <c r="C4649" s="380" t="s">
        <v>6446</v>
      </c>
      <c r="D4649" s="381">
        <v>81.39</v>
      </c>
    </row>
    <row r="4650" spans="1:4" s="380" customFormat="1" ht="12.75" x14ac:dyDescent="0.2">
      <c r="A4650" s="380">
        <v>11825</v>
      </c>
      <c r="B4650" s="380" t="s">
        <v>15196</v>
      </c>
      <c r="C4650" s="380" t="s">
        <v>6446</v>
      </c>
      <c r="D4650" s="381">
        <v>183.1</v>
      </c>
    </row>
    <row r="4651" spans="1:4" s="380" customFormat="1" ht="12.75" x14ac:dyDescent="0.2">
      <c r="A4651" s="380">
        <v>11767</v>
      </c>
      <c r="B4651" s="380" t="s">
        <v>15197</v>
      </c>
      <c r="C4651" s="380" t="s">
        <v>6446</v>
      </c>
      <c r="D4651" s="381">
        <v>487.67</v>
      </c>
    </row>
    <row r="4652" spans="1:4" s="380" customFormat="1" ht="12.75" x14ac:dyDescent="0.2">
      <c r="A4652" s="380">
        <v>11766</v>
      </c>
      <c r="B4652" s="380" t="s">
        <v>15198</v>
      </c>
      <c r="C4652" s="380" t="s">
        <v>6446</v>
      </c>
      <c r="D4652" s="381">
        <v>113.68</v>
      </c>
    </row>
    <row r="4653" spans="1:4" s="380" customFormat="1" ht="12.75" x14ac:dyDescent="0.2">
      <c r="A4653" s="380">
        <v>11765</v>
      </c>
      <c r="B4653" s="380" t="s">
        <v>15199</v>
      </c>
      <c r="C4653" s="380" t="s">
        <v>6446</v>
      </c>
      <c r="D4653" s="381">
        <v>207.83</v>
      </c>
    </row>
    <row r="4654" spans="1:4" s="380" customFormat="1" ht="12.75" x14ac:dyDescent="0.2">
      <c r="A4654" s="380">
        <v>11824</v>
      </c>
      <c r="B4654" s="380" t="s">
        <v>15200</v>
      </c>
      <c r="C4654" s="380" t="s">
        <v>6446</v>
      </c>
      <c r="D4654" s="381">
        <v>133.71</v>
      </c>
    </row>
    <row r="4655" spans="1:4" s="380" customFormat="1" ht="12.75" x14ac:dyDescent="0.2">
      <c r="A4655" s="380">
        <v>39702</v>
      </c>
      <c r="B4655" s="380" t="s">
        <v>15201</v>
      </c>
      <c r="C4655" s="380" t="s">
        <v>6446</v>
      </c>
      <c r="D4655" s="382">
        <v>1674.03</v>
      </c>
    </row>
    <row r="4656" spans="1:4" s="380" customFormat="1" ht="12.75" x14ac:dyDescent="0.2">
      <c r="A4656" s="380">
        <v>13415</v>
      </c>
      <c r="B4656" s="380" t="s">
        <v>15202</v>
      </c>
      <c r="C4656" s="380" t="s">
        <v>6446</v>
      </c>
      <c r="D4656" s="381">
        <v>54.96</v>
      </c>
    </row>
    <row r="4657" spans="1:4" s="380" customFormat="1" ht="12.75" x14ac:dyDescent="0.2">
      <c r="A4657" s="380">
        <v>7602</v>
      </c>
      <c r="B4657" s="380" t="s">
        <v>15203</v>
      </c>
      <c r="C4657" s="380" t="s">
        <v>6446</v>
      </c>
      <c r="D4657" s="381">
        <v>35.07</v>
      </c>
    </row>
    <row r="4658" spans="1:4" s="380" customFormat="1" ht="12.75" x14ac:dyDescent="0.2">
      <c r="A4658" s="380">
        <v>7603</v>
      </c>
      <c r="B4658" s="380" t="s">
        <v>15204</v>
      </c>
      <c r="C4658" s="380" t="s">
        <v>6446</v>
      </c>
      <c r="D4658" s="381">
        <v>29.75</v>
      </c>
    </row>
    <row r="4659" spans="1:4" s="380" customFormat="1" ht="12.75" x14ac:dyDescent="0.2">
      <c r="A4659" s="380">
        <v>11777</v>
      </c>
      <c r="B4659" s="380" t="s">
        <v>10729</v>
      </c>
      <c r="C4659" s="380" t="s">
        <v>6446</v>
      </c>
      <c r="D4659" s="381">
        <v>132.81</v>
      </c>
    </row>
    <row r="4660" spans="1:4" s="380" customFormat="1" ht="12.75" x14ac:dyDescent="0.2">
      <c r="A4660" s="380">
        <v>40329</v>
      </c>
      <c r="B4660" s="380" t="s">
        <v>15205</v>
      </c>
      <c r="C4660" s="380" t="s">
        <v>6446</v>
      </c>
      <c r="D4660" s="381">
        <v>47.23</v>
      </c>
    </row>
    <row r="4661" spans="1:4" s="380" customFormat="1" ht="12.75" x14ac:dyDescent="0.2">
      <c r="A4661" s="380">
        <v>11823</v>
      </c>
      <c r="B4661" s="380" t="s">
        <v>10730</v>
      </c>
      <c r="C4661" s="380" t="s">
        <v>6446</v>
      </c>
      <c r="D4661" s="381">
        <v>19.899999999999999</v>
      </c>
    </row>
    <row r="4662" spans="1:4" s="380" customFormat="1" ht="12.75" x14ac:dyDescent="0.2">
      <c r="A4662" s="380">
        <v>11822</v>
      </c>
      <c r="B4662" s="380" t="s">
        <v>10731</v>
      </c>
      <c r="C4662" s="380" t="s">
        <v>6446</v>
      </c>
      <c r="D4662" s="381">
        <v>29.94</v>
      </c>
    </row>
    <row r="4663" spans="1:4" s="380" customFormat="1" ht="12.75" x14ac:dyDescent="0.2">
      <c r="A4663" s="380">
        <v>11831</v>
      </c>
      <c r="B4663" s="380" t="s">
        <v>10732</v>
      </c>
      <c r="C4663" s="380" t="s">
        <v>6446</v>
      </c>
      <c r="D4663" s="381">
        <v>22.73</v>
      </c>
    </row>
    <row r="4664" spans="1:4" s="380" customFormat="1" ht="12.75" x14ac:dyDescent="0.2">
      <c r="A4664" s="380">
        <v>7613</v>
      </c>
      <c r="B4664" s="380" t="s">
        <v>10733</v>
      </c>
      <c r="C4664" s="380" t="s">
        <v>6446</v>
      </c>
      <c r="D4664" s="382">
        <v>88927.93</v>
      </c>
    </row>
    <row r="4665" spans="1:4" s="380" customFormat="1" ht="12.75" x14ac:dyDescent="0.2">
      <c r="A4665" s="380">
        <v>7619</v>
      </c>
      <c r="B4665" s="380" t="s">
        <v>10734</v>
      </c>
      <c r="C4665" s="380" t="s">
        <v>6446</v>
      </c>
      <c r="D4665" s="382">
        <v>13746.35</v>
      </c>
    </row>
    <row r="4666" spans="1:4" s="380" customFormat="1" ht="12.75" x14ac:dyDescent="0.2">
      <c r="A4666" s="380">
        <v>12076</v>
      </c>
      <c r="B4666" s="380" t="s">
        <v>10735</v>
      </c>
      <c r="C4666" s="380" t="s">
        <v>6446</v>
      </c>
      <c r="D4666" s="382">
        <v>6305.66</v>
      </c>
    </row>
    <row r="4667" spans="1:4" s="380" customFormat="1" ht="12.75" x14ac:dyDescent="0.2">
      <c r="A4667" s="380">
        <v>7614</v>
      </c>
      <c r="B4667" s="380" t="s">
        <v>10736</v>
      </c>
      <c r="C4667" s="380" t="s">
        <v>6446</v>
      </c>
      <c r="D4667" s="382">
        <v>17337.43</v>
      </c>
    </row>
    <row r="4668" spans="1:4" s="380" customFormat="1" ht="12.75" x14ac:dyDescent="0.2">
      <c r="A4668" s="380">
        <v>7618</v>
      </c>
      <c r="B4668" s="380" t="s">
        <v>10737</v>
      </c>
      <c r="C4668" s="380" t="s">
        <v>6446</v>
      </c>
      <c r="D4668" s="382">
        <v>112446.27</v>
      </c>
    </row>
    <row r="4669" spans="1:4" s="380" customFormat="1" ht="12.75" x14ac:dyDescent="0.2">
      <c r="A4669" s="380">
        <v>7620</v>
      </c>
      <c r="B4669" s="380" t="s">
        <v>10738</v>
      </c>
      <c r="C4669" s="380" t="s">
        <v>6446</v>
      </c>
      <c r="D4669" s="382">
        <v>24321.86</v>
      </c>
    </row>
    <row r="4670" spans="1:4" s="380" customFormat="1" ht="12.75" x14ac:dyDescent="0.2">
      <c r="A4670" s="380">
        <v>7610</v>
      </c>
      <c r="B4670" s="380" t="s">
        <v>10739</v>
      </c>
      <c r="C4670" s="380" t="s">
        <v>6446</v>
      </c>
      <c r="D4670" s="382">
        <v>7701.92</v>
      </c>
    </row>
    <row r="4671" spans="1:4" s="380" customFormat="1" ht="12.75" x14ac:dyDescent="0.2">
      <c r="A4671" s="380">
        <v>7615</v>
      </c>
      <c r="B4671" s="380" t="s">
        <v>10740</v>
      </c>
      <c r="C4671" s="380" t="s">
        <v>6446</v>
      </c>
      <c r="D4671" s="382">
        <v>28375.5</v>
      </c>
    </row>
    <row r="4672" spans="1:4" s="380" customFormat="1" ht="12.75" x14ac:dyDescent="0.2">
      <c r="A4672" s="380">
        <v>7617</v>
      </c>
      <c r="B4672" s="380" t="s">
        <v>10741</v>
      </c>
      <c r="C4672" s="380" t="s">
        <v>6446</v>
      </c>
      <c r="D4672" s="382">
        <v>8602.73</v>
      </c>
    </row>
    <row r="4673" spans="1:4" s="380" customFormat="1" ht="12.75" x14ac:dyDescent="0.2">
      <c r="A4673" s="380">
        <v>7616</v>
      </c>
      <c r="B4673" s="380" t="s">
        <v>10742</v>
      </c>
      <c r="C4673" s="380" t="s">
        <v>6446</v>
      </c>
      <c r="D4673" s="382">
        <v>46304.32</v>
      </c>
    </row>
    <row r="4674" spans="1:4" s="380" customFormat="1" ht="12.75" x14ac:dyDescent="0.2">
      <c r="A4674" s="380">
        <v>7611</v>
      </c>
      <c r="B4674" s="380" t="s">
        <v>10743</v>
      </c>
      <c r="C4674" s="380" t="s">
        <v>6446</v>
      </c>
      <c r="D4674" s="382">
        <v>11125</v>
      </c>
    </row>
    <row r="4675" spans="1:4" s="380" customFormat="1" ht="12.75" x14ac:dyDescent="0.2">
      <c r="A4675" s="380">
        <v>7612</v>
      </c>
      <c r="B4675" s="380" t="s">
        <v>10744</v>
      </c>
      <c r="C4675" s="380" t="s">
        <v>6446</v>
      </c>
      <c r="D4675" s="382">
        <v>63514.29</v>
      </c>
    </row>
    <row r="4676" spans="1:4" s="380" customFormat="1" ht="12.75" x14ac:dyDescent="0.2">
      <c r="A4676" s="380">
        <v>37371</v>
      </c>
      <c r="B4676" s="380" t="s">
        <v>10745</v>
      </c>
      <c r="C4676" s="380" t="s">
        <v>6456</v>
      </c>
      <c r="D4676" s="381">
        <v>1.36</v>
      </c>
    </row>
    <row r="4677" spans="1:4" s="380" customFormat="1" ht="12.75" x14ac:dyDescent="0.2">
      <c r="A4677" s="380">
        <v>40861</v>
      </c>
      <c r="B4677" s="380" t="s">
        <v>10746</v>
      </c>
      <c r="C4677" s="380" t="s">
        <v>6627</v>
      </c>
      <c r="D4677" s="381">
        <v>257.26</v>
      </c>
    </row>
    <row r="4678" spans="1:4" s="380" customFormat="1" ht="12.75" x14ac:dyDescent="0.2">
      <c r="A4678" s="380">
        <v>36510</v>
      </c>
      <c r="B4678" s="380" t="s">
        <v>10747</v>
      </c>
      <c r="C4678" s="380" t="s">
        <v>6446</v>
      </c>
      <c r="D4678" s="382">
        <v>803058.07</v>
      </c>
    </row>
    <row r="4679" spans="1:4" s="380" customFormat="1" ht="12.75" x14ac:dyDescent="0.2">
      <c r="A4679" s="380">
        <v>25020</v>
      </c>
      <c r="B4679" s="380" t="s">
        <v>10748</v>
      </c>
      <c r="C4679" s="380" t="s">
        <v>6446</v>
      </c>
      <c r="D4679" s="382">
        <v>3308316.71</v>
      </c>
    </row>
    <row r="4680" spans="1:4" s="380" customFormat="1" ht="12.75" x14ac:dyDescent="0.2">
      <c r="A4680" s="380">
        <v>7622</v>
      </c>
      <c r="B4680" s="380" t="s">
        <v>10749</v>
      </c>
      <c r="C4680" s="380" t="s">
        <v>6446</v>
      </c>
      <c r="D4680" s="382">
        <v>779083.7</v>
      </c>
    </row>
    <row r="4681" spans="1:4" s="380" customFormat="1" ht="12.75" x14ac:dyDescent="0.2">
      <c r="A4681" s="380">
        <v>7624</v>
      </c>
      <c r="B4681" s="380" t="s">
        <v>10750</v>
      </c>
      <c r="C4681" s="380" t="s">
        <v>6446</v>
      </c>
      <c r="D4681" s="382">
        <v>1010000</v>
      </c>
    </row>
    <row r="4682" spans="1:4" s="380" customFormat="1" ht="12.75" x14ac:dyDescent="0.2">
      <c r="A4682" s="380">
        <v>7625</v>
      </c>
      <c r="B4682" s="380" t="s">
        <v>10751</v>
      </c>
      <c r="C4682" s="380" t="s">
        <v>6446</v>
      </c>
      <c r="D4682" s="382">
        <v>1003822.53</v>
      </c>
    </row>
    <row r="4683" spans="1:4" s="380" customFormat="1" ht="12.75" x14ac:dyDescent="0.2">
      <c r="A4683" s="380">
        <v>7623</v>
      </c>
      <c r="B4683" s="380" t="s">
        <v>10752</v>
      </c>
      <c r="C4683" s="380" t="s">
        <v>6446</v>
      </c>
      <c r="D4683" s="382">
        <v>3308316.71</v>
      </c>
    </row>
    <row r="4684" spans="1:4" s="380" customFormat="1" ht="12.75" x14ac:dyDescent="0.2">
      <c r="A4684" s="380">
        <v>36508</v>
      </c>
      <c r="B4684" s="380" t="s">
        <v>10753</v>
      </c>
      <c r="C4684" s="380" t="s">
        <v>6446</v>
      </c>
      <c r="D4684" s="382">
        <v>1487881.29</v>
      </c>
    </row>
    <row r="4685" spans="1:4" s="380" customFormat="1" ht="12.75" x14ac:dyDescent="0.2">
      <c r="A4685" s="380">
        <v>36509</v>
      </c>
      <c r="B4685" s="380" t="s">
        <v>10754</v>
      </c>
      <c r="C4685" s="380" t="s">
        <v>6446</v>
      </c>
      <c r="D4685" s="382">
        <v>815412.79</v>
      </c>
    </row>
    <row r="4686" spans="1:4" s="380" customFormat="1" ht="12.75" x14ac:dyDescent="0.2">
      <c r="A4686" s="380">
        <v>13238</v>
      </c>
      <c r="B4686" s="380" t="s">
        <v>10755</v>
      </c>
      <c r="C4686" s="380" t="s">
        <v>6446</v>
      </c>
      <c r="D4686" s="382">
        <v>252588.76</v>
      </c>
    </row>
    <row r="4687" spans="1:4" s="380" customFormat="1" ht="12.75" x14ac:dyDescent="0.2">
      <c r="A4687" s="380">
        <v>36511</v>
      </c>
      <c r="B4687" s="380" t="s">
        <v>10756</v>
      </c>
      <c r="C4687" s="380" t="s">
        <v>6446</v>
      </c>
      <c r="D4687" s="382">
        <v>292682.21999999997</v>
      </c>
    </row>
    <row r="4688" spans="1:4" s="380" customFormat="1" ht="12.75" x14ac:dyDescent="0.2">
      <c r="A4688" s="380">
        <v>36515</v>
      </c>
      <c r="B4688" s="380" t="s">
        <v>10757</v>
      </c>
      <c r="C4688" s="380" t="s">
        <v>6446</v>
      </c>
      <c r="D4688" s="382">
        <v>86200.92</v>
      </c>
    </row>
    <row r="4689" spans="1:4" s="380" customFormat="1" ht="12.75" x14ac:dyDescent="0.2">
      <c r="A4689" s="380">
        <v>10598</v>
      </c>
      <c r="B4689" s="380" t="s">
        <v>10758</v>
      </c>
      <c r="C4689" s="380" t="s">
        <v>6446</v>
      </c>
      <c r="D4689" s="382">
        <v>139787.82</v>
      </c>
    </row>
    <row r="4690" spans="1:4" s="380" customFormat="1" ht="12.75" x14ac:dyDescent="0.2">
      <c r="A4690" s="380">
        <v>7640</v>
      </c>
      <c r="B4690" s="380" t="s">
        <v>10759</v>
      </c>
      <c r="C4690" s="380" t="s">
        <v>6446</v>
      </c>
      <c r="D4690" s="382">
        <v>214500</v>
      </c>
    </row>
    <row r="4691" spans="1:4" s="380" customFormat="1" ht="12.75" x14ac:dyDescent="0.2">
      <c r="A4691" s="380">
        <v>36513</v>
      </c>
      <c r="B4691" s="380" t="s">
        <v>10760</v>
      </c>
      <c r="C4691" s="380" t="s">
        <v>6446</v>
      </c>
      <c r="D4691" s="382">
        <v>206631.64</v>
      </c>
    </row>
    <row r="4692" spans="1:4" s="380" customFormat="1" ht="12.75" x14ac:dyDescent="0.2">
      <c r="A4692" s="380">
        <v>36514</v>
      </c>
      <c r="B4692" s="380" t="s">
        <v>10761</v>
      </c>
      <c r="C4692" s="380" t="s">
        <v>6446</v>
      </c>
      <c r="D4692" s="382">
        <v>230537.37</v>
      </c>
    </row>
    <row r="4693" spans="1:4" s="380" customFormat="1" ht="12.75" x14ac:dyDescent="0.2">
      <c r="A4693" s="380">
        <v>11572</v>
      </c>
      <c r="B4693" s="380" t="s">
        <v>13235</v>
      </c>
      <c r="C4693" s="380" t="s">
        <v>6446</v>
      </c>
      <c r="D4693" s="381">
        <v>29.41</v>
      </c>
    </row>
    <row r="4694" spans="1:4" s="380" customFormat="1" ht="12.75" x14ac:dyDescent="0.2">
      <c r="A4694" s="380">
        <v>36149</v>
      </c>
      <c r="B4694" s="380" t="s">
        <v>10762</v>
      </c>
      <c r="C4694" s="380" t="s">
        <v>6446</v>
      </c>
      <c r="D4694" s="381">
        <v>173.31</v>
      </c>
    </row>
    <row r="4695" spans="1:4" s="380" customFormat="1" ht="12.75" x14ac:dyDescent="0.2">
      <c r="A4695" s="380">
        <v>42407</v>
      </c>
      <c r="B4695" s="380" t="s">
        <v>10763</v>
      </c>
      <c r="C4695" s="380" t="s">
        <v>6465</v>
      </c>
      <c r="D4695" s="381">
        <v>10.88</v>
      </c>
    </row>
    <row r="4696" spans="1:4" s="380" customFormat="1" ht="12.75" x14ac:dyDescent="0.2">
      <c r="A4696" s="380">
        <v>11581</v>
      </c>
      <c r="B4696" s="380" t="s">
        <v>13236</v>
      </c>
      <c r="C4696" s="380" t="s">
        <v>6465</v>
      </c>
      <c r="D4696" s="381">
        <v>19.41</v>
      </c>
    </row>
    <row r="4697" spans="1:4" s="380" customFormat="1" ht="12.75" x14ac:dyDescent="0.2">
      <c r="A4697" s="380">
        <v>43605</v>
      </c>
      <c r="B4697" s="380" t="s">
        <v>13237</v>
      </c>
      <c r="C4697" s="380" t="s">
        <v>6465</v>
      </c>
      <c r="D4697" s="381">
        <v>39.72</v>
      </c>
    </row>
    <row r="4698" spans="1:4" s="380" customFormat="1" ht="12.75" x14ac:dyDescent="0.2">
      <c r="A4698" s="380">
        <v>11580</v>
      </c>
      <c r="B4698" s="380" t="s">
        <v>13238</v>
      </c>
      <c r="C4698" s="380" t="s">
        <v>6465</v>
      </c>
      <c r="D4698" s="381">
        <v>7.79</v>
      </c>
    </row>
    <row r="4699" spans="1:4" s="380" customFormat="1" ht="12.75" x14ac:dyDescent="0.2">
      <c r="A4699" s="380">
        <v>10743</v>
      </c>
      <c r="B4699" s="380" t="s">
        <v>10764</v>
      </c>
      <c r="C4699" s="380" t="s">
        <v>6446</v>
      </c>
      <c r="D4699" s="381">
        <v>615.33000000000004</v>
      </c>
    </row>
    <row r="4700" spans="1:4" s="380" customFormat="1" ht="12.75" x14ac:dyDescent="0.2">
      <c r="A4700" s="380">
        <v>39848</v>
      </c>
      <c r="B4700" s="380" t="s">
        <v>10765</v>
      </c>
      <c r="C4700" s="380" t="s">
        <v>6465</v>
      </c>
      <c r="D4700" s="381">
        <v>2.17</v>
      </c>
    </row>
    <row r="4701" spans="1:4" s="380" customFormat="1" ht="12.75" x14ac:dyDescent="0.2">
      <c r="A4701" s="380">
        <v>20999</v>
      </c>
      <c r="B4701" s="380" t="s">
        <v>10766</v>
      </c>
      <c r="C4701" s="380" t="s">
        <v>6465</v>
      </c>
      <c r="D4701" s="381">
        <v>17.97</v>
      </c>
    </row>
    <row r="4702" spans="1:4" s="380" customFormat="1" ht="12.75" x14ac:dyDescent="0.2">
      <c r="A4702" s="380">
        <v>21001</v>
      </c>
      <c r="B4702" s="380" t="s">
        <v>10767</v>
      </c>
      <c r="C4702" s="380" t="s">
        <v>6465</v>
      </c>
      <c r="D4702" s="381">
        <v>33.53</v>
      </c>
    </row>
    <row r="4703" spans="1:4" s="380" customFormat="1" ht="12.75" x14ac:dyDescent="0.2">
      <c r="A4703" s="380">
        <v>21003</v>
      </c>
      <c r="B4703" s="380" t="s">
        <v>10768</v>
      </c>
      <c r="C4703" s="380" t="s">
        <v>6465</v>
      </c>
      <c r="D4703" s="381">
        <v>55.1</v>
      </c>
    </row>
    <row r="4704" spans="1:4" s="380" customFormat="1" ht="12.75" x14ac:dyDescent="0.2">
      <c r="A4704" s="380">
        <v>21006</v>
      </c>
      <c r="B4704" s="380" t="s">
        <v>10769</v>
      </c>
      <c r="C4704" s="380" t="s">
        <v>6465</v>
      </c>
      <c r="D4704" s="381">
        <v>116.93</v>
      </c>
    </row>
    <row r="4705" spans="1:4" s="380" customFormat="1" ht="12.75" x14ac:dyDescent="0.2">
      <c r="A4705" s="380">
        <v>21019</v>
      </c>
      <c r="B4705" s="380" t="s">
        <v>10770</v>
      </c>
      <c r="C4705" s="380" t="s">
        <v>6465</v>
      </c>
      <c r="D4705" s="381">
        <v>40.65</v>
      </c>
    </row>
    <row r="4706" spans="1:4" s="380" customFormat="1" ht="12.75" x14ac:dyDescent="0.2">
      <c r="A4706" s="380">
        <v>21021</v>
      </c>
      <c r="B4706" s="380" t="s">
        <v>10771</v>
      </c>
      <c r="C4706" s="380" t="s">
        <v>6465</v>
      </c>
      <c r="D4706" s="381">
        <v>64.25</v>
      </c>
    </row>
    <row r="4707" spans="1:4" s="380" customFormat="1" ht="12.75" x14ac:dyDescent="0.2">
      <c r="A4707" s="380">
        <v>21024</v>
      </c>
      <c r="B4707" s="380" t="s">
        <v>10772</v>
      </c>
      <c r="C4707" s="380" t="s">
        <v>6465</v>
      </c>
      <c r="D4707" s="381">
        <v>137.66999999999999</v>
      </c>
    </row>
    <row r="4708" spans="1:4" s="380" customFormat="1" ht="12.75" x14ac:dyDescent="0.2">
      <c r="A4708" s="380">
        <v>40624</v>
      </c>
      <c r="B4708" s="380" t="s">
        <v>10773</v>
      </c>
      <c r="C4708" s="380" t="s">
        <v>6465</v>
      </c>
      <c r="D4708" s="381">
        <v>76.64</v>
      </c>
    </row>
    <row r="4709" spans="1:4" s="380" customFormat="1" ht="12.75" x14ac:dyDescent="0.2">
      <c r="A4709" s="380">
        <v>42575</v>
      </c>
      <c r="B4709" s="380" t="s">
        <v>10774</v>
      </c>
      <c r="C4709" s="380" t="s">
        <v>6465</v>
      </c>
      <c r="D4709" s="381">
        <v>70.33</v>
      </c>
    </row>
    <row r="4710" spans="1:4" s="380" customFormat="1" ht="12.75" x14ac:dyDescent="0.2">
      <c r="A4710" s="380">
        <v>13127</v>
      </c>
      <c r="B4710" s="380" t="s">
        <v>10775</v>
      </c>
      <c r="C4710" s="380" t="s">
        <v>6465</v>
      </c>
      <c r="D4710" s="381">
        <v>34.18</v>
      </c>
    </row>
    <row r="4711" spans="1:4" s="380" customFormat="1" ht="12.75" x14ac:dyDescent="0.2">
      <c r="A4711" s="380">
        <v>13137</v>
      </c>
      <c r="B4711" s="380" t="s">
        <v>10776</v>
      </c>
      <c r="C4711" s="380" t="s">
        <v>6465</v>
      </c>
      <c r="D4711" s="381">
        <v>45.36</v>
      </c>
    </row>
    <row r="4712" spans="1:4" s="380" customFormat="1" ht="12.75" x14ac:dyDescent="0.2">
      <c r="A4712" s="380">
        <v>42574</v>
      </c>
      <c r="B4712" s="380" t="s">
        <v>10777</v>
      </c>
      <c r="C4712" s="380" t="s">
        <v>6465</v>
      </c>
      <c r="D4712" s="381">
        <v>52.48</v>
      </c>
    </row>
    <row r="4713" spans="1:4" s="380" customFormat="1" ht="12.75" x14ac:dyDescent="0.2">
      <c r="A4713" s="380">
        <v>20989</v>
      </c>
      <c r="B4713" s="380" t="s">
        <v>10778</v>
      </c>
      <c r="C4713" s="380" t="s">
        <v>6465</v>
      </c>
      <c r="D4713" s="382">
        <v>1625.21</v>
      </c>
    </row>
    <row r="4714" spans="1:4" s="380" customFormat="1" ht="12.75" x14ac:dyDescent="0.2">
      <c r="A4714" s="380">
        <v>21147</v>
      </c>
      <c r="B4714" s="380" t="s">
        <v>10779</v>
      </c>
      <c r="C4714" s="380" t="s">
        <v>6465</v>
      </c>
      <c r="D4714" s="381">
        <v>152.38</v>
      </c>
    </row>
    <row r="4715" spans="1:4" s="380" customFormat="1" ht="12.75" x14ac:dyDescent="0.2">
      <c r="A4715" s="380">
        <v>21148</v>
      </c>
      <c r="B4715" s="380" t="s">
        <v>10780</v>
      </c>
      <c r="C4715" s="380" t="s">
        <v>6465</v>
      </c>
      <c r="D4715" s="381">
        <v>94.05</v>
      </c>
    </row>
    <row r="4716" spans="1:4" s="380" customFormat="1" ht="12.75" x14ac:dyDescent="0.2">
      <c r="A4716" s="380">
        <v>20984</v>
      </c>
      <c r="B4716" s="380" t="s">
        <v>10781</v>
      </c>
      <c r="C4716" s="380" t="s">
        <v>6465</v>
      </c>
      <c r="D4716" s="382">
        <v>3118.45</v>
      </c>
    </row>
    <row r="4717" spans="1:4" s="380" customFormat="1" ht="12.75" x14ac:dyDescent="0.2">
      <c r="A4717" s="380">
        <v>13042</v>
      </c>
      <c r="B4717" s="380" t="s">
        <v>10782</v>
      </c>
      <c r="C4717" s="380" t="s">
        <v>6465</v>
      </c>
      <c r="D4717" s="382">
        <v>1728.08</v>
      </c>
    </row>
    <row r="4718" spans="1:4" s="380" customFormat="1" ht="12.75" x14ac:dyDescent="0.2">
      <c r="A4718" s="380">
        <v>21150</v>
      </c>
      <c r="B4718" s="380" t="s">
        <v>10783</v>
      </c>
      <c r="C4718" s="380" t="s">
        <v>6465</v>
      </c>
      <c r="D4718" s="381">
        <v>46.63</v>
      </c>
    </row>
    <row r="4719" spans="1:4" s="380" customFormat="1" ht="12.75" x14ac:dyDescent="0.2">
      <c r="A4719" s="380">
        <v>13141</v>
      </c>
      <c r="B4719" s="380" t="s">
        <v>10784</v>
      </c>
      <c r="C4719" s="380" t="s">
        <v>6465</v>
      </c>
      <c r="D4719" s="381">
        <v>58.76</v>
      </c>
    </row>
    <row r="4720" spans="1:4" s="380" customFormat="1" ht="12.75" x14ac:dyDescent="0.2">
      <c r="A4720" s="380">
        <v>42576</v>
      </c>
      <c r="B4720" s="380" t="s">
        <v>10785</v>
      </c>
      <c r="C4720" s="380" t="s">
        <v>6465</v>
      </c>
      <c r="D4720" s="381">
        <v>191.85</v>
      </c>
    </row>
    <row r="4721" spans="1:4" s="380" customFormat="1" ht="12.75" x14ac:dyDescent="0.2">
      <c r="A4721" s="380">
        <v>21151</v>
      </c>
      <c r="B4721" s="380" t="s">
        <v>10786</v>
      </c>
      <c r="C4721" s="380" t="s">
        <v>6465</v>
      </c>
      <c r="D4721" s="381">
        <v>279.14</v>
      </c>
    </row>
    <row r="4722" spans="1:4" s="380" customFormat="1" ht="12.75" x14ac:dyDescent="0.2">
      <c r="A4722" s="380">
        <v>13142</v>
      </c>
      <c r="B4722" s="380" t="s">
        <v>10787</v>
      </c>
      <c r="C4722" s="380" t="s">
        <v>6465</v>
      </c>
      <c r="D4722" s="381">
        <v>399.05</v>
      </c>
    </row>
    <row r="4723" spans="1:4" s="380" customFormat="1" ht="12.75" x14ac:dyDescent="0.2">
      <c r="A4723" s="380">
        <v>42577</v>
      </c>
      <c r="B4723" s="380" t="s">
        <v>10788</v>
      </c>
      <c r="C4723" s="380" t="s">
        <v>6465</v>
      </c>
      <c r="D4723" s="381">
        <v>437.87</v>
      </c>
    </row>
    <row r="4724" spans="1:4" s="380" customFormat="1" ht="12.75" x14ac:dyDescent="0.2">
      <c r="A4724" s="380">
        <v>20994</v>
      </c>
      <c r="B4724" s="380" t="s">
        <v>10789</v>
      </c>
      <c r="C4724" s="380" t="s">
        <v>6465</v>
      </c>
      <c r="D4724" s="381">
        <v>752.39</v>
      </c>
    </row>
    <row r="4725" spans="1:4" s="380" customFormat="1" ht="12.75" x14ac:dyDescent="0.2">
      <c r="A4725" s="380">
        <v>7672</v>
      </c>
      <c r="B4725" s="380" t="s">
        <v>10790</v>
      </c>
      <c r="C4725" s="380" t="s">
        <v>6465</v>
      </c>
      <c r="D4725" s="381">
        <v>492.89</v>
      </c>
    </row>
    <row r="4726" spans="1:4" s="380" customFormat="1" ht="12.75" x14ac:dyDescent="0.2">
      <c r="A4726" s="380">
        <v>20995</v>
      </c>
      <c r="B4726" s="380" t="s">
        <v>10791</v>
      </c>
      <c r="C4726" s="380" t="s">
        <v>6465</v>
      </c>
      <c r="D4726" s="381">
        <v>988.78</v>
      </c>
    </row>
    <row r="4727" spans="1:4" s="380" customFormat="1" ht="12.75" x14ac:dyDescent="0.2">
      <c r="A4727" s="380">
        <v>7690</v>
      </c>
      <c r="B4727" s="380" t="s">
        <v>10792</v>
      </c>
      <c r="C4727" s="380" t="s">
        <v>6465</v>
      </c>
      <c r="D4727" s="381">
        <v>571.87</v>
      </c>
    </row>
    <row r="4728" spans="1:4" s="380" customFormat="1" ht="12.75" x14ac:dyDescent="0.2">
      <c r="A4728" s="380">
        <v>20980</v>
      </c>
      <c r="B4728" s="380" t="s">
        <v>10793</v>
      </c>
      <c r="C4728" s="380" t="s">
        <v>6465</v>
      </c>
      <c r="D4728" s="381">
        <v>623.86</v>
      </c>
    </row>
    <row r="4729" spans="1:4" s="380" customFormat="1" ht="12.75" x14ac:dyDescent="0.2">
      <c r="A4729" s="380">
        <v>7661</v>
      </c>
      <c r="B4729" s="380" t="s">
        <v>10794</v>
      </c>
      <c r="C4729" s="380" t="s">
        <v>6465</v>
      </c>
      <c r="D4729" s="381">
        <v>742.14</v>
      </c>
    </row>
    <row r="4730" spans="1:4" s="380" customFormat="1" ht="12.75" x14ac:dyDescent="0.2">
      <c r="A4730" s="380">
        <v>21016</v>
      </c>
      <c r="B4730" s="380" t="s">
        <v>10795</v>
      </c>
      <c r="C4730" s="380" t="s">
        <v>6465</v>
      </c>
      <c r="D4730" s="381">
        <v>214.62</v>
      </c>
    </row>
    <row r="4731" spans="1:4" s="380" customFormat="1" ht="12.75" x14ac:dyDescent="0.2">
      <c r="A4731" s="380">
        <v>21008</v>
      </c>
      <c r="B4731" s="380" t="s">
        <v>10796</v>
      </c>
      <c r="C4731" s="380" t="s">
        <v>6465</v>
      </c>
      <c r="D4731" s="381">
        <v>25.07</v>
      </c>
    </row>
    <row r="4732" spans="1:4" s="380" customFormat="1" ht="12.75" x14ac:dyDescent="0.2">
      <c r="A4732" s="380">
        <v>21009</v>
      </c>
      <c r="B4732" s="380" t="s">
        <v>10797</v>
      </c>
      <c r="C4732" s="380" t="s">
        <v>6465</v>
      </c>
      <c r="D4732" s="381">
        <v>32.64</v>
      </c>
    </row>
    <row r="4733" spans="1:4" s="380" customFormat="1" ht="12.75" x14ac:dyDescent="0.2">
      <c r="A4733" s="380">
        <v>21010</v>
      </c>
      <c r="B4733" s="380" t="s">
        <v>10798</v>
      </c>
      <c r="C4733" s="380" t="s">
        <v>6465</v>
      </c>
      <c r="D4733" s="381">
        <v>43.83</v>
      </c>
    </row>
    <row r="4734" spans="1:4" s="380" customFormat="1" ht="12.75" x14ac:dyDescent="0.2">
      <c r="A4734" s="380">
        <v>21011</v>
      </c>
      <c r="B4734" s="380" t="s">
        <v>10799</v>
      </c>
      <c r="C4734" s="380" t="s">
        <v>6465</v>
      </c>
      <c r="D4734" s="381">
        <v>63.88</v>
      </c>
    </row>
    <row r="4735" spans="1:4" s="380" customFormat="1" ht="12.75" x14ac:dyDescent="0.2">
      <c r="A4735" s="380">
        <v>21012</v>
      </c>
      <c r="B4735" s="380" t="s">
        <v>10800</v>
      </c>
      <c r="C4735" s="380" t="s">
        <v>6465</v>
      </c>
      <c r="D4735" s="381">
        <v>70.59</v>
      </c>
    </row>
    <row r="4736" spans="1:4" s="380" customFormat="1" ht="12.75" x14ac:dyDescent="0.2">
      <c r="A4736" s="380">
        <v>21013</v>
      </c>
      <c r="B4736" s="380" t="s">
        <v>10801</v>
      </c>
      <c r="C4736" s="380" t="s">
        <v>6465</v>
      </c>
      <c r="D4736" s="381">
        <v>92.12</v>
      </c>
    </row>
    <row r="4737" spans="1:4" s="380" customFormat="1" ht="12.75" x14ac:dyDescent="0.2">
      <c r="A4737" s="380">
        <v>21014</v>
      </c>
      <c r="B4737" s="380" t="s">
        <v>10802</v>
      </c>
      <c r="C4737" s="380" t="s">
        <v>6465</v>
      </c>
      <c r="D4737" s="381">
        <v>128.9</v>
      </c>
    </row>
    <row r="4738" spans="1:4" s="380" customFormat="1" ht="12.75" x14ac:dyDescent="0.2">
      <c r="A4738" s="380">
        <v>21015</v>
      </c>
      <c r="B4738" s="380" t="s">
        <v>10803</v>
      </c>
      <c r="C4738" s="380" t="s">
        <v>6465</v>
      </c>
      <c r="D4738" s="381">
        <v>148.09</v>
      </c>
    </row>
    <row r="4739" spans="1:4" s="380" customFormat="1" ht="12.75" x14ac:dyDescent="0.2">
      <c r="A4739" s="380">
        <v>7697</v>
      </c>
      <c r="B4739" s="380" t="s">
        <v>10804</v>
      </c>
      <c r="C4739" s="380" t="s">
        <v>6465</v>
      </c>
      <c r="D4739" s="381">
        <v>70.66</v>
      </c>
    </row>
    <row r="4740" spans="1:4" s="380" customFormat="1" ht="12.75" x14ac:dyDescent="0.2">
      <c r="A4740" s="380">
        <v>7698</v>
      </c>
      <c r="B4740" s="380" t="s">
        <v>10805</v>
      </c>
      <c r="C4740" s="380" t="s">
        <v>6465</v>
      </c>
      <c r="D4740" s="381">
        <v>60.83</v>
      </c>
    </row>
    <row r="4741" spans="1:4" s="380" customFormat="1" ht="12.75" x14ac:dyDescent="0.2">
      <c r="A4741" s="380">
        <v>7691</v>
      </c>
      <c r="B4741" s="380" t="s">
        <v>10806</v>
      </c>
      <c r="C4741" s="380" t="s">
        <v>6465</v>
      </c>
      <c r="D4741" s="381">
        <v>25.7</v>
      </c>
    </row>
    <row r="4742" spans="1:4" s="380" customFormat="1" ht="12.75" x14ac:dyDescent="0.2">
      <c r="A4742" s="380">
        <v>40626</v>
      </c>
      <c r="B4742" s="380" t="s">
        <v>10807</v>
      </c>
      <c r="C4742" s="380" t="s">
        <v>6465</v>
      </c>
      <c r="D4742" s="381">
        <v>48.23</v>
      </c>
    </row>
    <row r="4743" spans="1:4" s="380" customFormat="1" ht="12.75" x14ac:dyDescent="0.2">
      <c r="A4743" s="380">
        <v>7701</v>
      </c>
      <c r="B4743" s="380" t="s">
        <v>10808</v>
      </c>
      <c r="C4743" s="380" t="s">
        <v>6465</v>
      </c>
      <c r="D4743" s="381">
        <v>126.46</v>
      </c>
    </row>
    <row r="4744" spans="1:4" s="380" customFormat="1" ht="12.75" x14ac:dyDescent="0.2">
      <c r="A4744" s="380">
        <v>7696</v>
      </c>
      <c r="B4744" s="380" t="s">
        <v>10809</v>
      </c>
      <c r="C4744" s="380" t="s">
        <v>6465</v>
      </c>
      <c r="D4744" s="381">
        <v>101.9</v>
      </c>
    </row>
    <row r="4745" spans="1:4" s="380" customFormat="1" ht="12.75" x14ac:dyDescent="0.2">
      <c r="A4745" s="380">
        <v>7700</v>
      </c>
      <c r="B4745" s="380" t="s">
        <v>10810</v>
      </c>
      <c r="C4745" s="380" t="s">
        <v>6465</v>
      </c>
      <c r="D4745" s="381">
        <v>32.51</v>
      </c>
    </row>
    <row r="4746" spans="1:4" s="380" customFormat="1" ht="12.75" x14ac:dyDescent="0.2">
      <c r="A4746" s="380">
        <v>7694</v>
      </c>
      <c r="B4746" s="380" t="s">
        <v>10811</v>
      </c>
      <c r="C4746" s="380" t="s">
        <v>6465</v>
      </c>
      <c r="D4746" s="381">
        <v>170.17</v>
      </c>
    </row>
    <row r="4747" spans="1:4" s="380" customFormat="1" ht="12.75" x14ac:dyDescent="0.2">
      <c r="A4747" s="380">
        <v>7693</v>
      </c>
      <c r="B4747" s="380" t="s">
        <v>10812</v>
      </c>
      <c r="C4747" s="380" t="s">
        <v>6465</v>
      </c>
      <c r="D4747" s="381">
        <v>234.36</v>
      </c>
    </row>
    <row r="4748" spans="1:4" s="380" customFormat="1" ht="12.75" x14ac:dyDescent="0.2">
      <c r="A4748" s="380">
        <v>7692</v>
      </c>
      <c r="B4748" s="380" t="s">
        <v>10813</v>
      </c>
      <c r="C4748" s="380" t="s">
        <v>6465</v>
      </c>
      <c r="D4748" s="381">
        <v>350.88</v>
      </c>
    </row>
    <row r="4749" spans="1:4" s="380" customFormat="1" ht="12.75" x14ac:dyDescent="0.2">
      <c r="A4749" s="380">
        <v>7695</v>
      </c>
      <c r="B4749" s="380" t="s">
        <v>10814</v>
      </c>
      <c r="C4749" s="380" t="s">
        <v>6465</v>
      </c>
      <c r="D4749" s="381">
        <v>380.54</v>
      </c>
    </row>
    <row r="4750" spans="1:4" s="380" customFormat="1" ht="12.75" x14ac:dyDescent="0.2">
      <c r="A4750" s="380">
        <v>13356</v>
      </c>
      <c r="B4750" s="380" t="s">
        <v>10815</v>
      </c>
      <c r="C4750" s="380" t="s">
        <v>6465</v>
      </c>
      <c r="D4750" s="381">
        <v>27.59</v>
      </c>
    </row>
    <row r="4751" spans="1:4" s="380" customFormat="1" ht="12.75" x14ac:dyDescent="0.2">
      <c r="A4751" s="380">
        <v>36365</v>
      </c>
      <c r="B4751" s="380" t="s">
        <v>10816</v>
      </c>
      <c r="C4751" s="380" t="s">
        <v>6465</v>
      </c>
      <c r="D4751" s="381">
        <v>36.83</v>
      </c>
    </row>
    <row r="4752" spans="1:4" s="380" customFormat="1" ht="12.75" x14ac:dyDescent="0.2">
      <c r="A4752" s="380">
        <v>41930</v>
      </c>
      <c r="B4752" s="380" t="s">
        <v>10817</v>
      </c>
      <c r="C4752" s="380" t="s">
        <v>6465</v>
      </c>
      <c r="D4752" s="381">
        <v>119.23</v>
      </c>
    </row>
    <row r="4753" spans="1:4" s="380" customFormat="1" ht="12.75" x14ac:dyDescent="0.2">
      <c r="A4753" s="380">
        <v>41931</v>
      </c>
      <c r="B4753" s="380" t="s">
        <v>10818</v>
      </c>
      <c r="C4753" s="380" t="s">
        <v>6465</v>
      </c>
      <c r="D4753" s="381">
        <v>203.3</v>
      </c>
    </row>
    <row r="4754" spans="1:4" s="380" customFormat="1" ht="12.75" x14ac:dyDescent="0.2">
      <c r="A4754" s="380">
        <v>41932</v>
      </c>
      <c r="B4754" s="380" t="s">
        <v>10819</v>
      </c>
      <c r="C4754" s="380" t="s">
        <v>6465</v>
      </c>
      <c r="D4754" s="381">
        <v>328.37</v>
      </c>
    </row>
    <row r="4755" spans="1:4" s="380" customFormat="1" ht="12.75" x14ac:dyDescent="0.2">
      <c r="A4755" s="380">
        <v>41933</v>
      </c>
      <c r="B4755" s="380" t="s">
        <v>10820</v>
      </c>
      <c r="C4755" s="380" t="s">
        <v>6465</v>
      </c>
      <c r="D4755" s="381">
        <v>406.69</v>
      </c>
    </row>
    <row r="4756" spans="1:4" s="380" customFormat="1" ht="12.75" x14ac:dyDescent="0.2">
      <c r="A4756" s="380">
        <v>41934</v>
      </c>
      <c r="B4756" s="380" t="s">
        <v>10821</v>
      </c>
      <c r="C4756" s="380" t="s">
        <v>6465</v>
      </c>
      <c r="D4756" s="381">
        <v>526.76</v>
      </c>
    </row>
    <row r="4757" spans="1:4" s="380" customFormat="1" ht="12.75" x14ac:dyDescent="0.2">
      <c r="A4757" s="380">
        <v>41936</v>
      </c>
      <c r="B4757" s="380" t="s">
        <v>10822</v>
      </c>
      <c r="C4757" s="380" t="s">
        <v>6465</v>
      </c>
      <c r="D4757" s="381">
        <v>79.42</v>
      </c>
    </row>
    <row r="4758" spans="1:4" s="380" customFormat="1" ht="12.75" x14ac:dyDescent="0.2">
      <c r="A4758" s="380">
        <v>41785</v>
      </c>
      <c r="B4758" s="380" t="s">
        <v>10823</v>
      </c>
      <c r="C4758" s="380" t="s">
        <v>6465</v>
      </c>
      <c r="D4758" s="382">
        <v>2099.8200000000002</v>
      </c>
    </row>
    <row r="4759" spans="1:4" s="380" customFormat="1" ht="12.75" x14ac:dyDescent="0.2">
      <c r="A4759" s="380">
        <v>41781</v>
      </c>
      <c r="B4759" s="380" t="s">
        <v>10824</v>
      </c>
      <c r="C4759" s="380" t="s">
        <v>6465</v>
      </c>
      <c r="D4759" s="381">
        <v>598.66999999999996</v>
      </c>
    </row>
    <row r="4760" spans="1:4" s="380" customFormat="1" ht="12.75" x14ac:dyDescent="0.2">
      <c r="A4760" s="380">
        <v>41783</v>
      </c>
      <c r="B4760" s="380" t="s">
        <v>10825</v>
      </c>
      <c r="C4760" s="380" t="s">
        <v>6465</v>
      </c>
      <c r="D4760" s="382">
        <v>1579.81</v>
      </c>
    </row>
    <row r="4761" spans="1:4" s="380" customFormat="1" ht="12.75" x14ac:dyDescent="0.2">
      <c r="A4761" s="380">
        <v>41786</v>
      </c>
      <c r="B4761" s="380" t="s">
        <v>10826</v>
      </c>
      <c r="C4761" s="380" t="s">
        <v>6465</v>
      </c>
      <c r="D4761" s="382">
        <v>3295.65</v>
      </c>
    </row>
    <row r="4762" spans="1:4" s="380" customFormat="1" ht="12.75" x14ac:dyDescent="0.2">
      <c r="A4762" s="380">
        <v>41779</v>
      </c>
      <c r="B4762" s="380" t="s">
        <v>10827</v>
      </c>
      <c r="C4762" s="380" t="s">
        <v>6465</v>
      </c>
      <c r="D4762" s="381">
        <v>229.61</v>
      </c>
    </row>
    <row r="4763" spans="1:4" s="380" customFormat="1" ht="12.75" x14ac:dyDescent="0.2">
      <c r="A4763" s="380">
        <v>41780</v>
      </c>
      <c r="B4763" s="380" t="s">
        <v>10828</v>
      </c>
      <c r="C4763" s="380" t="s">
        <v>6465</v>
      </c>
      <c r="D4763" s="381">
        <v>271.57</v>
      </c>
    </row>
    <row r="4764" spans="1:4" s="380" customFormat="1" ht="12.75" x14ac:dyDescent="0.2">
      <c r="A4764" s="380">
        <v>41782</v>
      </c>
      <c r="B4764" s="380" t="s">
        <v>10829</v>
      </c>
      <c r="C4764" s="380" t="s">
        <v>6465</v>
      </c>
      <c r="D4764" s="382">
        <v>1119.48</v>
      </c>
    </row>
    <row r="4765" spans="1:4" s="380" customFormat="1" ht="12.75" x14ac:dyDescent="0.2">
      <c r="A4765" s="380">
        <v>38130</v>
      </c>
      <c r="B4765" s="380" t="s">
        <v>10830</v>
      </c>
      <c r="C4765" s="380" t="s">
        <v>6465</v>
      </c>
      <c r="D4765" s="381">
        <v>36.68</v>
      </c>
    </row>
    <row r="4766" spans="1:4" s="380" customFormat="1" ht="12.75" x14ac:dyDescent="0.2">
      <c r="A4766" s="380">
        <v>21123</v>
      </c>
      <c r="B4766" s="380" t="s">
        <v>10831</v>
      </c>
      <c r="C4766" s="380" t="s">
        <v>6465</v>
      </c>
      <c r="D4766" s="381">
        <v>10.41</v>
      </c>
    </row>
    <row r="4767" spans="1:4" s="380" customFormat="1" ht="12.75" x14ac:dyDescent="0.2">
      <c r="A4767" s="380">
        <v>21124</v>
      </c>
      <c r="B4767" s="380" t="s">
        <v>10832</v>
      </c>
      <c r="C4767" s="380" t="s">
        <v>6465</v>
      </c>
      <c r="D4767" s="381">
        <v>18.46</v>
      </c>
    </row>
    <row r="4768" spans="1:4" s="380" customFormat="1" ht="12.75" x14ac:dyDescent="0.2">
      <c r="A4768" s="380">
        <v>21125</v>
      </c>
      <c r="B4768" s="380" t="s">
        <v>10833</v>
      </c>
      <c r="C4768" s="380" t="s">
        <v>6465</v>
      </c>
      <c r="D4768" s="381">
        <v>29.62</v>
      </c>
    </row>
    <row r="4769" spans="1:4" s="380" customFormat="1" ht="12.75" x14ac:dyDescent="0.2">
      <c r="A4769" s="380">
        <v>38028</v>
      </c>
      <c r="B4769" s="380" t="s">
        <v>10834</v>
      </c>
      <c r="C4769" s="380" t="s">
        <v>6465</v>
      </c>
      <c r="D4769" s="381">
        <v>50.27</v>
      </c>
    </row>
    <row r="4770" spans="1:4" s="380" customFormat="1" ht="12.75" x14ac:dyDescent="0.2">
      <c r="A4770" s="380">
        <v>38029</v>
      </c>
      <c r="B4770" s="380" t="s">
        <v>10835</v>
      </c>
      <c r="C4770" s="380" t="s">
        <v>6465</v>
      </c>
      <c r="D4770" s="381">
        <v>76.63</v>
      </c>
    </row>
    <row r="4771" spans="1:4" s="380" customFormat="1" ht="12.75" x14ac:dyDescent="0.2">
      <c r="A4771" s="380">
        <v>38030</v>
      </c>
      <c r="B4771" s="380" t="s">
        <v>10836</v>
      </c>
      <c r="C4771" s="380" t="s">
        <v>6465</v>
      </c>
      <c r="D4771" s="381">
        <v>117.71</v>
      </c>
    </row>
    <row r="4772" spans="1:4" s="380" customFormat="1" ht="12.75" x14ac:dyDescent="0.2">
      <c r="A4772" s="380">
        <v>38031</v>
      </c>
      <c r="B4772" s="380" t="s">
        <v>10837</v>
      </c>
      <c r="C4772" s="380" t="s">
        <v>6465</v>
      </c>
      <c r="D4772" s="381">
        <v>186.52</v>
      </c>
    </row>
    <row r="4773" spans="1:4" s="380" customFormat="1" ht="12.75" x14ac:dyDescent="0.2">
      <c r="A4773" s="380">
        <v>39735</v>
      </c>
      <c r="B4773" s="380" t="s">
        <v>10838</v>
      </c>
      <c r="C4773" s="380" t="s">
        <v>6465</v>
      </c>
      <c r="D4773" s="381">
        <v>92.74</v>
      </c>
    </row>
    <row r="4774" spans="1:4" s="380" customFormat="1" ht="12.75" x14ac:dyDescent="0.2">
      <c r="A4774" s="380">
        <v>39734</v>
      </c>
      <c r="B4774" s="380" t="s">
        <v>10839</v>
      </c>
      <c r="C4774" s="380" t="s">
        <v>6465</v>
      </c>
      <c r="D4774" s="381">
        <v>110.01</v>
      </c>
    </row>
    <row r="4775" spans="1:4" s="380" customFormat="1" ht="12.75" x14ac:dyDescent="0.2">
      <c r="A4775" s="380">
        <v>39736</v>
      </c>
      <c r="B4775" s="380" t="s">
        <v>10840</v>
      </c>
      <c r="C4775" s="380" t="s">
        <v>6465</v>
      </c>
      <c r="D4775" s="381">
        <v>125.55</v>
      </c>
    </row>
    <row r="4776" spans="1:4" s="380" customFormat="1" ht="12.75" x14ac:dyDescent="0.2">
      <c r="A4776" s="380">
        <v>39737</v>
      </c>
      <c r="B4776" s="380" t="s">
        <v>10841</v>
      </c>
      <c r="C4776" s="380" t="s">
        <v>6465</v>
      </c>
      <c r="D4776" s="381">
        <v>16.89</v>
      </c>
    </row>
    <row r="4777" spans="1:4" s="380" customFormat="1" ht="12.75" x14ac:dyDescent="0.2">
      <c r="A4777" s="380">
        <v>39738</v>
      </c>
      <c r="B4777" s="380" t="s">
        <v>10842</v>
      </c>
      <c r="C4777" s="380" t="s">
        <v>6465</v>
      </c>
      <c r="D4777" s="381">
        <v>6.1</v>
      </c>
    </row>
    <row r="4778" spans="1:4" s="380" customFormat="1" ht="12.75" x14ac:dyDescent="0.2">
      <c r="A4778" s="380">
        <v>39739</v>
      </c>
      <c r="B4778" s="380" t="s">
        <v>10843</v>
      </c>
      <c r="C4778" s="380" t="s">
        <v>6465</v>
      </c>
      <c r="D4778" s="381">
        <v>86.82</v>
      </c>
    </row>
    <row r="4779" spans="1:4" s="380" customFormat="1" ht="12.75" x14ac:dyDescent="0.2">
      <c r="A4779" s="380">
        <v>39733</v>
      </c>
      <c r="B4779" s="380" t="s">
        <v>10844</v>
      </c>
      <c r="C4779" s="380" t="s">
        <v>6465</v>
      </c>
      <c r="D4779" s="381">
        <v>150.24</v>
      </c>
    </row>
    <row r="4780" spans="1:4" s="380" customFormat="1" ht="12.75" x14ac:dyDescent="0.2">
      <c r="A4780" s="380">
        <v>39854</v>
      </c>
      <c r="B4780" s="380" t="s">
        <v>10845</v>
      </c>
      <c r="C4780" s="380" t="s">
        <v>6465</v>
      </c>
      <c r="D4780" s="381">
        <v>152.37</v>
      </c>
    </row>
    <row r="4781" spans="1:4" s="380" customFormat="1" ht="12.75" x14ac:dyDescent="0.2">
      <c r="A4781" s="380">
        <v>39740</v>
      </c>
      <c r="B4781" s="380" t="s">
        <v>10846</v>
      </c>
      <c r="C4781" s="380" t="s">
        <v>6465</v>
      </c>
      <c r="D4781" s="381">
        <v>83.37</v>
      </c>
    </row>
    <row r="4782" spans="1:4" s="380" customFormat="1" ht="12.75" x14ac:dyDescent="0.2">
      <c r="A4782" s="380">
        <v>39741</v>
      </c>
      <c r="B4782" s="380" t="s">
        <v>10847</v>
      </c>
      <c r="C4782" s="380" t="s">
        <v>6465</v>
      </c>
      <c r="D4782" s="381">
        <v>15.36</v>
      </c>
    </row>
    <row r="4783" spans="1:4" s="380" customFormat="1" ht="12.75" x14ac:dyDescent="0.2">
      <c r="A4783" s="380">
        <v>39853</v>
      </c>
      <c r="B4783" s="380" t="s">
        <v>10848</v>
      </c>
      <c r="C4783" s="380" t="s">
        <v>6465</v>
      </c>
      <c r="D4783" s="381">
        <v>20.18</v>
      </c>
    </row>
    <row r="4784" spans="1:4" s="380" customFormat="1" ht="12.75" x14ac:dyDescent="0.2">
      <c r="A4784" s="380">
        <v>39742</v>
      </c>
      <c r="B4784" s="380" t="s">
        <v>10849</v>
      </c>
      <c r="C4784" s="380" t="s">
        <v>6465</v>
      </c>
      <c r="D4784" s="381">
        <v>67.010000000000005</v>
      </c>
    </row>
    <row r="4785" spans="1:4" s="380" customFormat="1" ht="12.75" x14ac:dyDescent="0.2">
      <c r="A4785" s="380">
        <v>39749</v>
      </c>
      <c r="B4785" s="380" t="s">
        <v>10850</v>
      </c>
      <c r="C4785" s="380" t="s">
        <v>6465</v>
      </c>
      <c r="D4785" s="381">
        <v>106.41</v>
      </c>
    </row>
    <row r="4786" spans="1:4" s="380" customFormat="1" ht="12.75" x14ac:dyDescent="0.2">
      <c r="A4786" s="380">
        <v>39751</v>
      </c>
      <c r="B4786" s="380" t="s">
        <v>10851</v>
      </c>
      <c r="C4786" s="380" t="s">
        <v>6465</v>
      </c>
      <c r="D4786" s="381">
        <v>193.36</v>
      </c>
    </row>
    <row r="4787" spans="1:4" s="380" customFormat="1" ht="12.75" x14ac:dyDescent="0.2">
      <c r="A4787" s="380">
        <v>39750</v>
      </c>
      <c r="B4787" s="380" t="s">
        <v>10852</v>
      </c>
      <c r="C4787" s="380" t="s">
        <v>6465</v>
      </c>
      <c r="D4787" s="381">
        <v>160.72</v>
      </c>
    </row>
    <row r="4788" spans="1:4" s="380" customFormat="1" ht="12.75" x14ac:dyDescent="0.2">
      <c r="A4788" s="380">
        <v>39747</v>
      </c>
      <c r="B4788" s="380" t="s">
        <v>10853</v>
      </c>
      <c r="C4788" s="380" t="s">
        <v>6465</v>
      </c>
      <c r="D4788" s="381">
        <v>51.7</v>
      </c>
    </row>
    <row r="4789" spans="1:4" s="380" customFormat="1" ht="12.75" x14ac:dyDescent="0.2">
      <c r="A4789" s="380">
        <v>39753</v>
      </c>
      <c r="B4789" s="380" t="s">
        <v>10854</v>
      </c>
      <c r="C4789" s="380" t="s">
        <v>6465</v>
      </c>
      <c r="D4789" s="381">
        <v>355.93</v>
      </c>
    </row>
    <row r="4790" spans="1:4" s="380" customFormat="1" ht="12.75" x14ac:dyDescent="0.2">
      <c r="A4790" s="380">
        <v>39754</v>
      </c>
      <c r="B4790" s="380" t="s">
        <v>10855</v>
      </c>
      <c r="C4790" s="380" t="s">
        <v>6465</v>
      </c>
      <c r="D4790" s="381">
        <v>524.38</v>
      </c>
    </row>
    <row r="4791" spans="1:4" s="380" customFormat="1" ht="12.75" x14ac:dyDescent="0.2">
      <c r="A4791" s="380">
        <v>39748</v>
      </c>
      <c r="B4791" s="380" t="s">
        <v>10856</v>
      </c>
      <c r="C4791" s="380" t="s">
        <v>6465</v>
      </c>
      <c r="D4791" s="381">
        <v>83.65</v>
      </c>
    </row>
    <row r="4792" spans="1:4" s="380" customFormat="1" ht="12.75" x14ac:dyDescent="0.2">
      <c r="A4792" s="380">
        <v>39755</v>
      </c>
      <c r="B4792" s="380" t="s">
        <v>10857</v>
      </c>
      <c r="C4792" s="380" t="s">
        <v>6465</v>
      </c>
      <c r="D4792" s="381">
        <v>795.08</v>
      </c>
    </row>
    <row r="4793" spans="1:4" s="380" customFormat="1" ht="12.75" x14ac:dyDescent="0.2">
      <c r="A4793" s="380">
        <v>12742</v>
      </c>
      <c r="B4793" s="380" t="s">
        <v>10858</v>
      </c>
      <c r="C4793" s="380" t="s">
        <v>6465</v>
      </c>
      <c r="D4793" s="381">
        <v>629.57000000000005</v>
      </c>
    </row>
    <row r="4794" spans="1:4" s="380" customFormat="1" ht="12.75" x14ac:dyDescent="0.2">
      <c r="A4794" s="380">
        <v>12713</v>
      </c>
      <c r="B4794" s="380" t="s">
        <v>10859</v>
      </c>
      <c r="C4794" s="380" t="s">
        <v>6465</v>
      </c>
      <c r="D4794" s="381">
        <v>33.39</v>
      </c>
    </row>
    <row r="4795" spans="1:4" s="380" customFormat="1" ht="12.75" x14ac:dyDescent="0.2">
      <c r="A4795" s="380">
        <v>12743</v>
      </c>
      <c r="B4795" s="380" t="s">
        <v>10860</v>
      </c>
      <c r="C4795" s="380" t="s">
        <v>6465</v>
      </c>
      <c r="D4795" s="381">
        <v>57.44</v>
      </c>
    </row>
    <row r="4796" spans="1:4" s="380" customFormat="1" ht="12.75" x14ac:dyDescent="0.2">
      <c r="A4796" s="380">
        <v>12744</v>
      </c>
      <c r="B4796" s="380" t="s">
        <v>10861</v>
      </c>
      <c r="C4796" s="380" t="s">
        <v>6465</v>
      </c>
      <c r="D4796" s="381">
        <v>72.900000000000006</v>
      </c>
    </row>
    <row r="4797" spans="1:4" s="380" customFormat="1" ht="12.75" x14ac:dyDescent="0.2">
      <c r="A4797" s="380">
        <v>12745</v>
      </c>
      <c r="B4797" s="380" t="s">
        <v>10862</v>
      </c>
      <c r="C4797" s="380" t="s">
        <v>6465</v>
      </c>
      <c r="D4797" s="381">
        <v>105.86</v>
      </c>
    </row>
    <row r="4798" spans="1:4" s="380" customFormat="1" ht="12.75" x14ac:dyDescent="0.2">
      <c r="A4798" s="380">
        <v>12746</v>
      </c>
      <c r="B4798" s="380" t="s">
        <v>10863</v>
      </c>
      <c r="C4798" s="380" t="s">
        <v>6465</v>
      </c>
      <c r="D4798" s="381">
        <v>142.94999999999999</v>
      </c>
    </row>
    <row r="4799" spans="1:4" s="380" customFormat="1" ht="12.75" x14ac:dyDescent="0.2">
      <c r="A4799" s="380">
        <v>12747</v>
      </c>
      <c r="B4799" s="380" t="s">
        <v>10864</v>
      </c>
      <c r="C4799" s="380" t="s">
        <v>6465</v>
      </c>
      <c r="D4799" s="381">
        <v>207.31</v>
      </c>
    </row>
    <row r="4800" spans="1:4" s="380" customFormat="1" ht="12.75" x14ac:dyDescent="0.2">
      <c r="A4800" s="380">
        <v>12748</v>
      </c>
      <c r="B4800" s="380" t="s">
        <v>10865</v>
      </c>
      <c r="C4800" s="380" t="s">
        <v>6465</v>
      </c>
      <c r="D4800" s="381">
        <v>292.07</v>
      </c>
    </row>
    <row r="4801" spans="1:4" s="380" customFormat="1" ht="12.75" x14ac:dyDescent="0.2">
      <c r="A4801" s="380">
        <v>12749</v>
      </c>
      <c r="B4801" s="380" t="s">
        <v>10866</v>
      </c>
      <c r="C4801" s="380" t="s">
        <v>6465</v>
      </c>
      <c r="D4801" s="381">
        <v>426.95</v>
      </c>
    </row>
    <row r="4802" spans="1:4" s="380" customFormat="1" ht="12.75" x14ac:dyDescent="0.2">
      <c r="A4802" s="380">
        <v>39726</v>
      </c>
      <c r="B4802" s="380" t="s">
        <v>10867</v>
      </c>
      <c r="C4802" s="380" t="s">
        <v>6465</v>
      </c>
      <c r="D4802" s="381">
        <v>140.22999999999999</v>
      </c>
    </row>
    <row r="4803" spans="1:4" s="380" customFormat="1" ht="12.75" x14ac:dyDescent="0.2">
      <c r="A4803" s="380">
        <v>39728</v>
      </c>
      <c r="B4803" s="380" t="s">
        <v>10868</v>
      </c>
      <c r="C4803" s="380" t="s">
        <v>6465</v>
      </c>
      <c r="D4803" s="381">
        <v>246.47</v>
      </c>
    </row>
    <row r="4804" spans="1:4" s="380" customFormat="1" ht="12.75" x14ac:dyDescent="0.2">
      <c r="A4804" s="380">
        <v>39727</v>
      </c>
      <c r="B4804" s="380" t="s">
        <v>10869</v>
      </c>
      <c r="C4804" s="380" t="s">
        <v>6465</v>
      </c>
      <c r="D4804" s="381">
        <v>202.83</v>
      </c>
    </row>
    <row r="4805" spans="1:4" s="380" customFormat="1" ht="12.75" x14ac:dyDescent="0.2">
      <c r="A4805" s="380">
        <v>39724</v>
      </c>
      <c r="B4805" s="380" t="s">
        <v>10870</v>
      </c>
      <c r="C4805" s="380" t="s">
        <v>6465</v>
      </c>
      <c r="D4805" s="381">
        <v>62.1</v>
      </c>
    </row>
    <row r="4806" spans="1:4" s="380" customFormat="1" ht="12.75" x14ac:dyDescent="0.2">
      <c r="A4806" s="380">
        <v>39729</v>
      </c>
      <c r="B4806" s="380" t="s">
        <v>10871</v>
      </c>
      <c r="C4806" s="380" t="s">
        <v>6465</v>
      </c>
      <c r="D4806" s="381">
        <v>341.31</v>
      </c>
    </row>
    <row r="4807" spans="1:4" s="380" customFormat="1" ht="12.75" x14ac:dyDescent="0.2">
      <c r="A4807" s="380">
        <v>39730</v>
      </c>
      <c r="B4807" s="380" t="s">
        <v>10872</v>
      </c>
      <c r="C4807" s="380" t="s">
        <v>6465</v>
      </c>
      <c r="D4807" s="381">
        <v>442.84</v>
      </c>
    </row>
    <row r="4808" spans="1:4" s="380" customFormat="1" ht="12.75" x14ac:dyDescent="0.2">
      <c r="A4808" s="380">
        <v>39731</v>
      </c>
      <c r="B4808" s="380" t="s">
        <v>10873</v>
      </c>
      <c r="C4808" s="380" t="s">
        <v>6465</v>
      </c>
      <c r="D4808" s="381">
        <v>655.88</v>
      </c>
    </row>
    <row r="4809" spans="1:4" s="380" customFormat="1" ht="12.75" x14ac:dyDescent="0.2">
      <c r="A4809" s="380">
        <v>39725</v>
      </c>
      <c r="B4809" s="380" t="s">
        <v>10874</v>
      </c>
      <c r="C4809" s="380" t="s">
        <v>6465</v>
      </c>
      <c r="D4809" s="381">
        <v>101.22</v>
      </c>
    </row>
    <row r="4810" spans="1:4" s="380" customFormat="1" ht="12.75" x14ac:dyDescent="0.2">
      <c r="A4810" s="380">
        <v>39732</v>
      </c>
      <c r="B4810" s="380" t="s">
        <v>10875</v>
      </c>
      <c r="C4810" s="380" t="s">
        <v>6465</v>
      </c>
      <c r="D4810" s="381">
        <v>965.42</v>
      </c>
    </row>
    <row r="4811" spans="1:4" s="380" customFormat="1" ht="12.75" x14ac:dyDescent="0.2">
      <c r="A4811" s="380">
        <v>39660</v>
      </c>
      <c r="B4811" s="380" t="s">
        <v>10876</v>
      </c>
      <c r="C4811" s="380" t="s">
        <v>6465</v>
      </c>
      <c r="D4811" s="381">
        <v>43.99</v>
      </c>
    </row>
    <row r="4812" spans="1:4" s="380" customFormat="1" ht="12.75" x14ac:dyDescent="0.2">
      <c r="A4812" s="380">
        <v>39662</v>
      </c>
      <c r="B4812" s="380" t="s">
        <v>10877</v>
      </c>
      <c r="C4812" s="380" t="s">
        <v>6465</v>
      </c>
      <c r="D4812" s="381">
        <v>21.08</v>
      </c>
    </row>
    <row r="4813" spans="1:4" s="380" customFormat="1" ht="12.75" x14ac:dyDescent="0.2">
      <c r="A4813" s="380">
        <v>39661</v>
      </c>
      <c r="B4813" s="380" t="s">
        <v>10878</v>
      </c>
      <c r="C4813" s="380" t="s">
        <v>6465</v>
      </c>
      <c r="D4813" s="381">
        <v>14.38</v>
      </c>
    </row>
    <row r="4814" spans="1:4" s="380" customFormat="1" ht="12.75" x14ac:dyDescent="0.2">
      <c r="A4814" s="380">
        <v>39666</v>
      </c>
      <c r="B4814" s="380" t="s">
        <v>10879</v>
      </c>
      <c r="C4814" s="380" t="s">
        <v>6465</v>
      </c>
      <c r="D4814" s="381">
        <v>66.180000000000007</v>
      </c>
    </row>
    <row r="4815" spans="1:4" s="380" customFormat="1" ht="12.75" x14ac:dyDescent="0.2">
      <c r="A4815" s="380">
        <v>39664</v>
      </c>
      <c r="B4815" s="380" t="s">
        <v>10880</v>
      </c>
      <c r="C4815" s="380" t="s">
        <v>6465</v>
      </c>
      <c r="D4815" s="381">
        <v>32.43</v>
      </c>
    </row>
    <row r="4816" spans="1:4" s="380" customFormat="1" ht="12.75" x14ac:dyDescent="0.2">
      <c r="A4816" s="380">
        <v>39663</v>
      </c>
      <c r="B4816" s="380" t="s">
        <v>10881</v>
      </c>
      <c r="C4816" s="380" t="s">
        <v>6465</v>
      </c>
      <c r="D4816" s="381">
        <v>25.93</v>
      </c>
    </row>
    <row r="4817" spans="1:4" s="380" customFormat="1" ht="12.75" x14ac:dyDescent="0.2">
      <c r="A4817" s="380">
        <v>39665</v>
      </c>
      <c r="B4817" s="380" t="s">
        <v>10882</v>
      </c>
      <c r="C4817" s="380" t="s">
        <v>6465</v>
      </c>
      <c r="D4817" s="381">
        <v>54.72</v>
      </c>
    </row>
    <row r="4818" spans="1:4" s="380" customFormat="1" ht="12.75" x14ac:dyDescent="0.2">
      <c r="A4818" s="380">
        <v>39752</v>
      </c>
      <c r="B4818" s="380" t="s">
        <v>10883</v>
      </c>
      <c r="C4818" s="380" t="s">
        <v>6465</v>
      </c>
      <c r="D4818" s="381">
        <v>275.13</v>
      </c>
    </row>
    <row r="4819" spans="1:4" s="380" customFormat="1" ht="12.75" x14ac:dyDescent="0.2">
      <c r="A4819" s="380">
        <v>7725</v>
      </c>
      <c r="B4819" s="380" t="s">
        <v>10884</v>
      </c>
      <c r="C4819" s="380" t="s">
        <v>6465</v>
      </c>
      <c r="D4819" s="381">
        <v>209.85</v>
      </c>
    </row>
    <row r="4820" spans="1:4" s="380" customFormat="1" ht="12.75" x14ac:dyDescent="0.2">
      <c r="A4820" s="380">
        <v>7753</v>
      </c>
      <c r="B4820" s="380" t="s">
        <v>10885</v>
      </c>
      <c r="C4820" s="380" t="s">
        <v>6465</v>
      </c>
      <c r="D4820" s="381">
        <v>409.11</v>
      </c>
    </row>
    <row r="4821" spans="1:4" s="380" customFormat="1" ht="12.75" x14ac:dyDescent="0.2">
      <c r="A4821" s="380">
        <v>13256</v>
      </c>
      <c r="B4821" s="380" t="s">
        <v>10886</v>
      </c>
      <c r="C4821" s="380" t="s">
        <v>6465</v>
      </c>
      <c r="D4821" s="381">
        <v>573.11</v>
      </c>
    </row>
    <row r="4822" spans="1:4" s="380" customFormat="1" ht="12.75" x14ac:dyDescent="0.2">
      <c r="A4822" s="380">
        <v>7757</v>
      </c>
      <c r="B4822" s="380" t="s">
        <v>10887</v>
      </c>
      <c r="C4822" s="380" t="s">
        <v>6465</v>
      </c>
      <c r="D4822" s="381">
        <v>611.03</v>
      </c>
    </row>
    <row r="4823" spans="1:4" s="380" customFormat="1" ht="12.75" x14ac:dyDescent="0.2">
      <c r="A4823" s="380">
        <v>7758</v>
      </c>
      <c r="B4823" s="380" t="s">
        <v>10888</v>
      </c>
      <c r="C4823" s="380" t="s">
        <v>6465</v>
      </c>
      <c r="D4823" s="381">
        <v>885.24</v>
      </c>
    </row>
    <row r="4824" spans="1:4" s="380" customFormat="1" ht="12.75" x14ac:dyDescent="0.2">
      <c r="A4824" s="380">
        <v>7759</v>
      </c>
      <c r="B4824" s="380" t="s">
        <v>10889</v>
      </c>
      <c r="C4824" s="380" t="s">
        <v>6465</v>
      </c>
      <c r="D4824" s="382">
        <v>2453.02</v>
      </c>
    </row>
    <row r="4825" spans="1:4" s="380" customFormat="1" ht="12.75" x14ac:dyDescent="0.2">
      <c r="A4825" s="380">
        <v>40334</v>
      </c>
      <c r="B4825" s="380" t="s">
        <v>10890</v>
      </c>
      <c r="C4825" s="380" t="s">
        <v>6465</v>
      </c>
      <c r="D4825" s="381">
        <v>96.1</v>
      </c>
    </row>
    <row r="4826" spans="1:4" s="380" customFormat="1" ht="12.75" x14ac:dyDescent="0.2">
      <c r="A4826" s="380">
        <v>7745</v>
      </c>
      <c r="B4826" s="380" t="s">
        <v>10891</v>
      </c>
      <c r="C4826" s="380" t="s">
        <v>6465</v>
      </c>
      <c r="D4826" s="381">
        <v>108.45</v>
      </c>
    </row>
    <row r="4827" spans="1:4" s="380" customFormat="1" ht="12.75" x14ac:dyDescent="0.2">
      <c r="A4827" s="380">
        <v>7714</v>
      </c>
      <c r="B4827" s="380" t="s">
        <v>10892</v>
      </c>
      <c r="C4827" s="380" t="s">
        <v>6465</v>
      </c>
      <c r="D4827" s="381">
        <v>129.61000000000001</v>
      </c>
    </row>
    <row r="4828" spans="1:4" s="380" customFormat="1" ht="12.75" x14ac:dyDescent="0.2">
      <c r="A4828" s="380">
        <v>7742</v>
      </c>
      <c r="B4828" s="380" t="s">
        <v>10893</v>
      </c>
      <c r="C4828" s="380" t="s">
        <v>6465</v>
      </c>
      <c r="D4828" s="381">
        <v>286.02999999999997</v>
      </c>
    </row>
    <row r="4829" spans="1:4" s="380" customFormat="1" ht="12.75" x14ac:dyDescent="0.2">
      <c r="A4829" s="380">
        <v>7750</v>
      </c>
      <c r="B4829" s="380" t="s">
        <v>10894</v>
      </c>
      <c r="C4829" s="380" t="s">
        <v>6465</v>
      </c>
      <c r="D4829" s="381">
        <v>349.16</v>
      </c>
    </row>
    <row r="4830" spans="1:4" s="380" customFormat="1" ht="12.75" x14ac:dyDescent="0.2">
      <c r="A4830" s="380">
        <v>7756</v>
      </c>
      <c r="B4830" s="380" t="s">
        <v>10895</v>
      </c>
      <c r="C4830" s="380" t="s">
        <v>6465</v>
      </c>
      <c r="D4830" s="381">
        <v>401.18</v>
      </c>
    </row>
    <row r="4831" spans="1:4" s="380" customFormat="1" ht="12.75" x14ac:dyDescent="0.2">
      <c r="A4831" s="380">
        <v>7765</v>
      </c>
      <c r="B4831" s="380" t="s">
        <v>10896</v>
      </c>
      <c r="C4831" s="380" t="s">
        <v>6465</v>
      </c>
      <c r="D4831" s="381">
        <v>449.67</v>
      </c>
    </row>
    <row r="4832" spans="1:4" s="380" customFormat="1" ht="12.75" x14ac:dyDescent="0.2">
      <c r="A4832" s="380">
        <v>12569</v>
      </c>
      <c r="B4832" s="380" t="s">
        <v>10897</v>
      </c>
      <c r="C4832" s="380" t="s">
        <v>6465</v>
      </c>
      <c r="D4832" s="381">
        <v>620.73</v>
      </c>
    </row>
    <row r="4833" spans="1:4" s="380" customFormat="1" ht="12.75" x14ac:dyDescent="0.2">
      <c r="A4833" s="380">
        <v>7766</v>
      </c>
      <c r="B4833" s="380" t="s">
        <v>10898</v>
      </c>
      <c r="C4833" s="380" t="s">
        <v>6465</v>
      </c>
      <c r="D4833" s="381">
        <v>659.52</v>
      </c>
    </row>
    <row r="4834" spans="1:4" s="380" customFormat="1" ht="12.75" x14ac:dyDescent="0.2">
      <c r="A4834" s="380">
        <v>7767</v>
      </c>
      <c r="B4834" s="380" t="s">
        <v>10899</v>
      </c>
      <c r="C4834" s="380" t="s">
        <v>6465</v>
      </c>
      <c r="D4834" s="381">
        <v>946.97</v>
      </c>
    </row>
    <row r="4835" spans="1:4" s="380" customFormat="1" ht="12.75" x14ac:dyDescent="0.2">
      <c r="A4835" s="380">
        <v>7727</v>
      </c>
      <c r="B4835" s="380" t="s">
        <v>10900</v>
      </c>
      <c r="C4835" s="380" t="s">
        <v>6465</v>
      </c>
      <c r="D4835" s="382">
        <v>2750.97</v>
      </c>
    </row>
    <row r="4836" spans="1:4" s="380" customFormat="1" ht="12.75" x14ac:dyDescent="0.2">
      <c r="A4836" s="380">
        <v>7760</v>
      </c>
      <c r="B4836" s="380" t="s">
        <v>10901</v>
      </c>
      <c r="C4836" s="380" t="s">
        <v>6465</v>
      </c>
      <c r="D4836" s="381">
        <v>109.33</v>
      </c>
    </row>
    <row r="4837" spans="1:4" s="380" customFormat="1" ht="12.75" x14ac:dyDescent="0.2">
      <c r="A4837" s="380">
        <v>7761</v>
      </c>
      <c r="B4837" s="380" t="s">
        <v>10902</v>
      </c>
      <c r="C4837" s="380" t="s">
        <v>6465</v>
      </c>
      <c r="D4837" s="381">
        <v>114.62</v>
      </c>
    </row>
    <row r="4838" spans="1:4" s="380" customFormat="1" ht="12.75" x14ac:dyDescent="0.2">
      <c r="A4838" s="380">
        <v>7752</v>
      </c>
      <c r="B4838" s="380" t="s">
        <v>10903</v>
      </c>
      <c r="C4838" s="380" t="s">
        <v>6465</v>
      </c>
      <c r="D4838" s="381">
        <v>139.31</v>
      </c>
    </row>
    <row r="4839" spans="1:4" s="380" customFormat="1" ht="12.75" x14ac:dyDescent="0.2">
      <c r="A4839" s="380">
        <v>7762</v>
      </c>
      <c r="B4839" s="380" t="s">
        <v>10904</v>
      </c>
      <c r="C4839" s="380" t="s">
        <v>6465</v>
      </c>
      <c r="D4839" s="381">
        <v>182.07</v>
      </c>
    </row>
    <row r="4840" spans="1:4" s="380" customFormat="1" ht="12.75" x14ac:dyDescent="0.2">
      <c r="A4840" s="380">
        <v>7722</v>
      </c>
      <c r="B4840" s="380" t="s">
        <v>10905</v>
      </c>
      <c r="C4840" s="380" t="s">
        <v>6465</v>
      </c>
      <c r="D4840" s="381">
        <v>278.62</v>
      </c>
    </row>
    <row r="4841" spans="1:4" s="380" customFormat="1" ht="12.75" x14ac:dyDescent="0.2">
      <c r="A4841" s="380">
        <v>7763</v>
      </c>
      <c r="B4841" s="380" t="s">
        <v>10906</v>
      </c>
      <c r="C4841" s="380" t="s">
        <v>6465</v>
      </c>
      <c r="D4841" s="381">
        <v>339.46</v>
      </c>
    </row>
    <row r="4842" spans="1:4" s="380" customFormat="1" ht="12.75" x14ac:dyDescent="0.2">
      <c r="A4842" s="380">
        <v>7764</v>
      </c>
      <c r="B4842" s="380" t="s">
        <v>10907</v>
      </c>
      <c r="C4842" s="380" t="s">
        <v>6465</v>
      </c>
      <c r="D4842" s="381">
        <v>405.59</v>
      </c>
    </row>
    <row r="4843" spans="1:4" s="380" customFormat="1" ht="12.75" x14ac:dyDescent="0.2">
      <c r="A4843" s="380">
        <v>12572</v>
      </c>
      <c r="B4843" s="380" t="s">
        <v>10908</v>
      </c>
      <c r="C4843" s="380" t="s">
        <v>6465</v>
      </c>
      <c r="D4843" s="381">
        <v>573.11</v>
      </c>
    </row>
    <row r="4844" spans="1:4" s="380" customFormat="1" ht="12.75" x14ac:dyDescent="0.2">
      <c r="A4844" s="380">
        <v>12573</v>
      </c>
      <c r="B4844" s="380" t="s">
        <v>10909</v>
      </c>
      <c r="C4844" s="380" t="s">
        <v>6465</v>
      </c>
      <c r="D4844" s="381">
        <v>753.87</v>
      </c>
    </row>
    <row r="4845" spans="1:4" s="380" customFormat="1" ht="12.75" x14ac:dyDescent="0.2">
      <c r="A4845" s="380">
        <v>12574</v>
      </c>
      <c r="B4845" s="380" t="s">
        <v>10910</v>
      </c>
      <c r="C4845" s="380" t="s">
        <v>6465</v>
      </c>
      <c r="D4845" s="381">
        <v>911.52</v>
      </c>
    </row>
    <row r="4846" spans="1:4" s="380" customFormat="1" ht="12.75" x14ac:dyDescent="0.2">
      <c r="A4846" s="380">
        <v>12575</v>
      </c>
      <c r="B4846" s="380" t="s">
        <v>10911</v>
      </c>
      <c r="C4846" s="380" t="s">
        <v>6465</v>
      </c>
      <c r="D4846" s="382">
        <v>1384.3</v>
      </c>
    </row>
    <row r="4847" spans="1:4" s="380" customFormat="1" ht="12.75" x14ac:dyDescent="0.2">
      <c r="A4847" s="380">
        <v>12576</v>
      </c>
      <c r="B4847" s="380" t="s">
        <v>10912</v>
      </c>
      <c r="C4847" s="380" t="s">
        <v>6465</v>
      </c>
      <c r="D4847" s="381">
        <v>167.52</v>
      </c>
    </row>
    <row r="4848" spans="1:4" s="380" customFormat="1" ht="12.75" x14ac:dyDescent="0.2">
      <c r="A4848" s="380">
        <v>12577</v>
      </c>
      <c r="B4848" s="380" t="s">
        <v>10913</v>
      </c>
      <c r="C4848" s="380" t="s">
        <v>6465</v>
      </c>
      <c r="D4848" s="381">
        <v>225.72</v>
      </c>
    </row>
    <row r="4849" spans="1:4" s="380" customFormat="1" ht="12.75" x14ac:dyDescent="0.2">
      <c r="A4849" s="380">
        <v>12578</v>
      </c>
      <c r="B4849" s="380" t="s">
        <v>10914</v>
      </c>
      <c r="C4849" s="380" t="s">
        <v>6465</v>
      </c>
      <c r="D4849" s="381">
        <v>273.33</v>
      </c>
    </row>
    <row r="4850" spans="1:4" s="380" customFormat="1" ht="12.75" x14ac:dyDescent="0.2">
      <c r="A4850" s="380">
        <v>12579</v>
      </c>
      <c r="B4850" s="380" t="s">
        <v>10915</v>
      </c>
      <c r="C4850" s="380" t="s">
        <v>6465</v>
      </c>
      <c r="D4850" s="381">
        <v>470.83</v>
      </c>
    </row>
    <row r="4851" spans="1:4" s="380" customFormat="1" ht="12.75" x14ac:dyDescent="0.2">
      <c r="A4851" s="380">
        <v>12580</v>
      </c>
      <c r="B4851" s="380" t="s">
        <v>10916</v>
      </c>
      <c r="C4851" s="380" t="s">
        <v>6465</v>
      </c>
      <c r="D4851" s="381">
        <v>490.59</v>
      </c>
    </row>
    <row r="4852" spans="1:4" s="380" customFormat="1" ht="12.75" x14ac:dyDescent="0.2">
      <c r="A4852" s="380">
        <v>12581</v>
      </c>
      <c r="B4852" s="380" t="s">
        <v>10917</v>
      </c>
      <c r="C4852" s="380" t="s">
        <v>6465</v>
      </c>
      <c r="D4852" s="381">
        <v>525.5</v>
      </c>
    </row>
    <row r="4853" spans="1:4" s="380" customFormat="1" ht="12.75" x14ac:dyDescent="0.2">
      <c r="A4853" s="380">
        <v>7720</v>
      </c>
      <c r="B4853" s="380" t="s">
        <v>10918</v>
      </c>
      <c r="C4853" s="380" t="s">
        <v>6465</v>
      </c>
      <c r="D4853" s="381">
        <v>821.76</v>
      </c>
    </row>
    <row r="4854" spans="1:4" s="380" customFormat="1" ht="12.75" x14ac:dyDescent="0.2">
      <c r="A4854" s="380">
        <v>40335</v>
      </c>
      <c r="B4854" s="380" t="s">
        <v>10919</v>
      </c>
      <c r="C4854" s="380" t="s">
        <v>6465</v>
      </c>
      <c r="D4854" s="381">
        <v>171.93</v>
      </c>
    </row>
    <row r="4855" spans="1:4" s="380" customFormat="1" ht="12.75" x14ac:dyDescent="0.2">
      <c r="A4855" s="380">
        <v>7740</v>
      </c>
      <c r="B4855" s="380" t="s">
        <v>10920</v>
      </c>
      <c r="C4855" s="380" t="s">
        <v>6465</v>
      </c>
      <c r="D4855" s="381">
        <v>176.34</v>
      </c>
    </row>
    <row r="4856" spans="1:4" s="380" customFormat="1" ht="12.75" x14ac:dyDescent="0.2">
      <c r="A4856" s="380">
        <v>7741</v>
      </c>
      <c r="B4856" s="380" t="s">
        <v>10921</v>
      </c>
      <c r="C4856" s="380" t="s">
        <v>6465</v>
      </c>
      <c r="D4856" s="381">
        <v>326.23</v>
      </c>
    </row>
    <row r="4857" spans="1:4" s="380" customFormat="1" ht="12.75" x14ac:dyDescent="0.2">
      <c r="A4857" s="380">
        <v>7774</v>
      </c>
      <c r="B4857" s="380" t="s">
        <v>10922</v>
      </c>
      <c r="C4857" s="380" t="s">
        <v>6465</v>
      </c>
      <c r="D4857" s="381">
        <v>400.3</v>
      </c>
    </row>
    <row r="4858" spans="1:4" s="380" customFormat="1" ht="12.75" x14ac:dyDescent="0.2">
      <c r="A4858" s="380">
        <v>7744</v>
      </c>
      <c r="B4858" s="380" t="s">
        <v>10923</v>
      </c>
      <c r="C4858" s="380" t="s">
        <v>6465</v>
      </c>
      <c r="D4858" s="381">
        <v>522.86</v>
      </c>
    </row>
    <row r="4859" spans="1:4" s="380" customFormat="1" ht="12.75" x14ac:dyDescent="0.2">
      <c r="A4859" s="380">
        <v>7773</v>
      </c>
      <c r="B4859" s="380" t="s">
        <v>10924</v>
      </c>
      <c r="C4859" s="380" t="s">
        <v>6465</v>
      </c>
      <c r="D4859" s="381">
        <v>534.41</v>
      </c>
    </row>
    <row r="4860" spans="1:4" s="380" customFormat="1" ht="12.75" x14ac:dyDescent="0.2">
      <c r="A4860" s="380">
        <v>7754</v>
      </c>
      <c r="B4860" s="380" t="s">
        <v>10925</v>
      </c>
      <c r="C4860" s="380" t="s">
        <v>6465</v>
      </c>
      <c r="D4860" s="381">
        <v>810.3</v>
      </c>
    </row>
    <row r="4861" spans="1:4" s="380" customFormat="1" ht="12.75" x14ac:dyDescent="0.2">
      <c r="A4861" s="380">
        <v>7735</v>
      </c>
      <c r="B4861" s="380" t="s">
        <v>10926</v>
      </c>
      <c r="C4861" s="380" t="s">
        <v>6465</v>
      </c>
      <c r="D4861" s="382">
        <v>1049.25</v>
      </c>
    </row>
    <row r="4862" spans="1:4" s="380" customFormat="1" ht="12.75" x14ac:dyDescent="0.2">
      <c r="A4862" s="380">
        <v>7755</v>
      </c>
      <c r="B4862" s="380" t="s">
        <v>10927</v>
      </c>
      <c r="C4862" s="380" t="s">
        <v>6465</v>
      </c>
      <c r="D4862" s="381">
        <v>208.08</v>
      </c>
    </row>
    <row r="4863" spans="1:4" s="380" customFormat="1" ht="12.75" x14ac:dyDescent="0.2">
      <c r="A4863" s="380">
        <v>7776</v>
      </c>
      <c r="B4863" s="380" t="s">
        <v>10928</v>
      </c>
      <c r="C4863" s="380" t="s">
        <v>6465</v>
      </c>
      <c r="D4863" s="381">
        <v>433.8</v>
      </c>
    </row>
    <row r="4864" spans="1:4" s="380" customFormat="1" ht="12.75" x14ac:dyDescent="0.2">
      <c r="A4864" s="380">
        <v>7743</v>
      </c>
      <c r="B4864" s="380" t="s">
        <v>10929</v>
      </c>
      <c r="C4864" s="380" t="s">
        <v>6465</v>
      </c>
      <c r="D4864" s="381">
        <v>459.37</v>
      </c>
    </row>
    <row r="4865" spans="1:4" s="380" customFormat="1" ht="12.75" x14ac:dyDescent="0.2">
      <c r="A4865" s="380">
        <v>7733</v>
      </c>
      <c r="B4865" s="380" t="s">
        <v>10930</v>
      </c>
      <c r="C4865" s="380" t="s">
        <v>6465</v>
      </c>
      <c r="D4865" s="381">
        <v>599.57000000000005</v>
      </c>
    </row>
    <row r="4866" spans="1:4" s="380" customFormat="1" ht="12.75" x14ac:dyDescent="0.2">
      <c r="A4866" s="380">
        <v>7775</v>
      </c>
      <c r="B4866" s="380" t="s">
        <v>10931</v>
      </c>
      <c r="C4866" s="380" t="s">
        <v>6465</v>
      </c>
      <c r="D4866" s="381">
        <v>656.88</v>
      </c>
    </row>
    <row r="4867" spans="1:4" s="380" customFormat="1" ht="12.75" x14ac:dyDescent="0.2">
      <c r="A4867" s="380">
        <v>7734</v>
      </c>
      <c r="B4867" s="380" t="s">
        <v>10932</v>
      </c>
      <c r="C4867" s="380" t="s">
        <v>6465</v>
      </c>
      <c r="D4867" s="381">
        <v>930.21</v>
      </c>
    </row>
    <row r="4868" spans="1:4" s="380" customFormat="1" ht="12.75" x14ac:dyDescent="0.2">
      <c r="A4868" s="380">
        <v>37449</v>
      </c>
      <c r="B4868" s="380" t="s">
        <v>10933</v>
      </c>
      <c r="C4868" s="380" t="s">
        <v>6465</v>
      </c>
      <c r="D4868" s="381">
        <v>26.37</v>
      </c>
    </row>
    <row r="4869" spans="1:4" s="380" customFormat="1" ht="12.75" x14ac:dyDescent="0.2">
      <c r="A4869" s="380">
        <v>37450</v>
      </c>
      <c r="B4869" s="380" t="s">
        <v>10934</v>
      </c>
      <c r="C4869" s="380" t="s">
        <v>6465</v>
      </c>
      <c r="D4869" s="381">
        <v>36.92</v>
      </c>
    </row>
    <row r="4870" spans="1:4" s="380" customFormat="1" ht="12.75" x14ac:dyDescent="0.2">
      <c r="A4870" s="380">
        <v>37451</v>
      </c>
      <c r="B4870" s="380" t="s">
        <v>10935</v>
      </c>
      <c r="C4870" s="380" t="s">
        <v>6465</v>
      </c>
      <c r="D4870" s="381">
        <v>51.55</v>
      </c>
    </row>
    <row r="4871" spans="1:4" s="380" customFormat="1" ht="12.75" x14ac:dyDescent="0.2">
      <c r="A4871" s="380">
        <v>37452</v>
      </c>
      <c r="B4871" s="380" t="s">
        <v>10936</v>
      </c>
      <c r="C4871" s="380" t="s">
        <v>6465</v>
      </c>
      <c r="D4871" s="381">
        <v>74.930000000000007</v>
      </c>
    </row>
    <row r="4872" spans="1:4" s="380" customFormat="1" ht="12.75" x14ac:dyDescent="0.2">
      <c r="A4872" s="380">
        <v>37453</v>
      </c>
      <c r="B4872" s="380" t="s">
        <v>10937</v>
      </c>
      <c r="C4872" s="380" t="s">
        <v>6465</v>
      </c>
      <c r="D4872" s="381">
        <v>86.29</v>
      </c>
    </row>
    <row r="4873" spans="1:4" s="380" customFormat="1" ht="12.75" x14ac:dyDescent="0.2">
      <c r="A4873" s="380">
        <v>7778</v>
      </c>
      <c r="B4873" s="380" t="s">
        <v>10938</v>
      </c>
      <c r="C4873" s="380" t="s">
        <v>6465</v>
      </c>
      <c r="D4873" s="381">
        <v>32.369999999999997</v>
      </c>
    </row>
    <row r="4874" spans="1:4" s="380" customFormat="1" ht="12.75" x14ac:dyDescent="0.2">
      <c r="A4874" s="380">
        <v>7796</v>
      </c>
      <c r="B4874" s="380" t="s">
        <v>10939</v>
      </c>
      <c r="C4874" s="380" t="s">
        <v>6465</v>
      </c>
      <c r="D4874" s="381">
        <v>44.36</v>
      </c>
    </row>
    <row r="4875" spans="1:4" s="380" customFormat="1" ht="12.75" x14ac:dyDescent="0.2">
      <c r="A4875" s="380">
        <v>7781</v>
      </c>
      <c r="B4875" s="380" t="s">
        <v>10940</v>
      </c>
      <c r="C4875" s="380" t="s">
        <v>6465</v>
      </c>
      <c r="D4875" s="381">
        <v>52.42</v>
      </c>
    </row>
    <row r="4876" spans="1:4" s="380" customFormat="1" ht="12.75" x14ac:dyDescent="0.2">
      <c r="A4876" s="380">
        <v>7795</v>
      </c>
      <c r="B4876" s="380" t="s">
        <v>10941</v>
      </c>
      <c r="C4876" s="380" t="s">
        <v>6465</v>
      </c>
      <c r="D4876" s="381">
        <v>78.010000000000005</v>
      </c>
    </row>
    <row r="4877" spans="1:4" s="380" customFormat="1" ht="12.75" x14ac:dyDescent="0.2">
      <c r="A4877" s="380">
        <v>7791</v>
      </c>
      <c r="B4877" s="380" t="s">
        <v>10942</v>
      </c>
      <c r="C4877" s="380" t="s">
        <v>6465</v>
      </c>
      <c r="D4877" s="381">
        <v>93.39</v>
      </c>
    </row>
    <row r="4878" spans="1:4" s="380" customFormat="1" ht="12.75" x14ac:dyDescent="0.2">
      <c r="A4878" s="380">
        <v>7783</v>
      </c>
      <c r="B4878" s="380" t="s">
        <v>10943</v>
      </c>
      <c r="C4878" s="380" t="s">
        <v>6465</v>
      </c>
      <c r="D4878" s="381">
        <v>33.090000000000003</v>
      </c>
    </row>
    <row r="4879" spans="1:4" s="380" customFormat="1" ht="12.75" x14ac:dyDescent="0.2">
      <c r="A4879" s="380">
        <v>7790</v>
      </c>
      <c r="B4879" s="380" t="s">
        <v>10944</v>
      </c>
      <c r="C4879" s="380" t="s">
        <v>6465</v>
      </c>
      <c r="D4879" s="381">
        <v>52.15</v>
      </c>
    </row>
    <row r="4880" spans="1:4" s="380" customFormat="1" ht="12.75" x14ac:dyDescent="0.2">
      <c r="A4880" s="380">
        <v>7785</v>
      </c>
      <c r="B4880" s="380" t="s">
        <v>10945</v>
      </c>
      <c r="C4880" s="380" t="s">
        <v>6465</v>
      </c>
      <c r="D4880" s="381">
        <v>57.54</v>
      </c>
    </row>
    <row r="4881" spans="1:4" s="380" customFormat="1" ht="12.75" x14ac:dyDescent="0.2">
      <c r="A4881" s="380">
        <v>7792</v>
      </c>
      <c r="B4881" s="380" t="s">
        <v>10946</v>
      </c>
      <c r="C4881" s="380" t="s">
        <v>6465</v>
      </c>
      <c r="D4881" s="381">
        <v>81.61</v>
      </c>
    </row>
    <row r="4882" spans="1:4" s="380" customFormat="1" ht="12.75" x14ac:dyDescent="0.2">
      <c r="A4882" s="380">
        <v>7793</v>
      </c>
      <c r="B4882" s="380" t="s">
        <v>10947</v>
      </c>
      <c r="C4882" s="380" t="s">
        <v>6465</v>
      </c>
      <c r="D4882" s="381">
        <v>96.39</v>
      </c>
    </row>
    <row r="4883" spans="1:4" s="380" customFormat="1" ht="12.75" x14ac:dyDescent="0.2">
      <c r="A4883" s="380">
        <v>13159</v>
      </c>
      <c r="B4883" s="380" t="s">
        <v>10948</v>
      </c>
      <c r="C4883" s="380" t="s">
        <v>6465</v>
      </c>
      <c r="D4883" s="381">
        <v>83.92</v>
      </c>
    </row>
    <row r="4884" spans="1:4" s="380" customFormat="1" ht="12.75" x14ac:dyDescent="0.2">
      <c r="A4884" s="380">
        <v>13168</v>
      </c>
      <c r="B4884" s="380" t="s">
        <v>10949</v>
      </c>
      <c r="C4884" s="380" t="s">
        <v>6465</v>
      </c>
      <c r="D4884" s="381">
        <v>101.9</v>
      </c>
    </row>
    <row r="4885" spans="1:4" s="380" customFormat="1" ht="12.75" x14ac:dyDescent="0.2">
      <c r="A4885" s="380">
        <v>13173</v>
      </c>
      <c r="B4885" s="380" t="s">
        <v>10950</v>
      </c>
      <c r="C4885" s="380" t="s">
        <v>6465</v>
      </c>
      <c r="D4885" s="381">
        <v>137.87</v>
      </c>
    </row>
    <row r="4886" spans="1:4" s="380" customFormat="1" ht="12.75" x14ac:dyDescent="0.2">
      <c r="A4886" s="380">
        <v>12583</v>
      </c>
      <c r="B4886" s="380" t="s">
        <v>10951</v>
      </c>
      <c r="C4886" s="380" t="s">
        <v>6465</v>
      </c>
      <c r="D4886" s="381">
        <v>27.57</v>
      </c>
    </row>
    <row r="4887" spans="1:4" s="380" customFormat="1" ht="12.75" x14ac:dyDescent="0.2">
      <c r="A4887" s="380">
        <v>12584</v>
      </c>
      <c r="B4887" s="380" t="s">
        <v>10952</v>
      </c>
      <c r="C4887" s="380" t="s">
        <v>6465</v>
      </c>
      <c r="D4887" s="381">
        <v>35.96</v>
      </c>
    </row>
    <row r="4888" spans="1:4" s="380" customFormat="1" ht="12.75" x14ac:dyDescent="0.2">
      <c r="A4888" s="380">
        <v>12613</v>
      </c>
      <c r="B4888" s="380" t="s">
        <v>15206</v>
      </c>
      <c r="C4888" s="380" t="s">
        <v>6446</v>
      </c>
      <c r="D4888" s="381">
        <v>20.02</v>
      </c>
    </row>
    <row r="4889" spans="1:4" s="380" customFormat="1" ht="12.75" x14ac:dyDescent="0.2">
      <c r="A4889" s="380">
        <v>1031</v>
      </c>
      <c r="B4889" s="380" t="s">
        <v>10953</v>
      </c>
      <c r="C4889" s="380" t="s">
        <v>6446</v>
      </c>
      <c r="D4889" s="381">
        <v>14.21</v>
      </c>
    </row>
    <row r="4890" spans="1:4" s="380" customFormat="1" ht="12.75" x14ac:dyDescent="0.2">
      <c r="A4890" s="380">
        <v>39707</v>
      </c>
      <c r="B4890" s="380" t="s">
        <v>10954</v>
      </c>
      <c r="C4890" s="380" t="s">
        <v>6465</v>
      </c>
      <c r="D4890" s="381">
        <v>3.7</v>
      </c>
    </row>
    <row r="4891" spans="1:4" s="380" customFormat="1" ht="12.75" x14ac:dyDescent="0.2">
      <c r="A4891" s="380">
        <v>39708</v>
      </c>
      <c r="B4891" s="380" t="s">
        <v>10955</v>
      </c>
      <c r="C4891" s="380" t="s">
        <v>6465</v>
      </c>
      <c r="D4891" s="381">
        <v>3.59</v>
      </c>
    </row>
    <row r="4892" spans="1:4" s="380" customFormat="1" ht="12.75" x14ac:dyDescent="0.2">
      <c r="A4892" s="380">
        <v>39710</v>
      </c>
      <c r="B4892" s="380" t="s">
        <v>10956</v>
      </c>
      <c r="C4892" s="380" t="s">
        <v>6465</v>
      </c>
      <c r="D4892" s="381">
        <v>2.52</v>
      </c>
    </row>
    <row r="4893" spans="1:4" s="380" customFormat="1" ht="12.75" x14ac:dyDescent="0.2">
      <c r="A4893" s="380">
        <v>39709</v>
      </c>
      <c r="B4893" s="380" t="s">
        <v>10957</v>
      </c>
      <c r="C4893" s="380" t="s">
        <v>6465</v>
      </c>
      <c r="D4893" s="381">
        <v>3.5</v>
      </c>
    </row>
    <row r="4894" spans="1:4" s="380" customFormat="1" ht="12.75" x14ac:dyDescent="0.2">
      <c r="A4894" s="380">
        <v>39711</v>
      </c>
      <c r="B4894" s="380" t="s">
        <v>10958</v>
      </c>
      <c r="C4894" s="380" t="s">
        <v>6465</v>
      </c>
      <c r="D4894" s="381">
        <v>3.93</v>
      </c>
    </row>
    <row r="4895" spans="1:4" s="380" customFormat="1" ht="12.75" x14ac:dyDescent="0.2">
      <c r="A4895" s="380">
        <v>39712</v>
      </c>
      <c r="B4895" s="380" t="s">
        <v>10959</v>
      </c>
      <c r="C4895" s="380" t="s">
        <v>6465</v>
      </c>
      <c r="D4895" s="381">
        <v>1.38</v>
      </c>
    </row>
    <row r="4896" spans="1:4" s="380" customFormat="1" ht="12.75" x14ac:dyDescent="0.2">
      <c r="A4896" s="380">
        <v>39713</v>
      </c>
      <c r="B4896" s="380" t="s">
        <v>10960</v>
      </c>
      <c r="C4896" s="380" t="s">
        <v>6465</v>
      </c>
      <c r="D4896" s="381">
        <v>1.0900000000000001</v>
      </c>
    </row>
    <row r="4897" spans="1:4" s="380" customFormat="1" ht="12.75" x14ac:dyDescent="0.2">
      <c r="A4897" s="380">
        <v>39714</v>
      </c>
      <c r="B4897" s="380" t="s">
        <v>10961</v>
      </c>
      <c r="C4897" s="380" t="s">
        <v>6465</v>
      </c>
      <c r="D4897" s="381">
        <v>2.5</v>
      </c>
    </row>
    <row r="4898" spans="1:4" s="380" customFormat="1" ht="12.75" x14ac:dyDescent="0.2">
      <c r="A4898" s="380">
        <v>39715</v>
      </c>
      <c r="B4898" s="380" t="s">
        <v>10962</v>
      </c>
      <c r="C4898" s="380" t="s">
        <v>6465</v>
      </c>
      <c r="D4898" s="381">
        <v>1.78</v>
      </c>
    </row>
    <row r="4899" spans="1:4" s="380" customFormat="1" ht="12.75" x14ac:dyDescent="0.2">
      <c r="A4899" s="380">
        <v>39716</v>
      </c>
      <c r="B4899" s="380" t="s">
        <v>10963</v>
      </c>
      <c r="C4899" s="380" t="s">
        <v>6465</v>
      </c>
      <c r="D4899" s="381">
        <v>1.35</v>
      </c>
    </row>
    <row r="4900" spans="1:4" s="380" customFormat="1" ht="12.75" x14ac:dyDescent="0.2">
      <c r="A4900" s="380">
        <v>39718</v>
      </c>
      <c r="B4900" s="380" t="s">
        <v>10964</v>
      </c>
      <c r="C4900" s="380" t="s">
        <v>6465</v>
      </c>
      <c r="D4900" s="381">
        <v>2.2999999999999998</v>
      </c>
    </row>
    <row r="4901" spans="1:4" s="380" customFormat="1" ht="12.75" x14ac:dyDescent="0.2">
      <c r="A4901" s="380">
        <v>9813</v>
      </c>
      <c r="B4901" s="380" t="s">
        <v>10965</v>
      </c>
      <c r="C4901" s="380" t="s">
        <v>6465</v>
      </c>
      <c r="D4901" s="381">
        <v>6.2</v>
      </c>
    </row>
    <row r="4902" spans="1:4" s="380" customFormat="1" ht="12.75" x14ac:dyDescent="0.2">
      <c r="A4902" s="380">
        <v>9815</v>
      </c>
      <c r="B4902" s="380" t="s">
        <v>10966</v>
      </c>
      <c r="C4902" s="380" t="s">
        <v>6465</v>
      </c>
      <c r="D4902" s="381">
        <v>12.24</v>
      </c>
    </row>
    <row r="4903" spans="1:4" s="380" customFormat="1" ht="12.75" x14ac:dyDescent="0.2">
      <c r="A4903" s="380">
        <v>25876</v>
      </c>
      <c r="B4903" s="380" t="s">
        <v>10967</v>
      </c>
      <c r="C4903" s="380" t="s">
        <v>6465</v>
      </c>
      <c r="D4903" s="382">
        <v>6092.53</v>
      </c>
    </row>
    <row r="4904" spans="1:4" s="380" customFormat="1" ht="12.75" x14ac:dyDescent="0.2">
      <c r="A4904" s="380">
        <v>25888</v>
      </c>
      <c r="B4904" s="380" t="s">
        <v>10968</v>
      </c>
      <c r="C4904" s="380" t="s">
        <v>6465</v>
      </c>
      <c r="D4904" s="381">
        <v>149.32</v>
      </c>
    </row>
    <row r="4905" spans="1:4" s="380" customFormat="1" ht="12.75" x14ac:dyDescent="0.2">
      <c r="A4905" s="380">
        <v>25874</v>
      </c>
      <c r="B4905" s="380" t="s">
        <v>10969</v>
      </c>
      <c r="C4905" s="380" t="s">
        <v>6465</v>
      </c>
      <c r="D4905" s="382">
        <v>10685.38</v>
      </c>
    </row>
    <row r="4906" spans="1:4" s="380" customFormat="1" ht="12.75" x14ac:dyDescent="0.2">
      <c r="A4906" s="380">
        <v>25877</v>
      </c>
      <c r="B4906" s="380" t="s">
        <v>10970</v>
      </c>
      <c r="C4906" s="380" t="s">
        <v>6465</v>
      </c>
      <c r="D4906" s="382">
        <v>14580.61</v>
      </c>
    </row>
    <row r="4907" spans="1:4" s="380" customFormat="1" ht="12.75" x14ac:dyDescent="0.2">
      <c r="A4907" s="380">
        <v>25878</v>
      </c>
      <c r="B4907" s="380" t="s">
        <v>10971</v>
      </c>
      <c r="C4907" s="380" t="s">
        <v>6465</v>
      </c>
      <c r="D4907" s="381">
        <v>320.52</v>
      </c>
    </row>
    <row r="4908" spans="1:4" s="380" customFormat="1" ht="12.75" x14ac:dyDescent="0.2">
      <c r="A4908" s="380">
        <v>25879</v>
      </c>
      <c r="B4908" s="380" t="s">
        <v>10972</v>
      </c>
      <c r="C4908" s="380" t="s">
        <v>6465</v>
      </c>
      <c r="D4908" s="382">
        <v>13831.44</v>
      </c>
    </row>
    <row r="4909" spans="1:4" s="380" customFormat="1" ht="12.75" x14ac:dyDescent="0.2">
      <c r="A4909" s="380">
        <v>25887</v>
      </c>
      <c r="B4909" s="380" t="s">
        <v>10973</v>
      </c>
      <c r="C4909" s="380" t="s">
        <v>6465</v>
      </c>
      <c r="D4909" s="382">
        <v>5525.89</v>
      </c>
    </row>
    <row r="4910" spans="1:4" s="380" customFormat="1" ht="12.75" x14ac:dyDescent="0.2">
      <c r="A4910" s="380">
        <v>25880</v>
      </c>
      <c r="B4910" s="380" t="s">
        <v>10974</v>
      </c>
      <c r="C4910" s="380" t="s">
        <v>6465</v>
      </c>
      <c r="D4910" s="381">
        <v>499.64</v>
      </c>
    </row>
    <row r="4911" spans="1:4" s="380" customFormat="1" ht="12.75" x14ac:dyDescent="0.2">
      <c r="A4911" s="380">
        <v>25881</v>
      </c>
      <c r="B4911" s="380" t="s">
        <v>10975</v>
      </c>
      <c r="C4911" s="380" t="s">
        <v>6465</v>
      </c>
      <c r="D4911" s="382">
        <v>1224.26</v>
      </c>
    </row>
    <row r="4912" spans="1:4" s="380" customFormat="1" ht="12.75" x14ac:dyDescent="0.2">
      <c r="A4912" s="380">
        <v>25882</v>
      </c>
      <c r="B4912" s="380" t="s">
        <v>10976</v>
      </c>
      <c r="C4912" s="380" t="s">
        <v>6465</v>
      </c>
      <c r="D4912" s="382">
        <v>1971.84</v>
      </c>
    </row>
    <row r="4913" spans="1:4" s="380" customFormat="1" ht="12.75" x14ac:dyDescent="0.2">
      <c r="A4913" s="380">
        <v>25883</v>
      </c>
      <c r="B4913" s="380" t="s">
        <v>10977</v>
      </c>
      <c r="C4913" s="380" t="s">
        <v>6465</v>
      </c>
      <c r="D4913" s="381">
        <v>31.81</v>
      </c>
    </row>
    <row r="4914" spans="1:4" s="380" customFormat="1" ht="12.75" x14ac:dyDescent="0.2">
      <c r="A4914" s="380">
        <v>25884</v>
      </c>
      <c r="B4914" s="380" t="s">
        <v>10978</v>
      </c>
      <c r="C4914" s="380" t="s">
        <v>6465</v>
      </c>
      <c r="D4914" s="382">
        <v>3461.82</v>
      </c>
    </row>
    <row r="4915" spans="1:4" s="380" customFormat="1" ht="12.75" x14ac:dyDescent="0.2">
      <c r="A4915" s="380">
        <v>25885</v>
      </c>
      <c r="B4915" s="380" t="s">
        <v>10979</v>
      </c>
      <c r="C4915" s="380" t="s">
        <v>6465</v>
      </c>
      <c r="D4915" s="382">
        <v>5148.7</v>
      </c>
    </row>
    <row r="4916" spans="1:4" s="380" customFormat="1" ht="12.75" x14ac:dyDescent="0.2">
      <c r="A4916" s="380">
        <v>25889</v>
      </c>
      <c r="B4916" s="380" t="s">
        <v>10980</v>
      </c>
      <c r="C4916" s="380" t="s">
        <v>6465</v>
      </c>
      <c r="D4916" s="382">
        <v>2581.94</v>
      </c>
    </row>
    <row r="4917" spans="1:4" s="380" customFormat="1" ht="12.75" x14ac:dyDescent="0.2">
      <c r="A4917" s="380">
        <v>25886</v>
      </c>
      <c r="B4917" s="380" t="s">
        <v>10981</v>
      </c>
      <c r="C4917" s="380" t="s">
        <v>6465</v>
      </c>
      <c r="D4917" s="381">
        <v>71.14</v>
      </c>
    </row>
    <row r="4918" spans="1:4" s="380" customFormat="1" ht="12.75" x14ac:dyDescent="0.2">
      <c r="A4918" s="380">
        <v>25875</v>
      </c>
      <c r="B4918" s="380" t="s">
        <v>10982</v>
      </c>
      <c r="C4918" s="380" t="s">
        <v>6465</v>
      </c>
      <c r="D4918" s="382">
        <v>3368.57</v>
      </c>
    </row>
    <row r="4919" spans="1:4" s="380" customFormat="1" ht="12.75" x14ac:dyDescent="0.2">
      <c r="A4919" s="380">
        <v>9876</v>
      </c>
      <c r="B4919" s="380" t="s">
        <v>10983</v>
      </c>
      <c r="C4919" s="380" t="s">
        <v>6465</v>
      </c>
      <c r="D4919" s="381">
        <v>21.19</v>
      </c>
    </row>
    <row r="4920" spans="1:4" s="380" customFormat="1" ht="12.75" x14ac:dyDescent="0.2">
      <c r="A4920" s="380">
        <v>9877</v>
      </c>
      <c r="B4920" s="380" t="s">
        <v>10984</v>
      </c>
      <c r="C4920" s="380" t="s">
        <v>6465</v>
      </c>
      <c r="D4920" s="381">
        <v>74.23</v>
      </c>
    </row>
    <row r="4921" spans="1:4" s="380" customFormat="1" ht="12.75" x14ac:dyDescent="0.2">
      <c r="A4921" s="380">
        <v>9878</v>
      </c>
      <c r="B4921" s="380" t="s">
        <v>10985</v>
      </c>
      <c r="C4921" s="380" t="s">
        <v>6465</v>
      </c>
      <c r="D4921" s="381">
        <v>96.69</v>
      </c>
    </row>
    <row r="4922" spans="1:4" s="380" customFormat="1" ht="12.75" x14ac:dyDescent="0.2">
      <c r="A4922" s="380">
        <v>9879</v>
      </c>
      <c r="B4922" s="380" t="s">
        <v>10986</v>
      </c>
      <c r="C4922" s="380" t="s">
        <v>6465</v>
      </c>
      <c r="D4922" s="381">
        <v>230.8</v>
      </c>
    </row>
    <row r="4923" spans="1:4" s="380" customFormat="1" ht="12.75" x14ac:dyDescent="0.2">
      <c r="A4923" s="380">
        <v>41986</v>
      </c>
      <c r="B4923" s="380" t="s">
        <v>10987</v>
      </c>
      <c r="C4923" s="380" t="s">
        <v>6465</v>
      </c>
      <c r="D4923" s="382">
        <v>2941.39</v>
      </c>
    </row>
    <row r="4924" spans="1:4" s="380" customFormat="1" ht="12.75" x14ac:dyDescent="0.2">
      <c r="A4924" s="380">
        <v>43422</v>
      </c>
      <c r="B4924" s="380" t="s">
        <v>10988</v>
      </c>
      <c r="C4924" s="380" t="s">
        <v>6465</v>
      </c>
      <c r="D4924" s="382">
        <v>3607.32</v>
      </c>
    </row>
    <row r="4925" spans="1:4" s="380" customFormat="1" ht="12.75" x14ac:dyDescent="0.2">
      <c r="A4925" s="380">
        <v>41987</v>
      </c>
      <c r="B4925" s="380" t="s">
        <v>10989</v>
      </c>
      <c r="C4925" s="380" t="s">
        <v>6465</v>
      </c>
      <c r="D4925" s="382">
        <v>4181.18</v>
      </c>
    </row>
    <row r="4926" spans="1:4" s="380" customFormat="1" ht="12.75" x14ac:dyDescent="0.2">
      <c r="A4926" s="380">
        <v>41988</v>
      </c>
      <c r="B4926" s="380" t="s">
        <v>10990</v>
      </c>
      <c r="C4926" s="380" t="s">
        <v>6465</v>
      </c>
      <c r="D4926" s="382">
        <v>5522.75</v>
      </c>
    </row>
    <row r="4927" spans="1:4" s="380" customFormat="1" ht="12.75" x14ac:dyDescent="0.2">
      <c r="A4927" s="380">
        <v>41697</v>
      </c>
      <c r="B4927" s="380" t="s">
        <v>10991</v>
      </c>
      <c r="C4927" s="380" t="s">
        <v>6465</v>
      </c>
      <c r="D4927" s="381">
        <v>978.89</v>
      </c>
    </row>
    <row r="4928" spans="1:4" s="380" customFormat="1" ht="12.75" x14ac:dyDescent="0.2">
      <c r="A4928" s="380">
        <v>41985</v>
      </c>
      <c r="B4928" s="380" t="s">
        <v>10992</v>
      </c>
      <c r="C4928" s="380" t="s">
        <v>6465</v>
      </c>
      <c r="D4928" s="382">
        <v>1363.33</v>
      </c>
    </row>
    <row r="4929" spans="1:4" s="380" customFormat="1" ht="12.75" x14ac:dyDescent="0.2">
      <c r="A4929" s="380">
        <v>41699</v>
      </c>
      <c r="B4929" s="380" t="s">
        <v>10993</v>
      </c>
      <c r="C4929" s="380" t="s">
        <v>6465</v>
      </c>
      <c r="D4929" s="382">
        <v>1941.31</v>
      </c>
    </row>
    <row r="4930" spans="1:4" s="380" customFormat="1" ht="12.75" x14ac:dyDescent="0.2">
      <c r="A4930" s="380">
        <v>38053</v>
      </c>
      <c r="B4930" s="380" t="s">
        <v>10994</v>
      </c>
      <c r="C4930" s="380" t="s">
        <v>6465</v>
      </c>
      <c r="D4930" s="381">
        <v>22.78</v>
      </c>
    </row>
    <row r="4931" spans="1:4" s="380" customFormat="1" ht="12.75" x14ac:dyDescent="0.2">
      <c r="A4931" s="380">
        <v>38054</v>
      </c>
      <c r="B4931" s="380" t="s">
        <v>10995</v>
      </c>
      <c r="C4931" s="380" t="s">
        <v>6465</v>
      </c>
      <c r="D4931" s="381">
        <v>39.159999999999997</v>
      </c>
    </row>
    <row r="4932" spans="1:4" s="380" customFormat="1" ht="12.75" x14ac:dyDescent="0.2">
      <c r="A4932" s="380">
        <v>38052</v>
      </c>
      <c r="B4932" s="380" t="s">
        <v>10996</v>
      </c>
      <c r="C4932" s="380" t="s">
        <v>6465</v>
      </c>
      <c r="D4932" s="381">
        <v>11.03</v>
      </c>
    </row>
    <row r="4933" spans="1:4" s="380" customFormat="1" ht="12.75" x14ac:dyDescent="0.2">
      <c r="A4933" s="380">
        <v>38051</v>
      </c>
      <c r="B4933" s="380" t="s">
        <v>10997</v>
      </c>
      <c r="C4933" s="380" t="s">
        <v>6465</v>
      </c>
      <c r="D4933" s="381">
        <v>6.88</v>
      </c>
    </row>
    <row r="4934" spans="1:4" s="380" customFormat="1" ht="12.75" x14ac:dyDescent="0.2">
      <c r="A4934" s="380">
        <v>38787</v>
      </c>
      <c r="B4934" s="380" t="s">
        <v>10998</v>
      </c>
      <c r="C4934" s="380" t="s">
        <v>6465</v>
      </c>
      <c r="D4934" s="381">
        <v>5.19</v>
      </c>
    </row>
    <row r="4935" spans="1:4" s="380" customFormat="1" ht="12.75" x14ac:dyDescent="0.2">
      <c r="A4935" s="380">
        <v>38825</v>
      </c>
      <c r="B4935" s="380" t="s">
        <v>10999</v>
      </c>
      <c r="C4935" s="380" t="s">
        <v>6465</v>
      </c>
      <c r="D4935" s="381">
        <v>6.8</v>
      </c>
    </row>
    <row r="4936" spans="1:4" s="380" customFormat="1" ht="12.75" x14ac:dyDescent="0.2">
      <c r="A4936" s="380">
        <v>38826</v>
      </c>
      <c r="B4936" s="380" t="s">
        <v>11000</v>
      </c>
      <c r="C4936" s="380" t="s">
        <v>6465</v>
      </c>
      <c r="D4936" s="381">
        <v>10.07</v>
      </c>
    </row>
    <row r="4937" spans="1:4" s="380" customFormat="1" ht="12.75" x14ac:dyDescent="0.2">
      <c r="A4937" s="380">
        <v>38827</v>
      </c>
      <c r="B4937" s="380" t="s">
        <v>11001</v>
      </c>
      <c r="C4937" s="380" t="s">
        <v>6465</v>
      </c>
      <c r="D4937" s="381">
        <v>16.18</v>
      </c>
    </row>
    <row r="4938" spans="1:4" s="380" customFormat="1" ht="12.75" x14ac:dyDescent="0.2">
      <c r="A4938" s="380">
        <v>38830</v>
      </c>
      <c r="B4938" s="380" t="s">
        <v>11002</v>
      </c>
      <c r="C4938" s="380" t="s">
        <v>6465</v>
      </c>
      <c r="D4938" s="381">
        <v>22.67</v>
      </c>
    </row>
    <row r="4939" spans="1:4" s="380" customFormat="1" ht="12.75" x14ac:dyDescent="0.2">
      <c r="A4939" s="380">
        <v>38828</v>
      </c>
      <c r="B4939" s="380" t="s">
        <v>11003</v>
      </c>
      <c r="C4939" s="380" t="s">
        <v>6465</v>
      </c>
      <c r="D4939" s="381">
        <v>9.99</v>
      </c>
    </row>
    <row r="4940" spans="1:4" s="380" customFormat="1" ht="12.75" x14ac:dyDescent="0.2">
      <c r="A4940" s="380">
        <v>38829</v>
      </c>
      <c r="B4940" s="380" t="s">
        <v>11004</v>
      </c>
      <c r="C4940" s="380" t="s">
        <v>6465</v>
      </c>
      <c r="D4940" s="381">
        <v>16.37</v>
      </c>
    </row>
    <row r="4941" spans="1:4" s="380" customFormat="1" ht="12.75" x14ac:dyDescent="0.2">
      <c r="A4941" s="380">
        <v>38831</v>
      </c>
      <c r="B4941" s="380" t="s">
        <v>11005</v>
      </c>
      <c r="C4941" s="380" t="s">
        <v>6465</v>
      </c>
      <c r="D4941" s="381">
        <v>31.61</v>
      </c>
    </row>
    <row r="4942" spans="1:4" s="380" customFormat="1" ht="12.75" x14ac:dyDescent="0.2">
      <c r="A4942" s="380">
        <v>36274</v>
      </c>
      <c r="B4942" s="380" t="s">
        <v>11006</v>
      </c>
      <c r="C4942" s="380" t="s">
        <v>6465</v>
      </c>
      <c r="D4942" s="381">
        <v>8.4700000000000006</v>
      </c>
    </row>
    <row r="4943" spans="1:4" s="380" customFormat="1" ht="12.75" x14ac:dyDescent="0.2">
      <c r="A4943" s="380">
        <v>36278</v>
      </c>
      <c r="B4943" s="380" t="s">
        <v>11007</v>
      </c>
      <c r="C4943" s="380" t="s">
        <v>6465</v>
      </c>
      <c r="D4943" s="381">
        <v>11.49</v>
      </c>
    </row>
    <row r="4944" spans="1:4" s="380" customFormat="1" ht="12.75" x14ac:dyDescent="0.2">
      <c r="A4944" s="380">
        <v>38977</v>
      </c>
      <c r="B4944" s="380" t="s">
        <v>11008</v>
      </c>
      <c r="C4944" s="380" t="s">
        <v>6465</v>
      </c>
      <c r="D4944" s="381">
        <v>174.85</v>
      </c>
    </row>
    <row r="4945" spans="1:4" s="380" customFormat="1" ht="12.75" x14ac:dyDescent="0.2">
      <c r="A4945" s="380">
        <v>38971</v>
      </c>
      <c r="B4945" s="380" t="s">
        <v>11009</v>
      </c>
      <c r="C4945" s="380" t="s">
        <v>6465</v>
      </c>
      <c r="D4945" s="381">
        <v>14.4</v>
      </c>
    </row>
    <row r="4946" spans="1:4" s="380" customFormat="1" ht="12.75" x14ac:dyDescent="0.2">
      <c r="A4946" s="380">
        <v>38972</v>
      </c>
      <c r="B4946" s="380" t="s">
        <v>11010</v>
      </c>
      <c r="C4946" s="380" t="s">
        <v>6465</v>
      </c>
      <c r="D4946" s="381">
        <v>21.94</v>
      </c>
    </row>
    <row r="4947" spans="1:4" s="380" customFormat="1" ht="12.75" x14ac:dyDescent="0.2">
      <c r="A4947" s="380">
        <v>38973</v>
      </c>
      <c r="B4947" s="380" t="s">
        <v>11011</v>
      </c>
      <c r="C4947" s="380" t="s">
        <v>6465</v>
      </c>
      <c r="D4947" s="381">
        <v>29.02</v>
      </c>
    </row>
    <row r="4948" spans="1:4" s="380" customFormat="1" ht="12.75" x14ac:dyDescent="0.2">
      <c r="A4948" s="380">
        <v>38974</v>
      </c>
      <c r="B4948" s="380" t="s">
        <v>11012</v>
      </c>
      <c r="C4948" s="380" t="s">
        <v>6465</v>
      </c>
      <c r="D4948" s="381">
        <v>42.32</v>
      </c>
    </row>
    <row r="4949" spans="1:4" s="380" customFormat="1" ht="12.75" x14ac:dyDescent="0.2">
      <c r="A4949" s="380">
        <v>38975</v>
      </c>
      <c r="B4949" s="380" t="s">
        <v>11013</v>
      </c>
      <c r="C4949" s="380" t="s">
        <v>6465</v>
      </c>
      <c r="D4949" s="381">
        <v>70.53</v>
      </c>
    </row>
    <row r="4950" spans="1:4" s="380" customFormat="1" ht="12.75" x14ac:dyDescent="0.2">
      <c r="A4950" s="380">
        <v>38976</v>
      </c>
      <c r="B4950" s="380" t="s">
        <v>11014</v>
      </c>
      <c r="C4950" s="380" t="s">
        <v>6465</v>
      </c>
      <c r="D4950" s="381">
        <v>98.91</v>
      </c>
    </row>
    <row r="4951" spans="1:4" s="380" customFormat="1" ht="12.75" x14ac:dyDescent="0.2">
      <c r="A4951" s="380">
        <v>38986</v>
      </c>
      <c r="B4951" s="380" t="s">
        <v>11015</v>
      </c>
      <c r="C4951" s="380" t="s">
        <v>6465</v>
      </c>
      <c r="D4951" s="381">
        <v>199.05</v>
      </c>
    </row>
    <row r="4952" spans="1:4" s="380" customFormat="1" ht="12.75" x14ac:dyDescent="0.2">
      <c r="A4952" s="380">
        <v>38978</v>
      </c>
      <c r="B4952" s="380" t="s">
        <v>11016</v>
      </c>
      <c r="C4952" s="380" t="s">
        <v>6465</v>
      </c>
      <c r="D4952" s="381">
        <v>8.4700000000000006</v>
      </c>
    </row>
    <row r="4953" spans="1:4" s="380" customFormat="1" ht="12.75" x14ac:dyDescent="0.2">
      <c r="A4953" s="380">
        <v>38979</v>
      </c>
      <c r="B4953" s="380" t="s">
        <v>11017</v>
      </c>
      <c r="C4953" s="380" t="s">
        <v>6465</v>
      </c>
      <c r="D4953" s="381">
        <v>11.49</v>
      </c>
    </row>
    <row r="4954" spans="1:4" s="380" customFormat="1" ht="12.75" x14ac:dyDescent="0.2">
      <c r="A4954" s="380">
        <v>38980</v>
      </c>
      <c r="B4954" s="380" t="s">
        <v>11018</v>
      </c>
      <c r="C4954" s="380" t="s">
        <v>6465</v>
      </c>
      <c r="D4954" s="381">
        <v>19.21</v>
      </c>
    </row>
    <row r="4955" spans="1:4" s="380" customFormat="1" ht="12.75" x14ac:dyDescent="0.2">
      <c r="A4955" s="380">
        <v>38981</v>
      </c>
      <c r="B4955" s="380" t="s">
        <v>11019</v>
      </c>
      <c r="C4955" s="380" t="s">
        <v>6465</v>
      </c>
      <c r="D4955" s="381">
        <v>26.6</v>
      </c>
    </row>
    <row r="4956" spans="1:4" s="380" customFormat="1" ht="12.75" x14ac:dyDescent="0.2">
      <c r="A4956" s="380">
        <v>38982</v>
      </c>
      <c r="B4956" s="380" t="s">
        <v>11020</v>
      </c>
      <c r="C4956" s="380" t="s">
        <v>6465</v>
      </c>
      <c r="D4956" s="381">
        <v>38.71</v>
      </c>
    </row>
    <row r="4957" spans="1:4" s="380" customFormat="1" ht="12.75" x14ac:dyDescent="0.2">
      <c r="A4957" s="380">
        <v>38983</v>
      </c>
      <c r="B4957" s="380" t="s">
        <v>11021</v>
      </c>
      <c r="C4957" s="380" t="s">
        <v>6465</v>
      </c>
      <c r="D4957" s="381">
        <v>51.32</v>
      </c>
    </row>
    <row r="4958" spans="1:4" s="380" customFormat="1" ht="12.75" x14ac:dyDescent="0.2">
      <c r="A4958" s="380">
        <v>38984</v>
      </c>
      <c r="B4958" s="380" t="s">
        <v>11022</v>
      </c>
      <c r="C4958" s="380" t="s">
        <v>6465</v>
      </c>
      <c r="D4958" s="381">
        <v>98.98</v>
      </c>
    </row>
    <row r="4959" spans="1:4" s="380" customFormat="1" ht="12.75" x14ac:dyDescent="0.2">
      <c r="A4959" s="380">
        <v>38985</v>
      </c>
      <c r="B4959" s="380" t="s">
        <v>11023</v>
      </c>
      <c r="C4959" s="380" t="s">
        <v>6465</v>
      </c>
      <c r="D4959" s="381">
        <v>146.52000000000001</v>
      </c>
    </row>
    <row r="4960" spans="1:4" s="380" customFormat="1" ht="12.75" x14ac:dyDescent="0.2">
      <c r="A4960" s="380">
        <v>9836</v>
      </c>
      <c r="B4960" s="380" t="s">
        <v>11024</v>
      </c>
      <c r="C4960" s="380" t="s">
        <v>6465</v>
      </c>
      <c r="D4960" s="381">
        <v>13.82</v>
      </c>
    </row>
    <row r="4961" spans="1:4" s="380" customFormat="1" ht="12.75" x14ac:dyDescent="0.2">
      <c r="A4961" s="380">
        <v>20065</v>
      </c>
      <c r="B4961" s="380" t="s">
        <v>11025</v>
      </c>
      <c r="C4961" s="380" t="s">
        <v>6465</v>
      </c>
      <c r="D4961" s="381">
        <v>35.35</v>
      </c>
    </row>
    <row r="4962" spans="1:4" s="380" customFormat="1" ht="12.75" x14ac:dyDescent="0.2">
      <c r="A4962" s="380">
        <v>9835</v>
      </c>
      <c r="B4962" s="380" t="s">
        <v>11026</v>
      </c>
      <c r="C4962" s="380" t="s">
        <v>6465</v>
      </c>
      <c r="D4962" s="381">
        <v>4.9800000000000004</v>
      </c>
    </row>
    <row r="4963" spans="1:4" s="380" customFormat="1" ht="12.75" x14ac:dyDescent="0.2">
      <c r="A4963" s="380">
        <v>38032</v>
      </c>
      <c r="B4963" s="380" t="s">
        <v>11027</v>
      </c>
      <c r="C4963" s="380" t="s">
        <v>6465</v>
      </c>
      <c r="D4963" s="381">
        <v>61.58</v>
      </c>
    </row>
    <row r="4964" spans="1:4" s="380" customFormat="1" ht="12.75" x14ac:dyDescent="0.2">
      <c r="A4964" s="380">
        <v>38033</v>
      </c>
      <c r="B4964" s="380" t="s">
        <v>11028</v>
      </c>
      <c r="C4964" s="380" t="s">
        <v>6465</v>
      </c>
      <c r="D4964" s="381">
        <v>100.77</v>
      </c>
    </row>
    <row r="4965" spans="1:4" s="380" customFormat="1" ht="12.75" x14ac:dyDescent="0.2">
      <c r="A4965" s="380">
        <v>38034</v>
      </c>
      <c r="B4965" s="380" t="s">
        <v>11029</v>
      </c>
      <c r="C4965" s="380" t="s">
        <v>6465</v>
      </c>
      <c r="D4965" s="381">
        <v>166.69</v>
      </c>
    </row>
    <row r="4966" spans="1:4" s="380" customFormat="1" ht="12.75" x14ac:dyDescent="0.2">
      <c r="A4966" s="380">
        <v>38035</v>
      </c>
      <c r="B4966" s="380" t="s">
        <v>11030</v>
      </c>
      <c r="C4966" s="380" t="s">
        <v>6465</v>
      </c>
      <c r="D4966" s="381">
        <v>232.29</v>
      </c>
    </row>
    <row r="4967" spans="1:4" s="380" customFormat="1" ht="12.75" x14ac:dyDescent="0.2">
      <c r="A4967" s="380">
        <v>38036</v>
      </c>
      <c r="B4967" s="380" t="s">
        <v>11031</v>
      </c>
      <c r="C4967" s="380" t="s">
        <v>6465</v>
      </c>
      <c r="D4967" s="381">
        <v>327.77</v>
      </c>
    </row>
    <row r="4968" spans="1:4" s="380" customFormat="1" ht="12.75" x14ac:dyDescent="0.2">
      <c r="A4968" s="380">
        <v>38037</v>
      </c>
      <c r="B4968" s="380" t="s">
        <v>11032</v>
      </c>
      <c r="C4968" s="380" t="s">
        <v>6465</v>
      </c>
      <c r="D4968" s="381">
        <v>380.05</v>
      </c>
    </row>
    <row r="4969" spans="1:4" s="380" customFormat="1" ht="12.75" x14ac:dyDescent="0.2">
      <c r="A4969" s="380">
        <v>9850</v>
      </c>
      <c r="B4969" s="380" t="s">
        <v>11033</v>
      </c>
      <c r="C4969" s="380" t="s">
        <v>6465</v>
      </c>
      <c r="D4969" s="381">
        <v>143.38</v>
      </c>
    </row>
    <row r="4970" spans="1:4" s="380" customFormat="1" ht="12.75" x14ac:dyDescent="0.2">
      <c r="A4970" s="380">
        <v>9853</v>
      </c>
      <c r="B4970" s="380" t="s">
        <v>11034</v>
      </c>
      <c r="C4970" s="380" t="s">
        <v>6465</v>
      </c>
      <c r="D4970" s="381">
        <v>254.97</v>
      </c>
    </row>
    <row r="4971" spans="1:4" s="380" customFormat="1" ht="12.75" x14ac:dyDescent="0.2">
      <c r="A4971" s="380">
        <v>9854</v>
      </c>
      <c r="B4971" s="380" t="s">
        <v>11035</v>
      </c>
      <c r="C4971" s="380" t="s">
        <v>6465</v>
      </c>
      <c r="D4971" s="381">
        <v>111.71</v>
      </c>
    </row>
    <row r="4972" spans="1:4" s="380" customFormat="1" ht="12.75" x14ac:dyDescent="0.2">
      <c r="A4972" s="380">
        <v>9851</v>
      </c>
      <c r="B4972" s="380" t="s">
        <v>11036</v>
      </c>
      <c r="C4972" s="380" t="s">
        <v>6465</v>
      </c>
      <c r="D4972" s="381">
        <v>193.72</v>
      </c>
    </row>
    <row r="4973" spans="1:4" s="380" customFormat="1" ht="12.75" x14ac:dyDescent="0.2">
      <c r="A4973" s="380">
        <v>9855</v>
      </c>
      <c r="B4973" s="380" t="s">
        <v>11037</v>
      </c>
      <c r="C4973" s="380" t="s">
        <v>6465</v>
      </c>
      <c r="D4973" s="381">
        <v>324.01</v>
      </c>
    </row>
    <row r="4974" spans="1:4" s="380" customFormat="1" ht="12.75" x14ac:dyDescent="0.2">
      <c r="A4974" s="380">
        <v>9825</v>
      </c>
      <c r="B4974" s="380" t="s">
        <v>11038</v>
      </c>
      <c r="C4974" s="380" t="s">
        <v>6465</v>
      </c>
      <c r="D4974" s="381">
        <v>53.57</v>
      </c>
    </row>
    <row r="4975" spans="1:4" s="380" customFormat="1" ht="12.75" x14ac:dyDescent="0.2">
      <c r="A4975" s="380">
        <v>9828</v>
      </c>
      <c r="B4975" s="380" t="s">
        <v>11039</v>
      </c>
      <c r="C4975" s="380" t="s">
        <v>6465</v>
      </c>
      <c r="D4975" s="381">
        <v>144.16</v>
      </c>
    </row>
    <row r="4976" spans="1:4" s="380" customFormat="1" ht="12.75" x14ac:dyDescent="0.2">
      <c r="A4976" s="380">
        <v>9829</v>
      </c>
      <c r="B4976" s="380" t="s">
        <v>11040</v>
      </c>
      <c r="C4976" s="380" t="s">
        <v>6465</v>
      </c>
      <c r="D4976" s="381">
        <v>244.31</v>
      </c>
    </row>
    <row r="4977" spans="1:4" s="380" customFormat="1" ht="12.75" x14ac:dyDescent="0.2">
      <c r="A4977" s="380">
        <v>9826</v>
      </c>
      <c r="B4977" s="380" t="s">
        <v>11041</v>
      </c>
      <c r="C4977" s="380" t="s">
        <v>6465</v>
      </c>
      <c r="D4977" s="381">
        <v>371.93</v>
      </c>
    </row>
    <row r="4978" spans="1:4" s="380" customFormat="1" ht="12.75" x14ac:dyDescent="0.2">
      <c r="A4978" s="380">
        <v>9827</v>
      </c>
      <c r="B4978" s="380" t="s">
        <v>11042</v>
      </c>
      <c r="C4978" s="380" t="s">
        <v>6465</v>
      </c>
      <c r="D4978" s="381">
        <v>528.14</v>
      </c>
    </row>
    <row r="4979" spans="1:4" s="380" customFormat="1" ht="12.75" x14ac:dyDescent="0.2">
      <c r="A4979" s="380">
        <v>36374</v>
      </c>
      <c r="B4979" s="380" t="s">
        <v>11043</v>
      </c>
      <c r="C4979" s="380" t="s">
        <v>6465</v>
      </c>
      <c r="D4979" s="381">
        <v>64.2</v>
      </c>
    </row>
    <row r="4980" spans="1:4" s="380" customFormat="1" ht="12.75" x14ac:dyDescent="0.2">
      <c r="A4980" s="380">
        <v>36084</v>
      </c>
      <c r="B4980" s="380" t="s">
        <v>11044</v>
      </c>
      <c r="C4980" s="380" t="s">
        <v>6465</v>
      </c>
      <c r="D4980" s="381">
        <v>19.02</v>
      </c>
    </row>
    <row r="4981" spans="1:4" s="380" customFormat="1" ht="12.75" x14ac:dyDescent="0.2">
      <c r="A4981" s="380">
        <v>36373</v>
      </c>
      <c r="B4981" s="380" t="s">
        <v>11045</v>
      </c>
      <c r="C4981" s="380" t="s">
        <v>6465</v>
      </c>
      <c r="D4981" s="381">
        <v>39.5</v>
      </c>
    </row>
    <row r="4982" spans="1:4" s="380" customFormat="1" ht="12.75" x14ac:dyDescent="0.2">
      <c r="A4982" s="380">
        <v>36377</v>
      </c>
      <c r="B4982" s="380" t="s">
        <v>11046</v>
      </c>
      <c r="C4982" s="380" t="s">
        <v>6465</v>
      </c>
      <c r="D4982" s="381">
        <v>77.010000000000005</v>
      </c>
    </row>
    <row r="4983" spans="1:4" s="380" customFormat="1" ht="12.75" x14ac:dyDescent="0.2">
      <c r="A4983" s="380">
        <v>36375</v>
      </c>
      <c r="B4983" s="380" t="s">
        <v>11047</v>
      </c>
      <c r="C4983" s="380" t="s">
        <v>6465</v>
      </c>
      <c r="D4983" s="381">
        <v>23.47</v>
      </c>
    </row>
    <row r="4984" spans="1:4" s="380" customFormat="1" ht="12.75" x14ac:dyDescent="0.2">
      <c r="A4984" s="380">
        <v>36376</v>
      </c>
      <c r="B4984" s="380" t="s">
        <v>11048</v>
      </c>
      <c r="C4984" s="380" t="s">
        <v>6465</v>
      </c>
      <c r="D4984" s="381">
        <v>46.09</v>
      </c>
    </row>
    <row r="4985" spans="1:4" s="380" customFormat="1" ht="12.75" x14ac:dyDescent="0.2">
      <c r="A4985" s="380">
        <v>36380</v>
      </c>
      <c r="B4985" s="380" t="s">
        <v>11049</v>
      </c>
      <c r="C4985" s="380" t="s">
        <v>6465</v>
      </c>
      <c r="D4985" s="381">
        <v>96.3</v>
      </c>
    </row>
    <row r="4986" spans="1:4" s="380" customFormat="1" ht="12.75" x14ac:dyDescent="0.2">
      <c r="A4986" s="380">
        <v>36378</v>
      </c>
      <c r="B4986" s="380" t="s">
        <v>11050</v>
      </c>
      <c r="C4986" s="380" t="s">
        <v>6465</v>
      </c>
      <c r="D4986" s="381">
        <v>28.85</v>
      </c>
    </row>
    <row r="4987" spans="1:4" s="380" customFormat="1" ht="12.75" x14ac:dyDescent="0.2">
      <c r="A4987" s="380">
        <v>36379</v>
      </c>
      <c r="B4987" s="380" t="s">
        <v>11051</v>
      </c>
      <c r="C4987" s="380" t="s">
        <v>6465</v>
      </c>
      <c r="D4987" s="381">
        <v>58.17</v>
      </c>
    </row>
    <row r="4988" spans="1:4" s="380" customFormat="1" ht="12.75" x14ac:dyDescent="0.2">
      <c r="A4988" s="380">
        <v>9859</v>
      </c>
      <c r="B4988" s="380" t="s">
        <v>11052</v>
      </c>
      <c r="C4988" s="380" t="s">
        <v>6465</v>
      </c>
      <c r="D4988" s="381">
        <v>10.78</v>
      </c>
    </row>
    <row r="4989" spans="1:4" s="380" customFormat="1" ht="12.75" x14ac:dyDescent="0.2">
      <c r="A4989" s="380">
        <v>9838</v>
      </c>
      <c r="B4989" s="380" t="s">
        <v>11053</v>
      </c>
      <c r="C4989" s="380" t="s">
        <v>6465</v>
      </c>
      <c r="D4989" s="381">
        <v>8.48</v>
      </c>
    </row>
    <row r="4990" spans="1:4" s="380" customFormat="1" ht="12.75" x14ac:dyDescent="0.2">
      <c r="A4990" s="380">
        <v>9837</v>
      </c>
      <c r="B4990" s="380" t="s">
        <v>11054</v>
      </c>
      <c r="C4990" s="380" t="s">
        <v>6465</v>
      </c>
      <c r="D4990" s="381">
        <v>12.25</v>
      </c>
    </row>
    <row r="4991" spans="1:4" s="380" customFormat="1" ht="12.75" x14ac:dyDescent="0.2">
      <c r="A4991" s="380">
        <v>9833</v>
      </c>
      <c r="B4991" s="380" t="s">
        <v>11055</v>
      </c>
      <c r="C4991" s="380" t="s">
        <v>6465</v>
      </c>
      <c r="D4991" s="381">
        <v>12.8</v>
      </c>
    </row>
    <row r="4992" spans="1:4" s="380" customFormat="1" ht="12.75" x14ac:dyDescent="0.2">
      <c r="A4992" s="380">
        <v>9830</v>
      </c>
      <c r="B4992" s="380" t="s">
        <v>11056</v>
      </c>
      <c r="C4992" s="380" t="s">
        <v>6465</v>
      </c>
      <c r="D4992" s="381">
        <v>6.85</v>
      </c>
    </row>
    <row r="4993" spans="1:4" s="380" customFormat="1" ht="12.75" x14ac:dyDescent="0.2">
      <c r="A4993" s="380">
        <v>9834</v>
      </c>
      <c r="B4993" s="380" t="s">
        <v>11057</v>
      </c>
      <c r="C4993" s="380" t="s">
        <v>6465</v>
      </c>
      <c r="D4993" s="381">
        <v>35.630000000000003</v>
      </c>
    </row>
    <row r="4994" spans="1:4" s="380" customFormat="1" ht="12.75" x14ac:dyDescent="0.2">
      <c r="A4994" s="380">
        <v>9863</v>
      </c>
      <c r="B4994" s="380" t="s">
        <v>11058</v>
      </c>
      <c r="C4994" s="380" t="s">
        <v>6465</v>
      </c>
      <c r="D4994" s="381">
        <v>77.819999999999993</v>
      </c>
    </row>
    <row r="4995" spans="1:4" s="380" customFormat="1" ht="12.75" x14ac:dyDescent="0.2">
      <c r="A4995" s="380">
        <v>9860</v>
      </c>
      <c r="B4995" s="380" t="s">
        <v>11059</v>
      </c>
      <c r="C4995" s="380" t="s">
        <v>6465</v>
      </c>
      <c r="D4995" s="381">
        <v>49.96</v>
      </c>
    </row>
    <row r="4996" spans="1:4" s="380" customFormat="1" ht="12.75" x14ac:dyDescent="0.2">
      <c r="A4996" s="380">
        <v>9862</v>
      </c>
      <c r="B4996" s="380" t="s">
        <v>11060</v>
      </c>
      <c r="C4996" s="380" t="s">
        <v>6465</v>
      </c>
      <c r="D4996" s="381">
        <v>35.25</v>
      </c>
    </row>
    <row r="4997" spans="1:4" s="380" customFormat="1" ht="12.75" x14ac:dyDescent="0.2">
      <c r="A4997" s="380">
        <v>9861</v>
      </c>
      <c r="B4997" s="380" t="s">
        <v>11061</v>
      </c>
      <c r="C4997" s="380" t="s">
        <v>6465</v>
      </c>
      <c r="D4997" s="381">
        <v>28.33</v>
      </c>
    </row>
    <row r="4998" spans="1:4" s="380" customFormat="1" ht="12.75" x14ac:dyDescent="0.2">
      <c r="A4998" s="380">
        <v>9856</v>
      </c>
      <c r="B4998" s="380" t="s">
        <v>11062</v>
      </c>
      <c r="C4998" s="380" t="s">
        <v>6465</v>
      </c>
      <c r="D4998" s="381">
        <v>7.61</v>
      </c>
    </row>
    <row r="4999" spans="1:4" s="380" customFormat="1" ht="12.75" x14ac:dyDescent="0.2">
      <c r="A4999" s="380">
        <v>9866</v>
      </c>
      <c r="B4999" s="380" t="s">
        <v>11063</v>
      </c>
      <c r="C4999" s="380" t="s">
        <v>6465</v>
      </c>
      <c r="D4999" s="381">
        <v>20.93</v>
      </c>
    </row>
    <row r="5000" spans="1:4" s="380" customFormat="1" ht="12.75" x14ac:dyDescent="0.2">
      <c r="A5000" s="380">
        <v>9857</v>
      </c>
      <c r="B5000" s="380" t="s">
        <v>11064</v>
      </c>
      <c r="C5000" s="380" t="s">
        <v>6465</v>
      </c>
      <c r="D5000" s="381">
        <v>100.65</v>
      </c>
    </row>
    <row r="5001" spans="1:4" s="380" customFormat="1" ht="12.75" x14ac:dyDescent="0.2">
      <c r="A5001" s="380">
        <v>9864</v>
      </c>
      <c r="B5001" s="380" t="s">
        <v>11065</v>
      </c>
      <c r="C5001" s="380" t="s">
        <v>6465</v>
      </c>
      <c r="D5001" s="381">
        <v>121.51</v>
      </c>
    </row>
    <row r="5002" spans="1:4" s="380" customFormat="1" ht="12.75" x14ac:dyDescent="0.2">
      <c r="A5002" s="380">
        <v>9865</v>
      </c>
      <c r="B5002" s="380" t="s">
        <v>11066</v>
      </c>
      <c r="C5002" s="380" t="s">
        <v>6465</v>
      </c>
      <c r="D5002" s="381">
        <v>174.74</v>
      </c>
    </row>
    <row r="5003" spans="1:4" s="380" customFormat="1" ht="12.75" x14ac:dyDescent="0.2">
      <c r="A5003" s="380">
        <v>9858</v>
      </c>
      <c r="B5003" s="380" t="s">
        <v>11067</v>
      </c>
      <c r="C5003" s="380" t="s">
        <v>6465</v>
      </c>
      <c r="D5003" s="381">
        <v>183.2</v>
      </c>
    </row>
    <row r="5004" spans="1:4" s="380" customFormat="1" ht="12.75" x14ac:dyDescent="0.2">
      <c r="A5004" s="380">
        <v>9841</v>
      </c>
      <c r="B5004" s="380" t="s">
        <v>13239</v>
      </c>
      <c r="C5004" s="380" t="s">
        <v>6465</v>
      </c>
      <c r="D5004" s="381">
        <v>34.11</v>
      </c>
    </row>
    <row r="5005" spans="1:4" s="380" customFormat="1" ht="12.75" x14ac:dyDescent="0.2">
      <c r="A5005" s="380">
        <v>9840</v>
      </c>
      <c r="B5005" s="380" t="s">
        <v>13240</v>
      </c>
      <c r="C5005" s="380" t="s">
        <v>6465</v>
      </c>
      <c r="D5005" s="381">
        <v>69.319999999999993</v>
      </c>
    </row>
    <row r="5006" spans="1:4" s="380" customFormat="1" ht="12.75" x14ac:dyDescent="0.2">
      <c r="A5006" s="380">
        <v>20067</v>
      </c>
      <c r="B5006" s="380" t="s">
        <v>13241</v>
      </c>
      <c r="C5006" s="380" t="s">
        <v>6465</v>
      </c>
      <c r="D5006" s="381">
        <v>11.91</v>
      </c>
    </row>
    <row r="5007" spans="1:4" s="380" customFormat="1" ht="12.75" x14ac:dyDescent="0.2">
      <c r="A5007" s="380">
        <v>20068</v>
      </c>
      <c r="B5007" s="380" t="s">
        <v>13242</v>
      </c>
      <c r="C5007" s="380" t="s">
        <v>6465</v>
      </c>
      <c r="D5007" s="381">
        <v>14.85</v>
      </c>
    </row>
    <row r="5008" spans="1:4" s="380" customFormat="1" ht="12.75" x14ac:dyDescent="0.2">
      <c r="A5008" s="380">
        <v>9839</v>
      </c>
      <c r="B5008" s="380" t="s">
        <v>13243</v>
      </c>
      <c r="C5008" s="380" t="s">
        <v>6465</v>
      </c>
      <c r="D5008" s="381">
        <v>19.47</v>
      </c>
    </row>
    <row r="5009" spans="1:4" s="380" customFormat="1" ht="12.75" x14ac:dyDescent="0.2">
      <c r="A5009" s="380">
        <v>9870</v>
      </c>
      <c r="B5009" s="380" t="s">
        <v>11068</v>
      </c>
      <c r="C5009" s="380" t="s">
        <v>6465</v>
      </c>
      <c r="D5009" s="381">
        <v>84.86</v>
      </c>
    </row>
    <row r="5010" spans="1:4" s="380" customFormat="1" ht="12.75" x14ac:dyDescent="0.2">
      <c r="A5010" s="380">
        <v>9867</v>
      </c>
      <c r="B5010" s="380" t="s">
        <v>11069</v>
      </c>
      <c r="C5010" s="380" t="s">
        <v>6465</v>
      </c>
      <c r="D5010" s="381">
        <v>3.12</v>
      </c>
    </row>
    <row r="5011" spans="1:4" s="380" customFormat="1" ht="12.75" x14ac:dyDescent="0.2">
      <c r="A5011" s="380">
        <v>9868</v>
      </c>
      <c r="B5011" s="380" t="s">
        <v>11070</v>
      </c>
      <c r="C5011" s="380" t="s">
        <v>6465</v>
      </c>
      <c r="D5011" s="381">
        <v>4</v>
      </c>
    </row>
    <row r="5012" spans="1:4" s="380" customFormat="1" ht="12.75" x14ac:dyDescent="0.2">
      <c r="A5012" s="380">
        <v>9869</v>
      </c>
      <c r="B5012" s="380" t="s">
        <v>11071</v>
      </c>
      <c r="C5012" s="380" t="s">
        <v>6465</v>
      </c>
      <c r="D5012" s="381">
        <v>8.98</v>
      </c>
    </row>
    <row r="5013" spans="1:4" s="380" customFormat="1" ht="12.75" x14ac:dyDescent="0.2">
      <c r="A5013" s="380">
        <v>9874</v>
      </c>
      <c r="B5013" s="380" t="s">
        <v>11072</v>
      </c>
      <c r="C5013" s="380" t="s">
        <v>6465</v>
      </c>
      <c r="D5013" s="381">
        <v>13.07</v>
      </c>
    </row>
    <row r="5014" spans="1:4" s="380" customFormat="1" ht="12.75" x14ac:dyDescent="0.2">
      <c r="A5014" s="380">
        <v>9875</v>
      </c>
      <c r="B5014" s="380" t="s">
        <v>11073</v>
      </c>
      <c r="C5014" s="380" t="s">
        <v>6465</v>
      </c>
      <c r="D5014" s="381">
        <v>14.98</v>
      </c>
    </row>
    <row r="5015" spans="1:4" s="380" customFormat="1" ht="12.75" x14ac:dyDescent="0.2">
      <c r="A5015" s="380">
        <v>9873</v>
      </c>
      <c r="B5015" s="380" t="s">
        <v>11074</v>
      </c>
      <c r="C5015" s="380" t="s">
        <v>6465</v>
      </c>
      <c r="D5015" s="381">
        <v>25.27</v>
      </c>
    </row>
    <row r="5016" spans="1:4" s="380" customFormat="1" ht="12.75" x14ac:dyDescent="0.2">
      <c r="A5016" s="380">
        <v>9871</v>
      </c>
      <c r="B5016" s="380" t="s">
        <v>11075</v>
      </c>
      <c r="C5016" s="380" t="s">
        <v>6465</v>
      </c>
      <c r="D5016" s="381">
        <v>42.33</v>
      </c>
    </row>
    <row r="5017" spans="1:4" s="380" customFormat="1" ht="12.75" x14ac:dyDescent="0.2">
      <c r="A5017" s="380">
        <v>9872</v>
      </c>
      <c r="B5017" s="380" t="s">
        <v>11076</v>
      </c>
      <c r="C5017" s="380" t="s">
        <v>6465</v>
      </c>
      <c r="D5017" s="381">
        <v>52.89</v>
      </c>
    </row>
    <row r="5018" spans="1:4" s="380" customFormat="1" ht="12.75" x14ac:dyDescent="0.2">
      <c r="A5018" s="380">
        <v>7667</v>
      </c>
      <c r="B5018" s="380" t="s">
        <v>11077</v>
      </c>
      <c r="C5018" s="380" t="s">
        <v>6465</v>
      </c>
      <c r="D5018" s="382">
        <v>2776.11</v>
      </c>
    </row>
    <row r="5019" spans="1:4" s="380" customFormat="1" ht="12.75" x14ac:dyDescent="0.2">
      <c r="A5019" s="380">
        <v>7660</v>
      </c>
      <c r="B5019" s="380" t="s">
        <v>11078</v>
      </c>
      <c r="C5019" s="380" t="s">
        <v>6465</v>
      </c>
      <c r="D5019" s="382">
        <v>3538.88</v>
      </c>
    </row>
    <row r="5020" spans="1:4" s="380" customFormat="1" ht="12.75" x14ac:dyDescent="0.2">
      <c r="A5020" s="380">
        <v>7676</v>
      </c>
      <c r="B5020" s="380" t="s">
        <v>11079</v>
      </c>
      <c r="C5020" s="380" t="s">
        <v>6465</v>
      </c>
      <c r="D5020" s="382">
        <v>3579.32</v>
      </c>
    </row>
    <row r="5021" spans="1:4" s="380" customFormat="1" ht="12.75" x14ac:dyDescent="0.2">
      <c r="A5021" s="380">
        <v>12426</v>
      </c>
      <c r="B5021" s="380" t="s">
        <v>11080</v>
      </c>
      <c r="C5021" s="380" t="s">
        <v>6446</v>
      </c>
      <c r="D5021" s="381">
        <v>43.89</v>
      </c>
    </row>
    <row r="5022" spans="1:4" s="380" customFormat="1" ht="12.75" x14ac:dyDescent="0.2">
      <c r="A5022" s="380">
        <v>12425</v>
      </c>
      <c r="B5022" s="380" t="s">
        <v>11081</v>
      </c>
      <c r="C5022" s="380" t="s">
        <v>6446</v>
      </c>
      <c r="D5022" s="381">
        <v>60.3</v>
      </c>
    </row>
    <row r="5023" spans="1:4" s="380" customFormat="1" ht="12.75" x14ac:dyDescent="0.2">
      <c r="A5023" s="380">
        <v>12427</v>
      </c>
      <c r="B5023" s="380" t="s">
        <v>11082</v>
      </c>
      <c r="C5023" s="380" t="s">
        <v>6446</v>
      </c>
      <c r="D5023" s="381">
        <v>250.29</v>
      </c>
    </row>
    <row r="5024" spans="1:4" s="380" customFormat="1" ht="12.75" x14ac:dyDescent="0.2">
      <c r="A5024" s="380">
        <v>12428</v>
      </c>
      <c r="B5024" s="380" t="s">
        <v>11083</v>
      </c>
      <c r="C5024" s="380" t="s">
        <v>6446</v>
      </c>
      <c r="D5024" s="381">
        <v>160.65</v>
      </c>
    </row>
    <row r="5025" spans="1:4" s="380" customFormat="1" ht="12.75" x14ac:dyDescent="0.2">
      <c r="A5025" s="380">
        <v>12430</v>
      </c>
      <c r="B5025" s="380" t="s">
        <v>11084</v>
      </c>
      <c r="C5025" s="380" t="s">
        <v>6446</v>
      </c>
      <c r="D5025" s="381">
        <v>53.81</v>
      </c>
    </row>
    <row r="5026" spans="1:4" s="380" customFormat="1" ht="12.75" x14ac:dyDescent="0.2">
      <c r="A5026" s="380">
        <v>12429</v>
      </c>
      <c r="B5026" s="380" t="s">
        <v>11085</v>
      </c>
      <c r="C5026" s="380" t="s">
        <v>6446</v>
      </c>
      <c r="D5026" s="381">
        <v>404.72</v>
      </c>
    </row>
    <row r="5027" spans="1:4" s="380" customFormat="1" ht="12.75" x14ac:dyDescent="0.2">
      <c r="A5027" s="380">
        <v>12431</v>
      </c>
      <c r="B5027" s="380" t="s">
        <v>11086</v>
      </c>
      <c r="C5027" s="380" t="s">
        <v>6446</v>
      </c>
      <c r="D5027" s="381">
        <v>688.76</v>
      </c>
    </row>
    <row r="5028" spans="1:4" s="380" customFormat="1" ht="12.75" x14ac:dyDescent="0.2">
      <c r="A5028" s="380">
        <v>12432</v>
      </c>
      <c r="B5028" s="380" t="s">
        <v>11087</v>
      </c>
      <c r="C5028" s="380" t="s">
        <v>6446</v>
      </c>
      <c r="D5028" s="381">
        <v>141.66</v>
      </c>
    </row>
    <row r="5029" spans="1:4" s="380" customFormat="1" ht="12.75" x14ac:dyDescent="0.2">
      <c r="A5029" s="380">
        <v>12434</v>
      </c>
      <c r="B5029" s="380" t="s">
        <v>11088</v>
      </c>
      <c r="C5029" s="380" t="s">
        <v>6446</v>
      </c>
      <c r="D5029" s="381">
        <v>46.16</v>
      </c>
    </row>
    <row r="5030" spans="1:4" s="380" customFormat="1" ht="12.75" x14ac:dyDescent="0.2">
      <c r="A5030" s="380">
        <v>12433</v>
      </c>
      <c r="B5030" s="380" t="s">
        <v>11089</v>
      </c>
      <c r="C5030" s="380" t="s">
        <v>6446</v>
      </c>
      <c r="D5030" s="381">
        <v>90.18</v>
      </c>
    </row>
    <row r="5031" spans="1:4" s="380" customFormat="1" ht="12.75" x14ac:dyDescent="0.2">
      <c r="A5031" s="380">
        <v>12435</v>
      </c>
      <c r="B5031" s="380" t="s">
        <v>11090</v>
      </c>
      <c r="C5031" s="380" t="s">
        <v>6446</v>
      </c>
      <c r="D5031" s="381">
        <v>279.08</v>
      </c>
    </row>
    <row r="5032" spans="1:4" s="380" customFormat="1" ht="12.75" x14ac:dyDescent="0.2">
      <c r="A5032" s="380">
        <v>12437</v>
      </c>
      <c r="B5032" s="380" t="s">
        <v>11091</v>
      </c>
      <c r="C5032" s="380" t="s">
        <v>6446</v>
      </c>
      <c r="D5032" s="381">
        <v>225.4</v>
      </c>
    </row>
    <row r="5033" spans="1:4" s="380" customFormat="1" ht="12.75" x14ac:dyDescent="0.2">
      <c r="A5033" s="380">
        <v>12439</v>
      </c>
      <c r="B5033" s="380" t="s">
        <v>11092</v>
      </c>
      <c r="C5033" s="380" t="s">
        <v>6446</v>
      </c>
      <c r="D5033" s="381">
        <v>72.34</v>
      </c>
    </row>
    <row r="5034" spans="1:4" s="380" customFormat="1" ht="12.75" x14ac:dyDescent="0.2">
      <c r="A5034" s="380">
        <v>12438</v>
      </c>
      <c r="B5034" s="380" t="s">
        <v>11093</v>
      </c>
      <c r="C5034" s="380" t="s">
        <v>6446</v>
      </c>
      <c r="D5034" s="381">
        <v>407.9</v>
      </c>
    </row>
    <row r="5035" spans="1:4" s="380" customFormat="1" ht="12.75" x14ac:dyDescent="0.2">
      <c r="A5035" s="380">
        <v>12436</v>
      </c>
      <c r="B5035" s="380" t="s">
        <v>11094</v>
      </c>
      <c r="C5035" s="380" t="s">
        <v>6446</v>
      </c>
      <c r="D5035" s="381">
        <v>515.26</v>
      </c>
    </row>
    <row r="5036" spans="1:4" s="380" customFormat="1" ht="12.75" x14ac:dyDescent="0.2">
      <c r="A5036" s="380">
        <v>36357</v>
      </c>
      <c r="B5036" s="380" t="s">
        <v>11095</v>
      </c>
      <c r="C5036" s="380" t="s">
        <v>6446</v>
      </c>
      <c r="D5036" s="381">
        <v>150.68</v>
      </c>
    </row>
    <row r="5037" spans="1:4" s="380" customFormat="1" ht="12.75" x14ac:dyDescent="0.2">
      <c r="A5037" s="380">
        <v>12424</v>
      </c>
      <c r="B5037" s="380" t="s">
        <v>11096</v>
      </c>
      <c r="C5037" s="380" t="s">
        <v>6446</v>
      </c>
      <c r="D5037" s="381">
        <v>92.85</v>
      </c>
    </row>
    <row r="5038" spans="1:4" s="380" customFormat="1" ht="12.75" x14ac:dyDescent="0.2">
      <c r="A5038" s="380">
        <v>12440</v>
      </c>
      <c r="B5038" s="380" t="s">
        <v>11097</v>
      </c>
      <c r="C5038" s="380" t="s">
        <v>6446</v>
      </c>
      <c r="D5038" s="381">
        <v>89.74</v>
      </c>
    </row>
    <row r="5039" spans="1:4" s="380" customFormat="1" ht="12.75" x14ac:dyDescent="0.2">
      <c r="A5039" s="380">
        <v>9884</v>
      </c>
      <c r="B5039" s="380" t="s">
        <v>11098</v>
      </c>
      <c r="C5039" s="380" t="s">
        <v>6446</v>
      </c>
      <c r="D5039" s="381">
        <v>66.94</v>
      </c>
    </row>
    <row r="5040" spans="1:4" s="380" customFormat="1" ht="12.75" x14ac:dyDescent="0.2">
      <c r="A5040" s="380">
        <v>9888</v>
      </c>
      <c r="B5040" s="380" t="s">
        <v>11099</v>
      </c>
      <c r="C5040" s="380" t="s">
        <v>6446</v>
      </c>
      <c r="D5040" s="381">
        <v>53.78</v>
      </c>
    </row>
    <row r="5041" spans="1:4" s="380" customFormat="1" ht="12.75" x14ac:dyDescent="0.2">
      <c r="A5041" s="380">
        <v>9883</v>
      </c>
      <c r="B5041" s="380" t="s">
        <v>11100</v>
      </c>
      <c r="C5041" s="380" t="s">
        <v>6446</v>
      </c>
      <c r="D5041" s="381">
        <v>23.47</v>
      </c>
    </row>
    <row r="5042" spans="1:4" s="380" customFormat="1" ht="12.75" x14ac:dyDescent="0.2">
      <c r="A5042" s="380">
        <v>9886</v>
      </c>
      <c r="B5042" s="380" t="s">
        <v>11101</v>
      </c>
      <c r="C5042" s="380" t="s">
        <v>6446</v>
      </c>
      <c r="D5042" s="381">
        <v>32.15</v>
      </c>
    </row>
    <row r="5043" spans="1:4" s="380" customFormat="1" ht="12.75" x14ac:dyDescent="0.2">
      <c r="A5043" s="380">
        <v>9889</v>
      </c>
      <c r="B5043" s="380" t="s">
        <v>11102</v>
      </c>
      <c r="C5043" s="380" t="s">
        <v>6446</v>
      </c>
      <c r="D5043" s="381">
        <v>162.86000000000001</v>
      </c>
    </row>
    <row r="5044" spans="1:4" s="380" customFormat="1" ht="12.75" x14ac:dyDescent="0.2">
      <c r="A5044" s="380">
        <v>9887</v>
      </c>
      <c r="B5044" s="380" t="s">
        <v>11103</v>
      </c>
      <c r="C5044" s="380" t="s">
        <v>6446</v>
      </c>
      <c r="D5044" s="381">
        <v>98.43</v>
      </c>
    </row>
    <row r="5045" spans="1:4" s="380" customFormat="1" ht="12.75" x14ac:dyDescent="0.2">
      <c r="A5045" s="380">
        <v>9885</v>
      </c>
      <c r="B5045" s="380" t="s">
        <v>11104</v>
      </c>
      <c r="C5045" s="380" t="s">
        <v>6446</v>
      </c>
      <c r="D5045" s="381">
        <v>31.08</v>
      </c>
    </row>
    <row r="5046" spans="1:4" s="380" customFormat="1" ht="12.75" x14ac:dyDescent="0.2">
      <c r="A5046" s="380">
        <v>9890</v>
      </c>
      <c r="B5046" s="380" t="s">
        <v>11105</v>
      </c>
      <c r="C5046" s="380" t="s">
        <v>6446</v>
      </c>
      <c r="D5046" s="381">
        <v>252.31</v>
      </c>
    </row>
    <row r="5047" spans="1:4" s="380" customFormat="1" ht="12.75" x14ac:dyDescent="0.2">
      <c r="A5047" s="380">
        <v>9891</v>
      </c>
      <c r="B5047" s="380" t="s">
        <v>11106</v>
      </c>
      <c r="C5047" s="380" t="s">
        <v>6446</v>
      </c>
      <c r="D5047" s="381">
        <v>354.2</v>
      </c>
    </row>
    <row r="5048" spans="1:4" s="380" customFormat="1" ht="12.75" x14ac:dyDescent="0.2">
      <c r="A5048" s="380">
        <v>39292</v>
      </c>
      <c r="B5048" s="380" t="s">
        <v>11107</v>
      </c>
      <c r="C5048" s="380" t="s">
        <v>6446</v>
      </c>
      <c r="D5048" s="381">
        <v>12.17</v>
      </c>
    </row>
    <row r="5049" spans="1:4" s="380" customFormat="1" ht="12.75" x14ac:dyDescent="0.2">
      <c r="A5049" s="380">
        <v>39293</v>
      </c>
      <c r="B5049" s="380" t="s">
        <v>11108</v>
      </c>
      <c r="C5049" s="380" t="s">
        <v>6446</v>
      </c>
      <c r="D5049" s="381">
        <v>19.64</v>
      </c>
    </row>
    <row r="5050" spans="1:4" s="380" customFormat="1" ht="12.75" x14ac:dyDescent="0.2">
      <c r="A5050" s="380">
        <v>39294</v>
      </c>
      <c r="B5050" s="380" t="s">
        <v>11109</v>
      </c>
      <c r="C5050" s="380" t="s">
        <v>6446</v>
      </c>
      <c r="D5050" s="381">
        <v>19.64</v>
      </c>
    </row>
    <row r="5051" spans="1:4" s="380" customFormat="1" ht="12.75" x14ac:dyDescent="0.2">
      <c r="A5051" s="380">
        <v>39295</v>
      </c>
      <c r="B5051" s="380" t="s">
        <v>11110</v>
      </c>
      <c r="C5051" s="380" t="s">
        <v>6446</v>
      </c>
      <c r="D5051" s="381">
        <v>33.49</v>
      </c>
    </row>
    <row r="5052" spans="1:4" s="380" customFormat="1" ht="12.75" x14ac:dyDescent="0.2">
      <c r="A5052" s="380">
        <v>36313</v>
      </c>
      <c r="B5052" s="380" t="s">
        <v>11111</v>
      </c>
      <c r="C5052" s="380" t="s">
        <v>6446</v>
      </c>
      <c r="D5052" s="381">
        <v>35.72</v>
      </c>
    </row>
    <row r="5053" spans="1:4" s="380" customFormat="1" ht="12.75" x14ac:dyDescent="0.2">
      <c r="A5053" s="380">
        <v>36316</v>
      </c>
      <c r="B5053" s="380" t="s">
        <v>11112</v>
      </c>
      <c r="C5053" s="380" t="s">
        <v>6446</v>
      </c>
      <c r="D5053" s="381">
        <v>43.32</v>
      </c>
    </row>
    <row r="5054" spans="1:4" s="380" customFormat="1" ht="12.75" x14ac:dyDescent="0.2">
      <c r="A5054" s="380">
        <v>64</v>
      </c>
      <c r="B5054" s="380" t="s">
        <v>11113</v>
      </c>
      <c r="C5054" s="380" t="s">
        <v>6446</v>
      </c>
      <c r="D5054" s="381">
        <v>5.48</v>
      </c>
    </row>
    <row r="5055" spans="1:4" s="380" customFormat="1" ht="12.75" x14ac:dyDescent="0.2">
      <c r="A5055" s="380">
        <v>37423</v>
      </c>
      <c r="B5055" s="380" t="s">
        <v>11114</v>
      </c>
      <c r="C5055" s="380" t="s">
        <v>6446</v>
      </c>
      <c r="D5055" s="381">
        <v>13.54</v>
      </c>
    </row>
    <row r="5056" spans="1:4" s="380" customFormat="1" ht="12.75" x14ac:dyDescent="0.2">
      <c r="A5056" s="380">
        <v>39296</v>
      </c>
      <c r="B5056" s="380" t="s">
        <v>11115</v>
      </c>
      <c r="C5056" s="380" t="s">
        <v>6446</v>
      </c>
      <c r="D5056" s="381">
        <v>9.4</v>
      </c>
    </row>
    <row r="5057" spans="1:4" s="380" customFormat="1" ht="12.75" x14ac:dyDescent="0.2">
      <c r="A5057" s="380">
        <v>39297</v>
      </c>
      <c r="B5057" s="380" t="s">
        <v>11116</v>
      </c>
      <c r="C5057" s="380" t="s">
        <v>6446</v>
      </c>
      <c r="D5057" s="381">
        <v>13.44</v>
      </c>
    </row>
    <row r="5058" spans="1:4" s="380" customFormat="1" ht="12.75" x14ac:dyDescent="0.2">
      <c r="A5058" s="380">
        <v>39298</v>
      </c>
      <c r="B5058" s="380" t="s">
        <v>11117</v>
      </c>
      <c r="C5058" s="380" t="s">
        <v>6446</v>
      </c>
      <c r="D5058" s="381">
        <v>23.68</v>
      </c>
    </row>
    <row r="5059" spans="1:4" s="380" customFormat="1" ht="12.75" x14ac:dyDescent="0.2">
      <c r="A5059" s="380">
        <v>39299</v>
      </c>
      <c r="B5059" s="380" t="s">
        <v>11118</v>
      </c>
      <c r="C5059" s="380" t="s">
        <v>6446</v>
      </c>
      <c r="D5059" s="381">
        <v>40.299999999999997</v>
      </c>
    </row>
    <row r="5060" spans="1:4" s="380" customFormat="1" ht="12.75" x14ac:dyDescent="0.2">
      <c r="A5060" s="380">
        <v>9892</v>
      </c>
      <c r="B5060" s="380" t="s">
        <v>11119</v>
      </c>
      <c r="C5060" s="380" t="s">
        <v>6446</v>
      </c>
      <c r="D5060" s="381">
        <v>6.8</v>
      </c>
    </row>
    <row r="5061" spans="1:4" s="380" customFormat="1" ht="12.75" x14ac:dyDescent="0.2">
      <c r="A5061" s="380">
        <v>9893</v>
      </c>
      <c r="B5061" s="380" t="s">
        <v>11120</v>
      </c>
      <c r="C5061" s="380" t="s">
        <v>6446</v>
      </c>
      <c r="D5061" s="381">
        <v>92.3</v>
      </c>
    </row>
    <row r="5062" spans="1:4" s="380" customFormat="1" ht="12.75" x14ac:dyDescent="0.2">
      <c r="A5062" s="380">
        <v>9901</v>
      </c>
      <c r="B5062" s="380" t="s">
        <v>11121</v>
      </c>
      <c r="C5062" s="380" t="s">
        <v>6446</v>
      </c>
      <c r="D5062" s="381">
        <v>40.96</v>
      </c>
    </row>
    <row r="5063" spans="1:4" s="380" customFormat="1" ht="12.75" x14ac:dyDescent="0.2">
      <c r="A5063" s="380">
        <v>9896</v>
      </c>
      <c r="B5063" s="380" t="s">
        <v>11122</v>
      </c>
      <c r="C5063" s="380" t="s">
        <v>6446</v>
      </c>
      <c r="D5063" s="381">
        <v>36.92</v>
      </c>
    </row>
    <row r="5064" spans="1:4" s="380" customFormat="1" ht="12.75" x14ac:dyDescent="0.2">
      <c r="A5064" s="380">
        <v>9900</v>
      </c>
      <c r="B5064" s="380" t="s">
        <v>11123</v>
      </c>
      <c r="C5064" s="380" t="s">
        <v>6446</v>
      </c>
      <c r="D5064" s="381">
        <v>22.4</v>
      </c>
    </row>
    <row r="5065" spans="1:4" s="380" customFormat="1" ht="12.75" x14ac:dyDescent="0.2">
      <c r="A5065" s="380">
        <v>9898</v>
      </c>
      <c r="B5065" s="380" t="s">
        <v>11124</v>
      </c>
      <c r="C5065" s="380" t="s">
        <v>6446</v>
      </c>
      <c r="D5065" s="381">
        <v>189.8</v>
      </c>
    </row>
    <row r="5066" spans="1:4" s="380" customFormat="1" ht="12.75" x14ac:dyDescent="0.2">
      <c r="A5066" s="380">
        <v>9899</v>
      </c>
      <c r="B5066" s="380" t="s">
        <v>11125</v>
      </c>
      <c r="C5066" s="380" t="s">
        <v>6446</v>
      </c>
      <c r="D5066" s="381">
        <v>12.23</v>
      </c>
    </row>
    <row r="5067" spans="1:4" s="380" customFormat="1" ht="12.75" x14ac:dyDescent="0.2">
      <c r="A5067" s="380">
        <v>9902</v>
      </c>
      <c r="B5067" s="380" t="s">
        <v>11126</v>
      </c>
      <c r="C5067" s="380" t="s">
        <v>6446</v>
      </c>
      <c r="D5067" s="381">
        <v>240.35</v>
      </c>
    </row>
    <row r="5068" spans="1:4" s="380" customFormat="1" ht="12.75" x14ac:dyDescent="0.2">
      <c r="A5068" s="380">
        <v>9908</v>
      </c>
      <c r="B5068" s="380" t="s">
        <v>11127</v>
      </c>
      <c r="C5068" s="380" t="s">
        <v>6446</v>
      </c>
      <c r="D5068" s="381">
        <v>479.23</v>
      </c>
    </row>
    <row r="5069" spans="1:4" s="380" customFormat="1" ht="12.75" x14ac:dyDescent="0.2">
      <c r="A5069" s="380">
        <v>9905</v>
      </c>
      <c r="B5069" s="380" t="s">
        <v>11128</v>
      </c>
      <c r="C5069" s="380" t="s">
        <v>6446</v>
      </c>
      <c r="D5069" s="381">
        <v>8.01</v>
      </c>
    </row>
    <row r="5070" spans="1:4" s="380" customFormat="1" ht="12.75" x14ac:dyDescent="0.2">
      <c r="A5070" s="380">
        <v>9906</v>
      </c>
      <c r="B5070" s="380" t="s">
        <v>11129</v>
      </c>
      <c r="C5070" s="380" t="s">
        <v>6446</v>
      </c>
      <c r="D5070" s="381">
        <v>9.59</v>
      </c>
    </row>
    <row r="5071" spans="1:4" s="380" customFormat="1" ht="12.75" x14ac:dyDescent="0.2">
      <c r="A5071" s="380">
        <v>9895</v>
      </c>
      <c r="B5071" s="380" t="s">
        <v>11130</v>
      </c>
      <c r="C5071" s="380" t="s">
        <v>6446</v>
      </c>
      <c r="D5071" s="381">
        <v>15.74</v>
      </c>
    </row>
    <row r="5072" spans="1:4" s="380" customFormat="1" ht="12.75" x14ac:dyDescent="0.2">
      <c r="A5072" s="380">
        <v>9894</v>
      </c>
      <c r="B5072" s="380" t="s">
        <v>11131</v>
      </c>
      <c r="C5072" s="380" t="s">
        <v>6446</v>
      </c>
      <c r="D5072" s="381">
        <v>30.67</v>
      </c>
    </row>
    <row r="5073" spans="1:4" s="380" customFormat="1" ht="12.75" x14ac:dyDescent="0.2">
      <c r="A5073" s="380">
        <v>9897</v>
      </c>
      <c r="B5073" s="380" t="s">
        <v>11132</v>
      </c>
      <c r="C5073" s="380" t="s">
        <v>6446</v>
      </c>
      <c r="D5073" s="381">
        <v>33.200000000000003</v>
      </c>
    </row>
    <row r="5074" spans="1:4" s="380" customFormat="1" ht="12.75" x14ac:dyDescent="0.2">
      <c r="A5074" s="380">
        <v>9910</v>
      </c>
      <c r="B5074" s="380" t="s">
        <v>11133</v>
      </c>
      <c r="C5074" s="380" t="s">
        <v>6446</v>
      </c>
      <c r="D5074" s="381">
        <v>83.57</v>
      </c>
    </row>
    <row r="5075" spans="1:4" s="380" customFormat="1" ht="12.75" x14ac:dyDescent="0.2">
      <c r="A5075" s="380">
        <v>9909</v>
      </c>
      <c r="B5075" s="380" t="s">
        <v>11134</v>
      </c>
      <c r="C5075" s="380" t="s">
        <v>6446</v>
      </c>
      <c r="D5075" s="381">
        <v>168.64</v>
      </c>
    </row>
    <row r="5076" spans="1:4" s="380" customFormat="1" ht="12.75" x14ac:dyDescent="0.2">
      <c r="A5076" s="380">
        <v>9907</v>
      </c>
      <c r="B5076" s="380" t="s">
        <v>11135</v>
      </c>
      <c r="C5076" s="380" t="s">
        <v>6446</v>
      </c>
      <c r="D5076" s="381">
        <v>259.3</v>
      </c>
    </row>
    <row r="5077" spans="1:4" s="380" customFormat="1" ht="12.75" x14ac:dyDescent="0.2">
      <c r="A5077" s="380">
        <v>20973</v>
      </c>
      <c r="B5077" s="380" t="s">
        <v>11136</v>
      </c>
      <c r="C5077" s="380" t="s">
        <v>6446</v>
      </c>
      <c r="D5077" s="381">
        <v>91.86</v>
      </c>
    </row>
    <row r="5078" spans="1:4" s="380" customFormat="1" ht="12.75" x14ac:dyDescent="0.2">
      <c r="A5078" s="380">
        <v>20974</v>
      </c>
      <c r="B5078" s="380" t="s">
        <v>11137</v>
      </c>
      <c r="C5078" s="380" t="s">
        <v>6446</v>
      </c>
      <c r="D5078" s="381">
        <v>131.41999999999999</v>
      </c>
    </row>
    <row r="5079" spans="1:4" s="380" customFormat="1" ht="12.75" x14ac:dyDescent="0.2">
      <c r="A5079" s="380">
        <v>37989</v>
      </c>
      <c r="B5079" s="380" t="s">
        <v>11138</v>
      </c>
      <c r="C5079" s="380" t="s">
        <v>6446</v>
      </c>
      <c r="D5079" s="381">
        <v>6.82</v>
      </c>
    </row>
    <row r="5080" spans="1:4" s="380" customFormat="1" ht="12.75" x14ac:dyDescent="0.2">
      <c r="A5080" s="380">
        <v>37990</v>
      </c>
      <c r="B5080" s="380" t="s">
        <v>11139</v>
      </c>
      <c r="C5080" s="380" t="s">
        <v>6446</v>
      </c>
      <c r="D5080" s="381">
        <v>7.93</v>
      </c>
    </row>
    <row r="5081" spans="1:4" s="380" customFormat="1" ht="12.75" x14ac:dyDescent="0.2">
      <c r="A5081" s="380">
        <v>37991</v>
      </c>
      <c r="B5081" s="380" t="s">
        <v>11140</v>
      </c>
      <c r="C5081" s="380" t="s">
        <v>6446</v>
      </c>
      <c r="D5081" s="381">
        <v>12.54</v>
      </c>
    </row>
    <row r="5082" spans="1:4" s="380" customFormat="1" ht="12.75" x14ac:dyDescent="0.2">
      <c r="A5082" s="380">
        <v>37992</v>
      </c>
      <c r="B5082" s="380" t="s">
        <v>11141</v>
      </c>
      <c r="C5082" s="380" t="s">
        <v>6446</v>
      </c>
      <c r="D5082" s="381">
        <v>19.16</v>
      </c>
    </row>
    <row r="5083" spans="1:4" s="380" customFormat="1" ht="12.75" x14ac:dyDescent="0.2">
      <c r="A5083" s="380">
        <v>37993</v>
      </c>
      <c r="B5083" s="380" t="s">
        <v>11142</v>
      </c>
      <c r="C5083" s="380" t="s">
        <v>6446</v>
      </c>
      <c r="D5083" s="381">
        <v>28.43</v>
      </c>
    </row>
    <row r="5084" spans="1:4" s="380" customFormat="1" ht="12.75" x14ac:dyDescent="0.2">
      <c r="A5084" s="380">
        <v>37994</v>
      </c>
      <c r="B5084" s="380" t="s">
        <v>11143</v>
      </c>
      <c r="C5084" s="380" t="s">
        <v>6446</v>
      </c>
      <c r="D5084" s="381">
        <v>68.33</v>
      </c>
    </row>
    <row r="5085" spans="1:4" s="380" customFormat="1" ht="12.75" x14ac:dyDescent="0.2">
      <c r="A5085" s="380">
        <v>37995</v>
      </c>
      <c r="B5085" s="380" t="s">
        <v>11144</v>
      </c>
      <c r="C5085" s="380" t="s">
        <v>6446</v>
      </c>
      <c r="D5085" s="381">
        <v>99.18</v>
      </c>
    </row>
    <row r="5086" spans="1:4" s="380" customFormat="1" ht="12.75" x14ac:dyDescent="0.2">
      <c r="A5086" s="380">
        <v>37996</v>
      </c>
      <c r="B5086" s="380" t="s">
        <v>11145</v>
      </c>
      <c r="C5086" s="380" t="s">
        <v>6446</v>
      </c>
      <c r="D5086" s="381">
        <v>146.22999999999999</v>
      </c>
    </row>
    <row r="5087" spans="1:4" s="380" customFormat="1" ht="12.75" x14ac:dyDescent="0.2">
      <c r="A5087" s="380">
        <v>13883</v>
      </c>
      <c r="B5087" s="380" t="s">
        <v>11146</v>
      </c>
      <c r="C5087" s="380" t="s">
        <v>6446</v>
      </c>
      <c r="D5087" s="382">
        <v>122695.21</v>
      </c>
    </row>
    <row r="5088" spans="1:4" s="380" customFormat="1" ht="12.75" x14ac:dyDescent="0.2">
      <c r="A5088" s="380">
        <v>38604</v>
      </c>
      <c r="B5088" s="380" t="s">
        <v>11147</v>
      </c>
      <c r="C5088" s="380" t="s">
        <v>6446</v>
      </c>
      <c r="D5088" s="382">
        <v>152815.25</v>
      </c>
    </row>
    <row r="5089" spans="1:4" s="380" customFormat="1" ht="12.75" x14ac:dyDescent="0.2">
      <c r="A5089" s="380">
        <v>10601</v>
      </c>
      <c r="B5089" s="380" t="s">
        <v>11148</v>
      </c>
      <c r="C5089" s="380" t="s">
        <v>6446</v>
      </c>
      <c r="D5089" s="382">
        <v>2972561.5</v>
      </c>
    </row>
    <row r="5090" spans="1:4" s="380" customFormat="1" ht="12.75" x14ac:dyDescent="0.2">
      <c r="A5090" s="380">
        <v>26034</v>
      </c>
      <c r="B5090" s="380" t="s">
        <v>11149</v>
      </c>
      <c r="C5090" s="380" t="s">
        <v>6446</v>
      </c>
      <c r="D5090" s="382">
        <v>7826649.5300000003</v>
      </c>
    </row>
    <row r="5091" spans="1:4" s="380" customFormat="1" ht="12.75" x14ac:dyDescent="0.2">
      <c r="A5091" s="380">
        <v>13894</v>
      </c>
      <c r="B5091" s="380" t="s">
        <v>11150</v>
      </c>
      <c r="C5091" s="380" t="s">
        <v>6446</v>
      </c>
      <c r="D5091" s="382">
        <v>392649.25</v>
      </c>
    </row>
    <row r="5092" spans="1:4" s="380" customFormat="1" ht="12.75" x14ac:dyDescent="0.2">
      <c r="A5092" s="380">
        <v>13895</v>
      </c>
      <c r="B5092" s="380" t="s">
        <v>11151</v>
      </c>
      <c r="C5092" s="380" t="s">
        <v>6446</v>
      </c>
      <c r="D5092" s="382">
        <v>527982.35</v>
      </c>
    </row>
    <row r="5093" spans="1:4" s="380" customFormat="1" ht="12.75" x14ac:dyDescent="0.2">
      <c r="A5093" s="380">
        <v>13892</v>
      </c>
      <c r="B5093" s="380" t="s">
        <v>11152</v>
      </c>
      <c r="C5093" s="380" t="s">
        <v>6446</v>
      </c>
      <c r="D5093" s="382">
        <v>647029.46</v>
      </c>
    </row>
    <row r="5094" spans="1:4" s="380" customFormat="1" ht="12.75" x14ac:dyDescent="0.2">
      <c r="A5094" s="380">
        <v>9914</v>
      </c>
      <c r="B5094" s="380" t="s">
        <v>11153</v>
      </c>
      <c r="C5094" s="380" t="s">
        <v>6446</v>
      </c>
      <c r="D5094" s="382">
        <v>700000</v>
      </c>
    </row>
    <row r="5095" spans="1:4" s="380" customFormat="1" ht="12.75" x14ac:dyDescent="0.2">
      <c r="A5095" s="380">
        <v>36485</v>
      </c>
      <c r="B5095" s="380" t="s">
        <v>11154</v>
      </c>
      <c r="C5095" s="380" t="s">
        <v>6446</v>
      </c>
      <c r="D5095" s="382">
        <v>629775.55000000005</v>
      </c>
    </row>
    <row r="5096" spans="1:4" s="380" customFormat="1" ht="12.75" x14ac:dyDescent="0.2">
      <c r="A5096" s="380">
        <v>9912</v>
      </c>
      <c r="B5096" s="380" t="s">
        <v>11155</v>
      </c>
      <c r="C5096" s="380" t="s">
        <v>6446</v>
      </c>
      <c r="D5096" s="382">
        <v>2420000</v>
      </c>
    </row>
    <row r="5097" spans="1:4" s="380" customFormat="1" ht="12.75" x14ac:dyDescent="0.2">
      <c r="A5097" s="380">
        <v>9921</v>
      </c>
      <c r="B5097" s="380" t="s">
        <v>11156</v>
      </c>
      <c r="C5097" s="380" t="s">
        <v>6446</v>
      </c>
      <c r="D5097" s="382">
        <v>1248350.46</v>
      </c>
    </row>
    <row r="5098" spans="1:4" s="380" customFormat="1" ht="12.75" x14ac:dyDescent="0.2">
      <c r="A5098" s="380">
        <v>21112</v>
      </c>
      <c r="B5098" s="380" t="s">
        <v>11157</v>
      </c>
      <c r="C5098" s="380" t="s">
        <v>6446</v>
      </c>
      <c r="D5098" s="381">
        <v>210.85</v>
      </c>
    </row>
    <row r="5099" spans="1:4" s="380" customFormat="1" ht="12.75" x14ac:dyDescent="0.2">
      <c r="A5099" s="380">
        <v>10228</v>
      </c>
      <c r="B5099" s="380" t="s">
        <v>11158</v>
      </c>
      <c r="C5099" s="380" t="s">
        <v>6446</v>
      </c>
      <c r="D5099" s="381">
        <v>244.95</v>
      </c>
    </row>
    <row r="5100" spans="1:4" s="380" customFormat="1" ht="12.75" x14ac:dyDescent="0.2">
      <c r="A5100" s="380">
        <v>11781</v>
      </c>
      <c r="B5100" s="380" t="s">
        <v>11159</v>
      </c>
      <c r="C5100" s="380" t="s">
        <v>6446</v>
      </c>
      <c r="D5100" s="381">
        <v>198.44</v>
      </c>
    </row>
    <row r="5101" spans="1:4" s="380" customFormat="1" ht="12.75" x14ac:dyDescent="0.2">
      <c r="A5101" s="380">
        <v>37588</v>
      </c>
      <c r="B5101" s="380" t="s">
        <v>15207</v>
      </c>
      <c r="C5101" s="380" t="s">
        <v>6446</v>
      </c>
      <c r="D5101" s="381">
        <v>51.26</v>
      </c>
    </row>
    <row r="5102" spans="1:4" s="380" customFormat="1" ht="12.75" x14ac:dyDescent="0.2">
      <c r="A5102" s="380">
        <v>11746</v>
      </c>
      <c r="B5102" s="380" t="s">
        <v>11160</v>
      </c>
      <c r="C5102" s="380" t="s">
        <v>6446</v>
      </c>
      <c r="D5102" s="381">
        <v>63.45</v>
      </c>
    </row>
    <row r="5103" spans="1:4" s="380" customFormat="1" ht="12.75" x14ac:dyDescent="0.2">
      <c r="A5103" s="380">
        <v>11751</v>
      </c>
      <c r="B5103" s="380" t="s">
        <v>11161</v>
      </c>
      <c r="C5103" s="380" t="s">
        <v>6446</v>
      </c>
      <c r="D5103" s="381">
        <v>113.96</v>
      </c>
    </row>
    <row r="5104" spans="1:4" s="380" customFormat="1" ht="12.75" x14ac:dyDescent="0.2">
      <c r="A5104" s="380">
        <v>11750</v>
      </c>
      <c r="B5104" s="380" t="s">
        <v>11162</v>
      </c>
      <c r="C5104" s="380" t="s">
        <v>6446</v>
      </c>
      <c r="D5104" s="381">
        <v>94.57</v>
      </c>
    </row>
    <row r="5105" spans="1:4" s="380" customFormat="1" ht="12.75" x14ac:dyDescent="0.2">
      <c r="A5105" s="380">
        <v>11748</v>
      </c>
      <c r="B5105" s="380" t="s">
        <v>11163</v>
      </c>
      <c r="C5105" s="380" t="s">
        <v>6446</v>
      </c>
      <c r="D5105" s="381">
        <v>40.72</v>
      </c>
    </row>
    <row r="5106" spans="1:4" s="380" customFormat="1" ht="12.75" x14ac:dyDescent="0.2">
      <c r="A5106" s="380">
        <v>11747</v>
      </c>
      <c r="B5106" s="380" t="s">
        <v>11164</v>
      </c>
      <c r="C5106" s="380" t="s">
        <v>6446</v>
      </c>
      <c r="D5106" s="381">
        <v>175.73</v>
      </c>
    </row>
    <row r="5107" spans="1:4" s="380" customFormat="1" ht="12.75" x14ac:dyDescent="0.2">
      <c r="A5107" s="380">
        <v>11749</v>
      </c>
      <c r="B5107" s="380" t="s">
        <v>11165</v>
      </c>
      <c r="C5107" s="380" t="s">
        <v>6446</v>
      </c>
      <c r="D5107" s="381">
        <v>47</v>
      </c>
    </row>
    <row r="5108" spans="1:4" s="380" customFormat="1" ht="12.75" x14ac:dyDescent="0.2">
      <c r="A5108" s="380">
        <v>10236</v>
      </c>
      <c r="B5108" s="380" t="s">
        <v>11166</v>
      </c>
      <c r="C5108" s="380" t="s">
        <v>6446</v>
      </c>
      <c r="D5108" s="381">
        <v>109.99</v>
      </c>
    </row>
    <row r="5109" spans="1:4" s="380" customFormat="1" ht="12.75" x14ac:dyDescent="0.2">
      <c r="A5109" s="380">
        <v>10233</v>
      </c>
      <c r="B5109" s="380" t="s">
        <v>11167</v>
      </c>
      <c r="C5109" s="380" t="s">
        <v>6446</v>
      </c>
      <c r="D5109" s="381">
        <v>103.07</v>
      </c>
    </row>
    <row r="5110" spans="1:4" s="380" customFormat="1" ht="12.75" x14ac:dyDescent="0.2">
      <c r="A5110" s="380">
        <v>10234</v>
      </c>
      <c r="B5110" s="380" t="s">
        <v>11168</v>
      </c>
      <c r="C5110" s="380" t="s">
        <v>6446</v>
      </c>
      <c r="D5110" s="381">
        <v>64.930000000000007</v>
      </c>
    </row>
    <row r="5111" spans="1:4" s="380" customFormat="1" ht="12.75" x14ac:dyDescent="0.2">
      <c r="A5111" s="380">
        <v>10231</v>
      </c>
      <c r="B5111" s="380" t="s">
        <v>11169</v>
      </c>
      <c r="C5111" s="380" t="s">
        <v>6446</v>
      </c>
      <c r="D5111" s="381">
        <v>297.74</v>
      </c>
    </row>
    <row r="5112" spans="1:4" s="380" customFormat="1" ht="12.75" x14ac:dyDescent="0.2">
      <c r="A5112" s="380">
        <v>10232</v>
      </c>
      <c r="B5112" s="380" t="s">
        <v>11170</v>
      </c>
      <c r="C5112" s="380" t="s">
        <v>6446</v>
      </c>
      <c r="D5112" s="381">
        <v>166.61</v>
      </c>
    </row>
    <row r="5113" spans="1:4" s="380" customFormat="1" ht="12.75" x14ac:dyDescent="0.2">
      <c r="A5113" s="380">
        <v>10229</v>
      </c>
      <c r="B5113" s="380" t="s">
        <v>11171</v>
      </c>
      <c r="C5113" s="380" t="s">
        <v>6446</v>
      </c>
      <c r="D5113" s="381">
        <v>58.72</v>
      </c>
    </row>
    <row r="5114" spans="1:4" s="380" customFormat="1" ht="12.75" x14ac:dyDescent="0.2">
      <c r="A5114" s="380">
        <v>10235</v>
      </c>
      <c r="B5114" s="380" t="s">
        <v>11172</v>
      </c>
      <c r="C5114" s="380" t="s">
        <v>6446</v>
      </c>
      <c r="D5114" s="381">
        <v>408.17</v>
      </c>
    </row>
    <row r="5115" spans="1:4" s="380" customFormat="1" ht="12.75" x14ac:dyDescent="0.2">
      <c r="A5115" s="380">
        <v>10230</v>
      </c>
      <c r="B5115" s="380" t="s">
        <v>11173</v>
      </c>
      <c r="C5115" s="380" t="s">
        <v>6446</v>
      </c>
      <c r="D5115" s="381">
        <v>718.35</v>
      </c>
    </row>
    <row r="5116" spans="1:4" s="380" customFormat="1" ht="12.75" x14ac:dyDescent="0.2">
      <c r="A5116" s="380">
        <v>10409</v>
      </c>
      <c r="B5116" s="380" t="s">
        <v>11174</v>
      </c>
      <c r="C5116" s="380" t="s">
        <v>6446</v>
      </c>
      <c r="D5116" s="381">
        <v>213.41</v>
      </c>
    </row>
    <row r="5117" spans="1:4" s="380" customFormat="1" ht="12.75" x14ac:dyDescent="0.2">
      <c r="A5117" s="380">
        <v>10411</v>
      </c>
      <c r="B5117" s="380" t="s">
        <v>11175</v>
      </c>
      <c r="C5117" s="380" t="s">
        <v>6446</v>
      </c>
      <c r="D5117" s="381">
        <v>190.96</v>
      </c>
    </row>
    <row r="5118" spans="1:4" s="380" customFormat="1" ht="12.75" x14ac:dyDescent="0.2">
      <c r="A5118" s="380">
        <v>10404</v>
      </c>
      <c r="B5118" s="380" t="s">
        <v>11176</v>
      </c>
      <c r="C5118" s="380" t="s">
        <v>6446</v>
      </c>
      <c r="D5118" s="381">
        <v>77.44</v>
      </c>
    </row>
    <row r="5119" spans="1:4" s="380" customFormat="1" ht="12.75" x14ac:dyDescent="0.2">
      <c r="A5119" s="380">
        <v>10410</v>
      </c>
      <c r="B5119" s="380" t="s">
        <v>11177</v>
      </c>
      <c r="C5119" s="380" t="s">
        <v>6446</v>
      </c>
      <c r="D5119" s="381">
        <v>127.56</v>
      </c>
    </row>
    <row r="5120" spans="1:4" s="380" customFormat="1" ht="12.75" x14ac:dyDescent="0.2">
      <c r="A5120" s="380">
        <v>10405</v>
      </c>
      <c r="B5120" s="380" t="s">
        <v>11178</v>
      </c>
      <c r="C5120" s="380" t="s">
        <v>6446</v>
      </c>
      <c r="D5120" s="381">
        <v>427.57</v>
      </c>
    </row>
    <row r="5121" spans="1:4" s="380" customFormat="1" ht="12.75" x14ac:dyDescent="0.2">
      <c r="A5121" s="380">
        <v>10408</v>
      </c>
      <c r="B5121" s="380" t="s">
        <v>11179</v>
      </c>
      <c r="C5121" s="380" t="s">
        <v>6446</v>
      </c>
      <c r="D5121" s="381">
        <v>298.99</v>
      </c>
    </row>
    <row r="5122" spans="1:4" s="380" customFormat="1" ht="12.75" x14ac:dyDescent="0.2">
      <c r="A5122" s="380">
        <v>10412</v>
      </c>
      <c r="B5122" s="380" t="s">
        <v>11180</v>
      </c>
      <c r="C5122" s="380" t="s">
        <v>6446</v>
      </c>
      <c r="D5122" s="381">
        <v>93.85</v>
      </c>
    </row>
    <row r="5123" spans="1:4" s="380" customFormat="1" ht="12.75" x14ac:dyDescent="0.2">
      <c r="A5123" s="380">
        <v>10406</v>
      </c>
      <c r="B5123" s="380" t="s">
        <v>11181</v>
      </c>
      <c r="C5123" s="380" t="s">
        <v>6446</v>
      </c>
      <c r="D5123" s="381">
        <v>590.55999999999995</v>
      </c>
    </row>
    <row r="5124" spans="1:4" s="380" customFormat="1" ht="12.75" x14ac:dyDescent="0.2">
      <c r="A5124" s="380">
        <v>10407</v>
      </c>
      <c r="B5124" s="380" t="s">
        <v>11182</v>
      </c>
      <c r="C5124" s="380" t="s">
        <v>6446</v>
      </c>
      <c r="D5124" s="381">
        <v>915.97</v>
      </c>
    </row>
    <row r="5125" spans="1:4" s="380" customFormat="1" ht="12.75" x14ac:dyDescent="0.2">
      <c r="A5125" s="380">
        <v>10416</v>
      </c>
      <c r="B5125" s="380" t="s">
        <v>11183</v>
      </c>
      <c r="C5125" s="380" t="s">
        <v>6446</v>
      </c>
      <c r="D5125" s="381">
        <v>113.61</v>
      </c>
    </row>
    <row r="5126" spans="1:4" s="380" customFormat="1" ht="12.75" x14ac:dyDescent="0.2">
      <c r="A5126" s="380">
        <v>10419</v>
      </c>
      <c r="B5126" s="380" t="s">
        <v>11184</v>
      </c>
      <c r="C5126" s="380" t="s">
        <v>6446</v>
      </c>
      <c r="D5126" s="381">
        <v>98.62</v>
      </c>
    </row>
    <row r="5127" spans="1:4" s="380" customFormat="1" ht="12.75" x14ac:dyDescent="0.2">
      <c r="A5127" s="380">
        <v>21092</v>
      </c>
      <c r="B5127" s="380" t="s">
        <v>11185</v>
      </c>
      <c r="C5127" s="380" t="s">
        <v>6446</v>
      </c>
      <c r="D5127" s="381">
        <v>56.38</v>
      </c>
    </row>
    <row r="5128" spans="1:4" s="380" customFormat="1" ht="12.75" x14ac:dyDescent="0.2">
      <c r="A5128" s="380">
        <v>10418</v>
      </c>
      <c r="B5128" s="380" t="s">
        <v>11186</v>
      </c>
      <c r="C5128" s="380" t="s">
        <v>6446</v>
      </c>
      <c r="D5128" s="381">
        <v>65.73</v>
      </c>
    </row>
    <row r="5129" spans="1:4" s="380" customFormat="1" ht="12.75" x14ac:dyDescent="0.2">
      <c r="A5129" s="380">
        <v>12657</v>
      </c>
      <c r="B5129" s="380" t="s">
        <v>11187</v>
      </c>
      <c r="C5129" s="380" t="s">
        <v>6446</v>
      </c>
      <c r="D5129" s="381">
        <v>265.27</v>
      </c>
    </row>
    <row r="5130" spans="1:4" s="380" customFormat="1" ht="12.75" x14ac:dyDescent="0.2">
      <c r="A5130" s="380">
        <v>10417</v>
      </c>
      <c r="B5130" s="380" t="s">
        <v>11188</v>
      </c>
      <c r="C5130" s="380" t="s">
        <v>6446</v>
      </c>
      <c r="D5130" s="381">
        <v>165.54</v>
      </c>
    </row>
    <row r="5131" spans="1:4" s="380" customFormat="1" ht="12.75" x14ac:dyDescent="0.2">
      <c r="A5131" s="380">
        <v>10413</v>
      </c>
      <c r="B5131" s="380" t="s">
        <v>11189</v>
      </c>
      <c r="C5131" s="380" t="s">
        <v>6446</v>
      </c>
      <c r="D5131" s="381">
        <v>60.16</v>
      </c>
    </row>
    <row r="5132" spans="1:4" s="380" customFormat="1" ht="12.75" x14ac:dyDescent="0.2">
      <c r="A5132" s="380">
        <v>10414</v>
      </c>
      <c r="B5132" s="380" t="s">
        <v>11190</v>
      </c>
      <c r="C5132" s="380" t="s">
        <v>6446</v>
      </c>
      <c r="D5132" s="381">
        <v>362.24</v>
      </c>
    </row>
    <row r="5133" spans="1:4" s="380" customFormat="1" ht="12.75" x14ac:dyDescent="0.2">
      <c r="A5133" s="380">
        <v>10415</v>
      </c>
      <c r="B5133" s="380" t="s">
        <v>11191</v>
      </c>
      <c r="C5133" s="380" t="s">
        <v>6446</v>
      </c>
      <c r="D5133" s="381">
        <v>628.69000000000005</v>
      </c>
    </row>
    <row r="5134" spans="1:4" s="380" customFormat="1" ht="12.75" x14ac:dyDescent="0.2">
      <c r="A5134" s="380">
        <v>38643</v>
      </c>
      <c r="B5134" s="380" t="s">
        <v>11192</v>
      </c>
      <c r="C5134" s="380" t="s">
        <v>6446</v>
      </c>
      <c r="D5134" s="381">
        <v>40.729999999999997</v>
      </c>
    </row>
    <row r="5135" spans="1:4" s="380" customFormat="1" ht="12.75" x14ac:dyDescent="0.2">
      <c r="A5135" s="380">
        <v>6157</v>
      </c>
      <c r="B5135" s="380" t="s">
        <v>11193</v>
      </c>
      <c r="C5135" s="380" t="s">
        <v>6446</v>
      </c>
      <c r="D5135" s="381">
        <v>55.65</v>
      </c>
    </row>
    <row r="5136" spans="1:4" s="380" customFormat="1" ht="12.75" x14ac:dyDescent="0.2">
      <c r="A5136" s="380">
        <v>6152</v>
      </c>
      <c r="B5136" s="380" t="s">
        <v>11194</v>
      </c>
      <c r="C5136" s="380" t="s">
        <v>6446</v>
      </c>
      <c r="D5136" s="381">
        <v>3.43</v>
      </c>
    </row>
    <row r="5137" spans="1:4" s="380" customFormat="1" ht="12.75" x14ac:dyDescent="0.2">
      <c r="A5137" s="380">
        <v>6158</v>
      </c>
      <c r="B5137" s="380" t="s">
        <v>11195</v>
      </c>
      <c r="C5137" s="380" t="s">
        <v>6446</v>
      </c>
      <c r="D5137" s="381">
        <v>4.1399999999999997</v>
      </c>
    </row>
    <row r="5138" spans="1:4" s="380" customFormat="1" ht="12.75" x14ac:dyDescent="0.2">
      <c r="A5138" s="380">
        <v>6153</v>
      </c>
      <c r="B5138" s="380" t="s">
        <v>11196</v>
      </c>
      <c r="C5138" s="380" t="s">
        <v>6446</v>
      </c>
      <c r="D5138" s="381">
        <v>3.22</v>
      </c>
    </row>
    <row r="5139" spans="1:4" s="380" customFormat="1" ht="12.75" x14ac:dyDescent="0.2">
      <c r="A5139" s="380">
        <v>6156</v>
      </c>
      <c r="B5139" s="380" t="s">
        <v>11197</v>
      </c>
      <c r="C5139" s="380" t="s">
        <v>6446</v>
      </c>
      <c r="D5139" s="381">
        <v>4.09</v>
      </c>
    </row>
    <row r="5140" spans="1:4" s="380" customFormat="1" ht="12.75" x14ac:dyDescent="0.2">
      <c r="A5140" s="380">
        <v>6154</v>
      </c>
      <c r="B5140" s="380" t="s">
        <v>11198</v>
      </c>
      <c r="C5140" s="380" t="s">
        <v>6446</v>
      </c>
      <c r="D5140" s="381">
        <v>7.7</v>
      </c>
    </row>
    <row r="5141" spans="1:4" s="380" customFormat="1" ht="12.75" x14ac:dyDescent="0.2">
      <c r="A5141" s="380">
        <v>6155</v>
      </c>
      <c r="B5141" s="380" t="s">
        <v>11199</v>
      </c>
      <c r="C5141" s="380" t="s">
        <v>6446</v>
      </c>
      <c r="D5141" s="381">
        <v>15.92</v>
      </c>
    </row>
    <row r="5142" spans="1:4" s="380" customFormat="1" ht="12.75" x14ac:dyDescent="0.2">
      <c r="A5142" s="380">
        <v>43595</v>
      </c>
      <c r="B5142" s="380" t="s">
        <v>13244</v>
      </c>
      <c r="C5142" s="380" t="s">
        <v>6446</v>
      </c>
      <c r="D5142" s="381">
        <v>17.59</v>
      </c>
    </row>
    <row r="5143" spans="1:4" s="380" customFormat="1" ht="12.75" x14ac:dyDescent="0.2">
      <c r="A5143" s="380">
        <v>43596</v>
      </c>
      <c r="B5143" s="380" t="s">
        <v>13245</v>
      </c>
      <c r="C5143" s="380" t="s">
        <v>6446</v>
      </c>
      <c r="D5143" s="381">
        <v>20.329999999999998</v>
      </c>
    </row>
    <row r="5144" spans="1:4" s="380" customFormat="1" ht="12.75" x14ac:dyDescent="0.2">
      <c r="A5144" s="380">
        <v>38108</v>
      </c>
      <c r="B5144" s="380" t="s">
        <v>11200</v>
      </c>
      <c r="C5144" s="380" t="s">
        <v>6446</v>
      </c>
      <c r="D5144" s="381">
        <v>46.35</v>
      </c>
    </row>
    <row r="5145" spans="1:4" s="380" customFormat="1" ht="12.75" x14ac:dyDescent="0.2">
      <c r="A5145" s="380">
        <v>38087</v>
      </c>
      <c r="B5145" s="380" t="s">
        <v>11201</v>
      </c>
      <c r="C5145" s="380" t="s">
        <v>6446</v>
      </c>
      <c r="D5145" s="381">
        <v>59.61</v>
      </c>
    </row>
    <row r="5146" spans="1:4" s="380" customFormat="1" ht="12.75" x14ac:dyDescent="0.2">
      <c r="A5146" s="380">
        <v>38109</v>
      </c>
      <c r="B5146" s="380" t="s">
        <v>11202</v>
      </c>
      <c r="C5146" s="380" t="s">
        <v>6446</v>
      </c>
      <c r="D5146" s="381">
        <v>74.08</v>
      </c>
    </row>
    <row r="5147" spans="1:4" s="380" customFormat="1" ht="12.75" x14ac:dyDescent="0.2">
      <c r="A5147" s="380">
        <v>38088</v>
      </c>
      <c r="B5147" s="380" t="s">
        <v>11203</v>
      </c>
      <c r="C5147" s="380" t="s">
        <v>6446</v>
      </c>
      <c r="D5147" s="381">
        <v>77.89</v>
      </c>
    </row>
    <row r="5148" spans="1:4" s="380" customFormat="1" ht="12.75" x14ac:dyDescent="0.2">
      <c r="A5148" s="380">
        <v>38110</v>
      </c>
      <c r="B5148" s="380" t="s">
        <v>11204</v>
      </c>
      <c r="C5148" s="380" t="s">
        <v>6446</v>
      </c>
      <c r="D5148" s="381">
        <v>28.49</v>
      </c>
    </row>
    <row r="5149" spans="1:4" s="380" customFormat="1" ht="12.75" x14ac:dyDescent="0.2">
      <c r="A5149" s="380">
        <v>38089</v>
      </c>
      <c r="B5149" s="380" t="s">
        <v>11205</v>
      </c>
      <c r="C5149" s="380" t="s">
        <v>6446</v>
      </c>
      <c r="D5149" s="381">
        <v>49.65</v>
      </c>
    </row>
    <row r="5150" spans="1:4" s="380" customFormat="1" ht="12.75" x14ac:dyDescent="0.2">
      <c r="A5150" s="380">
        <v>38111</v>
      </c>
      <c r="B5150" s="380" t="s">
        <v>11206</v>
      </c>
      <c r="C5150" s="380" t="s">
        <v>6446</v>
      </c>
      <c r="D5150" s="381">
        <v>31.87</v>
      </c>
    </row>
    <row r="5151" spans="1:4" s="380" customFormat="1" ht="12.75" x14ac:dyDescent="0.2">
      <c r="A5151" s="380">
        <v>38090</v>
      </c>
      <c r="B5151" s="380" t="s">
        <v>11207</v>
      </c>
      <c r="C5151" s="380" t="s">
        <v>6446</v>
      </c>
      <c r="D5151" s="381">
        <v>51.32</v>
      </c>
    </row>
    <row r="5152" spans="1:4" s="380" customFormat="1" ht="12.75" x14ac:dyDescent="0.2">
      <c r="A5152" s="380">
        <v>13726</v>
      </c>
      <c r="B5152" s="380" t="s">
        <v>11208</v>
      </c>
      <c r="C5152" s="380" t="s">
        <v>6446</v>
      </c>
      <c r="D5152" s="382">
        <v>79770.399999999994</v>
      </c>
    </row>
    <row r="5153" spans="1:4" s="380" customFormat="1" ht="12.75" x14ac:dyDescent="0.2">
      <c r="A5153" s="380">
        <v>38400</v>
      </c>
      <c r="B5153" s="380" t="s">
        <v>11209</v>
      </c>
      <c r="C5153" s="380" t="s">
        <v>6446</v>
      </c>
      <c r="D5153" s="381">
        <v>19.18</v>
      </c>
    </row>
    <row r="5154" spans="1:4" s="380" customFormat="1" ht="12.75" x14ac:dyDescent="0.2">
      <c r="A5154" s="380">
        <v>12627</v>
      </c>
      <c r="B5154" s="380" t="s">
        <v>11210</v>
      </c>
      <c r="C5154" s="380" t="s">
        <v>6446</v>
      </c>
      <c r="D5154" s="381">
        <v>0.52</v>
      </c>
    </row>
    <row r="5155" spans="1:4" s="380" customFormat="1" ht="12.75" x14ac:dyDescent="0.2">
      <c r="A5155" s="380">
        <v>39996</v>
      </c>
      <c r="B5155" s="380" t="s">
        <v>11211</v>
      </c>
      <c r="C5155" s="380" t="s">
        <v>6465</v>
      </c>
      <c r="D5155" s="381">
        <v>4.05</v>
      </c>
    </row>
    <row r="5156" spans="1:4" s="380" customFormat="1" ht="12.75" x14ac:dyDescent="0.2">
      <c r="A5156" s="380">
        <v>10478</v>
      </c>
      <c r="B5156" s="380" t="s">
        <v>11212</v>
      </c>
      <c r="C5156" s="380" t="s">
        <v>6445</v>
      </c>
      <c r="D5156" s="381">
        <v>34.32</v>
      </c>
    </row>
    <row r="5157" spans="1:4" s="380" customFormat="1" ht="12.75" x14ac:dyDescent="0.2">
      <c r="A5157" s="380">
        <v>10475</v>
      </c>
      <c r="B5157" s="380" t="s">
        <v>11213</v>
      </c>
      <c r="C5157" s="380" t="s">
        <v>6445</v>
      </c>
      <c r="D5157" s="381">
        <v>30.19</v>
      </c>
    </row>
    <row r="5158" spans="1:4" s="380" customFormat="1" ht="12.75" x14ac:dyDescent="0.2">
      <c r="A5158" s="380">
        <v>10481</v>
      </c>
      <c r="B5158" s="380" t="s">
        <v>11214</v>
      </c>
      <c r="C5158" s="380" t="s">
        <v>6445</v>
      </c>
      <c r="D5158" s="381">
        <v>32.93</v>
      </c>
    </row>
    <row r="5159" spans="1:4" s="380" customFormat="1" ht="12.75" x14ac:dyDescent="0.2">
      <c r="A5159" s="380">
        <v>4031</v>
      </c>
      <c r="B5159" s="380" t="s">
        <v>11215</v>
      </c>
      <c r="C5159" s="380" t="s">
        <v>6447</v>
      </c>
      <c r="D5159" s="381">
        <v>25.59</v>
      </c>
    </row>
    <row r="5160" spans="1:4" s="380" customFormat="1" ht="12.75" x14ac:dyDescent="0.2">
      <c r="A5160" s="380">
        <v>4030</v>
      </c>
      <c r="B5160" s="380" t="s">
        <v>11216</v>
      </c>
      <c r="C5160" s="380" t="s">
        <v>6447</v>
      </c>
      <c r="D5160" s="381">
        <v>5.44</v>
      </c>
    </row>
    <row r="5161" spans="1:4" s="380" customFormat="1" ht="12.75" x14ac:dyDescent="0.2">
      <c r="A5161" s="380">
        <v>39399</v>
      </c>
      <c r="B5161" s="380" t="s">
        <v>11217</v>
      </c>
      <c r="C5161" s="380" t="s">
        <v>6446</v>
      </c>
      <c r="D5161" s="382">
        <v>1105.52</v>
      </c>
    </row>
    <row r="5162" spans="1:4" s="380" customFormat="1" ht="12.75" x14ac:dyDescent="0.2">
      <c r="A5162" s="380">
        <v>39400</v>
      </c>
      <c r="B5162" s="380" t="s">
        <v>11218</v>
      </c>
      <c r="C5162" s="380" t="s">
        <v>6446</v>
      </c>
      <c r="D5162" s="382">
        <v>1201.6500000000001</v>
      </c>
    </row>
    <row r="5163" spans="1:4" s="380" customFormat="1" ht="12.75" x14ac:dyDescent="0.2">
      <c r="A5163" s="380">
        <v>39401</v>
      </c>
      <c r="B5163" s="380" t="s">
        <v>11219</v>
      </c>
      <c r="C5163" s="380" t="s">
        <v>6446</v>
      </c>
      <c r="D5163" s="382">
        <v>1347.97</v>
      </c>
    </row>
    <row r="5164" spans="1:4" s="380" customFormat="1" ht="12.75" x14ac:dyDescent="0.2">
      <c r="A5164" s="380">
        <v>11652</v>
      </c>
      <c r="B5164" s="380" t="s">
        <v>11220</v>
      </c>
      <c r="C5164" s="380" t="s">
        <v>6446</v>
      </c>
      <c r="D5164" s="382">
        <v>2900</v>
      </c>
    </row>
    <row r="5165" spans="1:4" s="380" customFormat="1" ht="12.75" x14ac:dyDescent="0.2">
      <c r="A5165" s="380">
        <v>13896</v>
      </c>
      <c r="B5165" s="380" t="s">
        <v>11221</v>
      </c>
      <c r="C5165" s="380" t="s">
        <v>6446</v>
      </c>
      <c r="D5165" s="382">
        <v>2601.5500000000002</v>
      </c>
    </row>
    <row r="5166" spans="1:4" s="380" customFormat="1" ht="12.75" x14ac:dyDescent="0.2">
      <c r="A5166" s="380">
        <v>13475</v>
      </c>
      <c r="B5166" s="380" t="s">
        <v>11222</v>
      </c>
      <c r="C5166" s="380" t="s">
        <v>6446</v>
      </c>
      <c r="D5166" s="382">
        <v>3169</v>
      </c>
    </row>
    <row r="5167" spans="1:4" s="380" customFormat="1" ht="12.75" x14ac:dyDescent="0.2">
      <c r="A5167" s="380">
        <v>25971</v>
      </c>
      <c r="B5167" s="380" t="s">
        <v>11223</v>
      </c>
      <c r="C5167" s="380" t="s">
        <v>6446</v>
      </c>
      <c r="D5167" s="382">
        <v>4382347.25</v>
      </c>
    </row>
    <row r="5168" spans="1:4" s="380" customFormat="1" ht="12.75" x14ac:dyDescent="0.2">
      <c r="A5168" s="380">
        <v>25970</v>
      </c>
      <c r="B5168" s="380" t="s">
        <v>11224</v>
      </c>
      <c r="C5168" s="380" t="s">
        <v>6446</v>
      </c>
      <c r="D5168" s="382">
        <v>1844917.33</v>
      </c>
    </row>
    <row r="5169" spans="1:4" s="380" customFormat="1" ht="12.75" x14ac:dyDescent="0.2">
      <c r="A5169" s="380">
        <v>13476</v>
      </c>
      <c r="B5169" s="380" t="s">
        <v>11225</v>
      </c>
      <c r="C5169" s="380" t="s">
        <v>6446</v>
      </c>
      <c r="D5169" s="382">
        <v>1858286.42</v>
      </c>
    </row>
    <row r="5170" spans="1:4" s="380" customFormat="1" ht="12.75" x14ac:dyDescent="0.2">
      <c r="A5170" s="380">
        <v>10488</v>
      </c>
      <c r="B5170" s="380" t="s">
        <v>11226</v>
      </c>
      <c r="C5170" s="380" t="s">
        <v>6446</v>
      </c>
      <c r="D5170" s="382">
        <v>2251334</v>
      </c>
    </row>
    <row r="5171" spans="1:4" s="380" customFormat="1" ht="12.75" x14ac:dyDescent="0.2">
      <c r="A5171" s="380">
        <v>13606</v>
      </c>
      <c r="B5171" s="380" t="s">
        <v>11227</v>
      </c>
      <c r="C5171" s="380" t="s">
        <v>6446</v>
      </c>
      <c r="D5171" s="382">
        <v>1994649.72</v>
      </c>
    </row>
    <row r="5172" spans="1:4" s="380" customFormat="1" ht="12.75" x14ac:dyDescent="0.2">
      <c r="A5172" s="380">
        <v>10489</v>
      </c>
      <c r="B5172" s="380" t="s">
        <v>11228</v>
      </c>
      <c r="C5172" s="380" t="s">
        <v>6456</v>
      </c>
      <c r="D5172" s="381">
        <v>15.91</v>
      </c>
    </row>
    <row r="5173" spans="1:4" s="380" customFormat="1" ht="12.75" x14ac:dyDescent="0.2">
      <c r="A5173" s="380">
        <v>41073</v>
      </c>
      <c r="B5173" s="380" t="s">
        <v>11229</v>
      </c>
      <c r="C5173" s="380" t="s">
        <v>6627</v>
      </c>
      <c r="D5173" s="382">
        <v>2839.68</v>
      </c>
    </row>
    <row r="5174" spans="1:4" s="380" customFormat="1" ht="12.75" x14ac:dyDescent="0.2">
      <c r="A5174" s="380">
        <v>34391</v>
      </c>
      <c r="B5174" s="380" t="s">
        <v>11230</v>
      </c>
      <c r="C5174" s="380" t="s">
        <v>6447</v>
      </c>
      <c r="D5174" s="381">
        <v>465.89</v>
      </c>
    </row>
    <row r="5175" spans="1:4" s="380" customFormat="1" ht="12.75" x14ac:dyDescent="0.2">
      <c r="A5175" s="380">
        <v>10496</v>
      </c>
      <c r="B5175" s="380" t="s">
        <v>11231</v>
      </c>
      <c r="C5175" s="380" t="s">
        <v>6447</v>
      </c>
      <c r="D5175" s="381">
        <v>405.55</v>
      </c>
    </row>
    <row r="5176" spans="1:4" s="380" customFormat="1" ht="12.75" x14ac:dyDescent="0.2">
      <c r="A5176" s="380">
        <v>10497</v>
      </c>
      <c r="B5176" s="380" t="s">
        <v>11232</v>
      </c>
      <c r="C5176" s="380" t="s">
        <v>6447</v>
      </c>
      <c r="D5176" s="382">
        <v>1054.44</v>
      </c>
    </row>
    <row r="5177" spans="1:4" s="380" customFormat="1" ht="12.75" x14ac:dyDescent="0.2">
      <c r="A5177" s="380">
        <v>10504</v>
      </c>
      <c r="B5177" s="380" t="s">
        <v>11233</v>
      </c>
      <c r="C5177" s="380" t="s">
        <v>6447</v>
      </c>
      <c r="D5177" s="382">
        <v>1232.8800000000001</v>
      </c>
    </row>
    <row r="5178" spans="1:4" s="380" customFormat="1" ht="12.75" x14ac:dyDescent="0.2">
      <c r="A5178" s="380">
        <v>34390</v>
      </c>
      <c r="B5178" s="380" t="s">
        <v>11234</v>
      </c>
      <c r="C5178" s="380" t="s">
        <v>6447</v>
      </c>
      <c r="D5178" s="381">
        <v>363.37</v>
      </c>
    </row>
    <row r="5179" spans="1:4" s="380" customFormat="1" ht="12.75" x14ac:dyDescent="0.2">
      <c r="A5179" s="380">
        <v>34389</v>
      </c>
      <c r="B5179" s="380" t="s">
        <v>11235</v>
      </c>
      <c r="C5179" s="380" t="s">
        <v>6447</v>
      </c>
      <c r="D5179" s="381">
        <v>113.55</v>
      </c>
    </row>
    <row r="5180" spans="1:4" s="380" customFormat="1" ht="12.75" x14ac:dyDescent="0.2">
      <c r="A5180" s="380">
        <v>34388</v>
      </c>
      <c r="B5180" s="380" t="s">
        <v>11236</v>
      </c>
      <c r="C5180" s="380" t="s">
        <v>6447</v>
      </c>
      <c r="D5180" s="381">
        <v>161.38</v>
      </c>
    </row>
    <row r="5181" spans="1:4" s="380" customFormat="1" ht="12.75" x14ac:dyDescent="0.2">
      <c r="A5181" s="380">
        <v>34387</v>
      </c>
      <c r="B5181" s="380" t="s">
        <v>11237</v>
      </c>
      <c r="C5181" s="380" t="s">
        <v>6447</v>
      </c>
      <c r="D5181" s="381">
        <v>261.98</v>
      </c>
    </row>
    <row r="5182" spans="1:4" s="380" customFormat="1" ht="12.75" x14ac:dyDescent="0.2">
      <c r="A5182" s="380">
        <v>11188</v>
      </c>
      <c r="B5182" s="380" t="s">
        <v>11238</v>
      </c>
      <c r="C5182" s="380" t="s">
        <v>6447</v>
      </c>
      <c r="D5182" s="381">
        <v>129.77000000000001</v>
      </c>
    </row>
    <row r="5183" spans="1:4" s="380" customFormat="1" ht="12.75" x14ac:dyDescent="0.2">
      <c r="A5183" s="380">
        <v>11189</v>
      </c>
      <c r="B5183" s="380" t="s">
        <v>11239</v>
      </c>
      <c r="C5183" s="380" t="s">
        <v>6447</v>
      </c>
      <c r="D5183" s="381">
        <v>194.66</v>
      </c>
    </row>
    <row r="5184" spans="1:4" s="380" customFormat="1" ht="12.75" x14ac:dyDescent="0.2">
      <c r="A5184" s="380">
        <v>21107</v>
      </c>
      <c r="B5184" s="380" t="s">
        <v>11240</v>
      </c>
      <c r="C5184" s="380" t="s">
        <v>6447</v>
      </c>
      <c r="D5184" s="381">
        <v>140.08000000000001</v>
      </c>
    </row>
    <row r="5185" spans="1:4" s="380" customFormat="1" ht="12.75" x14ac:dyDescent="0.2">
      <c r="A5185" s="380">
        <v>34386</v>
      </c>
      <c r="B5185" s="380" t="s">
        <v>11241</v>
      </c>
      <c r="C5185" s="380" t="s">
        <v>6447</v>
      </c>
      <c r="D5185" s="381">
        <v>243.33</v>
      </c>
    </row>
    <row r="5186" spans="1:4" s="380" customFormat="1" ht="12.75" x14ac:dyDescent="0.2">
      <c r="A5186" s="380">
        <v>10490</v>
      </c>
      <c r="B5186" s="380" t="s">
        <v>11242</v>
      </c>
      <c r="C5186" s="380" t="s">
        <v>6447</v>
      </c>
      <c r="D5186" s="381">
        <v>73</v>
      </c>
    </row>
    <row r="5187" spans="1:4" s="380" customFormat="1" ht="12.75" x14ac:dyDescent="0.2">
      <c r="A5187" s="380">
        <v>10492</v>
      </c>
      <c r="B5187" s="380" t="s">
        <v>11243</v>
      </c>
      <c r="C5187" s="380" t="s">
        <v>6447</v>
      </c>
      <c r="D5187" s="381">
        <v>97.33</v>
      </c>
    </row>
    <row r="5188" spans="1:4" s="380" customFormat="1" ht="12.75" x14ac:dyDescent="0.2">
      <c r="A5188" s="380">
        <v>10493</v>
      </c>
      <c r="B5188" s="380" t="s">
        <v>11244</v>
      </c>
      <c r="C5188" s="380" t="s">
        <v>6447</v>
      </c>
      <c r="D5188" s="381">
        <v>113.55</v>
      </c>
    </row>
    <row r="5189" spans="1:4" s="380" customFormat="1" ht="12.75" x14ac:dyDescent="0.2">
      <c r="A5189" s="380">
        <v>10491</v>
      </c>
      <c r="B5189" s="380" t="s">
        <v>11245</v>
      </c>
      <c r="C5189" s="380" t="s">
        <v>6447</v>
      </c>
      <c r="D5189" s="381">
        <v>137.88</v>
      </c>
    </row>
    <row r="5190" spans="1:4" s="380" customFormat="1" ht="12.75" x14ac:dyDescent="0.2">
      <c r="A5190" s="380">
        <v>34385</v>
      </c>
      <c r="B5190" s="380" t="s">
        <v>11246</v>
      </c>
      <c r="C5190" s="380" t="s">
        <v>6447</v>
      </c>
      <c r="D5190" s="381">
        <v>201.15</v>
      </c>
    </row>
    <row r="5191" spans="1:4" s="380" customFormat="1" ht="12.75" x14ac:dyDescent="0.2">
      <c r="A5191" s="380">
        <v>10499</v>
      </c>
      <c r="B5191" s="380" t="s">
        <v>11247</v>
      </c>
      <c r="C5191" s="380" t="s">
        <v>6447</v>
      </c>
      <c r="D5191" s="381">
        <v>81.11</v>
      </c>
    </row>
    <row r="5192" spans="1:4" s="380" customFormat="1" ht="12.75" x14ac:dyDescent="0.2">
      <c r="A5192" s="380">
        <v>34384</v>
      </c>
      <c r="B5192" s="380" t="s">
        <v>11248</v>
      </c>
      <c r="C5192" s="380" t="s">
        <v>6447</v>
      </c>
      <c r="D5192" s="381">
        <v>243.33</v>
      </c>
    </row>
    <row r="5193" spans="1:4" s="380" customFormat="1" ht="12.75" x14ac:dyDescent="0.2">
      <c r="A5193" s="380">
        <v>11185</v>
      </c>
      <c r="B5193" s="380" t="s">
        <v>11249</v>
      </c>
      <c r="C5193" s="380" t="s">
        <v>6447</v>
      </c>
      <c r="D5193" s="381">
        <v>251.44</v>
      </c>
    </row>
    <row r="5194" spans="1:4" s="380" customFormat="1" ht="12.75" x14ac:dyDescent="0.2">
      <c r="A5194" s="380">
        <v>10507</v>
      </c>
      <c r="B5194" s="380" t="s">
        <v>11250</v>
      </c>
      <c r="C5194" s="380" t="s">
        <v>6447</v>
      </c>
      <c r="D5194" s="381">
        <v>204.18</v>
      </c>
    </row>
    <row r="5195" spans="1:4" s="380" customFormat="1" ht="12.75" x14ac:dyDescent="0.2">
      <c r="A5195" s="380">
        <v>10505</v>
      </c>
      <c r="B5195" s="380" t="s">
        <v>11251</v>
      </c>
      <c r="C5195" s="380" t="s">
        <v>6447</v>
      </c>
      <c r="D5195" s="381">
        <v>120.48</v>
      </c>
    </row>
    <row r="5196" spans="1:4" s="380" customFormat="1" ht="12.75" x14ac:dyDescent="0.2">
      <c r="A5196" s="380">
        <v>10506</v>
      </c>
      <c r="B5196" s="380" t="s">
        <v>11252</v>
      </c>
      <c r="C5196" s="380" t="s">
        <v>6447</v>
      </c>
      <c r="D5196" s="381">
        <v>157.28</v>
      </c>
    </row>
    <row r="5197" spans="1:4" s="380" customFormat="1" ht="12.75" x14ac:dyDescent="0.2">
      <c r="A5197" s="380">
        <v>5031</v>
      </c>
      <c r="B5197" s="380" t="s">
        <v>11253</v>
      </c>
      <c r="C5197" s="380" t="s">
        <v>6447</v>
      </c>
      <c r="D5197" s="381">
        <v>220.85</v>
      </c>
    </row>
    <row r="5198" spans="1:4" s="380" customFormat="1" ht="12.75" x14ac:dyDescent="0.2">
      <c r="A5198" s="380">
        <v>10502</v>
      </c>
      <c r="B5198" s="380" t="s">
        <v>11254</v>
      </c>
      <c r="C5198" s="380" t="s">
        <v>6447</v>
      </c>
      <c r="D5198" s="381">
        <v>257.33999999999997</v>
      </c>
    </row>
    <row r="5199" spans="1:4" s="380" customFormat="1" ht="12.75" x14ac:dyDescent="0.2">
      <c r="A5199" s="380">
        <v>10501</v>
      </c>
      <c r="B5199" s="380" t="s">
        <v>11255</v>
      </c>
      <c r="C5199" s="380" t="s">
        <v>6447</v>
      </c>
      <c r="D5199" s="381">
        <v>145.38999999999999</v>
      </c>
    </row>
    <row r="5200" spans="1:4" s="380" customFormat="1" ht="12.75" x14ac:dyDescent="0.2">
      <c r="A5200" s="380">
        <v>10503</v>
      </c>
      <c r="B5200" s="380" t="s">
        <v>11256</v>
      </c>
      <c r="C5200" s="380" t="s">
        <v>6447</v>
      </c>
      <c r="D5200" s="381">
        <v>196.42</v>
      </c>
    </row>
    <row r="5201" spans="1:4" s="380" customFormat="1" ht="12.75" x14ac:dyDescent="0.2">
      <c r="A5201" s="380">
        <v>4500</v>
      </c>
      <c r="B5201" s="380" t="s">
        <v>11257</v>
      </c>
      <c r="C5201" s="380" t="s">
        <v>6465</v>
      </c>
      <c r="D5201" s="381">
        <v>16.09</v>
      </c>
    </row>
    <row r="5202" spans="1:4" s="380" customFormat="1" ht="12.75" x14ac:dyDescent="0.2">
      <c r="A5202" s="380">
        <v>4448</v>
      </c>
      <c r="B5202" s="380" t="s">
        <v>11258</v>
      </c>
      <c r="C5202" s="380" t="s">
        <v>6465</v>
      </c>
      <c r="D5202" s="381">
        <v>22.1</v>
      </c>
    </row>
    <row r="5203" spans="1:4" s="380" customFormat="1" ht="12.75" x14ac:dyDescent="0.2">
      <c r="A5203" s="380">
        <v>20213</v>
      </c>
      <c r="B5203" s="380" t="s">
        <v>13246</v>
      </c>
      <c r="C5203" s="380" t="s">
        <v>6465</v>
      </c>
      <c r="D5203" s="381">
        <v>28.6</v>
      </c>
    </row>
    <row r="5204" spans="1:4" s="380" customFormat="1" ht="12.75" x14ac:dyDescent="0.2">
      <c r="A5204" s="380">
        <v>20211</v>
      </c>
      <c r="B5204" s="380" t="s">
        <v>13247</v>
      </c>
      <c r="C5204" s="380" t="s">
        <v>6465</v>
      </c>
      <c r="D5204" s="381">
        <v>37.869999999999997</v>
      </c>
    </row>
    <row r="5205" spans="1:4" s="380" customFormat="1" ht="12.75" x14ac:dyDescent="0.2">
      <c r="A5205" s="380">
        <v>40270</v>
      </c>
      <c r="B5205" s="380" t="s">
        <v>11259</v>
      </c>
      <c r="C5205" s="380" t="s">
        <v>6465</v>
      </c>
      <c r="D5205" s="381">
        <v>93.93</v>
      </c>
    </row>
    <row r="5206" spans="1:4" s="380" customFormat="1" ht="12.75" x14ac:dyDescent="0.2">
      <c r="A5206" s="380">
        <v>4425</v>
      </c>
      <c r="B5206" s="380" t="s">
        <v>13248</v>
      </c>
      <c r="C5206" s="380" t="s">
        <v>6465</v>
      </c>
      <c r="D5206" s="381">
        <v>31.3</v>
      </c>
    </row>
    <row r="5207" spans="1:4" s="380" customFormat="1" ht="12.75" x14ac:dyDescent="0.2">
      <c r="A5207" s="380">
        <v>4472</v>
      </c>
      <c r="B5207" s="380" t="s">
        <v>13249</v>
      </c>
      <c r="C5207" s="380" t="s">
        <v>6465</v>
      </c>
      <c r="D5207" s="381">
        <v>39.1</v>
      </c>
    </row>
    <row r="5208" spans="1:4" s="380" customFormat="1" ht="12.75" x14ac:dyDescent="0.2">
      <c r="A5208" s="380">
        <v>35272</v>
      </c>
      <c r="B5208" s="380" t="s">
        <v>13250</v>
      </c>
      <c r="C5208" s="380" t="s">
        <v>6465</v>
      </c>
      <c r="D5208" s="381">
        <v>56.53</v>
      </c>
    </row>
    <row r="5209" spans="1:4" s="380" customFormat="1" ht="12.75" x14ac:dyDescent="0.2">
      <c r="A5209" s="380">
        <v>4481</v>
      </c>
      <c r="B5209" s="380" t="s">
        <v>13251</v>
      </c>
      <c r="C5209" s="380" t="s">
        <v>6465</v>
      </c>
      <c r="D5209" s="381">
        <v>60.51</v>
      </c>
    </row>
    <row r="5210" spans="1:4" s="380" customFormat="1" ht="12.75" x14ac:dyDescent="0.2">
      <c r="A5210" s="380">
        <v>34345</v>
      </c>
      <c r="B5210" s="380" t="s">
        <v>11260</v>
      </c>
      <c r="C5210" s="380" t="s">
        <v>6456</v>
      </c>
      <c r="D5210" s="381">
        <v>11.9</v>
      </c>
    </row>
    <row r="5211" spans="1:4" s="380" customFormat="1" ht="12.75" x14ac:dyDescent="0.2">
      <c r="A5211" s="380">
        <v>41096</v>
      </c>
      <c r="B5211" s="380" t="s">
        <v>11261</v>
      </c>
      <c r="C5211" s="380" t="s">
        <v>6627</v>
      </c>
      <c r="D5211" s="382">
        <v>2123.58</v>
      </c>
    </row>
    <row r="5212" spans="1:4" s="380" customFormat="1" ht="12.75" x14ac:dyDescent="0.2">
      <c r="A5212" s="380">
        <v>41776</v>
      </c>
      <c r="B5212" s="380" t="s">
        <v>11262</v>
      </c>
      <c r="C5212" s="380" t="s">
        <v>6456</v>
      </c>
      <c r="D5212" s="381">
        <v>16.32</v>
      </c>
    </row>
    <row r="5213" spans="1:4" s="380" customFormat="1" ht="12.75" x14ac:dyDescent="0.2">
      <c r="A5213" s="380" t="s">
        <v>6439</v>
      </c>
    </row>
    <row r="5214" spans="1:4" s="380" customFormat="1" ht="12.75" x14ac:dyDescent="0.2">
      <c r="A5214" s="380" t="s">
        <v>15208</v>
      </c>
    </row>
  </sheetData>
  <pageMargins left="0.78740157499999996" right="0.78740157499999996" top="0.984251969" bottom="0.984251969" header="0.5" footer="0.5"/>
  <pageSetup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33336-759A-4B1F-B756-605A73658950}">
  <sheetPr>
    <tabColor rgb="FF7030A0"/>
    <pageSetUpPr fitToPage="1"/>
  </sheetPr>
  <dimension ref="A1:R44"/>
  <sheetViews>
    <sheetView showGridLines="0" view="pageBreakPreview" zoomScaleNormal="100" zoomScaleSheetLayoutView="100" workbookViewId="0">
      <selection activeCell="H28" sqref="H28"/>
    </sheetView>
  </sheetViews>
  <sheetFormatPr defaultRowHeight="15" x14ac:dyDescent="0.25"/>
  <cols>
    <col min="1" max="1" width="3.140625" style="209" customWidth="1"/>
    <col min="2" max="2" width="9.140625" style="209"/>
    <col min="3" max="3" width="7.7109375" style="209" customWidth="1"/>
    <col min="4" max="4" width="38" style="209" customWidth="1"/>
    <col min="5" max="5" width="2.42578125" style="209" customWidth="1"/>
    <col min="6" max="6" width="4.140625" style="209" customWidth="1"/>
    <col min="7" max="7" width="17" style="209" customWidth="1"/>
    <col min="8" max="8" width="16.7109375" style="209" customWidth="1"/>
    <col min="9" max="9" width="3.140625" style="209" customWidth="1"/>
    <col min="10" max="15" width="9.140625" style="209"/>
    <col min="16" max="16" width="19.140625" style="209" customWidth="1"/>
    <col min="17" max="17" width="12.5703125" style="209" customWidth="1"/>
    <col min="18" max="18" width="14" style="209" customWidth="1"/>
    <col min="19" max="16384" width="9.140625" style="209"/>
  </cols>
  <sheetData>
    <row r="1" spans="1:18" ht="68.25" customHeight="1" x14ac:dyDescent="0.25">
      <c r="A1" s="263"/>
      <c r="B1" s="263"/>
      <c r="C1" s="465" t="s">
        <v>11859</v>
      </c>
      <c r="D1" s="466"/>
      <c r="E1" s="466"/>
      <c r="F1" s="466"/>
      <c r="G1" s="466"/>
      <c r="H1" s="263"/>
      <c r="I1" s="263"/>
    </row>
    <row r="2" spans="1:18" x14ac:dyDescent="0.25">
      <c r="A2" s="263"/>
      <c r="B2" s="264" t="s">
        <v>11860</v>
      </c>
      <c r="C2" s="467" t="s">
        <v>11861</v>
      </c>
      <c r="D2" s="468"/>
      <c r="E2" s="468"/>
      <c r="F2" s="468"/>
      <c r="G2" s="468"/>
      <c r="H2" s="469"/>
      <c r="I2" s="263"/>
      <c r="Q2" s="265" t="s">
        <v>11862</v>
      </c>
      <c r="R2" s="265" t="s">
        <v>11863</v>
      </c>
    </row>
    <row r="3" spans="1:18" ht="83.25" customHeight="1" x14ac:dyDescent="0.25">
      <c r="A3" s="263"/>
      <c r="B3" s="266" t="s">
        <v>11864</v>
      </c>
      <c r="C3" s="470" t="s">
        <v>11865</v>
      </c>
      <c r="D3" s="470"/>
      <c r="E3" s="470"/>
      <c r="F3" s="470"/>
      <c r="G3" s="470"/>
      <c r="H3" s="470"/>
      <c r="I3" s="263"/>
      <c r="Q3" s="267" t="s">
        <v>11866</v>
      </c>
      <c r="R3" s="267" t="s">
        <v>11867</v>
      </c>
    </row>
    <row r="4" spans="1:18" x14ac:dyDescent="0.25">
      <c r="A4" s="263"/>
      <c r="B4" s="471"/>
      <c r="C4" s="471"/>
      <c r="D4" s="471"/>
      <c r="E4" s="471"/>
      <c r="F4" s="471"/>
      <c r="G4" s="471"/>
      <c r="H4" s="471"/>
      <c r="I4" s="263"/>
      <c r="Q4" s="267">
        <v>4.4999999999999998E-2</v>
      </c>
      <c r="R4" s="267">
        <v>0</v>
      </c>
    </row>
    <row r="5" spans="1:18" x14ac:dyDescent="0.25">
      <c r="A5" s="263"/>
      <c r="B5" s="472" t="s">
        <v>11868</v>
      </c>
      <c r="C5" s="472"/>
      <c r="D5" s="472"/>
      <c r="E5" s="472"/>
      <c r="F5" s="472"/>
      <c r="G5" s="472"/>
      <c r="H5" s="472"/>
      <c r="I5" s="263"/>
    </row>
    <row r="6" spans="1:18" x14ac:dyDescent="0.25">
      <c r="A6" s="263"/>
      <c r="B6" s="268" t="s">
        <v>11869</v>
      </c>
      <c r="C6" s="269"/>
      <c r="D6" s="473" t="s">
        <v>11870</v>
      </c>
      <c r="E6" s="474"/>
      <c r="F6" s="474"/>
      <c r="G6" s="475"/>
      <c r="H6" s="268" t="s">
        <v>11871</v>
      </c>
      <c r="I6" s="263"/>
    </row>
    <row r="7" spans="1:18" x14ac:dyDescent="0.25">
      <c r="A7" s="263"/>
      <c r="B7" s="270"/>
      <c r="C7" s="264">
        <v>1</v>
      </c>
      <c r="D7" s="476" t="s">
        <v>11872</v>
      </c>
      <c r="E7" s="477"/>
      <c r="F7" s="477"/>
      <c r="G7" s="478"/>
      <c r="H7" s="271">
        <v>0.04</v>
      </c>
      <c r="I7" s="263"/>
    </row>
    <row r="8" spans="1:18" x14ac:dyDescent="0.25">
      <c r="A8" s="263"/>
      <c r="B8" s="270"/>
      <c r="C8" s="264">
        <v>2</v>
      </c>
      <c r="D8" s="476" t="s">
        <v>11873</v>
      </c>
      <c r="E8" s="477"/>
      <c r="F8" s="477"/>
      <c r="G8" s="478"/>
      <c r="H8" s="271">
        <v>6.1999999999999998E-3</v>
      </c>
      <c r="I8" s="263"/>
    </row>
    <row r="9" spans="1:18" x14ac:dyDescent="0.25">
      <c r="A9" s="263"/>
      <c r="B9" s="270"/>
      <c r="C9" s="264">
        <v>3</v>
      </c>
      <c r="D9" s="476" t="s">
        <v>11874</v>
      </c>
      <c r="E9" s="477"/>
      <c r="F9" s="477"/>
      <c r="G9" s="478"/>
      <c r="H9" s="271">
        <v>1.04E-2</v>
      </c>
      <c r="I9" s="263"/>
    </row>
    <row r="10" spans="1:18" x14ac:dyDescent="0.25">
      <c r="A10" s="263"/>
      <c r="B10" s="270"/>
      <c r="C10" s="264">
        <v>4</v>
      </c>
      <c r="D10" s="476" t="s">
        <v>11875</v>
      </c>
      <c r="E10" s="477"/>
      <c r="F10" s="477"/>
      <c r="G10" s="478"/>
      <c r="H10" s="271">
        <v>1.0500000000000001E-2</v>
      </c>
      <c r="I10" s="263"/>
    </row>
    <row r="11" spans="1:18" x14ac:dyDescent="0.25">
      <c r="A11" s="263"/>
      <c r="B11" s="479"/>
      <c r="C11" s="480"/>
      <c r="D11" s="480"/>
      <c r="E11" s="480"/>
      <c r="F11" s="480"/>
      <c r="G11" s="481"/>
      <c r="H11" s="272">
        <f>SUM(H7:H10)</f>
        <v>6.7099999999999993E-2</v>
      </c>
      <c r="I11" s="263"/>
    </row>
    <row r="12" spans="1:18" x14ac:dyDescent="0.25">
      <c r="A12" s="263"/>
      <c r="B12" s="464"/>
      <c r="C12" s="464"/>
      <c r="D12" s="464"/>
      <c r="E12" s="464"/>
      <c r="F12" s="464"/>
      <c r="G12" s="464"/>
      <c r="H12" s="464"/>
      <c r="I12" s="263"/>
    </row>
    <row r="13" spans="1:18" x14ac:dyDescent="0.25">
      <c r="A13" s="263"/>
      <c r="B13" s="268" t="s">
        <v>11876</v>
      </c>
      <c r="C13" s="269"/>
      <c r="D13" s="473" t="s">
        <v>11877</v>
      </c>
      <c r="E13" s="474"/>
      <c r="F13" s="474"/>
      <c r="G13" s="475"/>
      <c r="H13" s="268" t="s">
        <v>11871</v>
      </c>
      <c r="I13" s="263"/>
    </row>
    <row r="14" spans="1:18" x14ac:dyDescent="0.25">
      <c r="A14" s="263"/>
      <c r="B14" s="273"/>
      <c r="C14" s="264">
        <v>1</v>
      </c>
      <c r="D14" s="476" t="s">
        <v>11878</v>
      </c>
      <c r="E14" s="477"/>
      <c r="F14" s="477"/>
      <c r="G14" s="478"/>
      <c r="H14" s="271">
        <v>0.03</v>
      </c>
      <c r="I14" s="263"/>
    </row>
    <row r="15" spans="1:18" x14ac:dyDescent="0.25">
      <c r="A15" s="263"/>
      <c r="B15" s="273"/>
      <c r="C15" s="264">
        <v>2</v>
      </c>
      <c r="D15" s="476" t="s">
        <v>11879</v>
      </c>
      <c r="E15" s="477"/>
      <c r="F15" s="477"/>
      <c r="G15" s="478"/>
      <c r="H15" s="271">
        <v>6.4999999999999997E-3</v>
      </c>
      <c r="I15" s="263"/>
    </row>
    <row r="16" spans="1:18" x14ac:dyDescent="0.25">
      <c r="A16" s="263"/>
      <c r="B16" s="273"/>
      <c r="C16" s="264">
        <v>3</v>
      </c>
      <c r="D16" s="476" t="s">
        <v>11880</v>
      </c>
      <c r="E16" s="477"/>
      <c r="F16" s="477"/>
      <c r="G16" s="478"/>
      <c r="H16" s="271">
        <v>0.01</v>
      </c>
      <c r="I16" s="263"/>
    </row>
    <row r="17" spans="1:9" x14ac:dyDescent="0.25">
      <c r="A17" s="263"/>
      <c r="B17" s="273"/>
      <c r="C17" s="264">
        <v>4</v>
      </c>
      <c r="D17" s="476" t="s">
        <v>11881</v>
      </c>
      <c r="E17" s="477"/>
      <c r="F17" s="477"/>
      <c r="G17" s="478"/>
      <c r="H17" s="271">
        <f>IF('!Dados'!G3="Com Desoneração",Q4,R4)</f>
        <v>0</v>
      </c>
      <c r="I17" s="263"/>
    </row>
    <row r="18" spans="1:9" x14ac:dyDescent="0.25">
      <c r="A18" s="263"/>
      <c r="B18" s="274"/>
      <c r="C18" s="274"/>
      <c r="D18" s="473" t="s">
        <v>11882</v>
      </c>
      <c r="E18" s="474"/>
      <c r="F18" s="474"/>
      <c r="G18" s="475"/>
      <c r="H18" s="272">
        <f>SUM(H14:H17)</f>
        <v>4.65E-2</v>
      </c>
      <c r="I18" s="263"/>
    </row>
    <row r="19" spans="1:9" x14ac:dyDescent="0.25">
      <c r="A19" s="263"/>
      <c r="B19" s="464"/>
      <c r="C19" s="464"/>
      <c r="D19" s="464"/>
      <c r="E19" s="464"/>
      <c r="F19" s="464"/>
      <c r="G19" s="464"/>
      <c r="H19" s="464"/>
      <c r="I19" s="263"/>
    </row>
    <row r="20" spans="1:9" x14ac:dyDescent="0.25">
      <c r="A20" s="263"/>
      <c r="B20" s="264" t="s">
        <v>11883</v>
      </c>
      <c r="C20" s="270"/>
      <c r="D20" s="467" t="s">
        <v>11884</v>
      </c>
      <c r="E20" s="468"/>
      <c r="F20" s="468"/>
      <c r="G20" s="469"/>
      <c r="H20" s="264" t="s">
        <v>11871</v>
      </c>
      <c r="I20" s="263"/>
    </row>
    <row r="21" spans="1:9" x14ac:dyDescent="0.25">
      <c r="A21" s="263"/>
      <c r="B21" s="273"/>
      <c r="C21" s="264">
        <v>1</v>
      </c>
      <c r="D21" s="476" t="s">
        <v>11885</v>
      </c>
      <c r="E21" s="477"/>
      <c r="F21" s="477"/>
      <c r="G21" s="478"/>
      <c r="H21" s="271">
        <v>7.3999999999999996E-2</v>
      </c>
      <c r="I21" s="263"/>
    </row>
    <row r="22" spans="1:9" x14ac:dyDescent="0.25">
      <c r="A22" s="263"/>
      <c r="B22" s="273"/>
      <c r="C22" s="264">
        <v>2</v>
      </c>
      <c r="D22" s="482"/>
      <c r="E22" s="483"/>
      <c r="F22" s="483"/>
      <c r="G22" s="484"/>
      <c r="H22" s="273"/>
      <c r="I22" s="263"/>
    </row>
    <row r="23" spans="1:9" x14ac:dyDescent="0.25">
      <c r="A23" s="263"/>
      <c r="B23" s="273"/>
      <c r="C23" s="264">
        <v>3</v>
      </c>
      <c r="D23" s="482"/>
      <c r="E23" s="483"/>
      <c r="F23" s="483"/>
      <c r="G23" s="484"/>
      <c r="H23" s="273"/>
      <c r="I23" s="263"/>
    </row>
    <row r="24" spans="1:9" x14ac:dyDescent="0.25">
      <c r="A24" s="263"/>
      <c r="B24" s="273"/>
      <c r="C24" s="264">
        <v>4</v>
      </c>
      <c r="D24" s="482"/>
      <c r="E24" s="483"/>
      <c r="F24" s="483"/>
      <c r="G24" s="484"/>
      <c r="H24" s="273"/>
      <c r="I24" s="263"/>
    </row>
    <row r="25" spans="1:9" x14ac:dyDescent="0.25">
      <c r="A25" s="263"/>
      <c r="B25" s="479"/>
      <c r="C25" s="480"/>
      <c r="D25" s="480"/>
      <c r="E25" s="480"/>
      <c r="F25" s="480"/>
      <c r="G25" s="481"/>
      <c r="H25" s="272">
        <f>SUM(H21:H24)</f>
        <v>7.3999999999999996E-2</v>
      </c>
      <c r="I25" s="263"/>
    </row>
    <row r="26" spans="1:9" x14ac:dyDescent="0.25">
      <c r="A26" s="263"/>
      <c r="B26" s="485"/>
      <c r="C26" s="485"/>
      <c r="D26" s="485"/>
      <c r="E26" s="485"/>
      <c r="F26" s="485"/>
      <c r="G26" s="485"/>
      <c r="H26" s="485"/>
      <c r="I26" s="263"/>
    </row>
    <row r="27" spans="1:9" x14ac:dyDescent="0.25">
      <c r="A27" s="263"/>
      <c r="B27" s="473" t="s">
        <v>11860</v>
      </c>
      <c r="C27" s="474"/>
      <c r="D27" s="474"/>
      <c r="E27" s="474"/>
      <c r="F27" s="474"/>
      <c r="G27" s="475"/>
      <c r="H27" s="275">
        <f>ROUND(((((((1+(H7+H8+H9))*((1+H10)*(1+H21)))/(1-H18))-1)*100))/100,4)</f>
        <v>0.2026</v>
      </c>
      <c r="I27" s="263"/>
    </row>
    <row r="28" spans="1:9" x14ac:dyDescent="0.25">
      <c r="A28" s="263"/>
      <c r="B28" s="263"/>
      <c r="C28" s="263"/>
      <c r="D28" s="263"/>
      <c r="E28" s="263"/>
      <c r="F28" s="263"/>
      <c r="G28" s="263"/>
      <c r="H28" s="263"/>
      <c r="I28" s="263"/>
    </row>
    <row r="29" spans="1:9" x14ac:dyDescent="0.25">
      <c r="A29" s="263"/>
      <c r="B29" s="486" t="s">
        <v>11886</v>
      </c>
      <c r="C29" s="486"/>
      <c r="D29" s="486"/>
      <c r="E29" s="486"/>
      <c r="F29" s="486"/>
      <c r="G29" s="486"/>
      <c r="H29" s="486"/>
      <c r="I29" s="263"/>
    </row>
    <row r="30" spans="1:9" x14ac:dyDescent="0.25">
      <c r="A30" s="263"/>
      <c r="B30" s="487" t="s">
        <v>11887</v>
      </c>
      <c r="C30" s="489" t="s">
        <v>11888</v>
      </c>
      <c r="D30" s="276" t="s">
        <v>11889</v>
      </c>
      <c r="E30" s="491" t="s">
        <v>11890</v>
      </c>
      <c r="F30" s="493">
        <v>-1</v>
      </c>
      <c r="G30" s="495" t="s">
        <v>11891</v>
      </c>
      <c r="H30" s="497" t="s">
        <v>11892</v>
      </c>
      <c r="I30" s="263"/>
    </row>
    <row r="31" spans="1:9" x14ac:dyDescent="0.25">
      <c r="A31" s="263"/>
      <c r="B31" s="488"/>
      <c r="C31" s="490"/>
      <c r="D31" s="277" t="s">
        <v>11893</v>
      </c>
      <c r="E31" s="492"/>
      <c r="F31" s="494"/>
      <c r="G31" s="496"/>
      <c r="H31" s="498"/>
      <c r="I31" s="263"/>
    </row>
    <row r="32" spans="1:9" x14ac:dyDescent="0.25">
      <c r="A32" s="263"/>
      <c r="B32" s="263"/>
      <c r="C32" s="263"/>
      <c r="D32" s="263"/>
      <c r="E32" s="263"/>
      <c r="F32" s="263"/>
      <c r="G32" s="263"/>
      <c r="H32" s="263"/>
      <c r="I32" s="263"/>
    </row>
    <row r="33" spans="1:9" x14ac:dyDescent="0.25">
      <c r="A33" s="263"/>
      <c r="B33" s="270" t="s">
        <v>11894</v>
      </c>
      <c r="C33" s="499" t="s">
        <v>11895</v>
      </c>
      <c r="D33" s="499"/>
      <c r="E33" s="499"/>
      <c r="F33" s="499"/>
      <c r="G33" s="499"/>
      <c r="H33" s="499"/>
      <c r="I33" s="263"/>
    </row>
    <row r="34" spans="1:9" x14ac:dyDescent="0.25">
      <c r="A34" s="263"/>
      <c r="B34" s="270" t="s">
        <v>11896</v>
      </c>
      <c r="C34" s="499" t="s">
        <v>11897</v>
      </c>
      <c r="D34" s="499"/>
      <c r="E34" s="499"/>
      <c r="F34" s="499"/>
      <c r="G34" s="499"/>
      <c r="H34" s="499"/>
      <c r="I34" s="263"/>
    </row>
    <row r="35" spans="1:9" x14ac:dyDescent="0.25">
      <c r="A35" s="263"/>
      <c r="B35" s="270" t="s">
        <v>11898</v>
      </c>
      <c r="C35" s="499" t="s">
        <v>11899</v>
      </c>
      <c r="D35" s="499"/>
      <c r="E35" s="499"/>
      <c r="F35" s="499"/>
      <c r="G35" s="499"/>
      <c r="H35" s="499"/>
      <c r="I35" s="263"/>
    </row>
    <row r="36" spans="1:9" x14ac:dyDescent="0.25">
      <c r="A36" s="263"/>
      <c r="B36" s="270" t="s">
        <v>11900</v>
      </c>
      <c r="C36" s="499" t="s">
        <v>11901</v>
      </c>
      <c r="D36" s="499"/>
      <c r="E36" s="499"/>
      <c r="F36" s="499"/>
      <c r="G36" s="499"/>
      <c r="H36" s="499"/>
      <c r="I36" s="263"/>
    </row>
    <row r="37" spans="1:9" x14ac:dyDescent="0.25">
      <c r="A37" s="263"/>
      <c r="B37" s="270" t="s">
        <v>11902</v>
      </c>
      <c r="C37" s="499" t="s">
        <v>11903</v>
      </c>
      <c r="D37" s="499"/>
      <c r="E37" s="499"/>
      <c r="F37" s="499"/>
      <c r="G37" s="499"/>
      <c r="H37" s="499"/>
      <c r="I37" s="263"/>
    </row>
    <row r="38" spans="1:9" x14ac:dyDescent="0.25">
      <c r="A38" s="263"/>
      <c r="B38" s="270" t="s">
        <v>5750</v>
      </c>
      <c r="C38" s="499" t="s">
        <v>11904</v>
      </c>
      <c r="D38" s="499"/>
      <c r="E38" s="499"/>
      <c r="F38" s="499"/>
      <c r="G38" s="499"/>
      <c r="H38" s="499"/>
      <c r="I38" s="263"/>
    </row>
    <row r="39" spans="1:9" x14ac:dyDescent="0.25">
      <c r="A39" s="263"/>
      <c r="B39" s="270" t="s">
        <v>11905</v>
      </c>
      <c r="C39" s="499" t="s">
        <v>11906</v>
      </c>
      <c r="D39" s="499"/>
      <c r="E39" s="499"/>
      <c r="F39" s="499"/>
      <c r="G39" s="499"/>
      <c r="H39" s="499"/>
      <c r="I39" s="263"/>
    </row>
    <row r="40" spans="1:9" s="280" customFormat="1" x14ac:dyDescent="0.25">
      <c r="A40" s="278"/>
      <c r="B40" s="279"/>
      <c r="C40" s="500" t="s">
        <v>11907</v>
      </c>
      <c r="D40" s="500"/>
      <c r="E40" s="500"/>
      <c r="F40" s="500"/>
      <c r="G40" s="500"/>
      <c r="H40" s="500"/>
      <c r="I40" s="278"/>
    </row>
    <row r="41" spans="1:9" x14ac:dyDescent="0.25">
      <c r="A41" s="263"/>
      <c r="B41" s="263"/>
      <c r="C41" s="263"/>
      <c r="D41" s="263"/>
      <c r="E41" s="263"/>
      <c r="F41" s="263"/>
      <c r="G41" s="263"/>
      <c r="H41" s="263"/>
      <c r="I41" s="263"/>
    </row>
    <row r="42" spans="1:9" x14ac:dyDescent="0.25">
      <c r="A42" s="263"/>
      <c r="B42" s="499" t="s">
        <v>11908</v>
      </c>
      <c r="C42" s="499"/>
      <c r="D42" s="499"/>
      <c r="E42" s="499"/>
      <c r="F42" s="499"/>
      <c r="G42" s="499"/>
      <c r="H42" s="499"/>
      <c r="I42" s="263"/>
    </row>
    <row r="43" spans="1:9" x14ac:dyDescent="0.25">
      <c r="A43" s="263"/>
      <c r="B43" s="499" t="s">
        <v>11909</v>
      </c>
      <c r="C43" s="499"/>
      <c r="D43" s="499"/>
      <c r="E43" s="499"/>
      <c r="F43" s="499"/>
      <c r="G43" s="499"/>
      <c r="H43" s="499"/>
      <c r="I43" s="263"/>
    </row>
    <row r="44" spans="1:9" x14ac:dyDescent="0.25">
      <c r="A44" s="263"/>
      <c r="B44" s="263"/>
      <c r="C44" s="263"/>
      <c r="D44" s="263"/>
      <c r="E44" s="263"/>
      <c r="F44" s="263"/>
      <c r="G44" s="263"/>
      <c r="H44" s="263"/>
      <c r="I44" s="263"/>
    </row>
  </sheetData>
  <mergeCells count="44">
    <mergeCell ref="C39:H39"/>
    <mergeCell ref="C40:H40"/>
    <mergeCell ref="B42:H42"/>
    <mergeCell ref="B43:H43"/>
    <mergeCell ref="C33:H33"/>
    <mergeCell ref="C34:H34"/>
    <mergeCell ref="C35:H35"/>
    <mergeCell ref="C36:H36"/>
    <mergeCell ref="C37:H37"/>
    <mergeCell ref="C38:H38"/>
    <mergeCell ref="B25:G25"/>
    <mergeCell ref="B26:H26"/>
    <mergeCell ref="B27:G27"/>
    <mergeCell ref="B29:H29"/>
    <mergeCell ref="B30:B31"/>
    <mergeCell ref="C30:C31"/>
    <mergeCell ref="E30:E31"/>
    <mergeCell ref="F30:F31"/>
    <mergeCell ref="G30:G31"/>
    <mergeCell ref="H30:H31"/>
    <mergeCell ref="D24:G24"/>
    <mergeCell ref="D13:G13"/>
    <mergeCell ref="D14:G14"/>
    <mergeCell ref="D15:G15"/>
    <mergeCell ref="D16:G16"/>
    <mergeCell ref="D17:G17"/>
    <mergeCell ref="D18:G18"/>
    <mergeCell ref="B19:H19"/>
    <mergeCell ref="D20:G20"/>
    <mergeCell ref="D21:G21"/>
    <mergeCell ref="D22:G22"/>
    <mergeCell ref="D23:G23"/>
    <mergeCell ref="B12:H12"/>
    <mergeCell ref="C1:G1"/>
    <mergeCell ref="C2:H2"/>
    <mergeCell ref="C3:H3"/>
    <mergeCell ref="B4:H4"/>
    <mergeCell ref="B5:H5"/>
    <mergeCell ref="D6:G6"/>
    <mergeCell ref="D7:G7"/>
    <mergeCell ref="D8:G8"/>
    <mergeCell ref="D9:G9"/>
    <mergeCell ref="D10:G10"/>
    <mergeCell ref="B11:G11"/>
  </mergeCells>
  <pageMargins left="0.19685039370078741" right="0.19685039370078741" top="0.59055118110236227" bottom="0.59055118110236227" header="0.39370078740157483" footer="0.39370078740157483"/>
  <pageSetup paperSize="9" scale="9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DD785-E0B0-4A31-ADD4-49C2D2A6A548}">
  <sheetPr>
    <tabColor rgb="FF7030A0"/>
    <pageSetUpPr fitToPage="1"/>
  </sheetPr>
  <dimension ref="A1:R44"/>
  <sheetViews>
    <sheetView showGridLines="0" view="pageBreakPreview" zoomScaleNormal="100" zoomScaleSheetLayoutView="100" workbookViewId="0">
      <selection activeCell="H27" sqref="H27"/>
    </sheetView>
  </sheetViews>
  <sheetFormatPr defaultRowHeight="15" x14ac:dyDescent="0.25"/>
  <cols>
    <col min="1" max="1" width="3.140625" style="209" customWidth="1"/>
    <col min="2" max="2" width="9.140625" style="209"/>
    <col min="3" max="3" width="7.7109375" style="209" customWidth="1"/>
    <col min="4" max="4" width="38" style="209" customWidth="1"/>
    <col min="5" max="5" width="2.42578125" style="209" customWidth="1"/>
    <col min="6" max="6" width="4.140625" style="209" customWidth="1"/>
    <col min="7" max="7" width="17" style="209" customWidth="1"/>
    <col min="8" max="8" width="16.7109375" style="209" customWidth="1"/>
    <col min="9" max="9" width="3.140625" style="209" customWidth="1"/>
    <col min="10" max="15" width="9.140625" style="209"/>
    <col min="16" max="16" width="19.140625" style="209" customWidth="1"/>
    <col min="17" max="17" width="12.5703125" style="209" hidden="1" customWidth="1"/>
    <col min="18" max="18" width="14" style="209" hidden="1" customWidth="1"/>
    <col min="19" max="16384" width="9.140625" style="209"/>
  </cols>
  <sheetData>
    <row r="1" spans="1:18" ht="68.25" customHeight="1" x14ac:dyDescent="0.25">
      <c r="A1" s="263"/>
      <c r="B1" s="263"/>
      <c r="C1" s="465" t="s">
        <v>11859</v>
      </c>
      <c r="D1" s="466"/>
      <c r="E1" s="466"/>
      <c r="F1" s="466"/>
      <c r="G1" s="466"/>
      <c r="H1" s="263"/>
      <c r="I1" s="263"/>
    </row>
    <row r="2" spans="1:18" x14ac:dyDescent="0.25">
      <c r="A2" s="263"/>
      <c r="B2" s="264" t="s">
        <v>11860</v>
      </c>
      <c r="C2" s="467" t="s">
        <v>11861</v>
      </c>
      <c r="D2" s="468"/>
      <c r="E2" s="468"/>
      <c r="F2" s="468"/>
      <c r="G2" s="468"/>
      <c r="H2" s="469"/>
      <c r="I2" s="263"/>
      <c r="Q2" s="265" t="s">
        <v>11862</v>
      </c>
      <c r="R2" s="265" t="s">
        <v>11863</v>
      </c>
    </row>
    <row r="3" spans="1:18" ht="83.25" customHeight="1" x14ac:dyDescent="0.25">
      <c r="A3" s="263"/>
      <c r="B3" s="266" t="s">
        <v>11864</v>
      </c>
      <c r="C3" s="501" t="s">
        <v>11910</v>
      </c>
      <c r="D3" s="502"/>
      <c r="E3" s="502"/>
      <c r="F3" s="502"/>
      <c r="G3" s="502"/>
      <c r="H3" s="503"/>
      <c r="I3" s="263"/>
      <c r="Q3" s="267" t="s">
        <v>11866</v>
      </c>
      <c r="R3" s="267" t="s">
        <v>11867</v>
      </c>
    </row>
    <row r="4" spans="1:18" x14ac:dyDescent="0.25">
      <c r="A4" s="263"/>
      <c r="B4" s="471"/>
      <c r="C4" s="471"/>
      <c r="D4" s="471"/>
      <c r="E4" s="471"/>
      <c r="F4" s="471"/>
      <c r="G4" s="471"/>
      <c r="H4" s="471"/>
      <c r="I4" s="263"/>
      <c r="Q4" s="267">
        <v>4.4999999999999998E-2</v>
      </c>
      <c r="R4" s="267">
        <v>0</v>
      </c>
    </row>
    <row r="5" spans="1:18" x14ac:dyDescent="0.25">
      <c r="A5" s="263"/>
      <c r="B5" s="472" t="s">
        <v>11868</v>
      </c>
      <c r="C5" s="472"/>
      <c r="D5" s="472"/>
      <c r="E5" s="472"/>
      <c r="F5" s="472"/>
      <c r="G5" s="472"/>
      <c r="H5" s="472"/>
      <c r="I5" s="263"/>
    </row>
    <row r="6" spans="1:18" x14ac:dyDescent="0.25">
      <c r="A6" s="263"/>
      <c r="B6" s="268" t="s">
        <v>11869</v>
      </c>
      <c r="C6" s="269"/>
      <c r="D6" s="473" t="s">
        <v>11870</v>
      </c>
      <c r="E6" s="474"/>
      <c r="F6" s="474"/>
      <c r="G6" s="475"/>
      <c r="H6" s="268" t="s">
        <v>11871</v>
      </c>
      <c r="I6" s="263"/>
    </row>
    <row r="7" spans="1:18" x14ac:dyDescent="0.25">
      <c r="A7" s="263"/>
      <c r="B7" s="270"/>
      <c r="C7" s="264">
        <v>1</v>
      </c>
      <c r="D7" s="476" t="s">
        <v>11872</v>
      </c>
      <c r="E7" s="477"/>
      <c r="F7" s="477"/>
      <c r="G7" s="478"/>
      <c r="H7" s="271">
        <v>2.7400000000000001E-2</v>
      </c>
      <c r="I7" s="263"/>
      <c r="Q7" s="209" t="s">
        <v>11865</v>
      </c>
    </row>
    <row r="8" spans="1:18" x14ac:dyDescent="0.25">
      <c r="A8" s="263"/>
      <c r="B8" s="270"/>
      <c r="C8" s="264">
        <v>2</v>
      </c>
      <c r="D8" s="476" t="s">
        <v>11873</v>
      </c>
      <c r="E8" s="477"/>
      <c r="F8" s="477"/>
      <c r="G8" s="478"/>
      <c r="H8" s="281">
        <f>0.18%+0.19%</f>
        <v>3.7000000000000002E-3</v>
      </c>
      <c r="I8" s="263"/>
      <c r="Q8" s="209" t="s">
        <v>11911</v>
      </c>
    </row>
    <row r="9" spans="1:18" x14ac:dyDescent="0.25">
      <c r="A9" s="263"/>
      <c r="B9" s="270"/>
      <c r="C9" s="264">
        <v>3</v>
      </c>
      <c r="D9" s="476" t="s">
        <v>11874</v>
      </c>
      <c r="E9" s="477"/>
      <c r="F9" s="477"/>
      <c r="G9" s="478"/>
      <c r="H9" s="271">
        <v>6.8999999999999999E-3</v>
      </c>
      <c r="I9" s="263"/>
    </row>
    <row r="10" spans="1:18" x14ac:dyDescent="0.25">
      <c r="A10" s="263"/>
      <c r="B10" s="270"/>
      <c r="C10" s="264">
        <v>4</v>
      </c>
      <c r="D10" s="476" t="s">
        <v>11875</v>
      </c>
      <c r="E10" s="477"/>
      <c r="F10" s="477"/>
      <c r="G10" s="478"/>
      <c r="H10" s="271">
        <v>7.4999999999999997E-3</v>
      </c>
      <c r="I10" s="263"/>
    </row>
    <row r="11" spans="1:18" x14ac:dyDescent="0.25">
      <c r="A11" s="263"/>
      <c r="B11" s="479"/>
      <c r="C11" s="480"/>
      <c r="D11" s="480"/>
      <c r="E11" s="480"/>
      <c r="F11" s="480"/>
      <c r="G11" s="481"/>
      <c r="H11" s="272">
        <f>SUM(H7:H10)</f>
        <v>4.5500000000000006E-2</v>
      </c>
      <c r="I11" s="263"/>
    </row>
    <row r="12" spans="1:18" x14ac:dyDescent="0.25">
      <c r="A12" s="263"/>
      <c r="B12" s="464"/>
      <c r="C12" s="464"/>
      <c r="D12" s="464"/>
      <c r="E12" s="464"/>
      <c r="F12" s="464"/>
      <c r="G12" s="464"/>
      <c r="H12" s="464"/>
      <c r="I12" s="263"/>
    </row>
    <row r="13" spans="1:18" x14ac:dyDescent="0.25">
      <c r="A13" s="263"/>
      <c r="B13" s="268" t="s">
        <v>11876</v>
      </c>
      <c r="C13" s="269"/>
      <c r="D13" s="473" t="s">
        <v>11877</v>
      </c>
      <c r="E13" s="474"/>
      <c r="F13" s="474"/>
      <c r="G13" s="475"/>
      <c r="H13" s="268" t="s">
        <v>11871</v>
      </c>
      <c r="I13" s="263"/>
    </row>
    <row r="14" spans="1:18" x14ac:dyDescent="0.25">
      <c r="A14" s="263"/>
      <c r="B14" s="273"/>
      <c r="C14" s="264">
        <v>1</v>
      </c>
      <c r="D14" s="476" t="s">
        <v>11878</v>
      </c>
      <c r="E14" s="477"/>
      <c r="F14" s="477"/>
      <c r="G14" s="478"/>
      <c r="H14" s="271">
        <v>0.03</v>
      </c>
      <c r="I14" s="263"/>
    </row>
    <row r="15" spans="1:18" x14ac:dyDescent="0.25">
      <c r="A15" s="263"/>
      <c r="B15" s="273"/>
      <c r="C15" s="264">
        <v>2</v>
      </c>
      <c r="D15" s="476" t="s">
        <v>11879</v>
      </c>
      <c r="E15" s="477"/>
      <c r="F15" s="477"/>
      <c r="G15" s="478"/>
      <c r="H15" s="271">
        <v>6.4999999999999997E-3</v>
      </c>
      <c r="I15" s="263"/>
    </row>
    <row r="16" spans="1:18" x14ac:dyDescent="0.25">
      <c r="A16" s="263"/>
      <c r="B16" s="273"/>
      <c r="C16" s="264">
        <v>3</v>
      </c>
      <c r="D16" s="476" t="s">
        <v>11880</v>
      </c>
      <c r="E16" s="477"/>
      <c r="F16" s="477"/>
      <c r="G16" s="478"/>
      <c r="H16" s="271">
        <v>0</v>
      </c>
      <c r="I16" s="263"/>
    </row>
    <row r="17" spans="1:9" x14ac:dyDescent="0.25">
      <c r="A17" s="263"/>
      <c r="B17" s="273"/>
      <c r="C17" s="264">
        <v>4</v>
      </c>
      <c r="D17" s="476" t="s">
        <v>11881</v>
      </c>
      <c r="E17" s="477"/>
      <c r="F17" s="477"/>
      <c r="G17" s="478"/>
      <c r="H17" s="271">
        <v>0</v>
      </c>
      <c r="I17" s="263"/>
    </row>
    <row r="18" spans="1:9" x14ac:dyDescent="0.25">
      <c r="A18" s="263"/>
      <c r="B18" s="274"/>
      <c r="C18" s="274"/>
      <c r="D18" s="473" t="s">
        <v>11882</v>
      </c>
      <c r="E18" s="474"/>
      <c r="F18" s="474"/>
      <c r="G18" s="475"/>
      <c r="H18" s="272">
        <f>SUM(H14:H17)</f>
        <v>3.6499999999999998E-2</v>
      </c>
      <c r="I18" s="263"/>
    </row>
    <row r="19" spans="1:9" x14ac:dyDescent="0.25">
      <c r="A19" s="263"/>
      <c r="B19" s="464"/>
      <c r="C19" s="464"/>
      <c r="D19" s="464"/>
      <c r="E19" s="464"/>
      <c r="F19" s="464"/>
      <c r="G19" s="464"/>
      <c r="H19" s="464"/>
      <c r="I19" s="263"/>
    </row>
    <row r="20" spans="1:9" x14ac:dyDescent="0.25">
      <c r="A20" s="263"/>
      <c r="B20" s="264" t="s">
        <v>11883</v>
      </c>
      <c r="C20" s="270"/>
      <c r="D20" s="467" t="s">
        <v>11884</v>
      </c>
      <c r="E20" s="468"/>
      <c r="F20" s="468"/>
      <c r="G20" s="469"/>
      <c r="H20" s="264" t="s">
        <v>11871</v>
      </c>
      <c r="I20" s="263"/>
    </row>
    <row r="21" spans="1:9" x14ac:dyDescent="0.25">
      <c r="A21" s="263"/>
      <c r="B21" s="273"/>
      <c r="C21" s="264">
        <v>1</v>
      </c>
      <c r="D21" s="476" t="s">
        <v>11885</v>
      </c>
      <c r="E21" s="477"/>
      <c r="F21" s="477"/>
      <c r="G21" s="478"/>
      <c r="H21" s="271">
        <v>4.3499999999999997E-2</v>
      </c>
      <c r="I21" s="263"/>
    </row>
    <row r="22" spans="1:9" x14ac:dyDescent="0.25">
      <c r="A22" s="263"/>
      <c r="B22" s="273"/>
      <c r="C22" s="264">
        <v>2</v>
      </c>
      <c r="D22" s="482"/>
      <c r="E22" s="483"/>
      <c r="F22" s="483"/>
      <c r="G22" s="484"/>
      <c r="H22" s="273"/>
      <c r="I22" s="263"/>
    </row>
    <row r="23" spans="1:9" x14ac:dyDescent="0.25">
      <c r="A23" s="263"/>
      <c r="B23" s="273"/>
      <c r="C23" s="264">
        <v>3</v>
      </c>
      <c r="D23" s="482"/>
      <c r="E23" s="483"/>
      <c r="F23" s="483"/>
      <c r="G23" s="484"/>
      <c r="H23" s="273"/>
      <c r="I23" s="263"/>
    </row>
    <row r="24" spans="1:9" x14ac:dyDescent="0.25">
      <c r="A24" s="263"/>
      <c r="B24" s="273"/>
      <c r="C24" s="264">
        <v>4</v>
      </c>
      <c r="D24" s="482"/>
      <c r="E24" s="483"/>
      <c r="F24" s="483"/>
      <c r="G24" s="484"/>
      <c r="H24" s="273"/>
      <c r="I24" s="263"/>
    </row>
    <row r="25" spans="1:9" x14ac:dyDescent="0.25">
      <c r="A25" s="263"/>
      <c r="B25" s="479"/>
      <c r="C25" s="480"/>
      <c r="D25" s="480"/>
      <c r="E25" s="480"/>
      <c r="F25" s="480"/>
      <c r="G25" s="481"/>
      <c r="H25" s="272">
        <f>SUM(H21:H24)</f>
        <v>4.3499999999999997E-2</v>
      </c>
      <c r="I25" s="263"/>
    </row>
    <row r="26" spans="1:9" x14ac:dyDescent="0.25">
      <c r="A26" s="263"/>
      <c r="B26" s="485"/>
      <c r="C26" s="485"/>
      <c r="D26" s="485"/>
      <c r="E26" s="485"/>
      <c r="F26" s="485"/>
      <c r="G26" s="485"/>
      <c r="H26" s="485"/>
      <c r="I26" s="263"/>
    </row>
    <row r="27" spans="1:9" x14ac:dyDescent="0.25">
      <c r="A27" s="263"/>
      <c r="B27" s="473" t="s">
        <v>11860</v>
      </c>
      <c r="C27" s="474"/>
      <c r="D27" s="474"/>
      <c r="E27" s="474"/>
      <c r="F27" s="474"/>
      <c r="G27" s="475"/>
      <c r="H27" s="275">
        <f>ROUND(((((((1+(H7+H8+H9))*((1+H10)*(1+H21)))/(1-H18))-1)*100))/100,4)</f>
        <v>0.1326</v>
      </c>
      <c r="I27" s="263"/>
    </row>
    <row r="28" spans="1:9" x14ac:dyDescent="0.25">
      <c r="A28" s="263"/>
      <c r="B28" s="263"/>
      <c r="C28" s="263"/>
      <c r="D28" s="263"/>
      <c r="E28" s="263"/>
      <c r="F28" s="263"/>
      <c r="G28" s="263"/>
      <c r="H28" s="263"/>
      <c r="I28" s="263"/>
    </row>
    <row r="29" spans="1:9" x14ac:dyDescent="0.25">
      <c r="A29" s="263"/>
      <c r="B29" s="486" t="s">
        <v>11886</v>
      </c>
      <c r="C29" s="486"/>
      <c r="D29" s="486"/>
      <c r="E29" s="486"/>
      <c r="F29" s="486"/>
      <c r="G29" s="486"/>
      <c r="H29" s="486"/>
      <c r="I29" s="263"/>
    </row>
    <row r="30" spans="1:9" x14ac:dyDescent="0.25">
      <c r="A30" s="263"/>
      <c r="B30" s="487" t="s">
        <v>11887</v>
      </c>
      <c r="C30" s="489" t="s">
        <v>11888</v>
      </c>
      <c r="D30" s="276" t="s">
        <v>11889</v>
      </c>
      <c r="E30" s="491" t="s">
        <v>11890</v>
      </c>
      <c r="F30" s="493">
        <v>-1</v>
      </c>
      <c r="G30" s="495" t="s">
        <v>11891</v>
      </c>
      <c r="H30" s="497" t="s">
        <v>11892</v>
      </c>
      <c r="I30" s="263"/>
    </row>
    <row r="31" spans="1:9" x14ac:dyDescent="0.25">
      <c r="A31" s="263"/>
      <c r="B31" s="488"/>
      <c r="C31" s="490"/>
      <c r="D31" s="277" t="s">
        <v>11893</v>
      </c>
      <c r="E31" s="492"/>
      <c r="F31" s="494"/>
      <c r="G31" s="496"/>
      <c r="H31" s="498"/>
      <c r="I31" s="263"/>
    </row>
    <row r="32" spans="1:9" x14ac:dyDescent="0.25">
      <c r="A32" s="263"/>
      <c r="B32" s="263"/>
      <c r="C32" s="263"/>
      <c r="D32" s="263"/>
      <c r="E32" s="263"/>
      <c r="F32" s="263"/>
      <c r="G32" s="263"/>
      <c r="H32" s="263"/>
      <c r="I32" s="263"/>
    </row>
    <row r="33" spans="1:9" x14ac:dyDescent="0.25">
      <c r="A33" s="263"/>
      <c r="B33" s="270" t="s">
        <v>11894</v>
      </c>
      <c r="C33" s="499" t="s">
        <v>11895</v>
      </c>
      <c r="D33" s="499"/>
      <c r="E33" s="499"/>
      <c r="F33" s="499"/>
      <c r="G33" s="499"/>
      <c r="H33" s="499"/>
      <c r="I33" s="263"/>
    </row>
    <row r="34" spans="1:9" x14ac:dyDescent="0.25">
      <c r="A34" s="263"/>
      <c r="B34" s="270" t="s">
        <v>11896</v>
      </c>
      <c r="C34" s="499" t="s">
        <v>11897</v>
      </c>
      <c r="D34" s="499"/>
      <c r="E34" s="499"/>
      <c r="F34" s="499"/>
      <c r="G34" s="499"/>
      <c r="H34" s="499"/>
      <c r="I34" s="263"/>
    </row>
    <row r="35" spans="1:9" x14ac:dyDescent="0.25">
      <c r="A35" s="263"/>
      <c r="B35" s="270" t="s">
        <v>11898</v>
      </c>
      <c r="C35" s="499" t="s">
        <v>11899</v>
      </c>
      <c r="D35" s="499"/>
      <c r="E35" s="499"/>
      <c r="F35" s="499"/>
      <c r="G35" s="499"/>
      <c r="H35" s="499"/>
      <c r="I35" s="263"/>
    </row>
    <row r="36" spans="1:9" x14ac:dyDescent="0.25">
      <c r="A36" s="263"/>
      <c r="B36" s="270" t="s">
        <v>11900</v>
      </c>
      <c r="C36" s="499" t="s">
        <v>11901</v>
      </c>
      <c r="D36" s="499"/>
      <c r="E36" s="499"/>
      <c r="F36" s="499"/>
      <c r="G36" s="499"/>
      <c r="H36" s="499"/>
      <c r="I36" s="263"/>
    </row>
    <row r="37" spans="1:9" x14ac:dyDescent="0.25">
      <c r="A37" s="263"/>
      <c r="B37" s="270" t="s">
        <v>11902</v>
      </c>
      <c r="C37" s="499" t="s">
        <v>11903</v>
      </c>
      <c r="D37" s="499"/>
      <c r="E37" s="499"/>
      <c r="F37" s="499"/>
      <c r="G37" s="499"/>
      <c r="H37" s="499"/>
      <c r="I37" s="263"/>
    </row>
    <row r="38" spans="1:9" x14ac:dyDescent="0.25">
      <c r="A38" s="263"/>
      <c r="B38" s="270" t="s">
        <v>5750</v>
      </c>
      <c r="C38" s="499" t="s">
        <v>11904</v>
      </c>
      <c r="D38" s="499"/>
      <c r="E38" s="499"/>
      <c r="F38" s="499"/>
      <c r="G38" s="499"/>
      <c r="H38" s="499"/>
      <c r="I38" s="263"/>
    </row>
    <row r="39" spans="1:9" x14ac:dyDescent="0.25">
      <c r="A39" s="263"/>
      <c r="B39" s="270" t="s">
        <v>11905</v>
      </c>
      <c r="C39" s="499" t="s">
        <v>11906</v>
      </c>
      <c r="D39" s="499"/>
      <c r="E39" s="499"/>
      <c r="F39" s="499"/>
      <c r="G39" s="499"/>
      <c r="H39" s="499"/>
      <c r="I39" s="263"/>
    </row>
    <row r="40" spans="1:9" s="280" customFormat="1" x14ac:dyDescent="0.25">
      <c r="A40" s="278"/>
      <c r="B40" s="279"/>
      <c r="C40" s="500" t="s">
        <v>11907</v>
      </c>
      <c r="D40" s="500"/>
      <c r="E40" s="500"/>
      <c r="F40" s="500"/>
      <c r="G40" s="500"/>
      <c r="H40" s="500"/>
      <c r="I40" s="278"/>
    </row>
    <row r="41" spans="1:9" x14ac:dyDescent="0.25">
      <c r="A41" s="263"/>
      <c r="B41" s="263"/>
      <c r="C41" s="263"/>
      <c r="D41" s="263"/>
      <c r="E41" s="263"/>
      <c r="F41" s="263"/>
      <c r="G41" s="263"/>
      <c r="H41" s="263"/>
      <c r="I41" s="263"/>
    </row>
    <row r="42" spans="1:9" x14ac:dyDescent="0.25">
      <c r="A42" s="263"/>
      <c r="B42" s="499" t="s">
        <v>11908</v>
      </c>
      <c r="C42" s="499"/>
      <c r="D42" s="499"/>
      <c r="E42" s="499"/>
      <c r="F42" s="499"/>
      <c r="G42" s="499"/>
      <c r="H42" s="499"/>
      <c r="I42" s="263"/>
    </row>
    <row r="43" spans="1:9" x14ac:dyDescent="0.25">
      <c r="A43" s="263"/>
      <c r="B43" s="499" t="s">
        <v>11909</v>
      </c>
      <c r="C43" s="499"/>
      <c r="D43" s="499"/>
      <c r="E43" s="499"/>
      <c r="F43" s="499"/>
      <c r="G43" s="499"/>
      <c r="H43" s="499"/>
      <c r="I43" s="263"/>
    </row>
    <row r="44" spans="1:9" x14ac:dyDescent="0.25">
      <c r="A44" s="263"/>
      <c r="B44" s="263"/>
      <c r="C44" s="263"/>
      <c r="D44" s="263"/>
      <c r="E44" s="263"/>
      <c r="F44" s="263"/>
      <c r="G44" s="263"/>
      <c r="H44" s="263"/>
      <c r="I44" s="263"/>
    </row>
  </sheetData>
  <mergeCells count="44">
    <mergeCell ref="C39:H39"/>
    <mergeCell ref="C40:H40"/>
    <mergeCell ref="B42:H42"/>
    <mergeCell ref="B43:H43"/>
    <mergeCell ref="C33:H33"/>
    <mergeCell ref="C34:H34"/>
    <mergeCell ref="C35:H35"/>
    <mergeCell ref="C36:H36"/>
    <mergeCell ref="C37:H37"/>
    <mergeCell ref="C38:H38"/>
    <mergeCell ref="B25:G25"/>
    <mergeCell ref="B26:H26"/>
    <mergeCell ref="B27:G27"/>
    <mergeCell ref="B29:H29"/>
    <mergeCell ref="B30:B31"/>
    <mergeCell ref="C30:C31"/>
    <mergeCell ref="E30:E31"/>
    <mergeCell ref="F30:F31"/>
    <mergeCell ref="G30:G31"/>
    <mergeCell ref="H30:H31"/>
    <mergeCell ref="D24:G24"/>
    <mergeCell ref="D13:G13"/>
    <mergeCell ref="D14:G14"/>
    <mergeCell ref="D15:G15"/>
    <mergeCell ref="D16:G16"/>
    <mergeCell ref="D17:G17"/>
    <mergeCell ref="D18:G18"/>
    <mergeCell ref="B19:H19"/>
    <mergeCell ref="D20:G20"/>
    <mergeCell ref="D21:G21"/>
    <mergeCell ref="D22:G22"/>
    <mergeCell ref="D23:G23"/>
    <mergeCell ref="B12:H12"/>
    <mergeCell ref="C1:G1"/>
    <mergeCell ref="C2:H2"/>
    <mergeCell ref="C3:H3"/>
    <mergeCell ref="B4:H4"/>
    <mergeCell ref="B5:H5"/>
    <mergeCell ref="D6:G6"/>
    <mergeCell ref="D7:G7"/>
    <mergeCell ref="D8:G8"/>
    <mergeCell ref="D9:G9"/>
    <mergeCell ref="D10:G10"/>
    <mergeCell ref="B11:G11"/>
  </mergeCells>
  <pageMargins left="0.19685039370078741" right="0.19685039370078741" top="0.59055118110236227" bottom="0.59055118110236227" header="0.39370078740157483" footer="0.39370078740157483"/>
  <pageSetup paperSize="9" scale="99"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3DC0A-C9D7-4204-8B6E-178C4361694B}">
  <sheetPr>
    <tabColor theme="5"/>
    <pageSetUpPr fitToPage="1"/>
  </sheetPr>
  <dimension ref="B1:I56"/>
  <sheetViews>
    <sheetView showGridLines="0" view="pageBreakPreview" zoomScaleNormal="100" zoomScaleSheetLayoutView="100" workbookViewId="0">
      <selection activeCell="C46" sqref="C6:H46"/>
    </sheetView>
  </sheetViews>
  <sheetFormatPr defaultRowHeight="12.75" x14ac:dyDescent="0.25"/>
  <cols>
    <col min="1" max="1" width="9.140625" style="285"/>
    <col min="2" max="2" width="5.140625" style="285" customWidth="1"/>
    <col min="3" max="3" width="10.7109375" style="285" customWidth="1"/>
    <col min="4" max="4" width="41.7109375" style="285" customWidth="1"/>
    <col min="5" max="8" width="19.140625" style="285" customWidth="1"/>
    <col min="9" max="9" width="4.5703125" style="285" customWidth="1"/>
    <col min="10" max="16384" width="9.140625" style="285"/>
  </cols>
  <sheetData>
    <row r="1" spans="2:9" x14ac:dyDescent="0.25">
      <c r="B1" s="282"/>
      <c r="C1" s="283"/>
      <c r="D1" s="283"/>
      <c r="E1" s="283"/>
      <c r="F1" s="283"/>
      <c r="G1" s="283"/>
      <c r="H1" s="283"/>
      <c r="I1" s="284"/>
    </row>
    <row r="2" spans="2:9" ht="15.75" customHeight="1" x14ac:dyDescent="0.25">
      <c r="B2" s="286"/>
      <c r="C2" s="285" t="s">
        <v>11912</v>
      </c>
      <c r="I2" s="287"/>
    </row>
    <row r="3" spans="2:9" ht="15.75" customHeight="1" thickBot="1" x14ac:dyDescent="0.3">
      <c r="B3" s="286"/>
      <c r="C3" s="288"/>
      <c r="D3" s="288"/>
      <c r="E3" s="288"/>
      <c r="F3" s="288"/>
      <c r="G3" s="288"/>
      <c r="H3" s="288"/>
      <c r="I3" s="287"/>
    </row>
    <row r="4" spans="2:9" ht="15.75" customHeight="1" x14ac:dyDescent="0.25">
      <c r="B4" s="286"/>
      <c r="I4" s="287"/>
    </row>
    <row r="5" spans="2:9" ht="15.75" customHeight="1" x14ac:dyDescent="0.25">
      <c r="B5" s="286"/>
      <c r="I5" s="287"/>
    </row>
    <row r="6" spans="2:9" ht="20.25" customHeight="1" x14ac:dyDescent="0.25">
      <c r="B6" s="286"/>
      <c r="C6" s="289" t="s">
        <v>11913</v>
      </c>
      <c r="D6" s="289"/>
      <c r="E6" s="289"/>
      <c r="F6" s="289"/>
      <c r="G6" s="289"/>
      <c r="H6" s="290" t="s">
        <v>12055</v>
      </c>
      <c r="I6" s="287"/>
    </row>
    <row r="7" spans="2:9" x14ac:dyDescent="0.25">
      <c r="B7" s="286"/>
      <c r="H7" s="291"/>
      <c r="I7" s="287"/>
    </row>
    <row r="8" spans="2:9" x14ac:dyDescent="0.25">
      <c r="B8" s="286"/>
      <c r="C8" s="292"/>
      <c r="D8" s="293"/>
      <c r="E8" s="293"/>
      <c r="F8" s="293"/>
      <c r="G8" s="293"/>
      <c r="H8" s="293"/>
      <c r="I8" s="287"/>
    </row>
    <row r="9" spans="2:9" ht="19.5" customHeight="1" x14ac:dyDescent="0.25">
      <c r="B9" s="286"/>
      <c r="C9" s="294"/>
      <c r="D9" s="294"/>
      <c r="E9" s="295" t="s">
        <v>11914</v>
      </c>
      <c r="F9" s="294"/>
      <c r="G9" s="294"/>
      <c r="H9" s="294"/>
      <c r="I9" s="287"/>
    </row>
    <row r="10" spans="2:9" ht="21.75" customHeight="1" x14ac:dyDescent="0.25">
      <c r="B10" s="286"/>
      <c r="C10" s="296" t="s">
        <v>11734</v>
      </c>
      <c r="D10" s="296" t="s">
        <v>11735</v>
      </c>
      <c r="E10" s="297" t="s">
        <v>11915</v>
      </c>
      <c r="F10" s="297"/>
      <c r="G10" s="297" t="s">
        <v>11916</v>
      </c>
      <c r="H10" s="297"/>
      <c r="I10" s="287"/>
    </row>
    <row r="11" spans="2:9" ht="27.75" customHeight="1" x14ac:dyDescent="0.25">
      <c r="B11" s="286"/>
      <c r="C11" s="296"/>
      <c r="D11" s="296"/>
      <c r="E11" s="298" t="s">
        <v>11917</v>
      </c>
      <c r="F11" s="298" t="s">
        <v>11918</v>
      </c>
      <c r="G11" s="298" t="s">
        <v>11917</v>
      </c>
      <c r="H11" s="298" t="s">
        <v>11918</v>
      </c>
      <c r="I11" s="287"/>
    </row>
    <row r="12" spans="2:9" ht="20.25" customHeight="1" x14ac:dyDescent="0.25">
      <c r="B12" s="286"/>
      <c r="C12" s="299"/>
      <c r="D12" s="299" t="s">
        <v>11919</v>
      </c>
      <c r="E12" s="299"/>
      <c r="F12" s="299"/>
      <c r="G12" s="299"/>
      <c r="H12" s="299"/>
      <c r="I12" s="287"/>
    </row>
    <row r="13" spans="2:9" ht="20.25" customHeight="1" x14ac:dyDescent="0.25">
      <c r="B13" s="286"/>
      <c r="C13" s="300" t="s">
        <v>11920</v>
      </c>
      <c r="D13" s="301" t="s">
        <v>11921</v>
      </c>
      <c r="E13" s="302">
        <v>0</v>
      </c>
      <c r="F13" s="302">
        <v>0</v>
      </c>
      <c r="G13" s="302">
        <v>0.2</v>
      </c>
      <c r="H13" s="302">
        <v>0.2</v>
      </c>
      <c r="I13" s="287"/>
    </row>
    <row r="14" spans="2:9" ht="20.25" customHeight="1" x14ac:dyDescent="0.25">
      <c r="B14" s="286"/>
      <c r="C14" s="303" t="s">
        <v>11922</v>
      </c>
      <c r="D14" s="304" t="s">
        <v>11923</v>
      </c>
      <c r="E14" s="305">
        <v>1.4999999999999999E-2</v>
      </c>
      <c r="F14" s="305">
        <v>1.4999999999999999E-2</v>
      </c>
      <c r="G14" s="305">
        <v>1.4999999999999999E-2</v>
      </c>
      <c r="H14" s="305">
        <v>1.4999999999999999E-2</v>
      </c>
      <c r="I14" s="287"/>
    </row>
    <row r="15" spans="2:9" ht="20.25" customHeight="1" x14ac:dyDescent="0.25">
      <c r="B15" s="286"/>
      <c r="C15" s="300" t="s">
        <v>11924</v>
      </c>
      <c r="D15" s="301" t="s">
        <v>11925</v>
      </c>
      <c r="E15" s="302">
        <v>0.01</v>
      </c>
      <c r="F15" s="302">
        <v>0.01</v>
      </c>
      <c r="G15" s="302">
        <v>0.01</v>
      </c>
      <c r="H15" s="302">
        <v>0.01</v>
      </c>
      <c r="I15" s="287"/>
    </row>
    <row r="16" spans="2:9" ht="20.25" customHeight="1" x14ac:dyDescent="0.25">
      <c r="B16" s="286"/>
      <c r="C16" s="303" t="s">
        <v>11926</v>
      </c>
      <c r="D16" s="304" t="s">
        <v>11927</v>
      </c>
      <c r="E16" s="305">
        <v>2E-3</v>
      </c>
      <c r="F16" s="305">
        <v>2E-3</v>
      </c>
      <c r="G16" s="305">
        <v>2E-3</v>
      </c>
      <c r="H16" s="305">
        <v>2E-3</v>
      </c>
      <c r="I16" s="287"/>
    </row>
    <row r="17" spans="2:9" ht="20.25" customHeight="1" x14ac:dyDescent="0.25">
      <c r="B17" s="286"/>
      <c r="C17" s="300" t="s">
        <v>11928</v>
      </c>
      <c r="D17" s="301" t="s">
        <v>11929</v>
      </c>
      <c r="E17" s="302">
        <v>6.0000000000000001E-3</v>
      </c>
      <c r="F17" s="302">
        <v>6.0000000000000001E-3</v>
      </c>
      <c r="G17" s="302">
        <v>6.0000000000000001E-3</v>
      </c>
      <c r="H17" s="302">
        <v>6.0000000000000001E-3</v>
      </c>
      <c r="I17" s="287"/>
    </row>
    <row r="18" spans="2:9" ht="20.25" customHeight="1" x14ac:dyDescent="0.25">
      <c r="B18" s="286"/>
      <c r="C18" s="303" t="s">
        <v>11930</v>
      </c>
      <c r="D18" s="304" t="s">
        <v>11931</v>
      </c>
      <c r="E18" s="305">
        <v>2.5000000000000001E-2</v>
      </c>
      <c r="F18" s="305">
        <v>2.5000000000000001E-2</v>
      </c>
      <c r="G18" s="305">
        <v>2.5000000000000001E-2</v>
      </c>
      <c r="H18" s="305">
        <v>2.5000000000000001E-2</v>
      </c>
      <c r="I18" s="287"/>
    </row>
    <row r="19" spans="2:9" ht="20.25" customHeight="1" x14ac:dyDescent="0.25">
      <c r="B19" s="286"/>
      <c r="C19" s="300" t="s">
        <v>11932</v>
      </c>
      <c r="D19" s="301" t="s">
        <v>11933</v>
      </c>
      <c r="E19" s="302">
        <v>0.03</v>
      </c>
      <c r="F19" s="302">
        <v>0.03</v>
      </c>
      <c r="G19" s="302">
        <v>0.03</v>
      </c>
      <c r="H19" s="302">
        <v>0.03</v>
      </c>
      <c r="I19" s="287"/>
    </row>
    <row r="20" spans="2:9" ht="20.25" customHeight="1" x14ac:dyDescent="0.25">
      <c r="B20" s="286"/>
      <c r="C20" s="303" t="s">
        <v>11934</v>
      </c>
      <c r="D20" s="304" t="s">
        <v>11935</v>
      </c>
      <c r="E20" s="305">
        <v>0.08</v>
      </c>
      <c r="F20" s="305">
        <v>0.08</v>
      </c>
      <c r="G20" s="305">
        <v>0.08</v>
      </c>
      <c r="H20" s="305">
        <v>0.08</v>
      </c>
      <c r="I20" s="287"/>
    </row>
    <row r="21" spans="2:9" ht="20.25" customHeight="1" x14ac:dyDescent="0.25">
      <c r="B21" s="286"/>
      <c r="C21" s="300" t="s">
        <v>11936</v>
      </c>
      <c r="D21" s="301" t="s">
        <v>11937</v>
      </c>
      <c r="E21" s="302">
        <v>0.01</v>
      </c>
      <c r="F21" s="302">
        <v>0.01</v>
      </c>
      <c r="G21" s="302">
        <v>0.01</v>
      </c>
      <c r="H21" s="302">
        <v>0.01</v>
      </c>
      <c r="I21" s="287"/>
    </row>
    <row r="22" spans="2:9" ht="20.25" customHeight="1" x14ac:dyDescent="0.25">
      <c r="B22" s="286"/>
      <c r="C22" s="303" t="s">
        <v>11869</v>
      </c>
      <c r="D22" s="304" t="s">
        <v>11938</v>
      </c>
      <c r="E22" s="305">
        <f>SUM(E13:E21)</f>
        <v>0.17799999999999999</v>
      </c>
      <c r="F22" s="305">
        <f>SUM(F13:F21)</f>
        <v>0.17799999999999999</v>
      </c>
      <c r="G22" s="305">
        <f>SUM(G13:G21)</f>
        <v>0.37800000000000006</v>
      </c>
      <c r="H22" s="305">
        <f>SUM(H13:H21)</f>
        <v>0.37800000000000006</v>
      </c>
      <c r="I22" s="287"/>
    </row>
    <row r="23" spans="2:9" ht="20.25" customHeight="1" x14ac:dyDescent="0.25">
      <c r="B23" s="286"/>
      <c r="C23" s="299"/>
      <c r="D23" s="299" t="s">
        <v>11939</v>
      </c>
      <c r="E23" s="299"/>
      <c r="F23" s="299"/>
      <c r="G23" s="299"/>
      <c r="H23" s="299"/>
      <c r="I23" s="287"/>
    </row>
    <row r="24" spans="2:9" ht="20.25" customHeight="1" x14ac:dyDescent="0.25">
      <c r="B24" s="286"/>
      <c r="C24" s="300" t="s">
        <v>11940</v>
      </c>
      <c r="D24" s="301" t="s">
        <v>11941</v>
      </c>
      <c r="E24" s="302">
        <v>0.17749999999999999</v>
      </c>
      <c r="F24" s="302" t="s">
        <v>11942</v>
      </c>
      <c r="G24" s="302">
        <v>0.17749999999999999</v>
      </c>
      <c r="H24" s="302" t="s">
        <v>11942</v>
      </c>
      <c r="I24" s="287"/>
    </row>
    <row r="25" spans="2:9" ht="20.25" customHeight="1" x14ac:dyDescent="0.25">
      <c r="B25" s="286"/>
      <c r="C25" s="303" t="s">
        <v>11943</v>
      </c>
      <c r="D25" s="304" t="s">
        <v>11944</v>
      </c>
      <c r="E25" s="305">
        <v>3.4099999999999998E-2</v>
      </c>
      <c r="F25" s="305" t="s">
        <v>11942</v>
      </c>
      <c r="G25" s="305">
        <v>3.4099999999999998E-2</v>
      </c>
      <c r="H25" s="305" t="s">
        <v>11942</v>
      </c>
      <c r="I25" s="287"/>
    </row>
    <row r="26" spans="2:9" ht="20.25" customHeight="1" x14ac:dyDescent="0.25">
      <c r="B26" s="286"/>
      <c r="C26" s="300" t="s">
        <v>11945</v>
      </c>
      <c r="D26" s="301" t="s">
        <v>11946</v>
      </c>
      <c r="E26" s="302">
        <v>8.6E-3</v>
      </c>
      <c r="F26" s="302">
        <v>6.7000000000000002E-3</v>
      </c>
      <c r="G26" s="302">
        <v>8.6E-3</v>
      </c>
      <c r="H26" s="302">
        <v>6.7000000000000002E-3</v>
      </c>
      <c r="I26" s="287"/>
    </row>
    <row r="27" spans="2:9" ht="20.25" customHeight="1" x14ac:dyDescent="0.25">
      <c r="B27" s="286"/>
      <c r="C27" s="303" t="s">
        <v>11947</v>
      </c>
      <c r="D27" s="304" t="s">
        <v>11948</v>
      </c>
      <c r="E27" s="305">
        <v>0.1062</v>
      </c>
      <c r="F27" s="305">
        <v>8.3299999999999999E-2</v>
      </c>
      <c r="G27" s="305">
        <v>0.1062</v>
      </c>
      <c r="H27" s="305">
        <v>8.3299999999999999E-2</v>
      </c>
      <c r="I27" s="287"/>
    </row>
    <row r="28" spans="2:9" ht="20.25" customHeight="1" x14ac:dyDescent="0.25">
      <c r="B28" s="286"/>
      <c r="C28" s="300" t="s">
        <v>11949</v>
      </c>
      <c r="D28" s="301" t="s">
        <v>11950</v>
      </c>
      <c r="E28" s="302">
        <v>6.9999999999999999E-4</v>
      </c>
      <c r="F28" s="302">
        <v>5.9999999999999995E-4</v>
      </c>
      <c r="G28" s="302">
        <v>6.9999999999999999E-4</v>
      </c>
      <c r="H28" s="302">
        <v>5.9999999999999995E-4</v>
      </c>
      <c r="I28" s="287"/>
    </row>
    <row r="29" spans="2:9" ht="20.25" customHeight="1" x14ac:dyDescent="0.25">
      <c r="B29" s="286"/>
      <c r="C29" s="303" t="s">
        <v>11951</v>
      </c>
      <c r="D29" s="304" t="s">
        <v>11952</v>
      </c>
      <c r="E29" s="305">
        <v>7.1000000000000004E-3</v>
      </c>
      <c r="F29" s="305">
        <v>5.5999999999999999E-3</v>
      </c>
      <c r="G29" s="305">
        <v>7.1000000000000004E-3</v>
      </c>
      <c r="H29" s="305">
        <v>5.5999999999999999E-3</v>
      </c>
      <c r="I29" s="287"/>
    </row>
    <row r="30" spans="2:9" ht="20.25" customHeight="1" x14ac:dyDescent="0.25">
      <c r="B30" s="286"/>
      <c r="C30" s="300" t="s">
        <v>11953</v>
      </c>
      <c r="D30" s="301" t="s">
        <v>11954</v>
      </c>
      <c r="E30" s="302">
        <v>1.3100000000000001E-2</v>
      </c>
      <c r="F30" s="302" t="s">
        <v>11942</v>
      </c>
      <c r="G30" s="302">
        <v>1.3100000000000001E-2</v>
      </c>
      <c r="H30" s="302" t="s">
        <v>11942</v>
      </c>
      <c r="I30" s="287"/>
    </row>
    <row r="31" spans="2:9" ht="20.25" customHeight="1" x14ac:dyDescent="0.25">
      <c r="B31" s="286"/>
      <c r="C31" s="303" t="s">
        <v>11955</v>
      </c>
      <c r="D31" s="304" t="s">
        <v>11956</v>
      </c>
      <c r="E31" s="305">
        <v>1.1000000000000001E-3</v>
      </c>
      <c r="F31" s="305">
        <v>8.0000000000000004E-4</v>
      </c>
      <c r="G31" s="305">
        <v>1.1000000000000001E-3</v>
      </c>
      <c r="H31" s="305">
        <v>8.0000000000000004E-4</v>
      </c>
      <c r="I31" s="287"/>
    </row>
    <row r="32" spans="2:9" ht="20.25" customHeight="1" x14ac:dyDescent="0.25">
      <c r="B32" s="286"/>
      <c r="C32" s="300" t="s">
        <v>11957</v>
      </c>
      <c r="D32" s="301" t="s">
        <v>11958</v>
      </c>
      <c r="E32" s="302">
        <v>0.13550000000000001</v>
      </c>
      <c r="F32" s="302">
        <v>0.10630000000000001</v>
      </c>
      <c r="G32" s="302">
        <v>0.13550000000000001</v>
      </c>
      <c r="H32" s="302">
        <v>0.10630000000000001</v>
      </c>
      <c r="I32" s="287"/>
    </row>
    <row r="33" spans="2:9" ht="20.25" customHeight="1" x14ac:dyDescent="0.25">
      <c r="B33" s="286"/>
      <c r="C33" s="303" t="s">
        <v>11959</v>
      </c>
      <c r="D33" s="304" t="s">
        <v>11960</v>
      </c>
      <c r="E33" s="305">
        <v>2.9999999999999997E-4</v>
      </c>
      <c r="F33" s="305">
        <v>2.9999999999999997E-4</v>
      </c>
      <c r="G33" s="305">
        <v>2.9999999999999997E-4</v>
      </c>
      <c r="H33" s="305">
        <v>2.9999999999999997E-4</v>
      </c>
      <c r="I33" s="287"/>
    </row>
    <row r="34" spans="2:9" ht="20.25" customHeight="1" x14ac:dyDescent="0.25">
      <c r="B34" s="286"/>
      <c r="C34" s="300" t="s">
        <v>11876</v>
      </c>
      <c r="D34" s="306" t="s">
        <v>11938</v>
      </c>
      <c r="E34" s="302">
        <f>SUM(E24:E33)</f>
        <v>0.48419999999999996</v>
      </c>
      <c r="F34" s="302">
        <f>SUM(F24:F33)</f>
        <v>0.20359999999999998</v>
      </c>
      <c r="G34" s="302">
        <f>SUM(G24:G33)</f>
        <v>0.48419999999999996</v>
      </c>
      <c r="H34" s="302">
        <f>SUM(H24:H33)</f>
        <v>0.20359999999999998</v>
      </c>
      <c r="I34" s="287"/>
    </row>
    <row r="35" spans="2:9" ht="20.25" customHeight="1" x14ac:dyDescent="0.25">
      <c r="B35" s="286"/>
      <c r="C35" s="299"/>
      <c r="D35" s="299" t="s">
        <v>11961</v>
      </c>
      <c r="E35" s="299"/>
      <c r="F35" s="299"/>
      <c r="G35" s="299"/>
      <c r="H35" s="299"/>
      <c r="I35" s="287"/>
    </row>
    <row r="36" spans="2:9" ht="20.25" customHeight="1" x14ac:dyDescent="0.25">
      <c r="B36" s="286"/>
      <c r="C36" s="300" t="s">
        <v>11962</v>
      </c>
      <c r="D36" s="301" t="s">
        <v>11963</v>
      </c>
      <c r="E36" s="302">
        <v>4.1200000000000001E-2</v>
      </c>
      <c r="F36" s="302">
        <v>3.2399999999999998E-2</v>
      </c>
      <c r="G36" s="302">
        <v>4.1200000000000001E-2</v>
      </c>
      <c r="H36" s="302">
        <v>3.2399999999999998E-2</v>
      </c>
      <c r="I36" s="287"/>
    </row>
    <row r="37" spans="2:9" ht="20.25" customHeight="1" x14ac:dyDescent="0.25">
      <c r="B37" s="286"/>
      <c r="C37" s="303" t="s">
        <v>11964</v>
      </c>
      <c r="D37" s="304" t="s">
        <v>11965</v>
      </c>
      <c r="E37" s="305">
        <v>1E-3</v>
      </c>
      <c r="F37" s="305">
        <v>8.0000000000000004E-4</v>
      </c>
      <c r="G37" s="305">
        <v>1E-3</v>
      </c>
      <c r="H37" s="305">
        <v>8.0000000000000004E-4</v>
      </c>
      <c r="I37" s="287"/>
    </row>
    <row r="38" spans="2:9" ht="20.25" customHeight="1" x14ac:dyDescent="0.25">
      <c r="B38" s="286"/>
      <c r="C38" s="300" t="s">
        <v>11966</v>
      </c>
      <c r="D38" s="301" t="s">
        <v>11967</v>
      </c>
      <c r="E38" s="302">
        <v>4.5999999999999999E-3</v>
      </c>
      <c r="F38" s="302">
        <v>3.5999999999999999E-3</v>
      </c>
      <c r="G38" s="302">
        <v>4.5999999999999999E-3</v>
      </c>
      <c r="H38" s="302">
        <v>3.5999999999999999E-3</v>
      </c>
      <c r="I38" s="287"/>
    </row>
    <row r="39" spans="2:9" ht="20.25" customHeight="1" x14ac:dyDescent="0.25">
      <c r="B39" s="286"/>
      <c r="C39" s="303" t="s">
        <v>11968</v>
      </c>
      <c r="D39" s="304" t="s">
        <v>11969</v>
      </c>
      <c r="E39" s="305">
        <v>3.7699999999999997E-2</v>
      </c>
      <c r="F39" s="305">
        <v>2.9600000000000001E-2</v>
      </c>
      <c r="G39" s="305">
        <v>3.7699999999999997E-2</v>
      </c>
      <c r="H39" s="305">
        <v>2.9600000000000001E-2</v>
      </c>
      <c r="I39" s="287"/>
    </row>
    <row r="40" spans="2:9" ht="20.25" customHeight="1" x14ac:dyDescent="0.25">
      <c r="B40" s="286"/>
      <c r="C40" s="300" t="s">
        <v>11970</v>
      </c>
      <c r="D40" s="301" t="s">
        <v>11971</v>
      </c>
      <c r="E40" s="302">
        <v>3.5000000000000001E-3</v>
      </c>
      <c r="F40" s="302">
        <v>2.7000000000000001E-3</v>
      </c>
      <c r="G40" s="302">
        <v>3.5000000000000001E-3</v>
      </c>
      <c r="H40" s="302">
        <v>2.7000000000000001E-3</v>
      </c>
      <c r="I40" s="287"/>
    </row>
    <row r="41" spans="2:9" ht="20.25" customHeight="1" x14ac:dyDescent="0.25">
      <c r="B41" s="286"/>
      <c r="C41" s="303" t="s">
        <v>11883</v>
      </c>
      <c r="D41" s="307" t="s">
        <v>11938</v>
      </c>
      <c r="E41" s="305">
        <f>SUM(E36:E40)</f>
        <v>8.7999999999999995E-2</v>
      </c>
      <c r="F41" s="305">
        <f>SUM(F36:F40)</f>
        <v>6.9099999999999995E-2</v>
      </c>
      <c r="G41" s="305">
        <f>SUM(G36:G40)</f>
        <v>8.7999999999999995E-2</v>
      </c>
      <c r="H41" s="305">
        <f>SUM(H36:H40)</f>
        <v>6.9099999999999995E-2</v>
      </c>
      <c r="I41" s="287"/>
    </row>
    <row r="42" spans="2:9" ht="21" customHeight="1" x14ac:dyDescent="0.25">
      <c r="B42" s="286"/>
      <c r="C42" s="299"/>
      <c r="D42" s="299" t="s">
        <v>11972</v>
      </c>
      <c r="E42" s="299"/>
      <c r="F42" s="299"/>
      <c r="G42" s="299"/>
      <c r="H42" s="299"/>
      <c r="I42" s="287"/>
    </row>
    <row r="43" spans="2:9" ht="20.25" customHeight="1" x14ac:dyDescent="0.25">
      <c r="B43" s="286"/>
      <c r="C43" s="300" t="s">
        <v>11962</v>
      </c>
      <c r="D43" s="301" t="s">
        <v>11973</v>
      </c>
      <c r="E43" s="302">
        <v>8.6199999999999999E-2</v>
      </c>
      <c r="F43" s="302">
        <v>3.6200000000000003E-2</v>
      </c>
      <c r="G43" s="302">
        <v>0.183</v>
      </c>
      <c r="H43" s="302">
        <v>7.6999999999999999E-2</v>
      </c>
      <c r="I43" s="287"/>
    </row>
    <row r="44" spans="2:9" ht="38.25" x14ac:dyDescent="0.25">
      <c r="B44" s="286"/>
      <c r="C44" s="303" t="s">
        <v>11964</v>
      </c>
      <c r="D44" s="304" t="s">
        <v>11974</v>
      </c>
      <c r="E44" s="305">
        <v>3.5000000000000001E-3</v>
      </c>
      <c r="F44" s="305">
        <v>2.7000000000000001E-3</v>
      </c>
      <c r="G44" s="305">
        <v>3.7000000000000002E-3</v>
      </c>
      <c r="H44" s="305">
        <v>2.8999999999999998E-3</v>
      </c>
      <c r="I44" s="287"/>
    </row>
    <row r="45" spans="2:9" ht="20.25" customHeight="1" x14ac:dyDescent="0.25">
      <c r="B45" s="286"/>
      <c r="C45" s="300" t="s">
        <v>11975</v>
      </c>
      <c r="D45" s="301" t="s">
        <v>11938</v>
      </c>
      <c r="E45" s="302">
        <f>SUM(E43:E44)</f>
        <v>8.9700000000000002E-2</v>
      </c>
      <c r="F45" s="302">
        <f>SUM(F43:F44)</f>
        <v>3.8900000000000004E-2</v>
      </c>
      <c r="G45" s="302">
        <f>SUM(G43:G44)</f>
        <v>0.1867</v>
      </c>
      <c r="H45" s="302">
        <f>SUM(H43:H44)</f>
        <v>7.9899999999999999E-2</v>
      </c>
      <c r="I45" s="287"/>
    </row>
    <row r="46" spans="2:9" ht="21" customHeight="1" x14ac:dyDescent="0.25">
      <c r="B46" s="286"/>
      <c r="C46" s="308"/>
      <c r="D46" s="308" t="s">
        <v>11976</v>
      </c>
      <c r="E46" s="309">
        <f>E45+E41+E34+E22</f>
        <v>0.83989999999999987</v>
      </c>
      <c r="F46" s="309">
        <f>F45+F41+F34+F22</f>
        <v>0.48959999999999998</v>
      </c>
      <c r="G46" s="309">
        <f>G45+G41+G34+G22</f>
        <v>1.1369</v>
      </c>
      <c r="H46" s="309">
        <f>H45+H41+H34+H22</f>
        <v>0.73060000000000003</v>
      </c>
      <c r="I46" s="287"/>
    </row>
    <row r="47" spans="2:9" x14ac:dyDescent="0.25">
      <c r="B47" s="286"/>
      <c r="I47" s="287"/>
    </row>
    <row r="48" spans="2:9" x14ac:dyDescent="0.25">
      <c r="B48" s="286"/>
      <c r="C48" s="285" t="s">
        <v>11977</v>
      </c>
      <c r="I48" s="287"/>
    </row>
    <row r="49" spans="2:9" x14ac:dyDescent="0.25">
      <c r="B49" s="286"/>
      <c r="I49" s="287"/>
    </row>
    <row r="50" spans="2:9" x14ac:dyDescent="0.25">
      <c r="B50" s="286"/>
      <c r="I50" s="287"/>
    </row>
    <row r="51" spans="2:9" x14ac:dyDescent="0.25">
      <c r="B51" s="286"/>
      <c r="I51" s="287"/>
    </row>
    <row r="52" spans="2:9" ht="13.5" thickBot="1" x14ac:dyDescent="0.3">
      <c r="E52" s="186"/>
      <c r="I52" s="287"/>
    </row>
    <row r="53" spans="2:9" x14ac:dyDescent="0.25">
      <c r="B53" s="283"/>
      <c r="C53" s="283"/>
      <c r="D53" s="283"/>
      <c r="E53" s="283"/>
      <c r="F53" s="283"/>
      <c r="G53" s="283"/>
      <c r="H53" s="283"/>
      <c r="I53" s="283"/>
    </row>
    <row r="56" spans="2:9" ht="12.75" customHeight="1" x14ac:dyDescent="0.25"/>
  </sheetData>
  <pageMargins left="0.19685039370078741" right="0.19685039370078741" top="0.59055118110236227" bottom="0.59055118110236227" header="0.39370078740157483" footer="0.39370078740157483"/>
  <pageSetup paperSize="9" scale="72"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EA9CE-B083-495B-9462-85FF0C5F8491}">
  <sheetPr>
    <tabColor rgb="FFC00000"/>
    <pageSetUpPr fitToPage="1"/>
  </sheetPr>
  <dimension ref="A1:J70"/>
  <sheetViews>
    <sheetView showGridLines="0" tabSelected="1" view="pageBreakPreview" topLeftCell="A25" zoomScaleNormal="100" zoomScaleSheetLayoutView="100" workbookViewId="0">
      <selection activeCell="C24" sqref="C24"/>
    </sheetView>
  </sheetViews>
  <sheetFormatPr defaultRowHeight="15" x14ac:dyDescent="0.25"/>
  <cols>
    <col min="1" max="1" width="2.7109375" style="209" customWidth="1"/>
    <col min="2" max="2" width="19.42578125" style="209" customWidth="1"/>
    <col min="3" max="3" width="48.5703125" style="209" customWidth="1"/>
    <col min="4" max="4" width="23.42578125" style="209" customWidth="1"/>
    <col min="5" max="6" width="2.7109375" style="209" customWidth="1"/>
    <col min="7" max="7" width="19.85546875" style="209" customWidth="1"/>
    <col min="8" max="8" width="20" style="209" customWidth="1"/>
    <col min="9" max="9" width="16.5703125" style="209" customWidth="1"/>
    <col min="10" max="10" width="15.85546875" style="209" bestFit="1" customWidth="1"/>
    <col min="11" max="16384" width="9.140625" style="209"/>
  </cols>
  <sheetData>
    <row r="1" spans="1:6" ht="21" x14ac:dyDescent="0.25">
      <c r="A1" s="507"/>
      <c r="B1" s="507"/>
      <c r="C1" s="507"/>
      <c r="D1" s="507"/>
      <c r="E1" s="507"/>
      <c r="F1" s="507"/>
    </row>
    <row r="3" spans="1:6" x14ac:dyDescent="0.25">
      <c r="A3" s="192"/>
      <c r="B3" s="194"/>
      <c r="C3" s="194"/>
      <c r="D3" s="194"/>
      <c r="E3" s="195"/>
    </row>
    <row r="4" spans="1:6" x14ac:dyDescent="0.25">
      <c r="A4" s="202"/>
      <c r="B4" s="192"/>
      <c r="C4" s="194"/>
      <c r="D4" s="195"/>
      <c r="E4" s="196"/>
    </row>
    <row r="5" spans="1:6" x14ac:dyDescent="0.25">
      <c r="A5" s="202"/>
      <c r="B5" s="202"/>
      <c r="D5" s="196"/>
      <c r="E5" s="196"/>
    </row>
    <row r="6" spans="1:6" x14ac:dyDescent="0.25">
      <c r="A6" s="202"/>
      <c r="B6" s="202"/>
      <c r="D6" s="196"/>
      <c r="E6" s="196"/>
    </row>
    <row r="7" spans="1:6" x14ac:dyDescent="0.25">
      <c r="A7" s="202"/>
      <c r="B7" s="202"/>
      <c r="D7" s="196"/>
      <c r="E7" s="196"/>
    </row>
    <row r="8" spans="1:6" ht="15.75" x14ac:dyDescent="0.25">
      <c r="A8" s="202"/>
      <c r="B8" s="508"/>
      <c r="C8" s="509"/>
      <c r="D8" s="510"/>
      <c r="E8" s="196"/>
    </row>
    <row r="9" spans="1:6" ht="19.5" x14ac:dyDescent="0.3">
      <c r="A9" s="202"/>
      <c r="B9" s="511" t="s">
        <v>11832</v>
      </c>
      <c r="C9" s="512"/>
      <c r="D9" s="513"/>
      <c r="E9" s="196"/>
    </row>
    <row r="10" spans="1:6" ht="19.5" x14ac:dyDescent="0.3">
      <c r="A10" s="202"/>
      <c r="B10" s="511" t="s">
        <v>11833</v>
      </c>
      <c r="C10" s="512"/>
      <c r="D10" s="513"/>
      <c r="E10" s="196"/>
    </row>
    <row r="11" spans="1:6" ht="19.5" x14ac:dyDescent="0.3">
      <c r="A11" s="202"/>
      <c r="B11" s="206"/>
      <c r="C11" s="200" t="s">
        <v>11834</v>
      </c>
      <c r="D11" s="201"/>
      <c r="E11" s="196"/>
    </row>
    <row r="12" spans="1:6" ht="15.75" x14ac:dyDescent="0.25">
      <c r="A12" s="202"/>
      <c r="B12" s="514" t="s">
        <v>11835</v>
      </c>
      <c r="C12" s="515"/>
      <c r="D12" s="516"/>
      <c r="E12" s="196"/>
    </row>
    <row r="13" spans="1:6" ht="19.5" x14ac:dyDescent="0.3">
      <c r="A13" s="202"/>
      <c r="B13" s="504" t="s">
        <v>11836</v>
      </c>
      <c r="C13" s="505"/>
      <c r="D13" s="506"/>
      <c r="E13" s="197"/>
    </row>
    <row r="14" spans="1:6" ht="18.75" x14ac:dyDescent="0.3">
      <c r="A14" s="202"/>
      <c r="B14" s="519" t="s">
        <v>11837</v>
      </c>
      <c r="C14" s="520"/>
      <c r="D14" s="521"/>
      <c r="E14" s="197"/>
    </row>
    <row r="15" spans="1:6" ht="8.25" customHeight="1" x14ac:dyDescent="0.25">
      <c r="A15" s="202"/>
      <c r="C15" s="203"/>
      <c r="E15" s="196"/>
    </row>
    <row r="16" spans="1:6" x14ac:dyDescent="0.25">
      <c r="A16" s="208"/>
      <c r="B16" s="193"/>
      <c r="C16" s="522"/>
      <c r="D16" s="523"/>
      <c r="E16" s="204"/>
      <c r="F16" s="198"/>
    </row>
    <row r="17" spans="1:9" ht="225" customHeight="1" x14ac:dyDescent="0.25">
      <c r="A17" s="208"/>
      <c r="B17" s="207" t="s">
        <v>11838</v>
      </c>
      <c r="C17" s="524" t="s">
        <v>12115</v>
      </c>
      <c r="D17" s="525"/>
      <c r="E17" s="204"/>
      <c r="F17" s="198"/>
      <c r="I17" s="205"/>
    </row>
    <row r="18" spans="1:9" x14ac:dyDescent="0.25">
      <c r="A18" s="208"/>
      <c r="B18" s="199" t="s">
        <v>11839</v>
      </c>
      <c r="C18" s="526" t="s">
        <v>12116</v>
      </c>
      <c r="D18" s="527"/>
      <c r="E18" s="204"/>
      <c r="F18" s="198"/>
    </row>
    <row r="19" spans="1:9" ht="28.5" customHeight="1" x14ac:dyDescent="0.25">
      <c r="A19" s="208"/>
      <c r="B19" s="214" t="s">
        <v>11840</v>
      </c>
      <c r="C19" s="528" t="s">
        <v>12117</v>
      </c>
      <c r="D19" s="529"/>
      <c r="E19" s="204"/>
      <c r="F19" s="198"/>
    </row>
    <row r="20" spans="1:9" x14ac:dyDescent="0.25">
      <c r="A20" s="208"/>
      <c r="B20" s="210" t="s">
        <v>11841</v>
      </c>
      <c r="C20" s="528" t="s">
        <v>12118</v>
      </c>
      <c r="D20" s="527"/>
      <c r="E20" s="211"/>
      <c r="F20" s="198"/>
      <c r="G20" s="212"/>
    </row>
    <row r="21" spans="1:9" x14ac:dyDescent="0.25">
      <c r="A21" s="208"/>
      <c r="B21" s="199" t="s">
        <v>11842</v>
      </c>
      <c r="C21" s="526" t="s">
        <v>11858</v>
      </c>
      <c r="D21" s="527"/>
      <c r="E21" s="213"/>
      <c r="F21" s="198"/>
    </row>
    <row r="22" spans="1:9" x14ac:dyDescent="0.25">
      <c r="A22" s="208"/>
      <c r="B22" s="199" t="s">
        <v>11843</v>
      </c>
      <c r="C22" s="530">
        <v>44503</v>
      </c>
      <c r="D22" s="531"/>
      <c r="E22" s="213"/>
      <c r="F22" s="198"/>
      <c r="H22" s="212"/>
    </row>
    <row r="23" spans="1:9" x14ac:dyDescent="0.25">
      <c r="A23" s="208"/>
      <c r="B23" s="214" t="s">
        <v>11844</v>
      </c>
      <c r="C23" s="532" t="s">
        <v>16547</v>
      </c>
      <c r="D23" s="533"/>
      <c r="E23" s="213"/>
      <c r="F23" s="198"/>
    </row>
    <row r="24" spans="1:9" ht="5.25" customHeight="1" x14ac:dyDescent="0.25">
      <c r="A24" s="208"/>
      <c r="B24" s="199"/>
      <c r="C24" s="215"/>
      <c r="D24" s="216"/>
      <c r="E24" s="213"/>
      <c r="F24" s="198"/>
    </row>
    <row r="25" spans="1:9" x14ac:dyDescent="0.25">
      <c r="A25" s="208"/>
      <c r="B25" s="199" t="s">
        <v>11845</v>
      </c>
      <c r="C25" s="215" t="s">
        <v>11846</v>
      </c>
      <c r="D25" s="216"/>
      <c r="E25" s="213"/>
      <c r="F25" s="198"/>
    </row>
    <row r="26" spans="1:9" x14ac:dyDescent="0.25">
      <c r="A26" s="208"/>
      <c r="B26" s="199" t="str">
        <f>UPPER(IF('!Dados'!G3="Com Desoneração",'!Dados'!I6,'!Dados'!I7))</f>
        <v>TABELA DE REFERÊNCIA:. SINAPI - SETEMBRO DE 2021 SEM DESONERAÇÃO</v>
      </c>
      <c r="C26" s="215"/>
      <c r="D26" s="217"/>
      <c r="E26" s="213"/>
      <c r="F26" s="198"/>
    </row>
    <row r="27" spans="1:9" x14ac:dyDescent="0.25">
      <c r="A27" s="208"/>
      <c r="B27" s="199" t="s">
        <v>11847</v>
      </c>
      <c r="C27" s="534" t="s">
        <v>12119</v>
      </c>
      <c r="D27" s="535"/>
      <c r="E27" s="213"/>
      <c r="F27" s="198"/>
    </row>
    <row r="28" spans="1:9" x14ac:dyDescent="0.25">
      <c r="A28" s="208"/>
      <c r="B28" s="218"/>
      <c r="C28" s="219"/>
      <c r="D28" s="220"/>
      <c r="E28" s="213"/>
      <c r="F28" s="198"/>
    </row>
    <row r="29" spans="1:9" ht="145.5" customHeight="1" x14ac:dyDescent="0.25">
      <c r="A29" s="208"/>
      <c r="B29" s="221" t="s">
        <v>11848</v>
      </c>
      <c r="C29" s="536" t="s">
        <v>12120</v>
      </c>
      <c r="D29" s="537"/>
      <c r="E29" s="213"/>
      <c r="F29" s="198"/>
    </row>
    <row r="30" spans="1:9" x14ac:dyDescent="0.25">
      <c r="A30" s="222"/>
      <c r="B30" s="223" t="s">
        <v>11849</v>
      </c>
      <c r="C30" s="517" t="s">
        <v>11850</v>
      </c>
      <c r="D30" s="518"/>
      <c r="E30" s="224"/>
      <c r="F30" s="225"/>
    </row>
    <row r="31" spans="1:9" x14ac:dyDescent="0.25">
      <c r="A31" s="208"/>
      <c r="B31" s="226"/>
      <c r="C31" s="227"/>
      <c r="D31" s="198"/>
      <c r="E31" s="213"/>
      <c r="F31" s="198"/>
    </row>
    <row r="32" spans="1:9" ht="17.25" x14ac:dyDescent="0.25">
      <c r="A32" s="208"/>
      <c r="B32" s="540" t="s">
        <v>11782</v>
      </c>
      <c r="C32" s="541"/>
      <c r="D32" s="542"/>
      <c r="E32" s="213"/>
      <c r="F32" s="198"/>
      <c r="G32" s="228"/>
    </row>
    <row r="33" spans="1:10" ht="16.5" x14ac:dyDescent="0.25">
      <c r="A33" s="229"/>
      <c r="B33" s="230" t="s">
        <v>11851</v>
      </c>
      <c r="C33" s="231"/>
      <c r="D33" s="232">
        <f>D36/(1+BDI_Materiais!$H$27)</f>
        <v>4363073.8815898867</v>
      </c>
      <c r="E33" s="233"/>
      <c r="F33" s="234"/>
      <c r="G33" s="5"/>
      <c r="H33" s="235"/>
      <c r="I33" s="69"/>
      <c r="J33" s="69"/>
    </row>
    <row r="34" spans="1:10" ht="16.5" x14ac:dyDescent="0.25">
      <c r="A34" s="229"/>
      <c r="B34" s="230" t="str">
        <f>UPPER(IF('!Dados'!G3="Com Desoneração",'!Dados'!C8,'!Dados'!C9))</f>
        <v>BDI = 20,26%...........................................................................................................</v>
      </c>
      <c r="C34" s="231"/>
      <c r="D34" s="232">
        <f>D33*BDI_Materiais!$H$27</f>
        <v>883958.76841011108</v>
      </c>
      <c r="E34" s="233"/>
      <c r="F34" s="234"/>
      <c r="G34" s="228"/>
      <c r="H34" s="235"/>
      <c r="I34" s="69"/>
      <c r="J34" s="69"/>
    </row>
    <row r="35" spans="1:10" ht="16.5" x14ac:dyDescent="0.25">
      <c r="A35" s="236"/>
      <c r="B35" s="230"/>
      <c r="C35" s="231"/>
      <c r="D35" s="232"/>
      <c r="E35" s="233"/>
      <c r="F35" s="234"/>
      <c r="G35" s="311"/>
      <c r="H35" s="235"/>
      <c r="I35" s="237"/>
    </row>
    <row r="36" spans="1:10" ht="16.5" x14ac:dyDescent="0.25">
      <c r="A36" s="202"/>
      <c r="B36" s="238" t="s">
        <v>11852</v>
      </c>
      <c r="C36" s="231"/>
      <c r="D36" s="232">
        <f>'MOD 1'!J1089</f>
        <v>5247032.6499999976</v>
      </c>
      <c r="E36" s="239"/>
      <c r="F36" s="240"/>
      <c r="G36" s="69"/>
      <c r="H36" s="235"/>
    </row>
    <row r="37" spans="1:10" ht="12" customHeight="1" x14ac:dyDescent="0.25">
      <c r="A37" s="241"/>
      <c r="B37" s="543" t="s">
        <v>11853</v>
      </c>
      <c r="C37" s="543"/>
      <c r="D37" s="544"/>
      <c r="E37" s="233"/>
      <c r="F37" s="234"/>
      <c r="G37" s="69"/>
      <c r="H37" s="69"/>
      <c r="I37" s="69"/>
      <c r="J37" s="69"/>
    </row>
    <row r="38" spans="1:10" ht="17.25" x14ac:dyDescent="0.25">
      <c r="A38" s="242"/>
      <c r="B38" s="545" t="s">
        <v>11783</v>
      </c>
      <c r="C38" s="546"/>
      <c r="D38" s="547"/>
      <c r="E38" s="239"/>
      <c r="F38" s="240"/>
      <c r="G38" s="69"/>
    </row>
    <row r="39" spans="1:10" ht="16.5" x14ac:dyDescent="0.25">
      <c r="A39" s="242"/>
      <c r="B39" s="231" t="s">
        <v>11851</v>
      </c>
      <c r="C39" s="231"/>
      <c r="D39" s="232">
        <f>D42/(1+BDI_Materiais!$H$27)</f>
        <v>1228590.6785298521</v>
      </c>
      <c r="E39" s="239"/>
      <c r="F39" s="240"/>
      <c r="G39" s="69"/>
    </row>
    <row r="40" spans="1:10" ht="16.5" x14ac:dyDescent="0.25">
      <c r="A40" s="242"/>
      <c r="B40" s="231" t="str">
        <f>UPPER(IF('!Dados'!G3="Com Desoneração",'!Dados'!C8,'!Dados'!C9))</f>
        <v>BDI = 20,26%...........................................................................................................</v>
      </c>
      <c r="C40" s="231"/>
      <c r="D40" s="232">
        <f>D39*BDI_Materiais!$H$27</f>
        <v>248912.47147014804</v>
      </c>
      <c r="E40" s="239"/>
      <c r="F40" s="240"/>
      <c r="G40" s="5"/>
      <c r="H40" s="69"/>
    </row>
    <row r="41" spans="1:10" s="315" customFormat="1" ht="6.75" customHeight="1" x14ac:dyDescent="0.25">
      <c r="A41" s="242"/>
      <c r="B41" s="231"/>
      <c r="C41" s="231"/>
      <c r="D41" s="232"/>
      <c r="E41" s="239"/>
      <c r="F41" s="240"/>
      <c r="G41" s="5"/>
      <c r="H41" s="69"/>
    </row>
    <row r="42" spans="1:10" s="315" customFormat="1" ht="16.5" x14ac:dyDescent="0.25">
      <c r="A42" s="242"/>
      <c r="B42" s="231" t="s">
        <v>12060</v>
      </c>
      <c r="C42" s="231"/>
      <c r="D42" s="232">
        <f>'MOD 2'!J291</f>
        <v>1477503.15</v>
      </c>
      <c r="E42" s="239"/>
      <c r="F42" s="240"/>
      <c r="G42" s="5"/>
      <c r="H42" s="69"/>
    </row>
    <row r="43" spans="1:10" s="315" customFormat="1" ht="9" customHeight="1" x14ac:dyDescent="0.25">
      <c r="A43" s="242"/>
      <c r="B43" s="231"/>
      <c r="C43" s="231"/>
      <c r="D43" s="232"/>
      <c r="E43" s="239"/>
      <c r="F43" s="240"/>
      <c r="G43" s="5"/>
      <c r="H43" s="69"/>
    </row>
    <row r="44" spans="1:10" ht="17.25" x14ac:dyDescent="0.25">
      <c r="A44" s="242"/>
      <c r="B44" s="545" t="s">
        <v>487</v>
      </c>
      <c r="C44" s="546"/>
      <c r="D44" s="547"/>
      <c r="E44" s="239"/>
      <c r="F44" s="240"/>
      <c r="G44" s="243"/>
    </row>
    <row r="45" spans="1:10" ht="16.5" x14ac:dyDescent="0.25">
      <c r="A45" s="229"/>
      <c r="B45" s="230" t="s">
        <v>11854</v>
      </c>
      <c r="C45" s="231"/>
      <c r="D45" s="232">
        <f>D48/(1+BDI_Equipamentos!$H$27)</f>
        <v>7843.6164577079289</v>
      </c>
      <c r="E45" s="233"/>
      <c r="F45" s="234"/>
      <c r="G45" s="244"/>
      <c r="H45" s="245"/>
      <c r="I45" s="246"/>
    </row>
    <row r="46" spans="1:10" ht="16.5" x14ac:dyDescent="0.25">
      <c r="A46" s="229"/>
      <c r="B46" s="230" t="str">
        <f>UPPER(IF('!Dados'!G3="Com Desoneração",'!Dados'!C10,'!Dados'!C10))</f>
        <v>BDI = 13,26%...........................................................................................................</v>
      </c>
      <c r="C46" s="231"/>
      <c r="D46" s="232">
        <f>D48-D45</f>
        <v>1040.0635422920714</v>
      </c>
      <c r="E46" s="233"/>
      <c r="F46" s="234"/>
      <c r="G46" s="5"/>
      <c r="H46" s="69"/>
      <c r="I46" s="247"/>
    </row>
    <row r="47" spans="1:10" ht="7.5" customHeight="1" x14ac:dyDescent="0.25">
      <c r="A47" s="208"/>
      <c r="B47" s="230"/>
      <c r="C47" s="231"/>
      <c r="D47" s="232"/>
      <c r="E47" s="213"/>
      <c r="F47" s="198"/>
      <c r="H47" s="248"/>
      <c r="I47" s="248"/>
    </row>
    <row r="48" spans="1:10" s="315" customFormat="1" ht="15.75" x14ac:dyDescent="0.25">
      <c r="A48" s="208"/>
      <c r="B48" s="230" t="s">
        <v>12061</v>
      </c>
      <c r="C48" s="231"/>
      <c r="D48" s="232">
        <f>EQUIPAMENTOS!J22</f>
        <v>8883.68</v>
      </c>
      <c r="E48" s="213"/>
      <c r="F48" s="198"/>
      <c r="G48" s="69"/>
      <c r="H48" s="248"/>
      <c r="I48" s="248"/>
    </row>
    <row r="49" spans="1:9" s="315" customFormat="1" ht="6" customHeight="1" x14ac:dyDescent="0.25">
      <c r="A49" s="208"/>
      <c r="B49" s="230"/>
      <c r="C49" s="231"/>
      <c r="D49" s="232"/>
      <c r="E49" s="213"/>
      <c r="F49" s="198"/>
      <c r="H49" s="248"/>
      <c r="I49" s="248"/>
    </row>
    <row r="50" spans="1:9" s="315" customFormat="1" ht="7.5" customHeight="1" x14ac:dyDescent="0.25">
      <c r="A50" s="208"/>
      <c r="B50" s="230"/>
      <c r="C50" s="231"/>
      <c r="D50" s="232"/>
      <c r="E50" s="213"/>
      <c r="F50" s="198"/>
      <c r="H50" s="248"/>
      <c r="I50" s="248"/>
    </row>
    <row r="51" spans="1:9" ht="15.75" x14ac:dyDescent="0.25">
      <c r="A51" s="249"/>
      <c r="B51" s="250" t="s">
        <v>12062</v>
      </c>
      <c r="C51" s="231"/>
      <c r="D51" s="232">
        <f>(D39+D40)+(D45+D46)</f>
        <v>1486386.83</v>
      </c>
      <c r="E51" s="213"/>
      <c r="F51" s="198"/>
      <c r="G51" s="69"/>
    </row>
    <row r="52" spans="1:9" x14ac:dyDescent="0.25">
      <c r="A52" s="249"/>
      <c r="B52" s="543" t="s">
        <v>11853</v>
      </c>
      <c r="C52" s="543"/>
      <c r="D52" s="544"/>
      <c r="E52" s="213"/>
      <c r="F52" s="198"/>
      <c r="G52" s="69"/>
    </row>
    <row r="53" spans="1:9" ht="18.75" x14ac:dyDescent="0.25">
      <c r="A53" s="249"/>
      <c r="B53" s="251" t="s">
        <v>11855</v>
      </c>
      <c r="C53" s="251"/>
      <c r="D53" s="252">
        <f>D36+D51</f>
        <v>6733419.4799999977</v>
      </c>
      <c r="E53" s="196"/>
      <c r="G53" s="69"/>
      <c r="H53" s="253"/>
    </row>
    <row r="54" spans="1:9" ht="15.75" x14ac:dyDescent="0.25">
      <c r="A54" s="249"/>
      <c r="B54" s="548"/>
      <c r="C54" s="548"/>
      <c r="D54" s="254"/>
      <c r="E54" s="196"/>
      <c r="F54" s="255"/>
      <c r="G54" s="69"/>
      <c r="H54" s="69"/>
    </row>
    <row r="55" spans="1:9" ht="7.5" customHeight="1" x14ac:dyDescent="0.25">
      <c r="A55" s="208"/>
      <c r="B55" s="198"/>
      <c r="C55" s="198"/>
      <c r="D55" s="256"/>
      <c r="E55" s="213"/>
      <c r="F55" s="198"/>
      <c r="H55" s="248"/>
      <c r="I55" s="248"/>
    </row>
    <row r="56" spans="1:9" ht="55.5" customHeight="1" x14ac:dyDescent="0.25">
      <c r="A56" s="208"/>
      <c r="B56" s="257" t="s">
        <v>11856</v>
      </c>
      <c r="C56" s="538" t="s">
        <v>11857</v>
      </c>
      <c r="D56" s="539"/>
      <c r="E56" s="213"/>
      <c r="F56" s="198"/>
    </row>
    <row r="57" spans="1:9" x14ac:dyDescent="0.25">
      <c r="A57" s="258"/>
      <c r="B57" s="259"/>
      <c r="C57" s="259"/>
      <c r="D57" s="259"/>
      <c r="E57" s="260"/>
      <c r="F57" s="198"/>
    </row>
    <row r="59" spans="1:9" x14ac:dyDescent="0.25">
      <c r="D59" s="255"/>
      <c r="F59" s="255"/>
    </row>
    <row r="60" spans="1:9" x14ac:dyDescent="0.25">
      <c r="D60" s="255"/>
    </row>
    <row r="61" spans="1:9" x14ac:dyDescent="0.25">
      <c r="D61" s="255"/>
    </row>
    <row r="62" spans="1:9" x14ac:dyDescent="0.25">
      <c r="D62" s="255"/>
    </row>
    <row r="63" spans="1:9" x14ac:dyDescent="0.25">
      <c r="D63" s="255"/>
    </row>
    <row r="65" spans="4:6" x14ac:dyDescent="0.25">
      <c r="D65" s="255"/>
      <c r="F65" s="261"/>
    </row>
    <row r="68" spans="4:6" x14ac:dyDescent="0.25">
      <c r="F68" s="262"/>
    </row>
    <row r="70" spans="4:6" x14ac:dyDescent="0.25">
      <c r="F70" s="244"/>
    </row>
  </sheetData>
  <mergeCells count="25">
    <mergeCell ref="C56:D56"/>
    <mergeCell ref="B32:D32"/>
    <mergeCell ref="B37:D37"/>
    <mergeCell ref="B38:D38"/>
    <mergeCell ref="B44:D44"/>
    <mergeCell ref="B52:D52"/>
    <mergeCell ref="B54:C54"/>
    <mergeCell ref="C30:D30"/>
    <mergeCell ref="B14:D14"/>
    <mergeCell ref="C16:D16"/>
    <mergeCell ref="C17:D17"/>
    <mergeCell ref="C18:D18"/>
    <mergeCell ref="C19:D19"/>
    <mergeCell ref="C20:D20"/>
    <mergeCell ref="C21:D21"/>
    <mergeCell ref="C22:D22"/>
    <mergeCell ref="C23:D23"/>
    <mergeCell ref="C27:D27"/>
    <mergeCell ref="C29:D29"/>
    <mergeCell ref="B13:D13"/>
    <mergeCell ref="A1:F1"/>
    <mergeCell ref="B8:D8"/>
    <mergeCell ref="B9:D9"/>
    <mergeCell ref="B10:D10"/>
    <mergeCell ref="B12:D12"/>
  </mergeCells>
  <printOptions horizontalCentered="1" verticalCentered="1"/>
  <pageMargins left="0.19685039370078741" right="0.19685039370078741" top="0.59055118110236227" bottom="0.59055118110236227" header="0.39370078740157483" footer="0.39370078740157483"/>
  <pageSetup paperSize="9" scale="64" fitToWidth="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3CBE9-8F7D-4C9A-B8B3-52180B01F7E1}">
  <sheetPr>
    <tabColor rgb="FF00B050"/>
    <pageSetUpPr fitToPage="1"/>
  </sheetPr>
  <dimension ref="A1:AD48"/>
  <sheetViews>
    <sheetView showGridLines="0" view="pageBreakPreview" zoomScaleNormal="50" zoomScaleSheetLayoutView="100" workbookViewId="0">
      <selection activeCell="W31" sqref="W31"/>
    </sheetView>
  </sheetViews>
  <sheetFormatPr defaultColWidth="9.140625" defaultRowHeight="15" x14ac:dyDescent="0.25"/>
  <cols>
    <col min="1" max="1" width="13.85546875" style="8" customWidth="1"/>
    <col min="2" max="2" width="28.7109375" style="8" customWidth="1"/>
    <col min="3" max="3" width="18.5703125" style="8" customWidth="1"/>
    <col min="4" max="12" width="15" style="8" customWidth="1"/>
    <col min="13" max="13" width="28.5703125" style="8" customWidth="1"/>
    <col min="14" max="14" width="16.5703125" style="8" customWidth="1"/>
    <col min="15" max="15" width="13" style="8" bestFit="1" customWidth="1"/>
    <col min="16" max="16" width="9.140625" style="8"/>
    <col min="17" max="17" width="28.42578125" style="8" customWidth="1"/>
    <col min="18" max="18" width="9.140625" style="3"/>
    <col min="19" max="20" width="16.5703125" style="3" customWidth="1"/>
    <col min="21" max="21" width="20.28515625" style="3" bestFit="1" customWidth="1"/>
    <col min="22" max="22" width="16.5703125" style="3" customWidth="1"/>
    <col min="23" max="23" width="17.28515625" style="3" bestFit="1" customWidth="1"/>
    <col min="24" max="25" width="16.5703125" style="3" customWidth="1"/>
    <col min="26" max="26" width="9.140625" style="3"/>
    <col min="27" max="16384" width="9.140625" style="8"/>
  </cols>
  <sheetData>
    <row r="1" spans="1:30" s="21" customFormat="1" x14ac:dyDescent="0.25">
      <c r="A1" s="317"/>
      <c r="B1" s="317"/>
      <c r="C1" s="318"/>
      <c r="D1" s="319"/>
      <c r="K1" s="549" t="s">
        <v>11729</v>
      </c>
      <c r="L1" s="550"/>
      <c r="M1" s="320">
        <f>BDI_Materiais!$H$27</f>
        <v>0.2026</v>
      </c>
      <c r="N1" s="321"/>
      <c r="O1" s="321"/>
      <c r="P1" s="321"/>
      <c r="Q1" s="321"/>
      <c r="S1" s="322"/>
      <c r="T1" s="322"/>
      <c r="U1" s="322"/>
      <c r="V1" s="322"/>
      <c r="W1" s="322"/>
      <c r="X1" s="322"/>
      <c r="Y1" s="322"/>
      <c r="Z1" s="322"/>
      <c r="AA1" s="322"/>
      <c r="AB1" s="322"/>
      <c r="AC1" s="322"/>
      <c r="AD1" s="322"/>
    </row>
    <row r="2" spans="1:30" s="21" customFormat="1" x14ac:dyDescent="0.25">
      <c r="A2" s="317"/>
      <c r="B2" s="323"/>
      <c r="C2" s="323"/>
      <c r="D2" s="324"/>
      <c r="J2" s="325"/>
      <c r="K2" s="549" t="s">
        <v>11770</v>
      </c>
      <c r="L2" s="550"/>
      <c r="M2" s="320">
        <f>BDI_Equipamentos!$H$27</f>
        <v>0.1326</v>
      </c>
      <c r="N2" s="321"/>
      <c r="O2" s="321"/>
      <c r="P2" s="321"/>
      <c r="Q2" s="321"/>
      <c r="S2" s="322"/>
      <c r="T2" s="322"/>
      <c r="U2" s="322"/>
      <c r="V2" s="322"/>
      <c r="W2" s="322"/>
      <c r="X2" s="322"/>
      <c r="Y2" s="322"/>
      <c r="Z2" s="322"/>
      <c r="AA2" s="322"/>
      <c r="AB2" s="322"/>
      <c r="AC2" s="322"/>
      <c r="AD2" s="322"/>
    </row>
    <row r="3" spans="1:30" s="21" customFormat="1" x14ac:dyDescent="0.25">
      <c r="A3" s="317"/>
      <c r="B3" s="323"/>
      <c r="C3" s="323"/>
      <c r="D3" s="324"/>
      <c r="E3" s="326"/>
      <c r="F3" s="327"/>
      <c r="J3" s="325"/>
      <c r="K3" s="325"/>
      <c r="L3" s="325"/>
      <c r="M3" s="325"/>
      <c r="N3" s="321"/>
      <c r="O3" s="321"/>
      <c r="P3" s="321"/>
      <c r="Q3" s="321"/>
      <c r="S3" s="322"/>
      <c r="T3" s="322"/>
      <c r="U3" s="322"/>
      <c r="V3" s="322"/>
      <c r="W3" s="322"/>
      <c r="X3" s="322"/>
      <c r="Y3" s="322"/>
      <c r="Z3" s="322"/>
      <c r="AA3" s="322"/>
      <c r="AB3" s="322"/>
      <c r="AC3" s="322"/>
      <c r="AD3" s="322"/>
    </row>
    <row r="4" spans="1:30" s="21" customFormat="1" x14ac:dyDescent="0.25">
      <c r="A4" s="328"/>
      <c r="B4" s="328"/>
      <c r="C4" s="328"/>
      <c r="D4" s="329"/>
      <c r="E4" s="330"/>
      <c r="F4" s="331"/>
      <c r="J4" s="325"/>
      <c r="K4" s="325"/>
      <c r="L4" s="325"/>
      <c r="N4" s="321"/>
      <c r="O4" s="321"/>
      <c r="P4" s="321"/>
      <c r="Q4" s="321"/>
      <c r="S4" s="322"/>
      <c r="T4" s="322"/>
      <c r="U4" s="322"/>
      <c r="V4" s="322"/>
      <c r="W4" s="322"/>
      <c r="X4" s="322"/>
      <c r="Y4" s="322"/>
      <c r="Z4" s="322"/>
      <c r="AA4" s="322"/>
      <c r="AB4" s="322"/>
      <c r="AC4" s="322"/>
      <c r="AD4" s="322"/>
    </row>
    <row r="5" spans="1:30" s="21" customFormat="1" x14ac:dyDescent="0.25">
      <c r="A5" s="332" t="s">
        <v>12117</v>
      </c>
      <c r="B5" s="333"/>
      <c r="C5" s="333"/>
      <c r="D5" s="334"/>
      <c r="E5" s="335"/>
      <c r="F5" s="336"/>
      <c r="M5" s="337" t="s">
        <v>16546</v>
      </c>
      <c r="N5" s="321"/>
      <c r="O5" s="321"/>
      <c r="P5" s="321"/>
      <c r="Q5" s="321"/>
      <c r="S5" s="322"/>
      <c r="T5" s="322"/>
      <c r="U5" s="322"/>
      <c r="V5" s="322"/>
      <c r="W5" s="322"/>
      <c r="X5" s="322"/>
      <c r="Y5" s="322"/>
      <c r="Z5" s="322"/>
      <c r="AA5" s="322"/>
      <c r="AB5" s="322"/>
      <c r="AC5" s="322"/>
      <c r="AD5" s="322"/>
    </row>
    <row r="6" spans="1:30" s="21" customFormat="1" x14ac:dyDescent="0.25">
      <c r="A6" s="332" t="s">
        <v>12118</v>
      </c>
      <c r="B6" s="328"/>
      <c r="C6" s="328"/>
      <c r="D6" s="329"/>
      <c r="F6" s="338"/>
      <c r="M6" s="339" t="s">
        <v>12123</v>
      </c>
      <c r="N6" s="321"/>
      <c r="O6" s="321"/>
      <c r="P6" s="321"/>
      <c r="Q6" s="321"/>
      <c r="S6" s="322"/>
      <c r="T6" s="322"/>
      <c r="U6" s="322"/>
      <c r="V6" s="322"/>
      <c r="W6" s="322"/>
      <c r="X6" s="322"/>
      <c r="Y6" s="322"/>
      <c r="Z6" s="322"/>
      <c r="AA6" s="322"/>
      <c r="AB6" s="322"/>
      <c r="AC6" s="322"/>
      <c r="AD6" s="322"/>
    </row>
    <row r="7" spans="1:30" s="21" customFormat="1" x14ac:dyDescent="0.25">
      <c r="A7" s="340" t="s">
        <v>11835</v>
      </c>
      <c r="B7" s="328"/>
      <c r="C7" s="328"/>
      <c r="D7" s="329"/>
      <c r="F7" s="338"/>
      <c r="M7" s="341" t="str">
        <f>IF('!Dados'!G3="Com Desoneração",'!Dados'!E6,'!Dados'!E7)</f>
        <v>LEIS SOCIAIS HORISTAS: 113,69%</v>
      </c>
      <c r="N7" s="341"/>
      <c r="O7" s="341"/>
      <c r="P7" s="321"/>
      <c r="Q7" s="321"/>
      <c r="S7" s="322"/>
      <c r="T7" s="322"/>
      <c r="U7" s="322"/>
      <c r="V7" s="322"/>
      <c r="W7" s="322"/>
      <c r="X7" s="322"/>
      <c r="Y7" s="322"/>
      <c r="Z7" s="322"/>
      <c r="AA7" s="322"/>
      <c r="AB7" s="322"/>
      <c r="AC7" s="322"/>
      <c r="AD7" s="322"/>
    </row>
    <row r="8" spans="1:30" s="21" customFormat="1" x14ac:dyDescent="0.25">
      <c r="A8" s="340" t="s">
        <v>12051</v>
      </c>
      <c r="B8" s="328"/>
      <c r="C8" s="328"/>
      <c r="D8" s="329"/>
      <c r="E8" s="342"/>
      <c r="F8" s="339"/>
      <c r="M8" s="339" t="str">
        <f>IF('!Dados'!G3="Com Desoneração",'!Dados'!G6,'!Dados'!G7)</f>
        <v>LEIS SOCIAIS MENSALISTAS: 73,06%</v>
      </c>
      <c r="N8" s="321"/>
      <c r="O8" s="321"/>
      <c r="P8" s="321"/>
      <c r="Q8" s="321"/>
      <c r="S8" s="322"/>
      <c r="T8" s="322"/>
      <c r="U8" s="322"/>
      <c r="V8" s="322"/>
      <c r="W8" s="322"/>
      <c r="X8" s="322"/>
      <c r="Y8" s="322"/>
      <c r="Z8" s="322"/>
      <c r="AA8" s="322"/>
      <c r="AB8" s="322"/>
      <c r="AC8" s="322"/>
      <c r="AD8" s="322"/>
    </row>
    <row r="9" spans="1:30" s="21" customFormat="1" x14ac:dyDescent="0.25">
      <c r="A9" s="340" t="s">
        <v>12052</v>
      </c>
      <c r="B9" s="328"/>
      <c r="C9" s="328"/>
      <c r="D9" s="319"/>
      <c r="E9" s="342"/>
      <c r="F9" s="339"/>
      <c r="M9" s="339" t="str">
        <f>IF('!Dados'!G3="Com Desoneração",'!Dados'!I6,'!Dados'!I7)</f>
        <v>TABELA DE REFERÊNCIA:. SINAPI - SETEMBRO DE 2021 SEM DESONERAÇÃO</v>
      </c>
      <c r="N9" s="321"/>
      <c r="O9" s="321"/>
      <c r="P9" s="321"/>
      <c r="Q9" s="321"/>
      <c r="S9" s="322"/>
      <c r="T9" s="322"/>
      <c r="U9" s="322"/>
      <c r="V9" s="322"/>
      <c r="W9" s="322"/>
      <c r="X9" s="322"/>
      <c r="Y9" s="322"/>
      <c r="Z9" s="322"/>
      <c r="AA9" s="322"/>
      <c r="AB9" s="322"/>
      <c r="AC9" s="322"/>
      <c r="AD9" s="322"/>
    </row>
    <row r="10" spans="1:30" s="2" customFormat="1" ht="18.75" customHeight="1" x14ac:dyDescent="0.25">
      <c r="A10" s="557" t="s">
        <v>11803</v>
      </c>
      <c r="B10" s="558"/>
      <c r="C10" s="558"/>
      <c r="D10" s="558"/>
      <c r="E10" s="558"/>
      <c r="F10" s="558"/>
      <c r="G10" s="558"/>
      <c r="H10" s="558"/>
      <c r="I10" s="558"/>
      <c r="J10" s="558"/>
      <c r="K10" s="558"/>
      <c r="L10" s="558"/>
      <c r="M10" s="558"/>
      <c r="R10" s="3"/>
      <c r="S10" s="3"/>
      <c r="T10" s="152">
        <v>2</v>
      </c>
      <c r="U10" s="75">
        <f>U21+V21+W21</f>
        <v>390252.69000000006</v>
      </c>
      <c r="V10" s="75"/>
      <c r="W10" s="3"/>
      <c r="X10" s="3"/>
      <c r="Y10" s="3"/>
      <c r="Z10" s="3"/>
    </row>
    <row r="11" spans="1:30" x14ac:dyDescent="0.25">
      <c r="A11" s="559" t="s">
        <v>11777</v>
      </c>
      <c r="B11" s="559" t="s">
        <v>11804</v>
      </c>
      <c r="C11" s="559" t="s">
        <v>11805</v>
      </c>
      <c r="D11" s="561" t="s">
        <v>11806</v>
      </c>
      <c r="E11" s="562"/>
      <c r="F11" s="562"/>
      <c r="G11" s="562"/>
      <c r="H11" s="562"/>
      <c r="I11" s="562"/>
      <c r="J11" s="562"/>
      <c r="K11" s="562"/>
      <c r="L11" s="562"/>
      <c r="M11" s="14" t="s">
        <v>11807</v>
      </c>
      <c r="T11" s="152">
        <v>3</v>
      </c>
      <c r="U11" s="75">
        <f t="shared" ref="U11:U18" si="0">U22+V22+W22</f>
        <v>2469107.4799999986</v>
      </c>
      <c r="V11" s="75"/>
    </row>
    <row r="12" spans="1:30" x14ac:dyDescent="0.25">
      <c r="A12" s="560"/>
      <c r="B12" s="560"/>
      <c r="C12" s="560"/>
      <c r="D12" s="153">
        <v>1</v>
      </c>
      <c r="E12" s="153">
        <v>2</v>
      </c>
      <c r="F12" s="153">
        <v>3</v>
      </c>
      <c r="G12" s="153">
        <v>4</v>
      </c>
      <c r="H12" s="153">
        <v>5</v>
      </c>
      <c r="I12" s="153">
        <v>6</v>
      </c>
      <c r="J12" s="153">
        <v>7</v>
      </c>
      <c r="K12" s="153">
        <v>8</v>
      </c>
      <c r="L12" s="153">
        <v>9</v>
      </c>
      <c r="M12" s="14"/>
      <c r="T12" s="152">
        <v>4</v>
      </c>
      <c r="U12" s="75">
        <f t="shared" si="0"/>
        <v>2318363.3199999994</v>
      </c>
      <c r="V12" s="75"/>
    </row>
    <row r="13" spans="1:30" ht="42" customHeight="1" x14ac:dyDescent="0.25">
      <c r="A13" s="154" t="s">
        <v>11808</v>
      </c>
      <c r="B13" s="155" t="s">
        <v>1</v>
      </c>
      <c r="C13" s="156">
        <f>U10</f>
        <v>390252.69000000006</v>
      </c>
      <c r="D13" s="157">
        <v>0.45</v>
      </c>
      <c r="E13" s="157">
        <v>0.55000000000000004</v>
      </c>
      <c r="F13" s="154"/>
      <c r="G13" s="154"/>
      <c r="H13" s="154"/>
      <c r="I13" s="154"/>
      <c r="J13" s="154"/>
      <c r="K13" s="154"/>
      <c r="L13" s="154"/>
      <c r="M13" s="158">
        <f t="shared" ref="M13:M22" si="1">SUM(D13:L13)</f>
        <v>1</v>
      </c>
      <c r="T13" s="152">
        <v>5</v>
      </c>
      <c r="U13" s="75">
        <f t="shared" si="0"/>
        <v>384849.19</v>
      </c>
      <c r="V13" s="75"/>
    </row>
    <row r="14" spans="1:30" x14ac:dyDescent="0.25">
      <c r="A14" s="159"/>
      <c r="B14" s="160"/>
      <c r="C14" s="161"/>
      <c r="D14" s="162">
        <f>$C$13*D13</f>
        <v>175613.71050000004</v>
      </c>
      <c r="E14" s="162">
        <f>$C$13*E13</f>
        <v>214638.97950000004</v>
      </c>
      <c r="F14" s="162"/>
      <c r="G14" s="163"/>
      <c r="H14" s="163"/>
      <c r="I14" s="163"/>
      <c r="J14" s="163"/>
      <c r="K14" s="163"/>
      <c r="L14" s="163"/>
      <c r="M14" s="164">
        <f t="shared" si="1"/>
        <v>390252.69000000006</v>
      </c>
      <c r="T14" s="152">
        <v>6</v>
      </c>
      <c r="U14" s="75">
        <f t="shared" si="0"/>
        <v>601892.74999999977</v>
      </c>
      <c r="V14" s="75"/>
    </row>
    <row r="15" spans="1:30" ht="42" customHeight="1" x14ac:dyDescent="0.25">
      <c r="A15" s="159" t="s">
        <v>11809</v>
      </c>
      <c r="B15" s="165" t="s">
        <v>29</v>
      </c>
      <c r="C15" s="156">
        <f>U11</f>
        <v>2469107.4799999986</v>
      </c>
      <c r="D15" s="166"/>
      <c r="E15" s="157">
        <v>0.05</v>
      </c>
      <c r="F15" s="157">
        <v>0.45</v>
      </c>
      <c r="G15" s="157">
        <v>0.5</v>
      </c>
      <c r="H15" s="154"/>
      <c r="I15" s="154"/>
      <c r="J15" s="154"/>
      <c r="K15" s="166"/>
      <c r="L15" s="166"/>
      <c r="M15" s="158">
        <f t="shared" si="1"/>
        <v>1</v>
      </c>
      <c r="T15" s="152">
        <v>7</v>
      </c>
      <c r="U15" s="75">
        <f t="shared" si="0"/>
        <v>27940.940000000002</v>
      </c>
      <c r="V15" s="75"/>
    </row>
    <row r="16" spans="1:30" x14ac:dyDescent="0.25">
      <c r="A16" s="159"/>
      <c r="B16" s="160"/>
      <c r="C16" s="161"/>
      <c r="D16" s="163"/>
      <c r="E16" s="162">
        <f t="shared" ref="E16:G16" si="2">$C$15*E15</f>
        <v>123455.37399999994</v>
      </c>
      <c r="F16" s="162">
        <f t="shared" si="2"/>
        <v>1111098.3659999995</v>
      </c>
      <c r="G16" s="162">
        <f t="shared" si="2"/>
        <v>1234553.7399999993</v>
      </c>
      <c r="H16" s="162"/>
      <c r="I16" s="162"/>
      <c r="J16" s="162"/>
      <c r="K16" s="162"/>
      <c r="L16" s="162"/>
      <c r="M16" s="164">
        <f t="shared" si="1"/>
        <v>2469107.4799999986</v>
      </c>
      <c r="T16" s="152">
        <v>8</v>
      </c>
      <c r="U16" s="75">
        <f t="shared" si="0"/>
        <v>58633.109999999993</v>
      </c>
      <c r="V16" s="75"/>
    </row>
    <row r="17" spans="1:26" ht="42" customHeight="1" x14ac:dyDescent="0.25">
      <c r="A17" s="166" t="s">
        <v>11810</v>
      </c>
      <c r="B17" s="167" t="s">
        <v>11811</v>
      </c>
      <c r="C17" s="156">
        <f>U12</f>
        <v>2318363.3199999994</v>
      </c>
      <c r="D17" s="166"/>
      <c r="E17" s="166"/>
      <c r="F17" s="166"/>
      <c r="G17" s="157">
        <v>0.1</v>
      </c>
      <c r="H17" s="157">
        <v>0.15</v>
      </c>
      <c r="I17" s="157">
        <v>0.15</v>
      </c>
      <c r="J17" s="157">
        <v>0.3</v>
      </c>
      <c r="K17" s="157">
        <v>0.3</v>
      </c>
      <c r="L17" s="154"/>
      <c r="M17" s="158">
        <f t="shared" si="1"/>
        <v>1</v>
      </c>
      <c r="O17" s="552" t="s">
        <v>11812</v>
      </c>
      <c r="P17" s="552"/>
      <c r="Q17" s="552"/>
      <c r="T17" s="152">
        <v>9</v>
      </c>
      <c r="U17" s="75">
        <f t="shared" si="0"/>
        <v>21970.069999999996</v>
      </c>
      <c r="V17" s="75"/>
    </row>
    <row r="18" spans="1:26" x14ac:dyDescent="0.25">
      <c r="A18" s="159"/>
      <c r="B18" s="160"/>
      <c r="C18" s="161"/>
      <c r="D18" s="162"/>
      <c r="E18" s="162"/>
      <c r="F18" s="162"/>
      <c r="G18" s="162">
        <f t="shared" ref="G18:K18" si="3">G17*$C$17</f>
        <v>231836.33199999994</v>
      </c>
      <c r="H18" s="162">
        <f t="shared" si="3"/>
        <v>347754.49799999991</v>
      </c>
      <c r="I18" s="162">
        <f t="shared" si="3"/>
        <v>347754.49799999991</v>
      </c>
      <c r="J18" s="162">
        <f t="shared" si="3"/>
        <v>695508.99599999981</v>
      </c>
      <c r="K18" s="162">
        <f t="shared" si="3"/>
        <v>695508.99599999981</v>
      </c>
      <c r="L18" s="162"/>
      <c r="M18" s="164">
        <f t="shared" si="1"/>
        <v>2318363.3199999994</v>
      </c>
      <c r="O18" s="168"/>
      <c r="P18" s="169"/>
      <c r="Q18" s="169"/>
      <c r="T18" s="152">
        <v>10</v>
      </c>
      <c r="U18" s="75">
        <f t="shared" si="0"/>
        <v>460409.93</v>
      </c>
      <c r="V18" s="75"/>
    </row>
    <row r="19" spans="1:26" ht="42" customHeight="1" x14ac:dyDescent="0.25">
      <c r="A19" s="166" t="s">
        <v>11813</v>
      </c>
      <c r="B19" s="167" t="s">
        <v>11814</v>
      </c>
      <c r="C19" s="156">
        <f>(U13)</f>
        <v>384849.19</v>
      </c>
      <c r="D19" s="166"/>
      <c r="E19" s="166"/>
      <c r="F19" s="166"/>
      <c r="G19" s="166"/>
      <c r="H19" s="157">
        <v>0.4</v>
      </c>
      <c r="I19" s="157">
        <v>0.3</v>
      </c>
      <c r="J19" s="157">
        <v>0.3</v>
      </c>
      <c r="K19" s="166"/>
      <c r="L19" s="166"/>
      <c r="M19" s="158">
        <f t="shared" si="1"/>
        <v>1</v>
      </c>
      <c r="O19" s="168"/>
      <c r="P19" s="169"/>
      <c r="Q19" s="169"/>
    </row>
    <row r="20" spans="1:26" x14ac:dyDescent="0.25">
      <c r="A20" s="159"/>
      <c r="B20" s="160"/>
      <c r="C20" s="161"/>
      <c r="D20" s="162"/>
      <c r="E20" s="162"/>
      <c r="F20" s="162"/>
      <c r="G20" s="162"/>
      <c r="H20" s="162">
        <f>H19*$C$19</f>
        <v>153939.67600000001</v>
      </c>
      <c r="I20" s="162">
        <f t="shared" ref="I20:J20" si="4">I19*$C$19</f>
        <v>115454.757</v>
      </c>
      <c r="J20" s="162">
        <f t="shared" si="4"/>
        <v>115454.757</v>
      </c>
      <c r="K20" s="162"/>
      <c r="L20" s="166"/>
      <c r="M20" s="164">
        <f t="shared" si="1"/>
        <v>384849.19</v>
      </c>
      <c r="O20" s="168"/>
      <c r="P20" s="169"/>
      <c r="Q20" s="169"/>
      <c r="U20" s="152" t="s">
        <v>11828</v>
      </c>
      <c r="V20" s="152" t="s">
        <v>11829</v>
      </c>
      <c r="W20" s="152" t="s">
        <v>11802</v>
      </c>
      <c r="Y20" s="8"/>
      <c r="Z20" s="8"/>
    </row>
    <row r="21" spans="1:26" ht="42" customHeight="1" x14ac:dyDescent="0.25">
      <c r="A21" s="159" t="s">
        <v>11815</v>
      </c>
      <c r="B21" s="170" t="s">
        <v>549</v>
      </c>
      <c r="C21" s="156">
        <f>U14</f>
        <v>601892.74999999977</v>
      </c>
      <c r="D21" s="166"/>
      <c r="E21" s="166"/>
      <c r="F21" s="166"/>
      <c r="G21" s="166"/>
      <c r="H21" s="157">
        <v>0.1</v>
      </c>
      <c r="I21" s="157">
        <v>0.15</v>
      </c>
      <c r="J21" s="157">
        <v>0.2</v>
      </c>
      <c r="K21" s="157">
        <v>0.3</v>
      </c>
      <c r="L21" s="157">
        <v>0.25</v>
      </c>
      <c r="M21" s="158">
        <f t="shared" si="1"/>
        <v>1</v>
      </c>
      <c r="O21" s="552" t="s">
        <v>11816</v>
      </c>
      <c r="P21" s="552"/>
      <c r="Q21" s="552"/>
      <c r="T21" s="152">
        <v>2</v>
      </c>
      <c r="U21" s="75">
        <v>0</v>
      </c>
      <c r="V21" s="75">
        <f>'MOD 2'!J63</f>
        <v>390252.69000000006</v>
      </c>
      <c r="W21" s="75">
        <v>0</v>
      </c>
      <c r="Y21" s="8"/>
      <c r="Z21" s="8"/>
    </row>
    <row r="22" spans="1:26" x14ac:dyDescent="0.25">
      <c r="A22" s="159"/>
      <c r="B22" s="160"/>
      <c r="C22" s="161"/>
      <c r="D22" s="162"/>
      <c r="E22" s="162"/>
      <c r="F22" s="162"/>
      <c r="G22" s="162"/>
      <c r="H22" s="162">
        <f>H21*$C$21</f>
        <v>60189.27499999998</v>
      </c>
      <c r="I22" s="162">
        <f t="shared" ref="I22:L22" si="5">I21*$C$21</f>
        <v>90283.912499999962</v>
      </c>
      <c r="J22" s="162">
        <f t="shared" si="5"/>
        <v>120378.54999999996</v>
      </c>
      <c r="K22" s="162">
        <f t="shared" si="5"/>
        <v>180567.82499999992</v>
      </c>
      <c r="L22" s="162">
        <f t="shared" si="5"/>
        <v>150473.18749999994</v>
      </c>
      <c r="M22" s="164">
        <f t="shared" si="1"/>
        <v>601892.74999999977</v>
      </c>
      <c r="O22" s="169"/>
      <c r="P22" s="169"/>
      <c r="Q22" s="169"/>
      <c r="T22" s="152">
        <v>3</v>
      </c>
      <c r="U22" s="75">
        <f>'MOD 1'!J375</f>
        <v>2183514.9599999986</v>
      </c>
      <c r="V22" s="75">
        <f>'MOD 2'!J185</f>
        <v>285592.51999999996</v>
      </c>
      <c r="W22" s="75">
        <v>0</v>
      </c>
      <c r="Y22" s="8"/>
      <c r="Z22" s="8"/>
    </row>
    <row r="23" spans="1:26" ht="42" customHeight="1" x14ac:dyDescent="0.25">
      <c r="A23" s="159" t="s">
        <v>11817</v>
      </c>
      <c r="B23" s="171" t="s">
        <v>11818</v>
      </c>
      <c r="C23" s="156">
        <f>(U15)</f>
        <v>27940.940000000002</v>
      </c>
      <c r="D23" s="166"/>
      <c r="E23" s="166"/>
      <c r="F23" s="166"/>
      <c r="G23" s="157">
        <v>0.45</v>
      </c>
      <c r="H23" s="154"/>
      <c r="I23" s="154"/>
      <c r="J23" s="154"/>
      <c r="K23" s="157">
        <v>0.55000000000000004</v>
      </c>
      <c r="L23" s="166"/>
      <c r="M23" s="158">
        <f t="shared" ref="M23:M29" si="6">SUM(D23:L23)</f>
        <v>1</v>
      </c>
      <c r="O23" s="169"/>
      <c r="P23" s="169"/>
      <c r="Q23" s="169"/>
      <c r="T23" s="152">
        <v>4</v>
      </c>
      <c r="U23" s="75">
        <f>'MOD 1'!J525</f>
        <v>2113386.3999999994</v>
      </c>
      <c r="V23" s="75">
        <f>'MOD 2'!J217</f>
        <v>204976.91999999998</v>
      </c>
      <c r="W23" s="75">
        <v>0</v>
      </c>
      <c r="Y23" s="8"/>
      <c r="Z23" s="8"/>
    </row>
    <row r="24" spans="1:26" x14ac:dyDescent="0.25">
      <c r="A24" s="159"/>
      <c r="B24" s="160"/>
      <c r="C24" s="161"/>
      <c r="D24" s="172"/>
      <c r="E24" s="173"/>
      <c r="F24" s="173"/>
      <c r="G24" s="162">
        <f>G23*$C$23</f>
        <v>12573.423000000001</v>
      </c>
      <c r="H24" s="162"/>
      <c r="I24" s="162"/>
      <c r="J24" s="162"/>
      <c r="K24" s="162">
        <f t="shared" ref="K24" si="7">K23*$C$23</f>
        <v>15367.517000000002</v>
      </c>
      <c r="L24" s="173"/>
      <c r="M24" s="164">
        <f>SUM(D24:L24)</f>
        <v>27940.940000000002</v>
      </c>
      <c r="O24" s="169"/>
      <c r="P24" s="169"/>
      <c r="Q24" s="169"/>
      <c r="T24" s="152">
        <v>5</v>
      </c>
      <c r="U24" s="75">
        <f>'MOD 1'!J781</f>
        <v>308124.79999999999</v>
      </c>
      <c r="V24" s="75">
        <f>'MOD 2'!J238</f>
        <v>76724.39</v>
      </c>
      <c r="W24" s="75">
        <v>0</v>
      </c>
      <c r="Y24" s="8"/>
      <c r="Z24" s="8"/>
    </row>
    <row r="25" spans="1:26" ht="42" customHeight="1" x14ac:dyDescent="0.25">
      <c r="A25" s="159" t="s">
        <v>11819</v>
      </c>
      <c r="B25" s="171" t="s">
        <v>717</v>
      </c>
      <c r="C25" s="156">
        <f>U16</f>
        <v>58633.109999999993</v>
      </c>
      <c r="D25" s="166"/>
      <c r="E25" s="166"/>
      <c r="F25" s="166"/>
      <c r="G25" s="166"/>
      <c r="H25" s="157">
        <v>0.35</v>
      </c>
      <c r="I25" s="157">
        <v>0.35</v>
      </c>
      <c r="J25" s="157">
        <v>0.3</v>
      </c>
      <c r="K25" s="166"/>
      <c r="L25" s="166"/>
      <c r="M25" s="158">
        <f t="shared" si="6"/>
        <v>1</v>
      </c>
      <c r="O25" s="552" t="s">
        <v>11820</v>
      </c>
      <c r="P25" s="552"/>
      <c r="Q25" s="552"/>
      <c r="T25" s="152">
        <v>6</v>
      </c>
      <c r="U25" s="75">
        <f>'MOD 1'!J962</f>
        <v>571830.7899999998</v>
      </c>
      <c r="V25" s="75">
        <f>'MOD 2'!J245</f>
        <v>30061.96</v>
      </c>
      <c r="W25" s="75">
        <v>0</v>
      </c>
      <c r="Y25" s="8"/>
      <c r="Z25" s="8"/>
    </row>
    <row r="26" spans="1:26" x14ac:dyDescent="0.25">
      <c r="A26" s="159"/>
      <c r="B26" s="160"/>
      <c r="C26" s="161"/>
      <c r="D26" s="172"/>
      <c r="E26" s="173"/>
      <c r="F26" s="173"/>
      <c r="G26" s="173"/>
      <c r="H26" s="162">
        <f>H25*$C$25</f>
        <v>20521.588499999998</v>
      </c>
      <c r="I26" s="162">
        <f t="shared" ref="I26:J26" si="8">I25*$C$25</f>
        <v>20521.588499999998</v>
      </c>
      <c r="J26" s="162">
        <f t="shared" si="8"/>
        <v>17589.932999999997</v>
      </c>
      <c r="K26" s="173"/>
      <c r="L26" s="173"/>
      <c r="M26" s="164">
        <f>SUM(D26:L26)</f>
        <v>58633.109999999993</v>
      </c>
      <c r="O26" s="169"/>
      <c r="P26" s="169"/>
      <c r="Q26" s="169"/>
      <c r="T26" s="152">
        <v>7</v>
      </c>
      <c r="U26" s="75">
        <f>'MOD 1'!J1004</f>
        <v>11542.590000000002</v>
      </c>
      <c r="V26" s="75">
        <f>'MOD 2'!J258</f>
        <v>7514.67</v>
      </c>
      <c r="W26" s="75">
        <f>EQUIPAMENTOS!J20</f>
        <v>8883.68</v>
      </c>
      <c r="Y26" s="8"/>
      <c r="Z26" s="8"/>
    </row>
    <row r="27" spans="1:26" ht="42" customHeight="1" x14ac:dyDescent="0.25">
      <c r="A27" s="159" t="s">
        <v>11821</v>
      </c>
      <c r="B27" s="170" t="str">
        <f>[2]Administração_CAIXA!$D$63</f>
        <v>SERVIÇOS COMPLEMENTARES</v>
      </c>
      <c r="C27" s="156">
        <f>U17</f>
        <v>21970.069999999996</v>
      </c>
      <c r="D27" s="154"/>
      <c r="E27" s="154"/>
      <c r="F27" s="154"/>
      <c r="G27" s="154"/>
      <c r="H27" s="154"/>
      <c r="I27" s="154"/>
      <c r="J27" s="154"/>
      <c r="K27" s="154"/>
      <c r="L27" s="157">
        <v>1</v>
      </c>
      <c r="M27" s="158">
        <f t="shared" si="6"/>
        <v>1</v>
      </c>
      <c r="O27" s="169"/>
      <c r="P27" s="169"/>
      <c r="Q27" s="169"/>
      <c r="T27" s="152">
        <v>8</v>
      </c>
      <c r="U27" s="75">
        <f>'MOD 1'!J1086</f>
        <v>58633.109999999993</v>
      </c>
      <c r="V27" s="75">
        <v>0</v>
      </c>
      <c r="W27" s="75">
        <v>0</v>
      </c>
      <c r="Y27" s="8"/>
      <c r="Z27" s="8"/>
    </row>
    <row r="28" spans="1:26" x14ac:dyDescent="0.25">
      <c r="A28" s="159"/>
      <c r="B28" s="159"/>
      <c r="C28" s="161"/>
      <c r="D28" s="162"/>
      <c r="E28" s="162"/>
      <c r="F28" s="162"/>
      <c r="G28" s="162"/>
      <c r="H28" s="162"/>
      <c r="I28" s="162"/>
      <c r="J28" s="162"/>
      <c r="K28" s="162"/>
      <c r="L28" s="162">
        <f t="shared" ref="L28" si="9">L27*$C$27</f>
        <v>21970.069999999996</v>
      </c>
      <c r="M28" s="164">
        <f>SUM(D28:L28)</f>
        <v>21970.069999999996</v>
      </c>
      <c r="O28" s="169"/>
      <c r="P28" s="169"/>
      <c r="Q28" s="169"/>
      <c r="T28" s="152">
        <v>9</v>
      </c>
      <c r="U28" s="75">
        <v>0</v>
      </c>
      <c r="V28" s="75">
        <f>'MOD 2'!J272</f>
        <v>21970.069999999996</v>
      </c>
      <c r="W28" s="75">
        <v>0</v>
      </c>
      <c r="Y28" s="8"/>
      <c r="Z28" s="8"/>
    </row>
    <row r="29" spans="1:26" ht="42" customHeight="1" x14ac:dyDescent="0.25">
      <c r="A29" s="159" t="s">
        <v>11822</v>
      </c>
      <c r="B29" s="170" t="str">
        <f>[2]Administração_CAIXA!$D$92</f>
        <v>SERVIÇOS AUXILIARES E ADMINISTRATIVOS</v>
      </c>
      <c r="C29" s="156">
        <f>U18</f>
        <v>460409.93</v>
      </c>
      <c r="D29" s="157">
        <f>(D28+D26+D24+D22+D20+D18+D16+D14)/($C$31-$C$29)</f>
        <v>2.7995128829351144E-2</v>
      </c>
      <c r="E29" s="157">
        <f t="shared" ref="E29:L29" si="10">(E28+E26+E24+E22+E20+E18+E16+E14)/($C$31-$C$29)</f>
        <v>5.3896674443927789E-2</v>
      </c>
      <c r="F29" s="157">
        <f t="shared" si="10"/>
        <v>0.17712365287248757</v>
      </c>
      <c r="G29" s="157">
        <f t="shared" si="10"/>
        <v>0.23576617940905242</v>
      </c>
      <c r="H29" s="157">
        <f t="shared" si="10"/>
        <v>9.284300188894179E-2</v>
      </c>
      <c r="I29" s="157">
        <f t="shared" si="10"/>
        <v>9.1505480969656716E-2</v>
      </c>
      <c r="J29" s="157">
        <f t="shared" si="10"/>
        <v>0.15127224475531045</v>
      </c>
      <c r="K29" s="157">
        <f t="shared" si="10"/>
        <v>0.14210791979425566</v>
      </c>
      <c r="L29" s="157">
        <f t="shared" si="10"/>
        <v>2.748971703701614E-2</v>
      </c>
      <c r="M29" s="158">
        <f t="shared" si="6"/>
        <v>0.99999999999999967</v>
      </c>
      <c r="O29" s="553" t="s">
        <v>11823</v>
      </c>
      <c r="P29" s="553"/>
      <c r="Q29" s="553"/>
      <c r="T29" s="152">
        <v>10</v>
      </c>
      <c r="U29" s="75">
        <v>0</v>
      </c>
      <c r="V29" s="75">
        <f>'MOD 2'!J288</f>
        <v>460409.93</v>
      </c>
      <c r="W29" s="75">
        <v>0</v>
      </c>
      <c r="Y29" s="8"/>
      <c r="Z29" s="8"/>
    </row>
    <row r="30" spans="1:26" ht="15.75" thickBot="1" x14ac:dyDescent="0.3">
      <c r="A30" s="174"/>
      <c r="B30" s="175"/>
      <c r="C30" s="176"/>
      <c r="D30" s="162">
        <f t="shared" ref="D30:L30" si="11">D29*$C$29</f>
        <v>12889.235304662541</v>
      </c>
      <c r="E30" s="162">
        <f t="shared" si="11"/>
        <v>24814.564107961582</v>
      </c>
      <c r="F30" s="162">
        <f t="shared" si="11"/>
        <v>81549.488620366305</v>
      </c>
      <c r="G30" s="162">
        <f t="shared" si="11"/>
        <v>108549.09015808927</v>
      </c>
      <c r="H30" s="162">
        <f t="shared" si="11"/>
        <v>42745.840000677556</v>
      </c>
      <c r="I30" s="162">
        <f t="shared" si="11"/>
        <v>42130.03208785598</v>
      </c>
      <c r="J30" s="162">
        <f t="shared" si="11"/>
        <v>69647.243618735345</v>
      </c>
      <c r="K30" s="162">
        <f t="shared" si="11"/>
        <v>65427.897404918862</v>
      </c>
      <c r="L30" s="162">
        <f t="shared" si="11"/>
        <v>12656.538696732408</v>
      </c>
      <c r="M30" s="164">
        <f>SUM(D30:L30)</f>
        <v>460409.92999999988</v>
      </c>
      <c r="U30" s="5">
        <f>SUM(U20:U29)</f>
        <v>5247032.6499999976</v>
      </c>
      <c r="V30" s="5">
        <f t="shared" ref="V30" si="12">SUM(V20:V29)</f>
        <v>1477503.15</v>
      </c>
      <c r="W30" s="5">
        <f>SUM(W20:W29)</f>
        <v>8883.68</v>
      </c>
      <c r="Z30" s="8"/>
    </row>
    <row r="31" spans="1:26" ht="15.75" thickTop="1" x14ac:dyDescent="0.25">
      <c r="A31" s="554" t="s">
        <v>11824</v>
      </c>
      <c r="B31" s="554"/>
      <c r="C31" s="177">
        <f>SUM(C13:C29)</f>
        <v>6733419.4799999995</v>
      </c>
      <c r="D31" s="178">
        <f t="shared" ref="D31:L31" si="13">D14+D16+D18+D20+D22+D24+D26+D28+D30</f>
        <v>188502.9458046626</v>
      </c>
      <c r="E31" s="178">
        <f t="shared" si="13"/>
        <v>362908.91760796157</v>
      </c>
      <c r="F31" s="178">
        <f t="shared" si="13"/>
        <v>1192647.8546203657</v>
      </c>
      <c r="G31" s="178">
        <f t="shared" si="13"/>
        <v>1587512.5851580885</v>
      </c>
      <c r="H31" s="178">
        <f t="shared" si="13"/>
        <v>625150.87750067736</v>
      </c>
      <c r="I31" s="178">
        <f t="shared" si="13"/>
        <v>616144.78808785579</v>
      </c>
      <c r="J31" s="178">
        <f t="shared" si="13"/>
        <v>1018579.479618735</v>
      </c>
      <c r="K31" s="178">
        <f t="shared" si="13"/>
        <v>956872.23540491867</v>
      </c>
      <c r="L31" s="178">
        <f t="shared" si="13"/>
        <v>185099.79619673235</v>
      </c>
      <c r="M31" s="555">
        <f>M30+M28+M26+M24+M22+M20+M18+M16+M14</f>
        <v>6733419.4799999977</v>
      </c>
      <c r="U31" s="69">
        <f>'MOD 1'!J1089</f>
        <v>5247032.6499999976</v>
      </c>
      <c r="V31" s="69">
        <f>'MOD 2'!J291</f>
        <v>1477503.15</v>
      </c>
      <c r="W31" s="69">
        <f>EQUIPAMENTOS!J22</f>
        <v>8883.68</v>
      </c>
      <c r="Z31" s="8"/>
    </row>
    <row r="32" spans="1:26" x14ac:dyDescent="0.25">
      <c r="A32" s="551" t="s">
        <v>11825</v>
      </c>
      <c r="B32" s="551"/>
      <c r="C32" s="179"/>
      <c r="D32" s="180">
        <f>D31</f>
        <v>188502.9458046626</v>
      </c>
      <c r="E32" s="180">
        <f>D32+E31</f>
        <v>551411.86341262423</v>
      </c>
      <c r="F32" s="180">
        <f t="shared" ref="F32:L32" si="14">E32+F31</f>
        <v>1744059.7180329899</v>
      </c>
      <c r="G32" s="180">
        <f t="shared" si="14"/>
        <v>3331572.3031910784</v>
      </c>
      <c r="H32" s="180">
        <f t="shared" si="14"/>
        <v>3956723.1806917558</v>
      </c>
      <c r="I32" s="180">
        <f t="shared" si="14"/>
        <v>4572867.9687796114</v>
      </c>
      <c r="J32" s="180">
        <f t="shared" si="14"/>
        <v>5591447.4483983461</v>
      </c>
      <c r="K32" s="180">
        <f t="shared" si="14"/>
        <v>6548319.683803265</v>
      </c>
      <c r="L32" s="180">
        <f t="shared" si="14"/>
        <v>6733419.4799999977</v>
      </c>
      <c r="M32" s="556"/>
      <c r="N32" s="181"/>
      <c r="U32" s="69">
        <f>U31-U30</f>
        <v>0</v>
      </c>
      <c r="V32" s="69">
        <f t="shared" ref="V32:W32" si="15">V31-V30</f>
        <v>0</v>
      </c>
      <c r="W32" s="69">
        <f t="shared" si="15"/>
        <v>0</v>
      </c>
      <c r="Z32" s="8"/>
    </row>
    <row r="33" spans="1:17" s="3" customFormat="1" ht="38.25" customHeight="1" x14ac:dyDescent="0.25">
      <c r="A33" s="551" t="s">
        <v>11826</v>
      </c>
      <c r="B33" s="551"/>
      <c r="C33" s="159"/>
      <c r="D33" s="182">
        <f t="shared" ref="D33:L34" si="16">D31/$C$31</f>
        <v>2.7995128829351148E-2</v>
      </c>
      <c r="E33" s="182">
        <f t="shared" si="16"/>
        <v>5.3896674443927796E-2</v>
      </c>
      <c r="F33" s="182">
        <f t="shared" si="16"/>
        <v>0.17712365287248757</v>
      </c>
      <c r="G33" s="182">
        <f t="shared" si="16"/>
        <v>0.23576617940905245</v>
      </c>
      <c r="H33" s="182">
        <f t="shared" si="16"/>
        <v>9.284300188894179E-2</v>
      </c>
      <c r="I33" s="182">
        <f t="shared" si="16"/>
        <v>9.1505480969656716E-2</v>
      </c>
      <c r="J33" s="182">
        <f t="shared" si="16"/>
        <v>0.15127224475531043</v>
      </c>
      <c r="K33" s="182">
        <f t="shared" si="16"/>
        <v>0.14210791979425566</v>
      </c>
      <c r="L33" s="182">
        <f t="shared" si="16"/>
        <v>2.748971703701614E-2</v>
      </c>
      <c r="M33" s="183">
        <f>SUM(D33:L33)</f>
        <v>0.99999999999999967</v>
      </c>
      <c r="N33" s="189"/>
      <c r="O33" s="8"/>
      <c r="P33" s="8"/>
      <c r="Q33" s="8"/>
    </row>
    <row r="34" spans="1:17" s="3" customFormat="1" ht="36.75" customHeight="1" x14ac:dyDescent="0.25">
      <c r="A34" s="551" t="s">
        <v>11827</v>
      </c>
      <c r="B34" s="551"/>
      <c r="C34" s="159"/>
      <c r="D34" s="182">
        <f t="shared" si="16"/>
        <v>2.7995128829351148E-2</v>
      </c>
      <c r="E34" s="182">
        <f t="shared" si="16"/>
        <v>8.1891803273278954E-2</v>
      </c>
      <c r="F34" s="182">
        <f t="shared" si="16"/>
        <v>0.25901545614576654</v>
      </c>
      <c r="G34" s="182">
        <f t="shared" si="16"/>
        <v>0.49478163555481897</v>
      </c>
      <c r="H34" s="182">
        <f t="shared" si="16"/>
        <v>0.58762463744376081</v>
      </c>
      <c r="I34" s="182">
        <f t="shared" si="16"/>
        <v>0.67913011841341742</v>
      </c>
      <c r="J34" s="182">
        <f t="shared" si="16"/>
        <v>0.83040236316872784</v>
      </c>
      <c r="K34" s="182">
        <f t="shared" si="16"/>
        <v>0.97251028296298359</v>
      </c>
      <c r="L34" s="182">
        <f t="shared" si="16"/>
        <v>0.99999999999999978</v>
      </c>
      <c r="M34" s="183"/>
      <c r="N34" s="8"/>
    </row>
    <row r="35" spans="1:17" s="3" customFormat="1" x14ac:dyDescent="0.25">
      <c r="A35" s="184"/>
      <c r="B35" s="184"/>
      <c r="C35" s="185"/>
      <c r="D35" s="184"/>
      <c r="E35" s="184"/>
      <c r="F35" s="184"/>
      <c r="G35" s="184"/>
      <c r="H35" s="184"/>
      <c r="I35" s="184"/>
      <c r="J35" s="184"/>
      <c r="K35" s="184"/>
      <c r="L35" s="184"/>
      <c r="M35" s="184"/>
      <c r="N35" s="8"/>
    </row>
    <row r="36" spans="1:17" s="3" customFormat="1" x14ac:dyDescent="0.25">
      <c r="A36" s="184"/>
      <c r="B36" s="184"/>
      <c r="C36" s="184"/>
      <c r="D36" s="184"/>
      <c r="E36" s="184"/>
      <c r="F36" s="184"/>
      <c r="G36" s="184"/>
      <c r="H36" s="184"/>
      <c r="I36" s="184"/>
      <c r="J36" s="184"/>
      <c r="K36" s="184"/>
      <c r="L36" s="184"/>
      <c r="M36" s="184"/>
      <c r="N36" s="8"/>
    </row>
    <row r="37" spans="1:17" s="3" customFormat="1" x14ac:dyDescent="0.25">
      <c r="A37" s="184"/>
      <c r="B37" s="184"/>
      <c r="C37" s="184"/>
      <c r="D37" s="184"/>
      <c r="E37" s="184"/>
      <c r="F37" s="184"/>
      <c r="G37" s="184"/>
      <c r="H37" s="184"/>
      <c r="I37" s="184"/>
      <c r="J37" s="184"/>
      <c r="K37" s="184"/>
      <c r="L37" s="184"/>
      <c r="M37" s="184"/>
      <c r="N37" s="8"/>
    </row>
    <row r="38" spans="1:17" s="3" customFormat="1" x14ac:dyDescent="0.25">
      <c r="A38" s="184"/>
      <c r="B38" s="184"/>
      <c r="C38" s="184"/>
      <c r="D38" s="184"/>
      <c r="E38" s="184"/>
      <c r="F38" s="184"/>
      <c r="G38" s="184"/>
      <c r="H38" s="184"/>
      <c r="I38" s="184"/>
      <c r="J38" s="184"/>
      <c r="K38" s="184"/>
      <c r="L38" s="184"/>
      <c r="M38" s="186"/>
      <c r="N38" s="8"/>
    </row>
    <row r="39" spans="1:17" s="3" customFormat="1" ht="12.75" customHeight="1" x14ac:dyDescent="0.25">
      <c r="A39" s="8"/>
      <c r="B39" s="187"/>
      <c r="C39" s="187"/>
      <c r="D39" s="187"/>
      <c r="E39" s="187"/>
      <c r="F39" s="187"/>
      <c r="G39" s="187"/>
      <c r="H39" s="187"/>
      <c r="I39" s="187"/>
      <c r="J39" s="187"/>
      <c r="K39" s="187"/>
      <c r="L39" s="187"/>
      <c r="M39" s="187"/>
      <c r="N39" s="8"/>
    </row>
    <row r="40" spans="1:17" s="3" customFormat="1" x14ac:dyDescent="0.25">
      <c r="A40" s="8"/>
      <c r="B40" s="188"/>
      <c r="C40" s="188"/>
      <c r="D40" s="188"/>
      <c r="E40" s="188"/>
      <c r="F40" s="188"/>
      <c r="G40" s="188"/>
      <c r="H40" s="188"/>
      <c r="I40" s="188"/>
      <c r="J40" s="188"/>
      <c r="K40" s="188"/>
      <c r="L40" s="188"/>
      <c r="M40" s="188"/>
      <c r="N40" s="8"/>
      <c r="O40" s="8"/>
      <c r="P40" s="8"/>
      <c r="Q40" s="4"/>
    </row>
    <row r="41" spans="1:17" s="3" customFormat="1" ht="12.75" customHeight="1" x14ac:dyDescent="0.25">
      <c r="A41" s="8"/>
      <c r="B41" s="8"/>
      <c r="C41" s="8"/>
      <c r="D41" s="8"/>
      <c r="E41" s="8"/>
      <c r="F41" s="8"/>
      <c r="G41" s="8"/>
      <c r="H41" s="8"/>
      <c r="I41" s="8"/>
      <c r="J41" s="8"/>
      <c r="K41" s="8"/>
      <c r="L41" s="8"/>
      <c r="M41" s="8"/>
      <c r="N41" s="8"/>
      <c r="O41" s="8"/>
      <c r="P41" s="8"/>
      <c r="Q41" s="4"/>
    </row>
    <row r="42" spans="1:17" s="3" customFormat="1" x14ac:dyDescent="0.25">
      <c r="A42" s="8"/>
      <c r="B42" s="8"/>
      <c r="C42" s="8"/>
      <c r="D42" s="8"/>
      <c r="E42" s="8"/>
      <c r="F42" s="8"/>
      <c r="G42" s="8"/>
      <c r="H42" s="8"/>
      <c r="I42" s="8"/>
      <c r="J42" s="8"/>
      <c r="K42" s="8"/>
      <c r="L42" s="8"/>
      <c r="M42" s="8"/>
      <c r="N42" s="8"/>
      <c r="O42" s="8"/>
      <c r="P42" s="8"/>
      <c r="Q42" s="4"/>
    </row>
    <row r="43" spans="1:17" s="3" customFormat="1" x14ac:dyDescent="0.25">
      <c r="A43" s="8"/>
      <c r="B43" s="8"/>
      <c r="C43" s="8"/>
      <c r="D43" s="8"/>
      <c r="E43" s="8"/>
      <c r="F43" s="8"/>
      <c r="G43" s="8"/>
      <c r="H43" s="8"/>
      <c r="I43" s="8"/>
      <c r="J43" s="8"/>
      <c r="K43" s="8"/>
      <c r="L43" s="8"/>
      <c r="M43" s="8"/>
      <c r="N43" s="8"/>
      <c r="O43" s="8"/>
      <c r="P43" s="8"/>
      <c r="Q43" s="4"/>
    </row>
    <row r="44" spans="1:17" s="3" customFormat="1" x14ac:dyDescent="0.25">
      <c r="A44" s="8"/>
      <c r="B44" s="8"/>
      <c r="C44" s="8"/>
      <c r="D44" s="8"/>
      <c r="E44" s="8"/>
      <c r="F44" s="8"/>
      <c r="G44" s="8"/>
      <c r="H44" s="8"/>
      <c r="I44" s="8"/>
      <c r="J44" s="8"/>
      <c r="K44" s="8"/>
      <c r="L44" s="8"/>
      <c r="M44" s="8"/>
      <c r="N44" s="181"/>
      <c r="O44" s="8"/>
      <c r="P44" s="8"/>
      <c r="Q44" s="8"/>
    </row>
    <row r="46" spans="1:17" s="3" customFormat="1" x14ac:dyDescent="0.25">
      <c r="A46" s="8"/>
      <c r="B46" s="8"/>
      <c r="C46" s="8"/>
      <c r="D46" s="8"/>
      <c r="E46" s="8"/>
      <c r="F46" s="8"/>
      <c r="G46" s="8"/>
      <c r="H46" s="8"/>
      <c r="I46" s="8"/>
      <c r="J46" s="8"/>
      <c r="K46" s="8"/>
      <c r="L46" s="8"/>
      <c r="M46" s="189"/>
      <c r="N46" s="181"/>
      <c r="O46" s="8"/>
      <c r="P46" s="8"/>
      <c r="Q46" s="8"/>
    </row>
    <row r="48" spans="1:17" s="3" customFormat="1" x14ac:dyDescent="0.25">
      <c r="A48" s="8"/>
      <c r="B48" s="8"/>
      <c r="C48" s="8"/>
      <c r="D48" s="8"/>
      <c r="E48" s="8"/>
      <c r="F48" s="8"/>
      <c r="G48" s="8"/>
      <c r="H48" s="8"/>
      <c r="I48" s="8"/>
      <c r="J48" s="8"/>
      <c r="K48" s="8"/>
      <c r="L48" s="8"/>
      <c r="M48" s="190"/>
      <c r="N48" s="8"/>
      <c r="O48" s="8"/>
      <c r="P48" s="8"/>
      <c r="Q48" s="8"/>
    </row>
  </sheetData>
  <mergeCells count="16">
    <mergeCell ref="K1:L1"/>
    <mergeCell ref="K2:L2"/>
    <mergeCell ref="A33:B33"/>
    <mergeCell ref="A34:B34"/>
    <mergeCell ref="O17:Q17"/>
    <mergeCell ref="O21:Q21"/>
    <mergeCell ref="O25:Q25"/>
    <mergeCell ref="O29:Q29"/>
    <mergeCell ref="A31:B31"/>
    <mergeCell ref="M31:M32"/>
    <mergeCell ref="A32:B32"/>
    <mergeCell ref="A10:M10"/>
    <mergeCell ref="A11:A12"/>
    <mergeCell ref="B11:B12"/>
    <mergeCell ref="C11:C12"/>
    <mergeCell ref="D11:L11"/>
  </mergeCells>
  <pageMargins left="0.19685039370078741" right="0.19685039370078741" top="0.59055118110236227" bottom="0.59055118110236227" header="0.39370078740157483" footer="0.39370078740157483"/>
  <pageSetup paperSize="9" scale="49" orientation="landscape" r:id="rId1"/>
  <headerFooter>
    <oddFooter>&amp;CPágina &amp;P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39997558519241921"/>
    <pageSetUpPr fitToPage="1"/>
  </sheetPr>
  <dimension ref="A1:N1095"/>
  <sheetViews>
    <sheetView showGridLines="0" view="pageBreakPreview" zoomScaleNormal="85" zoomScaleSheetLayoutView="100" workbookViewId="0">
      <selection activeCell="F12" sqref="F12"/>
    </sheetView>
  </sheetViews>
  <sheetFormatPr defaultColWidth="13.42578125" defaultRowHeight="15" x14ac:dyDescent="0.25"/>
  <cols>
    <col min="1" max="1" width="20.85546875" style="129" customWidth="1"/>
    <col min="2" max="2" width="20.28515625" style="129" bestFit="1" customWidth="1"/>
    <col min="3" max="3" width="63" style="130" customWidth="1"/>
    <col min="4" max="4" width="11" style="131" bestFit="1" customWidth="1"/>
    <col min="5" max="5" width="12.5703125" style="356" bestFit="1" customWidth="1"/>
    <col min="6" max="6" width="16.28515625" style="133" bestFit="1" customWidth="1"/>
    <col min="7" max="7" width="12.7109375" style="133" bestFit="1" customWidth="1"/>
    <col min="8" max="8" width="16.28515625" style="133" bestFit="1" customWidth="1"/>
    <col min="9" max="9" width="17.42578125" style="133" bestFit="1" customWidth="1"/>
    <col min="10" max="10" width="17.140625" style="133" customWidth="1"/>
  </cols>
  <sheetData>
    <row r="1" spans="1:14" s="21" customFormat="1" x14ac:dyDescent="0.25">
      <c r="A1" s="317"/>
      <c r="B1" s="317"/>
      <c r="C1" s="318"/>
      <c r="D1" s="319"/>
      <c r="E1" s="350"/>
      <c r="F1" s="359"/>
      <c r="H1" s="549" t="s">
        <v>11729</v>
      </c>
      <c r="I1" s="550"/>
      <c r="J1" s="320">
        <f>BDI_Materiais!$H$27</f>
        <v>0.2026</v>
      </c>
      <c r="K1" s="322"/>
      <c r="L1" s="322"/>
      <c r="M1" s="322"/>
      <c r="N1" s="322"/>
    </row>
    <row r="2" spans="1:14" s="21" customFormat="1" x14ac:dyDescent="0.25">
      <c r="A2" s="317"/>
      <c r="B2" s="323"/>
      <c r="C2" s="323"/>
      <c r="D2" s="324"/>
      <c r="E2" s="350"/>
      <c r="F2" s="359"/>
      <c r="G2" s="325"/>
      <c r="H2" s="549" t="s">
        <v>11770</v>
      </c>
      <c r="I2" s="550"/>
      <c r="J2" s="320">
        <f>BDI_Equipamentos!$H$27</f>
        <v>0.1326</v>
      </c>
      <c r="K2" s="322"/>
      <c r="L2" s="322"/>
      <c r="M2" s="322"/>
      <c r="N2" s="322"/>
    </row>
    <row r="3" spans="1:14" s="21" customFormat="1" x14ac:dyDescent="0.25">
      <c r="A3" s="317"/>
      <c r="B3" s="323"/>
      <c r="C3" s="323"/>
      <c r="D3" s="324"/>
      <c r="E3" s="351"/>
      <c r="F3" s="359"/>
      <c r="G3" s="325"/>
      <c r="H3" s="325"/>
      <c r="I3" s="325"/>
      <c r="J3" s="325"/>
      <c r="K3" s="322"/>
      <c r="L3" s="322"/>
      <c r="M3" s="322"/>
      <c r="N3" s="322"/>
    </row>
    <row r="4" spans="1:14" s="21" customFormat="1" x14ac:dyDescent="0.25">
      <c r="A4" s="328"/>
      <c r="B4" s="328"/>
      <c r="C4" s="328"/>
      <c r="D4" s="329"/>
      <c r="E4" s="352"/>
      <c r="F4" s="359"/>
      <c r="G4" s="325"/>
      <c r="H4" s="325"/>
      <c r="I4" s="325"/>
      <c r="K4" s="322"/>
      <c r="L4" s="322"/>
      <c r="M4" s="322"/>
      <c r="N4" s="322"/>
    </row>
    <row r="5" spans="1:14" s="21" customFormat="1" x14ac:dyDescent="0.25">
      <c r="A5" s="332" t="s">
        <v>12117</v>
      </c>
      <c r="B5" s="333"/>
      <c r="C5" s="333"/>
      <c r="D5" s="334"/>
      <c r="E5" s="353"/>
      <c r="F5" s="359"/>
      <c r="J5" s="337" t="s">
        <v>16546</v>
      </c>
      <c r="K5" s="322"/>
      <c r="L5" s="322"/>
      <c r="M5" s="322"/>
      <c r="N5" s="322"/>
    </row>
    <row r="6" spans="1:14" s="21" customFormat="1" x14ac:dyDescent="0.25">
      <c r="A6" s="332" t="s">
        <v>12118</v>
      </c>
      <c r="B6" s="328"/>
      <c r="C6" s="328"/>
      <c r="D6" s="329"/>
      <c r="E6" s="350"/>
      <c r="F6" s="359"/>
      <c r="J6" s="339" t="s">
        <v>12123</v>
      </c>
      <c r="K6" s="322"/>
      <c r="L6" s="322"/>
      <c r="M6" s="322"/>
      <c r="N6" s="322"/>
    </row>
    <row r="7" spans="1:14" s="21" customFormat="1" x14ac:dyDescent="0.25">
      <c r="A7" s="340" t="s">
        <v>11835</v>
      </c>
      <c r="B7" s="328"/>
      <c r="C7" s="328"/>
      <c r="D7" s="329"/>
      <c r="E7" s="350"/>
      <c r="F7" s="359"/>
      <c r="J7" s="341" t="str">
        <f>IF('!Dados'!G3="Com Desoneração",'!Dados'!E6,'!Dados'!E7)</f>
        <v>LEIS SOCIAIS HORISTAS: 113,69%</v>
      </c>
      <c r="K7" s="322"/>
      <c r="L7" s="322"/>
      <c r="M7" s="322"/>
      <c r="N7" s="322"/>
    </row>
    <row r="8" spans="1:14" s="21" customFormat="1" x14ac:dyDescent="0.25">
      <c r="A8" s="340" t="s">
        <v>12051</v>
      </c>
      <c r="B8" s="328"/>
      <c r="C8" s="328"/>
      <c r="D8" s="329"/>
      <c r="E8" s="354"/>
      <c r="F8" s="359"/>
      <c r="J8" s="339" t="str">
        <f>IF('!Dados'!G3="Com Desoneração",'!Dados'!G6,'!Dados'!G7)</f>
        <v>LEIS SOCIAIS MENSALISTAS: 73,06%</v>
      </c>
      <c r="K8" s="322"/>
      <c r="L8" s="322"/>
      <c r="M8" s="322"/>
      <c r="N8" s="322"/>
    </row>
    <row r="9" spans="1:14" s="21" customFormat="1" x14ac:dyDescent="0.25">
      <c r="A9" s="340" t="s">
        <v>12052</v>
      </c>
      <c r="B9" s="328"/>
      <c r="C9" s="328"/>
      <c r="D9" s="319"/>
      <c r="E9" s="354"/>
      <c r="F9" s="359"/>
      <c r="J9" s="339" t="str">
        <f>IF('!Dados'!G3="Com Desoneração",'!Dados'!I6,'!Dados'!I7)</f>
        <v>TABELA DE REFERÊNCIA:. SINAPI - SETEMBRO DE 2021 SEM DESONERAÇÃO</v>
      </c>
      <c r="K9" s="322"/>
      <c r="L9" s="322"/>
      <c r="M9" s="322"/>
      <c r="N9" s="322"/>
    </row>
    <row r="10" spans="1:14" s="3" customFormat="1" ht="18.75" x14ac:dyDescent="0.25">
      <c r="A10" s="563" t="s">
        <v>11782</v>
      </c>
      <c r="B10" s="564"/>
      <c r="C10" s="565"/>
      <c r="D10" s="565"/>
      <c r="E10" s="565"/>
      <c r="F10" s="566"/>
      <c r="G10" s="565"/>
      <c r="H10" s="565"/>
      <c r="I10" s="565"/>
      <c r="J10" s="567"/>
    </row>
    <row r="11" spans="1:14" ht="18.75" x14ac:dyDescent="0.25">
      <c r="A11" s="563" t="s">
        <v>11776</v>
      </c>
      <c r="B11" s="564"/>
      <c r="C11" s="565"/>
      <c r="D11" s="565"/>
      <c r="E11" s="565"/>
      <c r="F11" s="566"/>
      <c r="G11" s="565"/>
      <c r="H11" s="565"/>
      <c r="I11" s="565"/>
      <c r="J11" s="567"/>
    </row>
    <row r="12" spans="1:14" ht="25.5" x14ac:dyDescent="0.25">
      <c r="A12" s="70" t="s">
        <v>11777</v>
      </c>
      <c r="B12" s="71" t="s">
        <v>11734</v>
      </c>
      <c r="C12" s="71" t="s">
        <v>11735</v>
      </c>
      <c r="D12" s="71" t="s">
        <v>11736</v>
      </c>
      <c r="E12" s="355" t="s">
        <v>11738</v>
      </c>
      <c r="F12" s="73" t="s">
        <v>11778</v>
      </c>
      <c r="G12" s="73" t="s">
        <v>11779</v>
      </c>
      <c r="H12" s="73" t="s">
        <v>11780</v>
      </c>
      <c r="I12" s="73" t="s">
        <v>11739</v>
      </c>
      <c r="J12" s="74" t="s">
        <v>11781</v>
      </c>
    </row>
    <row r="13" spans="1:14" s="364" customFormat="1" x14ac:dyDescent="0.25">
      <c r="A13" s="452" t="s">
        <v>30</v>
      </c>
      <c r="B13" s="453" t="s">
        <v>0</v>
      </c>
      <c r="C13" s="454" t="s">
        <v>29</v>
      </c>
      <c r="D13" s="455"/>
      <c r="E13" s="456"/>
      <c r="F13" s="457" t="s">
        <v>0</v>
      </c>
      <c r="G13" s="458"/>
      <c r="H13" s="457"/>
      <c r="I13" s="457"/>
      <c r="J13" s="365"/>
    </row>
    <row r="14" spans="1:14" s="364" customFormat="1" x14ac:dyDescent="0.25">
      <c r="A14" s="389" t="s">
        <v>32</v>
      </c>
      <c r="B14" s="387" t="s">
        <v>0</v>
      </c>
      <c r="C14" s="368" t="s">
        <v>31</v>
      </c>
      <c r="D14" s="369"/>
      <c r="E14" s="386"/>
      <c r="F14" s="371" t="s">
        <v>0</v>
      </c>
      <c r="G14" s="388"/>
      <c r="H14" s="371"/>
      <c r="I14" s="371"/>
      <c r="J14" s="375"/>
    </row>
    <row r="15" spans="1:14" s="364" customFormat="1" x14ac:dyDescent="0.25">
      <c r="A15" s="389" t="s">
        <v>33</v>
      </c>
      <c r="B15" s="387" t="s">
        <v>0</v>
      </c>
      <c r="C15" s="368" t="s">
        <v>17</v>
      </c>
      <c r="D15" s="369"/>
      <c r="E15" s="386"/>
      <c r="F15" s="371" t="s">
        <v>0</v>
      </c>
      <c r="G15" s="388"/>
      <c r="H15" s="371"/>
      <c r="I15" s="371"/>
      <c r="J15" s="375"/>
    </row>
    <row r="16" spans="1:14" s="364" customFormat="1" x14ac:dyDescent="0.25">
      <c r="A16" s="389" t="s">
        <v>15313</v>
      </c>
      <c r="B16" s="387" t="s">
        <v>0</v>
      </c>
      <c r="C16" s="368" t="s">
        <v>15314</v>
      </c>
      <c r="D16" s="369"/>
      <c r="E16" s="386"/>
      <c r="F16" s="371" t="s">
        <v>0</v>
      </c>
      <c r="G16" s="388"/>
      <c r="H16" s="371"/>
      <c r="I16" s="371"/>
      <c r="J16" s="375"/>
    </row>
    <row r="17" spans="1:10" s="364" customFormat="1" x14ac:dyDescent="0.25">
      <c r="A17" s="389" t="s">
        <v>15315</v>
      </c>
      <c r="B17" s="387" t="s">
        <v>0</v>
      </c>
      <c r="C17" s="368" t="s">
        <v>15316</v>
      </c>
      <c r="D17" s="369"/>
      <c r="E17" s="386"/>
      <c r="F17" s="371" t="s">
        <v>0</v>
      </c>
      <c r="G17" s="388"/>
      <c r="H17" s="371"/>
      <c r="I17" s="371"/>
      <c r="J17" s="375"/>
    </row>
    <row r="18" spans="1:10" s="364" customFormat="1" x14ac:dyDescent="0.25">
      <c r="A18" s="390" t="s">
        <v>15317</v>
      </c>
      <c r="B18" s="403" t="s">
        <v>0</v>
      </c>
      <c r="C18" s="391" t="s">
        <v>15318</v>
      </c>
      <c r="D18" s="392"/>
      <c r="E18" s="393"/>
      <c r="F18" s="404" t="s">
        <v>0</v>
      </c>
      <c r="G18" s="405"/>
      <c r="H18" s="404"/>
      <c r="I18" s="404"/>
      <c r="J18" s="366"/>
    </row>
    <row r="19" spans="1:10" s="364" customFormat="1" ht="60" x14ac:dyDescent="0.25">
      <c r="A19" s="440" t="s">
        <v>52</v>
      </c>
      <c r="B19" s="441">
        <v>100897</v>
      </c>
      <c r="C19" s="135" t="s">
        <v>50</v>
      </c>
      <c r="D19" s="136" t="s">
        <v>51</v>
      </c>
      <c r="E19" s="442">
        <v>1859</v>
      </c>
      <c r="F19" s="138">
        <f>VLOOKUP(B19,'COMP ANL'!A:I,9,0)</f>
        <v>88.2</v>
      </c>
      <c r="G19" s="443">
        <f t="shared" ref="G19:G24" si="0">$J$1</f>
        <v>0.2026</v>
      </c>
      <c r="H19" s="138">
        <f t="shared" ref="H19:H24" si="1">F19*(1+G19)</f>
        <v>106.06931999999999</v>
      </c>
      <c r="I19" s="138">
        <f t="shared" ref="I19:I24" si="2">ROUND((H19*E19),2)</f>
        <v>197182.87</v>
      </c>
      <c r="J19" s="138"/>
    </row>
    <row r="20" spans="1:10" s="364" customFormat="1" ht="60" x14ac:dyDescent="0.25">
      <c r="A20" s="140" t="s">
        <v>53</v>
      </c>
      <c r="B20" s="344" t="s">
        <v>12121</v>
      </c>
      <c r="C20" s="104" t="s">
        <v>12122</v>
      </c>
      <c r="D20" s="105" t="s">
        <v>51</v>
      </c>
      <c r="E20" s="345">
        <v>77</v>
      </c>
      <c r="F20" s="107">
        <f>VLOOKUP(B20,'COMP ANL'!A:I,9,0)</f>
        <v>110.27000000000001</v>
      </c>
      <c r="G20" s="314">
        <f t="shared" si="0"/>
        <v>0.2026</v>
      </c>
      <c r="H20" s="107">
        <f t="shared" si="1"/>
        <v>132.610702</v>
      </c>
      <c r="I20" s="107">
        <f t="shared" si="2"/>
        <v>10211.02</v>
      </c>
      <c r="J20" s="107"/>
    </row>
    <row r="21" spans="1:10" s="364" customFormat="1" ht="30" x14ac:dyDescent="0.25">
      <c r="A21" s="140" t="s">
        <v>56</v>
      </c>
      <c r="B21" s="344">
        <v>95584</v>
      </c>
      <c r="C21" s="104" t="s">
        <v>2556</v>
      </c>
      <c r="D21" s="105" t="s">
        <v>55</v>
      </c>
      <c r="E21" s="345">
        <v>1474.92</v>
      </c>
      <c r="F21" s="107">
        <f>VLOOKUP(B21,'COMP ANL'!A:I,9,0)</f>
        <v>17.040000000000003</v>
      </c>
      <c r="G21" s="314">
        <f t="shared" si="0"/>
        <v>0.2026</v>
      </c>
      <c r="H21" s="107">
        <f t="shared" si="1"/>
        <v>20.492304000000001</v>
      </c>
      <c r="I21" s="107">
        <f t="shared" si="2"/>
        <v>30224.51</v>
      </c>
      <c r="J21" s="107"/>
    </row>
    <row r="22" spans="1:10" s="364" customFormat="1" ht="30" x14ac:dyDescent="0.25">
      <c r="A22" s="140" t="s">
        <v>58</v>
      </c>
      <c r="B22" s="344">
        <v>95578</v>
      </c>
      <c r="C22" s="104" t="s">
        <v>2554</v>
      </c>
      <c r="D22" s="105" t="s">
        <v>55</v>
      </c>
      <c r="E22" s="345">
        <v>3093.33</v>
      </c>
      <c r="F22" s="107">
        <f>VLOOKUP(B22,'COMP ANL'!A:I,9,0)</f>
        <v>12.510000000000002</v>
      </c>
      <c r="G22" s="314">
        <f t="shared" si="0"/>
        <v>0.2026</v>
      </c>
      <c r="H22" s="107">
        <f t="shared" si="1"/>
        <v>15.044526000000001</v>
      </c>
      <c r="I22" s="107">
        <f t="shared" si="2"/>
        <v>46537.68</v>
      </c>
      <c r="J22" s="107"/>
    </row>
    <row r="23" spans="1:10" s="364" customFormat="1" ht="30" x14ac:dyDescent="0.25">
      <c r="A23" s="140" t="s">
        <v>12063</v>
      </c>
      <c r="B23" s="344">
        <v>95601</v>
      </c>
      <c r="C23" s="104" t="s">
        <v>15319</v>
      </c>
      <c r="D23" s="105" t="s">
        <v>8</v>
      </c>
      <c r="E23" s="345">
        <v>169</v>
      </c>
      <c r="F23" s="107">
        <f>VLOOKUP(B23,'COMP ANL'!A:I,9,0)</f>
        <v>13.89</v>
      </c>
      <c r="G23" s="314">
        <f t="shared" si="0"/>
        <v>0.2026</v>
      </c>
      <c r="H23" s="107">
        <f t="shared" si="1"/>
        <v>16.704114000000001</v>
      </c>
      <c r="I23" s="107">
        <f t="shared" si="2"/>
        <v>2823</v>
      </c>
      <c r="J23" s="107"/>
    </row>
    <row r="24" spans="1:10" s="364" customFormat="1" ht="30" x14ac:dyDescent="0.25">
      <c r="A24" s="346" t="s">
        <v>12064</v>
      </c>
      <c r="B24" s="431">
        <v>95602</v>
      </c>
      <c r="C24" s="99" t="s">
        <v>15320</v>
      </c>
      <c r="D24" s="100" t="s">
        <v>8</v>
      </c>
      <c r="E24" s="432">
        <v>7</v>
      </c>
      <c r="F24" s="102">
        <f>VLOOKUP(B24,'COMP ANL'!A:I,9,0)</f>
        <v>22.23</v>
      </c>
      <c r="G24" s="146">
        <f t="shared" si="0"/>
        <v>0.2026</v>
      </c>
      <c r="H24" s="102">
        <f t="shared" si="1"/>
        <v>26.733797999999997</v>
      </c>
      <c r="I24" s="102">
        <f t="shared" si="2"/>
        <v>187.14</v>
      </c>
      <c r="J24" s="102"/>
    </row>
    <row r="25" spans="1:10" s="364" customFormat="1" x14ac:dyDescent="0.25">
      <c r="A25" s="452" t="s">
        <v>15321</v>
      </c>
      <c r="B25" s="453" t="s">
        <v>0</v>
      </c>
      <c r="C25" s="454" t="s">
        <v>15322</v>
      </c>
      <c r="D25" s="455"/>
      <c r="E25" s="456"/>
      <c r="F25" s="457" t="s">
        <v>0</v>
      </c>
      <c r="G25" s="458"/>
      <c r="H25" s="457"/>
      <c r="I25" s="457"/>
      <c r="J25" s="365"/>
    </row>
    <row r="26" spans="1:10" s="364" customFormat="1" x14ac:dyDescent="0.25">
      <c r="A26" s="390" t="s">
        <v>15323</v>
      </c>
      <c r="B26" s="403" t="s">
        <v>0</v>
      </c>
      <c r="C26" s="391" t="s">
        <v>15324</v>
      </c>
      <c r="D26" s="392"/>
      <c r="E26" s="393"/>
      <c r="F26" s="404" t="s">
        <v>0</v>
      </c>
      <c r="G26" s="405"/>
      <c r="H26" s="404"/>
      <c r="I26" s="404"/>
      <c r="J26" s="366"/>
    </row>
    <row r="27" spans="1:10" s="364" customFormat="1" ht="30" x14ac:dyDescent="0.25">
      <c r="A27" s="433" t="s">
        <v>60</v>
      </c>
      <c r="B27" s="434">
        <v>96619</v>
      </c>
      <c r="C27" s="435" t="s">
        <v>59</v>
      </c>
      <c r="D27" s="436" t="s">
        <v>4</v>
      </c>
      <c r="E27" s="437">
        <v>103.82</v>
      </c>
      <c r="F27" s="438">
        <f>VLOOKUP(B27,'COMP ANL'!A:I,9,0)</f>
        <v>29.080000000000002</v>
      </c>
      <c r="G27" s="439">
        <f>$J$1</f>
        <v>0.2026</v>
      </c>
      <c r="H27" s="438">
        <f>F27*(1+G27)</f>
        <v>34.971607999999996</v>
      </c>
      <c r="I27" s="438">
        <f>ROUND((H27*E27),2)</f>
        <v>3630.75</v>
      </c>
      <c r="J27" s="438"/>
    </row>
    <row r="28" spans="1:10" s="364" customFormat="1" x14ac:dyDescent="0.25">
      <c r="A28" s="444" t="s">
        <v>15325</v>
      </c>
      <c r="B28" s="445" t="s">
        <v>0</v>
      </c>
      <c r="C28" s="446" t="s">
        <v>15326</v>
      </c>
      <c r="D28" s="447"/>
      <c r="E28" s="448"/>
      <c r="F28" s="449" t="s">
        <v>0</v>
      </c>
      <c r="G28" s="450"/>
      <c r="H28" s="449"/>
      <c r="I28" s="449"/>
      <c r="J28" s="451"/>
    </row>
    <row r="29" spans="1:10" s="364" customFormat="1" ht="45" x14ac:dyDescent="0.25">
      <c r="A29" s="433" t="s">
        <v>62</v>
      </c>
      <c r="B29" s="434">
        <v>96531</v>
      </c>
      <c r="C29" s="435" t="s">
        <v>61</v>
      </c>
      <c r="D29" s="436" t="s">
        <v>4</v>
      </c>
      <c r="E29" s="437">
        <v>305.70999999999998</v>
      </c>
      <c r="F29" s="438">
        <f>VLOOKUP(B29,'COMP ANL'!A:I,9,0)</f>
        <v>130.02000000000001</v>
      </c>
      <c r="G29" s="439">
        <f>$J$1</f>
        <v>0.2026</v>
      </c>
      <c r="H29" s="438">
        <f>F29*(1+G29)</f>
        <v>156.36205200000001</v>
      </c>
      <c r="I29" s="438">
        <f>ROUND((H29*E29),2)</f>
        <v>47801.440000000002</v>
      </c>
      <c r="J29" s="438"/>
    </row>
    <row r="30" spans="1:10" s="364" customFormat="1" x14ac:dyDescent="0.25">
      <c r="A30" s="444" t="s">
        <v>15327</v>
      </c>
      <c r="B30" s="445" t="s">
        <v>0</v>
      </c>
      <c r="C30" s="446" t="s">
        <v>15328</v>
      </c>
      <c r="D30" s="447"/>
      <c r="E30" s="448"/>
      <c r="F30" s="449" t="s">
        <v>0</v>
      </c>
      <c r="G30" s="450"/>
      <c r="H30" s="449"/>
      <c r="I30" s="449"/>
      <c r="J30" s="451"/>
    </row>
    <row r="31" spans="1:10" s="364" customFormat="1" ht="30" x14ac:dyDescent="0.25">
      <c r="A31" s="440" t="s">
        <v>64</v>
      </c>
      <c r="B31" s="441">
        <v>96544</v>
      </c>
      <c r="C31" s="135" t="s">
        <v>2557</v>
      </c>
      <c r="D31" s="136" t="s">
        <v>55</v>
      </c>
      <c r="E31" s="442">
        <v>679.2</v>
      </c>
      <c r="F31" s="138">
        <f>VLOOKUP(B31,'COMP ANL'!A:I,9,0)</f>
        <v>19.809999999999999</v>
      </c>
      <c r="G31" s="443">
        <f t="shared" ref="G31:G33" si="3">$J$1</f>
        <v>0.2026</v>
      </c>
      <c r="H31" s="138">
        <f t="shared" ref="H31:H33" si="4">F31*(1+G31)</f>
        <v>23.823505999999995</v>
      </c>
      <c r="I31" s="138">
        <f t="shared" ref="I31:I33" si="5">ROUND((H31*E31),2)</f>
        <v>16180.93</v>
      </c>
      <c r="J31" s="138"/>
    </row>
    <row r="32" spans="1:10" s="364" customFormat="1" ht="30" x14ac:dyDescent="0.25">
      <c r="A32" s="140" t="s">
        <v>12065</v>
      </c>
      <c r="B32" s="344">
        <v>96545</v>
      </c>
      <c r="C32" s="104" t="s">
        <v>2558</v>
      </c>
      <c r="D32" s="105" t="s">
        <v>55</v>
      </c>
      <c r="E32" s="345">
        <v>619.5</v>
      </c>
      <c r="F32" s="107">
        <f>VLOOKUP(B32,'COMP ANL'!A:I,9,0)</f>
        <v>18.739999999999995</v>
      </c>
      <c r="G32" s="314">
        <f t="shared" si="3"/>
        <v>0.2026</v>
      </c>
      <c r="H32" s="107">
        <f t="shared" si="4"/>
        <v>22.536723999999992</v>
      </c>
      <c r="I32" s="107">
        <f t="shared" si="5"/>
        <v>13961.5</v>
      </c>
      <c r="J32" s="107"/>
    </row>
    <row r="33" spans="1:10" s="364" customFormat="1" ht="30" x14ac:dyDescent="0.25">
      <c r="A33" s="346" t="s">
        <v>12066</v>
      </c>
      <c r="B33" s="431">
        <v>96546</v>
      </c>
      <c r="C33" s="99" t="s">
        <v>2559</v>
      </c>
      <c r="D33" s="100" t="s">
        <v>55</v>
      </c>
      <c r="E33" s="432">
        <v>543.9</v>
      </c>
      <c r="F33" s="102">
        <f>VLOOKUP(B33,'COMP ANL'!A:I,9,0)</f>
        <v>16.819999999999997</v>
      </c>
      <c r="G33" s="146">
        <f t="shared" si="3"/>
        <v>0.2026</v>
      </c>
      <c r="H33" s="102">
        <f t="shared" si="4"/>
        <v>20.227731999999992</v>
      </c>
      <c r="I33" s="102">
        <f t="shared" si="5"/>
        <v>11001.86</v>
      </c>
      <c r="J33" s="102"/>
    </row>
    <row r="34" spans="1:10" s="364" customFormat="1" x14ac:dyDescent="0.25">
      <c r="A34" s="444" t="s">
        <v>15329</v>
      </c>
      <c r="B34" s="445" t="s">
        <v>0</v>
      </c>
      <c r="C34" s="446" t="s">
        <v>15330</v>
      </c>
      <c r="D34" s="447"/>
      <c r="E34" s="448"/>
      <c r="F34" s="449" t="s">
        <v>0</v>
      </c>
      <c r="G34" s="450"/>
      <c r="H34" s="449"/>
      <c r="I34" s="449"/>
      <c r="J34" s="451"/>
    </row>
    <row r="35" spans="1:10" s="364" customFormat="1" ht="45" x14ac:dyDescent="0.25">
      <c r="A35" s="433" t="s">
        <v>67</v>
      </c>
      <c r="B35" s="434">
        <v>96557</v>
      </c>
      <c r="C35" s="435" t="s">
        <v>15331</v>
      </c>
      <c r="D35" s="436" t="s">
        <v>24</v>
      </c>
      <c r="E35" s="437">
        <v>63.33</v>
      </c>
      <c r="F35" s="438">
        <f>VLOOKUP(B35,'COMP ANL'!A:I,9,0)</f>
        <v>427.7</v>
      </c>
      <c r="G35" s="439">
        <f>$J$1</f>
        <v>0.2026</v>
      </c>
      <c r="H35" s="438">
        <f>F35*(1+G35)</f>
        <v>514.35201999999992</v>
      </c>
      <c r="I35" s="438">
        <f>ROUND((H35*E35),2)</f>
        <v>32573.91</v>
      </c>
      <c r="J35" s="438"/>
    </row>
    <row r="36" spans="1:10" s="364" customFormat="1" x14ac:dyDescent="0.25">
      <c r="A36" s="444" t="s">
        <v>15332</v>
      </c>
      <c r="B36" s="445" t="s">
        <v>0</v>
      </c>
      <c r="C36" s="446" t="s">
        <v>15333</v>
      </c>
      <c r="D36" s="447"/>
      <c r="E36" s="448"/>
      <c r="F36" s="449" t="s">
        <v>0</v>
      </c>
      <c r="G36" s="450"/>
      <c r="H36" s="449"/>
      <c r="I36" s="449"/>
      <c r="J36" s="451"/>
    </row>
    <row r="37" spans="1:10" s="364" customFormat="1" ht="30" x14ac:dyDescent="0.25">
      <c r="A37" s="433" t="s">
        <v>69</v>
      </c>
      <c r="B37" s="434">
        <v>98557</v>
      </c>
      <c r="C37" s="435" t="s">
        <v>68</v>
      </c>
      <c r="D37" s="436" t="s">
        <v>4</v>
      </c>
      <c r="E37" s="437">
        <v>361.22</v>
      </c>
      <c r="F37" s="438">
        <f>VLOOKUP(B37,'COMP ANL'!A:I,9,0)</f>
        <v>36.019999999999996</v>
      </c>
      <c r="G37" s="439">
        <f>$J$1</f>
        <v>0.2026</v>
      </c>
      <c r="H37" s="438">
        <f>F37*(1+G37)</f>
        <v>43.317651999999988</v>
      </c>
      <c r="I37" s="438">
        <f>ROUND((H37*E37),2)</f>
        <v>15647.2</v>
      </c>
      <c r="J37" s="438"/>
    </row>
    <row r="38" spans="1:10" s="364" customFormat="1" x14ac:dyDescent="0.25">
      <c r="A38" s="452" t="s">
        <v>15334</v>
      </c>
      <c r="B38" s="453" t="s">
        <v>0</v>
      </c>
      <c r="C38" s="454" t="s">
        <v>15335</v>
      </c>
      <c r="D38" s="455"/>
      <c r="E38" s="456"/>
      <c r="F38" s="457" t="s">
        <v>0</v>
      </c>
      <c r="G38" s="458"/>
      <c r="H38" s="457"/>
      <c r="I38" s="457"/>
      <c r="J38" s="365"/>
    </row>
    <row r="39" spans="1:10" s="364" customFormat="1" x14ac:dyDescent="0.25">
      <c r="A39" s="390" t="s">
        <v>15336</v>
      </c>
      <c r="B39" s="403" t="s">
        <v>0</v>
      </c>
      <c r="C39" s="391" t="s">
        <v>15324</v>
      </c>
      <c r="D39" s="392"/>
      <c r="E39" s="393"/>
      <c r="F39" s="404" t="s">
        <v>0</v>
      </c>
      <c r="G39" s="405"/>
      <c r="H39" s="404"/>
      <c r="I39" s="404"/>
      <c r="J39" s="366"/>
    </row>
    <row r="40" spans="1:10" s="364" customFormat="1" ht="30" x14ac:dyDescent="0.25">
      <c r="A40" s="433" t="s">
        <v>70</v>
      </c>
      <c r="B40" s="434">
        <v>96619</v>
      </c>
      <c r="C40" s="435" t="s">
        <v>59</v>
      </c>
      <c r="D40" s="436" t="s">
        <v>4</v>
      </c>
      <c r="E40" s="437">
        <v>186</v>
      </c>
      <c r="F40" s="438">
        <f>VLOOKUP(B40,'COMP ANL'!A:I,9,0)</f>
        <v>29.080000000000002</v>
      </c>
      <c r="G40" s="439">
        <f>$J$1</f>
        <v>0.2026</v>
      </c>
      <c r="H40" s="438">
        <f>F40*(1+G40)</f>
        <v>34.971607999999996</v>
      </c>
      <c r="I40" s="438">
        <f>ROUND((H40*E40),2)</f>
        <v>6504.72</v>
      </c>
      <c r="J40" s="438"/>
    </row>
    <row r="41" spans="1:10" s="364" customFormat="1" x14ac:dyDescent="0.25">
      <c r="A41" s="444" t="s">
        <v>15337</v>
      </c>
      <c r="B41" s="445" t="s">
        <v>0</v>
      </c>
      <c r="C41" s="446" t="s">
        <v>15326</v>
      </c>
      <c r="D41" s="447"/>
      <c r="E41" s="448"/>
      <c r="F41" s="449" t="s">
        <v>0</v>
      </c>
      <c r="G41" s="450"/>
      <c r="H41" s="449"/>
      <c r="I41" s="449"/>
      <c r="J41" s="451"/>
    </row>
    <row r="42" spans="1:10" s="364" customFormat="1" ht="30" x14ac:dyDescent="0.25">
      <c r="A42" s="433" t="s">
        <v>71</v>
      </c>
      <c r="B42" s="434">
        <v>92270</v>
      </c>
      <c r="C42" s="435" t="s">
        <v>15338</v>
      </c>
      <c r="D42" s="436" t="s">
        <v>4</v>
      </c>
      <c r="E42" s="437">
        <v>852.16</v>
      </c>
      <c r="F42" s="438">
        <f>VLOOKUP(B42,'COMP ANL'!A:I,9,0)</f>
        <v>179.17000000000002</v>
      </c>
      <c r="G42" s="439">
        <f>$J$1</f>
        <v>0.2026</v>
      </c>
      <c r="H42" s="438">
        <f>F42*(1+G42)</f>
        <v>215.469842</v>
      </c>
      <c r="I42" s="438">
        <f>ROUND((H42*E42),2)</f>
        <v>183614.78</v>
      </c>
      <c r="J42" s="438"/>
    </row>
    <row r="43" spans="1:10" s="364" customFormat="1" x14ac:dyDescent="0.25">
      <c r="A43" s="444" t="s">
        <v>15339</v>
      </c>
      <c r="B43" s="445" t="s">
        <v>0</v>
      </c>
      <c r="C43" s="446" t="s">
        <v>15328</v>
      </c>
      <c r="D43" s="447"/>
      <c r="E43" s="448"/>
      <c r="F43" s="449" t="s">
        <v>0</v>
      </c>
      <c r="G43" s="450"/>
      <c r="H43" s="449"/>
      <c r="I43" s="449"/>
      <c r="J43" s="451"/>
    </row>
    <row r="44" spans="1:10" s="364" customFormat="1" ht="30" x14ac:dyDescent="0.25">
      <c r="A44" s="440" t="s">
        <v>72</v>
      </c>
      <c r="B44" s="441">
        <v>96543</v>
      </c>
      <c r="C44" s="135" t="s">
        <v>2473</v>
      </c>
      <c r="D44" s="136" t="s">
        <v>55</v>
      </c>
      <c r="E44" s="442">
        <v>610.70000000000005</v>
      </c>
      <c r="F44" s="138">
        <f>VLOOKUP(B44,'COMP ANL'!A:I,9,0)</f>
        <v>20.819999999999997</v>
      </c>
      <c r="G44" s="443">
        <f t="shared" ref="G44:G49" si="6">$J$1</f>
        <v>0.2026</v>
      </c>
      <c r="H44" s="138">
        <f t="shared" ref="H44:H49" si="7">F44*(1+G44)</f>
        <v>25.038131999999994</v>
      </c>
      <c r="I44" s="138">
        <f t="shared" ref="I44:I49" si="8">ROUND((H44*E44),2)</f>
        <v>15290.79</v>
      </c>
      <c r="J44" s="138"/>
    </row>
    <row r="45" spans="1:10" s="364" customFormat="1" ht="30" x14ac:dyDescent="0.25">
      <c r="A45" s="140" t="s">
        <v>73</v>
      </c>
      <c r="B45" s="344">
        <v>96544</v>
      </c>
      <c r="C45" s="104" t="s">
        <v>2557</v>
      </c>
      <c r="D45" s="105" t="s">
        <v>55</v>
      </c>
      <c r="E45" s="345">
        <v>171.8</v>
      </c>
      <c r="F45" s="107">
        <f>VLOOKUP(B45,'COMP ANL'!A:I,9,0)</f>
        <v>19.809999999999999</v>
      </c>
      <c r="G45" s="314">
        <f t="shared" si="6"/>
        <v>0.2026</v>
      </c>
      <c r="H45" s="107">
        <f t="shared" si="7"/>
        <v>23.823505999999995</v>
      </c>
      <c r="I45" s="107">
        <f t="shared" si="8"/>
        <v>4092.88</v>
      </c>
      <c r="J45" s="107"/>
    </row>
    <row r="46" spans="1:10" s="364" customFormat="1" ht="30" x14ac:dyDescent="0.25">
      <c r="A46" s="140" t="s">
        <v>74</v>
      </c>
      <c r="B46" s="344">
        <v>96545</v>
      </c>
      <c r="C46" s="104" t="s">
        <v>2558</v>
      </c>
      <c r="D46" s="105" t="s">
        <v>55</v>
      </c>
      <c r="E46" s="345">
        <v>759.8</v>
      </c>
      <c r="F46" s="107">
        <f>VLOOKUP(B46,'COMP ANL'!A:I,9,0)</f>
        <v>18.739999999999995</v>
      </c>
      <c r="G46" s="314">
        <f t="shared" si="6"/>
        <v>0.2026</v>
      </c>
      <c r="H46" s="107">
        <f t="shared" si="7"/>
        <v>22.536723999999992</v>
      </c>
      <c r="I46" s="107">
        <f t="shared" si="8"/>
        <v>17123.400000000001</v>
      </c>
      <c r="J46" s="107"/>
    </row>
    <row r="47" spans="1:10" s="364" customFormat="1" ht="30" x14ac:dyDescent="0.25">
      <c r="A47" s="140" t="s">
        <v>75</v>
      </c>
      <c r="B47" s="344">
        <v>96546</v>
      </c>
      <c r="C47" s="104" t="s">
        <v>2559</v>
      </c>
      <c r="D47" s="105" t="s">
        <v>55</v>
      </c>
      <c r="E47" s="345">
        <v>442.7</v>
      </c>
      <c r="F47" s="107">
        <f>VLOOKUP(B47,'COMP ANL'!A:I,9,0)</f>
        <v>16.819999999999997</v>
      </c>
      <c r="G47" s="314">
        <f t="shared" si="6"/>
        <v>0.2026</v>
      </c>
      <c r="H47" s="107">
        <f t="shared" si="7"/>
        <v>20.227731999999992</v>
      </c>
      <c r="I47" s="107">
        <f t="shared" si="8"/>
        <v>8954.82</v>
      </c>
      <c r="J47" s="107"/>
    </row>
    <row r="48" spans="1:10" s="364" customFormat="1" ht="30" x14ac:dyDescent="0.25">
      <c r="A48" s="140" t="s">
        <v>76</v>
      </c>
      <c r="B48" s="344">
        <v>96547</v>
      </c>
      <c r="C48" s="104" t="s">
        <v>2560</v>
      </c>
      <c r="D48" s="105" t="s">
        <v>55</v>
      </c>
      <c r="E48" s="345">
        <v>593.70000000000005</v>
      </c>
      <c r="F48" s="107">
        <f>VLOOKUP(B48,'COMP ANL'!A:I,9,0)</f>
        <v>14.25</v>
      </c>
      <c r="G48" s="314">
        <f t="shared" si="6"/>
        <v>0.2026</v>
      </c>
      <c r="H48" s="107">
        <f t="shared" si="7"/>
        <v>17.137049999999999</v>
      </c>
      <c r="I48" s="107">
        <f t="shared" si="8"/>
        <v>10174.27</v>
      </c>
      <c r="J48" s="107"/>
    </row>
    <row r="49" spans="1:10" s="364" customFormat="1" ht="30" x14ac:dyDescent="0.25">
      <c r="A49" s="346" t="s">
        <v>78</v>
      </c>
      <c r="B49" s="431">
        <v>96548</v>
      </c>
      <c r="C49" s="99" t="s">
        <v>2561</v>
      </c>
      <c r="D49" s="100" t="s">
        <v>55</v>
      </c>
      <c r="E49" s="432">
        <v>591</v>
      </c>
      <c r="F49" s="102">
        <f>VLOOKUP(B49,'COMP ANL'!A:I,9,0)</f>
        <v>13.589999999999998</v>
      </c>
      <c r="G49" s="146">
        <f t="shared" si="6"/>
        <v>0.2026</v>
      </c>
      <c r="H49" s="102">
        <f t="shared" si="7"/>
        <v>16.343333999999995</v>
      </c>
      <c r="I49" s="102">
        <f t="shared" si="8"/>
        <v>9658.91</v>
      </c>
      <c r="J49" s="102"/>
    </row>
    <row r="50" spans="1:10" s="364" customFormat="1" x14ac:dyDescent="0.25">
      <c r="A50" s="444" t="s">
        <v>15340</v>
      </c>
      <c r="B50" s="445" t="s">
        <v>0</v>
      </c>
      <c r="C50" s="446" t="s">
        <v>15330</v>
      </c>
      <c r="D50" s="447"/>
      <c r="E50" s="448"/>
      <c r="F50" s="449" t="s">
        <v>0</v>
      </c>
      <c r="G50" s="450"/>
      <c r="H50" s="449"/>
      <c r="I50" s="449"/>
      <c r="J50" s="451"/>
    </row>
    <row r="51" spans="1:10" s="364" customFormat="1" ht="45" x14ac:dyDescent="0.25">
      <c r="A51" s="433" t="s">
        <v>79</v>
      </c>
      <c r="B51" s="434">
        <v>96557</v>
      </c>
      <c r="C51" s="435" t="s">
        <v>15331</v>
      </c>
      <c r="D51" s="436" t="s">
        <v>24</v>
      </c>
      <c r="E51" s="437">
        <v>54.48</v>
      </c>
      <c r="F51" s="438">
        <f>VLOOKUP(B51,'COMP ANL'!A:I,9,0)</f>
        <v>427.7</v>
      </c>
      <c r="G51" s="439">
        <f>$J$1</f>
        <v>0.2026</v>
      </c>
      <c r="H51" s="438">
        <f>F51*(1+G51)</f>
        <v>514.35201999999992</v>
      </c>
      <c r="I51" s="438">
        <f>ROUND((H51*E51),2)</f>
        <v>28021.9</v>
      </c>
      <c r="J51" s="438"/>
    </row>
    <row r="52" spans="1:10" s="364" customFormat="1" x14ac:dyDescent="0.25">
      <c r="A52" s="444" t="s">
        <v>15341</v>
      </c>
      <c r="B52" s="445" t="s">
        <v>0</v>
      </c>
      <c r="C52" s="446" t="s">
        <v>15333</v>
      </c>
      <c r="D52" s="447"/>
      <c r="E52" s="448"/>
      <c r="F52" s="449" t="s">
        <v>0</v>
      </c>
      <c r="G52" s="450"/>
      <c r="H52" s="449"/>
      <c r="I52" s="449"/>
      <c r="J52" s="451"/>
    </row>
    <row r="53" spans="1:10" s="364" customFormat="1" ht="30" x14ac:dyDescent="0.25">
      <c r="A53" s="433" t="s">
        <v>80</v>
      </c>
      <c r="B53" s="434">
        <v>98557</v>
      </c>
      <c r="C53" s="435" t="s">
        <v>68</v>
      </c>
      <c r="D53" s="436" t="s">
        <v>4</v>
      </c>
      <c r="E53" s="437">
        <v>706.81</v>
      </c>
      <c r="F53" s="438">
        <f>VLOOKUP(B53,'COMP ANL'!A:I,9,0)</f>
        <v>36.019999999999996</v>
      </c>
      <c r="G53" s="439">
        <f>$J$1</f>
        <v>0.2026</v>
      </c>
      <c r="H53" s="438">
        <f>F53*(1+G53)</f>
        <v>43.317651999999988</v>
      </c>
      <c r="I53" s="438">
        <f>ROUND((H53*E53),2)</f>
        <v>30617.35</v>
      </c>
      <c r="J53" s="438"/>
    </row>
    <row r="54" spans="1:10" s="364" customFormat="1" x14ac:dyDescent="0.25">
      <c r="A54" s="452" t="s">
        <v>82</v>
      </c>
      <c r="B54" s="453" t="s">
        <v>0</v>
      </c>
      <c r="C54" s="454" t="s">
        <v>81</v>
      </c>
      <c r="D54" s="455"/>
      <c r="E54" s="456"/>
      <c r="F54" s="457" t="s">
        <v>0</v>
      </c>
      <c r="G54" s="458"/>
      <c r="H54" s="457"/>
      <c r="I54" s="457"/>
      <c r="J54" s="365"/>
    </row>
    <row r="55" spans="1:10" s="364" customFormat="1" x14ac:dyDescent="0.25">
      <c r="A55" s="389" t="s">
        <v>15342</v>
      </c>
      <c r="B55" s="387" t="s">
        <v>0</v>
      </c>
      <c r="C55" s="368" t="s">
        <v>15314</v>
      </c>
      <c r="D55" s="369"/>
      <c r="E55" s="386"/>
      <c r="F55" s="371" t="s">
        <v>0</v>
      </c>
      <c r="G55" s="388"/>
      <c r="H55" s="371"/>
      <c r="I55" s="371"/>
      <c r="J55" s="375"/>
    </row>
    <row r="56" spans="1:10" s="364" customFormat="1" x14ac:dyDescent="0.25">
      <c r="A56" s="389" t="s">
        <v>15343</v>
      </c>
      <c r="B56" s="387" t="s">
        <v>0</v>
      </c>
      <c r="C56" s="368" t="s">
        <v>15316</v>
      </c>
      <c r="D56" s="369"/>
      <c r="E56" s="386"/>
      <c r="F56" s="371" t="s">
        <v>0</v>
      </c>
      <c r="G56" s="388"/>
      <c r="H56" s="371"/>
      <c r="I56" s="371"/>
      <c r="J56" s="375"/>
    </row>
    <row r="57" spans="1:10" s="364" customFormat="1" x14ac:dyDescent="0.25">
      <c r="A57" s="390" t="s">
        <v>15344</v>
      </c>
      <c r="B57" s="403" t="s">
        <v>0</v>
      </c>
      <c r="C57" s="391" t="s">
        <v>15318</v>
      </c>
      <c r="D57" s="392"/>
      <c r="E57" s="393"/>
      <c r="F57" s="404" t="s">
        <v>0</v>
      </c>
      <c r="G57" s="405"/>
      <c r="H57" s="404"/>
      <c r="I57" s="404"/>
      <c r="J57" s="366"/>
    </row>
    <row r="58" spans="1:10" s="364" customFormat="1" ht="60" x14ac:dyDescent="0.25">
      <c r="A58" s="440" t="s">
        <v>91</v>
      </c>
      <c r="B58" s="441" t="s">
        <v>12121</v>
      </c>
      <c r="C58" s="135" t="s">
        <v>12122</v>
      </c>
      <c r="D58" s="136" t="s">
        <v>51</v>
      </c>
      <c r="E58" s="442">
        <v>132</v>
      </c>
      <c r="F58" s="138">
        <f>VLOOKUP(B58,'COMP ANL'!A:I,9,0)</f>
        <v>110.27000000000001</v>
      </c>
      <c r="G58" s="443">
        <f t="shared" ref="G58:G61" si="9">$J$1</f>
        <v>0.2026</v>
      </c>
      <c r="H58" s="138">
        <f t="shared" ref="H58:H61" si="10">F58*(1+G58)</f>
        <v>132.610702</v>
      </c>
      <c r="I58" s="138">
        <f t="shared" ref="I58:I61" si="11">ROUND((H58*E58),2)</f>
        <v>17504.61</v>
      </c>
      <c r="J58" s="138"/>
    </row>
    <row r="59" spans="1:10" s="364" customFormat="1" ht="30" x14ac:dyDescent="0.25">
      <c r="A59" s="140" t="s">
        <v>92</v>
      </c>
      <c r="B59" s="344">
        <v>95584</v>
      </c>
      <c r="C59" s="104" t="s">
        <v>2556</v>
      </c>
      <c r="D59" s="105" t="s">
        <v>55</v>
      </c>
      <c r="E59" s="345">
        <v>345.6</v>
      </c>
      <c r="F59" s="107">
        <f>VLOOKUP(B59,'COMP ANL'!A:I,9,0)</f>
        <v>17.040000000000003</v>
      </c>
      <c r="G59" s="314">
        <f t="shared" si="9"/>
        <v>0.2026</v>
      </c>
      <c r="H59" s="107">
        <f t="shared" si="10"/>
        <v>20.492304000000001</v>
      </c>
      <c r="I59" s="107">
        <f t="shared" si="11"/>
        <v>7082.14</v>
      </c>
      <c r="J59" s="107"/>
    </row>
    <row r="60" spans="1:10" s="364" customFormat="1" ht="30" x14ac:dyDescent="0.25">
      <c r="A60" s="140" t="s">
        <v>93</v>
      </c>
      <c r="B60" s="344">
        <v>95578</v>
      </c>
      <c r="C60" s="104" t="s">
        <v>2554</v>
      </c>
      <c r="D60" s="105" t="s">
        <v>55</v>
      </c>
      <c r="E60" s="345">
        <v>325.92</v>
      </c>
      <c r="F60" s="107">
        <f>VLOOKUP(B60,'COMP ANL'!A:I,9,0)</f>
        <v>12.510000000000002</v>
      </c>
      <c r="G60" s="314">
        <f t="shared" si="9"/>
        <v>0.2026</v>
      </c>
      <c r="H60" s="107">
        <f t="shared" si="10"/>
        <v>15.044526000000001</v>
      </c>
      <c r="I60" s="107">
        <f t="shared" si="11"/>
        <v>4903.3100000000004</v>
      </c>
      <c r="J60" s="107"/>
    </row>
    <row r="61" spans="1:10" s="364" customFormat="1" ht="30" x14ac:dyDescent="0.25">
      <c r="A61" s="346" t="s">
        <v>94</v>
      </c>
      <c r="B61" s="431">
        <v>95602</v>
      </c>
      <c r="C61" s="99" t="s">
        <v>15320</v>
      </c>
      <c r="D61" s="100" t="s">
        <v>8</v>
      </c>
      <c r="E61" s="432">
        <v>12</v>
      </c>
      <c r="F61" s="102">
        <f>VLOOKUP(B61,'COMP ANL'!A:I,9,0)</f>
        <v>22.23</v>
      </c>
      <c r="G61" s="146">
        <f t="shared" si="9"/>
        <v>0.2026</v>
      </c>
      <c r="H61" s="102">
        <f t="shared" si="10"/>
        <v>26.733797999999997</v>
      </c>
      <c r="I61" s="102">
        <f t="shared" si="11"/>
        <v>320.81</v>
      </c>
      <c r="J61" s="102"/>
    </row>
    <row r="62" spans="1:10" s="364" customFormat="1" x14ac:dyDescent="0.25">
      <c r="A62" s="452" t="s">
        <v>15345</v>
      </c>
      <c r="B62" s="453" t="s">
        <v>0</v>
      </c>
      <c r="C62" s="454" t="s">
        <v>15322</v>
      </c>
      <c r="D62" s="455"/>
      <c r="E62" s="456"/>
      <c r="F62" s="457" t="s">
        <v>0</v>
      </c>
      <c r="G62" s="458"/>
      <c r="H62" s="457"/>
      <c r="I62" s="457"/>
      <c r="J62" s="365"/>
    </row>
    <row r="63" spans="1:10" s="364" customFormat="1" x14ac:dyDescent="0.25">
      <c r="A63" s="390" t="s">
        <v>15346</v>
      </c>
      <c r="B63" s="403" t="s">
        <v>0</v>
      </c>
      <c r="C63" s="391" t="s">
        <v>15324</v>
      </c>
      <c r="D63" s="392"/>
      <c r="E63" s="393"/>
      <c r="F63" s="404" t="s">
        <v>0</v>
      </c>
      <c r="G63" s="405"/>
      <c r="H63" s="404"/>
      <c r="I63" s="404"/>
      <c r="J63" s="366"/>
    </row>
    <row r="64" spans="1:10" s="364" customFormat="1" ht="30" x14ac:dyDescent="0.25">
      <c r="A64" s="433" t="s">
        <v>95</v>
      </c>
      <c r="B64" s="434">
        <v>96619</v>
      </c>
      <c r="C64" s="435" t="s">
        <v>59</v>
      </c>
      <c r="D64" s="436" t="s">
        <v>4</v>
      </c>
      <c r="E64" s="437">
        <v>8.64</v>
      </c>
      <c r="F64" s="438">
        <f>VLOOKUP(B64,'COMP ANL'!A:I,9,0)</f>
        <v>29.080000000000002</v>
      </c>
      <c r="G64" s="439">
        <f>$J$1</f>
        <v>0.2026</v>
      </c>
      <c r="H64" s="438">
        <f>F64*(1+G64)</f>
        <v>34.971607999999996</v>
      </c>
      <c r="I64" s="438">
        <f>ROUND((H64*E64),2)</f>
        <v>302.14999999999998</v>
      </c>
      <c r="J64" s="438"/>
    </row>
    <row r="65" spans="1:10" s="364" customFormat="1" x14ac:dyDescent="0.25">
      <c r="A65" s="444" t="s">
        <v>15347</v>
      </c>
      <c r="B65" s="445" t="s">
        <v>0</v>
      </c>
      <c r="C65" s="446" t="s">
        <v>15326</v>
      </c>
      <c r="D65" s="447"/>
      <c r="E65" s="448"/>
      <c r="F65" s="449" t="s">
        <v>0</v>
      </c>
      <c r="G65" s="450"/>
      <c r="H65" s="449"/>
      <c r="I65" s="449"/>
      <c r="J65" s="451"/>
    </row>
    <row r="66" spans="1:10" s="364" customFormat="1" ht="45" x14ac:dyDescent="0.25">
      <c r="A66" s="433" t="s">
        <v>96</v>
      </c>
      <c r="B66" s="434">
        <v>96531</v>
      </c>
      <c r="C66" s="435" t="s">
        <v>61</v>
      </c>
      <c r="D66" s="436" t="s">
        <v>4</v>
      </c>
      <c r="E66" s="437">
        <v>24.72</v>
      </c>
      <c r="F66" s="438">
        <f>VLOOKUP(B66,'COMP ANL'!A:I,9,0)</f>
        <v>130.02000000000001</v>
      </c>
      <c r="G66" s="439">
        <f>$J$1</f>
        <v>0.2026</v>
      </c>
      <c r="H66" s="438">
        <f>F66*(1+G66)</f>
        <v>156.36205200000001</v>
      </c>
      <c r="I66" s="438">
        <f>ROUND((H66*E66),2)</f>
        <v>3865.27</v>
      </c>
      <c r="J66" s="438"/>
    </row>
    <row r="67" spans="1:10" s="364" customFormat="1" x14ac:dyDescent="0.25">
      <c r="A67" s="444" t="s">
        <v>15348</v>
      </c>
      <c r="B67" s="445" t="s">
        <v>0</v>
      </c>
      <c r="C67" s="446" t="s">
        <v>15328</v>
      </c>
      <c r="D67" s="447"/>
      <c r="E67" s="448"/>
      <c r="F67" s="449" t="s">
        <v>0</v>
      </c>
      <c r="G67" s="450"/>
      <c r="H67" s="449"/>
      <c r="I67" s="449"/>
      <c r="J67" s="451"/>
    </row>
    <row r="68" spans="1:10" s="364" customFormat="1" ht="30" x14ac:dyDescent="0.25">
      <c r="A68" s="440" t="s">
        <v>97</v>
      </c>
      <c r="B68" s="441">
        <v>96544</v>
      </c>
      <c r="C68" s="135" t="s">
        <v>2557</v>
      </c>
      <c r="D68" s="136" t="s">
        <v>55</v>
      </c>
      <c r="E68" s="442">
        <v>34.700000000000003</v>
      </c>
      <c r="F68" s="138">
        <f>VLOOKUP(B68,'COMP ANL'!A:I,9,0)</f>
        <v>19.809999999999999</v>
      </c>
      <c r="G68" s="443">
        <f t="shared" ref="G68:G70" si="12">$J$1</f>
        <v>0.2026</v>
      </c>
      <c r="H68" s="138">
        <f t="shared" ref="H68:H70" si="13">F68*(1+G68)</f>
        <v>23.823505999999995</v>
      </c>
      <c r="I68" s="138">
        <f t="shared" ref="I68:I70" si="14">ROUND((H68*E68),2)</f>
        <v>826.68</v>
      </c>
      <c r="J68" s="138"/>
    </row>
    <row r="69" spans="1:10" s="364" customFormat="1" ht="30" x14ac:dyDescent="0.25">
      <c r="A69" s="140" t="s">
        <v>98</v>
      </c>
      <c r="B69" s="344">
        <v>96545</v>
      </c>
      <c r="C69" s="104" t="s">
        <v>2558</v>
      </c>
      <c r="D69" s="105" t="s">
        <v>55</v>
      </c>
      <c r="E69" s="345">
        <v>170.5</v>
      </c>
      <c r="F69" s="107">
        <f>VLOOKUP(B69,'COMP ANL'!A:I,9,0)</f>
        <v>18.739999999999995</v>
      </c>
      <c r="G69" s="314">
        <f t="shared" si="12"/>
        <v>0.2026</v>
      </c>
      <c r="H69" s="107">
        <f t="shared" si="13"/>
        <v>22.536723999999992</v>
      </c>
      <c r="I69" s="107">
        <f t="shared" si="14"/>
        <v>3842.51</v>
      </c>
      <c r="J69" s="107"/>
    </row>
    <row r="70" spans="1:10" s="364" customFormat="1" ht="30" x14ac:dyDescent="0.25">
      <c r="A70" s="346" t="s">
        <v>99</v>
      </c>
      <c r="B70" s="431">
        <v>96548</v>
      </c>
      <c r="C70" s="99" t="s">
        <v>2561</v>
      </c>
      <c r="D70" s="100" t="s">
        <v>55</v>
      </c>
      <c r="E70" s="432">
        <v>237.9</v>
      </c>
      <c r="F70" s="102">
        <f>VLOOKUP(B70,'COMP ANL'!A:I,9,0)</f>
        <v>13.589999999999998</v>
      </c>
      <c r="G70" s="146">
        <f t="shared" si="12"/>
        <v>0.2026</v>
      </c>
      <c r="H70" s="102">
        <f t="shared" si="13"/>
        <v>16.343333999999995</v>
      </c>
      <c r="I70" s="102">
        <f t="shared" si="14"/>
        <v>3888.08</v>
      </c>
      <c r="J70" s="102"/>
    </row>
    <row r="71" spans="1:10" s="364" customFormat="1" x14ac:dyDescent="0.25">
      <c r="A71" s="444" t="s">
        <v>15349</v>
      </c>
      <c r="B71" s="445" t="s">
        <v>0</v>
      </c>
      <c r="C71" s="446" t="s">
        <v>15330</v>
      </c>
      <c r="D71" s="447"/>
      <c r="E71" s="448"/>
      <c r="F71" s="449" t="s">
        <v>0</v>
      </c>
      <c r="G71" s="450"/>
      <c r="H71" s="449"/>
      <c r="I71" s="449"/>
      <c r="J71" s="451"/>
    </row>
    <row r="72" spans="1:10" s="364" customFormat="1" ht="45" x14ac:dyDescent="0.25">
      <c r="A72" s="433" t="s">
        <v>100</v>
      </c>
      <c r="B72" s="434">
        <v>96557</v>
      </c>
      <c r="C72" s="435" t="s">
        <v>15331</v>
      </c>
      <c r="D72" s="436" t="s">
        <v>24</v>
      </c>
      <c r="E72" s="437">
        <v>10.96</v>
      </c>
      <c r="F72" s="438">
        <f>VLOOKUP(B72,'COMP ANL'!A:I,9,0)</f>
        <v>427.7</v>
      </c>
      <c r="G72" s="439">
        <f>$J$1</f>
        <v>0.2026</v>
      </c>
      <c r="H72" s="438">
        <f>F72*(1+G72)</f>
        <v>514.35201999999992</v>
      </c>
      <c r="I72" s="438">
        <f>ROUND((H72*E72),2)</f>
        <v>5637.3</v>
      </c>
      <c r="J72" s="438"/>
    </row>
    <row r="73" spans="1:10" s="364" customFormat="1" x14ac:dyDescent="0.25">
      <c r="A73" s="444" t="s">
        <v>15350</v>
      </c>
      <c r="B73" s="445" t="s">
        <v>0</v>
      </c>
      <c r="C73" s="446" t="s">
        <v>15333</v>
      </c>
      <c r="D73" s="447"/>
      <c r="E73" s="448"/>
      <c r="F73" s="449" t="s">
        <v>0</v>
      </c>
      <c r="G73" s="450"/>
      <c r="H73" s="449"/>
      <c r="I73" s="449"/>
      <c r="J73" s="451"/>
    </row>
    <row r="74" spans="1:10" s="364" customFormat="1" ht="30" x14ac:dyDescent="0.25">
      <c r="A74" s="433" t="s">
        <v>101</v>
      </c>
      <c r="B74" s="434">
        <v>98557</v>
      </c>
      <c r="C74" s="435" t="s">
        <v>68</v>
      </c>
      <c r="D74" s="436" t="s">
        <v>4</v>
      </c>
      <c r="E74" s="437">
        <v>25.34</v>
      </c>
      <c r="F74" s="438">
        <f>VLOOKUP(B74,'COMP ANL'!A:I,9,0)</f>
        <v>36.019999999999996</v>
      </c>
      <c r="G74" s="439">
        <f>$J$1</f>
        <v>0.2026</v>
      </c>
      <c r="H74" s="438">
        <f>F74*(1+G74)</f>
        <v>43.317651999999988</v>
      </c>
      <c r="I74" s="438">
        <f>ROUND((H74*E74),2)</f>
        <v>1097.67</v>
      </c>
      <c r="J74" s="438"/>
    </row>
    <row r="75" spans="1:10" s="364" customFormat="1" x14ac:dyDescent="0.25">
      <c r="A75" s="452" t="s">
        <v>103</v>
      </c>
      <c r="B75" s="453" t="s">
        <v>0</v>
      </c>
      <c r="C75" s="454" t="s">
        <v>102</v>
      </c>
      <c r="D75" s="455"/>
      <c r="E75" s="456"/>
      <c r="F75" s="457" t="s">
        <v>0</v>
      </c>
      <c r="G75" s="458"/>
      <c r="H75" s="457"/>
      <c r="I75" s="457"/>
      <c r="J75" s="365"/>
    </row>
    <row r="76" spans="1:10" s="364" customFormat="1" x14ac:dyDescent="0.25">
      <c r="A76" s="389" t="s">
        <v>15351</v>
      </c>
      <c r="B76" s="387" t="s">
        <v>0</v>
      </c>
      <c r="C76" s="368" t="s">
        <v>15314</v>
      </c>
      <c r="D76" s="369"/>
      <c r="E76" s="386"/>
      <c r="F76" s="371" t="s">
        <v>0</v>
      </c>
      <c r="G76" s="388"/>
      <c r="H76" s="371"/>
      <c r="I76" s="371"/>
      <c r="J76" s="375"/>
    </row>
    <row r="77" spans="1:10" s="364" customFormat="1" x14ac:dyDescent="0.25">
      <c r="A77" s="389" t="s">
        <v>15352</v>
      </c>
      <c r="B77" s="387" t="s">
        <v>0</v>
      </c>
      <c r="C77" s="368" t="s">
        <v>15316</v>
      </c>
      <c r="D77" s="369"/>
      <c r="E77" s="386"/>
      <c r="F77" s="371" t="s">
        <v>0</v>
      </c>
      <c r="G77" s="388"/>
      <c r="H77" s="371"/>
      <c r="I77" s="371"/>
      <c r="J77" s="375"/>
    </row>
    <row r="78" spans="1:10" s="364" customFormat="1" x14ac:dyDescent="0.25">
      <c r="A78" s="390" t="s">
        <v>15353</v>
      </c>
      <c r="B78" s="403" t="s">
        <v>0</v>
      </c>
      <c r="C78" s="391" t="s">
        <v>15318</v>
      </c>
      <c r="D78" s="392"/>
      <c r="E78" s="393"/>
      <c r="F78" s="404" t="s">
        <v>0</v>
      </c>
      <c r="G78" s="405"/>
      <c r="H78" s="404"/>
      <c r="I78" s="404"/>
      <c r="J78" s="366"/>
    </row>
    <row r="79" spans="1:10" s="364" customFormat="1" ht="60" x14ac:dyDescent="0.25">
      <c r="A79" s="440" t="s">
        <v>112</v>
      </c>
      <c r="B79" s="441" t="s">
        <v>12121</v>
      </c>
      <c r="C79" s="135" t="s">
        <v>12122</v>
      </c>
      <c r="D79" s="136" t="s">
        <v>51</v>
      </c>
      <c r="E79" s="442">
        <v>160</v>
      </c>
      <c r="F79" s="138">
        <f>VLOOKUP(B79,'COMP ANL'!A:I,9,0)</f>
        <v>110.27000000000001</v>
      </c>
      <c r="G79" s="443">
        <f t="shared" ref="G79:G82" si="15">$J$1</f>
        <v>0.2026</v>
      </c>
      <c r="H79" s="138">
        <f t="shared" ref="H79:H82" si="16">F79*(1+G79)</f>
        <v>132.610702</v>
      </c>
      <c r="I79" s="138">
        <f t="shared" ref="I79:I82" si="17">ROUND((H79*E79),2)</f>
        <v>21217.71</v>
      </c>
      <c r="J79" s="138"/>
    </row>
    <row r="80" spans="1:10" s="364" customFormat="1" ht="30" x14ac:dyDescent="0.25">
      <c r="A80" s="140" t="s">
        <v>113</v>
      </c>
      <c r="B80" s="344">
        <v>95584</v>
      </c>
      <c r="C80" s="104" t="s">
        <v>2556</v>
      </c>
      <c r="D80" s="105" t="s">
        <v>55</v>
      </c>
      <c r="E80" s="345">
        <v>115.2</v>
      </c>
      <c r="F80" s="107">
        <f>VLOOKUP(B80,'COMP ANL'!A:I,9,0)</f>
        <v>17.040000000000003</v>
      </c>
      <c r="G80" s="314">
        <f t="shared" si="15"/>
        <v>0.2026</v>
      </c>
      <c r="H80" s="107">
        <f t="shared" si="16"/>
        <v>20.492304000000001</v>
      </c>
      <c r="I80" s="107">
        <f t="shared" si="17"/>
        <v>2360.71</v>
      </c>
      <c r="J80" s="107"/>
    </row>
    <row r="81" spans="1:10" s="364" customFormat="1" ht="30" x14ac:dyDescent="0.25">
      <c r="A81" s="140" t="s">
        <v>114</v>
      </c>
      <c r="B81" s="344">
        <v>95578</v>
      </c>
      <c r="C81" s="104" t="s">
        <v>2554</v>
      </c>
      <c r="D81" s="105" t="s">
        <v>55</v>
      </c>
      <c r="E81" s="345">
        <v>349.2</v>
      </c>
      <c r="F81" s="107">
        <f>VLOOKUP(B81,'COMP ANL'!A:I,9,0)</f>
        <v>12.510000000000002</v>
      </c>
      <c r="G81" s="314">
        <f t="shared" si="15"/>
        <v>0.2026</v>
      </c>
      <c r="H81" s="107">
        <f t="shared" si="16"/>
        <v>15.044526000000001</v>
      </c>
      <c r="I81" s="107">
        <f t="shared" si="17"/>
        <v>5253.55</v>
      </c>
      <c r="J81" s="107"/>
    </row>
    <row r="82" spans="1:10" s="364" customFormat="1" ht="30" x14ac:dyDescent="0.25">
      <c r="A82" s="346" t="s">
        <v>115</v>
      </c>
      <c r="B82" s="431">
        <v>95602</v>
      </c>
      <c r="C82" s="99" t="s">
        <v>15320</v>
      </c>
      <c r="D82" s="100" t="s">
        <v>8</v>
      </c>
      <c r="E82" s="432">
        <v>20</v>
      </c>
      <c r="F82" s="102">
        <f>VLOOKUP(B82,'COMP ANL'!A:I,9,0)</f>
        <v>22.23</v>
      </c>
      <c r="G82" s="146">
        <f t="shared" si="15"/>
        <v>0.2026</v>
      </c>
      <c r="H82" s="102">
        <f t="shared" si="16"/>
        <v>26.733797999999997</v>
      </c>
      <c r="I82" s="102">
        <f t="shared" si="17"/>
        <v>534.67999999999995</v>
      </c>
      <c r="J82" s="102"/>
    </row>
    <row r="83" spans="1:10" s="364" customFormat="1" x14ac:dyDescent="0.25">
      <c r="A83" s="452" t="s">
        <v>15354</v>
      </c>
      <c r="B83" s="453" t="s">
        <v>0</v>
      </c>
      <c r="C83" s="454" t="s">
        <v>15322</v>
      </c>
      <c r="D83" s="455"/>
      <c r="E83" s="456"/>
      <c r="F83" s="457" t="s">
        <v>0</v>
      </c>
      <c r="G83" s="458"/>
      <c r="H83" s="457"/>
      <c r="I83" s="457"/>
      <c r="J83" s="365"/>
    </row>
    <row r="84" spans="1:10" s="364" customFormat="1" x14ac:dyDescent="0.25">
      <c r="A84" s="390" t="s">
        <v>15355</v>
      </c>
      <c r="B84" s="403" t="s">
        <v>0</v>
      </c>
      <c r="C84" s="391" t="s">
        <v>15324</v>
      </c>
      <c r="D84" s="392"/>
      <c r="E84" s="393"/>
      <c r="F84" s="404" t="s">
        <v>0</v>
      </c>
      <c r="G84" s="405"/>
      <c r="H84" s="404"/>
      <c r="I84" s="404"/>
      <c r="J84" s="366"/>
    </row>
    <row r="85" spans="1:10" s="364" customFormat="1" ht="30" x14ac:dyDescent="0.25">
      <c r="A85" s="433" t="s">
        <v>116</v>
      </c>
      <c r="B85" s="434">
        <v>96619</v>
      </c>
      <c r="C85" s="435" t="s">
        <v>59</v>
      </c>
      <c r="D85" s="436" t="s">
        <v>4</v>
      </c>
      <c r="E85" s="437">
        <v>9.7799999999999994</v>
      </c>
      <c r="F85" s="438">
        <f>VLOOKUP(B85,'COMP ANL'!A:I,9,0)</f>
        <v>29.080000000000002</v>
      </c>
      <c r="G85" s="439">
        <f>$J$1</f>
        <v>0.2026</v>
      </c>
      <c r="H85" s="438">
        <f>F85*(1+G85)</f>
        <v>34.971607999999996</v>
      </c>
      <c r="I85" s="438">
        <f>ROUND((H85*E85),2)</f>
        <v>342.02</v>
      </c>
      <c r="J85" s="438"/>
    </row>
    <row r="86" spans="1:10" s="364" customFormat="1" x14ac:dyDescent="0.25">
      <c r="A86" s="444" t="s">
        <v>15356</v>
      </c>
      <c r="B86" s="445" t="s">
        <v>0</v>
      </c>
      <c r="C86" s="446" t="s">
        <v>15326</v>
      </c>
      <c r="D86" s="447"/>
      <c r="E86" s="448"/>
      <c r="F86" s="449" t="s">
        <v>0</v>
      </c>
      <c r="G86" s="450"/>
      <c r="H86" s="449"/>
      <c r="I86" s="449"/>
      <c r="J86" s="451"/>
    </row>
    <row r="87" spans="1:10" s="364" customFormat="1" ht="45" x14ac:dyDescent="0.25">
      <c r="A87" s="433" t="s">
        <v>117</v>
      </c>
      <c r="B87" s="434">
        <v>96531</v>
      </c>
      <c r="C87" s="435" t="s">
        <v>61</v>
      </c>
      <c r="D87" s="436" t="s">
        <v>4</v>
      </c>
      <c r="E87" s="437">
        <v>13.64</v>
      </c>
      <c r="F87" s="438">
        <f>VLOOKUP(B87,'COMP ANL'!A:I,9,0)</f>
        <v>130.02000000000001</v>
      </c>
      <c r="G87" s="439">
        <f>$J$1</f>
        <v>0.2026</v>
      </c>
      <c r="H87" s="438">
        <f>F87*(1+G87)</f>
        <v>156.36205200000001</v>
      </c>
      <c r="I87" s="438">
        <f>ROUND((H87*E87),2)</f>
        <v>2132.7800000000002</v>
      </c>
      <c r="J87" s="438"/>
    </row>
    <row r="88" spans="1:10" s="364" customFormat="1" x14ac:dyDescent="0.25">
      <c r="A88" s="444" t="s">
        <v>15357</v>
      </c>
      <c r="B88" s="445" t="s">
        <v>0</v>
      </c>
      <c r="C88" s="446" t="s">
        <v>15328</v>
      </c>
      <c r="D88" s="447"/>
      <c r="E88" s="448"/>
      <c r="F88" s="449" t="s">
        <v>0</v>
      </c>
      <c r="G88" s="450"/>
      <c r="H88" s="449"/>
      <c r="I88" s="449"/>
      <c r="J88" s="451"/>
    </row>
    <row r="89" spans="1:10" s="364" customFormat="1" ht="30" x14ac:dyDescent="0.25">
      <c r="A89" s="440" t="s">
        <v>118</v>
      </c>
      <c r="B89" s="441">
        <v>96544</v>
      </c>
      <c r="C89" s="135" t="s">
        <v>2557</v>
      </c>
      <c r="D89" s="136" t="s">
        <v>55</v>
      </c>
      <c r="E89" s="442">
        <v>21.9</v>
      </c>
      <c r="F89" s="138">
        <f>VLOOKUP(B89,'COMP ANL'!A:I,9,0)</f>
        <v>19.809999999999999</v>
      </c>
      <c r="G89" s="443">
        <f t="shared" ref="G89:G92" si="18">$J$1</f>
        <v>0.2026</v>
      </c>
      <c r="H89" s="138">
        <f t="shared" ref="H89:H92" si="19">F89*(1+G89)</f>
        <v>23.823505999999995</v>
      </c>
      <c r="I89" s="138">
        <f t="shared" ref="I89:I92" si="20">ROUND((H89*E89),2)</f>
        <v>521.73</v>
      </c>
      <c r="J89" s="138"/>
    </row>
    <row r="90" spans="1:10" s="364" customFormat="1" ht="30" x14ac:dyDescent="0.25">
      <c r="A90" s="140" t="s">
        <v>12067</v>
      </c>
      <c r="B90" s="344">
        <v>96545</v>
      </c>
      <c r="C90" s="104" t="s">
        <v>2558</v>
      </c>
      <c r="D90" s="105" t="s">
        <v>55</v>
      </c>
      <c r="E90" s="345">
        <v>45.9</v>
      </c>
      <c r="F90" s="107">
        <f>VLOOKUP(B90,'COMP ANL'!A:I,9,0)</f>
        <v>18.739999999999995</v>
      </c>
      <c r="G90" s="314">
        <f t="shared" si="18"/>
        <v>0.2026</v>
      </c>
      <c r="H90" s="107">
        <f t="shared" si="19"/>
        <v>22.536723999999992</v>
      </c>
      <c r="I90" s="107">
        <f t="shared" si="20"/>
        <v>1034.44</v>
      </c>
      <c r="J90" s="107"/>
    </row>
    <row r="91" spans="1:10" s="364" customFormat="1" ht="30" x14ac:dyDescent="0.25">
      <c r="A91" s="140" t="s">
        <v>12068</v>
      </c>
      <c r="B91" s="344">
        <v>96546</v>
      </c>
      <c r="C91" s="104" t="s">
        <v>2559</v>
      </c>
      <c r="D91" s="105" t="s">
        <v>55</v>
      </c>
      <c r="E91" s="345">
        <v>11.7</v>
      </c>
      <c r="F91" s="107">
        <f>VLOOKUP(B91,'COMP ANL'!A:I,9,0)</f>
        <v>16.819999999999997</v>
      </c>
      <c r="G91" s="314">
        <f t="shared" si="18"/>
        <v>0.2026</v>
      </c>
      <c r="H91" s="107">
        <f t="shared" si="19"/>
        <v>20.227731999999992</v>
      </c>
      <c r="I91" s="107">
        <f t="shared" si="20"/>
        <v>236.66</v>
      </c>
      <c r="J91" s="107"/>
    </row>
    <row r="92" spans="1:10" s="364" customFormat="1" ht="30" x14ac:dyDescent="0.25">
      <c r="A92" s="346" t="s">
        <v>12069</v>
      </c>
      <c r="B92" s="431">
        <v>96548</v>
      </c>
      <c r="C92" s="99" t="s">
        <v>2561</v>
      </c>
      <c r="D92" s="100" t="s">
        <v>55</v>
      </c>
      <c r="E92" s="432">
        <v>83.5</v>
      </c>
      <c r="F92" s="102">
        <f>VLOOKUP(B92,'COMP ANL'!A:I,9,0)</f>
        <v>13.589999999999998</v>
      </c>
      <c r="G92" s="146">
        <f t="shared" si="18"/>
        <v>0.2026</v>
      </c>
      <c r="H92" s="102">
        <f t="shared" si="19"/>
        <v>16.343333999999995</v>
      </c>
      <c r="I92" s="102">
        <f t="shared" si="20"/>
        <v>1364.67</v>
      </c>
      <c r="J92" s="102"/>
    </row>
    <row r="93" spans="1:10" s="364" customFormat="1" x14ac:dyDescent="0.25">
      <c r="A93" s="444" t="s">
        <v>15358</v>
      </c>
      <c r="B93" s="445" t="s">
        <v>0</v>
      </c>
      <c r="C93" s="446" t="s">
        <v>15330</v>
      </c>
      <c r="D93" s="447"/>
      <c r="E93" s="448"/>
      <c r="F93" s="449" t="s">
        <v>0</v>
      </c>
      <c r="G93" s="450"/>
      <c r="H93" s="449"/>
      <c r="I93" s="449"/>
      <c r="J93" s="451"/>
    </row>
    <row r="94" spans="1:10" s="364" customFormat="1" ht="45" x14ac:dyDescent="0.25">
      <c r="A94" s="433" t="s">
        <v>119</v>
      </c>
      <c r="B94" s="434">
        <v>96557</v>
      </c>
      <c r="C94" s="435" t="s">
        <v>15331</v>
      </c>
      <c r="D94" s="436" t="s">
        <v>24</v>
      </c>
      <c r="E94" s="437">
        <v>3.87</v>
      </c>
      <c r="F94" s="438">
        <f>VLOOKUP(B94,'COMP ANL'!A:I,9,0)</f>
        <v>427.7</v>
      </c>
      <c r="G94" s="439">
        <f>$J$1</f>
        <v>0.2026</v>
      </c>
      <c r="H94" s="438">
        <f>F94*(1+G94)</f>
        <v>514.35201999999992</v>
      </c>
      <c r="I94" s="438">
        <f>ROUND((H94*E94),2)</f>
        <v>1990.54</v>
      </c>
      <c r="J94" s="438"/>
    </row>
    <row r="95" spans="1:10" s="364" customFormat="1" x14ac:dyDescent="0.25">
      <c r="A95" s="444" t="s">
        <v>15359</v>
      </c>
      <c r="B95" s="445" t="s">
        <v>0</v>
      </c>
      <c r="C95" s="446" t="s">
        <v>15333</v>
      </c>
      <c r="D95" s="447"/>
      <c r="E95" s="448"/>
      <c r="F95" s="449" t="s">
        <v>0</v>
      </c>
      <c r="G95" s="450"/>
      <c r="H95" s="449"/>
      <c r="I95" s="449"/>
      <c r="J95" s="451"/>
    </row>
    <row r="96" spans="1:10" s="364" customFormat="1" ht="30" x14ac:dyDescent="0.25">
      <c r="A96" s="433" t="s">
        <v>120</v>
      </c>
      <c r="B96" s="434">
        <v>98557</v>
      </c>
      <c r="C96" s="435" t="s">
        <v>68</v>
      </c>
      <c r="D96" s="436" t="s">
        <v>4</v>
      </c>
      <c r="E96" s="437">
        <v>12.51</v>
      </c>
      <c r="F96" s="438">
        <f>VLOOKUP(B96,'COMP ANL'!A:I,9,0)</f>
        <v>36.019999999999996</v>
      </c>
      <c r="G96" s="439">
        <f>$J$1</f>
        <v>0.2026</v>
      </c>
      <c r="H96" s="438">
        <f>F96*(1+G96)</f>
        <v>43.317651999999988</v>
      </c>
      <c r="I96" s="438">
        <f>ROUND((H96*E96),2)</f>
        <v>541.9</v>
      </c>
      <c r="J96" s="438"/>
    </row>
    <row r="97" spans="1:10" s="364" customFormat="1" x14ac:dyDescent="0.25">
      <c r="A97" s="452" t="s">
        <v>15360</v>
      </c>
      <c r="B97" s="453" t="s">
        <v>0</v>
      </c>
      <c r="C97" s="454" t="s">
        <v>15292</v>
      </c>
      <c r="D97" s="455"/>
      <c r="E97" s="456"/>
      <c r="F97" s="457" t="s">
        <v>0</v>
      </c>
      <c r="G97" s="458"/>
      <c r="H97" s="457"/>
      <c r="I97" s="457"/>
      <c r="J97" s="365"/>
    </row>
    <row r="98" spans="1:10" s="364" customFormat="1" x14ac:dyDescent="0.25">
      <c r="A98" s="389" t="s">
        <v>15365</v>
      </c>
      <c r="B98" s="387" t="s">
        <v>0</v>
      </c>
      <c r="C98" s="368" t="s">
        <v>15314</v>
      </c>
      <c r="D98" s="369"/>
      <c r="E98" s="386"/>
      <c r="F98" s="371" t="s">
        <v>0</v>
      </c>
      <c r="G98" s="388"/>
      <c r="H98" s="371"/>
      <c r="I98" s="371"/>
      <c r="J98" s="375"/>
    </row>
    <row r="99" spans="1:10" s="364" customFormat="1" x14ac:dyDescent="0.25">
      <c r="A99" s="389" t="s">
        <v>15366</v>
      </c>
      <c r="B99" s="387" t="s">
        <v>0</v>
      </c>
      <c r="C99" s="368" t="s">
        <v>15316</v>
      </c>
      <c r="D99" s="369"/>
      <c r="E99" s="386"/>
      <c r="F99" s="371" t="s">
        <v>0</v>
      </c>
      <c r="G99" s="388"/>
      <c r="H99" s="371"/>
      <c r="I99" s="371"/>
      <c r="J99" s="375"/>
    </row>
    <row r="100" spans="1:10" s="364" customFormat="1" x14ac:dyDescent="0.25">
      <c r="A100" s="390" t="s">
        <v>15367</v>
      </c>
      <c r="B100" s="403" t="s">
        <v>0</v>
      </c>
      <c r="C100" s="391" t="s">
        <v>15318</v>
      </c>
      <c r="D100" s="392"/>
      <c r="E100" s="393"/>
      <c r="F100" s="404" t="s">
        <v>0</v>
      </c>
      <c r="G100" s="405"/>
      <c r="H100" s="404"/>
      <c r="I100" s="404"/>
      <c r="J100" s="366"/>
    </row>
    <row r="101" spans="1:10" s="364" customFormat="1" ht="60" x14ac:dyDescent="0.25">
      <c r="A101" s="440" t="s">
        <v>12074</v>
      </c>
      <c r="B101" s="441">
        <v>100897</v>
      </c>
      <c r="C101" s="135" t="s">
        <v>50</v>
      </c>
      <c r="D101" s="136" t="s">
        <v>51</v>
      </c>
      <c r="E101" s="442">
        <v>68</v>
      </c>
      <c r="F101" s="138">
        <f>VLOOKUP(B101,'COMP ANL'!A:I,9,0)</f>
        <v>88.2</v>
      </c>
      <c r="G101" s="443">
        <f t="shared" ref="G101:G104" si="21">$J$1</f>
        <v>0.2026</v>
      </c>
      <c r="H101" s="138">
        <f t="shared" ref="H101:H104" si="22">F101*(1+G101)</f>
        <v>106.06931999999999</v>
      </c>
      <c r="I101" s="138">
        <f t="shared" ref="I101:I104" si="23">ROUND((H101*E101),2)</f>
        <v>7212.71</v>
      </c>
      <c r="J101" s="138"/>
    </row>
    <row r="102" spans="1:10" s="364" customFormat="1" ht="30" x14ac:dyDescent="0.25">
      <c r="A102" s="140" t="s">
        <v>12075</v>
      </c>
      <c r="B102" s="344">
        <v>95584</v>
      </c>
      <c r="C102" s="104" t="s">
        <v>2556</v>
      </c>
      <c r="D102" s="105" t="s">
        <v>55</v>
      </c>
      <c r="E102" s="345">
        <v>105.84</v>
      </c>
      <c r="F102" s="107">
        <f>VLOOKUP(B102,'COMP ANL'!A:I,9,0)</f>
        <v>17.040000000000003</v>
      </c>
      <c r="G102" s="314">
        <f t="shared" si="21"/>
        <v>0.2026</v>
      </c>
      <c r="H102" s="107">
        <f t="shared" si="22"/>
        <v>20.492304000000001</v>
      </c>
      <c r="I102" s="107">
        <f t="shared" si="23"/>
        <v>2168.91</v>
      </c>
      <c r="J102" s="107"/>
    </row>
    <row r="103" spans="1:10" s="364" customFormat="1" ht="30" x14ac:dyDescent="0.25">
      <c r="A103" s="140" t="s">
        <v>12076</v>
      </c>
      <c r="B103" s="344">
        <v>95577</v>
      </c>
      <c r="C103" s="104" t="s">
        <v>2553</v>
      </c>
      <c r="D103" s="105" t="s">
        <v>55</v>
      </c>
      <c r="E103" s="345">
        <v>142.59</v>
      </c>
      <c r="F103" s="107">
        <f>VLOOKUP(B103,'COMP ANL'!A:I,9,0)</f>
        <v>14.8</v>
      </c>
      <c r="G103" s="314">
        <f t="shared" si="21"/>
        <v>0.2026</v>
      </c>
      <c r="H103" s="107">
        <f t="shared" si="22"/>
        <v>17.798479999999998</v>
      </c>
      <c r="I103" s="107">
        <f t="shared" si="23"/>
        <v>2537.89</v>
      </c>
      <c r="J103" s="107"/>
    </row>
    <row r="104" spans="1:10" s="364" customFormat="1" ht="30" x14ac:dyDescent="0.25">
      <c r="A104" s="346" t="s">
        <v>12077</v>
      </c>
      <c r="B104" s="431">
        <v>95601</v>
      </c>
      <c r="C104" s="99" t="s">
        <v>15319</v>
      </c>
      <c r="D104" s="100" t="s">
        <v>8</v>
      </c>
      <c r="E104" s="432">
        <v>7</v>
      </c>
      <c r="F104" s="102">
        <f>VLOOKUP(B104,'COMP ANL'!A:I,9,0)</f>
        <v>13.89</v>
      </c>
      <c r="G104" s="146">
        <f t="shared" si="21"/>
        <v>0.2026</v>
      </c>
      <c r="H104" s="102">
        <f t="shared" si="22"/>
        <v>16.704114000000001</v>
      </c>
      <c r="I104" s="102">
        <f t="shared" si="23"/>
        <v>116.93</v>
      </c>
      <c r="J104" s="102"/>
    </row>
    <row r="105" spans="1:10" s="364" customFormat="1" x14ac:dyDescent="0.25">
      <c r="A105" s="452" t="s">
        <v>15368</v>
      </c>
      <c r="B105" s="453" t="s">
        <v>0</v>
      </c>
      <c r="C105" s="454" t="s">
        <v>15322</v>
      </c>
      <c r="D105" s="455"/>
      <c r="E105" s="456"/>
      <c r="F105" s="457" t="s">
        <v>0</v>
      </c>
      <c r="G105" s="458"/>
      <c r="H105" s="457"/>
      <c r="I105" s="457"/>
      <c r="J105" s="365"/>
    </row>
    <row r="106" spans="1:10" s="364" customFormat="1" x14ac:dyDescent="0.25">
      <c r="A106" s="390" t="s">
        <v>15369</v>
      </c>
      <c r="B106" s="403" t="s">
        <v>0</v>
      </c>
      <c r="C106" s="391" t="s">
        <v>15324</v>
      </c>
      <c r="D106" s="392"/>
      <c r="E106" s="393"/>
      <c r="F106" s="404" t="s">
        <v>0</v>
      </c>
      <c r="G106" s="405"/>
      <c r="H106" s="404"/>
      <c r="I106" s="404"/>
      <c r="J106" s="366"/>
    </row>
    <row r="107" spans="1:10" s="364" customFormat="1" ht="30" x14ac:dyDescent="0.25">
      <c r="A107" s="433" t="s">
        <v>12078</v>
      </c>
      <c r="B107" s="434">
        <v>96619</v>
      </c>
      <c r="C107" s="435" t="s">
        <v>59</v>
      </c>
      <c r="D107" s="436" t="s">
        <v>4</v>
      </c>
      <c r="E107" s="437">
        <v>4.8</v>
      </c>
      <c r="F107" s="438">
        <f>VLOOKUP(B107,'COMP ANL'!A:I,9,0)</f>
        <v>29.080000000000002</v>
      </c>
      <c r="G107" s="439">
        <f>$J$1</f>
        <v>0.2026</v>
      </c>
      <c r="H107" s="438">
        <f>F107*(1+G107)</f>
        <v>34.971607999999996</v>
      </c>
      <c r="I107" s="438">
        <f>ROUND((H107*E107),2)</f>
        <v>167.86</v>
      </c>
      <c r="J107" s="438"/>
    </row>
    <row r="108" spans="1:10" s="364" customFormat="1" x14ac:dyDescent="0.25">
      <c r="A108" s="444" t="s">
        <v>15370</v>
      </c>
      <c r="B108" s="445" t="s">
        <v>0</v>
      </c>
      <c r="C108" s="446" t="s">
        <v>15326</v>
      </c>
      <c r="D108" s="447"/>
      <c r="E108" s="448"/>
      <c r="F108" s="449" t="s">
        <v>0</v>
      </c>
      <c r="G108" s="450"/>
      <c r="H108" s="449"/>
      <c r="I108" s="449"/>
      <c r="J108" s="451"/>
    </row>
    <row r="109" spans="1:10" s="364" customFormat="1" ht="45" x14ac:dyDescent="0.25">
      <c r="A109" s="433" t="s">
        <v>12079</v>
      </c>
      <c r="B109" s="434">
        <v>96531</v>
      </c>
      <c r="C109" s="435" t="s">
        <v>61</v>
      </c>
      <c r="D109" s="436" t="s">
        <v>4</v>
      </c>
      <c r="E109" s="437">
        <v>10.4</v>
      </c>
      <c r="F109" s="438">
        <f>VLOOKUP(B109,'COMP ANL'!A:I,9,0)</f>
        <v>130.02000000000001</v>
      </c>
      <c r="G109" s="439">
        <f>$J$1</f>
        <v>0.2026</v>
      </c>
      <c r="H109" s="438">
        <f>F109*(1+G109)</f>
        <v>156.36205200000001</v>
      </c>
      <c r="I109" s="438">
        <f>ROUND((H109*E109),2)</f>
        <v>1626.17</v>
      </c>
      <c r="J109" s="438"/>
    </row>
    <row r="110" spans="1:10" s="364" customFormat="1" x14ac:dyDescent="0.25">
      <c r="A110" s="444" t="s">
        <v>15371</v>
      </c>
      <c r="B110" s="445" t="s">
        <v>0</v>
      </c>
      <c r="C110" s="446" t="s">
        <v>15328</v>
      </c>
      <c r="D110" s="447"/>
      <c r="E110" s="448"/>
      <c r="F110" s="449" t="s">
        <v>0</v>
      </c>
      <c r="G110" s="450"/>
      <c r="H110" s="449"/>
      <c r="I110" s="449"/>
      <c r="J110" s="451"/>
    </row>
    <row r="111" spans="1:10" s="364" customFormat="1" ht="30" x14ac:dyDescent="0.25">
      <c r="A111" s="440" t="s">
        <v>12080</v>
      </c>
      <c r="B111" s="441">
        <v>96544</v>
      </c>
      <c r="C111" s="135" t="s">
        <v>2557</v>
      </c>
      <c r="D111" s="136" t="s">
        <v>55</v>
      </c>
      <c r="E111" s="442">
        <v>21.5</v>
      </c>
      <c r="F111" s="138">
        <f>VLOOKUP(B111,'COMP ANL'!A:I,9,0)</f>
        <v>19.809999999999999</v>
      </c>
      <c r="G111" s="443">
        <f t="shared" ref="G111:G113" si="24">$J$1</f>
        <v>0.2026</v>
      </c>
      <c r="H111" s="138">
        <f t="shared" ref="H111:H113" si="25">F111*(1+G111)</f>
        <v>23.823505999999995</v>
      </c>
      <c r="I111" s="138">
        <f t="shared" ref="I111:I113" si="26">ROUND((H111*E111),2)</f>
        <v>512.21</v>
      </c>
      <c r="J111" s="138"/>
    </row>
    <row r="112" spans="1:10" s="364" customFormat="1" ht="30" x14ac:dyDescent="0.25">
      <c r="A112" s="140" t="s">
        <v>12081</v>
      </c>
      <c r="B112" s="344">
        <v>96545</v>
      </c>
      <c r="C112" s="104" t="s">
        <v>2558</v>
      </c>
      <c r="D112" s="105" t="s">
        <v>55</v>
      </c>
      <c r="E112" s="345">
        <v>13</v>
      </c>
      <c r="F112" s="107">
        <f>VLOOKUP(B112,'COMP ANL'!A:I,9,0)</f>
        <v>18.739999999999995</v>
      </c>
      <c r="G112" s="314">
        <f t="shared" si="24"/>
        <v>0.2026</v>
      </c>
      <c r="H112" s="107">
        <f t="shared" si="25"/>
        <v>22.536723999999992</v>
      </c>
      <c r="I112" s="107">
        <f t="shared" si="26"/>
        <v>292.98</v>
      </c>
      <c r="J112" s="107"/>
    </row>
    <row r="113" spans="1:10" s="364" customFormat="1" ht="30" x14ac:dyDescent="0.25">
      <c r="A113" s="346" t="s">
        <v>12082</v>
      </c>
      <c r="B113" s="431">
        <v>96546</v>
      </c>
      <c r="C113" s="99" t="s">
        <v>2559</v>
      </c>
      <c r="D113" s="100" t="s">
        <v>55</v>
      </c>
      <c r="E113" s="432">
        <v>6.1</v>
      </c>
      <c r="F113" s="102">
        <f>VLOOKUP(B113,'COMP ANL'!A:I,9,0)</f>
        <v>16.819999999999997</v>
      </c>
      <c r="G113" s="146">
        <f t="shared" si="24"/>
        <v>0.2026</v>
      </c>
      <c r="H113" s="102">
        <f t="shared" si="25"/>
        <v>20.227731999999992</v>
      </c>
      <c r="I113" s="102">
        <f t="shared" si="26"/>
        <v>123.39</v>
      </c>
      <c r="J113" s="102"/>
    </row>
    <row r="114" spans="1:10" s="364" customFormat="1" x14ac:dyDescent="0.25">
      <c r="A114" s="444" t="s">
        <v>15372</v>
      </c>
      <c r="B114" s="445" t="s">
        <v>0</v>
      </c>
      <c r="C114" s="446" t="s">
        <v>15330</v>
      </c>
      <c r="D114" s="447"/>
      <c r="E114" s="448"/>
      <c r="F114" s="449" t="s">
        <v>0</v>
      </c>
      <c r="G114" s="450"/>
      <c r="H114" s="449"/>
      <c r="I114" s="449"/>
      <c r="J114" s="451"/>
    </row>
    <row r="115" spans="1:10" s="364" customFormat="1" ht="45" x14ac:dyDescent="0.25">
      <c r="A115" s="433" t="s">
        <v>12083</v>
      </c>
      <c r="B115" s="434">
        <v>96557</v>
      </c>
      <c r="C115" s="435" t="s">
        <v>15331</v>
      </c>
      <c r="D115" s="436" t="s">
        <v>24</v>
      </c>
      <c r="E115" s="437">
        <v>1.96</v>
      </c>
      <c r="F115" s="438">
        <f>VLOOKUP(B115,'COMP ANL'!A:I,9,0)</f>
        <v>427.7</v>
      </c>
      <c r="G115" s="439">
        <f>$J$1</f>
        <v>0.2026</v>
      </c>
      <c r="H115" s="438">
        <f>F115*(1+G115)</f>
        <v>514.35201999999992</v>
      </c>
      <c r="I115" s="438">
        <f>ROUND((H115*E115),2)</f>
        <v>1008.13</v>
      </c>
      <c r="J115" s="438"/>
    </row>
    <row r="116" spans="1:10" s="364" customFormat="1" x14ac:dyDescent="0.25">
      <c r="A116" s="444" t="s">
        <v>15373</v>
      </c>
      <c r="B116" s="445" t="s">
        <v>0</v>
      </c>
      <c r="C116" s="446" t="s">
        <v>15333</v>
      </c>
      <c r="D116" s="447"/>
      <c r="E116" s="448"/>
      <c r="F116" s="449" t="s">
        <v>0</v>
      </c>
      <c r="G116" s="450"/>
      <c r="H116" s="449"/>
      <c r="I116" s="449"/>
      <c r="J116" s="451"/>
    </row>
    <row r="117" spans="1:10" s="364" customFormat="1" ht="30" x14ac:dyDescent="0.25">
      <c r="A117" s="433" t="s">
        <v>12084</v>
      </c>
      <c r="B117" s="434">
        <v>98557</v>
      </c>
      <c r="C117" s="435" t="s">
        <v>68</v>
      </c>
      <c r="D117" s="436" t="s">
        <v>4</v>
      </c>
      <c r="E117" s="437">
        <v>31.36</v>
      </c>
      <c r="F117" s="438">
        <f>VLOOKUP(B117,'COMP ANL'!A:I,9,0)</f>
        <v>36.019999999999996</v>
      </c>
      <c r="G117" s="439">
        <f>$J$1</f>
        <v>0.2026</v>
      </c>
      <c r="H117" s="438">
        <f>F117*(1+G117)</f>
        <v>43.317651999999988</v>
      </c>
      <c r="I117" s="438">
        <f>ROUND((H117*E117),2)</f>
        <v>1358.44</v>
      </c>
      <c r="J117" s="438"/>
    </row>
    <row r="118" spans="1:10" s="364" customFormat="1" x14ac:dyDescent="0.25">
      <c r="A118" s="452" t="s">
        <v>15374</v>
      </c>
      <c r="B118" s="453" t="s">
        <v>0</v>
      </c>
      <c r="C118" s="454" t="s">
        <v>15335</v>
      </c>
      <c r="D118" s="455"/>
      <c r="E118" s="456"/>
      <c r="F118" s="457" t="s">
        <v>0</v>
      </c>
      <c r="G118" s="458"/>
      <c r="H118" s="457"/>
      <c r="I118" s="457"/>
      <c r="J118" s="365"/>
    </row>
    <row r="119" spans="1:10" s="364" customFormat="1" x14ac:dyDescent="0.25">
      <c r="A119" s="390" t="s">
        <v>15375</v>
      </c>
      <c r="B119" s="403" t="s">
        <v>0</v>
      </c>
      <c r="C119" s="391" t="s">
        <v>15324</v>
      </c>
      <c r="D119" s="392"/>
      <c r="E119" s="393"/>
      <c r="F119" s="404" t="s">
        <v>0</v>
      </c>
      <c r="G119" s="405"/>
      <c r="H119" s="404"/>
      <c r="I119" s="404"/>
      <c r="J119" s="366"/>
    </row>
    <row r="120" spans="1:10" s="364" customFormat="1" ht="30" x14ac:dyDescent="0.25">
      <c r="A120" s="433" t="s">
        <v>12085</v>
      </c>
      <c r="B120" s="434">
        <v>96619</v>
      </c>
      <c r="C120" s="435" t="s">
        <v>59</v>
      </c>
      <c r="D120" s="436" t="s">
        <v>4</v>
      </c>
      <c r="E120" s="437">
        <v>3.02</v>
      </c>
      <c r="F120" s="438">
        <f>VLOOKUP(B120,'COMP ANL'!A:I,9,0)</f>
        <v>29.080000000000002</v>
      </c>
      <c r="G120" s="439">
        <f>$J$1</f>
        <v>0.2026</v>
      </c>
      <c r="H120" s="438">
        <f>F120*(1+G120)</f>
        <v>34.971607999999996</v>
      </c>
      <c r="I120" s="438">
        <f>ROUND((H120*E120),2)</f>
        <v>105.61</v>
      </c>
      <c r="J120" s="438"/>
    </row>
    <row r="121" spans="1:10" s="364" customFormat="1" x14ac:dyDescent="0.25">
      <c r="A121" s="444" t="s">
        <v>15376</v>
      </c>
      <c r="B121" s="445" t="s">
        <v>0</v>
      </c>
      <c r="C121" s="446" t="s">
        <v>15326</v>
      </c>
      <c r="D121" s="447"/>
      <c r="E121" s="448"/>
      <c r="F121" s="449" t="s">
        <v>0</v>
      </c>
      <c r="G121" s="450"/>
      <c r="H121" s="449"/>
      <c r="I121" s="449"/>
      <c r="J121" s="451"/>
    </row>
    <row r="122" spans="1:10" s="364" customFormat="1" ht="30" x14ac:dyDescent="0.25">
      <c r="A122" s="433" t="s">
        <v>12086</v>
      </c>
      <c r="B122" s="434">
        <v>92270</v>
      </c>
      <c r="C122" s="435" t="s">
        <v>15338</v>
      </c>
      <c r="D122" s="436" t="s">
        <v>4</v>
      </c>
      <c r="E122" s="437">
        <v>14.95</v>
      </c>
      <c r="F122" s="438">
        <f>VLOOKUP(B122,'COMP ANL'!A:I,9,0)</f>
        <v>179.17000000000002</v>
      </c>
      <c r="G122" s="439">
        <f>$J$1</f>
        <v>0.2026</v>
      </c>
      <c r="H122" s="438">
        <f>F122*(1+G122)</f>
        <v>215.469842</v>
      </c>
      <c r="I122" s="438">
        <f>ROUND((H122*E122),2)</f>
        <v>3221.27</v>
      </c>
      <c r="J122" s="438"/>
    </row>
    <row r="123" spans="1:10" s="364" customFormat="1" x14ac:dyDescent="0.25">
      <c r="A123" s="444" t="s">
        <v>15377</v>
      </c>
      <c r="B123" s="445" t="s">
        <v>0</v>
      </c>
      <c r="C123" s="446" t="s">
        <v>15328</v>
      </c>
      <c r="D123" s="447"/>
      <c r="E123" s="448"/>
      <c r="F123" s="449" t="s">
        <v>0</v>
      </c>
      <c r="G123" s="450"/>
      <c r="H123" s="449"/>
      <c r="I123" s="449"/>
      <c r="J123" s="451"/>
    </row>
    <row r="124" spans="1:10" s="364" customFormat="1" ht="30" x14ac:dyDescent="0.25">
      <c r="A124" s="440" t="s">
        <v>12087</v>
      </c>
      <c r="B124" s="441">
        <v>96543</v>
      </c>
      <c r="C124" s="135" t="s">
        <v>2473</v>
      </c>
      <c r="D124" s="136" t="s">
        <v>55</v>
      </c>
      <c r="E124" s="442">
        <v>9.1999999999999993</v>
      </c>
      <c r="F124" s="138">
        <f>VLOOKUP(B124,'COMP ANL'!A:I,9,0)</f>
        <v>20.819999999999997</v>
      </c>
      <c r="G124" s="443">
        <f t="shared" ref="G124:G125" si="27">$J$1</f>
        <v>0.2026</v>
      </c>
      <c r="H124" s="138">
        <f t="shared" ref="H124:H125" si="28">F124*(1+G124)</f>
        <v>25.038131999999994</v>
      </c>
      <c r="I124" s="138">
        <f t="shared" ref="I124:I125" si="29">ROUND((H124*E124),2)</f>
        <v>230.35</v>
      </c>
      <c r="J124" s="138"/>
    </row>
    <row r="125" spans="1:10" s="364" customFormat="1" ht="30" x14ac:dyDescent="0.25">
      <c r="A125" s="346" t="s">
        <v>12088</v>
      </c>
      <c r="B125" s="431">
        <v>96546</v>
      </c>
      <c r="C125" s="99" t="s">
        <v>2559</v>
      </c>
      <c r="D125" s="100" t="s">
        <v>55</v>
      </c>
      <c r="E125" s="432">
        <v>47.4</v>
      </c>
      <c r="F125" s="102">
        <f>VLOOKUP(B125,'COMP ANL'!A:I,9,0)</f>
        <v>16.819999999999997</v>
      </c>
      <c r="G125" s="146">
        <f t="shared" si="27"/>
        <v>0.2026</v>
      </c>
      <c r="H125" s="102">
        <f t="shared" si="28"/>
        <v>20.227731999999992</v>
      </c>
      <c r="I125" s="102">
        <f t="shared" si="29"/>
        <v>958.79</v>
      </c>
      <c r="J125" s="102"/>
    </row>
    <row r="126" spans="1:10" s="364" customFormat="1" x14ac:dyDescent="0.25">
      <c r="A126" s="444" t="s">
        <v>15378</v>
      </c>
      <c r="B126" s="445" t="s">
        <v>0</v>
      </c>
      <c r="C126" s="446" t="s">
        <v>15330</v>
      </c>
      <c r="D126" s="447"/>
      <c r="E126" s="448"/>
      <c r="F126" s="449" t="s">
        <v>0</v>
      </c>
      <c r="G126" s="450"/>
      <c r="H126" s="449"/>
      <c r="I126" s="449"/>
      <c r="J126" s="451"/>
    </row>
    <row r="127" spans="1:10" s="364" customFormat="1" ht="45" x14ac:dyDescent="0.25">
      <c r="A127" s="433" t="s">
        <v>12089</v>
      </c>
      <c r="B127" s="434">
        <v>96557</v>
      </c>
      <c r="C127" s="435" t="s">
        <v>15331</v>
      </c>
      <c r="D127" s="436" t="s">
        <v>24</v>
      </c>
      <c r="E127" s="437">
        <v>0.89</v>
      </c>
      <c r="F127" s="438">
        <f>VLOOKUP(B127,'COMP ANL'!A:I,9,0)</f>
        <v>427.7</v>
      </c>
      <c r="G127" s="439">
        <f>$J$1</f>
        <v>0.2026</v>
      </c>
      <c r="H127" s="438">
        <f>F127*(1+G127)</f>
        <v>514.35201999999992</v>
      </c>
      <c r="I127" s="438">
        <f>ROUND((H127*E127),2)</f>
        <v>457.77</v>
      </c>
      <c r="J127" s="438"/>
    </row>
    <row r="128" spans="1:10" s="364" customFormat="1" x14ac:dyDescent="0.25">
      <c r="A128" s="444" t="s">
        <v>15379</v>
      </c>
      <c r="B128" s="445" t="s">
        <v>0</v>
      </c>
      <c r="C128" s="446" t="s">
        <v>15333</v>
      </c>
      <c r="D128" s="447"/>
      <c r="E128" s="448"/>
      <c r="F128" s="449" t="s">
        <v>0</v>
      </c>
      <c r="G128" s="450"/>
      <c r="H128" s="449"/>
      <c r="I128" s="449"/>
      <c r="J128" s="451"/>
    </row>
    <row r="129" spans="1:10" s="364" customFormat="1" ht="30" x14ac:dyDescent="0.25">
      <c r="A129" s="433" t="s">
        <v>12090</v>
      </c>
      <c r="B129" s="434">
        <v>98557</v>
      </c>
      <c r="C129" s="435" t="s">
        <v>68</v>
      </c>
      <c r="D129" s="436" t="s">
        <v>4</v>
      </c>
      <c r="E129" s="437">
        <v>11.84</v>
      </c>
      <c r="F129" s="438">
        <f>VLOOKUP(B129,'COMP ANL'!A:I,9,0)</f>
        <v>36.019999999999996</v>
      </c>
      <c r="G129" s="439">
        <f>$J$1</f>
        <v>0.2026</v>
      </c>
      <c r="H129" s="438">
        <f>F129*(1+G129)</f>
        <v>43.317651999999988</v>
      </c>
      <c r="I129" s="438">
        <f>ROUND((H129*E129),2)</f>
        <v>512.88</v>
      </c>
      <c r="J129" s="438"/>
    </row>
    <row r="130" spans="1:10" s="364" customFormat="1" x14ac:dyDescent="0.25">
      <c r="A130" s="452" t="s">
        <v>122</v>
      </c>
      <c r="B130" s="453" t="s">
        <v>0</v>
      </c>
      <c r="C130" s="454" t="s">
        <v>121</v>
      </c>
      <c r="D130" s="455"/>
      <c r="E130" s="456"/>
      <c r="F130" s="457" t="s">
        <v>0</v>
      </c>
      <c r="G130" s="458"/>
      <c r="H130" s="457"/>
      <c r="I130" s="457"/>
      <c r="J130" s="365"/>
    </row>
    <row r="131" spans="1:10" s="364" customFormat="1" x14ac:dyDescent="0.25">
      <c r="A131" s="389" t="s">
        <v>15380</v>
      </c>
      <c r="B131" s="387" t="s">
        <v>0</v>
      </c>
      <c r="C131" s="368" t="s">
        <v>15381</v>
      </c>
      <c r="D131" s="369"/>
      <c r="E131" s="386"/>
      <c r="F131" s="371" t="s">
        <v>0</v>
      </c>
      <c r="G131" s="388"/>
      <c r="H131" s="371"/>
      <c r="I131" s="371"/>
      <c r="J131" s="375"/>
    </row>
    <row r="132" spans="1:10" s="364" customFormat="1" x14ac:dyDescent="0.25">
      <c r="A132" s="389" t="s">
        <v>15382</v>
      </c>
      <c r="B132" s="387" t="s">
        <v>0</v>
      </c>
      <c r="C132" s="368" t="s">
        <v>15383</v>
      </c>
      <c r="D132" s="369"/>
      <c r="E132" s="386"/>
      <c r="F132" s="371" t="s">
        <v>0</v>
      </c>
      <c r="G132" s="388"/>
      <c r="H132" s="371"/>
      <c r="I132" s="371"/>
      <c r="J132" s="375"/>
    </row>
    <row r="133" spans="1:10" s="364" customFormat="1" x14ac:dyDescent="0.25">
      <c r="A133" s="390" t="s">
        <v>15384</v>
      </c>
      <c r="B133" s="403" t="s">
        <v>0</v>
      </c>
      <c r="C133" s="391" t="s">
        <v>15324</v>
      </c>
      <c r="D133" s="392"/>
      <c r="E133" s="393"/>
      <c r="F133" s="404" t="s">
        <v>0</v>
      </c>
      <c r="G133" s="405"/>
      <c r="H133" s="404"/>
      <c r="I133" s="404"/>
      <c r="J133" s="366"/>
    </row>
    <row r="134" spans="1:10" s="364" customFormat="1" ht="30" x14ac:dyDescent="0.25">
      <c r="A134" s="433" t="s">
        <v>132</v>
      </c>
      <c r="B134" s="434">
        <v>96619</v>
      </c>
      <c r="C134" s="435" t="s">
        <v>59</v>
      </c>
      <c r="D134" s="436" t="s">
        <v>4</v>
      </c>
      <c r="E134" s="437">
        <v>2.76</v>
      </c>
      <c r="F134" s="438">
        <f>VLOOKUP(B134,'COMP ANL'!A:I,9,0)</f>
        <v>29.080000000000002</v>
      </c>
      <c r="G134" s="439">
        <f>$J$1</f>
        <v>0.2026</v>
      </c>
      <c r="H134" s="438">
        <f>F134*(1+G134)</f>
        <v>34.971607999999996</v>
      </c>
      <c r="I134" s="438">
        <f>ROUND((H134*E134),2)</f>
        <v>96.52</v>
      </c>
      <c r="J134" s="438"/>
    </row>
    <row r="135" spans="1:10" s="364" customFormat="1" x14ac:dyDescent="0.25">
      <c r="A135" s="444" t="s">
        <v>15385</v>
      </c>
      <c r="B135" s="445" t="s">
        <v>0</v>
      </c>
      <c r="C135" s="446" t="s">
        <v>15326</v>
      </c>
      <c r="D135" s="447"/>
      <c r="E135" s="448"/>
      <c r="F135" s="449" t="s">
        <v>0</v>
      </c>
      <c r="G135" s="450"/>
      <c r="H135" s="449"/>
      <c r="I135" s="449"/>
      <c r="J135" s="451"/>
    </row>
    <row r="136" spans="1:10" s="364" customFormat="1" ht="45" x14ac:dyDescent="0.25">
      <c r="A136" s="433" t="s">
        <v>133</v>
      </c>
      <c r="B136" s="434">
        <v>96535</v>
      </c>
      <c r="C136" s="435" t="s">
        <v>131</v>
      </c>
      <c r="D136" s="436" t="s">
        <v>4</v>
      </c>
      <c r="E136" s="437">
        <v>3.96</v>
      </c>
      <c r="F136" s="438">
        <f>VLOOKUP(B136,'COMP ANL'!A:I,9,0)</f>
        <v>143.95000000000002</v>
      </c>
      <c r="G136" s="439">
        <f>$J$1</f>
        <v>0.2026</v>
      </c>
      <c r="H136" s="438">
        <f>F136*(1+G136)</f>
        <v>173.11427</v>
      </c>
      <c r="I136" s="438">
        <f>ROUND((H136*E136),2)</f>
        <v>685.53</v>
      </c>
      <c r="J136" s="438"/>
    </row>
    <row r="137" spans="1:10" s="364" customFormat="1" x14ac:dyDescent="0.25">
      <c r="A137" s="444" t="s">
        <v>15386</v>
      </c>
      <c r="B137" s="445" t="s">
        <v>0</v>
      </c>
      <c r="C137" s="446" t="s">
        <v>15328</v>
      </c>
      <c r="D137" s="447"/>
      <c r="E137" s="448"/>
      <c r="F137" s="449" t="s">
        <v>0</v>
      </c>
      <c r="G137" s="450"/>
      <c r="H137" s="449"/>
      <c r="I137" s="449"/>
      <c r="J137" s="451"/>
    </row>
    <row r="138" spans="1:10" s="364" customFormat="1" ht="30" x14ac:dyDescent="0.25">
      <c r="A138" s="440" t="s">
        <v>134</v>
      </c>
      <c r="B138" s="441">
        <v>96544</v>
      </c>
      <c r="C138" s="135" t="s">
        <v>2557</v>
      </c>
      <c r="D138" s="136" t="s">
        <v>55</v>
      </c>
      <c r="E138" s="442">
        <v>6.1</v>
      </c>
      <c r="F138" s="138">
        <f>VLOOKUP(B138,'COMP ANL'!A:I,9,0)</f>
        <v>19.809999999999999</v>
      </c>
      <c r="G138" s="443">
        <f t="shared" ref="G138:G140" si="30">$J$1</f>
        <v>0.2026</v>
      </c>
      <c r="H138" s="138">
        <f t="shared" ref="H138:H140" si="31">F138*(1+G138)</f>
        <v>23.823505999999995</v>
      </c>
      <c r="I138" s="138">
        <f t="shared" ref="I138:I140" si="32">ROUND((H138*E138),2)</f>
        <v>145.32</v>
      </c>
      <c r="J138" s="138"/>
    </row>
    <row r="139" spans="1:10" s="364" customFormat="1" ht="30" x14ac:dyDescent="0.25">
      <c r="A139" s="140" t="s">
        <v>15387</v>
      </c>
      <c r="B139" s="344">
        <v>96545</v>
      </c>
      <c r="C139" s="104" t="s">
        <v>2558</v>
      </c>
      <c r="D139" s="105" t="s">
        <v>55</v>
      </c>
      <c r="E139" s="345">
        <v>12.1</v>
      </c>
      <c r="F139" s="107">
        <f>VLOOKUP(B139,'COMP ANL'!A:I,9,0)</f>
        <v>18.739999999999995</v>
      </c>
      <c r="G139" s="314">
        <f t="shared" si="30"/>
        <v>0.2026</v>
      </c>
      <c r="H139" s="107">
        <f t="shared" si="31"/>
        <v>22.536723999999992</v>
      </c>
      <c r="I139" s="107">
        <f t="shared" si="32"/>
        <v>272.69</v>
      </c>
      <c r="J139" s="107"/>
    </row>
    <row r="140" spans="1:10" s="364" customFormat="1" ht="30" x14ac:dyDescent="0.25">
      <c r="A140" s="346" t="s">
        <v>15388</v>
      </c>
      <c r="B140" s="431">
        <v>96546</v>
      </c>
      <c r="C140" s="99" t="s">
        <v>2559</v>
      </c>
      <c r="D140" s="100" t="s">
        <v>55</v>
      </c>
      <c r="E140" s="432">
        <v>58.6</v>
      </c>
      <c r="F140" s="102">
        <f>VLOOKUP(B140,'COMP ANL'!A:I,9,0)</f>
        <v>16.819999999999997</v>
      </c>
      <c r="G140" s="146">
        <f t="shared" si="30"/>
        <v>0.2026</v>
      </c>
      <c r="H140" s="102">
        <f t="shared" si="31"/>
        <v>20.227731999999992</v>
      </c>
      <c r="I140" s="102">
        <f t="shared" si="32"/>
        <v>1185.3499999999999</v>
      </c>
      <c r="J140" s="102"/>
    </row>
    <row r="141" spans="1:10" s="364" customFormat="1" x14ac:dyDescent="0.25">
      <c r="A141" s="444" t="s">
        <v>15389</v>
      </c>
      <c r="B141" s="445" t="s">
        <v>0</v>
      </c>
      <c r="C141" s="446" t="s">
        <v>15330</v>
      </c>
      <c r="D141" s="447"/>
      <c r="E141" s="448"/>
      <c r="F141" s="449" t="s">
        <v>0</v>
      </c>
      <c r="G141" s="450"/>
      <c r="H141" s="449"/>
      <c r="I141" s="449"/>
      <c r="J141" s="451"/>
    </row>
    <row r="142" spans="1:10" s="364" customFormat="1" ht="30" x14ac:dyDescent="0.25">
      <c r="A142" s="433" t="s">
        <v>135</v>
      </c>
      <c r="B142" s="434">
        <v>96558</v>
      </c>
      <c r="C142" s="435" t="s">
        <v>15390</v>
      </c>
      <c r="D142" s="436" t="s">
        <v>24</v>
      </c>
      <c r="E142" s="437">
        <v>1.03</v>
      </c>
      <c r="F142" s="438">
        <f>VLOOKUP(B142,'COMP ANL'!A:I,9,0)</f>
        <v>434.33</v>
      </c>
      <c r="G142" s="439">
        <f>$J$1</f>
        <v>0.2026</v>
      </c>
      <c r="H142" s="438">
        <f>F142*(1+G142)</f>
        <v>522.32525799999996</v>
      </c>
      <c r="I142" s="438">
        <f>ROUND((H142*E142),2)</f>
        <v>538</v>
      </c>
      <c r="J142" s="438"/>
    </row>
    <row r="143" spans="1:10" s="364" customFormat="1" x14ac:dyDescent="0.25">
      <c r="A143" s="452" t="s">
        <v>15412</v>
      </c>
      <c r="B143" s="453" t="s">
        <v>0</v>
      </c>
      <c r="C143" s="454" t="s">
        <v>15413</v>
      </c>
      <c r="D143" s="455"/>
      <c r="E143" s="456"/>
      <c r="F143" s="457" t="s">
        <v>0</v>
      </c>
      <c r="G143" s="458"/>
      <c r="H143" s="457"/>
      <c r="I143" s="457"/>
      <c r="J143" s="365"/>
    </row>
    <row r="144" spans="1:10" s="364" customFormat="1" x14ac:dyDescent="0.25">
      <c r="A144" s="389" t="s">
        <v>15422</v>
      </c>
      <c r="B144" s="387" t="s">
        <v>0</v>
      </c>
      <c r="C144" s="368" t="s">
        <v>15322</v>
      </c>
      <c r="D144" s="369"/>
      <c r="E144" s="386"/>
      <c r="F144" s="371" t="s">
        <v>0</v>
      </c>
      <c r="G144" s="388"/>
      <c r="H144" s="371"/>
      <c r="I144" s="371"/>
      <c r="J144" s="375"/>
    </row>
    <row r="145" spans="1:10" s="364" customFormat="1" x14ac:dyDescent="0.25">
      <c r="A145" s="390" t="s">
        <v>15423</v>
      </c>
      <c r="B145" s="403" t="s">
        <v>0</v>
      </c>
      <c r="C145" s="391" t="s">
        <v>15324</v>
      </c>
      <c r="D145" s="392"/>
      <c r="E145" s="393"/>
      <c r="F145" s="404" t="s">
        <v>0</v>
      </c>
      <c r="G145" s="405"/>
      <c r="H145" s="404"/>
      <c r="I145" s="404"/>
      <c r="J145" s="366"/>
    </row>
    <row r="146" spans="1:10" s="364" customFormat="1" ht="30" x14ac:dyDescent="0.25">
      <c r="A146" s="433" t="s">
        <v>15424</v>
      </c>
      <c r="B146" s="434">
        <v>96619</v>
      </c>
      <c r="C146" s="435" t="s">
        <v>59</v>
      </c>
      <c r="D146" s="436" t="s">
        <v>4</v>
      </c>
      <c r="E146" s="437">
        <v>10.29</v>
      </c>
      <c r="F146" s="438">
        <f>VLOOKUP(B146,'COMP ANL'!A:I,9,0)</f>
        <v>29.080000000000002</v>
      </c>
      <c r="G146" s="439">
        <f>$J$1</f>
        <v>0.2026</v>
      </c>
      <c r="H146" s="438">
        <f>F146*(1+G146)</f>
        <v>34.971607999999996</v>
      </c>
      <c r="I146" s="438">
        <f>ROUND((H146*E146),2)</f>
        <v>359.86</v>
      </c>
      <c r="J146" s="438"/>
    </row>
    <row r="147" spans="1:10" s="364" customFormat="1" x14ac:dyDescent="0.25">
      <c r="A147" s="444" t="s">
        <v>15425</v>
      </c>
      <c r="B147" s="445" t="s">
        <v>0</v>
      </c>
      <c r="C147" s="446" t="s">
        <v>15326</v>
      </c>
      <c r="D147" s="447"/>
      <c r="E147" s="448"/>
      <c r="F147" s="449" t="s">
        <v>0</v>
      </c>
      <c r="G147" s="450"/>
      <c r="H147" s="449"/>
      <c r="I147" s="449"/>
      <c r="J147" s="451"/>
    </row>
    <row r="148" spans="1:10" s="364" customFormat="1" ht="45" x14ac:dyDescent="0.25">
      <c r="A148" s="433" t="s">
        <v>15426</v>
      </c>
      <c r="B148" s="434">
        <v>96531</v>
      </c>
      <c r="C148" s="435" t="s">
        <v>61</v>
      </c>
      <c r="D148" s="436" t="s">
        <v>4</v>
      </c>
      <c r="E148" s="437">
        <v>28.56</v>
      </c>
      <c r="F148" s="438">
        <f>VLOOKUP(B148,'COMP ANL'!A:I,9,0)</f>
        <v>130.02000000000001</v>
      </c>
      <c r="G148" s="439">
        <f>$J$1</f>
        <v>0.2026</v>
      </c>
      <c r="H148" s="438">
        <f>F148*(1+G148)</f>
        <v>156.36205200000001</v>
      </c>
      <c r="I148" s="438">
        <f>ROUND((H148*E148),2)</f>
        <v>4465.7</v>
      </c>
      <c r="J148" s="438"/>
    </row>
    <row r="149" spans="1:10" s="364" customFormat="1" x14ac:dyDescent="0.25">
      <c r="A149" s="444" t="s">
        <v>15427</v>
      </c>
      <c r="B149" s="445" t="s">
        <v>0</v>
      </c>
      <c r="C149" s="446" t="s">
        <v>15328</v>
      </c>
      <c r="D149" s="447"/>
      <c r="E149" s="448"/>
      <c r="F149" s="449" t="s">
        <v>0</v>
      </c>
      <c r="G149" s="450"/>
      <c r="H149" s="449"/>
      <c r="I149" s="449"/>
      <c r="J149" s="451"/>
    </row>
    <row r="150" spans="1:10" s="364" customFormat="1" ht="30" x14ac:dyDescent="0.25">
      <c r="A150" s="433" t="s">
        <v>15428</v>
      </c>
      <c r="B150" s="434">
        <v>96544</v>
      </c>
      <c r="C150" s="435" t="s">
        <v>2557</v>
      </c>
      <c r="D150" s="436" t="s">
        <v>55</v>
      </c>
      <c r="E150" s="437">
        <v>73.5</v>
      </c>
      <c r="F150" s="438">
        <f>VLOOKUP(B150,'COMP ANL'!A:I,9,0)</f>
        <v>19.809999999999999</v>
      </c>
      <c r="G150" s="439">
        <f>$J$1</f>
        <v>0.2026</v>
      </c>
      <c r="H150" s="438">
        <f>F150*(1+G150)</f>
        <v>23.823505999999995</v>
      </c>
      <c r="I150" s="438">
        <f>ROUND((H150*E150),2)</f>
        <v>1751.03</v>
      </c>
      <c r="J150" s="438"/>
    </row>
    <row r="151" spans="1:10" s="364" customFormat="1" x14ac:dyDescent="0.25">
      <c r="A151" s="444" t="s">
        <v>15429</v>
      </c>
      <c r="B151" s="445" t="s">
        <v>0</v>
      </c>
      <c r="C151" s="446" t="s">
        <v>15330</v>
      </c>
      <c r="D151" s="447"/>
      <c r="E151" s="448"/>
      <c r="F151" s="449" t="s">
        <v>0</v>
      </c>
      <c r="G151" s="450"/>
      <c r="H151" s="449"/>
      <c r="I151" s="449"/>
      <c r="J151" s="451"/>
    </row>
    <row r="152" spans="1:10" s="364" customFormat="1" ht="45" x14ac:dyDescent="0.25">
      <c r="A152" s="433" t="s">
        <v>15430</v>
      </c>
      <c r="B152" s="434">
        <v>96557</v>
      </c>
      <c r="C152" s="435" t="s">
        <v>15331</v>
      </c>
      <c r="D152" s="436" t="s">
        <v>24</v>
      </c>
      <c r="E152" s="437">
        <v>4.0599999999999996</v>
      </c>
      <c r="F152" s="438">
        <f>VLOOKUP(B152,'COMP ANL'!A:I,9,0)</f>
        <v>427.7</v>
      </c>
      <c r="G152" s="439">
        <f>$J$1</f>
        <v>0.2026</v>
      </c>
      <c r="H152" s="438">
        <f>F152*(1+G152)</f>
        <v>514.35201999999992</v>
      </c>
      <c r="I152" s="438">
        <f>ROUND((H152*E152),2)</f>
        <v>2088.27</v>
      </c>
      <c r="J152" s="438"/>
    </row>
    <row r="153" spans="1:10" s="364" customFormat="1" x14ac:dyDescent="0.25">
      <c r="A153" s="444" t="s">
        <v>15431</v>
      </c>
      <c r="B153" s="445" t="s">
        <v>0</v>
      </c>
      <c r="C153" s="446" t="s">
        <v>15333</v>
      </c>
      <c r="D153" s="447"/>
      <c r="E153" s="448"/>
      <c r="F153" s="449" t="s">
        <v>0</v>
      </c>
      <c r="G153" s="450"/>
      <c r="H153" s="449"/>
      <c r="I153" s="449"/>
      <c r="J153" s="451"/>
    </row>
    <row r="154" spans="1:10" s="364" customFormat="1" ht="30" x14ac:dyDescent="0.25">
      <c r="A154" s="433" t="s">
        <v>15432</v>
      </c>
      <c r="B154" s="434">
        <v>98557</v>
      </c>
      <c r="C154" s="435" t="s">
        <v>68</v>
      </c>
      <c r="D154" s="436" t="s">
        <v>4</v>
      </c>
      <c r="E154" s="437">
        <v>38.64</v>
      </c>
      <c r="F154" s="438">
        <f>VLOOKUP(B154,'COMP ANL'!A:I,9,0)</f>
        <v>36.019999999999996</v>
      </c>
      <c r="G154" s="439">
        <f>$J$1</f>
        <v>0.2026</v>
      </c>
      <c r="H154" s="438">
        <f>F154*(1+G154)</f>
        <v>43.317651999999988</v>
      </c>
      <c r="I154" s="438">
        <f>ROUND((H154*E154),2)</f>
        <v>1673.79</v>
      </c>
      <c r="J154" s="438"/>
    </row>
    <row r="155" spans="1:10" s="364" customFormat="1" x14ac:dyDescent="0.25">
      <c r="A155" s="452" t="s">
        <v>15433</v>
      </c>
      <c r="B155" s="453" t="s">
        <v>0</v>
      </c>
      <c r="C155" s="454" t="s">
        <v>15434</v>
      </c>
      <c r="D155" s="455"/>
      <c r="E155" s="456"/>
      <c r="F155" s="457" t="s">
        <v>0</v>
      </c>
      <c r="G155" s="458"/>
      <c r="H155" s="457"/>
      <c r="I155" s="457"/>
      <c r="J155" s="365"/>
    </row>
    <row r="156" spans="1:10" s="364" customFormat="1" x14ac:dyDescent="0.25">
      <c r="A156" s="389" t="s">
        <v>15435</v>
      </c>
      <c r="B156" s="387" t="s">
        <v>0</v>
      </c>
      <c r="C156" s="368" t="s">
        <v>17</v>
      </c>
      <c r="D156" s="369"/>
      <c r="E156" s="386"/>
      <c r="F156" s="371" t="s">
        <v>0</v>
      </c>
      <c r="G156" s="388"/>
      <c r="H156" s="371"/>
      <c r="I156" s="371"/>
      <c r="J156" s="375"/>
    </row>
    <row r="157" spans="1:10" s="364" customFormat="1" x14ac:dyDescent="0.25">
      <c r="A157" s="389" t="s">
        <v>15436</v>
      </c>
      <c r="B157" s="387" t="s">
        <v>0</v>
      </c>
      <c r="C157" s="368" t="s">
        <v>15437</v>
      </c>
      <c r="D157" s="369"/>
      <c r="E157" s="386"/>
      <c r="F157" s="371" t="s">
        <v>0</v>
      </c>
      <c r="G157" s="388"/>
      <c r="H157" s="371"/>
      <c r="I157" s="371"/>
      <c r="J157" s="375"/>
    </row>
    <row r="158" spans="1:10" s="364" customFormat="1" x14ac:dyDescent="0.25">
      <c r="A158" s="390" t="s">
        <v>15438</v>
      </c>
      <c r="B158" s="403" t="s">
        <v>0</v>
      </c>
      <c r="C158" s="391" t="s">
        <v>15326</v>
      </c>
      <c r="D158" s="392"/>
      <c r="E158" s="393"/>
      <c r="F158" s="404" t="s">
        <v>0</v>
      </c>
      <c r="G158" s="405"/>
      <c r="H158" s="404"/>
      <c r="I158" s="404"/>
      <c r="J158" s="366"/>
    </row>
    <row r="159" spans="1:10" s="364" customFormat="1" ht="45" x14ac:dyDescent="0.25">
      <c r="A159" s="433" t="s">
        <v>156</v>
      </c>
      <c r="B159" s="434">
        <v>92263</v>
      </c>
      <c r="C159" s="435" t="s">
        <v>15439</v>
      </c>
      <c r="D159" s="436" t="s">
        <v>4</v>
      </c>
      <c r="E159" s="437">
        <v>720.03</v>
      </c>
      <c r="F159" s="438">
        <f>VLOOKUP(B159,'COMP ANL'!A:I,9,0)</f>
        <v>161.93</v>
      </c>
      <c r="G159" s="439">
        <f>$J$1</f>
        <v>0.2026</v>
      </c>
      <c r="H159" s="438">
        <f>F159*(1+G159)</f>
        <v>194.73701799999998</v>
      </c>
      <c r="I159" s="438">
        <f>ROUND((H159*E159),2)</f>
        <v>140216.5</v>
      </c>
      <c r="J159" s="438"/>
    </row>
    <row r="160" spans="1:10" s="364" customFormat="1" x14ac:dyDescent="0.25">
      <c r="A160" s="444" t="s">
        <v>15440</v>
      </c>
      <c r="B160" s="445" t="s">
        <v>0</v>
      </c>
      <c r="C160" s="446" t="s">
        <v>15328</v>
      </c>
      <c r="D160" s="447"/>
      <c r="E160" s="448"/>
      <c r="F160" s="449" t="s">
        <v>0</v>
      </c>
      <c r="G160" s="450"/>
      <c r="H160" s="449"/>
      <c r="I160" s="449"/>
      <c r="J160" s="451"/>
    </row>
    <row r="161" spans="1:10" s="364" customFormat="1" ht="60" x14ac:dyDescent="0.25">
      <c r="A161" s="440" t="s">
        <v>157</v>
      </c>
      <c r="B161" s="441">
        <v>92759</v>
      </c>
      <c r="C161" s="135" t="s">
        <v>2489</v>
      </c>
      <c r="D161" s="136" t="s">
        <v>55</v>
      </c>
      <c r="E161" s="442">
        <v>1186.5999999999999</v>
      </c>
      <c r="F161" s="138">
        <f>VLOOKUP(B161,'COMP ANL'!A:I,9,0)</f>
        <v>18.179999999999996</v>
      </c>
      <c r="G161" s="443">
        <f t="shared" ref="G161:G164" si="33">$J$1</f>
        <v>0.2026</v>
      </c>
      <c r="H161" s="138">
        <f t="shared" ref="H161:H164" si="34">F161*(1+G161)</f>
        <v>21.863267999999994</v>
      </c>
      <c r="I161" s="138">
        <f t="shared" ref="I161:I164" si="35">ROUND((H161*E161),2)</f>
        <v>25942.95</v>
      </c>
      <c r="J161" s="138"/>
    </row>
    <row r="162" spans="1:10" s="364" customFormat="1" ht="60" x14ac:dyDescent="0.25">
      <c r="A162" s="140" t="s">
        <v>158</v>
      </c>
      <c r="B162" s="344">
        <v>92762</v>
      </c>
      <c r="C162" s="104" t="s">
        <v>2492</v>
      </c>
      <c r="D162" s="105" t="s">
        <v>55</v>
      </c>
      <c r="E162" s="345">
        <v>2297.3000000000002</v>
      </c>
      <c r="F162" s="107">
        <f>VLOOKUP(B162,'COMP ANL'!A:I,9,0)</f>
        <v>15.6</v>
      </c>
      <c r="G162" s="314">
        <f t="shared" si="33"/>
        <v>0.2026</v>
      </c>
      <c r="H162" s="107">
        <f t="shared" si="34"/>
        <v>18.760559999999998</v>
      </c>
      <c r="I162" s="107">
        <f t="shared" si="35"/>
        <v>43098.63</v>
      </c>
      <c r="J162" s="107"/>
    </row>
    <row r="163" spans="1:10" s="364" customFormat="1" ht="60" x14ac:dyDescent="0.25">
      <c r="A163" s="140" t="s">
        <v>159</v>
      </c>
      <c r="B163" s="344">
        <v>92763</v>
      </c>
      <c r="C163" s="104" t="s">
        <v>2493</v>
      </c>
      <c r="D163" s="105" t="s">
        <v>55</v>
      </c>
      <c r="E163" s="345">
        <v>355.9</v>
      </c>
      <c r="F163" s="107">
        <f>VLOOKUP(B163,'COMP ANL'!A:I,9,0)</f>
        <v>13.27</v>
      </c>
      <c r="G163" s="314">
        <f t="shared" si="33"/>
        <v>0.2026</v>
      </c>
      <c r="H163" s="107">
        <f t="shared" si="34"/>
        <v>15.958501999999998</v>
      </c>
      <c r="I163" s="107">
        <f t="shared" si="35"/>
        <v>5679.63</v>
      </c>
      <c r="J163" s="107"/>
    </row>
    <row r="164" spans="1:10" s="364" customFormat="1" ht="60" x14ac:dyDescent="0.25">
      <c r="A164" s="346" t="s">
        <v>160</v>
      </c>
      <c r="B164" s="431">
        <v>92764</v>
      </c>
      <c r="C164" s="99" t="s">
        <v>2494</v>
      </c>
      <c r="D164" s="100" t="s">
        <v>55</v>
      </c>
      <c r="E164" s="432">
        <v>790.7</v>
      </c>
      <c r="F164" s="102">
        <f>VLOOKUP(B164,'COMP ANL'!A:I,9,0)</f>
        <v>12.819999999999999</v>
      </c>
      <c r="G164" s="146">
        <f t="shared" si="33"/>
        <v>0.2026</v>
      </c>
      <c r="H164" s="102">
        <f t="shared" si="34"/>
        <v>15.417331999999996</v>
      </c>
      <c r="I164" s="102">
        <f t="shared" si="35"/>
        <v>12190.48</v>
      </c>
      <c r="J164" s="102"/>
    </row>
    <row r="165" spans="1:10" s="364" customFormat="1" x14ac:dyDescent="0.25">
      <c r="A165" s="444" t="s">
        <v>15441</v>
      </c>
      <c r="B165" s="445" t="s">
        <v>0</v>
      </c>
      <c r="C165" s="446" t="s">
        <v>15330</v>
      </c>
      <c r="D165" s="447"/>
      <c r="E165" s="448"/>
      <c r="F165" s="449" t="s">
        <v>0</v>
      </c>
      <c r="G165" s="450"/>
      <c r="H165" s="449"/>
      <c r="I165" s="449"/>
      <c r="J165" s="451"/>
    </row>
    <row r="166" spans="1:10" s="364" customFormat="1" x14ac:dyDescent="0.25">
      <c r="A166" s="440" t="s">
        <v>162</v>
      </c>
      <c r="B166" s="441" t="s">
        <v>161</v>
      </c>
      <c r="C166" s="135" t="s">
        <v>15442</v>
      </c>
      <c r="D166" s="136" t="s">
        <v>24</v>
      </c>
      <c r="E166" s="442">
        <v>40.76</v>
      </c>
      <c r="F166" s="138">
        <f>VLOOKUP(B166,'COMP ANL'!A:I,9,0)</f>
        <v>305.91000000000003</v>
      </c>
      <c r="G166" s="443">
        <f t="shared" ref="G166:G167" si="36">$J$1</f>
        <v>0.2026</v>
      </c>
      <c r="H166" s="138">
        <f t="shared" ref="H166:H167" si="37">F166*(1+G166)</f>
        <v>367.88736599999999</v>
      </c>
      <c r="I166" s="138">
        <f t="shared" ref="I166:I167" si="38">ROUND((H166*E166),2)</f>
        <v>14995.09</v>
      </c>
      <c r="J166" s="138"/>
    </row>
    <row r="167" spans="1:10" s="364" customFormat="1" ht="30" x14ac:dyDescent="0.25">
      <c r="A167" s="346" t="s">
        <v>164</v>
      </c>
      <c r="B167" s="431">
        <v>92874</v>
      </c>
      <c r="C167" s="99" t="s">
        <v>163</v>
      </c>
      <c r="D167" s="100" t="s">
        <v>24</v>
      </c>
      <c r="E167" s="432">
        <v>40.76</v>
      </c>
      <c r="F167" s="102">
        <f>VLOOKUP(B167,'COMP ANL'!A:I,9,0)</f>
        <v>30.59</v>
      </c>
      <c r="G167" s="146">
        <f t="shared" si="36"/>
        <v>0.2026</v>
      </c>
      <c r="H167" s="102">
        <f t="shared" si="37"/>
        <v>36.787533999999994</v>
      </c>
      <c r="I167" s="102">
        <f t="shared" si="38"/>
        <v>1499.46</v>
      </c>
      <c r="J167" s="102"/>
    </row>
    <row r="168" spans="1:10" s="364" customFormat="1" x14ac:dyDescent="0.25">
      <c r="A168" s="452" t="s">
        <v>15443</v>
      </c>
      <c r="B168" s="453" t="s">
        <v>0</v>
      </c>
      <c r="C168" s="454" t="s">
        <v>15444</v>
      </c>
      <c r="D168" s="455"/>
      <c r="E168" s="456"/>
      <c r="F168" s="457" t="s">
        <v>0</v>
      </c>
      <c r="G168" s="458"/>
      <c r="H168" s="457"/>
      <c r="I168" s="457"/>
      <c r="J168" s="365"/>
    </row>
    <row r="169" spans="1:10" s="364" customFormat="1" x14ac:dyDescent="0.25">
      <c r="A169" s="390" t="s">
        <v>15445</v>
      </c>
      <c r="B169" s="403" t="s">
        <v>0</v>
      </c>
      <c r="C169" s="391" t="s">
        <v>15326</v>
      </c>
      <c r="D169" s="392"/>
      <c r="E169" s="393"/>
      <c r="F169" s="404" t="s">
        <v>0</v>
      </c>
      <c r="G169" s="405"/>
      <c r="H169" s="404"/>
      <c r="I169" s="404"/>
      <c r="J169" s="366"/>
    </row>
    <row r="170" spans="1:10" s="364" customFormat="1" ht="30" x14ac:dyDescent="0.25">
      <c r="A170" s="433" t="s">
        <v>165</v>
      </c>
      <c r="B170" s="434">
        <v>92265</v>
      </c>
      <c r="C170" s="435" t="s">
        <v>15446</v>
      </c>
      <c r="D170" s="436" t="s">
        <v>4</v>
      </c>
      <c r="E170" s="437">
        <v>1024.73</v>
      </c>
      <c r="F170" s="438">
        <f>VLOOKUP(B170,'COMP ANL'!A:I,9,0)</f>
        <v>118.63</v>
      </c>
      <c r="G170" s="439">
        <f>$J$1</f>
        <v>0.2026</v>
      </c>
      <c r="H170" s="438">
        <f>F170*(1+G170)</f>
        <v>142.66443799999999</v>
      </c>
      <c r="I170" s="438">
        <f>ROUND((H170*E170),2)</f>
        <v>146192.53</v>
      </c>
      <c r="J170" s="438"/>
    </row>
    <row r="171" spans="1:10" s="364" customFormat="1" x14ac:dyDescent="0.25">
      <c r="A171" s="444" t="s">
        <v>15447</v>
      </c>
      <c r="B171" s="445" t="s">
        <v>0</v>
      </c>
      <c r="C171" s="446" t="s">
        <v>15328</v>
      </c>
      <c r="D171" s="447"/>
      <c r="E171" s="448"/>
      <c r="F171" s="449" t="s">
        <v>0</v>
      </c>
      <c r="G171" s="450"/>
      <c r="H171" s="449"/>
      <c r="I171" s="449"/>
      <c r="J171" s="451"/>
    </row>
    <row r="172" spans="1:10" s="364" customFormat="1" ht="60" x14ac:dyDescent="0.25">
      <c r="A172" s="440" t="s">
        <v>166</v>
      </c>
      <c r="B172" s="441">
        <v>92759</v>
      </c>
      <c r="C172" s="135" t="s">
        <v>2489</v>
      </c>
      <c r="D172" s="136" t="s">
        <v>55</v>
      </c>
      <c r="E172" s="442">
        <v>804.6</v>
      </c>
      <c r="F172" s="138">
        <f>VLOOKUP(B172,'COMP ANL'!A:I,9,0)</f>
        <v>18.179999999999996</v>
      </c>
      <c r="G172" s="443">
        <f t="shared" ref="G172:G176" si="39">$J$1</f>
        <v>0.2026</v>
      </c>
      <c r="H172" s="138">
        <f t="shared" ref="H172:H176" si="40">F172*(1+G172)</f>
        <v>21.863267999999994</v>
      </c>
      <c r="I172" s="138">
        <f t="shared" ref="I172:I176" si="41">ROUND((H172*E172),2)</f>
        <v>17591.189999999999</v>
      </c>
      <c r="J172" s="138"/>
    </row>
    <row r="173" spans="1:10" s="364" customFormat="1" ht="60" x14ac:dyDescent="0.25">
      <c r="A173" s="140" t="s">
        <v>167</v>
      </c>
      <c r="B173" s="344">
        <v>92760</v>
      </c>
      <c r="C173" s="104" t="s">
        <v>2490</v>
      </c>
      <c r="D173" s="105" t="s">
        <v>55</v>
      </c>
      <c r="E173" s="345">
        <v>6.3</v>
      </c>
      <c r="F173" s="107">
        <f>VLOOKUP(B173,'COMP ANL'!A:I,9,0)</f>
        <v>17.809999999999999</v>
      </c>
      <c r="G173" s="314">
        <f t="shared" si="39"/>
        <v>0.2026</v>
      </c>
      <c r="H173" s="107">
        <f t="shared" si="40"/>
        <v>21.418305999999998</v>
      </c>
      <c r="I173" s="107">
        <f t="shared" si="41"/>
        <v>134.94</v>
      </c>
      <c r="J173" s="107"/>
    </row>
    <row r="174" spans="1:10" s="364" customFormat="1" ht="60" x14ac:dyDescent="0.25">
      <c r="A174" s="140" t="s">
        <v>168</v>
      </c>
      <c r="B174" s="344">
        <v>92761</v>
      </c>
      <c r="C174" s="104" t="s">
        <v>2491</v>
      </c>
      <c r="D174" s="105" t="s">
        <v>55</v>
      </c>
      <c r="E174" s="345">
        <v>1327.4</v>
      </c>
      <c r="F174" s="107">
        <f>VLOOKUP(B174,'COMP ANL'!A:I,9,0)</f>
        <v>17.2</v>
      </c>
      <c r="G174" s="314">
        <f t="shared" si="39"/>
        <v>0.2026</v>
      </c>
      <c r="H174" s="107">
        <f t="shared" si="40"/>
        <v>20.684719999999999</v>
      </c>
      <c r="I174" s="107">
        <f t="shared" si="41"/>
        <v>27456.9</v>
      </c>
      <c r="J174" s="107"/>
    </row>
    <row r="175" spans="1:10" s="364" customFormat="1" ht="60" x14ac:dyDescent="0.25">
      <c r="A175" s="140" t="s">
        <v>169</v>
      </c>
      <c r="B175" s="344">
        <v>92762</v>
      </c>
      <c r="C175" s="104" t="s">
        <v>2492</v>
      </c>
      <c r="D175" s="105" t="s">
        <v>55</v>
      </c>
      <c r="E175" s="345">
        <v>1015.3</v>
      </c>
      <c r="F175" s="107">
        <f>VLOOKUP(B175,'COMP ANL'!A:I,9,0)</f>
        <v>15.6</v>
      </c>
      <c r="G175" s="314">
        <f t="shared" si="39"/>
        <v>0.2026</v>
      </c>
      <c r="H175" s="107">
        <f t="shared" si="40"/>
        <v>18.760559999999998</v>
      </c>
      <c r="I175" s="107">
        <f t="shared" si="41"/>
        <v>19047.599999999999</v>
      </c>
      <c r="J175" s="107"/>
    </row>
    <row r="176" spans="1:10" s="364" customFormat="1" ht="60" x14ac:dyDescent="0.25">
      <c r="A176" s="346" t="s">
        <v>170</v>
      </c>
      <c r="B176" s="431">
        <v>92763</v>
      </c>
      <c r="C176" s="99" t="s">
        <v>2493</v>
      </c>
      <c r="D176" s="100" t="s">
        <v>55</v>
      </c>
      <c r="E176" s="432">
        <v>144.19999999999999</v>
      </c>
      <c r="F176" s="102">
        <f>VLOOKUP(B176,'COMP ANL'!A:I,9,0)</f>
        <v>13.27</v>
      </c>
      <c r="G176" s="146">
        <f t="shared" si="39"/>
        <v>0.2026</v>
      </c>
      <c r="H176" s="102">
        <f t="shared" si="40"/>
        <v>15.958501999999998</v>
      </c>
      <c r="I176" s="102">
        <f t="shared" si="41"/>
        <v>2301.2199999999998</v>
      </c>
      <c r="J176" s="102"/>
    </row>
    <row r="177" spans="1:10" s="364" customFormat="1" x14ac:dyDescent="0.25">
      <c r="A177" s="444" t="s">
        <v>15448</v>
      </c>
      <c r="B177" s="445" t="s">
        <v>0</v>
      </c>
      <c r="C177" s="446" t="s">
        <v>15330</v>
      </c>
      <c r="D177" s="447"/>
      <c r="E177" s="448"/>
      <c r="F177" s="449" t="s">
        <v>0</v>
      </c>
      <c r="G177" s="450"/>
      <c r="H177" s="449"/>
      <c r="I177" s="449"/>
      <c r="J177" s="451"/>
    </row>
    <row r="178" spans="1:10" s="364" customFormat="1" x14ac:dyDescent="0.25">
      <c r="A178" s="440" t="s">
        <v>171</v>
      </c>
      <c r="B178" s="441" t="s">
        <v>161</v>
      </c>
      <c r="C178" s="135" t="s">
        <v>15442</v>
      </c>
      <c r="D178" s="136" t="s">
        <v>24</v>
      </c>
      <c r="E178" s="442">
        <v>57.66</v>
      </c>
      <c r="F178" s="138">
        <f>VLOOKUP(B178,'COMP ANL'!A:I,9,0)</f>
        <v>305.91000000000003</v>
      </c>
      <c r="G178" s="443">
        <f t="shared" ref="G178:G179" si="42">$J$1</f>
        <v>0.2026</v>
      </c>
      <c r="H178" s="138">
        <f t="shared" ref="H178:H179" si="43">F178*(1+G178)</f>
        <v>367.88736599999999</v>
      </c>
      <c r="I178" s="138">
        <f t="shared" ref="I178:I179" si="44">ROUND((H178*E178),2)</f>
        <v>21212.39</v>
      </c>
      <c r="J178" s="138"/>
    </row>
    <row r="179" spans="1:10" s="364" customFormat="1" ht="30" x14ac:dyDescent="0.25">
      <c r="A179" s="346" t="s">
        <v>172</v>
      </c>
      <c r="B179" s="431">
        <v>92874</v>
      </c>
      <c r="C179" s="99" t="s">
        <v>163</v>
      </c>
      <c r="D179" s="100" t="s">
        <v>24</v>
      </c>
      <c r="E179" s="432">
        <v>57.66</v>
      </c>
      <c r="F179" s="102">
        <f>VLOOKUP(B179,'COMP ANL'!A:I,9,0)</f>
        <v>30.59</v>
      </c>
      <c r="G179" s="146">
        <f t="shared" si="42"/>
        <v>0.2026</v>
      </c>
      <c r="H179" s="102">
        <f t="shared" si="43"/>
        <v>36.787533999999994</v>
      </c>
      <c r="I179" s="102">
        <f t="shared" si="44"/>
        <v>2121.17</v>
      </c>
      <c r="J179" s="102"/>
    </row>
    <row r="180" spans="1:10" s="364" customFormat="1" x14ac:dyDescent="0.25">
      <c r="A180" s="452" t="s">
        <v>15449</v>
      </c>
      <c r="B180" s="453" t="s">
        <v>0</v>
      </c>
      <c r="C180" s="454" t="s">
        <v>81</v>
      </c>
      <c r="D180" s="455"/>
      <c r="E180" s="456"/>
      <c r="F180" s="457" t="s">
        <v>0</v>
      </c>
      <c r="G180" s="458"/>
      <c r="H180" s="457"/>
      <c r="I180" s="457"/>
      <c r="J180" s="365"/>
    </row>
    <row r="181" spans="1:10" s="364" customFormat="1" x14ac:dyDescent="0.25">
      <c r="A181" s="389" t="s">
        <v>15450</v>
      </c>
      <c r="B181" s="387" t="s">
        <v>0</v>
      </c>
      <c r="C181" s="368" t="s">
        <v>15437</v>
      </c>
      <c r="D181" s="369"/>
      <c r="E181" s="386"/>
      <c r="F181" s="371" t="s">
        <v>0</v>
      </c>
      <c r="G181" s="388"/>
      <c r="H181" s="371"/>
      <c r="I181" s="371"/>
      <c r="J181" s="375"/>
    </row>
    <row r="182" spans="1:10" s="364" customFormat="1" x14ac:dyDescent="0.25">
      <c r="A182" s="390" t="s">
        <v>15451</v>
      </c>
      <c r="B182" s="403" t="s">
        <v>0</v>
      </c>
      <c r="C182" s="391" t="s">
        <v>15326</v>
      </c>
      <c r="D182" s="392"/>
      <c r="E182" s="393"/>
      <c r="F182" s="404" t="s">
        <v>0</v>
      </c>
      <c r="G182" s="405"/>
      <c r="H182" s="404"/>
      <c r="I182" s="404"/>
      <c r="J182" s="366"/>
    </row>
    <row r="183" spans="1:10" s="364" customFormat="1" ht="45" x14ac:dyDescent="0.25">
      <c r="A183" s="433" t="s">
        <v>173</v>
      </c>
      <c r="B183" s="434">
        <v>92263</v>
      </c>
      <c r="C183" s="435" t="s">
        <v>15439</v>
      </c>
      <c r="D183" s="436" t="s">
        <v>4</v>
      </c>
      <c r="E183" s="437">
        <v>90.35</v>
      </c>
      <c r="F183" s="438">
        <f>VLOOKUP(B183,'COMP ANL'!A:I,9,0)</f>
        <v>161.93</v>
      </c>
      <c r="G183" s="439">
        <f>$J$1</f>
        <v>0.2026</v>
      </c>
      <c r="H183" s="438">
        <f>F183*(1+G183)</f>
        <v>194.73701799999998</v>
      </c>
      <c r="I183" s="438">
        <f>ROUND((H183*E183),2)</f>
        <v>17594.490000000002</v>
      </c>
      <c r="J183" s="438"/>
    </row>
    <row r="184" spans="1:10" s="364" customFormat="1" x14ac:dyDescent="0.25">
      <c r="A184" s="444" t="s">
        <v>15452</v>
      </c>
      <c r="B184" s="445" t="s">
        <v>0</v>
      </c>
      <c r="C184" s="446" t="s">
        <v>15328</v>
      </c>
      <c r="D184" s="447"/>
      <c r="E184" s="448"/>
      <c r="F184" s="449" t="s">
        <v>0</v>
      </c>
      <c r="G184" s="450"/>
      <c r="H184" s="449"/>
      <c r="I184" s="449"/>
      <c r="J184" s="451"/>
    </row>
    <row r="185" spans="1:10" s="364" customFormat="1" ht="45" x14ac:dyDescent="0.25">
      <c r="A185" s="440" t="s">
        <v>174</v>
      </c>
      <c r="B185" s="441">
        <v>92775</v>
      </c>
      <c r="C185" s="135" t="s">
        <v>2505</v>
      </c>
      <c r="D185" s="136" t="s">
        <v>55</v>
      </c>
      <c r="E185" s="442">
        <v>140.1</v>
      </c>
      <c r="F185" s="138">
        <f>VLOOKUP(B185,'COMP ANL'!A:I,9,0)</f>
        <v>20.859999999999996</v>
      </c>
      <c r="G185" s="443">
        <f t="shared" ref="G185:G187" si="45">$J$1</f>
        <v>0.2026</v>
      </c>
      <c r="H185" s="138">
        <f t="shared" ref="H185:H187" si="46">F185*(1+G185)</f>
        <v>25.086235999999992</v>
      </c>
      <c r="I185" s="138">
        <f t="shared" ref="I185:I187" si="47">ROUND((H185*E185),2)</f>
        <v>3514.58</v>
      </c>
      <c r="J185" s="138"/>
    </row>
    <row r="186" spans="1:10" s="364" customFormat="1" ht="45" x14ac:dyDescent="0.25">
      <c r="A186" s="140" t="s">
        <v>175</v>
      </c>
      <c r="B186" s="344">
        <v>92778</v>
      </c>
      <c r="C186" s="104" t="s">
        <v>2508</v>
      </c>
      <c r="D186" s="105" t="s">
        <v>55</v>
      </c>
      <c r="E186" s="345">
        <v>313.7</v>
      </c>
      <c r="F186" s="107">
        <f>VLOOKUP(B186,'COMP ANL'!A:I,9,0)</f>
        <v>16.749999999999996</v>
      </c>
      <c r="G186" s="314">
        <f t="shared" si="45"/>
        <v>0.2026</v>
      </c>
      <c r="H186" s="107">
        <f t="shared" si="46"/>
        <v>20.143549999999994</v>
      </c>
      <c r="I186" s="107">
        <f t="shared" si="47"/>
        <v>6319.03</v>
      </c>
      <c r="J186" s="107"/>
    </row>
    <row r="187" spans="1:10" s="364" customFormat="1" ht="45" x14ac:dyDescent="0.25">
      <c r="A187" s="346" t="s">
        <v>11978</v>
      </c>
      <c r="B187" s="431">
        <v>92779</v>
      </c>
      <c r="C187" s="99" t="s">
        <v>2509</v>
      </c>
      <c r="D187" s="100" t="s">
        <v>55</v>
      </c>
      <c r="E187" s="432">
        <v>314.7</v>
      </c>
      <c r="F187" s="102">
        <f>VLOOKUP(B187,'COMP ANL'!A:I,9,0)</f>
        <v>14.110000000000001</v>
      </c>
      <c r="G187" s="146">
        <f t="shared" si="45"/>
        <v>0.2026</v>
      </c>
      <c r="H187" s="102">
        <f t="shared" si="46"/>
        <v>16.968685999999998</v>
      </c>
      <c r="I187" s="102">
        <f t="shared" si="47"/>
        <v>5340.05</v>
      </c>
      <c r="J187" s="102"/>
    </row>
    <row r="188" spans="1:10" s="364" customFormat="1" x14ac:dyDescent="0.25">
      <c r="A188" s="444" t="s">
        <v>15453</v>
      </c>
      <c r="B188" s="445" t="s">
        <v>0</v>
      </c>
      <c r="C188" s="446" t="s">
        <v>15330</v>
      </c>
      <c r="D188" s="447"/>
      <c r="E188" s="448"/>
      <c r="F188" s="449" t="s">
        <v>0</v>
      </c>
      <c r="G188" s="450"/>
      <c r="H188" s="449"/>
      <c r="I188" s="449"/>
      <c r="J188" s="451"/>
    </row>
    <row r="189" spans="1:10" s="364" customFormat="1" x14ac:dyDescent="0.25">
      <c r="A189" s="440" t="s">
        <v>176</v>
      </c>
      <c r="B189" s="441" t="s">
        <v>161</v>
      </c>
      <c r="C189" s="135" t="s">
        <v>15442</v>
      </c>
      <c r="D189" s="136" t="s">
        <v>24</v>
      </c>
      <c r="E189" s="442">
        <v>5.21</v>
      </c>
      <c r="F189" s="138">
        <f>VLOOKUP(B189,'COMP ANL'!A:I,9,0)</f>
        <v>305.91000000000003</v>
      </c>
      <c r="G189" s="443">
        <f t="shared" ref="G189:G190" si="48">$J$1</f>
        <v>0.2026</v>
      </c>
      <c r="H189" s="138">
        <f t="shared" ref="H189:H190" si="49">F189*(1+G189)</f>
        <v>367.88736599999999</v>
      </c>
      <c r="I189" s="138">
        <f t="shared" ref="I189:I190" si="50">ROUND((H189*E189),2)</f>
        <v>1916.69</v>
      </c>
      <c r="J189" s="138"/>
    </row>
    <row r="190" spans="1:10" s="364" customFormat="1" ht="30" x14ac:dyDescent="0.25">
      <c r="A190" s="346" t="s">
        <v>177</v>
      </c>
      <c r="B190" s="431">
        <v>92874</v>
      </c>
      <c r="C190" s="99" t="s">
        <v>163</v>
      </c>
      <c r="D190" s="100" t="s">
        <v>24</v>
      </c>
      <c r="E190" s="432">
        <v>5.21</v>
      </c>
      <c r="F190" s="102">
        <f>VLOOKUP(B190,'COMP ANL'!A:I,9,0)</f>
        <v>30.59</v>
      </c>
      <c r="G190" s="146">
        <f t="shared" si="48"/>
        <v>0.2026</v>
      </c>
      <c r="H190" s="102">
        <f t="shared" si="49"/>
        <v>36.787533999999994</v>
      </c>
      <c r="I190" s="102">
        <f t="shared" si="50"/>
        <v>191.66</v>
      </c>
      <c r="J190" s="102"/>
    </row>
    <row r="191" spans="1:10" s="364" customFormat="1" x14ac:dyDescent="0.25">
      <c r="A191" s="452" t="s">
        <v>15454</v>
      </c>
      <c r="B191" s="453" t="s">
        <v>0</v>
      </c>
      <c r="C191" s="454" t="s">
        <v>15455</v>
      </c>
      <c r="D191" s="455"/>
      <c r="E191" s="456"/>
      <c r="F191" s="457" t="s">
        <v>0</v>
      </c>
      <c r="G191" s="458"/>
      <c r="H191" s="457"/>
      <c r="I191" s="457"/>
      <c r="J191" s="365"/>
    </row>
    <row r="192" spans="1:10" s="364" customFormat="1" x14ac:dyDescent="0.25">
      <c r="A192" s="390" t="s">
        <v>15456</v>
      </c>
      <c r="B192" s="403" t="s">
        <v>0</v>
      </c>
      <c r="C192" s="391" t="s">
        <v>15326</v>
      </c>
      <c r="D192" s="392"/>
      <c r="E192" s="393"/>
      <c r="F192" s="404" t="s">
        <v>0</v>
      </c>
      <c r="G192" s="405"/>
      <c r="H192" s="404"/>
      <c r="I192" s="404"/>
      <c r="J192" s="366"/>
    </row>
    <row r="193" spans="1:10" s="364" customFormat="1" ht="30" x14ac:dyDescent="0.25">
      <c r="A193" s="433" t="s">
        <v>178</v>
      </c>
      <c r="B193" s="434">
        <v>92265</v>
      </c>
      <c r="C193" s="435" t="s">
        <v>15446</v>
      </c>
      <c r="D193" s="436" t="s">
        <v>4</v>
      </c>
      <c r="E193" s="437">
        <v>46.37</v>
      </c>
      <c r="F193" s="438">
        <f>VLOOKUP(B193,'COMP ANL'!A:I,9,0)</f>
        <v>118.63</v>
      </c>
      <c r="G193" s="439">
        <f>$J$1</f>
        <v>0.2026</v>
      </c>
      <c r="H193" s="438">
        <f>F193*(1+G193)</f>
        <v>142.66443799999999</v>
      </c>
      <c r="I193" s="438">
        <f>ROUND((H193*E193),2)</f>
        <v>6615.35</v>
      </c>
      <c r="J193" s="438"/>
    </row>
    <row r="194" spans="1:10" s="364" customFormat="1" x14ac:dyDescent="0.25">
      <c r="A194" s="444" t="s">
        <v>15457</v>
      </c>
      <c r="B194" s="445" t="s">
        <v>0</v>
      </c>
      <c r="C194" s="446" t="s">
        <v>15328</v>
      </c>
      <c r="D194" s="447"/>
      <c r="E194" s="448"/>
      <c r="F194" s="449" t="s">
        <v>0</v>
      </c>
      <c r="G194" s="450"/>
      <c r="H194" s="449"/>
      <c r="I194" s="449"/>
      <c r="J194" s="451"/>
    </row>
    <row r="195" spans="1:10" s="364" customFormat="1" ht="45" x14ac:dyDescent="0.25">
      <c r="A195" s="440" t="s">
        <v>179</v>
      </c>
      <c r="B195" s="441">
        <v>92775</v>
      </c>
      <c r="C195" s="135" t="s">
        <v>2505</v>
      </c>
      <c r="D195" s="136" t="s">
        <v>55</v>
      </c>
      <c r="E195" s="442">
        <v>32.200000000000003</v>
      </c>
      <c r="F195" s="138">
        <f>VLOOKUP(B195,'COMP ANL'!A:I,9,0)</f>
        <v>20.859999999999996</v>
      </c>
      <c r="G195" s="443">
        <f t="shared" ref="G195:G200" si="51">$J$1</f>
        <v>0.2026</v>
      </c>
      <c r="H195" s="138">
        <f t="shared" ref="H195:H200" si="52">F195*(1+G195)</f>
        <v>25.086235999999992</v>
      </c>
      <c r="I195" s="138">
        <f t="shared" ref="I195:I200" si="53">ROUND((H195*E195),2)</f>
        <v>807.78</v>
      </c>
      <c r="J195" s="138"/>
    </row>
    <row r="196" spans="1:10" s="364" customFormat="1" ht="45" x14ac:dyDescent="0.25">
      <c r="A196" s="140" t="s">
        <v>180</v>
      </c>
      <c r="B196" s="344">
        <v>92776</v>
      </c>
      <c r="C196" s="104" t="s">
        <v>2506</v>
      </c>
      <c r="D196" s="105" t="s">
        <v>55</v>
      </c>
      <c r="E196" s="345">
        <v>38.4</v>
      </c>
      <c r="F196" s="107">
        <f>VLOOKUP(B196,'COMP ANL'!A:I,9,0)</f>
        <v>19.859999999999996</v>
      </c>
      <c r="G196" s="314">
        <f t="shared" si="51"/>
        <v>0.2026</v>
      </c>
      <c r="H196" s="107">
        <f t="shared" si="52"/>
        <v>23.883635999999992</v>
      </c>
      <c r="I196" s="107">
        <f t="shared" si="53"/>
        <v>917.13</v>
      </c>
      <c r="J196" s="107"/>
    </row>
    <row r="197" spans="1:10" s="364" customFormat="1" ht="45" x14ac:dyDescent="0.25">
      <c r="A197" s="140" t="s">
        <v>181</v>
      </c>
      <c r="B197" s="344">
        <v>92777</v>
      </c>
      <c r="C197" s="104" t="s">
        <v>2507</v>
      </c>
      <c r="D197" s="105" t="s">
        <v>55</v>
      </c>
      <c r="E197" s="345">
        <v>67.599999999999994</v>
      </c>
      <c r="F197" s="107">
        <f>VLOOKUP(B197,'COMP ANL'!A:I,9,0)</f>
        <v>18.72</v>
      </c>
      <c r="G197" s="314">
        <f t="shared" si="51"/>
        <v>0.2026</v>
      </c>
      <c r="H197" s="107">
        <f t="shared" si="52"/>
        <v>22.512671999999995</v>
      </c>
      <c r="I197" s="107">
        <f t="shared" si="53"/>
        <v>1521.86</v>
      </c>
      <c r="J197" s="107"/>
    </row>
    <row r="198" spans="1:10" s="364" customFormat="1" ht="45" x14ac:dyDescent="0.25">
      <c r="A198" s="140" t="s">
        <v>182</v>
      </c>
      <c r="B198" s="344">
        <v>92778</v>
      </c>
      <c r="C198" s="104" t="s">
        <v>2508</v>
      </c>
      <c r="D198" s="105" t="s">
        <v>55</v>
      </c>
      <c r="E198" s="345">
        <v>28.9</v>
      </c>
      <c r="F198" s="107">
        <f>VLOOKUP(B198,'COMP ANL'!A:I,9,0)</f>
        <v>16.749999999999996</v>
      </c>
      <c r="G198" s="314">
        <f t="shared" si="51"/>
        <v>0.2026</v>
      </c>
      <c r="H198" s="107">
        <f t="shared" si="52"/>
        <v>20.143549999999994</v>
      </c>
      <c r="I198" s="107">
        <f t="shared" si="53"/>
        <v>582.15</v>
      </c>
      <c r="J198" s="107"/>
    </row>
    <row r="199" spans="1:10" s="364" customFormat="1" ht="45" x14ac:dyDescent="0.25">
      <c r="A199" s="140" t="s">
        <v>183</v>
      </c>
      <c r="B199" s="344">
        <v>92779</v>
      </c>
      <c r="C199" s="104" t="s">
        <v>2509</v>
      </c>
      <c r="D199" s="105" t="s">
        <v>55</v>
      </c>
      <c r="E199" s="345">
        <v>32.4</v>
      </c>
      <c r="F199" s="107">
        <f>VLOOKUP(B199,'COMP ANL'!A:I,9,0)</f>
        <v>14.110000000000001</v>
      </c>
      <c r="G199" s="314">
        <f t="shared" si="51"/>
        <v>0.2026</v>
      </c>
      <c r="H199" s="107">
        <f t="shared" si="52"/>
        <v>16.968685999999998</v>
      </c>
      <c r="I199" s="107">
        <f t="shared" si="53"/>
        <v>549.79</v>
      </c>
      <c r="J199" s="107"/>
    </row>
    <row r="200" spans="1:10" s="364" customFormat="1" ht="45" x14ac:dyDescent="0.25">
      <c r="A200" s="346" t="s">
        <v>184</v>
      </c>
      <c r="B200" s="431">
        <v>92780</v>
      </c>
      <c r="C200" s="99" t="s">
        <v>2510</v>
      </c>
      <c r="D200" s="100" t="s">
        <v>55</v>
      </c>
      <c r="E200" s="432">
        <v>39.1</v>
      </c>
      <c r="F200" s="102">
        <f>VLOOKUP(B200,'COMP ANL'!A:I,9,0)</f>
        <v>13.389999999999999</v>
      </c>
      <c r="G200" s="146">
        <f t="shared" si="51"/>
        <v>0.2026</v>
      </c>
      <c r="H200" s="102">
        <f t="shared" si="52"/>
        <v>16.102813999999999</v>
      </c>
      <c r="I200" s="102">
        <f t="shared" si="53"/>
        <v>629.62</v>
      </c>
      <c r="J200" s="102"/>
    </row>
    <row r="201" spans="1:10" s="364" customFormat="1" x14ac:dyDescent="0.25">
      <c r="A201" s="444" t="s">
        <v>15458</v>
      </c>
      <c r="B201" s="445" t="s">
        <v>0</v>
      </c>
      <c r="C201" s="446" t="s">
        <v>15330</v>
      </c>
      <c r="D201" s="447"/>
      <c r="E201" s="448"/>
      <c r="F201" s="449" t="s">
        <v>0</v>
      </c>
      <c r="G201" s="450"/>
      <c r="H201" s="449"/>
      <c r="I201" s="449"/>
      <c r="J201" s="451"/>
    </row>
    <row r="202" spans="1:10" s="364" customFormat="1" x14ac:dyDescent="0.25">
      <c r="A202" s="440" t="s">
        <v>185</v>
      </c>
      <c r="B202" s="441" t="s">
        <v>161</v>
      </c>
      <c r="C202" s="135" t="s">
        <v>15442</v>
      </c>
      <c r="D202" s="136" t="s">
        <v>24</v>
      </c>
      <c r="E202" s="442">
        <v>2.96</v>
      </c>
      <c r="F202" s="138">
        <f>VLOOKUP(B202,'COMP ANL'!A:I,9,0)</f>
        <v>305.91000000000003</v>
      </c>
      <c r="G202" s="443">
        <f t="shared" ref="G202:G203" si="54">$J$1</f>
        <v>0.2026</v>
      </c>
      <c r="H202" s="138">
        <f t="shared" ref="H202:H203" si="55">F202*(1+G202)</f>
        <v>367.88736599999999</v>
      </c>
      <c r="I202" s="138">
        <f t="shared" ref="I202:I203" si="56">ROUND((H202*E202),2)</f>
        <v>1088.95</v>
      </c>
      <c r="J202" s="138"/>
    </row>
    <row r="203" spans="1:10" s="364" customFormat="1" ht="30" x14ac:dyDescent="0.25">
      <c r="A203" s="346" t="s">
        <v>186</v>
      </c>
      <c r="B203" s="431">
        <v>92874</v>
      </c>
      <c r="C203" s="99" t="s">
        <v>163</v>
      </c>
      <c r="D203" s="100" t="s">
        <v>24</v>
      </c>
      <c r="E203" s="432">
        <v>2.96</v>
      </c>
      <c r="F203" s="102">
        <f>VLOOKUP(B203,'COMP ANL'!A:I,9,0)</f>
        <v>30.59</v>
      </c>
      <c r="G203" s="146">
        <f t="shared" si="54"/>
        <v>0.2026</v>
      </c>
      <c r="H203" s="102">
        <f t="shared" si="55"/>
        <v>36.787533999999994</v>
      </c>
      <c r="I203" s="102">
        <f t="shared" si="56"/>
        <v>108.89</v>
      </c>
      <c r="J203" s="102"/>
    </row>
    <row r="204" spans="1:10" s="364" customFormat="1" x14ac:dyDescent="0.25">
      <c r="A204" s="444" t="s">
        <v>15459</v>
      </c>
      <c r="B204" s="445" t="s">
        <v>0</v>
      </c>
      <c r="C204" s="446" t="s">
        <v>15333</v>
      </c>
      <c r="D204" s="447"/>
      <c r="E204" s="448"/>
      <c r="F204" s="449" t="s">
        <v>0</v>
      </c>
      <c r="G204" s="450"/>
      <c r="H204" s="449"/>
      <c r="I204" s="449"/>
      <c r="J204" s="451"/>
    </row>
    <row r="205" spans="1:10" s="364" customFormat="1" ht="30" x14ac:dyDescent="0.25">
      <c r="A205" s="433" t="s">
        <v>187</v>
      </c>
      <c r="B205" s="434">
        <v>98557</v>
      </c>
      <c r="C205" s="435" t="s">
        <v>68</v>
      </c>
      <c r="D205" s="436" t="s">
        <v>4</v>
      </c>
      <c r="E205" s="437">
        <v>18.52</v>
      </c>
      <c r="F205" s="438">
        <f>VLOOKUP(B205,'COMP ANL'!A:I,9,0)</f>
        <v>36.019999999999996</v>
      </c>
      <c r="G205" s="439">
        <f>$J$1</f>
        <v>0.2026</v>
      </c>
      <c r="H205" s="438">
        <f>F205*(1+G205)</f>
        <v>43.317651999999988</v>
      </c>
      <c r="I205" s="438">
        <f>ROUND((H205*E205),2)</f>
        <v>802.24</v>
      </c>
      <c r="J205" s="438"/>
    </row>
    <row r="206" spans="1:10" s="364" customFormat="1" x14ac:dyDescent="0.25">
      <c r="A206" s="452" t="s">
        <v>15460</v>
      </c>
      <c r="B206" s="453" t="s">
        <v>0</v>
      </c>
      <c r="C206" s="454" t="s">
        <v>15461</v>
      </c>
      <c r="D206" s="455"/>
      <c r="E206" s="456"/>
      <c r="F206" s="457" t="s">
        <v>0</v>
      </c>
      <c r="G206" s="458"/>
      <c r="H206" s="457"/>
      <c r="I206" s="457"/>
      <c r="J206" s="365"/>
    </row>
    <row r="207" spans="1:10" s="364" customFormat="1" x14ac:dyDescent="0.25">
      <c r="A207" s="390" t="s">
        <v>15462</v>
      </c>
      <c r="B207" s="403" t="s">
        <v>0</v>
      </c>
      <c r="C207" s="391" t="s">
        <v>15326</v>
      </c>
      <c r="D207" s="392"/>
      <c r="E207" s="393"/>
      <c r="F207" s="404" t="s">
        <v>0</v>
      </c>
      <c r="G207" s="405"/>
      <c r="H207" s="404"/>
      <c r="I207" s="404"/>
      <c r="J207" s="366"/>
    </row>
    <row r="208" spans="1:10" s="364" customFormat="1" ht="45" x14ac:dyDescent="0.25">
      <c r="A208" s="433" t="s">
        <v>189</v>
      </c>
      <c r="B208" s="434">
        <v>91005</v>
      </c>
      <c r="C208" s="435" t="s">
        <v>188</v>
      </c>
      <c r="D208" s="436" t="s">
        <v>4</v>
      </c>
      <c r="E208" s="437">
        <v>159.91999999999999</v>
      </c>
      <c r="F208" s="438">
        <f>VLOOKUP(B208,'COMP ANL'!A:I,9,0)</f>
        <v>18.309999999999995</v>
      </c>
      <c r="G208" s="439">
        <f>$J$1</f>
        <v>0.2026</v>
      </c>
      <c r="H208" s="438">
        <f>F208*(1+G208)</f>
        <v>22.019605999999992</v>
      </c>
      <c r="I208" s="438">
        <f>ROUND((H208*E208),2)</f>
        <v>3521.38</v>
      </c>
      <c r="J208" s="438"/>
    </row>
    <row r="209" spans="1:10" s="364" customFormat="1" x14ac:dyDescent="0.25">
      <c r="A209" s="444" t="s">
        <v>15463</v>
      </c>
      <c r="B209" s="445" t="s">
        <v>0</v>
      </c>
      <c r="C209" s="446" t="s">
        <v>15328</v>
      </c>
      <c r="D209" s="447"/>
      <c r="E209" s="448"/>
      <c r="F209" s="449" t="s">
        <v>0</v>
      </c>
      <c r="G209" s="450"/>
      <c r="H209" s="449"/>
      <c r="I209" s="449"/>
      <c r="J209" s="451"/>
    </row>
    <row r="210" spans="1:10" s="364" customFormat="1" ht="45" x14ac:dyDescent="0.25">
      <c r="A210" s="440" t="s">
        <v>190</v>
      </c>
      <c r="B210" s="441">
        <v>92915</v>
      </c>
      <c r="C210" s="135" t="s">
        <v>2544</v>
      </c>
      <c r="D210" s="136" t="s">
        <v>55</v>
      </c>
      <c r="E210" s="442">
        <v>11.4</v>
      </c>
      <c r="F210" s="138">
        <f>VLOOKUP(B210,'COMP ANL'!A:I,9,0)</f>
        <v>19.519999999999996</v>
      </c>
      <c r="G210" s="443">
        <f t="shared" ref="G210:G214" si="57">$J$1</f>
        <v>0.2026</v>
      </c>
      <c r="H210" s="138">
        <f t="shared" ref="H210:H214" si="58">F210*(1+G210)</f>
        <v>23.474751999999992</v>
      </c>
      <c r="I210" s="138">
        <f t="shared" ref="I210:I214" si="59">ROUND((H210*E210),2)</f>
        <v>267.61</v>
      </c>
      <c r="J210" s="138"/>
    </row>
    <row r="211" spans="1:10" s="364" customFormat="1" ht="45" x14ac:dyDescent="0.25">
      <c r="A211" s="140" t="s">
        <v>191</v>
      </c>
      <c r="B211" s="344">
        <v>92916</v>
      </c>
      <c r="C211" s="104" t="s">
        <v>2545</v>
      </c>
      <c r="D211" s="105" t="s">
        <v>55</v>
      </c>
      <c r="E211" s="345">
        <v>348.1</v>
      </c>
      <c r="F211" s="107">
        <f>VLOOKUP(B211,'COMP ANL'!A:I,9,0)</f>
        <v>18.84</v>
      </c>
      <c r="G211" s="314">
        <f t="shared" si="57"/>
        <v>0.2026</v>
      </c>
      <c r="H211" s="107">
        <f t="shared" si="58"/>
        <v>22.656983999999998</v>
      </c>
      <c r="I211" s="107">
        <f t="shared" si="59"/>
        <v>7886.9</v>
      </c>
      <c r="J211" s="107"/>
    </row>
    <row r="212" spans="1:10" s="364" customFormat="1" ht="45" x14ac:dyDescent="0.25">
      <c r="A212" s="140" t="s">
        <v>192</v>
      </c>
      <c r="B212" s="344">
        <v>92917</v>
      </c>
      <c r="C212" s="104" t="s">
        <v>2546</v>
      </c>
      <c r="D212" s="105" t="s">
        <v>55</v>
      </c>
      <c r="E212" s="345">
        <v>757.7</v>
      </c>
      <c r="F212" s="107">
        <f>VLOOKUP(B212,'COMP ANL'!A:I,9,0)</f>
        <v>17.959999999999997</v>
      </c>
      <c r="G212" s="314">
        <f t="shared" si="57"/>
        <v>0.2026</v>
      </c>
      <c r="H212" s="107">
        <f t="shared" si="58"/>
        <v>21.598695999999993</v>
      </c>
      <c r="I212" s="107">
        <f t="shared" si="59"/>
        <v>16365.33</v>
      </c>
      <c r="J212" s="107"/>
    </row>
    <row r="213" spans="1:10" s="364" customFormat="1" ht="45" x14ac:dyDescent="0.25">
      <c r="A213" s="140" t="s">
        <v>193</v>
      </c>
      <c r="B213" s="344">
        <v>92919</v>
      </c>
      <c r="C213" s="104" t="s">
        <v>2547</v>
      </c>
      <c r="D213" s="105" t="s">
        <v>55</v>
      </c>
      <c r="E213" s="345">
        <v>268.3</v>
      </c>
      <c r="F213" s="107">
        <f>VLOOKUP(B213,'COMP ANL'!A:I,9,0)</f>
        <v>16.18</v>
      </c>
      <c r="G213" s="314">
        <f t="shared" si="57"/>
        <v>0.2026</v>
      </c>
      <c r="H213" s="107">
        <f t="shared" si="58"/>
        <v>19.458067999999997</v>
      </c>
      <c r="I213" s="107">
        <f t="shared" si="59"/>
        <v>5220.6000000000004</v>
      </c>
      <c r="J213" s="107"/>
    </row>
    <row r="214" spans="1:10" s="364" customFormat="1" ht="45" x14ac:dyDescent="0.25">
      <c r="A214" s="346" t="s">
        <v>12093</v>
      </c>
      <c r="B214" s="431">
        <v>92921</v>
      </c>
      <c r="C214" s="99" t="s">
        <v>2548</v>
      </c>
      <c r="D214" s="100" t="s">
        <v>55</v>
      </c>
      <c r="E214" s="432">
        <v>5.9</v>
      </c>
      <c r="F214" s="102">
        <f>VLOOKUP(B214,'COMP ANL'!A:I,9,0)</f>
        <v>13.69</v>
      </c>
      <c r="G214" s="146">
        <f t="shared" si="57"/>
        <v>0.2026</v>
      </c>
      <c r="H214" s="102">
        <f t="shared" si="58"/>
        <v>16.463593999999997</v>
      </c>
      <c r="I214" s="102">
        <f t="shared" si="59"/>
        <v>97.14</v>
      </c>
      <c r="J214" s="102"/>
    </row>
    <row r="215" spans="1:10" s="364" customFormat="1" x14ac:dyDescent="0.25">
      <c r="A215" s="444" t="s">
        <v>15464</v>
      </c>
      <c r="B215" s="445" t="s">
        <v>0</v>
      </c>
      <c r="C215" s="446" t="s">
        <v>15330</v>
      </c>
      <c r="D215" s="447"/>
      <c r="E215" s="448"/>
      <c r="F215" s="449" t="s">
        <v>0</v>
      </c>
      <c r="G215" s="450"/>
      <c r="H215" s="449"/>
      <c r="I215" s="449"/>
      <c r="J215" s="451"/>
    </row>
    <row r="216" spans="1:10" s="364" customFormat="1" x14ac:dyDescent="0.25">
      <c r="A216" s="440" t="s">
        <v>194</v>
      </c>
      <c r="B216" s="441" t="s">
        <v>161</v>
      </c>
      <c r="C216" s="135" t="s">
        <v>15442</v>
      </c>
      <c r="D216" s="136" t="s">
        <v>24</v>
      </c>
      <c r="E216" s="442">
        <v>12.81</v>
      </c>
      <c r="F216" s="138">
        <f>VLOOKUP(B216,'COMP ANL'!A:I,9,0)</f>
        <v>305.91000000000003</v>
      </c>
      <c r="G216" s="443">
        <f t="shared" ref="G216:G217" si="60">$J$1</f>
        <v>0.2026</v>
      </c>
      <c r="H216" s="138">
        <f t="shared" ref="H216:H217" si="61">F216*(1+G216)</f>
        <v>367.88736599999999</v>
      </c>
      <c r="I216" s="138">
        <f t="shared" ref="I216:I217" si="62">ROUND((H216*E216),2)</f>
        <v>4712.6400000000003</v>
      </c>
      <c r="J216" s="138"/>
    </row>
    <row r="217" spans="1:10" s="364" customFormat="1" ht="30" x14ac:dyDescent="0.25">
      <c r="A217" s="346" t="s">
        <v>195</v>
      </c>
      <c r="B217" s="431">
        <v>92874</v>
      </c>
      <c r="C217" s="99" t="s">
        <v>163</v>
      </c>
      <c r="D217" s="100" t="s">
        <v>24</v>
      </c>
      <c r="E217" s="432">
        <v>12.81</v>
      </c>
      <c r="F217" s="102">
        <f>VLOOKUP(B217,'COMP ANL'!A:I,9,0)</f>
        <v>30.59</v>
      </c>
      <c r="G217" s="146">
        <f t="shared" si="60"/>
        <v>0.2026</v>
      </c>
      <c r="H217" s="102">
        <f t="shared" si="61"/>
        <v>36.787533999999994</v>
      </c>
      <c r="I217" s="102">
        <f t="shared" si="62"/>
        <v>471.25</v>
      </c>
      <c r="J217" s="102"/>
    </row>
    <row r="218" spans="1:10" s="364" customFormat="1" x14ac:dyDescent="0.25">
      <c r="A218" s="444" t="s">
        <v>15465</v>
      </c>
      <c r="B218" s="445" t="s">
        <v>0</v>
      </c>
      <c r="C218" s="446" t="s">
        <v>15466</v>
      </c>
      <c r="D218" s="447"/>
      <c r="E218" s="448"/>
      <c r="F218" s="449" t="s">
        <v>0</v>
      </c>
      <c r="G218" s="450"/>
      <c r="H218" s="449"/>
      <c r="I218" s="449"/>
      <c r="J218" s="451"/>
    </row>
    <row r="219" spans="1:10" s="364" customFormat="1" ht="30" x14ac:dyDescent="0.25">
      <c r="A219" s="433" t="s">
        <v>197</v>
      </c>
      <c r="B219" s="434">
        <v>98555</v>
      </c>
      <c r="C219" s="435" t="s">
        <v>196</v>
      </c>
      <c r="D219" s="436" t="s">
        <v>4</v>
      </c>
      <c r="E219" s="437">
        <v>159.96</v>
      </c>
      <c r="F219" s="438">
        <f>VLOOKUP(B219,'COMP ANL'!A:I,9,0)</f>
        <v>25.72</v>
      </c>
      <c r="G219" s="439">
        <f>$J$1</f>
        <v>0.2026</v>
      </c>
      <c r="H219" s="438">
        <f>F219*(1+G219)</f>
        <v>30.930871999999997</v>
      </c>
      <c r="I219" s="438">
        <f>ROUND((H219*E219),2)</f>
        <v>4947.7</v>
      </c>
      <c r="J219" s="438"/>
    </row>
    <row r="220" spans="1:10" s="364" customFormat="1" x14ac:dyDescent="0.25">
      <c r="A220" s="452" t="s">
        <v>15467</v>
      </c>
      <c r="B220" s="453" t="s">
        <v>0</v>
      </c>
      <c r="C220" s="454" t="s">
        <v>102</v>
      </c>
      <c r="D220" s="455"/>
      <c r="E220" s="456"/>
      <c r="F220" s="457" t="s">
        <v>0</v>
      </c>
      <c r="G220" s="458"/>
      <c r="H220" s="457"/>
      <c r="I220" s="457"/>
      <c r="J220" s="365"/>
    </row>
    <row r="221" spans="1:10" s="364" customFormat="1" x14ac:dyDescent="0.25">
      <c r="A221" s="389" t="s">
        <v>15468</v>
      </c>
      <c r="B221" s="387" t="s">
        <v>0</v>
      </c>
      <c r="C221" s="368" t="s">
        <v>15437</v>
      </c>
      <c r="D221" s="369"/>
      <c r="E221" s="386"/>
      <c r="F221" s="371" t="s">
        <v>0</v>
      </c>
      <c r="G221" s="388"/>
      <c r="H221" s="371"/>
      <c r="I221" s="371"/>
      <c r="J221" s="375"/>
    </row>
    <row r="222" spans="1:10" s="364" customFormat="1" x14ac:dyDescent="0.25">
      <c r="A222" s="390" t="s">
        <v>15469</v>
      </c>
      <c r="B222" s="403" t="s">
        <v>0</v>
      </c>
      <c r="C222" s="391" t="s">
        <v>15326</v>
      </c>
      <c r="D222" s="392"/>
      <c r="E222" s="393"/>
      <c r="F222" s="404" t="s">
        <v>0</v>
      </c>
      <c r="G222" s="405"/>
      <c r="H222" s="404"/>
      <c r="I222" s="404"/>
      <c r="J222" s="366"/>
    </row>
    <row r="223" spans="1:10" s="364" customFormat="1" ht="45" x14ac:dyDescent="0.25">
      <c r="A223" s="433" t="s">
        <v>198</v>
      </c>
      <c r="B223" s="434">
        <v>92263</v>
      </c>
      <c r="C223" s="435" t="s">
        <v>15439</v>
      </c>
      <c r="D223" s="436" t="s">
        <v>4</v>
      </c>
      <c r="E223" s="437">
        <v>84.23</v>
      </c>
      <c r="F223" s="438">
        <f>VLOOKUP(B223,'COMP ANL'!A:I,9,0)</f>
        <v>161.93</v>
      </c>
      <c r="G223" s="439">
        <f>$J$1</f>
        <v>0.2026</v>
      </c>
      <c r="H223" s="438">
        <f>F223*(1+G223)</f>
        <v>194.73701799999998</v>
      </c>
      <c r="I223" s="438">
        <f>ROUND((H223*E223),2)</f>
        <v>16402.7</v>
      </c>
      <c r="J223" s="438"/>
    </row>
    <row r="224" spans="1:10" s="364" customFormat="1" x14ac:dyDescent="0.25">
      <c r="A224" s="444" t="s">
        <v>15470</v>
      </c>
      <c r="B224" s="445" t="s">
        <v>0</v>
      </c>
      <c r="C224" s="446" t="s">
        <v>15328</v>
      </c>
      <c r="D224" s="447"/>
      <c r="E224" s="448"/>
      <c r="F224" s="449" t="s">
        <v>0</v>
      </c>
      <c r="G224" s="450"/>
      <c r="H224" s="449"/>
      <c r="I224" s="449"/>
      <c r="J224" s="451"/>
    </row>
    <row r="225" spans="1:10" s="364" customFormat="1" ht="45" x14ac:dyDescent="0.25">
      <c r="A225" s="440" t="s">
        <v>199</v>
      </c>
      <c r="B225" s="441">
        <v>92775</v>
      </c>
      <c r="C225" s="135" t="s">
        <v>2505</v>
      </c>
      <c r="D225" s="136" t="s">
        <v>55</v>
      </c>
      <c r="E225" s="442">
        <v>28.2</v>
      </c>
      <c r="F225" s="138">
        <f>VLOOKUP(B225,'COMP ANL'!A:I,9,0)</f>
        <v>20.859999999999996</v>
      </c>
      <c r="G225" s="443">
        <f t="shared" ref="G225:G226" si="63">$J$1</f>
        <v>0.2026</v>
      </c>
      <c r="H225" s="138">
        <f t="shared" ref="H225:H226" si="64">F225*(1+G225)</f>
        <v>25.086235999999992</v>
      </c>
      <c r="I225" s="138">
        <f t="shared" ref="I225:I226" si="65">ROUND((H225*E225),2)</f>
        <v>707.43</v>
      </c>
      <c r="J225" s="138"/>
    </row>
    <row r="226" spans="1:10" s="364" customFormat="1" ht="45" x14ac:dyDescent="0.25">
      <c r="A226" s="346" t="s">
        <v>200</v>
      </c>
      <c r="B226" s="431">
        <v>92778</v>
      </c>
      <c r="C226" s="99" t="s">
        <v>2508</v>
      </c>
      <c r="D226" s="100" t="s">
        <v>55</v>
      </c>
      <c r="E226" s="432">
        <v>67.400000000000006</v>
      </c>
      <c r="F226" s="102">
        <f>VLOOKUP(B226,'COMP ANL'!A:I,9,0)</f>
        <v>16.749999999999996</v>
      </c>
      <c r="G226" s="146">
        <f t="shared" si="63"/>
        <v>0.2026</v>
      </c>
      <c r="H226" s="102">
        <f t="shared" si="64"/>
        <v>20.143549999999994</v>
      </c>
      <c r="I226" s="102">
        <f t="shared" si="65"/>
        <v>1357.68</v>
      </c>
      <c r="J226" s="102"/>
    </row>
    <row r="227" spans="1:10" s="364" customFormat="1" x14ac:dyDescent="0.25">
      <c r="A227" s="444" t="s">
        <v>15471</v>
      </c>
      <c r="B227" s="445" t="s">
        <v>0</v>
      </c>
      <c r="C227" s="446" t="s">
        <v>15330</v>
      </c>
      <c r="D227" s="447"/>
      <c r="E227" s="448"/>
      <c r="F227" s="449" t="s">
        <v>0</v>
      </c>
      <c r="G227" s="450"/>
      <c r="H227" s="449"/>
      <c r="I227" s="449"/>
      <c r="J227" s="451"/>
    </row>
    <row r="228" spans="1:10" s="364" customFormat="1" x14ac:dyDescent="0.25">
      <c r="A228" s="440" t="s">
        <v>201</v>
      </c>
      <c r="B228" s="441" t="s">
        <v>161</v>
      </c>
      <c r="C228" s="135" t="s">
        <v>15442</v>
      </c>
      <c r="D228" s="136" t="s">
        <v>24</v>
      </c>
      <c r="E228" s="442">
        <v>4.7699999999999996</v>
      </c>
      <c r="F228" s="138">
        <f>VLOOKUP(B228,'COMP ANL'!A:I,9,0)</f>
        <v>305.91000000000003</v>
      </c>
      <c r="G228" s="443">
        <f t="shared" ref="G228:G229" si="66">$J$1</f>
        <v>0.2026</v>
      </c>
      <c r="H228" s="138">
        <f t="shared" ref="H228:H229" si="67">F228*(1+G228)</f>
        <v>367.88736599999999</v>
      </c>
      <c r="I228" s="138">
        <f t="shared" ref="I228:I229" si="68">ROUND((H228*E228),2)</f>
        <v>1754.82</v>
      </c>
      <c r="J228" s="138"/>
    </row>
    <row r="229" spans="1:10" s="364" customFormat="1" ht="30" x14ac:dyDescent="0.25">
      <c r="A229" s="346" t="s">
        <v>202</v>
      </c>
      <c r="B229" s="431">
        <v>92874</v>
      </c>
      <c r="C229" s="99" t="s">
        <v>163</v>
      </c>
      <c r="D229" s="100" t="s">
        <v>24</v>
      </c>
      <c r="E229" s="432">
        <v>4.7699999999999996</v>
      </c>
      <c r="F229" s="102">
        <f>VLOOKUP(B229,'COMP ANL'!A:I,9,0)</f>
        <v>30.59</v>
      </c>
      <c r="G229" s="146">
        <f t="shared" si="66"/>
        <v>0.2026</v>
      </c>
      <c r="H229" s="102">
        <f t="shared" si="67"/>
        <v>36.787533999999994</v>
      </c>
      <c r="I229" s="102">
        <f t="shared" si="68"/>
        <v>175.48</v>
      </c>
      <c r="J229" s="102"/>
    </row>
    <row r="230" spans="1:10" s="364" customFormat="1" x14ac:dyDescent="0.25">
      <c r="A230" s="452" t="s">
        <v>15472</v>
      </c>
      <c r="B230" s="453" t="s">
        <v>0</v>
      </c>
      <c r="C230" s="454" t="s">
        <v>15455</v>
      </c>
      <c r="D230" s="455"/>
      <c r="E230" s="456"/>
      <c r="F230" s="457" t="s">
        <v>0</v>
      </c>
      <c r="G230" s="458"/>
      <c r="H230" s="457"/>
      <c r="I230" s="457"/>
      <c r="J230" s="365"/>
    </row>
    <row r="231" spans="1:10" s="364" customFormat="1" x14ac:dyDescent="0.25">
      <c r="A231" s="390" t="s">
        <v>15473</v>
      </c>
      <c r="B231" s="403" t="s">
        <v>0</v>
      </c>
      <c r="C231" s="391" t="s">
        <v>15326</v>
      </c>
      <c r="D231" s="392"/>
      <c r="E231" s="393"/>
      <c r="F231" s="404" t="s">
        <v>0</v>
      </c>
      <c r="G231" s="405"/>
      <c r="H231" s="404"/>
      <c r="I231" s="404"/>
      <c r="J231" s="366"/>
    </row>
    <row r="232" spans="1:10" s="364" customFormat="1" ht="30" x14ac:dyDescent="0.25">
      <c r="A232" s="433" t="s">
        <v>203</v>
      </c>
      <c r="B232" s="434">
        <v>92265</v>
      </c>
      <c r="C232" s="435" t="s">
        <v>15446</v>
      </c>
      <c r="D232" s="436" t="s">
        <v>4</v>
      </c>
      <c r="E232" s="437">
        <v>69.13</v>
      </c>
      <c r="F232" s="438">
        <f>VLOOKUP(B232,'COMP ANL'!A:I,9,0)</f>
        <v>118.63</v>
      </c>
      <c r="G232" s="439">
        <f>$J$1</f>
        <v>0.2026</v>
      </c>
      <c r="H232" s="438">
        <f>F232*(1+G232)</f>
        <v>142.66443799999999</v>
      </c>
      <c r="I232" s="438">
        <f>ROUND((H232*E232),2)</f>
        <v>9862.39</v>
      </c>
      <c r="J232" s="438"/>
    </row>
    <row r="233" spans="1:10" s="364" customFormat="1" x14ac:dyDescent="0.25">
      <c r="A233" s="444" t="s">
        <v>15474</v>
      </c>
      <c r="B233" s="445" t="s">
        <v>0</v>
      </c>
      <c r="C233" s="446" t="s">
        <v>15328</v>
      </c>
      <c r="D233" s="447"/>
      <c r="E233" s="448"/>
      <c r="F233" s="449" t="s">
        <v>0</v>
      </c>
      <c r="G233" s="450"/>
      <c r="H233" s="449"/>
      <c r="I233" s="449"/>
      <c r="J233" s="451"/>
    </row>
    <row r="234" spans="1:10" s="364" customFormat="1" ht="45" x14ac:dyDescent="0.25">
      <c r="A234" s="440" t="s">
        <v>204</v>
      </c>
      <c r="B234" s="441">
        <v>92775</v>
      </c>
      <c r="C234" s="135" t="s">
        <v>2505</v>
      </c>
      <c r="D234" s="136" t="s">
        <v>55</v>
      </c>
      <c r="E234" s="442">
        <v>65.7</v>
      </c>
      <c r="F234" s="138">
        <f>VLOOKUP(B234,'COMP ANL'!A:I,9,0)</f>
        <v>20.859999999999996</v>
      </c>
      <c r="G234" s="443">
        <f t="shared" ref="G234:G236" si="69">$J$1</f>
        <v>0.2026</v>
      </c>
      <c r="H234" s="138">
        <f t="shared" ref="H234:H236" si="70">F234*(1+G234)</f>
        <v>25.086235999999992</v>
      </c>
      <c r="I234" s="138">
        <f t="shared" ref="I234:I236" si="71">ROUND((H234*E234),2)</f>
        <v>1648.17</v>
      </c>
      <c r="J234" s="138"/>
    </row>
    <row r="235" spans="1:10" s="364" customFormat="1" ht="45" x14ac:dyDescent="0.25">
      <c r="A235" s="140" t="s">
        <v>205</v>
      </c>
      <c r="B235" s="344">
        <v>92778</v>
      </c>
      <c r="C235" s="104" t="s">
        <v>2508</v>
      </c>
      <c r="D235" s="105" t="s">
        <v>55</v>
      </c>
      <c r="E235" s="345">
        <v>106.6</v>
      </c>
      <c r="F235" s="107">
        <f>VLOOKUP(B235,'COMP ANL'!A:I,9,0)</f>
        <v>16.749999999999996</v>
      </c>
      <c r="G235" s="314">
        <f t="shared" si="69"/>
        <v>0.2026</v>
      </c>
      <c r="H235" s="107">
        <f t="shared" si="70"/>
        <v>20.143549999999994</v>
      </c>
      <c r="I235" s="107">
        <f t="shared" si="71"/>
        <v>2147.3000000000002</v>
      </c>
      <c r="J235" s="107"/>
    </row>
    <row r="236" spans="1:10" s="364" customFormat="1" ht="45" x14ac:dyDescent="0.25">
      <c r="A236" s="346" t="s">
        <v>206</v>
      </c>
      <c r="B236" s="431">
        <v>92779</v>
      </c>
      <c r="C236" s="99" t="s">
        <v>2509</v>
      </c>
      <c r="D236" s="100" t="s">
        <v>55</v>
      </c>
      <c r="E236" s="432">
        <v>68.7</v>
      </c>
      <c r="F236" s="102">
        <f>VLOOKUP(B236,'COMP ANL'!A:I,9,0)</f>
        <v>14.110000000000001</v>
      </c>
      <c r="G236" s="146">
        <f t="shared" si="69"/>
        <v>0.2026</v>
      </c>
      <c r="H236" s="102">
        <f t="shared" si="70"/>
        <v>16.968685999999998</v>
      </c>
      <c r="I236" s="102">
        <f t="shared" si="71"/>
        <v>1165.75</v>
      </c>
      <c r="J236" s="102"/>
    </row>
    <row r="237" spans="1:10" s="364" customFormat="1" x14ac:dyDescent="0.25">
      <c r="A237" s="444" t="s">
        <v>15475</v>
      </c>
      <c r="B237" s="445" t="s">
        <v>0</v>
      </c>
      <c r="C237" s="446" t="s">
        <v>15330</v>
      </c>
      <c r="D237" s="447"/>
      <c r="E237" s="448"/>
      <c r="F237" s="449" t="s">
        <v>0</v>
      </c>
      <c r="G237" s="450"/>
      <c r="H237" s="449"/>
      <c r="I237" s="449"/>
      <c r="J237" s="451"/>
    </row>
    <row r="238" spans="1:10" s="364" customFormat="1" x14ac:dyDescent="0.25">
      <c r="A238" s="440" t="s">
        <v>207</v>
      </c>
      <c r="B238" s="441" t="s">
        <v>161</v>
      </c>
      <c r="C238" s="135" t="s">
        <v>15442</v>
      </c>
      <c r="D238" s="136" t="s">
        <v>24</v>
      </c>
      <c r="E238" s="442">
        <v>4.34</v>
      </c>
      <c r="F238" s="138">
        <f>VLOOKUP(B238,'COMP ANL'!A:I,9,0)</f>
        <v>305.91000000000003</v>
      </c>
      <c r="G238" s="443">
        <f t="shared" ref="G238:G239" si="72">$J$1</f>
        <v>0.2026</v>
      </c>
      <c r="H238" s="138">
        <f t="shared" ref="H238:H239" si="73">F238*(1+G238)</f>
        <v>367.88736599999999</v>
      </c>
      <c r="I238" s="138">
        <f t="shared" ref="I238:I239" si="74">ROUND((H238*E238),2)</f>
        <v>1596.63</v>
      </c>
      <c r="J238" s="138"/>
    </row>
    <row r="239" spans="1:10" s="364" customFormat="1" ht="30" x14ac:dyDescent="0.25">
      <c r="A239" s="346" t="s">
        <v>208</v>
      </c>
      <c r="B239" s="431">
        <v>92874</v>
      </c>
      <c r="C239" s="99" t="s">
        <v>163</v>
      </c>
      <c r="D239" s="100" t="s">
        <v>24</v>
      </c>
      <c r="E239" s="432">
        <v>4.34</v>
      </c>
      <c r="F239" s="102">
        <f>VLOOKUP(B239,'COMP ANL'!A:I,9,0)</f>
        <v>30.59</v>
      </c>
      <c r="G239" s="146">
        <f t="shared" si="72"/>
        <v>0.2026</v>
      </c>
      <c r="H239" s="102">
        <f t="shared" si="73"/>
        <v>36.787533999999994</v>
      </c>
      <c r="I239" s="102">
        <f t="shared" si="74"/>
        <v>159.66</v>
      </c>
      <c r="J239" s="102"/>
    </row>
    <row r="240" spans="1:10" s="364" customFormat="1" ht="30" x14ac:dyDescent="0.25">
      <c r="A240" s="452" t="s">
        <v>15476</v>
      </c>
      <c r="B240" s="453" t="s">
        <v>0</v>
      </c>
      <c r="C240" s="454" t="s">
        <v>15477</v>
      </c>
      <c r="D240" s="455"/>
      <c r="E240" s="456"/>
      <c r="F240" s="457" t="s">
        <v>0</v>
      </c>
      <c r="G240" s="458"/>
      <c r="H240" s="457"/>
      <c r="I240" s="457"/>
      <c r="J240" s="365"/>
    </row>
    <row r="241" spans="1:10" s="364" customFormat="1" x14ac:dyDescent="0.25">
      <c r="A241" s="390" t="s">
        <v>15478</v>
      </c>
      <c r="B241" s="403" t="s">
        <v>0</v>
      </c>
      <c r="C241" s="391" t="s">
        <v>15328</v>
      </c>
      <c r="D241" s="392"/>
      <c r="E241" s="393"/>
      <c r="F241" s="404" t="s">
        <v>0</v>
      </c>
      <c r="G241" s="405"/>
      <c r="H241" s="404"/>
      <c r="I241" s="404"/>
      <c r="J241" s="366"/>
    </row>
    <row r="242" spans="1:10" s="364" customFormat="1" ht="45" x14ac:dyDescent="0.25">
      <c r="A242" s="440" t="s">
        <v>209</v>
      </c>
      <c r="B242" s="441">
        <v>92785</v>
      </c>
      <c r="C242" s="135" t="s">
        <v>2515</v>
      </c>
      <c r="D242" s="136" t="s">
        <v>55</v>
      </c>
      <c r="E242" s="442">
        <v>230.7</v>
      </c>
      <c r="F242" s="138">
        <f>VLOOKUP(B242,'COMP ANL'!A:I,9,0)</f>
        <v>18.189999999999998</v>
      </c>
      <c r="G242" s="443">
        <f t="shared" ref="G242:G246" si="75">$J$1</f>
        <v>0.2026</v>
      </c>
      <c r="H242" s="138">
        <f t="shared" ref="H242:H246" si="76">F242*(1+G242)</f>
        <v>21.875293999999997</v>
      </c>
      <c r="I242" s="138">
        <f t="shared" ref="I242:I246" si="77">ROUND((H242*E242),2)</f>
        <v>5046.63</v>
      </c>
      <c r="J242" s="138"/>
    </row>
    <row r="243" spans="1:10" s="364" customFormat="1" ht="45" x14ac:dyDescent="0.25">
      <c r="A243" s="140" t="s">
        <v>210</v>
      </c>
      <c r="B243" s="344">
        <v>92786</v>
      </c>
      <c r="C243" s="104" t="s">
        <v>2516</v>
      </c>
      <c r="D243" s="105" t="s">
        <v>55</v>
      </c>
      <c r="E243" s="345">
        <v>162.4</v>
      </c>
      <c r="F243" s="107">
        <f>VLOOKUP(B243,'COMP ANL'!A:I,9,0)</f>
        <v>17.439999999999998</v>
      </c>
      <c r="G243" s="314">
        <f t="shared" si="75"/>
        <v>0.2026</v>
      </c>
      <c r="H243" s="107">
        <f t="shared" si="76"/>
        <v>20.973343999999994</v>
      </c>
      <c r="I243" s="107">
        <f t="shared" si="77"/>
        <v>3406.07</v>
      </c>
      <c r="J243" s="107"/>
    </row>
    <row r="244" spans="1:10" s="364" customFormat="1" ht="45" x14ac:dyDescent="0.25">
      <c r="A244" s="140" t="s">
        <v>211</v>
      </c>
      <c r="B244" s="344">
        <v>92787</v>
      </c>
      <c r="C244" s="104" t="s">
        <v>2517</v>
      </c>
      <c r="D244" s="105" t="s">
        <v>55</v>
      </c>
      <c r="E244" s="345">
        <v>637.79999999999995</v>
      </c>
      <c r="F244" s="107">
        <f>VLOOKUP(B244,'COMP ANL'!A:I,9,0)</f>
        <v>15.73</v>
      </c>
      <c r="G244" s="314">
        <f t="shared" si="75"/>
        <v>0.2026</v>
      </c>
      <c r="H244" s="107">
        <f t="shared" si="76"/>
        <v>18.916898</v>
      </c>
      <c r="I244" s="107">
        <f t="shared" si="77"/>
        <v>12065.2</v>
      </c>
      <c r="J244" s="107"/>
    </row>
    <row r="245" spans="1:10" s="364" customFormat="1" ht="45" x14ac:dyDescent="0.25">
      <c r="A245" s="140" t="s">
        <v>212</v>
      </c>
      <c r="B245" s="344">
        <v>92788</v>
      </c>
      <c r="C245" s="104" t="s">
        <v>2518</v>
      </c>
      <c r="D245" s="105" t="s">
        <v>55</v>
      </c>
      <c r="E245" s="345">
        <v>1093.9000000000001</v>
      </c>
      <c r="F245" s="107">
        <f>VLOOKUP(B245,'COMP ANL'!A:I,9,0)</f>
        <v>13.350000000000001</v>
      </c>
      <c r="G245" s="314">
        <f t="shared" si="75"/>
        <v>0.2026</v>
      </c>
      <c r="H245" s="107">
        <f t="shared" si="76"/>
        <v>16.05471</v>
      </c>
      <c r="I245" s="107">
        <f t="shared" si="77"/>
        <v>17562.25</v>
      </c>
      <c r="J245" s="107"/>
    </row>
    <row r="246" spans="1:10" s="364" customFormat="1" ht="45" x14ac:dyDescent="0.25">
      <c r="A246" s="346" t="s">
        <v>213</v>
      </c>
      <c r="B246" s="431">
        <v>92789</v>
      </c>
      <c r="C246" s="99" t="s">
        <v>2519</v>
      </c>
      <c r="D246" s="100" t="s">
        <v>55</v>
      </c>
      <c r="E246" s="432">
        <v>627</v>
      </c>
      <c r="F246" s="102">
        <f>VLOOKUP(B246,'COMP ANL'!A:I,9,0)</f>
        <v>12.81</v>
      </c>
      <c r="G246" s="146">
        <f t="shared" si="75"/>
        <v>0.2026</v>
      </c>
      <c r="H246" s="102">
        <f t="shared" si="76"/>
        <v>15.405306</v>
      </c>
      <c r="I246" s="102">
        <f t="shared" si="77"/>
        <v>9659.1299999999992</v>
      </c>
      <c r="J246" s="102"/>
    </row>
    <row r="247" spans="1:10" s="364" customFormat="1" x14ac:dyDescent="0.25">
      <c r="A247" s="452" t="s">
        <v>15479</v>
      </c>
      <c r="B247" s="453" t="s">
        <v>0</v>
      </c>
      <c r="C247" s="454" t="s">
        <v>15480</v>
      </c>
      <c r="D247" s="455"/>
      <c r="E247" s="456"/>
      <c r="F247" s="457" t="s">
        <v>0</v>
      </c>
      <c r="G247" s="458"/>
      <c r="H247" s="457"/>
      <c r="I247" s="457"/>
      <c r="J247" s="365"/>
    </row>
    <row r="248" spans="1:10" s="364" customFormat="1" x14ac:dyDescent="0.25">
      <c r="A248" s="390" t="s">
        <v>15481</v>
      </c>
      <c r="B248" s="403" t="s">
        <v>0</v>
      </c>
      <c r="C248" s="391" t="s">
        <v>15326</v>
      </c>
      <c r="D248" s="392"/>
      <c r="E248" s="393"/>
      <c r="F248" s="404" t="s">
        <v>0</v>
      </c>
      <c r="G248" s="405"/>
      <c r="H248" s="404"/>
      <c r="I248" s="404"/>
      <c r="J248" s="366"/>
    </row>
    <row r="249" spans="1:10" s="364" customFormat="1" ht="45" x14ac:dyDescent="0.25">
      <c r="A249" s="433" t="s">
        <v>214</v>
      </c>
      <c r="B249" s="434">
        <v>91005</v>
      </c>
      <c r="C249" s="435" t="s">
        <v>188</v>
      </c>
      <c r="D249" s="436" t="s">
        <v>4</v>
      </c>
      <c r="E249" s="437">
        <v>240.36</v>
      </c>
      <c r="F249" s="438">
        <f>VLOOKUP(B249,'COMP ANL'!A:I,9,0)</f>
        <v>18.309999999999995</v>
      </c>
      <c r="G249" s="439">
        <f>$J$1</f>
        <v>0.2026</v>
      </c>
      <c r="H249" s="438">
        <f>F249*(1+G249)</f>
        <v>22.019605999999992</v>
      </c>
      <c r="I249" s="438">
        <f>ROUND((H249*E249),2)</f>
        <v>5292.63</v>
      </c>
      <c r="J249" s="438"/>
    </row>
    <row r="250" spans="1:10" s="364" customFormat="1" x14ac:dyDescent="0.25">
      <c r="A250" s="444" t="s">
        <v>15482</v>
      </c>
      <c r="B250" s="445" t="s">
        <v>0</v>
      </c>
      <c r="C250" s="446" t="s">
        <v>15328</v>
      </c>
      <c r="D250" s="447"/>
      <c r="E250" s="448"/>
      <c r="F250" s="449" t="s">
        <v>0</v>
      </c>
      <c r="G250" s="450"/>
      <c r="H250" s="449"/>
      <c r="I250" s="449"/>
      <c r="J250" s="451"/>
    </row>
    <row r="251" spans="1:10" s="364" customFormat="1" ht="45" x14ac:dyDescent="0.25">
      <c r="A251" s="440" t="s">
        <v>215</v>
      </c>
      <c r="B251" s="441">
        <v>92916</v>
      </c>
      <c r="C251" s="135" t="s">
        <v>2545</v>
      </c>
      <c r="D251" s="136" t="s">
        <v>55</v>
      </c>
      <c r="E251" s="442">
        <v>36.6</v>
      </c>
      <c r="F251" s="138">
        <f>VLOOKUP(B251,'COMP ANL'!A:I,9,0)</f>
        <v>18.84</v>
      </c>
      <c r="G251" s="443">
        <f t="shared" ref="G251:G255" si="78">$J$1</f>
        <v>0.2026</v>
      </c>
      <c r="H251" s="138">
        <f t="shared" ref="H251:H255" si="79">F251*(1+G251)</f>
        <v>22.656983999999998</v>
      </c>
      <c r="I251" s="138">
        <f t="shared" ref="I251:I255" si="80">ROUND((H251*E251),2)</f>
        <v>829.25</v>
      </c>
      <c r="J251" s="138"/>
    </row>
    <row r="252" spans="1:10" s="364" customFormat="1" ht="45" x14ac:dyDescent="0.25">
      <c r="A252" s="140" t="s">
        <v>216</v>
      </c>
      <c r="B252" s="344">
        <v>92917</v>
      </c>
      <c r="C252" s="104" t="s">
        <v>2546</v>
      </c>
      <c r="D252" s="105" t="s">
        <v>55</v>
      </c>
      <c r="E252" s="345">
        <v>73.099999999999994</v>
      </c>
      <c r="F252" s="107">
        <f>VLOOKUP(B252,'COMP ANL'!A:I,9,0)</f>
        <v>17.959999999999997</v>
      </c>
      <c r="G252" s="314">
        <f t="shared" si="78"/>
        <v>0.2026</v>
      </c>
      <c r="H252" s="107">
        <f t="shared" si="79"/>
        <v>21.598695999999993</v>
      </c>
      <c r="I252" s="107">
        <f t="shared" si="80"/>
        <v>1578.86</v>
      </c>
      <c r="J252" s="107"/>
    </row>
    <row r="253" spans="1:10" s="364" customFormat="1" ht="45" x14ac:dyDescent="0.25">
      <c r="A253" s="140" t="s">
        <v>217</v>
      </c>
      <c r="B253" s="344">
        <v>92919</v>
      </c>
      <c r="C253" s="104" t="s">
        <v>2547</v>
      </c>
      <c r="D253" s="105" t="s">
        <v>55</v>
      </c>
      <c r="E253" s="345">
        <v>1107.8</v>
      </c>
      <c r="F253" s="107">
        <f>VLOOKUP(B253,'COMP ANL'!A:I,9,0)</f>
        <v>16.18</v>
      </c>
      <c r="G253" s="314">
        <f t="shared" si="78"/>
        <v>0.2026</v>
      </c>
      <c r="H253" s="107">
        <f t="shared" si="79"/>
        <v>19.458067999999997</v>
      </c>
      <c r="I253" s="107">
        <f t="shared" si="80"/>
        <v>21555.65</v>
      </c>
      <c r="J253" s="107"/>
    </row>
    <row r="254" spans="1:10" s="364" customFormat="1" ht="45" x14ac:dyDescent="0.25">
      <c r="A254" s="140" t="s">
        <v>218</v>
      </c>
      <c r="B254" s="344">
        <v>92921</v>
      </c>
      <c r="C254" s="104" t="s">
        <v>2548</v>
      </c>
      <c r="D254" s="105" t="s">
        <v>55</v>
      </c>
      <c r="E254" s="345">
        <v>428.7</v>
      </c>
      <c r="F254" s="107">
        <f>VLOOKUP(B254,'COMP ANL'!A:I,9,0)</f>
        <v>13.69</v>
      </c>
      <c r="G254" s="314">
        <f t="shared" si="78"/>
        <v>0.2026</v>
      </c>
      <c r="H254" s="107">
        <f t="shared" si="79"/>
        <v>16.463593999999997</v>
      </c>
      <c r="I254" s="107">
        <f t="shared" si="80"/>
        <v>7057.94</v>
      </c>
      <c r="J254" s="107"/>
    </row>
    <row r="255" spans="1:10" s="364" customFormat="1" ht="45" x14ac:dyDescent="0.25">
      <c r="A255" s="346" t="s">
        <v>219</v>
      </c>
      <c r="B255" s="431">
        <v>92922</v>
      </c>
      <c r="C255" s="99" t="s">
        <v>2549</v>
      </c>
      <c r="D255" s="100" t="s">
        <v>55</v>
      </c>
      <c r="E255" s="432">
        <v>838.1</v>
      </c>
      <c r="F255" s="102">
        <f>VLOOKUP(B255,'COMP ANL'!A:I,9,0)</f>
        <v>13.109999999999998</v>
      </c>
      <c r="G255" s="146">
        <f t="shared" si="78"/>
        <v>0.2026</v>
      </c>
      <c r="H255" s="102">
        <f t="shared" si="79"/>
        <v>15.766085999999996</v>
      </c>
      <c r="I255" s="102">
        <f t="shared" si="80"/>
        <v>13213.56</v>
      </c>
      <c r="J255" s="102"/>
    </row>
    <row r="256" spans="1:10" s="364" customFormat="1" x14ac:dyDescent="0.25">
      <c r="A256" s="444" t="s">
        <v>15483</v>
      </c>
      <c r="B256" s="445" t="s">
        <v>0</v>
      </c>
      <c r="C256" s="446" t="s">
        <v>15330</v>
      </c>
      <c r="D256" s="447"/>
      <c r="E256" s="448"/>
      <c r="F256" s="449" t="s">
        <v>0</v>
      </c>
      <c r="G256" s="450"/>
      <c r="H256" s="449"/>
      <c r="I256" s="449"/>
      <c r="J256" s="451"/>
    </row>
    <row r="257" spans="1:10" s="364" customFormat="1" x14ac:dyDescent="0.25">
      <c r="A257" s="440" t="s">
        <v>220</v>
      </c>
      <c r="B257" s="441" t="s">
        <v>161</v>
      </c>
      <c r="C257" s="135" t="s">
        <v>15442</v>
      </c>
      <c r="D257" s="136" t="s">
        <v>24</v>
      </c>
      <c r="E257" s="442">
        <v>36.93</v>
      </c>
      <c r="F257" s="138">
        <f>VLOOKUP(B257,'COMP ANL'!A:I,9,0)</f>
        <v>305.91000000000003</v>
      </c>
      <c r="G257" s="443">
        <f t="shared" ref="G257:G258" si="81">$J$1</f>
        <v>0.2026</v>
      </c>
      <c r="H257" s="138">
        <f t="shared" ref="H257:H258" si="82">F257*(1+G257)</f>
        <v>367.88736599999999</v>
      </c>
      <c r="I257" s="138">
        <f t="shared" ref="I257:I258" si="83">ROUND((H257*E257),2)</f>
        <v>13586.08</v>
      </c>
      <c r="J257" s="138"/>
    </row>
    <row r="258" spans="1:10" s="364" customFormat="1" ht="30" x14ac:dyDescent="0.25">
      <c r="A258" s="346" t="s">
        <v>221</v>
      </c>
      <c r="B258" s="431">
        <v>92874</v>
      </c>
      <c r="C258" s="99" t="s">
        <v>163</v>
      </c>
      <c r="D258" s="100" t="s">
        <v>24</v>
      </c>
      <c r="E258" s="432">
        <v>36.93</v>
      </c>
      <c r="F258" s="102">
        <f>VLOOKUP(B258,'COMP ANL'!A:I,9,0)</f>
        <v>30.59</v>
      </c>
      <c r="G258" s="146">
        <f t="shared" si="81"/>
        <v>0.2026</v>
      </c>
      <c r="H258" s="102">
        <f t="shared" si="82"/>
        <v>36.787533999999994</v>
      </c>
      <c r="I258" s="102">
        <f t="shared" si="83"/>
        <v>1358.56</v>
      </c>
      <c r="J258" s="102"/>
    </row>
    <row r="259" spans="1:10" s="364" customFormat="1" x14ac:dyDescent="0.25">
      <c r="A259" s="444" t="s">
        <v>15484</v>
      </c>
      <c r="B259" s="445" t="s">
        <v>0</v>
      </c>
      <c r="C259" s="446" t="s">
        <v>15485</v>
      </c>
      <c r="D259" s="447"/>
      <c r="E259" s="448"/>
      <c r="F259" s="449" t="s">
        <v>0</v>
      </c>
      <c r="G259" s="450"/>
      <c r="H259" s="449"/>
      <c r="I259" s="449"/>
      <c r="J259" s="451"/>
    </row>
    <row r="260" spans="1:10" s="364" customFormat="1" ht="30" x14ac:dyDescent="0.25">
      <c r="A260" s="433" t="s">
        <v>222</v>
      </c>
      <c r="B260" s="434">
        <v>98555</v>
      </c>
      <c r="C260" s="435" t="s">
        <v>196</v>
      </c>
      <c r="D260" s="436" t="s">
        <v>4</v>
      </c>
      <c r="E260" s="437">
        <v>374.09</v>
      </c>
      <c r="F260" s="438">
        <f>VLOOKUP(B260,'COMP ANL'!A:I,9,0)</f>
        <v>25.72</v>
      </c>
      <c r="G260" s="439">
        <f>$J$1</f>
        <v>0.2026</v>
      </c>
      <c r="H260" s="438">
        <f>F260*(1+G260)</f>
        <v>30.930871999999997</v>
      </c>
      <c r="I260" s="438">
        <f>ROUND((H260*E260),2)</f>
        <v>11570.93</v>
      </c>
      <c r="J260" s="438"/>
    </row>
    <row r="261" spans="1:10" s="364" customFormat="1" x14ac:dyDescent="0.25">
      <c r="A261" s="444" t="s">
        <v>15486</v>
      </c>
      <c r="B261" s="445" t="s">
        <v>0</v>
      </c>
      <c r="C261" s="446" t="s">
        <v>15487</v>
      </c>
      <c r="D261" s="447"/>
      <c r="E261" s="448"/>
      <c r="F261" s="449" t="s">
        <v>0</v>
      </c>
      <c r="G261" s="450"/>
      <c r="H261" s="449"/>
      <c r="I261" s="449"/>
      <c r="J261" s="451"/>
    </row>
    <row r="262" spans="1:10" s="364" customFormat="1" ht="30" x14ac:dyDescent="0.25">
      <c r="A262" s="433" t="s">
        <v>223</v>
      </c>
      <c r="B262" s="434">
        <v>98557</v>
      </c>
      <c r="C262" s="435" t="s">
        <v>68</v>
      </c>
      <c r="D262" s="436" t="s">
        <v>4</v>
      </c>
      <c r="E262" s="437">
        <v>300.57</v>
      </c>
      <c r="F262" s="438">
        <f>VLOOKUP(B262,'COMP ANL'!A:I,9,0)</f>
        <v>36.019999999999996</v>
      </c>
      <c r="G262" s="439">
        <f>$J$1</f>
        <v>0.2026</v>
      </c>
      <c r="H262" s="438">
        <f>F262*(1+G262)</f>
        <v>43.317651999999988</v>
      </c>
      <c r="I262" s="438">
        <f>ROUND((H262*E262),2)</f>
        <v>13019.99</v>
      </c>
      <c r="J262" s="438"/>
    </row>
    <row r="263" spans="1:10" s="364" customFormat="1" x14ac:dyDescent="0.25">
      <c r="A263" s="452" t="s">
        <v>15488</v>
      </c>
      <c r="B263" s="453" t="s">
        <v>0</v>
      </c>
      <c r="C263" s="454" t="s">
        <v>15292</v>
      </c>
      <c r="D263" s="455"/>
      <c r="E263" s="456"/>
      <c r="F263" s="457" t="s">
        <v>0</v>
      </c>
      <c r="G263" s="458"/>
      <c r="H263" s="457"/>
      <c r="I263" s="457"/>
      <c r="J263" s="365"/>
    </row>
    <row r="264" spans="1:10" s="364" customFormat="1" x14ac:dyDescent="0.25">
      <c r="A264" s="389" t="s">
        <v>15489</v>
      </c>
      <c r="B264" s="387" t="s">
        <v>0</v>
      </c>
      <c r="C264" s="368" t="s">
        <v>15437</v>
      </c>
      <c r="D264" s="369"/>
      <c r="E264" s="386"/>
      <c r="F264" s="371" t="s">
        <v>0</v>
      </c>
      <c r="G264" s="388"/>
      <c r="H264" s="371"/>
      <c r="I264" s="371"/>
      <c r="J264" s="375"/>
    </row>
    <row r="265" spans="1:10" s="364" customFormat="1" x14ac:dyDescent="0.25">
      <c r="A265" s="390" t="s">
        <v>15490</v>
      </c>
      <c r="B265" s="403" t="s">
        <v>0</v>
      </c>
      <c r="C265" s="391" t="s">
        <v>15326</v>
      </c>
      <c r="D265" s="392"/>
      <c r="E265" s="393"/>
      <c r="F265" s="404" t="s">
        <v>0</v>
      </c>
      <c r="G265" s="405"/>
      <c r="H265" s="404"/>
      <c r="I265" s="404"/>
      <c r="J265" s="366"/>
    </row>
    <row r="266" spans="1:10" s="364" customFormat="1" ht="45" x14ac:dyDescent="0.25">
      <c r="A266" s="433" t="s">
        <v>12094</v>
      </c>
      <c r="B266" s="434">
        <v>92263</v>
      </c>
      <c r="C266" s="435" t="s">
        <v>15439</v>
      </c>
      <c r="D266" s="436" t="s">
        <v>4</v>
      </c>
      <c r="E266" s="437">
        <v>21.85</v>
      </c>
      <c r="F266" s="438">
        <f>VLOOKUP(B266,'COMP ANL'!A:I,9,0)</f>
        <v>161.93</v>
      </c>
      <c r="G266" s="439">
        <f>$J$1</f>
        <v>0.2026</v>
      </c>
      <c r="H266" s="438">
        <f>F266*(1+G266)</f>
        <v>194.73701799999998</v>
      </c>
      <c r="I266" s="438">
        <f>ROUND((H266*E266),2)</f>
        <v>4255</v>
      </c>
      <c r="J266" s="438"/>
    </row>
    <row r="267" spans="1:10" s="364" customFormat="1" x14ac:dyDescent="0.25">
      <c r="A267" s="444" t="s">
        <v>15491</v>
      </c>
      <c r="B267" s="445" t="s">
        <v>0</v>
      </c>
      <c r="C267" s="446" t="s">
        <v>15328</v>
      </c>
      <c r="D267" s="447"/>
      <c r="E267" s="448"/>
      <c r="F267" s="449" t="s">
        <v>0</v>
      </c>
      <c r="G267" s="450"/>
      <c r="H267" s="449"/>
      <c r="I267" s="449"/>
      <c r="J267" s="451"/>
    </row>
    <row r="268" spans="1:10" s="364" customFormat="1" ht="45" x14ac:dyDescent="0.25">
      <c r="A268" s="440" t="s">
        <v>12095</v>
      </c>
      <c r="B268" s="441">
        <v>92775</v>
      </c>
      <c r="C268" s="135" t="s">
        <v>2505</v>
      </c>
      <c r="D268" s="136" t="s">
        <v>55</v>
      </c>
      <c r="E268" s="442">
        <v>33.6</v>
      </c>
      <c r="F268" s="138">
        <f>VLOOKUP(B268,'COMP ANL'!A:I,9,0)</f>
        <v>20.859999999999996</v>
      </c>
      <c r="G268" s="443">
        <f t="shared" ref="G268:G269" si="84">$J$1</f>
        <v>0.2026</v>
      </c>
      <c r="H268" s="138">
        <f t="shared" ref="H268:H269" si="85">F268*(1+G268)</f>
        <v>25.086235999999992</v>
      </c>
      <c r="I268" s="138">
        <f t="shared" ref="I268:I269" si="86">ROUND((H268*E268),2)</f>
        <v>842.9</v>
      </c>
      <c r="J268" s="138"/>
    </row>
    <row r="269" spans="1:10" s="364" customFormat="1" ht="45" x14ac:dyDescent="0.25">
      <c r="A269" s="346" t="s">
        <v>12096</v>
      </c>
      <c r="B269" s="431">
        <v>92778</v>
      </c>
      <c r="C269" s="99" t="s">
        <v>2508</v>
      </c>
      <c r="D269" s="100" t="s">
        <v>55</v>
      </c>
      <c r="E269" s="432">
        <v>86.7</v>
      </c>
      <c r="F269" s="102">
        <f>VLOOKUP(B269,'COMP ANL'!A:I,9,0)</f>
        <v>16.749999999999996</v>
      </c>
      <c r="G269" s="146">
        <f t="shared" si="84"/>
        <v>0.2026</v>
      </c>
      <c r="H269" s="102">
        <f t="shared" si="85"/>
        <v>20.143549999999994</v>
      </c>
      <c r="I269" s="102">
        <f t="shared" si="86"/>
        <v>1746.45</v>
      </c>
      <c r="J269" s="102"/>
    </row>
    <row r="270" spans="1:10" s="364" customFormat="1" x14ac:dyDescent="0.25">
      <c r="A270" s="444" t="s">
        <v>15492</v>
      </c>
      <c r="B270" s="445" t="s">
        <v>0</v>
      </c>
      <c r="C270" s="446" t="s">
        <v>15330</v>
      </c>
      <c r="D270" s="447"/>
      <c r="E270" s="448"/>
      <c r="F270" s="449" t="s">
        <v>0</v>
      </c>
      <c r="G270" s="450"/>
      <c r="H270" s="449"/>
      <c r="I270" s="449"/>
      <c r="J270" s="451"/>
    </row>
    <row r="271" spans="1:10" s="364" customFormat="1" x14ac:dyDescent="0.25">
      <c r="A271" s="440" t="s">
        <v>12097</v>
      </c>
      <c r="B271" s="441" t="s">
        <v>161</v>
      </c>
      <c r="C271" s="135" t="s">
        <v>15442</v>
      </c>
      <c r="D271" s="136" t="s">
        <v>24</v>
      </c>
      <c r="E271" s="442">
        <v>1.22</v>
      </c>
      <c r="F271" s="138">
        <f>VLOOKUP(B271,'COMP ANL'!A:I,9,0)</f>
        <v>305.91000000000003</v>
      </c>
      <c r="G271" s="443">
        <f t="shared" ref="G271:G272" si="87">$J$1</f>
        <v>0.2026</v>
      </c>
      <c r="H271" s="138">
        <f t="shared" ref="H271:H272" si="88">F271*(1+G271)</f>
        <v>367.88736599999999</v>
      </c>
      <c r="I271" s="138">
        <f t="shared" ref="I271:I272" si="89">ROUND((H271*E271),2)</f>
        <v>448.82</v>
      </c>
      <c r="J271" s="138"/>
    </row>
    <row r="272" spans="1:10" s="364" customFormat="1" ht="30" x14ac:dyDescent="0.25">
      <c r="A272" s="346" t="s">
        <v>12098</v>
      </c>
      <c r="B272" s="431">
        <v>92874</v>
      </c>
      <c r="C272" s="99" t="s">
        <v>163</v>
      </c>
      <c r="D272" s="100" t="s">
        <v>24</v>
      </c>
      <c r="E272" s="432">
        <v>1.22</v>
      </c>
      <c r="F272" s="102">
        <f>VLOOKUP(B272,'COMP ANL'!A:I,9,0)</f>
        <v>30.59</v>
      </c>
      <c r="G272" s="146">
        <f t="shared" si="87"/>
        <v>0.2026</v>
      </c>
      <c r="H272" s="102">
        <f t="shared" si="88"/>
        <v>36.787533999999994</v>
      </c>
      <c r="I272" s="102">
        <f t="shared" si="89"/>
        <v>44.88</v>
      </c>
      <c r="J272" s="102"/>
    </row>
    <row r="273" spans="1:10" s="364" customFormat="1" x14ac:dyDescent="0.25">
      <c r="A273" s="452" t="s">
        <v>15493</v>
      </c>
      <c r="B273" s="453" t="s">
        <v>0</v>
      </c>
      <c r="C273" s="454" t="s">
        <v>15444</v>
      </c>
      <c r="D273" s="455"/>
      <c r="E273" s="456"/>
      <c r="F273" s="457" t="s">
        <v>0</v>
      </c>
      <c r="G273" s="458"/>
      <c r="H273" s="457"/>
      <c r="I273" s="457"/>
      <c r="J273" s="365"/>
    </row>
    <row r="274" spans="1:10" s="364" customFormat="1" x14ac:dyDescent="0.25">
      <c r="A274" s="390" t="s">
        <v>15494</v>
      </c>
      <c r="B274" s="403" t="s">
        <v>0</v>
      </c>
      <c r="C274" s="391" t="s">
        <v>15326</v>
      </c>
      <c r="D274" s="392"/>
      <c r="E274" s="393"/>
      <c r="F274" s="404" t="s">
        <v>0</v>
      </c>
      <c r="G274" s="405"/>
      <c r="H274" s="404"/>
      <c r="I274" s="404"/>
      <c r="J274" s="366"/>
    </row>
    <row r="275" spans="1:10" s="364" customFormat="1" ht="30" x14ac:dyDescent="0.25">
      <c r="A275" s="433" t="s">
        <v>12099</v>
      </c>
      <c r="B275" s="434">
        <v>92265</v>
      </c>
      <c r="C275" s="435" t="s">
        <v>15446</v>
      </c>
      <c r="D275" s="436" t="s">
        <v>4</v>
      </c>
      <c r="E275" s="437">
        <v>52.51</v>
      </c>
      <c r="F275" s="438">
        <f>VLOOKUP(B275,'COMP ANL'!A:I,9,0)</f>
        <v>118.63</v>
      </c>
      <c r="G275" s="439">
        <f>$J$1</f>
        <v>0.2026</v>
      </c>
      <c r="H275" s="438">
        <f>F275*(1+G275)</f>
        <v>142.66443799999999</v>
      </c>
      <c r="I275" s="438">
        <f>ROUND((H275*E275),2)</f>
        <v>7491.31</v>
      </c>
      <c r="J275" s="438"/>
    </row>
    <row r="276" spans="1:10" s="364" customFormat="1" x14ac:dyDescent="0.25">
      <c r="A276" s="444" t="s">
        <v>15495</v>
      </c>
      <c r="B276" s="445" t="s">
        <v>0</v>
      </c>
      <c r="C276" s="446" t="s">
        <v>15328</v>
      </c>
      <c r="D276" s="447"/>
      <c r="E276" s="448"/>
      <c r="F276" s="449" t="s">
        <v>0</v>
      </c>
      <c r="G276" s="450"/>
      <c r="H276" s="449"/>
      <c r="I276" s="449"/>
      <c r="J276" s="451"/>
    </row>
    <row r="277" spans="1:10" s="364" customFormat="1" ht="45" x14ac:dyDescent="0.25">
      <c r="A277" s="440" t="s">
        <v>12100</v>
      </c>
      <c r="B277" s="441">
        <v>92775</v>
      </c>
      <c r="C277" s="135" t="s">
        <v>2505</v>
      </c>
      <c r="D277" s="136" t="s">
        <v>55</v>
      </c>
      <c r="E277" s="442">
        <v>86.8</v>
      </c>
      <c r="F277" s="138">
        <f>VLOOKUP(B277,'COMP ANL'!A:I,9,0)</f>
        <v>20.859999999999996</v>
      </c>
      <c r="G277" s="443">
        <f t="shared" ref="G277:G281" si="90">$J$1</f>
        <v>0.2026</v>
      </c>
      <c r="H277" s="138">
        <f t="shared" ref="H277:H281" si="91">F277*(1+G277)</f>
        <v>25.086235999999992</v>
      </c>
      <c r="I277" s="138">
        <f t="shared" ref="I277:I281" si="92">ROUND((H277*E277),2)</f>
        <v>2177.4899999999998</v>
      </c>
      <c r="J277" s="138"/>
    </row>
    <row r="278" spans="1:10" s="364" customFormat="1" ht="45" x14ac:dyDescent="0.25">
      <c r="A278" s="140" t="s">
        <v>12101</v>
      </c>
      <c r="B278" s="344">
        <v>92776</v>
      </c>
      <c r="C278" s="104" t="s">
        <v>2506</v>
      </c>
      <c r="D278" s="105" t="s">
        <v>55</v>
      </c>
      <c r="E278" s="345">
        <v>35.4</v>
      </c>
      <c r="F278" s="107">
        <f>VLOOKUP(B278,'COMP ANL'!A:I,9,0)</f>
        <v>19.859999999999996</v>
      </c>
      <c r="G278" s="314">
        <f t="shared" si="90"/>
        <v>0.2026</v>
      </c>
      <c r="H278" s="107">
        <f t="shared" si="91"/>
        <v>23.883635999999992</v>
      </c>
      <c r="I278" s="107">
        <f t="shared" si="92"/>
        <v>845.48</v>
      </c>
      <c r="J278" s="107"/>
    </row>
    <row r="279" spans="1:10" s="364" customFormat="1" ht="45" x14ac:dyDescent="0.25">
      <c r="A279" s="140" t="s">
        <v>12102</v>
      </c>
      <c r="B279" s="344">
        <v>92778</v>
      </c>
      <c r="C279" s="104" t="s">
        <v>2508</v>
      </c>
      <c r="D279" s="105" t="s">
        <v>55</v>
      </c>
      <c r="E279" s="345">
        <v>151.19999999999999</v>
      </c>
      <c r="F279" s="107">
        <f>VLOOKUP(B279,'COMP ANL'!A:I,9,0)</f>
        <v>16.749999999999996</v>
      </c>
      <c r="G279" s="314">
        <f t="shared" si="90"/>
        <v>0.2026</v>
      </c>
      <c r="H279" s="107">
        <f t="shared" si="91"/>
        <v>20.143549999999994</v>
      </c>
      <c r="I279" s="107">
        <f t="shared" si="92"/>
        <v>3045.7</v>
      </c>
      <c r="J279" s="107"/>
    </row>
    <row r="280" spans="1:10" s="364" customFormat="1" ht="45" x14ac:dyDescent="0.25">
      <c r="A280" s="140" t="s">
        <v>12103</v>
      </c>
      <c r="B280" s="344">
        <v>92779</v>
      </c>
      <c r="C280" s="104" t="s">
        <v>2509</v>
      </c>
      <c r="D280" s="105" t="s">
        <v>55</v>
      </c>
      <c r="E280" s="345">
        <v>9.8000000000000007</v>
      </c>
      <c r="F280" s="107">
        <f>VLOOKUP(B280,'COMP ANL'!A:I,9,0)</f>
        <v>14.110000000000001</v>
      </c>
      <c r="G280" s="314">
        <f t="shared" si="90"/>
        <v>0.2026</v>
      </c>
      <c r="H280" s="107">
        <f t="shared" si="91"/>
        <v>16.968685999999998</v>
      </c>
      <c r="I280" s="107">
        <f t="shared" si="92"/>
        <v>166.29</v>
      </c>
      <c r="J280" s="107"/>
    </row>
    <row r="281" spans="1:10" s="364" customFormat="1" ht="45" x14ac:dyDescent="0.25">
      <c r="A281" s="346" t="s">
        <v>12104</v>
      </c>
      <c r="B281" s="431">
        <v>92780</v>
      </c>
      <c r="C281" s="99" t="s">
        <v>2510</v>
      </c>
      <c r="D281" s="100" t="s">
        <v>55</v>
      </c>
      <c r="E281" s="432">
        <v>16</v>
      </c>
      <c r="F281" s="102">
        <f>VLOOKUP(B281,'COMP ANL'!A:I,9,0)</f>
        <v>13.389999999999999</v>
      </c>
      <c r="G281" s="146">
        <f t="shared" si="90"/>
        <v>0.2026</v>
      </c>
      <c r="H281" s="102">
        <f t="shared" si="91"/>
        <v>16.102813999999999</v>
      </c>
      <c r="I281" s="102">
        <f t="shared" si="92"/>
        <v>257.64999999999998</v>
      </c>
      <c r="J281" s="102"/>
    </row>
    <row r="282" spans="1:10" s="364" customFormat="1" x14ac:dyDescent="0.25">
      <c r="A282" s="444" t="s">
        <v>15496</v>
      </c>
      <c r="B282" s="445" t="s">
        <v>0</v>
      </c>
      <c r="C282" s="446" t="s">
        <v>15330</v>
      </c>
      <c r="D282" s="447"/>
      <c r="E282" s="448"/>
      <c r="F282" s="449" t="s">
        <v>0</v>
      </c>
      <c r="G282" s="450"/>
      <c r="H282" s="449"/>
      <c r="I282" s="449"/>
      <c r="J282" s="451"/>
    </row>
    <row r="283" spans="1:10" s="364" customFormat="1" x14ac:dyDescent="0.25">
      <c r="A283" s="440" t="s">
        <v>12105</v>
      </c>
      <c r="B283" s="441" t="s">
        <v>161</v>
      </c>
      <c r="C283" s="135" t="s">
        <v>15442</v>
      </c>
      <c r="D283" s="136" t="s">
        <v>24</v>
      </c>
      <c r="E283" s="442">
        <v>3.64</v>
      </c>
      <c r="F283" s="138">
        <f>VLOOKUP(B283,'COMP ANL'!A:I,9,0)</f>
        <v>305.91000000000003</v>
      </c>
      <c r="G283" s="443">
        <f t="shared" ref="G283:G284" si="93">$J$1</f>
        <v>0.2026</v>
      </c>
      <c r="H283" s="138">
        <f t="shared" ref="H283:H284" si="94">F283*(1+G283)</f>
        <v>367.88736599999999</v>
      </c>
      <c r="I283" s="138">
        <f t="shared" ref="I283:I284" si="95">ROUND((H283*E283),2)</f>
        <v>1339.11</v>
      </c>
      <c r="J283" s="138"/>
    </row>
    <row r="284" spans="1:10" s="364" customFormat="1" ht="30" x14ac:dyDescent="0.25">
      <c r="A284" s="346" t="s">
        <v>12106</v>
      </c>
      <c r="B284" s="431">
        <v>92874</v>
      </c>
      <c r="C284" s="99" t="s">
        <v>163</v>
      </c>
      <c r="D284" s="100" t="s">
        <v>24</v>
      </c>
      <c r="E284" s="432">
        <v>3.64</v>
      </c>
      <c r="F284" s="102">
        <f>VLOOKUP(B284,'COMP ANL'!A:I,9,0)</f>
        <v>30.59</v>
      </c>
      <c r="G284" s="146">
        <f t="shared" si="93"/>
        <v>0.2026</v>
      </c>
      <c r="H284" s="102">
        <f t="shared" si="94"/>
        <v>36.787533999999994</v>
      </c>
      <c r="I284" s="102">
        <f t="shared" si="95"/>
        <v>133.91</v>
      </c>
      <c r="J284" s="102"/>
    </row>
    <row r="285" spans="1:10" s="364" customFormat="1" x14ac:dyDescent="0.25">
      <c r="A285" s="452" t="s">
        <v>15497</v>
      </c>
      <c r="B285" s="453" t="s">
        <v>0</v>
      </c>
      <c r="C285" s="454" t="s">
        <v>15498</v>
      </c>
      <c r="D285" s="455"/>
      <c r="E285" s="456"/>
      <c r="F285" s="457" t="s">
        <v>0</v>
      </c>
      <c r="G285" s="458"/>
      <c r="H285" s="457"/>
      <c r="I285" s="457"/>
      <c r="J285" s="365"/>
    </row>
    <row r="286" spans="1:10" s="364" customFormat="1" x14ac:dyDescent="0.25">
      <c r="A286" s="390" t="s">
        <v>15499</v>
      </c>
      <c r="B286" s="403" t="s">
        <v>0</v>
      </c>
      <c r="C286" s="391" t="s">
        <v>15326</v>
      </c>
      <c r="D286" s="392"/>
      <c r="E286" s="393"/>
      <c r="F286" s="404" t="s">
        <v>0</v>
      </c>
      <c r="G286" s="405"/>
      <c r="H286" s="404"/>
      <c r="I286" s="404"/>
      <c r="J286" s="366"/>
    </row>
    <row r="287" spans="1:10" s="364" customFormat="1" ht="30" x14ac:dyDescent="0.25">
      <c r="A287" s="433" t="s">
        <v>12107</v>
      </c>
      <c r="B287" s="434">
        <v>92267</v>
      </c>
      <c r="C287" s="435" t="s">
        <v>15500</v>
      </c>
      <c r="D287" s="436" t="s">
        <v>4</v>
      </c>
      <c r="E287" s="437">
        <v>25.35</v>
      </c>
      <c r="F287" s="438">
        <f>VLOOKUP(B287,'COMP ANL'!A:I,9,0)</f>
        <v>57.16</v>
      </c>
      <c r="G287" s="439">
        <f>$J$1</f>
        <v>0.2026</v>
      </c>
      <c r="H287" s="438">
        <f>F287*(1+G287)</f>
        <v>68.740615999999989</v>
      </c>
      <c r="I287" s="438">
        <f>ROUND((H287*E287),2)</f>
        <v>1742.57</v>
      </c>
      <c r="J287" s="438"/>
    </row>
    <row r="288" spans="1:10" s="364" customFormat="1" x14ac:dyDescent="0.25">
      <c r="A288" s="444" t="s">
        <v>15501</v>
      </c>
      <c r="B288" s="445" t="s">
        <v>0</v>
      </c>
      <c r="C288" s="446" t="s">
        <v>15328</v>
      </c>
      <c r="D288" s="447"/>
      <c r="E288" s="448"/>
      <c r="F288" s="449" t="s">
        <v>0</v>
      </c>
      <c r="G288" s="450"/>
      <c r="H288" s="449"/>
      <c r="I288" s="449"/>
      <c r="J288" s="451"/>
    </row>
    <row r="289" spans="1:10" s="364" customFormat="1" ht="45" x14ac:dyDescent="0.25">
      <c r="A289" s="440" t="s">
        <v>12108</v>
      </c>
      <c r="B289" s="441">
        <v>92785</v>
      </c>
      <c r="C289" s="135" t="s">
        <v>2515</v>
      </c>
      <c r="D289" s="136" t="s">
        <v>55</v>
      </c>
      <c r="E289" s="442">
        <v>169.6</v>
      </c>
      <c r="F289" s="138">
        <f>VLOOKUP(B289,'COMP ANL'!A:I,9,0)</f>
        <v>18.189999999999998</v>
      </c>
      <c r="G289" s="443">
        <f t="shared" ref="G289:G291" si="96">$J$1</f>
        <v>0.2026</v>
      </c>
      <c r="H289" s="138">
        <f t="shared" ref="H289:H291" si="97">F289*(1+G289)</f>
        <v>21.875293999999997</v>
      </c>
      <c r="I289" s="138">
        <f t="shared" ref="I289:I291" si="98">ROUND((H289*E289),2)</f>
        <v>3710.05</v>
      </c>
      <c r="J289" s="138"/>
    </row>
    <row r="290" spans="1:10" s="364" customFormat="1" ht="45" x14ac:dyDescent="0.25">
      <c r="A290" s="140" t="s">
        <v>12109</v>
      </c>
      <c r="B290" s="344">
        <v>92786</v>
      </c>
      <c r="C290" s="104" t="s">
        <v>2516</v>
      </c>
      <c r="D290" s="105" t="s">
        <v>55</v>
      </c>
      <c r="E290" s="345">
        <v>44.5</v>
      </c>
      <c r="F290" s="107">
        <f>VLOOKUP(B290,'COMP ANL'!A:I,9,0)</f>
        <v>17.439999999999998</v>
      </c>
      <c r="G290" s="314">
        <f t="shared" si="96"/>
        <v>0.2026</v>
      </c>
      <c r="H290" s="107">
        <f t="shared" si="97"/>
        <v>20.973343999999994</v>
      </c>
      <c r="I290" s="107">
        <f t="shared" si="98"/>
        <v>933.31</v>
      </c>
      <c r="J290" s="107"/>
    </row>
    <row r="291" spans="1:10" s="364" customFormat="1" ht="45" x14ac:dyDescent="0.25">
      <c r="A291" s="346" t="s">
        <v>12110</v>
      </c>
      <c r="B291" s="431">
        <v>92787</v>
      </c>
      <c r="C291" s="99" t="s">
        <v>2517</v>
      </c>
      <c r="D291" s="100" t="s">
        <v>55</v>
      </c>
      <c r="E291" s="432">
        <v>177.6</v>
      </c>
      <c r="F291" s="102">
        <f>VLOOKUP(B291,'COMP ANL'!A:I,9,0)</f>
        <v>15.73</v>
      </c>
      <c r="G291" s="146">
        <f t="shared" si="96"/>
        <v>0.2026</v>
      </c>
      <c r="H291" s="102">
        <f t="shared" si="97"/>
        <v>18.916898</v>
      </c>
      <c r="I291" s="102">
        <f t="shared" si="98"/>
        <v>3359.64</v>
      </c>
      <c r="J291" s="102"/>
    </row>
    <row r="292" spans="1:10" s="364" customFormat="1" x14ac:dyDescent="0.25">
      <c r="A292" s="444" t="s">
        <v>15502</v>
      </c>
      <c r="B292" s="445" t="s">
        <v>0</v>
      </c>
      <c r="C292" s="446" t="s">
        <v>15330</v>
      </c>
      <c r="D292" s="447"/>
      <c r="E292" s="448"/>
      <c r="F292" s="449" t="s">
        <v>0</v>
      </c>
      <c r="G292" s="450"/>
      <c r="H292" s="449"/>
      <c r="I292" s="449"/>
      <c r="J292" s="451"/>
    </row>
    <row r="293" spans="1:10" s="364" customFormat="1" x14ac:dyDescent="0.25">
      <c r="A293" s="440" t="s">
        <v>12111</v>
      </c>
      <c r="B293" s="441" t="s">
        <v>161</v>
      </c>
      <c r="C293" s="135" t="s">
        <v>15442</v>
      </c>
      <c r="D293" s="136" t="s">
        <v>24</v>
      </c>
      <c r="E293" s="442">
        <v>2.54</v>
      </c>
      <c r="F293" s="138">
        <f>VLOOKUP(B293,'COMP ANL'!A:I,9,0)</f>
        <v>305.91000000000003</v>
      </c>
      <c r="G293" s="443">
        <f t="shared" ref="G293:G294" si="99">$J$1</f>
        <v>0.2026</v>
      </c>
      <c r="H293" s="138">
        <f t="shared" ref="H293:H294" si="100">F293*(1+G293)</f>
        <v>367.88736599999999</v>
      </c>
      <c r="I293" s="138">
        <f t="shared" ref="I293:I294" si="101">ROUND((H293*E293),2)</f>
        <v>934.43</v>
      </c>
      <c r="J293" s="138"/>
    </row>
    <row r="294" spans="1:10" s="364" customFormat="1" ht="30" x14ac:dyDescent="0.25">
      <c r="A294" s="346" t="s">
        <v>12112</v>
      </c>
      <c r="B294" s="431">
        <v>92874</v>
      </c>
      <c r="C294" s="99" t="s">
        <v>163</v>
      </c>
      <c r="D294" s="100" t="s">
        <v>24</v>
      </c>
      <c r="E294" s="432">
        <v>2.54</v>
      </c>
      <c r="F294" s="102">
        <f>VLOOKUP(B294,'COMP ANL'!A:I,9,0)</f>
        <v>30.59</v>
      </c>
      <c r="G294" s="146">
        <f t="shared" si="99"/>
        <v>0.2026</v>
      </c>
      <c r="H294" s="102">
        <f t="shared" si="100"/>
        <v>36.787533999999994</v>
      </c>
      <c r="I294" s="102">
        <f t="shared" si="101"/>
        <v>93.44</v>
      </c>
      <c r="J294" s="102"/>
    </row>
    <row r="295" spans="1:10" s="364" customFormat="1" x14ac:dyDescent="0.25">
      <c r="A295" s="452" t="s">
        <v>15503</v>
      </c>
      <c r="B295" s="453" t="s">
        <v>0</v>
      </c>
      <c r="C295" s="454" t="s">
        <v>121</v>
      </c>
      <c r="D295" s="455"/>
      <c r="E295" s="456"/>
      <c r="F295" s="457" t="s">
        <v>0</v>
      </c>
      <c r="G295" s="458"/>
      <c r="H295" s="457"/>
      <c r="I295" s="457"/>
      <c r="J295" s="365"/>
    </row>
    <row r="296" spans="1:10" s="364" customFormat="1" x14ac:dyDescent="0.25">
      <c r="A296" s="389" t="s">
        <v>15504</v>
      </c>
      <c r="B296" s="387" t="s">
        <v>0</v>
      </c>
      <c r="C296" s="368" t="s">
        <v>15437</v>
      </c>
      <c r="D296" s="369"/>
      <c r="E296" s="386"/>
      <c r="F296" s="371" t="s">
        <v>0</v>
      </c>
      <c r="G296" s="388"/>
      <c r="H296" s="371"/>
      <c r="I296" s="371"/>
      <c r="J296" s="375"/>
    </row>
    <row r="297" spans="1:10" s="364" customFormat="1" x14ac:dyDescent="0.25">
      <c r="A297" s="390" t="s">
        <v>15505</v>
      </c>
      <c r="B297" s="403" t="s">
        <v>0</v>
      </c>
      <c r="C297" s="391" t="s">
        <v>15326</v>
      </c>
      <c r="D297" s="392"/>
      <c r="E297" s="393"/>
      <c r="F297" s="404" t="s">
        <v>0</v>
      </c>
      <c r="G297" s="405"/>
      <c r="H297" s="404"/>
      <c r="I297" s="404"/>
      <c r="J297" s="366"/>
    </row>
    <row r="298" spans="1:10" s="364" customFormat="1" ht="45" x14ac:dyDescent="0.25">
      <c r="A298" s="433" t="s">
        <v>224</v>
      </c>
      <c r="B298" s="434">
        <v>92263</v>
      </c>
      <c r="C298" s="435" t="s">
        <v>15439</v>
      </c>
      <c r="D298" s="436" t="s">
        <v>4</v>
      </c>
      <c r="E298" s="437">
        <v>8.1999999999999993</v>
      </c>
      <c r="F298" s="438">
        <f>VLOOKUP(B298,'COMP ANL'!A:I,9,0)</f>
        <v>161.93</v>
      </c>
      <c r="G298" s="439">
        <f>$J$1</f>
        <v>0.2026</v>
      </c>
      <c r="H298" s="438">
        <f>F298*(1+G298)</f>
        <v>194.73701799999998</v>
      </c>
      <c r="I298" s="438">
        <f>ROUND((H298*E298),2)</f>
        <v>1596.84</v>
      </c>
      <c r="J298" s="438"/>
    </row>
    <row r="299" spans="1:10" s="364" customFormat="1" x14ac:dyDescent="0.25">
      <c r="A299" s="444" t="s">
        <v>15506</v>
      </c>
      <c r="B299" s="445" t="s">
        <v>0</v>
      </c>
      <c r="C299" s="446" t="s">
        <v>15328</v>
      </c>
      <c r="D299" s="447"/>
      <c r="E299" s="448"/>
      <c r="F299" s="449" t="s">
        <v>0</v>
      </c>
      <c r="G299" s="450"/>
      <c r="H299" s="449"/>
      <c r="I299" s="449"/>
      <c r="J299" s="451"/>
    </row>
    <row r="300" spans="1:10" s="364" customFormat="1" ht="45" x14ac:dyDescent="0.25">
      <c r="A300" s="440" t="s">
        <v>225</v>
      </c>
      <c r="B300" s="441">
        <v>92775</v>
      </c>
      <c r="C300" s="135" t="s">
        <v>2505</v>
      </c>
      <c r="D300" s="136" t="s">
        <v>55</v>
      </c>
      <c r="E300" s="442">
        <v>12.1</v>
      </c>
      <c r="F300" s="138">
        <f>VLOOKUP(B300,'COMP ANL'!A:I,9,0)</f>
        <v>20.859999999999996</v>
      </c>
      <c r="G300" s="443">
        <f t="shared" ref="G300:G301" si="102">$J$1</f>
        <v>0.2026</v>
      </c>
      <c r="H300" s="138">
        <f t="shared" ref="H300:H301" si="103">F300*(1+G300)</f>
        <v>25.086235999999992</v>
      </c>
      <c r="I300" s="138">
        <f t="shared" ref="I300:I301" si="104">ROUND((H300*E300),2)</f>
        <v>303.54000000000002</v>
      </c>
      <c r="J300" s="138"/>
    </row>
    <row r="301" spans="1:10" s="364" customFormat="1" ht="45" x14ac:dyDescent="0.25">
      <c r="A301" s="346" t="s">
        <v>226</v>
      </c>
      <c r="B301" s="431">
        <v>92778</v>
      </c>
      <c r="C301" s="99" t="s">
        <v>2508</v>
      </c>
      <c r="D301" s="100" t="s">
        <v>55</v>
      </c>
      <c r="E301" s="432">
        <v>44.7</v>
      </c>
      <c r="F301" s="102">
        <f>VLOOKUP(B301,'COMP ANL'!A:I,9,0)</f>
        <v>16.749999999999996</v>
      </c>
      <c r="G301" s="146">
        <f t="shared" si="102"/>
        <v>0.2026</v>
      </c>
      <c r="H301" s="102">
        <f t="shared" si="103"/>
        <v>20.143549999999994</v>
      </c>
      <c r="I301" s="102">
        <f t="shared" si="104"/>
        <v>900.42</v>
      </c>
      <c r="J301" s="102"/>
    </row>
    <row r="302" spans="1:10" s="364" customFormat="1" x14ac:dyDescent="0.25">
      <c r="A302" s="444" t="s">
        <v>15507</v>
      </c>
      <c r="B302" s="445" t="s">
        <v>0</v>
      </c>
      <c r="C302" s="446" t="s">
        <v>15330</v>
      </c>
      <c r="D302" s="447"/>
      <c r="E302" s="448"/>
      <c r="F302" s="449" t="s">
        <v>0</v>
      </c>
      <c r="G302" s="450"/>
      <c r="H302" s="449"/>
      <c r="I302" s="449"/>
      <c r="J302" s="451"/>
    </row>
    <row r="303" spans="1:10" s="364" customFormat="1" x14ac:dyDescent="0.25">
      <c r="A303" s="440" t="s">
        <v>228</v>
      </c>
      <c r="B303" s="441" t="s">
        <v>227</v>
      </c>
      <c r="C303" s="135" t="s">
        <v>15508</v>
      </c>
      <c r="D303" s="136" t="s">
        <v>24</v>
      </c>
      <c r="E303" s="442">
        <v>0.35</v>
      </c>
      <c r="F303" s="138">
        <f>VLOOKUP(B303,'COMP ANL'!A:I,9,0)</f>
        <v>298.04000000000002</v>
      </c>
      <c r="G303" s="443">
        <f t="shared" ref="G303:G304" si="105">$J$1</f>
        <v>0.2026</v>
      </c>
      <c r="H303" s="138">
        <f t="shared" ref="H303:H304" si="106">F303*(1+G303)</f>
        <v>358.42290400000002</v>
      </c>
      <c r="I303" s="138">
        <f t="shared" ref="I303:I304" si="107">ROUND((H303*E303),2)</f>
        <v>125.45</v>
      </c>
      <c r="J303" s="138"/>
    </row>
    <row r="304" spans="1:10" s="364" customFormat="1" ht="30" x14ac:dyDescent="0.25">
      <c r="A304" s="346" t="s">
        <v>229</v>
      </c>
      <c r="B304" s="431">
        <v>92874</v>
      </c>
      <c r="C304" s="99" t="s">
        <v>163</v>
      </c>
      <c r="D304" s="100" t="s">
        <v>24</v>
      </c>
      <c r="E304" s="432">
        <v>0.35</v>
      </c>
      <c r="F304" s="102">
        <f>VLOOKUP(B304,'COMP ANL'!A:I,9,0)</f>
        <v>30.59</v>
      </c>
      <c r="G304" s="146">
        <f t="shared" si="105"/>
        <v>0.2026</v>
      </c>
      <c r="H304" s="102">
        <f t="shared" si="106"/>
        <v>36.787533999999994</v>
      </c>
      <c r="I304" s="102">
        <f t="shared" si="107"/>
        <v>12.88</v>
      </c>
      <c r="J304" s="102"/>
    </row>
    <row r="305" spans="1:10" s="364" customFormat="1" x14ac:dyDescent="0.25">
      <c r="A305" s="452" t="s">
        <v>15509</v>
      </c>
      <c r="B305" s="453" t="s">
        <v>0</v>
      </c>
      <c r="C305" s="454" t="s">
        <v>15444</v>
      </c>
      <c r="D305" s="455"/>
      <c r="E305" s="456"/>
      <c r="F305" s="457" t="s">
        <v>0</v>
      </c>
      <c r="G305" s="458"/>
      <c r="H305" s="457"/>
      <c r="I305" s="457"/>
      <c r="J305" s="365"/>
    </row>
    <row r="306" spans="1:10" s="364" customFormat="1" x14ac:dyDescent="0.25">
      <c r="A306" s="390" t="s">
        <v>15510</v>
      </c>
      <c r="B306" s="403" t="s">
        <v>0</v>
      </c>
      <c r="C306" s="391" t="s">
        <v>15326</v>
      </c>
      <c r="D306" s="392"/>
      <c r="E306" s="393"/>
      <c r="F306" s="404" t="s">
        <v>0</v>
      </c>
      <c r="G306" s="405"/>
      <c r="H306" s="404"/>
      <c r="I306" s="404"/>
      <c r="J306" s="366"/>
    </row>
    <row r="307" spans="1:10" s="364" customFormat="1" ht="30" x14ac:dyDescent="0.25">
      <c r="A307" s="433" t="s">
        <v>230</v>
      </c>
      <c r="B307" s="434">
        <v>92265</v>
      </c>
      <c r="C307" s="435" t="s">
        <v>15446</v>
      </c>
      <c r="D307" s="436" t="s">
        <v>4</v>
      </c>
      <c r="E307" s="437">
        <v>2.91</v>
      </c>
      <c r="F307" s="438">
        <f>VLOOKUP(B307,'COMP ANL'!A:I,9,0)</f>
        <v>118.63</v>
      </c>
      <c r="G307" s="439">
        <f>$J$1</f>
        <v>0.2026</v>
      </c>
      <c r="H307" s="438">
        <f>F307*(1+G307)</f>
        <v>142.66443799999999</v>
      </c>
      <c r="I307" s="438">
        <f>ROUND((H307*E307),2)</f>
        <v>415.15</v>
      </c>
      <c r="J307" s="438"/>
    </row>
    <row r="308" spans="1:10" s="364" customFormat="1" x14ac:dyDescent="0.25">
      <c r="A308" s="444" t="s">
        <v>15511</v>
      </c>
      <c r="B308" s="445" t="s">
        <v>0</v>
      </c>
      <c r="C308" s="446" t="s">
        <v>15328</v>
      </c>
      <c r="D308" s="447"/>
      <c r="E308" s="448"/>
      <c r="F308" s="449" t="s">
        <v>0</v>
      </c>
      <c r="G308" s="450"/>
      <c r="H308" s="449"/>
      <c r="I308" s="449"/>
      <c r="J308" s="451"/>
    </row>
    <row r="309" spans="1:10" s="364" customFormat="1" ht="45" x14ac:dyDescent="0.25">
      <c r="A309" s="440" t="s">
        <v>231</v>
      </c>
      <c r="B309" s="441">
        <v>92775</v>
      </c>
      <c r="C309" s="135" t="s">
        <v>2505</v>
      </c>
      <c r="D309" s="136" t="s">
        <v>55</v>
      </c>
      <c r="E309" s="442">
        <v>4.7</v>
      </c>
      <c r="F309" s="138">
        <f>VLOOKUP(B309,'COMP ANL'!A:I,9,0)</f>
        <v>20.859999999999996</v>
      </c>
      <c r="G309" s="443">
        <f t="shared" ref="G309:G311" si="108">$J$1</f>
        <v>0.2026</v>
      </c>
      <c r="H309" s="138">
        <f t="shared" ref="H309:H311" si="109">F309*(1+G309)</f>
        <v>25.086235999999992</v>
      </c>
      <c r="I309" s="138">
        <f t="shared" ref="I309:I311" si="110">ROUND((H309*E309),2)</f>
        <v>117.91</v>
      </c>
      <c r="J309" s="138"/>
    </row>
    <row r="310" spans="1:10" s="364" customFormat="1" ht="45" x14ac:dyDescent="0.25">
      <c r="A310" s="140" t="s">
        <v>232</v>
      </c>
      <c r="B310" s="344">
        <v>92776</v>
      </c>
      <c r="C310" s="104" t="s">
        <v>2506</v>
      </c>
      <c r="D310" s="105" t="s">
        <v>55</v>
      </c>
      <c r="E310" s="345">
        <v>0.5</v>
      </c>
      <c r="F310" s="107">
        <f>VLOOKUP(B310,'COMP ANL'!A:I,9,0)</f>
        <v>19.859999999999996</v>
      </c>
      <c r="G310" s="314">
        <f t="shared" si="108"/>
        <v>0.2026</v>
      </c>
      <c r="H310" s="107">
        <f t="shared" si="109"/>
        <v>23.883635999999992</v>
      </c>
      <c r="I310" s="107">
        <f t="shared" si="110"/>
        <v>11.94</v>
      </c>
      <c r="J310" s="107"/>
    </row>
    <row r="311" spans="1:10" s="364" customFormat="1" ht="45" x14ac:dyDescent="0.25">
      <c r="A311" s="346" t="s">
        <v>233</v>
      </c>
      <c r="B311" s="431">
        <v>92778</v>
      </c>
      <c r="C311" s="99" t="s">
        <v>2508</v>
      </c>
      <c r="D311" s="100" t="s">
        <v>55</v>
      </c>
      <c r="E311" s="432">
        <v>14.5</v>
      </c>
      <c r="F311" s="102">
        <f>VLOOKUP(B311,'COMP ANL'!A:I,9,0)</f>
        <v>16.749999999999996</v>
      </c>
      <c r="G311" s="146">
        <f t="shared" si="108"/>
        <v>0.2026</v>
      </c>
      <c r="H311" s="102">
        <f t="shared" si="109"/>
        <v>20.143549999999994</v>
      </c>
      <c r="I311" s="102">
        <f t="shared" si="110"/>
        <v>292.08</v>
      </c>
      <c r="J311" s="102"/>
    </row>
    <row r="312" spans="1:10" s="364" customFormat="1" x14ac:dyDescent="0.25">
      <c r="A312" s="444" t="s">
        <v>15512</v>
      </c>
      <c r="B312" s="445" t="s">
        <v>0</v>
      </c>
      <c r="C312" s="446" t="s">
        <v>15330</v>
      </c>
      <c r="D312" s="447"/>
      <c r="E312" s="448"/>
      <c r="F312" s="449" t="s">
        <v>0</v>
      </c>
      <c r="G312" s="450"/>
      <c r="H312" s="449"/>
      <c r="I312" s="449"/>
      <c r="J312" s="451"/>
    </row>
    <row r="313" spans="1:10" s="364" customFormat="1" x14ac:dyDescent="0.25">
      <c r="A313" s="440" t="s">
        <v>234</v>
      </c>
      <c r="B313" s="441" t="s">
        <v>227</v>
      </c>
      <c r="C313" s="135" t="s">
        <v>15508</v>
      </c>
      <c r="D313" s="136" t="s">
        <v>24</v>
      </c>
      <c r="E313" s="442">
        <v>0.13</v>
      </c>
      <c r="F313" s="138">
        <f>VLOOKUP(B313,'COMP ANL'!A:I,9,0)</f>
        <v>298.04000000000002</v>
      </c>
      <c r="G313" s="443">
        <f t="shared" ref="G313:G314" si="111">$J$1</f>
        <v>0.2026</v>
      </c>
      <c r="H313" s="138">
        <f t="shared" ref="H313:H314" si="112">F313*(1+G313)</f>
        <v>358.42290400000002</v>
      </c>
      <c r="I313" s="138">
        <f t="shared" ref="I313:I314" si="113">ROUND((H313*E313),2)</f>
        <v>46.59</v>
      </c>
      <c r="J313" s="138"/>
    </row>
    <row r="314" spans="1:10" s="364" customFormat="1" ht="30" x14ac:dyDescent="0.25">
      <c r="A314" s="346" t="s">
        <v>235</v>
      </c>
      <c r="B314" s="431">
        <v>92874</v>
      </c>
      <c r="C314" s="99" t="s">
        <v>163</v>
      </c>
      <c r="D314" s="100" t="s">
        <v>24</v>
      </c>
      <c r="E314" s="432">
        <v>0.13</v>
      </c>
      <c r="F314" s="102">
        <f>VLOOKUP(B314,'COMP ANL'!A:I,9,0)</f>
        <v>30.59</v>
      </c>
      <c r="G314" s="146">
        <f t="shared" si="111"/>
        <v>0.2026</v>
      </c>
      <c r="H314" s="102">
        <f t="shared" si="112"/>
        <v>36.787533999999994</v>
      </c>
      <c r="I314" s="102">
        <f t="shared" si="113"/>
        <v>4.78</v>
      </c>
      <c r="J314" s="102"/>
    </row>
    <row r="315" spans="1:10" s="364" customFormat="1" x14ac:dyDescent="0.25">
      <c r="A315" s="452" t="s">
        <v>15513</v>
      </c>
      <c r="B315" s="453" t="s">
        <v>0</v>
      </c>
      <c r="C315" s="454" t="s">
        <v>15498</v>
      </c>
      <c r="D315" s="455"/>
      <c r="E315" s="456"/>
      <c r="F315" s="457" t="s">
        <v>0</v>
      </c>
      <c r="G315" s="458"/>
      <c r="H315" s="457"/>
      <c r="I315" s="457"/>
      <c r="J315" s="365"/>
    </row>
    <row r="316" spans="1:10" s="364" customFormat="1" x14ac:dyDescent="0.25">
      <c r="A316" s="390" t="s">
        <v>15514</v>
      </c>
      <c r="B316" s="403" t="s">
        <v>0</v>
      </c>
      <c r="C316" s="391" t="s">
        <v>15326</v>
      </c>
      <c r="D316" s="392"/>
      <c r="E316" s="393"/>
      <c r="F316" s="404" t="s">
        <v>0</v>
      </c>
      <c r="G316" s="405"/>
      <c r="H316" s="404"/>
      <c r="I316" s="404"/>
      <c r="J316" s="366"/>
    </row>
    <row r="317" spans="1:10" s="364" customFormat="1" ht="30" x14ac:dyDescent="0.25">
      <c r="A317" s="433" t="s">
        <v>236</v>
      </c>
      <c r="B317" s="434">
        <v>92267</v>
      </c>
      <c r="C317" s="435" t="s">
        <v>15500</v>
      </c>
      <c r="D317" s="436" t="s">
        <v>4</v>
      </c>
      <c r="E317" s="437">
        <v>4.6900000000000004</v>
      </c>
      <c r="F317" s="438">
        <f>VLOOKUP(B317,'COMP ANL'!A:I,9,0)</f>
        <v>57.16</v>
      </c>
      <c r="G317" s="439">
        <f>$J$1</f>
        <v>0.2026</v>
      </c>
      <c r="H317" s="438">
        <f>F317*(1+G317)</f>
        <v>68.740615999999989</v>
      </c>
      <c r="I317" s="438">
        <f>ROUND((H317*E317),2)</f>
        <v>322.39</v>
      </c>
      <c r="J317" s="438"/>
    </row>
    <row r="318" spans="1:10" s="364" customFormat="1" x14ac:dyDescent="0.25">
      <c r="A318" s="444" t="s">
        <v>15515</v>
      </c>
      <c r="B318" s="445" t="s">
        <v>0</v>
      </c>
      <c r="C318" s="446" t="s">
        <v>15328</v>
      </c>
      <c r="D318" s="447"/>
      <c r="E318" s="448"/>
      <c r="F318" s="449" t="s">
        <v>0</v>
      </c>
      <c r="G318" s="450"/>
      <c r="H318" s="449"/>
      <c r="I318" s="449"/>
      <c r="J318" s="451"/>
    </row>
    <row r="319" spans="1:10" s="364" customFormat="1" ht="45" x14ac:dyDescent="0.25">
      <c r="A319" s="440" t="s">
        <v>237</v>
      </c>
      <c r="B319" s="441">
        <v>92785</v>
      </c>
      <c r="C319" s="135" t="s">
        <v>2515</v>
      </c>
      <c r="D319" s="136" t="s">
        <v>55</v>
      </c>
      <c r="E319" s="442">
        <v>31.7</v>
      </c>
      <c r="F319" s="138">
        <f>VLOOKUP(B319,'COMP ANL'!A:I,9,0)</f>
        <v>18.189999999999998</v>
      </c>
      <c r="G319" s="443">
        <f t="shared" ref="G319:G320" si="114">$J$1</f>
        <v>0.2026</v>
      </c>
      <c r="H319" s="138">
        <f t="shared" ref="H319:H320" si="115">F319*(1+G319)</f>
        <v>21.875293999999997</v>
      </c>
      <c r="I319" s="138">
        <f t="shared" ref="I319:I320" si="116">ROUND((H319*E319),2)</f>
        <v>693.45</v>
      </c>
      <c r="J319" s="138"/>
    </row>
    <row r="320" spans="1:10" s="364" customFormat="1" ht="45" x14ac:dyDescent="0.25">
      <c r="A320" s="346" t="s">
        <v>238</v>
      </c>
      <c r="B320" s="431">
        <v>92786</v>
      </c>
      <c r="C320" s="99" t="s">
        <v>2516</v>
      </c>
      <c r="D320" s="100" t="s">
        <v>55</v>
      </c>
      <c r="E320" s="432">
        <v>6.3</v>
      </c>
      <c r="F320" s="102">
        <f>VLOOKUP(B320,'COMP ANL'!A:I,9,0)</f>
        <v>17.439999999999998</v>
      </c>
      <c r="G320" s="146">
        <f t="shared" si="114"/>
        <v>0.2026</v>
      </c>
      <c r="H320" s="102">
        <f t="shared" si="115"/>
        <v>20.973343999999994</v>
      </c>
      <c r="I320" s="102">
        <f t="shared" si="116"/>
        <v>132.13</v>
      </c>
      <c r="J320" s="102"/>
    </row>
    <row r="321" spans="1:10" s="364" customFormat="1" x14ac:dyDescent="0.25">
      <c r="A321" s="444" t="s">
        <v>15516</v>
      </c>
      <c r="B321" s="445" t="s">
        <v>0</v>
      </c>
      <c r="C321" s="446" t="s">
        <v>15330</v>
      </c>
      <c r="D321" s="447"/>
      <c r="E321" s="448"/>
      <c r="F321" s="449" t="s">
        <v>0</v>
      </c>
      <c r="G321" s="450"/>
      <c r="H321" s="449"/>
      <c r="I321" s="449"/>
      <c r="J321" s="451"/>
    </row>
    <row r="322" spans="1:10" s="364" customFormat="1" x14ac:dyDescent="0.25">
      <c r="A322" s="440" t="s">
        <v>239</v>
      </c>
      <c r="B322" s="441" t="s">
        <v>227</v>
      </c>
      <c r="C322" s="135" t="s">
        <v>15508</v>
      </c>
      <c r="D322" s="136" t="s">
        <v>24</v>
      </c>
      <c r="E322" s="442">
        <v>0.56000000000000005</v>
      </c>
      <c r="F322" s="138">
        <f>VLOOKUP(B322,'COMP ANL'!A:I,9,0)</f>
        <v>298.04000000000002</v>
      </c>
      <c r="G322" s="443">
        <f t="shared" ref="G322:G323" si="117">$J$1</f>
        <v>0.2026</v>
      </c>
      <c r="H322" s="138">
        <f t="shared" ref="H322:H323" si="118">F322*(1+G322)</f>
        <v>358.42290400000002</v>
      </c>
      <c r="I322" s="138">
        <f t="shared" ref="I322:I323" si="119">ROUND((H322*E322),2)</f>
        <v>200.72</v>
      </c>
      <c r="J322" s="138"/>
    </row>
    <row r="323" spans="1:10" s="364" customFormat="1" ht="30" x14ac:dyDescent="0.25">
      <c r="A323" s="346" t="s">
        <v>240</v>
      </c>
      <c r="B323" s="431">
        <v>92874</v>
      </c>
      <c r="C323" s="99" t="s">
        <v>163</v>
      </c>
      <c r="D323" s="100" t="s">
        <v>24</v>
      </c>
      <c r="E323" s="432">
        <v>0.56000000000000005</v>
      </c>
      <c r="F323" s="102">
        <f>VLOOKUP(B323,'COMP ANL'!A:I,9,0)</f>
        <v>30.59</v>
      </c>
      <c r="G323" s="146">
        <f t="shared" si="117"/>
        <v>0.2026</v>
      </c>
      <c r="H323" s="102">
        <f t="shared" si="118"/>
        <v>36.787533999999994</v>
      </c>
      <c r="I323" s="102">
        <f t="shared" si="119"/>
        <v>20.6</v>
      </c>
      <c r="J323" s="102"/>
    </row>
    <row r="324" spans="1:10" s="364" customFormat="1" x14ac:dyDescent="0.25">
      <c r="A324" s="452" t="s">
        <v>15526</v>
      </c>
      <c r="B324" s="453" t="s">
        <v>0</v>
      </c>
      <c r="C324" s="454" t="s">
        <v>15413</v>
      </c>
      <c r="D324" s="455"/>
      <c r="E324" s="456"/>
      <c r="F324" s="457" t="s">
        <v>0</v>
      </c>
      <c r="G324" s="458"/>
      <c r="H324" s="457"/>
      <c r="I324" s="457"/>
      <c r="J324" s="365"/>
    </row>
    <row r="325" spans="1:10" s="364" customFormat="1" x14ac:dyDescent="0.25">
      <c r="A325" s="389" t="s">
        <v>15527</v>
      </c>
      <c r="B325" s="387" t="s">
        <v>0</v>
      </c>
      <c r="C325" s="368" t="s">
        <v>15437</v>
      </c>
      <c r="D325" s="369"/>
      <c r="E325" s="386"/>
      <c r="F325" s="371" t="s">
        <v>0</v>
      </c>
      <c r="G325" s="388"/>
      <c r="H325" s="371"/>
      <c r="I325" s="371"/>
      <c r="J325" s="375"/>
    </row>
    <row r="326" spans="1:10" s="364" customFormat="1" x14ac:dyDescent="0.25">
      <c r="A326" s="390" t="s">
        <v>15528</v>
      </c>
      <c r="B326" s="403" t="s">
        <v>0</v>
      </c>
      <c r="C326" s="391" t="s">
        <v>15326</v>
      </c>
      <c r="D326" s="392"/>
      <c r="E326" s="393"/>
      <c r="F326" s="404" t="s">
        <v>0</v>
      </c>
      <c r="G326" s="405"/>
      <c r="H326" s="404"/>
      <c r="I326" s="404"/>
      <c r="J326" s="366"/>
    </row>
    <row r="327" spans="1:10" s="364" customFormat="1" ht="45" x14ac:dyDescent="0.25">
      <c r="A327" s="433" t="s">
        <v>15529</v>
      </c>
      <c r="B327" s="434">
        <v>92263</v>
      </c>
      <c r="C327" s="435" t="s">
        <v>15439</v>
      </c>
      <c r="D327" s="436" t="s">
        <v>4</v>
      </c>
      <c r="E327" s="437">
        <v>20.99</v>
      </c>
      <c r="F327" s="438">
        <f>VLOOKUP(B327,'COMP ANL'!A:I,9,0)</f>
        <v>161.93</v>
      </c>
      <c r="G327" s="439">
        <f>$J$1</f>
        <v>0.2026</v>
      </c>
      <c r="H327" s="438">
        <f>F327*(1+G327)</f>
        <v>194.73701799999998</v>
      </c>
      <c r="I327" s="438">
        <f>ROUND((H327*E327),2)</f>
        <v>4087.53</v>
      </c>
      <c r="J327" s="438"/>
    </row>
    <row r="328" spans="1:10" s="364" customFormat="1" x14ac:dyDescent="0.25">
      <c r="A328" s="444" t="s">
        <v>15530</v>
      </c>
      <c r="B328" s="445" t="s">
        <v>0</v>
      </c>
      <c r="C328" s="446" t="s">
        <v>15328</v>
      </c>
      <c r="D328" s="447"/>
      <c r="E328" s="448"/>
      <c r="F328" s="449" t="s">
        <v>0</v>
      </c>
      <c r="G328" s="450"/>
      <c r="H328" s="449"/>
      <c r="I328" s="449"/>
      <c r="J328" s="451"/>
    </row>
    <row r="329" spans="1:10" s="364" customFormat="1" ht="45" x14ac:dyDescent="0.25">
      <c r="A329" s="440" t="s">
        <v>15531</v>
      </c>
      <c r="B329" s="441">
        <v>92775</v>
      </c>
      <c r="C329" s="135" t="s">
        <v>2505</v>
      </c>
      <c r="D329" s="136" t="s">
        <v>55</v>
      </c>
      <c r="E329" s="442">
        <v>29.4</v>
      </c>
      <c r="F329" s="138">
        <f>VLOOKUP(B329,'COMP ANL'!A:I,9,0)</f>
        <v>20.859999999999996</v>
      </c>
      <c r="G329" s="443">
        <f t="shared" ref="G329:G330" si="120">$J$1</f>
        <v>0.2026</v>
      </c>
      <c r="H329" s="138">
        <f t="shared" ref="H329:H330" si="121">F329*(1+G329)</f>
        <v>25.086235999999992</v>
      </c>
      <c r="I329" s="138">
        <f t="shared" ref="I329:I330" si="122">ROUND((H329*E329),2)</f>
        <v>737.54</v>
      </c>
      <c r="J329" s="138"/>
    </row>
    <row r="330" spans="1:10" s="364" customFormat="1" ht="45" x14ac:dyDescent="0.25">
      <c r="A330" s="346" t="s">
        <v>15532</v>
      </c>
      <c r="B330" s="431">
        <v>92778</v>
      </c>
      <c r="C330" s="99" t="s">
        <v>2508</v>
      </c>
      <c r="D330" s="100" t="s">
        <v>55</v>
      </c>
      <c r="E330" s="432">
        <v>82.7</v>
      </c>
      <c r="F330" s="102">
        <f>VLOOKUP(B330,'COMP ANL'!A:I,9,0)</f>
        <v>16.749999999999996</v>
      </c>
      <c r="G330" s="146">
        <f t="shared" si="120"/>
        <v>0.2026</v>
      </c>
      <c r="H330" s="102">
        <f t="shared" si="121"/>
        <v>20.143549999999994</v>
      </c>
      <c r="I330" s="102">
        <f t="shared" si="122"/>
        <v>1665.87</v>
      </c>
      <c r="J330" s="102"/>
    </row>
    <row r="331" spans="1:10" s="364" customFormat="1" x14ac:dyDescent="0.25">
      <c r="A331" s="444" t="s">
        <v>15533</v>
      </c>
      <c r="B331" s="445" t="s">
        <v>0</v>
      </c>
      <c r="C331" s="446" t="s">
        <v>15330</v>
      </c>
      <c r="D331" s="447"/>
      <c r="E331" s="448"/>
      <c r="F331" s="449" t="s">
        <v>0</v>
      </c>
      <c r="G331" s="450"/>
      <c r="H331" s="449"/>
      <c r="I331" s="449"/>
      <c r="J331" s="451"/>
    </row>
    <row r="332" spans="1:10" s="364" customFormat="1" x14ac:dyDescent="0.25">
      <c r="A332" s="440" t="s">
        <v>15534</v>
      </c>
      <c r="B332" s="441" t="s">
        <v>161</v>
      </c>
      <c r="C332" s="135" t="s">
        <v>15442</v>
      </c>
      <c r="D332" s="136" t="s">
        <v>24</v>
      </c>
      <c r="E332" s="442">
        <v>1.05</v>
      </c>
      <c r="F332" s="138">
        <f>VLOOKUP(B332,'COMP ANL'!A:I,9,0)</f>
        <v>305.91000000000003</v>
      </c>
      <c r="G332" s="443">
        <f t="shared" ref="G332:G333" si="123">$J$1</f>
        <v>0.2026</v>
      </c>
      <c r="H332" s="138">
        <f t="shared" ref="H332:H333" si="124">F332*(1+G332)</f>
        <v>367.88736599999999</v>
      </c>
      <c r="I332" s="138">
        <f t="shared" ref="I332:I333" si="125">ROUND((H332*E332),2)</f>
        <v>386.28</v>
      </c>
      <c r="J332" s="138"/>
    </row>
    <row r="333" spans="1:10" s="364" customFormat="1" ht="30" x14ac:dyDescent="0.25">
      <c r="A333" s="346" t="s">
        <v>15535</v>
      </c>
      <c r="B333" s="431">
        <v>92874</v>
      </c>
      <c r="C333" s="99" t="s">
        <v>163</v>
      </c>
      <c r="D333" s="100" t="s">
        <v>24</v>
      </c>
      <c r="E333" s="432">
        <v>1.05</v>
      </c>
      <c r="F333" s="102">
        <f>VLOOKUP(B333,'COMP ANL'!A:I,9,0)</f>
        <v>30.59</v>
      </c>
      <c r="G333" s="146">
        <f t="shared" si="123"/>
        <v>0.2026</v>
      </c>
      <c r="H333" s="102">
        <f t="shared" si="124"/>
        <v>36.787533999999994</v>
      </c>
      <c r="I333" s="102">
        <f t="shared" si="125"/>
        <v>38.630000000000003</v>
      </c>
      <c r="J333" s="102"/>
    </row>
    <row r="334" spans="1:10" s="364" customFormat="1" x14ac:dyDescent="0.25">
      <c r="A334" s="452" t="s">
        <v>15536</v>
      </c>
      <c r="B334" s="453" t="s">
        <v>0</v>
      </c>
      <c r="C334" s="454" t="s">
        <v>15455</v>
      </c>
      <c r="D334" s="455"/>
      <c r="E334" s="456"/>
      <c r="F334" s="457" t="s">
        <v>0</v>
      </c>
      <c r="G334" s="458"/>
      <c r="H334" s="457"/>
      <c r="I334" s="457"/>
      <c r="J334" s="365"/>
    </row>
    <row r="335" spans="1:10" s="364" customFormat="1" x14ac:dyDescent="0.25">
      <c r="A335" s="390" t="s">
        <v>15537</v>
      </c>
      <c r="B335" s="403" t="s">
        <v>0</v>
      </c>
      <c r="C335" s="391" t="s">
        <v>15324</v>
      </c>
      <c r="D335" s="392"/>
      <c r="E335" s="393"/>
      <c r="F335" s="404" t="s">
        <v>0</v>
      </c>
      <c r="G335" s="405"/>
      <c r="H335" s="404"/>
      <c r="I335" s="404"/>
      <c r="J335" s="366"/>
    </row>
    <row r="336" spans="1:10" s="364" customFormat="1" ht="30" x14ac:dyDescent="0.25">
      <c r="A336" s="433" t="s">
        <v>15538</v>
      </c>
      <c r="B336" s="434">
        <v>96619</v>
      </c>
      <c r="C336" s="435" t="s">
        <v>59</v>
      </c>
      <c r="D336" s="436" t="s">
        <v>4</v>
      </c>
      <c r="E336" s="437">
        <v>5.85</v>
      </c>
      <c r="F336" s="438">
        <f>VLOOKUP(B336,'COMP ANL'!A:I,9,0)</f>
        <v>29.080000000000002</v>
      </c>
      <c r="G336" s="439">
        <f>$J$1</f>
        <v>0.2026</v>
      </c>
      <c r="H336" s="438">
        <f>F336*(1+G336)</f>
        <v>34.971607999999996</v>
      </c>
      <c r="I336" s="438">
        <f>ROUND((H336*E336),2)</f>
        <v>204.58</v>
      </c>
      <c r="J336" s="438"/>
    </row>
    <row r="337" spans="1:10" s="364" customFormat="1" x14ac:dyDescent="0.25">
      <c r="A337" s="444" t="s">
        <v>15539</v>
      </c>
      <c r="B337" s="445" t="s">
        <v>0</v>
      </c>
      <c r="C337" s="446" t="s">
        <v>15326</v>
      </c>
      <c r="D337" s="447"/>
      <c r="E337" s="448"/>
      <c r="F337" s="449" t="s">
        <v>0</v>
      </c>
      <c r="G337" s="450"/>
      <c r="H337" s="449"/>
      <c r="I337" s="449"/>
      <c r="J337" s="451"/>
    </row>
    <row r="338" spans="1:10" s="364" customFormat="1" ht="30" x14ac:dyDescent="0.25">
      <c r="A338" s="433" t="s">
        <v>15540</v>
      </c>
      <c r="B338" s="434">
        <v>92265</v>
      </c>
      <c r="C338" s="435" t="s">
        <v>15446</v>
      </c>
      <c r="D338" s="436" t="s">
        <v>4</v>
      </c>
      <c r="E338" s="437">
        <v>63.14</v>
      </c>
      <c r="F338" s="438">
        <f>VLOOKUP(B338,'COMP ANL'!A:I,9,0)</f>
        <v>118.63</v>
      </c>
      <c r="G338" s="439">
        <f>$J$1</f>
        <v>0.2026</v>
      </c>
      <c r="H338" s="438">
        <f>F338*(1+G338)</f>
        <v>142.66443799999999</v>
      </c>
      <c r="I338" s="438">
        <f>ROUND((H338*E338),2)</f>
        <v>9007.83</v>
      </c>
      <c r="J338" s="438"/>
    </row>
    <row r="339" spans="1:10" s="364" customFormat="1" x14ac:dyDescent="0.25">
      <c r="A339" s="444" t="s">
        <v>15541</v>
      </c>
      <c r="B339" s="445" t="s">
        <v>0</v>
      </c>
      <c r="C339" s="446" t="s">
        <v>15328</v>
      </c>
      <c r="D339" s="447"/>
      <c r="E339" s="448"/>
      <c r="F339" s="449" t="s">
        <v>0</v>
      </c>
      <c r="G339" s="450"/>
      <c r="H339" s="449"/>
      <c r="I339" s="449"/>
      <c r="J339" s="451"/>
    </row>
    <row r="340" spans="1:10" s="364" customFormat="1" ht="45" x14ac:dyDescent="0.25">
      <c r="A340" s="440" t="s">
        <v>15542</v>
      </c>
      <c r="B340" s="441">
        <v>92775</v>
      </c>
      <c r="C340" s="135" t="s">
        <v>2505</v>
      </c>
      <c r="D340" s="136" t="s">
        <v>55</v>
      </c>
      <c r="E340" s="442">
        <v>62.5</v>
      </c>
      <c r="F340" s="138">
        <f>VLOOKUP(B340,'COMP ANL'!A:I,9,0)</f>
        <v>20.859999999999996</v>
      </c>
      <c r="G340" s="443">
        <f t="shared" ref="G340:G341" si="126">$J$1</f>
        <v>0.2026</v>
      </c>
      <c r="H340" s="138">
        <f t="shared" ref="H340:H341" si="127">F340*(1+G340)</f>
        <v>25.086235999999992</v>
      </c>
      <c r="I340" s="138">
        <f t="shared" ref="I340:I341" si="128">ROUND((H340*E340),2)</f>
        <v>1567.89</v>
      </c>
      <c r="J340" s="138"/>
    </row>
    <row r="341" spans="1:10" s="364" customFormat="1" ht="45" x14ac:dyDescent="0.25">
      <c r="A341" s="346" t="s">
        <v>15543</v>
      </c>
      <c r="B341" s="431">
        <v>92777</v>
      </c>
      <c r="C341" s="99" t="s">
        <v>2507</v>
      </c>
      <c r="D341" s="100" t="s">
        <v>55</v>
      </c>
      <c r="E341" s="432">
        <v>142.80000000000001</v>
      </c>
      <c r="F341" s="102">
        <f>VLOOKUP(B341,'COMP ANL'!A:I,9,0)</f>
        <v>18.72</v>
      </c>
      <c r="G341" s="146">
        <f t="shared" si="126"/>
        <v>0.2026</v>
      </c>
      <c r="H341" s="102">
        <f t="shared" si="127"/>
        <v>22.512671999999995</v>
      </c>
      <c r="I341" s="102">
        <f t="shared" si="128"/>
        <v>3214.81</v>
      </c>
      <c r="J341" s="102"/>
    </row>
    <row r="342" spans="1:10" s="364" customFormat="1" x14ac:dyDescent="0.25">
      <c r="A342" s="444" t="s">
        <v>15544</v>
      </c>
      <c r="B342" s="445" t="s">
        <v>0</v>
      </c>
      <c r="C342" s="446" t="s">
        <v>15330</v>
      </c>
      <c r="D342" s="447"/>
      <c r="E342" s="448"/>
      <c r="F342" s="449" t="s">
        <v>0</v>
      </c>
      <c r="G342" s="450"/>
      <c r="H342" s="449"/>
      <c r="I342" s="449"/>
      <c r="J342" s="451"/>
    </row>
    <row r="343" spans="1:10" s="364" customFormat="1" x14ac:dyDescent="0.25">
      <c r="A343" s="440" t="s">
        <v>15545</v>
      </c>
      <c r="B343" s="441" t="s">
        <v>161</v>
      </c>
      <c r="C343" s="135" t="s">
        <v>15442</v>
      </c>
      <c r="D343" s="136" t="s">
        <v>24</v>
      </c>
      <c r="E343" s="442">
        <v>3.78</v>
      </c>
      <c r="F343" s="138">
        <f>VLOOKUP(B343,'COMP ANL'!A:I,9,0)</f>
        <v>305.91000000000003</v>
      </c>
      <c r="G343" s="443">
        <f t="shared" ref="G343:G344" si="129">$J$1</f>
        <v>0.2026</v>
      </c>
      <c r="H343" s="138">
        <f t="shared" ref="H343:H344" si="130">F343*(1+G343)</f>
        <v>367.88736599999999</v>
      </c>
      <c r="I343" s="138">
        <f t="shared" ref="I343:I344" si="131">ROUND((H343*E343),2)</f>
        <v>1390.61</v>
      </c>
      <c r="J343" s="138"/>
    </row>
    <row r="344" spans="1:10" s="364" customFormat="1" ht="30" x14ac:dyDescent="0.25">
      <c r="A344" s="346" t="s">
        <v>15546</v>
      </c>
      <c r="B344" s="431">
        <v>92874</v>
      </c>
      <c r="C344" s="99" t="s">
        <v>163</v>
      </c>
      <c r="D344" s="100" t="s">
        <v>24</v>
      </c>
      <c r="E344" s="432">
        <v>3.78</v>
      </c>
      <c r="F344" s="102">
        <f>VLOOKUP(B344,'COMP ANL'!A:I,9,0)</f>
        <v>30.59</v>
      </c>
      <c r="G344" s="146">
        <f t="shared" si="129"/>
        <v>0.2026</v>
      </c>
      <c r="H344" s="102">
        <f t="shared" si="130"/>
        <v>36.787533999999994</v>
      </c>
      <c r="I344" s="102">
        <f t="shared" si="131"/>
        <v>139.06</v>
      </c>
      <c r="J344" s="102"/>
    </row>
    <row r="345" spans="1:10" s="364" customFormat="1" x14ac:dyDescent="0.25">
      <c r="A345" s="444" t="s">
        <v>15547</v>
      </c>
      <c r="B345" s="445" t="s">
        <v>0</v>
      </c>
      <c r="C345" s="446" t="s">
        <v>15333</v>
      </c>
      <c r="D345" s="447"/>
      <c r="E345" s="448"/>
      <c r="F345" s="449" t="s">
        <v>0</v>
      </c>
      <c r="G345" s="450"/>
      <c r="H345" s="449"/>
      <c r="I345" s="449"/>
      <c r="J345" s="451"/>
    </row>
    <row r="346" spans="1:10" s="364" customFormat="1" ht="30" x14ac:dyDescent="0.25">
      <c r="A346" s="433" t="s">
        <v>15548</v>
      </c>
      <c r="B346" s="434">
        <v>98557</v>
      </c>
      <c r="C346" s="435" t="s">
        <v>68</v>
      </c>
      <c r="D346" s="436" t="s">
        <v>4</v>
      </c>
      <c r="E346" s="437">
        <v>17.55</v>
      </c>
      <c r="F346" s="438">
        <f>VLOOKUP(B346,'COMP ANL'!A:I,9,0)</f>
        <v>36.019999999999996</v>
      </c>
      <c r="G346" s="439">
        <f>$J$1</f>
        <v>0.2026</v>
      </c>
      <c r="H346" s="438">
        <f>F346*(1+G346)</f>
        <v>43.317651999999988</v>
      </c>
      <c r="I346" s="438">
        <f>ROUND((H346*E346),2)</f>
        <v>760.22</v>
      </c>
      <c r="J346" s="438"/>
    </row>
    <row r="347" spans="1:10" s="364" customFormat="1" ht="30" x14ac:dyDescent="0.25">
      <c r="A347" s="452" t="s">
        <v>15549</v>
      </c>
      <c r="B347" s="453" t="s">
        <v>0</v>
      </c>
      <c r="C347" s="454" t="s">
        <v>15477</v>
      </c>
      <c r="D347" s="455"/>
      <c r="E347" s="456"/>
      <c r="F347" s="457" t="s">
        <v>0</v>
      </c>
      <c r="G347" s="458"/>
      <c r="H347" s="457"/>
      <c r="I347" s="457"/>
      <c r="J347" s="365"/>
    </row>
    <row r="348" spans="1:10" s="364" customFormat="1" x14ac:dyDescent="0.25">
      <c r="A348" s="390" t="s">
        <v>15550</v>
      </c>
      <c r="B348" s="403" t="s">
        <v>0</v>
      </c>
      <c r="C348" s="391" t="s">
        <v>15326</v>
      </c>
      <c r="D348" s="392"/>
      <c r="E348" s="393"/>
      <c r="F348" s="404" t="s">
        <v>0</v>
      </c>
      <c r="G348" s="405"/>
      <c r="H348" s="404"/>
      <c r="I348" s="404"/>
      <c r="J348" s="366"/>
    </row>
    <row r="349" spans="1:10" s="364" customFormat="1" ht="30" x14ac:dyDescent="0.25">
      <c r="A349" s="433" t="s">
        <v>15551</v>
      </c>
      <c r="B349" s="434">
        <v>92267</v>
      </c>
      <c r="C349" s="435" t="s">
        <v>15500</v>
      </c>
      <c r="D349" s="436" t="s">
        <v>4</v>
      </c>
      <c r="E349" s="437">
        <v>40.94</v>
      </c>
      <c r="F349" s="438">
        <f>VLOOKUP(B349,'COMP ANL'!A:I,9,0)</f>
        <v>57.16</v>
      </c>
      <c r="G349" s="439">
        <f>$J$1</f>
        <v>0.2026</v>
      </c>
      <c r="H349" s="438">
        <f>F349*(1+G349)</f>
        <v>68.740615999999989</v>
      </c>
      <c r="I349" s="438">
        <f>ROUND((H349*E349),2)</f>
        <v>2814.24</v>
      </c>
      <c r="J349" s="438"/>
    </row>
    <row r="350" spans="1:10" s="364" customFormat="1" x14ac:dyDescent="0.25">
      <c r="A350" s="444" t="s">
        <v>15552</v>
      </c>
      <c r="B350" s="445" t="s">
        <v>0</v>
      </c>
      <c r="C350" s="446" t="s">
        <v>15328</v>
      </c>
      <c r="D350" s="447"/>
      <c r="E350" s="448"/>
      <c r="F350" s="449" t="s">
        <v>0</v>
      </c>
      <c r="G350" s="450"/>
      <c r="H350" s="449"/>
      <c r="I350" s="449"/>
      <c r="J350" s="451"/>
    </row>
    <row r="351" spans="1:10" s="364" customFormat="1" ht="45" x14ac:dyDescent="0.25">
      <c r="A351" s="440" t="s">
        <v>15553</v>
      </c>
      <c r="B351" s="441">
        <v>92785</v>
      </c>
      <c r="C351" s="135" t="s">
        <v>2515</v>
      </c>
      <c r="D351" s="136" t="s">
        <v>55</v>
      </c>
      <c r="E351" s="442">
        <v>66.5</v>
      </c>
      <c r="F351" s="138">
        <f>VLOOKUP(B351,'COMP ANL'!A:I,9,0)</f>
        <v>18.189999999999998</v>
      </c>
      <c r="G351" s="443">
        <f t="shared" ref="G351:G353" si="132">$J$1</f>
        <v>0.2026</v>
      </c>
      <c r="H351" s="138">
        <f t="shared" ref="H351:H353" si="133">F351*(1+G351)</f>
        <v>21.875293999999997</v>
      </c>
      <c r="I351" s="138">
        <f t="shared" ref="I351:I353" si="134">ROUND((H351*E351),2)</f>
        <v>1454.71</v>
      </c>
      <c r="J351" s="138"/>
    </row>
    <row r="352" spans="1:10" s="364" customFormat="1" ht="45" x14ac:dyDescent="0.25">
      <c r="A352" s="140" t="s">
        <v>15554</v>
      </c>
      <c r="B352" s="344">
        <v>92786</v>
      </c>
      <c r="C352" s="104" t="s">
        <v>2516</v>
      </c>
      <c r="D352" s="105" t="s">
        <v>55</v>
      </c>
      <c r="E352" s="345">
        <v>48.9</v>
      </c>
      <c r="F352" s="107">
        <f>VLOOKUP(B352,'COMP ANL'!A:I,9,0)</f>
        <v>17.439999999999998</v>
      </c>
      <c r="G352" s="314">
        <f t="shared" si="132"/>
        <v>0.2026</v>
      </c>
      <c r="H352" s="107">
        <f t="shared" si="133"/>
        <v>20.973343999999994</v>
      </c>
      <c r="I352" s="107">
        <f t="shared" si="134"/>
        <v>1025.5999999999999</v>
      </c>
      <c r="J352" s="107"/>
    </row>
    <row r="353" spans="1:10" s="364" customFormat="1" ht="45" x14ac:dyDescent="0.25">
      <c r="A353" s="346" t="s">
        <v>15555</v>
      </c>
      <c r="B353" s="431">
        <v>92787</v>
      </c>
      <c r="C353" s="99" t="s">
        <v>2517</v>
      </c>
      <c r="D353" s="100" t="s">
        <v>55</v>
      </c>
      <c r="E353" s="432">
        <v>72.400000000000006</v>
      </c>
      <c r="F353" s="102">
        <f>VLOOKUP(B353,'COMP ANL'!A:I,9,0)</f>
        <v>15.73</v>
      </c>
      <c r="G353" s="146">
        <f t="shared" si="132"/>
        <v>0.2026</v>
      </c>
      <c r="H353" s="102">
        <f t="shared" si="133"/>
        <v>18.916898</v>
      </c>
      <c r="I353" s="102">
        <f t="shared" si="134"/>
        <v>1369.58</v>
      </c>
      <c r="J353" s="102"/>
    </row>
    <row r="354" spans="1:10" s="364" customFormat="1" x14ac:dyDescent="0.25">
      <c r="A354" s="444" t="s">
        <v>15556</v>
      </c>
      <c r="B354" s="445" t="s">
        <v>0</v>
      </c>
      <c r="C354" s="446" t="s">
        <v>15330</v>
      </c>
      <c r="D354" s="447"/>
      <c r="E354" s="448"/>
      <c r="F354" s="449" t="s">
        <v>0</v>
      </c>
      <c r="G354" s="450"/>
      <c r="H354" s="449"/>
      <c r="I354" s="449"/>
      <c r="J354" s="451"/>
    </row>
    <row r="355" spans="1:10" s="364" customFormat="1" x14ac:dyDescent="0.25">
      <c r="A355" s="440" t="s">
        <v>15557</v>
      </c>
      <c r="B355" s="441" t="s">
        <v>161</v>
      </c>
      <c r="C355" s="135" t="s">
        <v>15442</v>
      </c>
      <c r="D355" s="136" t="s">
        <v>24</v>
      </c>
      <c r="E355" s="442">
        <v>4.09</v>
      </c>
      <c r="F355" s="138">
        <f>VLOOKUP(B355,'COMP ANL'!A:I,9,0)</f>
        <v>305.91000000000003</v>
      </c>
      <c r="G355" s="443">
        <f t="shared" ref="G355:G356" si="135">$J$1</f>
        <v>0.2026</v>
      </c>
      <c r="H355" s="138">
        <f t="shared" ref="H355:H356" si="136">F355*(1+G355)</f>
        <v>367.88736599999999</v>
      </c>
      <c r="I355" s="138">
        <f t="shared" ref="I355:I356" si="137">ROUND((H355*E355),2)</f>
        <v>1504.66</v>
      </c>
      <c r="J355" s="138"/>
    </row>
    <row r="356" spans="1:10" s="364" customFormat="1" ht="30" x14ac:dyDescent="0.25">
      <c r="A356" s="346" t="s">
        <v>15558</v>
      </c>
      <c r="B356" s="431">
        <v>92874</v>
      </c>
      <c r="C356" s="99" t="s">
        <v>163</v>
      </c>
      <c r="D356" s="100" t="s">
        <v>24</v>
      </c>
      <c r="E356" s="432">
        <v>4.09</v>
      </c>
      <c r="F356" s="102">
        <f>VLOOKUP(B356,'COMP ANL'!A:I,9,0)</f>
        <v>30.59</v>
      </c>
      <c r="G356" s="146">
        <f t="shared" si="135"/>
        <v>0.2026</v>
      </c>
      <c r="H356" s="102">
        <f t="shared" si="136"/>
        <v>36.787533999999994</v>
      </c>
      <c r="I356" s="102">
        <f t="shared" si="137"/>
        <v>150.46</v>
      </c>
      <c r="J356" s="102"/>
    </row>
    <row r="357" spans="1:10" s="364" customFormat="1" x14ac:dyDescent="0.25">
      <c r="A357" s="452" t="s">
        <v>15559</v>
      </c>
      <c r="B357" s="453" t="s">
        <v>0</v>
      </c>
      <c r="C357" s="454" t="s">
        <v>15560</v>
      </c>
      <c r="D357" s="455"/>
      <c r="E357" s="456"/>
      <c r="F357" s="457" t="s">
        <v>0</v>
      </c>
      <c r="G357" s="458"/>
      <c r="H357" s="457"/>
      <c r="I357" s="457"/>
      <c r="J357" s="365"/>
    </row>
    <row r="358" spans="1:10" s="364" customFormat="1" x14ac:dyDescent="0.25">
      <c r="A358" s="390" t="s">
        <v>15561</v>
      </c>
      <c r="B358" s="403" t="s">
        <v>0</v>
      </c>
      <c r="C358" s="391" t="s">
        <v>15326</v>
      </c>
      <c r="D358" s="392"/>
      <c r="E358" s="393"/>
      <c r="F358" s="404" t="s">
        <v>0</v>
      </c>
      <c r="G358" s="405"/>
      <c r="H358" s="404"/>
      <c r="I358" s="404"/>
      <c r="J358" s="366"/>
    </row>
    <row r="359" spans="1:10" s="364" customFormat="1" ht="30" x14ac:dyDescent="0.25">
      <c r="A359" s="433" t="s">
        <v>15562</v>
      </c>
      <c r="B359" s="434">
        <v>95934</v>
      </c>
      <c r="C359" s="435" t="s">
        <v>15563</v>
      </c>
      <c r="D359" s="436" t="s">
        <v>4</v>
      </c>
      <c r="E359" s="437">
        <v>11.46</v>
      </c>
      <c r="F359" s="438">
        <f>VLOOKUP(B359,'COMP ANL'!A:I,9,0)</f>
        <v>216.66999999999996</v>
      </c>
      <c r="G359" s="439">
        <f>$J$1</f>
        <v>0.2026</v>
      </c>
      <c r="H359" s="438">
        <f>F359*(1+G359)</f>
        <v>260.56734199999994</v>
      </c>
      <c r="I359" s="438">
        <f>ROUND((H359*E359),2)</f>
        <v>2986.1</v>
      </c>
      <c r="J359" s="438"/>
    </row>
    <row r="360" spans="1:10" s="364" customFormat="1" x14ac:dyDescent="0.25">
      <c r="A360" s="444" t="s">
        <v>15564</v>
      </c>
      <c r="B360" s="445" t="s">
        <v>0</v>
      </c>
      <c r="C360" s="446" t="s">
        <v>15328</v>
      </c>
      <c r="D360" s="447"/>
      <c r="E360" s="448"/>
      <c r="F360" s="449" t="s">
        <v>0</v>
      </c>
      <c r="G360" s="450"/>
      <c r="H360" s="449"/>
      <c r="I360" s="449"/>
      <c r="J360" s="451"/>
    </row>
    <row r="361" spans="1:10" s="364" customFormat="1" ht="45" x14ac:dyDescent="0.25">
      <c r="A361" s="433" t="s">
        <v>15565</v>
      </c>
      <c r="B361" s="434">
        <v>95944</v>
      </c>
      <c r="C361" s="435" t="s">
        <v>15566</v>
      </c>
      <c r="D361" s="436" t="s">
        <v>55</v>
      </c>
      <c r="E361" s="437">
        <v>22.9</v>
      </c>
      <c r="F361" s="438">
        <f>VLOOKUP(B361,'COMP ANL'!A:I,9,0)</f>
        <v>22.89</v>
      </c>
      <c r="G361" s="439">
        <f>$J$1</f>
        <v>0.2026</v>
      </c>
      <c r="H361" s="438">
        <f>F361*(1+G361)</f>
        <v>27.527513999999996</v>
      </c>
      <c r="I361" s="438">
        <f>ROUND((H361*E361),2)</f>
        <v>630.38</v>
      </c>
      <c r="J361" s="438"/>
    </row>
    <row r="362" spans="1:10" s="364" customFormat="1" x14ac:dyDescent="0.25">
      <c r="A362" s="444" t="s">
        <v>15567</v>
      </c>
      <c r="B362" s="445" t="s">
        <v>0</v>
      </c>
      <c r="C362" s="446" t="s">
        <v>15330</v>
      </c>
      <c r="D362" s="447"/>
      <c r="E362" s="448"/>
      <c r="F362" s="449" t="s">
        <v>0</v>
      </c>
      <c r="G362" s="450"/>
      <c r="H362" s="449"/>
      <c r="I362" s="449"/>
      <c r="J362" s="451"/>
    </row>
    <row r="363" spans="1:10" s="364" customFormat="1" x14ac:dyDescent="0.25">
      <c r="A363" s="440" t="s">
        <v>15568</v>
      </c>
      <c r="B363" s="441" t="s">
        <v>161</v>
      </c>
      <c r="C363" s="135" t="s">
        <v>15442</v>
      </c>
      <c r="D363" s="136" t="s">
        <v>24</v>
      </c>
      <c r="E363" s="442">
        <v>1.5</v>
      </c>
      <c r="F363" s="138">
        <f>VLOOKUP(B363,'COMP ANL'!A:I,9,0)</f>
        <v>305.91000000000003</v>
      </c>
      <c r="G363" s="443">
        <f t="shared" ref="G363:G364" si="138">$J$1</f>
        <v>0.2026</v>
      </c>
      <c r="H363" s="138">
        <f t="shared" ref="H363:H364" si="139">F363*(1+G363)</f>
        <v>367.88736599999999</v>
      </c>
      <c r="I363" s="138">
        <f t="shared" ref="I363:I364" si="140">ROUND((H363*E363),2)</f>
        <v>551.83000000000004</v>
      </c>
      <c r="J363" s="138"/>
    </row>
    <row r="364" spans="1:10" s="364" customFormat="1" ht="30" x14ac:dyDescent="0.25">
      <c r="A364" s="346" t="s">
        <v>15569</v>
      </c>
      <c r="B364" s="431">
        <v>92874</v>
      </c>
      <c r="C364" s="99" t="s">
        <v>163</v>
      </c>
      <c r="D364" s="100" t="s">
        <v>24</v>
      </c>
      <c r="E364" s="432">
        <v>1.5</v>
      </c>
      <c r="F364" s="102">
        <f>VLOOKUP(B364,'COMP ANL'!A:I,9,0)</f>
        <v>30.59</v>
      </c>
      <c r="G364" s="146">
        <f t="shared" si="138"/>
        <v>0.2026</v>
      </c>
      <c r="H364" s="102">
        <f t="shared" si="139"/>
        <v>36.787533999999994</v>
      </c>
      <c r="I364" s="102">
        <f t="shared" si="140"/>
        <v>55.18</v>
      </c>
      <c r="J364" s="102"/>
    </row>
    <row r="365" spans="1:10" s="364" customFormat="1" x14ac:dyDescent="0.25">
      <c r="A365" s="452" t="s">
        <v>15570</v>
      </c>
      <c r="B365" s="453" t="s">
        <v>0</v>
      </c>
      <c r="C365" s="454" t="s">
        <v>15571</v>
      </c>
      <c r="D365" s="455"/>
      <c r="E365" s="456"/>
      <c r="F365" s="457" t="s">
        <v>0</v>
      </c>
      <c r="G365" s="458"/>
      <c r="H365" s="457"/>
      <c r="I365" s="457"/>
      <c r="J365" s="365"/>
    </row>
    <row r="366" spans="1:10" s="364" customFormat="1" x14ac:dyDescent="0.25">
      <c r="A366" s="389" t="s">
        <v>15572</v>
      </c>
      <c r="B366" s="387" t="s">
        <v>0</v>
      </c>
      <c r="C366" s="368" t="s">
        <v>15573</v>
      </c>
      <c r="D366" s="369"/>
      <c r="E366" s="386"/>
      <c r="F366" s="371" t="s">
        <v>0</v>
      </c>
      <c r="G366" s="388"/>
      <c r="H366" s="371"/>
      <c r="I366" s="371"/>
      <c r="J366" s="375"/>
    </row>
    <row r="367" spans="1:10" s="364" customFormat="1" x14ac:dyDescent="0.25">
      <c r="A367" s="390" t="s">
        <v>15574</v>
      </c>
      <c r="B367" s="403" t="s">
        <v>0</v>
      </c>
      <c r="C367" s="391" t="s">
        <v>15575</v>
      </c>
      <c r="D367" s="392"/>
      <c r="E367" s="393"/>
      <c r="F367" s="404" t="s">
        <v>0</v>
      </c>
      <c r="G367" s="405"/>
      <c r="H367" s="404"/>
      <c r="I367" s="404"/>
      <c r="J367" s="366"/>
    </row>
    <row r="368" spans="1:10" s="364" customFormat="1" ht="30" x14ac:dyDescent="0.25">
      <c r="A368" s="433" t="s">
        <v>15576</v>
      </c>
      <c r="B368" s="434" t="s">
        <v>251</v>
      </c>
      <c r="C368" s="435" t="s">
        <v>15577</v>
      </c>
      <c r="D368" s="436" t="s">
        <v>55</v>
      </c>
      <c r="E368" s="437">
        <v>2380.96</v>
      </c>
      <c r="F368" s="438">
        <f>VLOOKUP(B368,'COMP ANL'!A:I,9,0)</f>
        <v>13.620000000000001</v>
      </c>
      <c r="G368" s="439">
        <f>$J$1</f>
        <v>0.2026</v>
      </c>
      <c r="H368" s="438">
        <f>F368*(1+G368)</f>
        <v>16.379411999999999</v>
      </c>
      <c r="I368" s="438">
        <f>ROUND((H368*E368),2)</f>
        <v>38998.720000000001</v>
      </c>
      <c r="J368" s="438"/>
    </row>
    <row r="369" spans="1:10" s="364" customFormat="1" x14ac:dyDescent="0.25">
      <c r="A369" s="444" t="s">
        <v>15578</v>
      </c>
      <c r="B369" s="445" t="s">
        <v>0</v>
      </c>
      <c r="C369" s="446" t="s">
        <v>15579</v>
      </c>
      <c r="D369" s="447"/>
      <c r="E369" s="448"/>
      <c r="F369" s="449" t="s">
        <v>0</v>
      </c>
      <c r="G369" s="450"/>
      <c r="H369" s="449"/>
      <c r="I369" s="449"/>
      <c r="J369" s="451"/>
    </row>
    <row r="370" spans="1:10" s="364" customFormat="1" ht="45" x14ac:dyDescent="0.25">
      <c r="A370" s="433" t="s">
        <v>15580</v>
      </c>
      <c r="B370" s="434" t="s">
        <v>252</v>
      </c>
      <c r="C370" s="435" t="s">
        <v>15581</v>
      </c>
      <c r="D370" s="436" t="s">
        <v>55</v>
      </c>
      <c r="E370" s="437">
        <v>19816.16</v>
      </c>
      <c r="F370" s="438">
        <f>VLOOKUP(B370,'COMP ANL'!A:I,9,0)</f>
        <v>13.420000000000002</v>
      </c>
      <c r="G370" s="439">
        <f>$J$1</f>
        <v>0.2026</v>
      </c>
      <c r="H370" s="438">
        <f>F370*(1+G370)</f>
        <v>16.138892000000002</v>
      </c>
      <c r="I370" s="438">
        <f>ROUND((H370*E370),2)</f>
        <v>319810.87</v>
      </c>
      <c r="J370" s="438"/>
    </row>
    <row r="371" spans="1:10" s="364" customFormat="1" x14ac:dyDescent="0.25">
      <c r="A371" s="444" t="s">
        <v>15582</v>
      </c>
      <c r="B371" s="445" t="s">
        <v>0</v>
      </c>
      <c r="C371" s="446" t="s">
        <v>15583</v>
      </c>
      <c r="D371" s="447"/>
      <c r="E371" s="448"/>
      <c r="F371" s="449" t="s">
        <v>0</v>
      </c>
      <c r="G371" s="450"/>
      <c r="H371" s="449"/>
      <c r="I371" s="449"/>
      <c r="J371" s="451"/>
    </row>
    <row r="372" spans="1:10" s="364" customFormat="1" ht="60" x14ac:dyDescent="0.25">
      <c r="A372" s="440" t="s">
        <v>15584</v>
      </c>
      <c r="B372" s="441">
        <v>100757</v>
      </c>
      <c r="C372" s="135" t="s">
        <v>15585</v>
      </c>
      <c r="D372" s="136" t="s">
        <v>4</v>
      </c>
      <c r="E372" s="442">
        <v>1872.89</v>
      </c>
      <c r="F372" s="138">
        <f>VLOOKUP(B372,'COMP ANL'!A:I,9,0)</f>
        <v>41.260000000000005</v>
      </c>
      <c r="G372" s="443">
        <f t="shared" ref="G372:G373" si="141">$J$1</f>
        <v>0.2026</v>
      </c>
      <c r="H372" s="138">
        <f t="shared" ref="H372:H373" si="142">F372*(1+G372)</f>
        <v>49.619275999999999</v>
      </c>
      <c r="I372" s="138">
        <f t="shared" ref="I372:I373" si="143">ROUND((H372*E372),2)</f>
        <v>92931.45</v>
      </c>
      <c r="J372" s="138"/>
    </row>
    <row r="373" spans="1:10" s="364" customFormat="1" ht="45" x14ac:dyDescent="0.25">
      <c r="A373" s="140" t="s">
        <v>15586</v>
      </c>
      <c r="B373" s="344">
        <v>100721</v>
      </c>
      <c r="C373" s="104" t="s">
        <v>15587</v>
      </c>
      <c r="D373" s="105" t="s">
        <v>4</v>
      </c>
      <c r="E373" s="345">
        <v>1872.89</v>
      </c>
      <c r="F373" s="107">
        <f>VLOOKUP(B373,'COMP ANL'!A:I,9,0)</f>
        <v>20.919999999999998</v>
      </c>
      <c r="G373" s="314">
        <f t="shared" si="141"/>
        <v>0.2026</v>
      </c>
      <c r="H373" s="107">
        <f t="shared" si="142"/>
        <v>25.158391999999996</v>
      </c>
      <c r="I373" s="107">
        <f t="shared" si="143"/>
        <v>47118.9</v>
      </c>
      <c r="J373" s="107"/>
    </row>
    <row r="374" spans="1:10" s="364" customFormat="1" x14ac:dyDescent="0.25">
      <c r="A374" s="406"/>
      <c r="B374" s="407"/>
      <c r="C374" s="408"/>
      <c r="D374" s="409"/>
      <c r="E374" s="410"/>
      <c r="F374" s="411"/>
      <c r="G374" s="412"/>
      <c r="H374" s="411"/>
      <c r="I374" s="411"/>
      <c r="J374" s="411"/>
    </row>
    <row r="375" spans="1:10" s="364" customFormat="1" x14ac:dyDescent="0.25">
      <c r="A375" s="416"/>
      <c r="B375" s="417"/>
      <c r="C375" s="418" t="s">
        <v>253</v>
      </c>
      <c r="D375" s="419"/>
      <c r="E375" s="420"/>
      <c r="F375" s="421"/>
      <c r="G375" s="422"/>
      <c r="H375" s="421"/>
      <c r="I375" s="421"/>
      <c r="J375" s="426">
        <f>SUM(I13:I373)</f>
        <v>2183514.9599999986</v>
      </c>
    </row>
    <row r="376" spans="1:10" s="364" customFormat="1" x14ac:dyDescent="0.25">
      <c r="A376" s="406"/>
      <c r="B376" s="407"/>
      <c r="C376" s="408"/>
      <c r="D376" s="409"/>
      <c r="E376" s="410"/>
      <c r="F376" s="411"/>
      <c r="G376" s="412"/>
      <c r="H376" s="411"/>
      <c r="I376" s="411"/>
      <c r="J376" s="411"/>
    </row>
    <row r="377" spans="1:10" s="364" customFormat="1" x14ac:dyDescent="0.25">
      <c r="A377" s="452" t="s">
        <v>255</v>
      </c>
      <c r="B377" s="453" t="s">
        <v>0</v>
      </c>
      <c r="C377" s="454" t="s">
        <v>254</v>
      </c>
      <c r="D377" s="455"/>
      <c r="E377" s="456"/>
      <c r="F377" s="457" t="s">
        <v>0</v>
      </c>
      <c r="G377" s="458"/>
      <c r="H377" s="457"/>
      <c r="I377" s="457"/>
      <c r="J377" s="365"/>
    </row>
    <row r="378" spans="1:10" s="364" customFormat="1" x14ac:dyDescent="0.25">
      <c r="A378" s="389" t="s">
        <v>257</v>
      </c>
      <c r="B378" s="387" t="s">
        <v>0</v>
      </c>
      <c r="C378" s="368" t="s">
        <v>256</v>
      </c>
      <c r="D378" s="369"/>
      <c r="E378" s="386"/>
      <c r="F378" s="371" t="s">
        <v>0</v>
      </c>
      <c r="G378" s="388"/>
      <c r="H378" s="371"/>
      <c r="I378" s="371"/>
      <c r="J378" s="375"/>
    </row>
    <row r="379" spans="1:10" s="364" customFormat="1" x14ac:dyDescent="0.25">
      <c r="A379" s="389" t="s">
        <v>15588</v>
      </c>
      <c r="B379" s="387" t="s">
        <v>0</v>
      </c>
      <c r="C379" s="368" t="s">
        <v>15480</v>
      </c>
      <c r="D379" s="369"/>
      <c r="E379" s="386"/>
      <c r="F379" s="371" t="s">
        <v>0</v>
      </c>
      <c r="G379" s="388"/>
      <c r="H379" s="371"/>
      <c r="I379" s="371"/>
      <c r="J379" s="375"/>
    </row>
    <row r="380" spans="1:10" s="364" customFormat="1" x14ac:dyDescent="0.25">
      <c r="A380" s="390" t="s">
        <v>15589</v>
      </c>
      <c r="B380" s="403" t="s">
        <v>0</v>
      </c>
      <c r="C380" s="391" t="s">
        <v>15590</v>
      </c>
      <c r="D380" s="392"/>
      <c r="E380" s="393"/>
      <c r="F380" s="404" t="s">
        <v>0</v>
      </c>
      <c r="G380" s="405"/>
      <c r="H380" s="404"/>
      <c r="I380" s="404"/>
      <c r="J380" s="366"/>
    </row>
    <row r="381" spans="1:10" s="364" customFormat="1" ht="60" x14ac:dyDescent="0.25">
      <c r="A381" s="440" t="s">
        <v>15591</v>
      </c>
      <c r="B381" s="441">
        <v>89043</v>
      </c>
      <c r="C381" s="135" t="s">
        <v>5009</v>
      </c>
      <c r="D381" s="136" t="s">
        <v>4</v>
      </c>
      <c r="E381" s="442">
        <v>1460</v>
      </c>
      <c r="F381" s="138">
        <f>VLOOKUP(B381,'COMP ANL'!A:I,9,0)</f>
        <v>84.41</v>
      </c>
      <c r="G381" s="443">
        <f t="shared" ref="G381:G382" si="144">$J$1</f>
        <v>0.2026</v>
      </c>
      <c r="H381" s="138">
        <f t="shared" ref="H381:H382" si="145">F381*(1+G381)</f>
        <v>101.51146599999998</v>
      </c>
      <c r="I381" s="138">
        <f t="shared" ref="I381:I382" si="146">ROUND((H381*E381),2)</f>
        <v>148206.74</v>
      </c>
      <c r="J381" s="138"/>
    </row>
    <row r="382" spans="1:10" s="364" customFormat="1" ht="75" x14ac:dyDescent="0.25">
      <c r="A382" s="346" t="s">
        <v>15592</v>
      </c>
      <c r="B382" s="431">
        <v>89977</v>
      </c>
      <c r="C382" s="99" t="s">
        <v>5011</v>
      </c>
      <c r="D382" s="100" t="s">
        <v>4</v>
      </c>
      <c r="E382" s="432">
        <v>912</v>
      </c>
      <c r="F382" s="102">
        <f>VLOOKUP(B382,'COMP ANL'!A:I,9,0)</f>
        <v>156.82</v>
      </c>
      <c r="G382" s="146">
        <f t="shared" si="144"/>
        <v>0.2026</v>
      </c>
      <c r="H382" s="102">
        <f t="shared" si="145"/>
        <v>188.59173199999998</v>
      </c>
      <c r="I382" s="102">
        <f t="shared" si="146"/>
        <v>171995.66</v>
      </c>
      <c r="J382" s="102"/>
    </row>
    <row r="383" spans="1:10" s="364" customFormat="1" x14ac:dyDescent="0.25">
      <c r="A383" s="444" t="s">
        <v>15593</v>
      </c>
      <c r="B383" s="445" t="s">
        <v>0</v>
      </c>
      <c r="C383" s="446" t="s">
        <v>15594</v>
      </c>
      <c r="D383" s="447"/>
      <c r="E383" s="448"/>
      <c r="F383" s="449" t="s">
        <v>0</v>
      </c>
      <c r="G383" s="450"/>
      <c r="H383" s="449"/>
      <c r="I383" s="449"/>
      <c r="J383" s="451"/>
    </row>
    <row r="384" spans="1:10" s="364" customFormat="1" ht="60" x14ac:dyDescent="0.25">
      <c r="A384" s="433" t="s">
        <v>15595</v>
      </c>
      <c r="B384" s="434">
        <v>89044</v>
      </c>
      <c r="C384" s="435" t="s">
        <v>258</v>
      </c>
      <c r="D384" s="436" t="s">
        <v>4</v>
      </c>
      <c r="E384" s="437">
        <v>150</v>
      </c>
      <c r="F384" s="438">
        <f>VLOOKUP(B384,'COMP ANL'!A:I,9,0)</f>
        <v>66.12</v>
      </c>
      <c r="G384" s="439">
        <f>$J$1</f>
        <v>0.2026</v>
      </c>
      <c r="H384" s="438">
        <f>F384*(1+G384)</f>
        <v>79.515912</v>
      </c>
      <c r="I384" s="438">
        <f>ROUND((H384*E384),2)</f>
        <v>11927.39</v>
      </c>
      <c r="J384" s="438"/>
    </row>
    <row r="385" spans="1:10" s="364" customFormat="1" x14ac:dyDescent="0.25">
      <c r="A385" s="444" t="s">
        <v>15596</v>
      </c>
      <c r="B385" s="445" t="s">
        <v>0</v>
      </c>
      <c r="C385" s="446" t="s">
        <v>15597</v>
      </c>
      <c r="D385" s="447"/>
      <c r="E385" s="448"/>
      <c r="F385" s="449" t="s">
        <v>0</v>
      </c>
      <c r="G385" s="450"/>
      <c r="H385" s="449"/>
      <c r="I385" s="449"/>
      <c r="J385" s="451"/>
    </row>
    <row r="386" spans="1:10" s="364" customFormat="1" ht="45" x14ac:dyDescent="0.25">
      <c r="A386" s="433" t="s">
        <v>15598</v>
      </c>
      <c r="B386" s="434">
        <v>101161</v>
      </c>
      <c r="C386" s="435" t="s">
        <v>260</v>
      </c>
      <c r="D386" s="436" t="s">
        <v>4</v>
      </c>
      <c r="E386" s="437">
        <v>1.28</v>
      </c>
      <c r="F386" s="438">
        <f>VLOOKUP(B386,'COMP ANL'!A:I,9,0)</f>
        <v>193.22000000000003</v>
      </c>
      <c r="G386" s="439">
        <f>$J$1</f>
        <v>0.2026</v>
      </c>
      <c r="H386" s="438">
        <f>F386*(1+G386)</f>
        <v>232.36637200000001</v>
      </c>
      <c r="I386" s="438">
        <f>ROUND((H386*E386),2)</f>
        <v>297.43</v>
      </c>
      <c r="J386" s="438"/>
    </row>
    <row r="387" spans="1:10" s="364" customFormat="1" x14ac:dyDescent="0.25">
      <c r="A387" s="444" t="s">
        <v>15599</v>
      </c>
      <c r="B387" s="445" t="s">
        <v>0</v>
      </c>
      <c r="C387" s="446" t="s">
        <v>15600</v>
      </c>
      <c r="D387" s="447"/>
      <c r="E387" s="448"/>
      <c r="F387" s="449" t="s">
        <v>0</v>
      </c>
      <c r="G387" s="450"/>
      <c r="H387" s="449"/>
      <c r="I387" s="449"/>
      <c r="J387" s="451"/>
    </row>
    <row r="388" spans="1:10" s="364" customFormat="1" ht="45" x14ac:dyDescent="0.25">
      <c r="A388" s="433" t="s">
        <v>15601</v>
      </c>
      <c r="B388" s="434">
        <v>79627</v>
      </c>
      <c r="C388" s="435" t="s">
        <v>15602</v>
      </c>
      <c r="D388" s="436" t="s">
        <v>4</v>
      </c>
      <c r="E388" s="437">
        <v>10.08</v>
      </c>
      <c r="F388" s="438">
        <f>VLOOKUP(B388,'COMP ANL'!A:I,9,0)</f>
        <v>774.7</v>
      </c>
      <c r="G388" s="439">
        <f>$J$1</f>
        <v>0.2026</v>
      </c>
      <c r="H388" s="438">
        <f>F388*(1+G388)</f>
        <v>931.65422000000001</v>
      </c>
      <c r="I388" s="438">
        <f>ROUND((H388*E388),2)</f>
        <v>9391.07</v>
      </c>
      <c r="J388" s="438"/>
    </row>
    <row r="389" spans="1:10" s="364" customFormat="1" x14ac:dyDescent="0.25">
      <c r="A389" s="452" t="s">
        <v>15603</v>
      </c>
      <c r="B389" s="453" t="s">
        <v>0</v>
      </c>
      <c r="C389" s="454" t="s">
        <v>15604</v>
      </c>
      <c r="D389" s="455"/>
      <c r="E389" s="456"/>
      <c r="F389" s="457" t="s">
        <v>0</v>
      </c>
      <c r="G389" s="458"/>
      <c r="H389" s="457"/>
      <c r="I389" s="457"/>
      <c r="J389" s="365"/>
    </row>
    <row r="390" spans="1:10" s="364" customFormat="1" x14ac:dyDescent="0.25">
      <c r="A390" s="390" t="s">
        <v>15605</v>
      </c>
      <c r="B390" s="403" t="s">
        <v>0</v>
      </c>
      <c r="C390" s="391" t="s">
        <v>15606</v>
      </c>
      <c r="D390" s="392"/>
      <c r="E390" s="393"/>
      <c r="F390" s="404" t="s">
        <v>0</v>
      </c>
      <c r="G390" s="405"/>
      <c r="H390" s="404"/>
      <c r="I390" s="404"/>
      <c r="J390" s="366"/>
    </row>
    <row r="391" spans="1:10" s="364" customFormat="1" ht="30" x14ac:dyDescent="0.25">
      <c r="A391" s="433" t="s">
        <v>15607</v>
      </c>
      <c r="B391" s="434" t="s">
        <v>261</v>
      </c>
      <c r="C391" s="435" t="s">
        <v>15608</v>
      </c>
      <c r="D391" s="436" t="s">
        <v>4</v>
      </c>
      <c r="E391" s="437">
        <v>9.0500000000000007</v>
      </c>
      <c r="F391" s="438">
        <f>VLOOKUP(B391,'COMP ANL'!A:I,9,0)</f>
        <v>222.45999999999998</v>
      </c>
      <c r="G391" s="439">
        <f>$J$1</f>
        <v>0.2026</v>
      </c>
      <c r="H391" s="438">
        <f>F391*(1+G391)</f>
        <v>267.53039599999994</v>
      </c>
      <c r="I391" s="438">
        <f>ROUND((H391*E391),2)</f>
        <v>2421.15</v>
      </c>
      <c r="J391" s="438"/>
    </row>
    <row r="392" spans="1:10" s="364" customFormat="1" x14ac:dyDescent="0.25">
      <c r="A392" s="444" t="s">
        <v>15609</v>
      </c>
      <c r="B392" s="445" t="s">
        <v>0</v>
      </c>
      <c r="C392" s="446" t="s">
        <v>15610</v>
      </c>
      <c r="D392" s="447"/>
      <c r="E392" s="448"/>
      <c r="F392" s="449" t="s">
        <v>0</v>
      </c>
      <c r="G392" s="450"/>
      <c r="H392" s="449"/>
      <c r="I392" s="449"/>
      <c r="J392" s="451"/>
    </row>
    <row r="393" spans="1:10" s="364" customFormat="1" ht="30" x14ac:dyDescent="0.25">
      <c r="A393" s="433" t="s">
        <v>15611</v>
      </c>
      <c r="B393" s="434" t="s">
        <v>14561</v>
      </c>
      <c r="C393" s="435" t="s">
        <v>15612</v>
      </c>
      <c r="D393" s="436" t="s">
        <v>4</v>
      </c>
      <c r="E393" s="437">
        <v>11.22</v>
      </c>
      <c r="F393" s="438">
        <f>VLOOKUP(B393,'COMP ANL'!A:I,9,0)</f>
        <v>285.06</v>
      </c>
      <c r="G393" s="439">
        <f>$J$1</f>
        <v>0.2026</v>
      </c>
      <c r="H393" s="438">
        <f>F393*(1+G393)</f>
        <v>342.81315599999999</v>
      </c>
      <c r="I393" s="438">
        <f>ROUND((H393*E393),2)</f>
        <v>3846.36</v>
      </c>
      <c r="J393" s="438"/>
    </row>
    <row r="394" spans="1:10" s="364" customFormat="1" x14ac:dyDescent="0.25">
      <c r="A394" s="444" t="s">
        <v>15613</v>
      </c>
      <c r="B394" s="445" t="s">
        <v>0</v>
      </c>
      <c r="C394" s="446" t="s">
        <v>15614</v>
      </c>
      <c r="D394" s="447"/>
      <c r="E394" s="448"/>
      <c r="F394" s="449" t="s">
        <v>0</v>
      </c>
      <c r="G394" s="450"/>
      <c r="H394" s="449"/>
      <c r="I394" s="449"/>
      <c r="J394" s="451"/>
    </row>
    <row r="395" spans="1:10" s="364" customFormat="1" ht="45" x14ac:dyDescent="0.25">
      <c r="A395" s="440" t="s">
        <v>15615</v>
      </c>
      <c r="B395" s="441" t="s">
        <v>14562</v>
      </c>
      <c r="C395" s="135" t="s">
        <v>15616</v>
      </c>
      <c r="D395" s="136" t="s">
        <v>4</v>
      </c>
      <c r="E395" s="442">
        <v>4.54</v>
      </c>
      <c r="F395" s="138">
        <f>VLOOKUP(B395,'COMP ANL'!A:I,9,0)</f>
        <v>376.04999999999995</v>
      </c>
      <c r="G395" s="443">
        <f t="shared" ref="G395:G396" si="147">$J$1</f>
        <v>0.2026</v>
      </c>
      <c r="H395" s="138">
        <f t="shared" ref="H395:H396" si="148">F395*(1+G395)</f>
        <v>452.23772999999989</v>
      </c>
      <c r="I395" s="138">
        <f t="shared" ref="I395:I396" si="149">ROUND((H395*E395),2)</f>
        <v>2053.16</v>
      </c>
      <c r="J395" s="138"/>
    </row>
    <row r="396" spans="1:10" s="364" customFormat="1" ht="45" x14ac:dyDescent="0.25">
      <c r="A396" s="346" t="s">
        <v>15617</v>
      </c>
      <c r="B396" s="431">
        <v>94569</v>
      </c>
      <c r="C396" s="99" t="s">
        <v>262</v>
      </c>
      <c r="D396" s="100" t="s">
        <v>4</v>
      </c>
      <c r="E396" s="432">
        <v>119.7</v>
      </c>
      <c r="F396" s="102">
        <f>VLOOKUP(B396,'COMP ANL'!A:I,9,0)</f>
        <v>513.98</v>
      </c>
      <c r="G396" s="146">
        <f t="shared" si="147"/>
        <v>0.2026</v>
      </c>
      <c r="H396" s="102">
        <f t="shared" si="148"/>
        <v>618.112348</v>
      </c>
      <c r="I396" s="102">
        <f t="shared" si="149"/>
        <v>73988.05</v>
      </c>
      <c r="J396" s="102"/>
    </row>
    <row r="397" spans="1:10" s="364" customFormat="1" x14ac:dyDescent="0.25">
      <c r="A397" s="444" t="s">
        <v>15618</v>
      </c>
      <c r="B397" s="445" t="s">
        <v>0</v>
      </c>
      <c r="C397" s="446" t="s">
        <v>15619</v>
      </c>
      <c r="D397" s="447"/>
      <c r="E397" s="448"/>
      <c r="F397" s="449" t="s">
        <v>0</v>
      </c>
      <c r="G397" s="450"/>
      <c r="H397" s="449"/>
      <c r="I397" s="449"/>
      <c r="J397" s="451"/>
    </row>
    <row r="398" spans="1:10" s="364" customFormat="1" ht="45" x14ac:dyDescent="0.25">
      <c r="A398" s="433" t="s">
        <v>15620</v>
      </c>
      <c r="B398" s="434">
        <v>100702</v>
      </c>
      <c r="C398" s="435" t="s">
        <v>263</v>
      </c>
      <c r="D398" s="436" t="s">
        <v>4</v>
      </c>
      <c r="E398" s="437">
        <v>118.44</v>
      </c>
      <c r="F398" s="438">
        <f>VLOOKUP(B398,'COMP ANL'!A:I,9,0)</f>
        <v>387.96999999999997</v>
      </c>
      <c r="G398" s="439">
        <f>$J$1</f>
        <v>0.2026</v>
      </c>
      <c r="H398" s="438">
        <f>F398*(1+G398)</f>
        <v>466.57272199999994</v>
      </c>
      <c r="I398" s="438">
        <f>ROUND((H398*E398),2)</f>
        <v>55260.87</v>
      </c>
      <c r="J398" s="438"/>
    </row>
    <row r="399" spans="1:10" s="364" customFormat="1" x14ac:dyDescent="0.25">
      <c r="A399" s="444" t="s">
        <v>15621</v>
      </c>
      <c r="B399" s="445" t="s">
        <v>0</v>
      </c>
      <c r="C399" s="446" t="s">
        <v>15622</v>
      </c>
      <c r="D399" s="447"/>
      <c r="E399" s="448"/>
      <c r="F399" s="449" t="s">
        <v>0</v>
      </c>
      <c r="G399" s="450"/>
      <c r="H399" s="449"/>
      <c r="I399" s="449"/>
      <c r="J399" s="451"/>
    </row>
    <row r="400" spans="1:10" s="364" customFormat="1" ht="45" x14ac:dyDescent="0.25">
      <c r="A400" s="433" t="s">
        <v>15623</v>
      </c>
      <c r="B400" s="434">
        <v>91341</v>
      </c>
      <c r="C400" s="435" t="s">
        <v>264</v>
      </c>
      <c r="D400" s="436" t="s">
        <v>4</v>
      </c>
      <c r="E400" s="437">
        <v>19.829999999999998</v>
      </c>
      <c r="F400" s="438">
        <f>VLOOKUP(B400,'COMP ANL'!A:I,9,0)</f>
        <v>489.64000000000004</v>
      </c>
      <c r="G400" s="439">
        <f>$J$1</f>
        <v>0.2026</v>
      </c>
      <c r="H400" s="438">
        <f>F400*(1+G400)</f>
        <v>588.84106399999996</v>
      </c>
      <c r="I400" s="438">
        <f>ROUND((H400*E400),2)</f>
        <v>11676.72</v>
      </c>
      <c r="J400" s="438"/>
    </row>
    <row r="401" spans="1:10" s="364" customFormat="1" x14ac:dyDescent="0.25">
      <c r="A401" s="444" t="s">
        <v>15624</v>
      </c>
      <c r="B401" s="445" t="s">
        <v>0</v>
      </c>
      <c r="C401" s="446" t="s">
        <v>16542</v>
      </c>
      <c r="D401" s="447"/>
      <c r="E401" s="448"/>
      <c r="F401" s="449" t="s">
        <v>0</v>
      </c>
      <c r="G401" s="450"/>
      <c r="H401" s="449"/>
      <c r="I401" s="449"/>
      <c r="J401" s="451"/>
    </row>
    <row r="402" spans="1:10" s="364" customFormat="1" ht="45" x14ac:dyDescent="0.25">
      <c r="A402" s="440" t="s">
        <v>15625</v>
      </c>
      <c r="B402" s="441">
        <v>90822</v>
      </c>
      <c r="C402" s="135" t="s">
        <v>265</v>
      </c>
      <c r="D402" s="136" t="s">
        <v>8</v>
      </c>
      <c r="E402" s="442">
        <v>20</v>
      </c>
      <c r="F402" s="138">
        <f>VLOOKUP(B402,'COMP ANL'!A:I,9,0)</f>
        <v>310.89</v>
      </c>
      <c r="G402" s="443">
        <f t="shared" ref="G402:G405" si="150">$J$1</f>
        <v>0.2026</v>
      </c>
      <c r="H402" s="138">
        <f t="shared" ref="H402:H405" si="151">F402*(1+G402)</f>
        <v>373.87631399999992</v>
      </c>
      <c r="I402" s="138">
        <f t="shared" ref="I402:I405" si="152">ROUND((H402*E402),2)</f>
        <v>7477.53</v>
      </c>
      <c r="J402" s="138"/>
    </row>
    <row r="403" spans="1:10" s="364" customFormat="1" ht="45" x14ac:dyDescent="0.25">
      <c r="A403" s="140" t="s">
        <v>15626</v>
      </c>
      <c r="B403" s="344">
        <v>91298</v>
      </c>
      <c r="C403" s="104" t="s">
        <v>266</v>
      </c>
      <c r="D403" s="105" t="s">
        <v>8</v>
      </c>
      <c r="E403" s="345">
        <v>5</v>
      </c>
      <c r="F403" s="107">
        <f>VLOOKUP(B403,'COMP ANL'!A:I,9,0)</f>
        <v>647.84</v>
      </c>
      <c r="G403" s="314">
        <f t="shared" si="150"/>
        <v>0.2026</v>
      </c>
      <c r="H403" s="107">
        <f t="shared" si="151"/>
        <v>779.09238399999992</v>
      </c>
      <c r="I403" s="107">
        <f t="shared" si="152"/>
        <v>3895.46</v>
      </c>
      <c r="J403" s="107"/>
    </row>
    <row r="404" spans="1:10" s="364" customFormat="1" ht="75" x14ac:dyDescent="0.25">
      <c r="A404" s="140" t="s">
        <v>15627</v>
      </c>
      <c r="B404" s="344">
        <v>90842</v>
      </c>
      <c r="C404" s="104" t="s">
        <v>267</v>
      </c>
      <c r="D404" s="105" t="s">
        <v>8</v>
      </c>
      <c r="E404" s="345">
        <v>10</v>
      </c>
      <c r="F404" s="107">
        <f>VLOOKUP(B404,'COMP ANL'!A:I,9,0)</f>
        <v>944.65</v>
      </c>
      <c r="G404" s="314">
        <f t="shared" si="150"/>
        <v>0.2026</v>
      </c>
      <c r="H404" s="107">
        <f t="shared" si="151"/>
        <v>1136.0360899999998</v>
      </c>
      <c r="I404" s="107">
        <f t="shared" si="152"/>
        <v>11360.36</v>
      </c>
      <c r="J404" s="107"/>
    </row>
    <row r="405" spans="1:10" s="364" customFormat="1" ht="45" x14ac:dyDescent="0.25">
      <c r="A405" s="346" t="s">
        <v>15628</v>
      </c>
      <c r="B405" s="431">
        <v>90820</v>
      </c>
      <c r="C405" s="99" t="s">
        <v>268</v>
      </c>
      <c r="D405" s="100" t="s">
        <v>8</v>
      </c>
      <c r="E405" s="432">
        <v>14</v>
      </c>
      <c r="F405" s="102">
        <f>VLOOKUP(B405,'COMP ANL'!A:I,9,0)</f>
        <v>283.01</v>
      </c>
      <c r="G405" s="146">
        <f t="shared" si="150"/>
        <v>0.2026</v>
      </c>
      <c r="H405" s="102">
        <f t="shared" si="151"/>
        <v>340.34782599999994</v>
      </c>
      <c r="I405" s="102">
        <f t="shared" si="152"/>
        <v>4764.87</v>
      </c>
      <c r="J405" s="102"/>
    </row>
    <row r="406" spans="1:10" s="364" customFormat="1" x14ac:dyDescent="0.25">
      <c r="A406" s="444" t="s">
        <v>15629</v>
      </c>
      <c r="B406" s="445" t="s">
        <v>0</v>
      </c>
      <c r="C406" s="446" t="s">
        <v>15630</v>
      </c>
      <c r="D406" s="447"/>
      <c r="E406" s="448"/>
      <c r="F406" s="449" t="s">
        <v>0</v>
      </c>
      <c r="G406" s="450"/>
      <c r="H406" s="449"/>
      <c r="I406" s="449"/>
      <c r="J406" s="451"/>
    </row>
    <row r="407" spans="1:10" s="364" customFormat="1" ht="30" x14ac:dyDescent="0.25">
      <c r="A407" s="433" t="s">
        <v>15631</v>
      </c>
      <c r="B407" s="434" t="s">
        <v>269</v>
      </c>
      <c r="C407" s="435" t="s">
        <v>15632</v>
      </c>
      <c r="D407" s="436" t="s">
        <v>4</v>
      </c>
      <c r="E407" s="437">
        <v>11.58</v>
      </c>
      <c r="F407" s="438">
        <f>VLOOKUP(B407,'COMP ANL'!A:I,9,0)</f>
        <v>400</v>
      </c>
      <c r="G407" s="439">
        <f>$J$1</f>
        <v>0.2026</v>
      </c>
      <c r="H407" s="438">
        <f>F407*(1+G407)</f>
        <v>481.03999999999996</v>
      </c>
      <c r="I407" s="438">
        <f>ROUND((H407*E407),2)</f>
        <v>5570.44</v>
      </c>
      <c r="J407" s="438"/>
    </row>
    <row r="408" spans="1:10" s="364" customFormat="1" x14ac:dyDescent="0.25">
      <c r="A408" s="444" t="s">
        <v>15633</v>
      </c>
      <c r="B408" s="445" t="s">
        <v>0</v>
      </c>
      <c r="C408" s="446" t="s">
        <v>15634</v>
      </c>
      <c r="D408" s="447"/>
      <c r="E408" s="448"/>
      <c r="F408" s="449" t="s">
        <v>0</v>
      </c>
      <c r="G408" s="450"/>
      <c r="H408" s="449"/>
      <c r="I408" s="449"/>
      <c r="J408" s="451"/>
    </row>
    <row r="409" spans="1:10" s="364" customFormat="1" ht="45" x14ac:dyDescent="0.25">
      <c r="A409" s="433" t="s">
        <v>15635</v>
      </c>
      <c r="B409" s="434">
        <v>91306</v>
      </c>
      <c r="C409" s="435" t="s">
        <v>270</v>
      </c>
      <c r="D409" s="436" t="s">
        <v>8</v>
      </c>
      <c r="E409" s="437">
        <v>35</v>
      </c>
      <c r="F409" s="438">
        <f>VLOOKUP(B409,'COMP ANL'!A:I,9,0)</f>
        <v>122.60000000000001</v>
      </c>
      <c r="G409" s="439">
        <f>$J$1</f>
        <v>0.2026</v>
      </c>
      <c r="H409" s="438">
        <f>F409*(1+G409)</f>
        <v>147.43876</v>
      </c>
      <c r="I409" s="438">
        <f>ROUND((H409*E409),2)</f>
        <v>5160.3599999999997</v>
      </c>
      <c r="J409" s="438"/>
    </row>
    <row r="410" spans="1:10" s="364" customFormat="1" x14ac:dyDescent="0.25">
      <c r="A410" s="444" t="s">
        <v>15636</v>
      </c>
      <c r="B410" s="445" t="s">
        <v>0</v>
      </c>
      <c r="C410" s="446" t="s">
        <v>15637</v>
      </c>
      <c r="D410" s="447"/>
      <c r="E410" s="448"/>
      <c r="F410" s="449" t="s">
        <v>0</v>
      </c>
      <c r="G410" s="450"/>
      <c r="H410" s="449"/>
      <c r="I410" s="449"/>
      <c r="J410" s="451"/>
    </row>
    <row r="411" spans="1:10" s="364" customFormat="1" ht="30" x14ac:dyDescent="0.25">
      <c r="A411" s="433" t="s">
        <v>15638</v>
      </c>
      <c r="B411" s="434">
        <v>100705</v>
      </c>
      <c r="C411" s="435" t="s">
        <v>271</v>
      </c>
      <c r="D411" s="436" t="s">
        <v>8</v>
      </c>
      <c r="E411" s="437">
        <v>14</v>
      </c>
      <c r="F411" s="438">
        <f>VLOOKUP(B411,'COMP ANL'!A:I,9,0)</f>
        <v>72.990000000000009</v>
      </c>
      <c r="G411" s="439">
        <f>$J$1</f>
        <v>0.2026</v>
      </c>
      <c r="H411" s="438">
        <f>F411*(1+G411)</f>
        <v>87.777774000000008</v>
      </c>
      <c r="I411" s="438">
        <f>ROUND((H411*E411),2)</f>
        <v>1228.8900000000001</v>
      </c>
      <c r="J411" s="438"/>
    </row>
    <row r="412" spans="1:10" s="364" customFormat="1" x14ac:dyDescent="0.25">
      <c r="A412" s="444" t="s">
        <v>15639</v>
      </c>
      <c r="B412" s="445" t="s">
        <v>0</v>
      </c>
      <c r="C412" s="446" t="s">
        <v>15640</v>
      </c>
      <c r="D412" s="447"/>
      <c r="E412" s="448"/>
      <c r="F412" s="449" t="s">
        <v>0</v>
      </c>
      <c r="G412" s="450"/>
      <c r="H412" s="449"/>
      <c r="I412" s="449"/>
      <c r="J412" s="451"/>
    </row>
    <row r="413" spans="1:10" s="364" customFormat="1" ht="30" x14ac:dyDescent="0.25">
      <c r="A413" s="433" t="s">
        <v>15641</v>
      </c>
      <c r="B413" s="434">
        <v>100874</v>
      </c>
      <c r="C413" s="435" t="s">
        <v>272</v>
      </c>
      <c r="D413" s="436" t="s">
        <v>8</v>
      </c>
      <c r="E413" s="437">
        <v>16</v>
      </c>
      <c r="F413" s="438">
        <f>VLOOKUP(B413,'COMP ANL'!A:I,9,0)</f>
        <v>244.73</v>
      </c>
      <c r="G413" s="439">
        <f>$J$1</f>
        <v>0.2026</v>
      </c>
      <c r="H413" s="438">
        <f>F413*(1+G413)</f>
        <v>294.31229799999994</v>
      </c>
      <c r="I413" s="438">
        <f>ROUND((H413*E413),2)</f>
        <v>4709</v>
      </c>
      <c r="J413" s="438"/>
    </row>
    <row r="414" spans="1:10" s="364" customFormat="1" x14ac:dyDescent="0.25">
      <c r="A414" s="444" t="s">
        <v>15642</v>
      </c>
      <c r="B414" s="445" t="s">
        <v>0</v>
      </c>
      <c r="C414" s="446" t="s">
        <v>15643</v>
      </c>
      <c r="D414" s="447"/>
      <c r="E414" s="448"/>
      <c r="F414" s="449" t="s">
        <v>0</v>
      </c>
      <c r="G414" s="450"/>
      <c r="H414" s="449"/>
      <c r="I414" s="449"/>
      <c r="J414" s="451"/>
    </row>
    <row r="415" spans="1:10" s="364" customFormat="1" ht="45" x14ac:dyDescent="0.25">
      <c r="A415" s="433" t="s">
        <v>15644</v>
      </c>
      <c r="B415" s="434">
        <v>100709</v>
      </c>
      <c r="C415" s="435" t="s">
        <v>273</v>
      </c>
      <c r="D415" s="436" t="s">
        <v>8</v>
      </c>
      <c r="E415" s="437">
        <v>28</v>
      </c>
      <c r="F415" s="438">
        <f>VLOOKUP(B415,'COMP ANL'!A:I,9,0)</f>
        <v>38.97</v>
      </c>
      <c r="G415" s="439">
        <f>$J$1</f>
        <v>0.2026</v>
      </c>
      <c r="H415" s="438">
        <f>F415*(1+G415)</f>
        <v>46.865321999999992</v>
      </c>
      <c r="I415" s="438">
        <f>ROUND((H415*E415),2)</f>
        <v>1312.23</v>
      </c>
      <c r="J415" s="438"/>
    </row>
    <row r="416" spans="1:10" s="364" customFormat="1" x14ac:dyDescent="0.25">
      <c r="A416" s="452" t="s">
        <v>15645</v>
      </c>
      <c r="B416" s="453" t="s">
        <v>0</v>
      </c>
      <c r="C416" s="454" t="s">
        <v>15646</v>
      </c>
      <c r="D416" s="455"/>
      <c r="E416" s="456"/>
      <c r="F416" s="457" t="s">
        <v>0</v>
      </c>
      <c r="G416" s="458"/>
      <c r="H416" s="457"/>
      <c r="I416" s="457"/>
      <c r="J416" s="365"/>
    </row>
    <row r="417" spans="1:10" s="364" customFormat="1" x14ac:dyDescent="0.25">
      <c r="A417" s="390" t="s">
        <v>15647</v>
      </c>
      <c r="B417" s="403" t="s">
        <v>0</v>
      </c>
      <c r="C417" s="391" t="s">
        <v>15648</v>
      </c>
      <c r="D417" s="392"/>
      <c r="E417" s="393"/>
      <c r="F417" s="404" t="s">
        <v>0</v>
      </c>
      <c r="G417" s="405"/>
      <c r="H417" s="404"/>
      <c r="I417" s="404"/>
      <c r="J417" s="366"/>
    </row>
    <row r="418" spans="1:10" s="364" customFormat="1" ht="30" x14ac:dyDescent="0.25">
      <c r="A418" s="433" t="s">
        <v>15649</v>
      </c>
      <c r="B418" s="434">
        <v>72118</v>
      </c>
      <c r="C418" s="435" t="s">
        <v>15650</v>
      </c>
      <c r="D418" s="436" t="s">
        <v>4</v>
      </c>
      <c r="E418" s="437">
        <v>41.55</v>
      </c>
      <c r="F418" s="438">
        <f>VLOOKUP(B418,'COMP ANL'!A:I,9,0)</f>
        <v>149.64000000000001</v>
      </c>
      <c r="G418" s="439">
        <f>$J$1</f>
        <v>0.2026</v>
      </c>
      <c r="H418" s="438">
        <f>F418*(1+G418)</f>
        <v>179.957064</v>
      </c>
      <c r="I418" s="438">
        <f>ROUND((H418*E418),2)</f>
        <v>7477.22</v>
      </c>
      <c r="J418" s="438"/>
    </row>
    <row r="419" spans="1:10" s="364" customFormat="1" x14ac:dyDescent="0.25">
      <c r="A419" s="444" t="s">
        <v>15651</v>
      </c>
      <c r="B419" s="445" t="s">
        <v>0</v>
      </c>
      <c r="C419" s="446" t="s">
        <v>15652</v>
      </c>
      <c r="D419" s="447"/>
      <c r="E419" s="448"/>
      <c r="F419" s="449" t="s">
        <v>0</v>
      </c>
      <c r="G419" s="450"/>
      <c r="H419" s="449"/>
      <c r="I419" s="449"/>
      <c r="J419" s="451"/>
    </row>
    <row r="420" spans="1:10" s="364" customFormat="1" ht="30" x14ac:dyDescent="0.25">
      <c r="A420" s="433" t="s">
        <v>15653</v>
      </c>
      <c r="B420" s="434">
        <v>85005</v>
      </c>
      <c r="C420" s="435" t="s">
        <v>15654</v>
      </c>
      <c r="D420" s="436" t="s">
        <v>4</v>
      </c>
      <c r="E420" s="437">
        <v>23.5</v>
      </c>
      <c r="F420" s="438">
        <f>VLOOKUP(B420,'COMP ANL'!A:I,9,0)</f>
        <v>348.04</v>
      </c>
      <c r="G420" s="439">
        <f>$J$1</f>
        <v>0.2026</v>
      </c>
      <c r="H420" s="438">
        <f>F420*(1+G420)</f>
        <v>418.55290400000001</v>
      </c>
      <c r="I420" s="438">
        <f>ROUND((H420*E420),2)</f>
        <v>9835.99</v>
      </c>
      <c r="J420" s="438"/>
    </row>
    <row r="421" spans="1:10" s="364" customFormat="1" x14ac:dyDescent="0.25">
      <c r="A421" s="444" t="s">
        <v>15655</v>
      </c>
      <c r="B421" s="445" t="s">
        <v>0</v>
      </c>
      <c r="C421" s="446" t="s">
        <v>16543</v>
      </c>
      <c r="D421" s="447"/>
      <c r="E421" s="448"/>
      <c r="F421" s="449" t="s">
        <v>0</v>
      </c>
      <c r="G421" s="450"/>
      <c r="H421" s="449"/>
      <c r="I421" s="449"/>
      <c r="J421" s="451"/>
    </row>
    <row r="422" spans="1:10" s="364" customFormat="1" ht="30" x14ac:dyDescent="0.25">
      <c r="A422" s="433" t="s">
        <v>15656</v>
      </c>
      <c r="B422" s="434">
        <v>94216</v>
      </c>
      <c r="C422" s="435" t="s">
        <v>274</v>
      </c>
      <c r="D422" s="436" t="s">
        <v>4</v>
      </c>
      <c r="E422" s="437">
        <v>1437</v>
      </c>
      <c r="F422" s="438">
        <f>VLOOKUP(B422,'COMP ANL'!A:I,9,0)</f>
        <v>283.65000000000003</v>
      </c>
      <c r="G422" s="439">
        <f>$J$1</f>
        <v>0.2026</v>
      </c>
      <c r="H422" s="438">
        <f>F422*(1+G422)</f>
        <v>341.11749000000003</v>
      </c>
      <c r="I422" s="438">
        <f>ROUND((H422*E422),2)</f>
        <v>490185.83</v>
      </c>
      <c r="J422" s="438"/>
    </row>
    <row r="423" spans="1:10" s="364" customFormat="1" x14ac:dyDescent="0.25">
      <c r="A423" s="444" t="s">
        <v>15657</v>
      </c>
      <c r="B423" s="445" t="s">
        <v>0</v>
      </c>
      <c r="C423" s="446" t="s">
        <v>15658</v>
      </c>
      <c r="D423" s="447"/>
      <c r="E423" s="448"/>
      <c r="F423" s="449" t="s">
        <v>0</v>
      </c>
      <c r="G423" s="450"/>
      <c r="H423" s="449"/>
      <c r="I423" s="449"/>
      <c r="J423" s="451"/>
    </row>
    <row r="424" spans="1:10" s="364" customFormat="1" x14ac:dyDescent="0.25">
      <c r="A424" s="433" t="s">
        <v>15659</v>
      </c>
      <c r="B424" s="434" t="s">
        <v>275</v>
      </c>
      <c r="C424" s="435" t="s">
        <v>15660</v>
      </c>
      <c r="D424" s="436" t="s">
        <v>51</v>
      </c>
      <c r="E424" s="437">
        <v>83.03</v>
      </c>
      <c r="F424" s="438">
        <f>VLOOKUP(B424,'COMP ANL'!A:I,9,0)</f>
        <v>19.889999999999997</v>
      </c>
      <c r="G424" s="439">
        <f>$J$1</f>
        <v>0.2026</v>
      </c>
      <c r="H424" s="438">
        <f>F424*(1+G424)</f>
        <v>23.919713999999995</v>
      </c>
      <c r="I424" s="438">
        <f>ROUND((H424*E424),2)</f>
        <v>1986.05</v>
      </c>
      <c r="J424" s="438"/>
    </row>
    <row r="425" spans="1:10" s="364" customFormat="1" x14ac:dyDescent="0.25">
      <c r="A425" s="452" t="s">
        <v>277</v>
      </c>
      <c r="B425" s="453" t="s">
        <v>0</v>
      </c>
      <c r="C425" s="454" t="s">
        <v>276</v>
      </c>
      <c r="D425" s="455"/>
      <c r="E425" s="456"/>
      <c r="F425" s="457" t="s">
        <v>0</v>
      </c>
      <c r="G425" s="458"/>
      <c r="H425" s="457"/>
      <c r="I425" s="457"/>
      <c r="J425" s="365"/>
    </row>
    <row r="426" spans="1:10" s="364" customFormat="1" x14ac:dyDescent="0.25">
      <c r="A426" s="389" t="s">
        <v>15661</v>
      </c>
      <c r="B426" s="387" t="s">
        <v>0</v>
      </c>
      <c r="C426" s="368" t="s">
        <v>15662</v>
      </c>
      <c r="D426" s="369"/>
      <c r="E426" s="386"/>
      <c r="F426" s="371" t="s">
        <v>0</v>
      </c>
      <c r="G426" s="388"/>
      <c r="H426" s="371"/>
      <c r="I426" s="371"/>
      <c r="J426" s="375"/>
    </row>
    <row r="427" spans="1:10" s="364" customFormat="1" x14ac:dyDescent="0.25">
      <c r="A427" s="390" t="s">
        <v>15663</v>
      </c>
      <c r="B427" s="403" t="s">
        <v>0</v>
      </c>
      <c r="C427" s="391" t="s">
        <v>15664</v>
      </c>
      <c r="D427" s="392"/>
      <c r="E427" s="393"/>
      <c r="F427" s="404" t="s">
        <v>0</v>
      </c>
      <c r="G427" s="405"/>
      <c r="H427" s="404"/>
      <c r="I427" s="404"/>
      <c r="J427" s="366"/>
    </row>
    <row r="428" spans="1:10" s="364" customFormat="1" ht="45" x14ac:dyDescent="0.25">
      <c r="A428" s="440" t="s">
        <v>15665</v>
      </c>
      <c r="B428" s="441">
        <v>94990</v>
      </c>
      <c r="C428" s="135" t="s">
        <v>278</v>
      </c>
      <c r="D428" s="136" t="s">
        <v>24</v>
      </c>
      <c r="E428" s="442">
        <v>33.96</v>
      </c>
      <c r="F428" s="138">
        <f>VLOOKUP(B428,'COMP ANL'!A:I,9,0)</f>
        <v>721.94999999999993</v>
      </c>
      <c r="G428" s="443">
        <f t="shared" ref="G428:G430" si="153">$J$1</f>
        <v>0.2026</v>
      </c>
      <c r="H428" s="138">
        <f t="shared" ref="H428:H430" si="154">F428*(1+G428)</f>
        <v>868.21706999999981</v>
      </c>
      <c r="I428" s="138">
        <f t="shared" ref="I428:I430" si="155">ROUND((H428*E428),2)</f>
        <v>29484.65</v>
      </c>
      <c r="J428" s="138"/>
    </row>
    <row r="429" spans="1:10" s="364" customFormat="1" ht="45" x14ac:dyDescent="0.25">
      <c r="A429" s="140" t="s">
        <v>15666</v>
      </c>
      <c r="B429" s="344">
        <v>98679</v>
      </c>
      <c r="C429" s="104" t="s">
        <v>15667</v>
      </c>
      <c r="D429" s="105" t="s">
        <v>4</v>
      </c>
      <c r="E429" s="345">
        <v>796.32</v>
      </c>
      <c r="F429" s="107">
        <f>VLOOKUP(B429,'COMP ANL'!A:I,9,0)</f>
        <v>31.18</v>
      </c>
      <c r="G429" s="314">
        <f t="shared" si="153"/>
        <v>0.2026</v>
      </c>
      <c r="H429" s="107">
        <f t="shared" si="154"/>
        <v>37.497067999999999</v>
      </c>
      <c r="I429" s="107">
        <f t="shared" si="155"/>
        <v>29859.67</v>
      </c>
      <c r="J429" s="107"/>
    </row>
    <row r="430" spans="1:10" s="364" customFormat="1" ht="30" x14ac:dyDescent="0.25">
      <c r="A430" s="346" t="s">
        <v>15668</v>
      </c>
      <c r="B430" s="431">
        <v>101094</v>
      </c>
      <c r="C430" s="99" t="s">
        <v>279</v>
      </c>
      <c r="D430" s="100" t="s">
        <v>51</v>
      </c>
      <c r="E430" s="432">
        <v>12.25</v>
      </c>
      <c r="F430" s="102">
        <f>VLOOKUP(B430,'COMP ANL'!A:I,9,0)</f>
        <v>184.48</v>
      </c>
      <c r="G430" s="146">
        <f t="shared" si="153"/>
        <v>0.2026</v>
      </c>
      <c r="H430" s="102">
        <f t="shared" si="154"/>
        <v>221.85564799999997</v>
      </c>
      <c r="I430" s="102">
        <f t="shared" si="155"/>
        <v>2717.73</v>
      </c>
      <c r="J430" s="102"/>
    </row>
    <row r="431" spans="1:10" s="364" customFormat="1" x14ac:dyDescent="0.25">
      <c r="A431" s="444" t="s">
        <v>15669</v>
      </c>
      <c r="B431" s="445" t="s">
        <v>0</v>
      </c>
      <c r="C431" s="446" t="s">
        <v>15670</v>
      </c>
      <c r="D431" s="447"/>
      <c r="E431" s="448"/>
      <c r="F431" s="449" t="s">
        <v>0</v>
      </c>
      <c r="G431" s="450"/>
      <c r="H431" s="449"/>
      <c r="I431" s="449"/>
      <c r="J431" s="451"/>
    </row>
    <row r="432" spans="1:10" s="364" customFormat="1" ht="45" x14ac:dyDescent="0.25">
      <c r="A432" s="440" t="s">
        <v>15671</v>
      </c>
      <c r="B432" s="441">
        <v>87251</v>
      </c>
      <c r="C432" s="135" t="s">
        <v>280</v>
      </c>
      <c r="D432" s="136" t="s">
        <v>4</v>
      </c>
      <c r="E432" s="442">
        <v>258</v>
      </c>
      <c r="F432" s="138">
        <f>VLOOKUP(B432,'COMP ANL'!A:I,9,0)</f>
        <v>37.779999999999994</v>
      </c>
      <c r="G432" s="443">
        <f t="shared" ref="G432:G433" si="156">$J$1</f>
        <v>0.2026</v>
      </c>
      <c r="H432" s="138">
        <f t="shared" ref="H432:H433" si="157">F432*(1+G432)</f>
        <v>45.43422799999999</v>
      </c>
      <c r="I432" s="138">
        <f t="shared" ref="I432:I433" si="158">ROUND((H432*E432),2)</f>
        <v>11722.03</v>
      </c>
      <c r="J432" s="138"/>
    </row>
    <row r="433" spans="1:10" s="364" customFormat="1" ht="45" x14ac:dyDescent="0.25">
      <c r="A433" s="346" t="s">
        <v>15672</v>
      </c>
      <c r="B433" s="431">
        <v>87257</v>
      </c>
      <c r="C433" s="99" t="s">
        <v>281</v>
      </c>
      <c r="D433" s="100" t="s">
        <v>4</v>
      </c>
      <c r="E433" s="432">
        <v>354</v>
      </c>
      <c r="F433" s="102">
        <f>VLOOKUP(B433,'COMP ANL'!A:I,9,0)</f>
        <v>67.22</v>
      </c>
      <c r="G433" s="146">
        <f t="shared" si="156"/>
        <v>0.2026</v>
      </c>
      <c r="H433" s="102">
        <f t="shared" si="157"/>
        <v>80.838771999999992</v>
      </c>
      <c r="I433" s="102">
        <f t="shared" si="158"/>
        <v>28616.93</v>
      </c>
      <c r="J433" s="102"/>
    </row>
    <row r="434" spans="1:10" s="364" customFormat="1" x14ac:dyDescent="0.25">
      <c r="A434" s="444" t="s">
        <v>15673</v>
      </c>
      <c r="B434" s="445" t="s">
        <v>0</v>
      </c>
      <c r="C434" s="446" t="s">
        <v>15674</v>
      </c>
      <c r="D434" s="447"/>
      <c r="E434" s="448"/>
      <c r="F434" s="449" t="s">
        <v>0</v>
      </c>
      <c r="G434" s="450"/>
      <c r="H434" s="449"/>
      <c r="I434" s="449"/>
      <c r="J434" s="451"/>
    </row>
    <row r="435" spans="1:10" s="364" customFormat="1" ht="30" x14ac:dyDescent="0.25">
      <c r="A435" s="440" t="s">
        <v>15675</v>
      </c>
      <c r="B435" s="441">
        <v>84186</v>
      </c>
      <c r="C435" s="135" t="s">
        <v>15676</v>
      </c>
      <c r="D435" s="136" t="s">
        <v>4</v>
      </c>
      <c r="E435" s="442">
        <v>76.67</v>
      </c>
      <c r="F435" s="138">
        <f>VLOOKUP(B435,'COMP ANL'!A:I,9,0)</f>
        <v>116.57000000000001</v>
      </c>
      <c r="G435" s="443">
        <f t="shared" ref="G435:G437" si="159">$J$1</f>
        <v>0.2026</v>
      </c>
      <c r="H435" s="138">
        <f t="shared" ref="H435:H437" si="160">F435*(1+G435)</f>
        <v>140.187082</v>
      </c>
      <c r="I435" s="138">
        <f t="shared" ref="I435:I437" si="161">ROUND((H435*E435),2)</f>
        <v>10748.14</v>
      </c>
      <c r="J435" s="138"/>
    </row>
    <row r="436" spans="1:10" s="364" customFormat="1" ht="60" x14ac:dyDescent="0.25">
      <c r="A436" s="140" t="s">
        <v>15677</v>
      </c>
      <c r="B436" s="344" t="s">
        <v>14563</v>
      </c>
      <c r="C436" s="104" t="s">
        <v>15678</v>
      </c>
      <c r="D436" s="105" t="s">
        <v>4</v>
      </c>
      <c r="E436" s="345">
        <v>0.81</v>
      </c>
      <c r="F436" s="107">
        <f>VLOOKUP(B436,'COMP ANL'!A:I,9,0)</f>
        <v>95.77000000000001</v>
      </c>
      <c r="G436" s="314">
        <f t="shared" si="159"/>
        <v>0.2026</v>
      </c>
      <c r="H436" s="107">
        <f t="shared" si="160"/>
        <v>115.173002</v>
      </c>
      <c r="I436" s="107">
        <f t="shared" si="161"/>
        <v>93.29</v>
      </c>
      <c r="J436" s="107"/>
    </row>
    <row r="437" spans="1:10" s="364" customFormat="1" ht="60" x14ac:dyDescent="0.25">
      <c r="A437" s="346" t="s">
        <v>15679</v>
      </c>
      <c r="B437" s="431" t="s">
        <v>14564</v>
      </c>
      <c r="C437" s="99" t="s">
        <v>15680</v>
      </c>
      <c r="D437" s="100" t="s">
        <v>4</v>
      </c>
      <c r="E437" s="432">
        <v>7.44</v>
      </c>
      <c r="F437" s="102">
        <f>VLOOKUP(B437,'COMP ANL'!A:I,9,0)</f>
        <v>95.77000000000001</v>
      </c>
      <c r="G437" s="146">
        <f t="shared" si="159"/>
        <v>0.2026</v>
      </c>
      <c r="H437" s="102">
        <f t="shared" si="160"/>
        <v>115.173002</v>
      </c>
      <c r="I437" s="102">
        <f t="shared" si="161"/>
        <v>856.89</v>
      </c>
      <c r="J437" s="102"/>
    </row>
    <row r="438" spans="1:10" s="364" customFormat="1" x14ac:dyDescent="0.25">
      <c r="A438" s="444" t="s">
        <v>15681</v>
      </c>
      <c r="B438" s="445" t="s">
        <v>0</v>
      </c>
      <c r="C438" s="446" t="s">
        <v>15682</v>
      </c>
      <c r="D438" s="447"/>
      <c r="E438" s="448"/>
      <c r="F438" s="449" t="s">
        <v>0</v>
      </c>
      <c r="G438" s="450"/>
      <c r="H438" s="449"/>
      <c r="I438" s="449"/>
      <c r="J438" s="451"/>
    </row>
    <row r="439" spans="1:10" s="364" customFormat="1" ht="30" x14ac:dyDescent="0.25">
      <c r="A439" s="433" t="s">
        <v>15683</v>
      </c>
      <c r="B439" s="434" t="s">
        <v>282</v>
      </c>
      <c r="C439" s="435" t="s">
        <v>15684</v>
      </c>
      <c r="D439" s="436" t="s">
        <v>4</v>
      </c>
      <c r="E439" s="437">
        <v>396</v>
      </c>
      <c r="F439" s="438">
        <f>VLOOKUP(B439,'COMP ANL'!A:I,9,0)</f>
        <v>102.34</v>
      </c>
      <c r="G439" s="439">
        <f>$J$1</f>
        <v>0.2026</v>
      </c>
      <c r="H439" s="438">
        <f>F439*(1+G439)</f>
        <v>123.074084</v>
      </c>
      <c r="I439" s="438">
        <f>ROUND((H439*E439),2)</f>
        <v>48737.34</v>
      </c>
      <c r="J439" s="438"/>
    </row>
    <row r="440" spans="1:10" s="364" customFormat="1" x14ac:dyDescent="0.25">
      <c r="A440" s="444" t="s">
        <v>15685</v>
      </c>
      <c r="B440" s="445" t="s">
        <v>0</v>
      </c>
      <c r="C440" s="446" t="s">
        <v>15686</v>
      </c>
      <c r="D440" s="447"/>
      <c r="E440" s="448"/>
      <c r="F440" s="449" t="s">
        <v>0</v>
      </c>
      <c r="G440" s="450"/>
      <c r="H440" s="449"/>
      <c r="I440" s="449"/>
      <c r="J440" s="451"/>
    </row>
    <row r="441" spans="1:10" s="364" customFormat="1" ht="60" x14ac:dyDescent="0.25">
      <c r="A441" s="440" t="s">
        <v>15687</v>
      </c>
      <c r="B441" s="441">
        <v>87755</v>
      </c>
      <c r="C441" s="135" t="s">
        <v>283</v>
      </c>
      <c r="D441" s="136" t="s">
        <v>4</v>
      </c>
      <c r="E441" s="442">
        <v>2249.1799999999998</v>
      </c>
      <c r="F441" s="138">
        <f>VLOOKUP(B441,'COMP ANL'!A:I,9,0)</f>
        <v>41.23</v>
      </c>
      <c r="G441" s="443">
        <f t="shared" ref="G441:G443" si="162">$J$1</f>
        <v>0.2026</v>
      </c>
      <c r="H441" s="138">
        <f t="shared" ref="H441:H443" si="163">F441*(1+G441)</f>
        <v>49.583197999999989</v>
      </c>
      <c r="I441" s="138">
        <f t="shared" ref="I441:I443" si="164">ROUND((H441*E441),2)</f>
        <v>111521.54</v>
      </c>
      <c r="J441" s="138"/>
    </row>
    <row r="442" spans="1:10" s="364" customFormat="1" ht="30" x14ac:dyDescent="0.25">
      <c r="A442" s="140" t="s">
        <v>15688</v>
      </c>
      <c r="B442" s="344">
        <v>100576</v>
      </c>
      <c r="C442" s="104" t="s">
        <v>15689</v>
      </c>
      <c r="D442" s="105" t="s">
        <v>4</v>
      </c>
      <c r="E442" s="345">
        <v>2249.1799999999998</v>
      </c>
      <c r="F442" s="107">
        <f>VLOOKUP(B442,'COMP ANL'!A:I,9,0)</f>
        <v>1.8000000000000003</v>
      </c>
      <c r="G442" s="314">
        <f t="shared" si="162"/>
        <v>0.2026</v>
      </c>
      <c r="H442" s="107">
        <f t="shared" si="163"/>
        <v>2.1646800000000002</v>
      </c>
      <c r="I442" s="107">
        <f t="shared" si="164"/>
        <v>4868.75</v>
      </c>
      <c r="J442" s="107"/>
    </row>
    <row r="443" spans="1:10" s="364" customFormat="1" ht="45" x14ac:dyDescent="0.25">
      <c r="A443" s="346" t="s">
        <v>15690</v>
      </c>
      <c r="B443" s="431" t="s">
        <v>14565</v>
      </c>
      <c r="C443" s="99" t="s">
        <v>15691</v>
      </c>
      <c r="D443" s="100" t="s">
        <v>4</v>
      </c>
      <c r="E443" s="432">
        <v>2249.1799999999998</v>
      </c>
      <c r="F443" s="102">
        <f>VLOOKUP(B443,'COMP ANL'!A:I,9,0)</f>
        <v>1.1000000000000001</v>
      </c>
      <c r="G443" s="146">
        <f t="shared" si="162"/>
        <v>0.2026</v>
      </c>
      <c r="H443" s="102">
        <f t="shared" si="163"/>
        <v>1.3228599999999999</v>
      </c>
      <c r="I443" s="102">
        <f t="shared" si="164"/>
        <v>2975.35</v>
      </c>
      <c r="J443" s="102"/>
    </row>
    <row r="444" spans="1:10" s="364" customFormat="1" x14ac:dyDescent="0.25">
      <c r="A444" s="452" t="s">
        <v>285</v>
      </c>
      <c r="B444" s="453" t="s">
        <v>0</v>
      </c>
      <c r="C444" s="454" t="s">
        <v>284</v>
      </c>
      <c r="D444" s="455"/>
      <c r="E444" s="456"/>
      <c r="F444" s="457" t="s">
        <v>0</v>
      </c>
      <c r="G444" s="458"/>
      <c r="H444" s="457"/>
      <c r="I444" s="457"/>
      <c r="J444" s="365"/>
    </row>
    <row r="445" spans="1:10" s="364" customFormat="1" x14ac:dyDescent="0.25">
      <c r="A445" s="390" t="s">
        <v>15692</v>
      </c>
      <c r="B445" s="403" t="s">
        <v>0</v>
      </c>
      <c r="C445" s="391" t="s">
        <v>15693</v>
      </c>
      <c r="D445" s="392"/>
      <c r="E445" s="393"/>
      <c r="F445" s="404" t="s">
        <v>0</v>
      </c>
      <c r="G445" s="405"/>
      <c r="H445" s="404"/>
      <c r="I445" s="404"/>
      <c r="J445" s="366"/>
    </row>
    <row r="446" spans="1:10" s="364" customFormat="1" ht="45" x14ac:dyDescent="0.25">
      <c r="A446" s="433" t="s">
        <v>15694</v>
      </c>
      <c r="B446" s="434">
        <v>87879</v>
      </c>
      <c r="C446" s="435" t="s">
        <v>286</v>
      </c>
      <c r="D446" s="436" t="s">
        <v>4</v>
      </c>
      <c r="E446" s="437">
        <v>3896.46</v>
      </c>
      <c r="F446" s="438">
        <f>VLOOKUP(B446,'COMP ANL'!A:I,9,0)</f>
        <v>3.67</v>
      </c>
      <c r="G446" s="439">
        <f>$J$1</f>
        <v>0.2026</v>
      </c>
      <c r="H446" s="438">
        <f>F446*(1+G446)</f>
        <v>4.4135419999999996</v>
      </c>
      <c r="I446" s="438">
        <f>ROUND((H446*E446),2)</f>
        <v>17197.189999999999</v>
      </c>
      <c r="J446" s="438"/>
    </row>
    <row r="447" spans="1:10" s="364" customFormat="1" x14ac:dyDescent="0.25">
      <c r="A447" s="444" t="s">
        <v>15695</v>
      </c>
      <c r="B447" s="445" t="s">
        <v>0</v>
      </c>
      <c r="C447" s="446" t="s">
        <v>15696</v>
      </c>
      <c r="D447" s="447"/>
      <c r="E447" s="448"/>
      <c r="F447" s="449" t="s">
        <v>0</v>
      </c>
      <c r="G447" s="450"/>
      <c r="H447" s="449"/>
      <c r="I447" s="449"/>
      <c r="J447" s="451"/>
    </row>
    <row r="448" spans="1:10" s="364" customFormat="1" ht="75" x14ac:dyDescent="0.25">
      <c r="A448" s="433" t="s">
        <v>15697</v>
      </c>
      <c r="B448" s="434">
        <v>89173</v>
      </c>
      <c r="C448" s="435" t="s">
        <v>287</v>
      </c>
      <c r="D448" s="436" t="s">
        <v>4</v>
      </c>
      <c r="E448" s="437">
        <v>3746.46</v>
      </c>
      <c r="F448" s="438">
        <f>VLOOKUP(B448,'COMP ANL'!A:I,9,0)</f>
        <v>32.75</v>
      </c>
      <c r="G448" s="439">
        <f>$J$1</f>
        <v>0.2026</v>
      </c>
      <c r="H448" s="438">
        <f>F448*(1+G448)</f>
        <v>39.385149999999996</v>
      </c>
      <c r="I448" s="438">
        <f>ROUND((H448*E448),2)</f>
        <v>147554.89000000001</v>
      </c>
      <c r="J448" s="438"/>
    </row>
    <row r="449" spans="1:10" s="364" customFormat="1" x14ac:dyDescent="0.25">
      <c r="A449" s="444" t="s">
        <v>15698</v>
      </c>
      <c r="B449" s="445" t="s">
        <v>0</v>
      </c>
      <c r="C449" s="446" t="s">
        <v>15699</v>
      </c>
      <c r="D449" s="447"/>
      <c r="E449" s="448"/>
      <c r="F449" s="449" t="s">
        <v>0</v>
      </c>
      <c r="G449" s="450"/>
      <c r="H449" s="449"/>
      <c r="I449" s="449"/>
      <c r="J449" s="451"/>
    </row>
    <row r="450" spans="1:10" s="364" customFormat="1" ht="60" x14ac:dyDescent="0.25">
      <c r="A450" s="440" t="s">
        <v>15700</v>
      </c>
      <c r="B450" s="441">
        <v>87275</v>
      </c>
      <c r="C450" s="135" t="s">
        <v>288</v>
      </c>
      <c r="D450" s="136" t="s">
        <v>4</v>
      </c>
      <c r="E450" s="442">
        <v>632.4</v>
      </c>
      <c r="F450" s="138">
        <f>VLOOKUP(B450,'COMP ANL'!A:I,9,0)</f>
        <v>64.540000000000006</v>
      </c>
      <c r="G450" s="443">
        <f t="shared" ref="G450:G451" si="165">$J$1</f>
        <v>0.2026</v>
      </c>
      <c r="H450" s="138">
        <f t="shared" ref="H450:H451" si="166">F450*(1+G450)</f>
        <v>77.615803999999997</v>
      </c>
      <c r="I450" s="138">
        <f t="shared" ref="I450:I451" si="167">ROUND((H450*E450),2)</f>
        <v>49084.23</v>
      </c>
      <c r="J450" s="138"/>
    </row>
    <row r="451" spans="1:10" s="364" customFormat="1" ht="45" x14ac:dyDescent="0.25">
      <c r="A451" s="346" t="s">
        <v>15701</v>
      </c>
      <c r="B451" s="431" t="s">
        <v>289</v>
      </c>
      <c r="C451" s="99" t="s">
        <v>15702</v>
      </c>
      <c r="D451" s="100" t="s">
        <v>4</v>
      </c>
      <c r="E451" s="432">
        <v>376.48</v>
      </c>
      <c r="F451" s="102">
        <f>VLOOKUP(B451,'COMP ANL'!A:I,9,0)</f>
        <v>52.79</v>
      </c>
      <c r="G451" s="146">
        <f t="shared" si="165"/>
        <v>0.2026</v>
      </c>
      <c r="H451" s="102">
        <f t="shared" si="166"/>
        <v>63.485253999999991</v>
      </c>
      <c r="I451" s="102">
        <f t="shared" si="167"/>
        <v>23900.93</v>
      </c>
      <c r="J451" s="102"/>
    </row>
    <row r="452" spans="1:10" s="364" customFormat="1" x14ac:dyDescent="0.25">
      <c r="A452" s="452" t="s">
        <v>15703</v>
      </c>
      <c r="B452" s="453" t="s">
        <v>0</v>
      </c>
      <c r="C452" s="454" t="s">
        <v>15704</v>
      </c>
      <c r="D452" s="455"/>
      <c r="E452" s="456"/>
      <c r="F452" s="457" t="s">
        <v>0</v>
      </c>
      <c r="G452" s="458"/>
      <c r="H452" s="457"/>
      <c r="I452" s="457"/>
      <c r="J452" s="365"/>
    </row>
    <row r="453" spans="1:10" s="364" customFormat="1" x14ac:dyDescent="0.25">
      <c r="A453" s="390" t="s">
        <v>15705</v>
      </c>
      <c r="B453" s="403" t="s">
        <v>0</v>
      </c>
      <c r="C453" s="391" t="s">
        <v>15706</v>
      </c>
      <c r="D453" s="392"/>
      <c r="E453" s="393"/>
      <c r="F453" s="404" t="s">
        <v>0</v>
      </c>
      <c r="G453" s="405"/>
      <c r="H453" s="404"/>
      <c r="I453" s="404"/>
      <c r="J453" s="366"/>
    </row>
    <row r="454" spans="1:10" s="364" customFormat="1" ht="30" x14ac:dyDescent="0.25">
      <c r="A454" s="433" t="s">
        <v>15707</v>
      </c>
      <c r="B454" s="434" t="s">
        <v>290</v>
      </c>
      <c r="C454" s="435" t="s">
        <v>15708</v>
      </c>
      <c r="D454" s="436" t="s">
        <v>4</v>
      </c>
      <c r="E454" s="437">
        <v>778</v>
      </c>
      <c r="F454" s="438">
        <f>VLOOKUP(B454,'COMP ANL'!A:I,9,0)</f>
        <v>90</v>
      </c>
      <c r="G454" s="439">
        <f>$J$1</f>
        <v>0.2026</v>
      </c>
      <c r="H454" s="438">
        <f>F454*(1+G454)</f>
        <v>108.23399999999999</v>
      </c>
      <c r="I454" s="438">
        <f>ROUND((H454*E454),2)</f>
        <v>84206.05</v>
      </c>
      <c r="J454" s="438"/>
    </row>
    <row r="455" spans="1:10" s="364" customFormat="1" x14ac:dyDescent="0.25">
      <c r="A455" s="444" t="s">
        <v>15709</v>
      </c>
      <c r="B455" s="445" t="s">
        <v>0</v>
      </c>
      <c r="C455" s="446" t="s">
        <v>15710</v>
      </c>
      <c r="D455" s="447"/>
      <c r="E455" s="448"/>
      <c r="F455" s="449" t="s">
        <v>0</v>
      </c>
      <c r="G455" s="450"/>
      <c r="H455" s="449"/>
      <c r="I455" s="449"/>
      <c r="J455" s="451"/>
    </row>
    <row r="456" spans="1:10" s="364" customFormat="1" ht="30" x14ac:dyDescent="0.25">
      <c r="A456" s="433" t="s">
        <v>15711</v>
      </c>
      <c r="B456" s="434" t="s">
        <v>291</v>
      </c>
      <c r="C456" s="435" t="s">
        <v>15712</v>
      </c>
      <c r="D456" s="436" t="s">
        <v>4</v>
      </c>
      <c r="E456" s="437">
        <v>527</v>
      </c>
      <c r="F456" s="438">
        <f>VLOOKUP(B456,'COMP ANL'!A:I,9,0)</f>
        <v>55</v>
      </c>
      <c r="G456" s="439">
        <f>$J$1</f>
        <v>0.2026</v>
      </c>
      <c r="H456" s="438">
        <f>F456*(1+G456)</f>
        <v>66.143000000000001</v>
      </c>
      <c r="I456" s="438">
        <f>ROUND((H456*E456),2)</f>
        <v>34857.360000000001</v>
      </c>
      <c r="J456" s="438"/>
    </row>
    <row r="457" spans="1:10" s="364" customFormat="1" x14ac:dyDescent="0.25">
      <c r="A457" s="452" t="s">
        <v>293</v>
      </c>
      <c r="B457" s="453" t="s">
        <v>0</v>
      </c>
      <c r="C457" s="454" t="s">
        <v>292</v>
      </c>
      <c r="D457" s="455"/>
      <c r="E457" s="456"/>
      <c r="F457" s="457" t="s">
        <v>0</v>
      </c>
      <c r="G457" s="458"/>
      <c r="H457" s="457"/>
      <c r="I457" s="457"/>
      <c r="J457" s="365"/>
    </row>
    <row r="458" spans="1:10" s="364" customFormat="1" x14ac:dyDescent="0.25">
      <c r="A458" s="390" t="s">
        <v>15713</v>
      </c>
      <c r="B458" s="403" t="s">
        <v>0</v>
      </c>
      <c r="C458" s="391" t="s">
        <v>15714</v>
      </c>
      <c r="D458" s="392"/>
      <c r="E458" s="393"/>
      <c r="F458" s="404" t="s">
        <v>0</v>
      </c>
      <c r="G458" s="405"/>
      <c r="H458" s="404"/>
      <c r="I458" s="404"/>
      <c r="J458" s="366"/>
    </row>
    <row r="459" spans="1:10" s="364" customFormat="1" ht="30" x14ac:dyDescent="0.25">
      <c r="A459" s="440" t="s">
        <v>15715</v>
      </c>
      <c r="B459" s="441">
        <v>88496</v>
      </c>
      <c r="C459" s="135" t="s">
        <v>294</v>
      </c>
      <c r="D459" s="136" t="s">
        <v>4</v>
      </c>
      <c r="E459" s="442">
        <v>527</v>
      </c>
      <c r="F459" s="138">
        <f>VLOOKUP(B459,'COMP ANL'!A:I,9,0)</f>
        <v>25.629999999999995</v>
      </c>
      <c r="G459" s="443">
        <f t="shared" ref="G459:G460" si="168">$J$1</f>
        <v>0.2026</v>
      </c>
      <c r="H459" s="138">
        <f t="shared" ref="H459:H460" si="169">F459*(1+G459)</f>
        <v>30.822637999999991</v>
      </c>
      <c r="I459" s="138">
        <f t="shared" ref="I459:I460" si="170">ROUND((H459*E459),2)</f>
        <v>16243.53</v>
      </c>
      <c r="J459" s="138"/>
    </row>
    <row r="460" spans="1:10" s="364" customFormat="1" ht="30" x14ac:dyDescent="0.25">
      <c r="A460" s="346" t="s">
        <v>15716</v>
      </c>
      <c r="B460" s="431">
        <v>88497</v>
      </c>
      <c r="C460" s="99" t="s">
        <v>295</v>
      </c>
      <c r="D460" s="100" t="s">
        <v>4</v>
      </c>
      <c r="E460" s="432">
        <v>2737.58</v>
      </c>
      <c r="F460" s="102">
        <f>VLOOKUP(B460,'COMP ANL'!A:I,9,0)</f>
        <v>14.33</v>
      </c>
      <c r="G460" s="146">
        <f t="shared" si="168"/>
        <v>0.2026</v>
      </c>
      <c r="H460" s="102">
        <f t="shared" si="169"/>
        <v>17.233257999999999</v>
      </c>
      <c r="I460" s="102">
        <f t="shared" si="170"/>
        <v>47177.42</v>
      </c>
      <c r="J460" s="102"/>
    </row>
    <row r="461" spans="1:10" s="364" customFormat="1" x14ac:dyDescent="0.25">
      <c r="A461" s="444" t="s">
        <v>15717</v>
      </c>
      <c r="B461" s="445" t="s">
        <v>0</v>
      </c>
      <c r="C461" s="446" t="s">
        <v>15718</v>
      </c>
      <c r="D461" s="447"/>
      <c r="E461" s="448"/>
      <c r="F461" s="449" t="s">
        <v>0</v>
      </c>
      <c r="G461" s="450"/>
      <c r="H461" s="449"/>
      <c r="I461" s="449"/>
      <c r="J461" s="451"/>
    </row>
    <row r="462" spans="1:10" s="364" customFormat="1" ht="30" x14ac:dyDescent="0.25">
      <c r="A462" s="440" t="s">
        <v>15719</v>
      </c>
      <c r="B462" s="441">
        <v>88488</v>
      </c>
      <c r="C462" s="135" t="s">
        <v>296</v>
      </c>
      <c r="D462" s="136" t="s">
        <v>4</v>
      </c>
      <c r="E462" s="442">
        <v>527</v>
      </c>
      <c r="F462" s="138">
        <f>VLOOKUP(B462,'COMP ANL'!A:I,9,0)</f>
        <v>16.11</v>
      </c>
      <c r="G462" s="443">
        <f t="shared" ref="G462:G463" si="171">$J$1</f>
        <v>0.2026</v>
      </c>
      <c r="H462" s="138">
        <f t="shared" ref="H462:H463" si="172">F462*(1+G462)</f>
        <v>19.373885999999999</v>
      </c>
      <c r="I462" s="138">
        <f t="shared" ref="I462:I463" si="173">ROUND((H462*E462),2)</f>
        <v>10210.040000000001</v>
      </c>
      <c r="J462" s="138"/>
    </row>
    <row r="463" spans="1:10" s="364" customFormat="1" ht="30" x14ac:dyDescent="0.25">
      <c r="A463" s="346" t="s">
        <v>15720</v>
      </c>
      <c r="B463" s="431">
        <v>88489</v>
      </c>
      <c r="C463" s="99" t="s">
        <v>297</v>
      </c>
      <c r="D463" s="100" t="s">
        <v>4</v>
      </c>
      <c r="E463" s="432">
        <v>2737.58</v>
      </c>
      <c r="F463" s="102">
        <f>VLOOKUP(B463,'COMP ANL'!A:I,9,0)</f>
        <v>14.34</v>
      </c>
      <c r="G463" s="146">
        <f t="shared" si="171"/>
        <v>0.2026</v>
      </c>
      <c r="H463" s="102">
        <f t="shared" si="172"/>
        <v>17.245283999999998</v>
      </c>
      <c r="I463" s="102">
        <f t="shared" si="173"/>
        <v>47210.34</v>
      </c>
      <c r="J463" s="102"/>
    </row>
    <row r="464" spans="1:10" s="364" customFormat="1" x14ac:dyDescent="0.25">
      <c r="A464" s="444" t="s">
        <v>15721</v>
      </c>
      <c r="B464" s="445" t="s">
        <v>0</v>
      </c>
      <c r="C464" s="446" t="s">
        <v>15722</v>
      </c>
      <c r="D464" s="447"/>
      <c r="E464" s="448"/>
      <c r="F464" s="449" t="s">
        <v>0</v>
      </c>
      <c r="G464" s="450"/>
      <c r="H464" s="449"/>
      <c r="I464" s="449"/>
      <c r="J464" s="451"/>
    </row>
    <row r="465" spans="1:10" s="364" customFormat="1" ht="30" x14ac:dyDescent="0.25">
      <c r="A465" s="433" t="s">
        <v>15723</v>
      </c>
      <c r="B465" s="434">
        <v>98555</v>
      </c>
      <c r="C465" s="435" t="s">
        <v>196</v>
      </c>
      <c r="D465" s="436" t="s">
        <v>4</v>
      </c>
      <c r="E465" s="437">
        <v>2028.83</v>
      </c>
      <c r="F465" s="438">
        <f>VLOOKUP(B465,'COMP ANL'!A:I,9,0)</f>
        <v>25.72</v>
      </c>
      <c r="G465" s="439">
        <f>$J$1</f>
        <v>0.2026</v>
      </c>
      <c r="H465" s="438">
        <f>F465*(1+G465)</f>
        <v>30.930871999999997</v>
      </c>
      <c r="I465" s="438">
        <f>ROUND((H465*E465),2)</f>
        <v>62753.48</v>
      </c>
      <c r="J465" s="438"/>
    </row>
    <row r="466" spans="1:10" s="364" customFormat="1" x14ac:dyDescent="0.25">
      <c r="A466" s="452" t="s">
        <v>15724</v>
      </c>
      <c r="B466" s="453" t="s">
        <v>0</v>
      </c>
      <c r="C466" s="454" t="s">
        <v>15725</v>
      </c>
      <c r="D466" s="455"/>
      <c r="E466" s="456"/>
      <c r="F466" s="457" t="s">
        <v>0</v>
      </c>
      <c r="G466" s="458"/>
      <c r="H466" s="457"/>
      <c r="I466" s="457"/>
      <c r="J466" s="365"/>
    </row>
    <row r="467" spans="1:10" s="364" customFormat="1" x14ac:dyDescent="0.25">
      <c r="A467" s="390" t="s">
        <v>15726</v>
      </c>
      <c r="B467" s="403" t="s">
        <v>0</v>
      </c>
      <c r="C467" s="391" t="s">
        <v>15727</v>
      </c>
      <c r="D467" s="392"/>
      <c r="E467" s="393"/>
      <c r="F467" s="404" t="s">
        <v>0</v>
      </c>
      <c r="G467" s="405"/>
      <c r="H467" s="404"/>
      <c r="I467" s="404"/>
      <c r="J467" s="366"/>
    </row>
    <row r="468" spans="1:10" s="364" customFormat="1" x14ac:dyDescent="0.25">
      <c r="A468" s="433" t="s">
        <v>15728</v>
      </c>
      <c r="B468" s="434" t="s">
        <v>302</v>
      </c>
      <c r="C468" s="435" t="s">
        <v>15729</v>
      </c>
      <c r="D468" s="436" t="s">
        <v>51</v>
      </c>
      <c r="E468" s="437">
        <v>19.489999999999998</v>
      </c>
      <c r="F468" s="438">
        <f>VLOOKUP(B468,'COMP ANL'!A:I,9,0)</f>
        <v>9.5</v>
      </c>
      <c r="G468" s="439">
        <f>$J$1</f>
        <v>0.2026</v>
      </c>
      <c r="H468" s="438">
        <f>F468*(1+G468)</f>
        <v>11.4247</v>
      </c>
      <c r="I468" s="438">
        <f>ROUND((H468*E468),2)</f>
        <v>222.67</v>
      </c>
      <c r="J468" s="438"/>
    </row>
    <row r="469" spans="1:10" s="364" customFormat="1" x14ac:dyDescent="0.25">
      <c r="A469" s="444" t="s">
        <v>15730</v>
      </c>
      <c r="B469" s="445" t="s">
        <v>0</v>
      </c>
      <c r="C469" s="446" t="s">
        <v>15731</v>
      </c>
      <c r="D469" s="447"/>
      <c r="E469" s="448"/>
      <c r="F469" s="449" t="s">
        <v>0</v>
      </c>
      <c r="G469" s="450"/>
      <c r="H469" s="449"/>
      <c r="I469" s="449"/>
      <c r="J469" s="451"/>
    </row>
    <row r="470" spans="1:10" s="364" customFormat="1" ht="30" x14ac:dyDescent="0.25">
      <c r="A470" s="433" t="s">
        <v>15732</v>
      </c>
      <c r="B470" s="434">
        <v>98689</v>
      </c>
      <c r="C470" s="435" t="s">
        <v>15733</v>
      </c>
      <c r="D470" s="436" t="s">
        <v>51</v>
      </c>
      <c r="E470" s="437">
        <v>100.9</v>
      </c>
      <c r="F470" s="438">
        <f>VLOOKUP(B470,'COMP ANL'!A:I,9,0)</f>
        <v>97.72</v>
      </c>
      <c r="G470" s="439">
        <f>$J$1</f>
        <v>0.2026</v>
      </c>
      <c r="H470" s="438">
        <f>F470*(1+G470)</f>
        <v>117.51807199999999</v>
      </c>
      <c r="I470" s="438">
        <f>ROUND((H470*E470),2)</f>
        <v>11857.57</v>
      </c>
      <c r="J470" s="438"/>
    </row>
    <row r="471" spans="1:10" s="364" customFormat="1" x14ac:dyDescent="0.25">
      <c r="A471" s="444" t="s">
        <v>15734</v>
      </c>
      <c r="B471" s="445" t="s">
        <v>0</v>
      </c>
      <c r="C471" s="446" t="s">
        <v>15735</v>
      </c>
      <c r="D471" s="447"/>
      <c r="E471" s="448"/>
      <c r="F471" s="449" t="s">
        <v>0</v>
      </c>
      <c r="G471" s="450"/>
      <c r="H471" s="449"/>
      <c r="I471" s="449"/>
      <c r="J471" s="451"/>
    </row>
    <row r="472" spans="1:10" s="364" customFormat="1" ht="30" x14ac:dyDescent="0.25">
      <c r="A472" s="433" t="s">
        <v>15736</v>
      </c>
      <c r="B472" s="434">
        <v>94231</v>
      </c>
      <c r="C472" s="435" t="s">
        <v>303</v>
      </c>
      <c r="D472" s="436" t="s">
        <v>51</v>
      </c>
      <c r="E472" s="437">
        <v>314.75</v>
      </c>
      <c r="F472" s="438">
        <f>VLOOKUP(B472,'COMP ANL'!A:I,9,0)</f>
        <v>69.86</v>
      </c>
      <c r="G472" s="439">
        <f>$J$1</f>
        <v>0.2026</v>
      </c>
      <c r="H472" s="438">
        <f>F472*(1+G472)</f>
        <v>84.013635999999991</v>
      </c>
      <c r="I472" s="438">
        <f>ROUND((H472*E472),2)</f>
        <v>26443.29</v>
      </c>
      <c r="J472" s="438"/>
    </row>
    <row r="473" spans="1:10" s="364" customFormat="1" x14ac:dyDescent="0.25">
      <c r="A473" s="444" t="s">
        <v>15737</v>
      </c>
      <c r="B473" s="445" t="s">
        <v>0</v>
      </c>
      <c r="C473" s="446" t="s">
        <v>15738</v>
      </c>
      <c r="D473" s="447"/>
      <c r="E473" s="448"/>
      <c r="F473" s="449" t="s">
        <v>0</v>
      </c>
      <c r="G473" s="450"/>
      <c r="H473" s="449"/>
      <c r="I473" s="449"/>
      <c r="J473" s="451"/>
    </row>
    <row r="474" spans="1:10" s="364" customFormat="1" x14ac:dyDescent="0.25">
      <c r="A474" s="433" t="s">
        <v>15739</v>
      </c>
      <c r="B474" s="434" t="s">
        <v>304</v>
      </c>
      <c r="C474" s="435" t="s">
        <v>15740</v>
      </c>
      <c r="D474" s="436" t="s">
        <v>51</v>
      </c>
      <c r="E474" s="437">
        <v>266</v>
      </c>
      <c r="F474" s="438">
        <f>VLOOKUP(B474,'COMP ANL'!A:I,9,0)</f>
        <v>46.4</v>
      </c>
      <c r="G474" s="439">
        <f>$J$1</f>
        <v>0.2026</v>
      </c>
      <c r="H474" s="438">
        <f>F474*(1+G474)</f>
        <v>55.800639999999994</v>
      </c>
      <c r="I474" s="438">
        <f>ROUND((H474*E474),2)</f>
        <v>14842.97</v>
      </c>
      <c r="J474" s="438"/>
    </row>
    <row r="475" spans="1:10" s="364" customFormat="1" x14ac:dyDescent="0.25">
      <c r="A475" s="444" t="s">
        <v>15741</v>
      </c>
      <c r="B475" s="445" t="s">
        <v>0</v>
      </c>
      <c r="C475" s="446" t="s">
        <v>15742</v>
      </c>
      <c r="D475" s="447"/>
      <c r="E475" s="448"/>
      <c r="F475" s="449" t="s">
        <v>0</v>
      </c>
      <c r="G475" s="450"/>
      <c r="H475" s="449"/>
      <c r="I475" s="449"/>
      <c r="J475" s="451"/>
    </row>
    <row r="476" spans="1:10" s="364" customFormat="1" ht="45" x14ac:dyDescent="0.25">
      <c r="A476" s="433" t="s">
        <v>15743</v>
      </c>
      <c r="B476" s="434">
        <v>94227</v>
      </c>
      <c r="C476" s="435" t="s">
        <v>305</v>
      </c>
      <c r="D476" s="436" t="s">
        <v>51</v>
      </c>
      <c r="E476" s="437">
        <v>182.76</v>
      </c>
      <c r="F476" s="438">
        <f>VLOOKUP(B476,'COMP ANL'!A:I,9,0)</f>
        <v>89.009999999999991</v>
      </c>
      <c r="G476" s="439">
        <f>$J$1</f>
        <v>0.2026</v>
      </c>
      <c r="H476" s="438">
        <f>F476*(1+G476)</f>
        <v>107.04342599999998</v>
      </c>
      <c r="I476" s="438">
        <f>ROUND((H476*E476),2)</f>
        <v>19563.259999999998</v>
      </c>
      <c r="J476" s="438"/>
    </row>
    <row r="477" spans="1:10" s="364" customFormat="1" x14ac:dyDescent="0.25">
      <c r="A477" s="444" t="s">
        <v>15744</v>
      </c>
      <c r="B477" s="445" t="s">
        <v>0</v>
      </c>
      <c r="C477" s="446" t="s">
        <v>15745</v>
      </c>
      <c r="D477" s="447"/>
      <c r="E477" s="448"/>
      <c r="F477" s="449" t="s">
        <v>0</v>
      </c>
      <c r="G477" s="450"/>
      <c r="H477" s="449"/>
      <c r="I477" s="449"/>
      <c r="J477" s="451"/>
    </row>
    <row r="478" spans="1:10" s="364" customFormat="1" x14ac:dyDescent="0.25">
      <c r="A478" s="440" t="s">
        <v>15746</v>
      </c>
      <c r="B478" s="441" t="s">
        <v>306</v>
      </c>
      <c r="C478" s="135" t="s">
        <v>15747</v>
      </c>
      <c r="D478" s="136" t="s">
        <v>4</v>
      </c>
      <c r="E478" s="442">
        <v>66.709999999999994</v>
      </c>
      <c r="F478" s="138">
        <f>VLOOKUP(B478,'COMP ANL'!A:I,9,0)</f>
        <v>281.51000000000005</v>
      </c>
      <c r="G478" s="443">
        <f t="shared" ref="G478:G479" si="174">$J$1</f>
        <v>0.2026</v>
      </c>
      <c r="H478" s="138">
        <f t="shared" ref="H478:H479" si="175">F478*(1+G478)</f>
        <v>338.543926</v>
      </c>
      <c r="I478" s="138">
        <f t="shared" ref="I478:I479" si="176">ROUND((H478*E478),2)</f>
        <v>22584.27</v>
      </c>
      <c r="J478" s="138"/>
    </row>
    <row r="479" spans="1:10" s="364" customFormat="1" ht="45" x14ac:dyDescent="0.25">
      <c r="A479" s="346" t="s">
        <v>15748</v>
      </c>
      <c r="B479" s="431" t="s">
        <v>307</v>
      </c>
      <c r="C479" s="99" t="s">
        <v>15749</v>
      </c>
      <c r="D479" s="100" t="s">
        <v>51</v>
      </c>
      <c r="E479" s="432">
        <v>46.75</v>
      </c>
      <c r="F479" s="102">
        <f>VLOOKUP(B479,'COMP ANL'!A:I,9,0)</f>
        <v>967.15000000000009</v>
      </c>
      <c r="G479" s="146">
        <f t="shared" si="174"/>
        <v>0.2026</v>
      </c>
      <c r="H479" s="102">
        <f t="shared" si="175"/>
        <v>1163.0945899999999</v>
      </c>
      <c r="I479" s="102">
        <f t="shared" si="176"/>
        <v>54374.67</v>
      </c>
      <c r="J479" s="102"/>
    </row>
    <row r="480" spans="1:10" s="364" customFormat="1" x14ac:dyDescent="0.25">
      <c r="A480" s="444" t="s">
        <v>15750</v>
      </c>
      <c r="B480" s="445" t="s">
        <v>0</v>
      </c>
      <c r="C480" s="446" t="s">
        <v>15751</v>
      </c>
      <c r="D480" s="447"/>
      <c r="E480" s="448"/>
      <c r="F480" s="449" t="s">
        <v>0</v>
      </c>
      <c r="G480" s="450"/>
      <c r="H480" s="449"/>
      <c r="I480" s="449"/>
      <c r="J480" s="451"/>
    </row>
    <row r="481" spans="1:10" s="364" customFormat="1" ht="30" x14ac:dyDescent="0.25">
      <c r="A481" s="433" t="s">
        <v>15752</v>
      </c>
      <c r="B481" s="434" t="s">
        <v>308</v>
      </c>
      <c r="C481" s="435" t="s">
        <v>15753</v>
      </c>
      <c r="D481" s="436" t="s">
        <v>51</v>
      </c>
      <c r="E481" s="437">
        <v>19.489999999999998</v>
      </c>
      <c r="F481" s="438">
        <f>VLOOKUP(B481,'COMP ANL'!A:I,9,0)</f>
        <v>24.54</v>
      </c>
      <c r="G481" s="439">
        <f>$J$1</f>
        <v>0.2026</v>
      </c>
      <c r="H481" s="438">
        <f>F481*(1+G481)</f>
        <v>29.511803999999998</v>
      </c>
      <c r="I481" s="438">
        <f>ROUND((H481*E481),2)</f>
        <v>575.19000000000005</v>
      </c>
      <c r="J481" s="438"/>
    </row>
    <row r="482" spans="1:10" s="364" customFormat="1" x14ac:dyDescent="0.25">
      <c r="A482" s="444" t="s">
        <v>15754</v>
      </c>
      <c r="B482" s="445" t="s">
        <v>0</v>
      </c>
      <c r="C482" s="446" t="s">
        <v>15755</v>
      </c>
      <c r="D482" s="447"/>
      <c r="E482" s="448"/>
      <c r="F482" s="449" t="s">
        <v>0</v>
      </c>
      <c r="G482" s="450"/>
      <c r="H482" s="449"/>
      <c r="I482" s="449"/>
      <c r="J482" s="451"/>
    </row>
    <row r="483" spans="1:10" s="364" customFormat="1" x14ac:dyDescent="0.25">
      <c r="A483" s="433" t="s">
        <v>15756</v>
      </c>
      <c r="B483" s="434" t="s">
        <v>309</v>
      </c>
      <c r="C483" s="435" t="s">
        <v>15757</v>
      </c>
      <c r="D483" s="436" t="s">
        <v>4</v>
      </c>
      <c r="E483" s="437">
        <v>157</v>
      </c>
      <c r="F483" s="438">
        <f>VLOOKUP(B483,'COMP ANL'!A:I,9,0)</f>
        <v>170.43</v>
      </c>
      <c r="G483" s="439">
        <f>$J$1</f>
        <v>0.2026</v>
      </c>
      <c r="H483" s="438">
        <f>F483*(1+G483)</f>
        <v>204.95911799999999</v>
      </c>
      <c r="I483" s="438">
        <f>ROUND((H483*E483),2)</f>
        <v>32178.58</v>
      </c>
      <c r="J483" s="438"/>
    </row>
    <row r="484" spans="1:10" s="364" customFormat="1" x14ac:dyDescent="0.25">
      <c r="A484" s="452" t="s">
        <v>15758</v>
      </c>
      <c r="B484" s="453" t="s">
        <v>0</v>
      </c>
      <c r="C484" s="454" t="s">
        <v>310</v>
      </c>
      <c r="D484" s="455"/>
      <c r="E484" s="456"/>
      <c r="F484" s="457" t="s">
        <v>0</v>
      </c>
      <c r="G484" s="458"/>
      <c r="H484" s="457"/>
      <c r="I484" s="457"/>
      <c r="J484" s="365"/>
    </row>
    <row r="485" spans="1:10" s="364" customFormat="1" x14ac:dyDescent="0.25">
      <c r="A485" s="389" t="s">
        <v>15759</v>
      </c>
      <c r="B485" s="387" t="s">
        <v>0</v>
      </c>
      <c r="C485" s="368" t="s">
        <v>15760</v>
      </c>
      <c r="D485" s="369"/>
      <c r="E485" s="386"/>
      <c r="F485" s="371" t="s">
        <v>0</v>
      </c>
      <c r="G485" s="388"/>
      <c r="H485" s="371"/>
      <c r="I485" s="371"/>
      <c r="J485" s="375"/>
    </row>
    <row r="486" spans="1:10" s="364" customFormat="1" x14ac:dyDescent="0.25">
      <c r="A486" s="390" t="s">
        <v>15761</v>
      </c>
      <c r="B486" s="403" t="s">
        <v>0</v>
      </c>
      <c r="C486" s="391" t="s">
        <v>15762</v>
      </c>
      <c r="D486" s="392"/>
      <c r="E486" s="393"/>
      <c r="F486" s="404" t="s">
        <v>0</v>
      </c>
      <c r="G486" s="405"/>
      <c r="H486" s="404"/>
      <c r="I486" s="404"/>
      <c r="J486" s="366"/>
    </row>
    <row r="487" spans="1:10" s="364" customFormat="1" ht="75" x14ac:dyDescent="0.25">
      <c r="A487" s="433" t="s">
        <v>11979</v>
      </c>
      <c r="B487" s="434">
        <v>99837</v>
      </c>
      <c r="C487" s="435" t="s">
        <v>2302</v>
      </c>
      <c r="D487" s="436" t="s">
        <v>51</v>
      </c>
      <c r="E487" s="437">
        <v>26.4</v>
      </c>
      <c r="F487" s="438">
        <f>VLOOKUP(B487,'COMP ANL'!A:I,9,0)</f>
        <v>665.31</v>
      </c>
      <c r="G487" s="439">
        <f>$J$1</f>
        <v>0.2026</v>
      </c>
      <c r="H487" s="438">
        <f>F487*(1+G487)</f>
        <v>800.1018059999999</v>
      </c>
      <c r="I487" s="438">
        <f>ROUND((H487*E487),2)</f>
        <v>21122.69</v>
      </c>
      <c r="J487" s="438"/>
    </row>
    <row r="488" spans="1:10" s="364" customFormat="1" x14ac:dyDescent="0.25">
      <c r="A488" s="444" t="s">
        <v>15763</v>
      </c>
      <c r="B488" s="445" t="s">
        <v>0</v>
      </c>
      <c r="C488" s="446" t="s">
        <v>15764</v>
      </c>
      <c r="D488" s="447"/>
      <c r="E488" s="448"/>
      <c r="F488" s="449" t="s">
        <v>0</v>
      </c>
      <c r="G488" s="450"/>
      <c r="H488" s="449"/>
      <c r="I488" s="449"/>
      <c r="J488" s="451"/>
    </row>
    <row r="489" spans="1:10" s="364" customFormat="1" ht="60" x14ac:dyDescent="0.25">
      <c r="A489" s="440" t="s">
        <v>11980</v>
      </c>
      <c r="B489" s="441">
        <v>89043</v>
      </c>
      <c r="C489" s="135" t="s">
        <v>5009</v>
      </c>
      <c r="D489" s="136" t="s">
        <v>4</v>
      </c>
      <c r="E489" s="442">
        <v>17.489999999999998</v>
      </c>
      <c r="F489" s="138">
        <f>VLOOKUP(B489,'COMP ANL'!A:I,9,0)</f>
        <v>84.41</v>
      </c>
      <c r="G489" s="443">
        <f t="shared" ref="G489:G491" si="177">$J$1</f>
        <v>0.2026</v>
      </c>
      <c r="H489" s="138">
        <f t="shared" ref="H489:H491" si="178">F489*(1+G489)</f>
        <v>101.51146599999998</v>
      </c>
      <c r="I489" s="138">
        <f t="shared" ref="I489:I491" si="179">ROUND((H489*E489),2)</f>
        <v>1775.44</v>
      </c>
      <c r="J489" s="138"/>
    </row>
    <row r="490" spans="1:10" s="364" customFormat="1" ht="45" x14ac:dyDescent="0.25">
      <c r="A490" s="140" t="s">
        <v>11981</v>
      </c>
      <c r="B490" s="344">
        <v>87879</v>
      </c>
      <c r="C490" s="104" t="s">
        <v>286</v>
      </c>
      <c r="D490" s="105" t="s">
        <v>4</v>
      </c>
      <c r="E490" s="345">
        <v>34.979999999999997</v>
      </c>
      <c r="F490" s="107">
        <f>VLOOKUP(B490,'COMP ANL'!A:I,9,0)</f>
        <v>3.67</v>
      </c>
      <c r="G490" s="314">
        <f t="shared" si="177"/>
        <v>0.2026</v>
      </c>
      <c r="H490" s="107">
        <f t="shared" si="178"/>
        <v>4.4135419999999996</v>
      </c>
      <c r="I490" s="107">
        <f t="shared" si="179"/>
        <v>154.38999999999999</v>
      </c>
      <c r="J490" s="107"/>
    </row>
    <row r="491" spans="1:10" s="364" customFormat="1" ht="75" x14ac:dyDescent="0.25">
      <c r="A491" s="346" t="s">
        <v>11982</v>
      </c>
      <c r="B491" s="431">
        <v>89173</v>
      </c>
      <c r="C491" s="99" t="s">
        <v>287</v>
      </c>
      <c r="D491" s="100" t="s">
        <v>4</v>
      </c>
      <c r="E491" s="432">
        <v>34.979999999999997</v>
      </c>
      <c r="F491" s="102">
        <f>VLOOKUP(B491,'COMP ANL'!A:I,9,0)</f>
        <v>32.75</v>
      </c>
      <c r="G491" s="146">
        <f t="shared" si="177"/>
        <v>0.2026</v>
      </c>
      <c r="H491" s="102">
        <f t="shared" si="178"/>
        <v>39.385149999999996</v>
      </c>
      <c r="I491" s="102">
        <f t="shared" si="179"/>
        <v>1377.69</v>
      </c>
      <c r="J491" s="102"/>
    </row>
    <row r="492" spans="1:10" s="364" customFormat="1" x14ac:dyDescent="0.25">
      <c r="A492" s="444" t="s">
        <v>15765</v>
      </c>
      <c r="B492" s="445" t="s">
        <v>0</v>
      </c>
      <c r="C492" s="446" t="s">
        <v>15766</v>
      </c>
      <c r="D492" s="447"/>
      <c r="E492" s="448"/>
      <c r="F492" s="449" t="s">
        <v>0</v>
      </c>
      <c r="G492" s="450"/>
      <c r="H492" s="449"/>
      <c r="I492" s="449"/>
      <c r="J492" s="451"/>
    </row>
    <row r="493" spans="1:10" s="364" customFormat="1" x14ac:dyDescent="0.25">
      <c r="A493" s="433" t="s">
        <v>15767</v>
      </c>
      <c r="B493" s="434" t="s">
        <v>311</v>
      </c>
      <c r="C493" s="435" t="s">
        <v>15768</v>
      </c>
      <c r="D493" s="436" t="s">
        <v>8</v>
      </c>
      <c r="E493" s="437">
        <v>96</v>
      </c>
      <c r="F493" s="438">
        <f>VLOOKUP(B493,'COMP ANL'!A:I,9,0)</f>
        <v>57.879999999999995</v>
      </c>
      <c r="G493" s="439">
        <f>$J$1</f>
        <v>0.2026</v>
      </c>
      <c r="H493" s="438">
        <f>F493*(1+G493)</f>
        <v>69.606487999999985</v>
      </c>
      <c r="I493" s="438">
        <f>ROUND((H493*E493),2)</f>
        <v>6682.22</v>
      </c>
      <c r="J493" s="438"/>
    </row>
    <row r="494" spans="1:10" s="364" customFormat="1" x14ac:dyDescent="0.25">
      <c r="A494" s="452" t="s">
        <v>15769</v>
      </c>
      <c r="B494" s="453" t="s">
        <v>0</v>
      </c>
      <c r="C494" s="454" t="s">
        <v>15770</v>
      </c>
      <c r="D494" s="455"/>
      <c r="E494" s="456"/>
      <c r="F494" s="457" t="s">
        <v>0</v>
      </c>
      <c r="G494" s="458"/>
      <c r="H494" s="457"/>
      <c r="I494" s="457"/>
      <c r="J494" s="365"/>
    </row>
    <row r="495" spans="1:10" s="364" customFormat="1" x14ac:dyDescent="0.25">
      <c r="A495" s="390" t="s">
        <v>15771</v>
      </c>
      <c r="B495" s="403" t="s">
        <v>0</v>
      </c>
      <c r="C495" s="391" t="s">
        <v>15772</v>
      </c>
      <c r="D495" s="392"/>
      <c r="E495" s="393"/>
      <c r="F495" s="404" t="s">
        <v>0</v>
      </c>
      <c r="G495" s="405"/>
      <c r="H495" s="404"/>
      <c r="I495" s="404"/>
      <c r="J495" s="366"/>
    </row>
    <row r="496" spans="1:10" s="364" customFormat="1" x14ac:dyDescent="0.25">
      <c r="A496" s="440" t="s">
        <v>313</v>
      </c>
      <c r="B496" s="441" t="s">
        <v>312</v>
      </c>
      <c r="C496" s="135" t="s">
        <v>15773</v>
      </c>
      <c r="D496" s="136" t="s">
        <v>8</v>
      </c>
      <c r="E496" s="442">
        <v>8</v>
      </c>
      <c r="F496" s="138">
        <f>VLOOKUP(B496,'COMP ANL'!A:I,9,0)</f>
        <v>49.739999999999995</v>
      </c>
      <c r="G496" s="443">
        <f t="shared" ref="G496:G499" si="180">$J$1</f>
        <v>0.2026</v>
      </c>
      <c r="H496" s="138">
        <f t="shared" ref="H496:H499" si="181">F496*(1+G496)</f>
        <v>59.817323999999985</v>
      </c>
      <c r="I496" s="138">
        <f t="shared" ref="I496:I499" si="182">ROUND((H496*E496),2)</f>
        <v>478.54</v>
      </c>
      <c r="J496" s="138"/>
    </row>
    <row r="497" spans="1:10" s="364" customFormat="1" x14ac:dyDescent="0.25">
      <c r="A497" s="140" t="s">
        <v>315</v>
      </c>
      <c r="B497" s="344" t="s">
        <v>314</v>
      </c>
      <c r="C497" s="104" t="s">
        <v>15774</v>
      </c>
      <c r="D497" s="105" t="s">
        <v>8</v>
      </c>
      <c r="E497" s="345">
        <v>17</v>
      </c>
      <c r="F497" s="107">
        <f>VLOOKUP(B497,'COMP ANL'!A:I,9,0)</f>
        <v>41.83</v>
      </c>
      <c r="G497" s="314">
        <f t="shared" si="180"/>
        <v>0.2026</v>
      </c>
      <c r="H497" s="107">
        <f t="shared" si="181"/>
        <v>50.304757999999993</v>
      </c>
      <c r="I497" s="107">
        <f t="shared" si="182"/>
        <v>855.18</v>
      </c>
      <c r="J497" s="107"/>
    </row>
    <row r="498" spans="1:10" s="364" customFormat="1" x14ac:dyDescent="0.25">
      <c r="A498" s="140" t="s">
        <v>317</v>
      </c>
      <c r="B498" s="344" t="s">
        <v>316</v>
      </c>
      <c r="C498" s="104" t="s">
        <v>15775</v>
      </c>
      <c r="D498" s="105" t="s">
        <v>8</v>
      </c>
      <c r="E498" s="345">
        <v>11</v>
      </c>
      <c r="F498" s="107">
        <f>VLOOKUP(B498,'COMP ANL'!A:I,9,0)</f>
        <v>38.549999999999997</v>
      </c>
      <c r="G498" s="314">
        <f t="shared" si="180"/>
        <v>0.2026</v>
      </c>
      <c r="H498" s="107">
        <f t="shared" si="181"/>
        <v>46.360229999999994</v>
      </c>
      <c r="I498" s="107">
        <f t="shared" si="182"/>
        <v>509.96</v>
      </c>
      <c r="J498" s="107"/>
    </row>
    <row r="499" spans="1:10" s="364" customFormat="1" x14ac:dyDescent="0.25">
      <c r="A499" s="346" t="s">
        <v>319</v>
      </c>
      <c r="B499" s="431" t="s">
        <v>318</v>
      </c>
      <c r="C499" s="99" t="s">
        <v>15776</v>
      </c>
      <c r="D499" s="100" t="s">
        <v>8</v>
      </c>
      <c r="E499" s="432">
        <v>8</v>
      </c>
      <c r="F499" s="102">
        <f>VLOOKUP(B499,'COMP ANL'!A:I,9,0)</f>
        <v>117.55000000000001</v>
      </c>
      <c r="G499" s="146">
        <f t="shared" si="180"/>
        <v>0.2026</v>
      </c>
      <c r="H499" s="102">
        <f t="shared" si="181"/>
        <v>141.36563000000001</v>
      </c>
      <c r="I499" s="102">
        <f t="shared" si="182"/>
        <v>1130.93</v>
      </c>
      <c r="J499" s="102"/>
    </row>
    <row r="500" spans="1:10" s="364" customFormat="1" x14ac:dyDescent="0.25">
      <c r="A500" s="444" t="s">
        <v>15777</v>
      </c>
      <c r="B500" s="445" t="s">
        <v>0</v>
      </c>
      <c r="C500" s="446" t="s">
        <v>15778</v>
      </c>
      <c r="D500" s="447"/>
      <c r="E500" s="448"/>
      <c r="F500" s="449" t="s">
        <v>0</v>
      </c>
      <c r="G500" s="450"/>
      <c r="H500" s="449"/>
      <c r="I500" s="449"/>
      <c r="J500" s="451"/>
    </row>
    <row r="501" spans="1:10" s="364" customFormat="1" ht="30" x14ac:dyDescent="0.25">
      <c r="A501" s="440" t="s">
        <v>321</v>
      </c>
      <c r="B501" s="441">
        <v>100875</v>
      </c>
      <c r="C501" s="135" t="s">
        <v>320</v>
      </c>
      <c r="D501" s="136" t="s">
        <v>8</v>
      </c>
      <c r="E501" s="442">
        <v>1</v>
      </c>
      <c r="F501" s="138">
        <f>VLOOKUP(B501,'COMP ANL'!A:I,9,0)</f>
        <v>878.91</v>
      </c>
      <c r="G501" s="443">
        <f t="shared" ref="G501:G510" si="183">$J$1</f>
        <v>0.2026</v>
      </c>
      <c r="H501" s="138">
        <f t="shared" ref="H501:H510" si="184">F501*(1+G501)</f>
        <v>1056.9771659999999</v>
      </c>
      <c r="I501" s="138">
        <f t="shared" ref="I501:I510" si="185">ROUND((H501*E501),2)</f>
        <v>1056.98</v>
      </c>
      <c r="J501" s="138"/>
    </row>
    <row r="502" spans="1:10" s="364" customFormat="1" ht="45" x14ac:dyDescent="0.25">
      <c r="A502" s="140" t="s">
        <v>323</v>
      </c>
      <c r="B502" s="344">
        <v>100867</v>
      </c>
      <c r="C502" s="104" t="s">
        <v>322</v>
      </c>
      <c r="D502" s="105" t="s">
        <v>8</v>
      </c>
      <c r="E502" s="345">
        <v>1</v>
      </c>
      <c r="F502" s="107">
        <f>VLOOKUP(B502,'COMP ANL'!A:I,9,0)</f>
        <v>260.83</v>
      </c>
      <c r="G502" s="314">
        <f t="shared" si="183"/>
        <v>0.2026</v>
      </c>
      <c r="H502" s="107">
        <f t="shared" si="184"/>
        <v>313.67415799999998</v>
      </c>
      <c r="I502" s="107">
        <f t="shared" si="185"/>
        <v>313.67</v>
      </c>
      <c r="J502" s="107"/>
    </row>
    <row r="503" spans="1:10" s="364" customFormat="1" ht="45" x14ac:dyDescent="0.25">
      <c r="A503" s="140" t="s">
        <v>325</v>
      </c>
      <c r="B503" s="344">
        <v>100868</v>
      </c>
      <c r="C503" s="104" t="s">
        <v>324</v>
      </c>
      <c r="D503" s="105" t="s">
        <v>8</v>
      </c>
      <c r="E503" s="345">
        <v>2</v>
      </c>
      <c r="F503" s="107">
        <f>VLOOKUP(B503,'COMP ANL'!A:I,9,0)</f>
        <v>271.54999999999995</v>
      </c>
      <c r="G503" s="314">
        <f t="shared" si="183"/>
        <v>0.2026</v>
      </c>
      <c r="H503" s="107">
        <f t="shared" si="184"/>
        <v>326.5660299999999</v>
      </c>
      <c r="I503" s="107">
        <f t="shared" si="185"/>
        <v>653.13</v>
      </c>
      <c r="J503" s="107"/>
    </row>
    <row r="504" spans="1:10" s="364" customFormat="1" ht="30" x14ac:dyDescent="0.25">
      <c r="A504" s="140" t="s">
        <v>327</v>
      </c>
      <c r="B504" s="344" t="s">
        <v>326</v>
      </c>
      <c r="C504" s="104" t="s">
        <v>15779</v>
      </c>
      <c r="D504" s="105" t="s">
        <v>8</v>
      </c>
      <c r="E504" s="345">
        <v>8</v>
      </c>
      <c r="F504" s="107">
        <f>VLOOKUP(B504,'COMP ANL'!A:I,9,0)</f>
        <v>647.16999999999996</v>
      </c>
      <c r="G504" s="314">
        <f t="shared" si="183"/>
        <v>0.2026</v>
      </c>
      <c r="H504" s="107">
        <f t="shared" si="184"/>
        <v>778.28664199999992</v>
      </c>
      <c r="I504" s="107">
        <f t="shared" si="185"/>
        <v>6226.29</v>
      </c>
      <c r="J504" s="107"/>
    </row>
    <row r="505" spans="1:10" s="364" customFormat="1" ht="30" x14ac:dyDescent="0.25">
      <c r="A505" s="140" t="s">
        <v>329</v>
      </c>
      <c r="B505" s="344" t="s">
        <v>328</v>
      </c>
      <c r="C505" s="104" t="s">
        <v>15780</v>
      </c>
      <c r="D505" s="105" t="s">
        <v>8</v>
      </c>
      <c r="E505" s="345">
        <v>4</v>
      </c>
      <c r="F505" s="107">
        <f>VLOOKUP(B505,'COMP ANL'!A:I,9,0)</f>
        <v>435.39</v>
      </c>
      <c r="G505" s="314">
        <f t="shared" si="183"/>
        <v>0.2026</v>
      </c>
      <c r="H505" s="107">
        <f t="shared" si="184"/>
        <v>523.60001399999999</v>
      </c>
      <c r="I505" s="107">
        <f t="shared" si="185"/>
        <v>2094.4</v>
      </c>
      <c r="J505" s="107"/>
    </row>
    <row r="506" spans="1:10" s="364" customFormat="1" x14ac:dyDescent="0.25">
      <c r="A506" s="140" t="s">
        <v>331</v>
      </c>
      <c r="B506" s="344" t="s">
        <v>330</v>
      </c>
      <c r="C506" s="104" t="s">
        <v>15781</v>
      </c>
      <c r="D506" s="105" t="s">
        <v>8</v>
      </c>
      <c r="E506" s="345">
        <v>4</v>
      </c>
      <c r="F506" s="107">
        <f>VLOOKUP(B506,'COMP ANL'!A:I,9,0)</f>
        <v>26.45</v>
      </c>
      <c r="G506" s="314">
        <f t="shared" si="183"/>
        <v>0.2026</v>
      </c>
      <c r="H506" s="107">
        <f t="shared" si="184"/>
        <v>31.808769999999996</v>
      </c>
      <c r="I506" s="107">
        <f t="shared" si="185"/>
        <v>127.24</v>
      </c>
      <c r="J506" s="107"/>
    </row>
    <row r="507" spans="1:10" s="364" customFormat="1" x14ac:dyDescent="0.25">
      <c r="A507" s="140" t="s">
        <v>332</v>
      </c>
      <c r="B507" s="344" t="s">
        <v>312</v>
      </c>
      <c r="C507" s="104" t="s">
        <v>15773</v>
      </c>
      <c r="D507" s="105" t="s">
        <v>8</v>
      </c>
      <c r="E507" s="345">
        <v>4</v>
      </c>
      <c r="F507" s="107">
        <f>VLOOKUP(B507,'COMP ANL'!A:I,9,0)</f>
        <v>49.739999999999995</v>
      </c>
      <c r="G507" s="314">
        <f t="shared" si="183"/>
        <v>0.2026</v>
      </c>
      <c r="H507" s="107">
        <f t="shared" si="184"/>
        <v>59.817323999999985</v>
      </c>
      <c r="I507" s="107">
        <f t="shared" si="185"/>
        <v>239.27</v>
      </c>
      <c r="J507" s="107"/>
    </row>
    <row r="508" spans="1:10" s="364" customFormat="1" x14ac:dyDescent="0.25">
      <c r="A508" s="140" t="s">
        <v>333</v>
      </c>
      <c r="B508" s="344" t="s">
        <v>316</v>
      </c>
      <c r="C508" s="104" t="s">
        <v>15775</v>
      </c>
      <c r="D508" s="105" t="s">
        <v>8</v>
      </c>
      <c r="E508" s="345">
        <v>1</v>
      </c>
      <c r="F508" s="107">
        <f>VLOOKUP(B508,'COMP ANL'!A:I,9,0)</f>
        <v>38.549999999999997</v>
      </c>
      <c r="G508" s="314">
        <f t="shared" si="183"/>
        <v>0.2026</v>
      </c>
      <c r="H508" s="107">
        <f t="shared" si="184"/>
        <v>46.360229999999994</v>
      </c>
      <c r="I508" s="107">
        <f t="shared" si="185"/>
        <v>46.36</v>
      </c>
      <c r="J508" s="107"/>
    </row>
    <row r="509" spans="1:10" s="364" customFormat="1" x14ac:dyDescent="0.25">
      <c r="A509" s="140" t="s">
        <v>334</v>
      </c>
      <c r="B509" s="344" t="s">
        <v>318</v>
      </c>
      <c r="C509" s="104" t="s">
        <v>15776</v>
      </c>
      <c r="D509" s="105" t="s">
        <v>8</v>
      </c>
      <c r="E509" s="345">
        <v>4</v>
      </c>
      <c r="F509" s="107">
        <f>VLOOKUP(B509,'COMP ANL'!A:I,9,0)</f>
        <v>117.55000000000001</v>
      </c>
      <c r="G509" s="314">
        <f t="shared" si="183"/>
        <v>0.2026</v>
      </c>
      <c r="H509" s="107">
        <f t="shared" si="184"/>
        <v>141.36563000000001</v>
      </c>
      <c r="I509" s="107">
        <f t="shared" si="185"/>
        <v>565.46</v>
      </c>
      <c r="J509" s="107"/>
    </row>
    <row r="510" spans="1:10" s="364" customFormat="1" x14ac:dyDescent="0.25">
      <c r="A510" s="346" t="s">
        <v>336</v>
      </c>
      <c r="B510" s="431" t="s">
        <v>335</v>
      </c>
      <c r="C510" s="99" t="s">
        <v>15782</v>
      </c>
      <c r="D510" s="100" t="s">
        <v>8</v>
      </c>
      <c r="E510" s="432">
        <v>1</v>
      </c>
      <c r="F510" s="102">
        <f>VLOOKUP(B510,'COMP ANL'!A:I,9,0)</f>
        <v>22.470000000000002</v>
      </c>
      <c r="G510" s="146">
        <f t="shared" si="183"/>
        <v>0.2026</v>
      </c>
      <c r="H510" s="102">
        <f t="shared" si="184"/>
        <v>27.022421999999999</v>
      </c>
      <c r="I510" s="102">
        <f t="shared" si="185"/>
        <v>27.02</v>
      </c>
      <c r="J510" s="102"/>
    </row>
    <row r="511" spans="1:10" s="364" customFormat="1" x14ac:dyDescent="0.25">
      <c r="A511" s="444" t="s">
        <v>15783</v>
      </c>
      <c r="B511" s="445" t="s">
        <v>0</v>
      </c>
      <c r="C511" s="446" t="s">
        <v>15784</v>
      </c>
      <c r="D511" s="447"/>
      <c r="E511" s="448"/>
      <c r="F511" s="449" t="s">
        <v>0</v>
      </c>
      <c r="G511" s="450"/>
      <c r="H511" s="449"/>
      <c r="I511" s="449"/>
      <c r="J511" s="451"/>
    </row>
    <row r="512" spans="1:10" s="364" customFormat="1" ht="30" x14ac:dyDescent="0.25">
      <c r="A512" s="440" t="s">
        <v>15785</v>
      </c>
      <c r="B512" s="441" t="s">
        <v>337</v>
      </c>
      <c r="C512" s="135" t="s">
        <v>15786</v>
      </c>
      <c r="D512" s="136" t="s">
        <v>4</v>
      </c>
      <c r="E512" s="442">
        <v>1.54</v>
      </c>
      <c r="F512" s="138">
        <f>VLOOKUP(B512,'COMP ANL'!A:I,9,0)</f>
        <v>76.23</v>
      </c>
      <c r="G512" s="443">
        <f t="shared" ref="G512:G513" si="186">$J$1</f>
        <v>0.2026</v>
      </c>
      <c r="H512" s="138">
        <f t="shared" ref="H512:H513" si="187">F512*(1+G512)</f>
        <v>91.67419799999999</v>
      </c>
      <c r="I512" s="138">
        <f t="shared" ref="I512:I513" si="188">ROUND((H512*E512),2)</f>
        <v>141.18</v>
      </c>
      <c r="J512" s="138"/>
    </row>
    <row r="513" spans="1:10" s="364" customFormat="1" ht="45" x14ac:dyDescent="0.25">
      <c r="A513" s="346" t="s">
        <v>15787</v>
      </c>
      <c r="B513" s="431" t="s">
        <v>14566</v>
      </c>
      <c r="C513" s="99" t="s">
        <v>15788</v>
      </c>
      <c r="D513" s="100" t="s">
        <v>8</v>
      </c>
      <c r="E513" s="432">
        <v>2</v>
      </c>
      <c r="F513" s="102">
        <f>VLOOKUP(B513,'COMP ANL'!A:I,9,0)</f>
        <v>148.77000000000001</v>
      </c>
      <c r="G513" s="146">
        <f t="shared" si="186"/>
        <v>0.2026</v>
      </c>
      <c r="H513" s="102">
        <f t="shared" si="187"/>
        <v>178.91080199999999</v>
      </c>
      <c r="I513" s="102">
        <f t="shared" si="188"/>
        <v>357.82</v>
      </c>
      <c r="J513" s="102"/>
    </row>
    <row r="514" spans="1:10" s="364" customFormat="1" x14ac:dyDescent="0.25">
      <c r="A514" s="452" t="s">
        <v>15789</v>
      </c>
      <c r="B514" s="453" t="s">
        <v>0</v>
      </c>
      <c r="C514" s="454" t="s">
        <v>15790</v>
      </c>
      <c r="D514" s="455"/>
      <c r="E514" s="456"/>
      <c r="F514" s="457" t="s">
        <v>0</v>
      </c>
      <c r="G514" s="458"/>
      <c r="H514" s="457"/>
      <c r="I514" s="457"/>
      <c r="J514" s="365"/>
    </row>
    <row r="515" spans="1:10" s="364" customFormat="1" x14ac:dyDescent="0.25">
      <c r="A515" s="389" t="s">
        <v>15791</v>
      </c>
      <c r="B515" s="387" t="s">
        <v>0</v>
      </c>
      <c r="C515" s="368" t="s">
        <v>15792</v>
      </c>
      <c r="D515" s="369"/>
      <c r="E515" s="386"/>
      <c r="F515" s="371" t="s">
        <v>0</v>
      </c>
      <c r="G515" s="388"/>
      <c r="H515" s="371"/>
      <c r="I515" s="371"/>
      <c r="J515" s="375"/>
    </row>
    <row r="516" spans="1:10" s="364" customFormat="1" x14ac:dyDescent="0.25">
      <c r="A516" s="390" t="s">
        <v>15793</v>
      </c>
      <c r="B516" s="403" t="s">
        <v>0</v>
      </c>
      <c r="C516" s="391" t="s">
        <v>15794</v>
      </c>
      <c r="D516" s="392"/>
      <c r="E516" s="393"/>
      <c r="F516" s="404" t="s">
        <v>0</v>
      </c>
      <c r="G516" s="405"/>
      <c r="H516" s="404"/>
      <c r="I516" s="404"/>
      <c r="J516" s="366"/>
    </row>
    <row r="517" spans="1:10" s="364" customFormat="1" ht="45" x14ac:dyDescent="0.25">
      <c r="A517" s="433" t="s">
        <v>15795</v>
      </c>
      <c r="B517" s="434" t="s">
        <v>338</v>
      </c>
      <c r="C517" s="435" t="s">
        <v>15796</v>
      </c>
      <c r="D517" s="436" t="s">
        <v>8</v>
      </c>
      <c r="E517" s="437">
        <v>1</v>
      </c>
      <c r="F517" s="438">
        <f>VLOOKUP(B517,'COMP ANL'!A:I,9,0)</f>
        <v>2984.19</v>
      </c>
      <c r="G517" s="439">
        <f>$J$1</f>
        <v>0.2026</v>
      </c>
      <c r="H517" s="438">
        <f>F517*(1+G517)</f>
        <v>3588.7868939999998</v>
      </c>
      <c r="I517" s="438">
        <f>ROUND((H517*E517),2)</f>
        <v>3588.79</v>
      </c>
      <c r="J517" s="438"/>
    </row>
    <row r="518" spans="1:10" s="364" customFormat="1" x14ac:dyDescent="0.25">
      <c r="A518" s="444" t="s">
        <v>15797</v>
      </c>
      <c r="B518" s="445" t="s">
        <v>0</v>
      </c>
      <c r="C518" s="446" t="s">
        <v>15798</v>
      </c>
      <c r="D518" s="447"/>
      <c r="E518" s="448"/>
      <c r="F518" s="449" t="s">
        <v>0</v>
      </c>
      <c r="G518" s="450"/>
      <c r="H518" s="449"/>
      <c r="I518" s="449"/>
      <c r="J518" s="451"/>
    </row>
    <row r="519" spans="1:10" s="364" customFormat="1" ht="45" x14ac:dyDescent="0.25">
      <c r="A519" s="440" t="s">
        <v>15799</v>
      </c>
      <c r="B519" s="441" t="s">
        <v>339</v>
      </c>
      <c r="C519" s="135" t="s">
        <v>15800</v>
      </c>
      <c r="D519" s="136" t="s">
        <v>8</v>
      </c>
      <c r="E519" s="442">
        <v>45</v>
      </c>
      <c r="F519" s="138">
        <f>VLOOKUP(B519,'COMP ANL'!A:I,9,0)</f>
        <v>49.65</v>
      </c>
      <c r="G519" s="443">
        <f t="shared" ref="G519:G523" si="189">$J$1</f>
        <v>0.2026</v>
      </c>
      <c r="H519" s="138">
        <f t="shared" ref="H519:H523" si="190">F519*(1+G519)</f>
        <v>59.709089999999996</v>
      </c>
      <c r="I519" s="138">
        <f t="shared" ref="I519:I523" si="191">ROUND((H519*E519),2)</f>
        <v>2686.91</v>
      </c>
      <c r="J519" s="138"/>
    </row>
    <row r="520" spans="1:10" s="364" customFormat="1" ht="45" x14ac:dyDescent="0.25">
      <c r="A520" s="140" t="s">
        <v>15801</v>
      </c>
      <c r="B520" s="344" t="s">
        <v>340</v>
      </c>
      <c r="C520" s="104" t="s">
        <v>15802</v>
      </c>
      <c r="D520" s="105" t="s">
        <v>8</v>
      </c>
      <c r="E520" s="345">
        <v>5</v>
      </c>
      <c r="F520" s="107">
        <f>VLOOKUP(B520,'COMP ANL'!A:I,9,0)</f>
        <v>174.75</v>
      </c>
      <c r="G520" s="314">
        <f t="shared" si="189"/>
        <v>0.2026</v>
      </c>
      <c r="H520" s="107">
        <f t="shared" si="190"/>
        <v>210.15434999999999</v>
      </c>
      <c r="I520" s="107">
        <f t="shared" si="191"/>
        <v>1050.77</v>
      </c>
      <c r="J520" s="107"/>
    </row>
    <row r="521" spans="1:10" s="364" customFormat="1" x14ac:dyDescent="0.25">
      <c r="A521" s="140" t="s">
        <v>15803</v>
      </c>
      <c r="B521" s="344" t="s">
        <v>341</v>
      </c>
      <c r="C521" s="104" t="s">
        <v>15804</v>
      </c>
      <c r="D521" s="105" t="s">
        <v>8</v>
      </c>
      <c r="E521" s="345">
        <v>17</v>
      </c>
      <c r="F521" s="107">
        <f>VLOOKUP(B521,'COMP ANL'!A:I,9,0)</f>
        <v>172.35</v>
      </c>
      <c r="G521" s="314">
        <f t="shared" si="189"/>
        <v>0.2026</v>
      </c>
      <c r="H521" s="107">
        <f t="shared" si="190"/>
        <v>207.26810999999998</v>
      </c>
      <c r="I521" s="107">
        <f t="shared" si="191"/>
        <v>3523.56</v>
      </c>
      <c r="J521" s="107"/>
    </row>
    <row r="522" spans="1:10" s="364" customFormat="1" ht="30" x14ac:dyDescent="0.25">
      <c r="A522" s="140" t="s">
        <v>15805</v>
      </c>
      <c r="B522" s="344" t="s">
        <v>342</v>
      </c>
      <c r="C522" s="104" t="s">
        <v>15806</v>
      </c>
      <c r="D522" s="105" t="s">
        <v>4</v>
      </c>
      <c r="E522" s="345">
        <v>4.8600000000000003</v>
      </c>
      <c r="F522" s="107">
        <f>VLOOKUP(B522,'COMP ANL'!A:I,9,0)</f>
        <v>335.97999999999996</v>
      </c>
      <c r="G522" s="314">
        <f t="shared" si="189"/>
        <v>0.2026</v>
      </c>
      <c r="H522" s="107">
        <f t="shared" si="190"/>
        <v>404.0495479999999</v>
      </c>
      <c r="I522" s="107">
        <f t="shared" si="191"/>
        <v>1963.68</v>
      </c>
      <c r="J522" s="107"/>
    </row>
    <row r="523" spans="1:10" s="364" customFormat="1" x14ac:dyDescent="0.25">
      <c r="A523" s="140" t="s">
        <v>15807</v>
      </c>
      <c r="B523" s="344" t="s">
        <v>343</v>
      </c>
      <c r="C523" s="104" t="s">
        <v>15808</v>
      </c>
      <c r="D523" s="105" t="s">
        <v>4</v>
      </c>
      <c r="E523" s="345">
        <v>8.64</v>
      </c>
      <c r="F523" s="107">
        <f>VLOOKUP(B523,'COMP ANL'!A:I,9,0)</f>
        <v>324.12</v>
      </c>
      <c r="G523" s="314">
        <f t="shared" si="189"/>
        <v>0.2026</v>
      </c>
      <c r="H523" s="107">
        <f t="shared" si="190"/>
        <v>389.78671199999997</v>
      </c>
      <c r="I523" s="107">
        <f t="shared" si="191"/>
        <v>3367.76</v>
      </c>
      <c r="J523" s="107"/>
    </row>
    <row r="524" spans="1:10" s="364" customFormat="1" x14ac:dyDescent="0.25">
      <c r="A524" s="406"/>
      <c r="B524" s="407"/>
      <c r="C524" s="408"/>
      <c r="D524" s="409"/>
      <c r="E524" s="410"/>
      <c r="F524" s="411"/>
      <c r="G524" s="412"/>
      <c r="H524" s="411"/>
      <c r="I524" s="411"/>
      <c r="J524" s="411"/>
    </row>
    <row r="525" spans="1:10" s="364" customFormat="1" x14ac:dyDescent="0.25">
      <c r="A525" s="416"/>
      <c r="B525" s="417"/>
      <c r="C525" s="418" t="s">
        <v>357</v>
      </c>
      <c r="D525" s="419"/>
      <c r="E525" s="420"/>
      <c r="F525" s="421"/>
      <c r="G525" s="422"/>
      <c r="H525" s="421"/>
      <c r="I525" s="421"/>
      <c r="J525" s="426">
        <f>SUM(I377:I523)</f>
        <v>2113386.3999999994</v>
      </c>
    </row>
    <row r="526" spans="1:10" s="364" customFormat="1" x14ac:dyDescent="0.25">
      <c r="A526" s="406"/>
      <c r="B526" s="407"/>
      <c r="C526" s="408"/>
      <c r="D526" s="409"/>
      <c r="E526" s="410"/>
      <c r="F526" s="411"/>
      <c r="G526" s="412"/>
      <c r="H526" s="411"/>
      <c r="I526" s="411"/>
      <c r="J526" s="411"/>
    </row>
    <row r="527" spans="1:10" s="364" customFormat="1" x14ac:dyDescent="0.25">
      <c r="A527" s="452" t="s">
        <v>359</v>
      </c>
      <c r="B527" s="453" t="s">
        <v>0</v>
      </c>
      <c r="C527" s="454" t="s">
        <v>358</v>
      </c>
      <c r="D527" s="455"/>
      <c r="E527" s="456"/>
      <c r="F527" s="457" t="s">
        <v>0</v>
      </c>
      <c r="G527" s="458"/>
      <c r="H527" s="457"/>
      <c r="I527" s="457"/>
      <c r="J527" s="365"/>
    </row>
    <row r="528" spans="1:10" s="364" customFormat="1" x14ac:dyDescent="0.25">
      <c r="A528" s="389" t="s">
        <v>361</v>
      </c>
      <c r="B528" s="387" t="s">
        <v>0</v>
      </c>
      <c r="C528" s="368" t="s">
        <v>360</v>
      </c>
      <c r="D528" s="369"/>
      <c r="E528" s="386"/>
      <c r="F528" s="371" t="s">
        <v>0</v>
      </c>
      <c r="G528" s="388"/>
      <c r="H528" s="371"/>
      <c r="I528" s="371"/>
      <c r="J528" s="375"/>
    </row>
    <row r="529" spans="1:10" s="364" customFormat="1" x14ac:dyDescent="0.25">
      <c r="A529" s="389" t="s">
        <v>15842</v>
      </c>
      <c r="B529" s="387" t="s">
        <v>0</v>
      </c>
      <c r="C529" s="368" t="s">
        <v>15843</v>
      </c>
      <c r="D529" s="369"/>
      <c r="E529" s="386"/>
      <c r="F529" s="371" t="s">
        <v>0</v>
      </c>
      <c r="G529" s="388"/>
      <c r="H529" s="371"/>
      <c r="I529" s="371"/>
      <c r="J529" s="375"/>
    </row>
    <row r="530" spans="1:10" s="364" customFormat="1" x14ac:dyDescent="0.25">
      <c r="A530" s="389" t="s">
        <v>15844</v>
      </c>
      <c r="B530" s="387" t="s">
        <v>0</v>
      </c>
      <c r="C530" s="368" t="s">
        <v>15845</v>
      </c>
      <c r="D530" s="369"/>
      <c r="E530" s="386"/>
      <c r="F530" s="371" t="s">
        <v>0</v>
      </c>
      <c r="G530" s="388"/>
      <c r="H530" s="371"/>
      <c r="I530" s="371"/>
      <c r="J530" s="375"/>
    </row>
    <row r="531" spans="1:10" s="364" customFormat="1" x14ac:dyDescent="0.25">
      <c r="A531" s="390" t="s">
        <v>15846</v>
      </c>
      <c r="B531" s="403" t="s">
        <v>0</v>
      </c>
      <c r="C531" s="391" t="s">
        <v>15847</v>
      </c>
      <c r="D531" s="392"/>
      <c r="E531" s="393"/>
      <c r="F531" s="404" t="s">
        <v>0</v>
      </c>
      <c r="G531" s="405"/>
      <c r="H531" s="404"/>
      <c r="I531" s="404"/>
      <c r="J531" s="366"/>
    </row>
    <row r="532" spans="1:10" s="364" customFormat="1" ht="30" x14ac:dyDescent="0.25">
      <c r="A532" s="440" t="s">
        <v>363</v>
      </c>
      <c r="B532" s="441">
        <v>89356</v>
      </c>
      <c r="C532" s="135" t="s">
        <v>362</v>
      </c>
      <c r="D532" s="136" t="s">
        <v>51</v>
      </c>
      <c r="E532" s="442">
        <v>365.8</v>
      </c>
      <c r="F532" s="138">
        <f>VLOOKUP(B532,'COMP ANL'!A:I,9,0)</f>
        <v>19.870000000000005</v>
      </c>
      <c r="G532" s="443">
        <f t="shared" ref="G532:G535" si="192">$J$1</f>
        <v>0.2026</v>
      </c>
      <c r="H532" s="138">
        <f t="shared" ref="H532:H535" si="193">F532*(1+G532)</f>
        <v>23.895662000000005</v>
      </c>
      <c r="I532" s="138">
        <f t="shared" ref="I532:I535" si="194">ROUND((H532*E532),2)</f>
        <v>8741.0300000000007</v>
      </c>
      <c r="J532" s="138"/>
    </row>
    <row r="533" spans="1:10" s="364" customFormat="1" ht="30" x14ac:dyDescent="0.25">
      <c r="A533" s="140" t="s">
        <v>365</v>
      </c>
      <c r="B533" s="344">
        <v>89357</v>
      </c>
      <c r="C533" s="104" t="s">
        <v>364</v>
      </c>
      <c r="D533" s="105" t="s">
        <v>51</v>
      </c>
      <c r="E533" s="345">
        <v>148.4</v>
      </c>
      <c r="F533" s="107">
        <f>VLOOKUP(B533,'COMP ANL'!A:I,9,0)</f>
        <v>28.18</v>
      </c>
      <c r="G533" s="314">
        <f t="shared" si="192"/>
        <v>0.2026</v>
      </c>
      <c r="H533" s="107">
        <f t="shared" si="193"/>
        <v>33.889267999999994</v>
      </c>
      <c r="I533" s="107">
        <f t="shared" si="194"/>
        <v>5029.17</v>
      </c>
      <c r="J533" s="107"/>
    </row>
    <row r="534" spans="1:10" s="364" customFormat="1" ht="30" x14ac:dyDescent="0.25">
      <c r="A534" s="140" t="s">
        <v>367</v>
      </c>
      <c r="B534" s="344">
        <v>89448</v>
      </c>
      <c r="C534" s="104" t="s">
        <v>438</v>
      </c>
      <c r="D534" s="105" t="s">
        <v>51</v>
      </c>
      <c r="E534" s="345">
        <v>45.4</v>
      </c>
      <c r="F534" s="107">
        <f>VLOOKUP(B534,'COMP ANL'!A:I,9,0)</f>
        <v>14.86</v>
      </c>
      <c r="G534" s="314">
        <f t="shared" si="192"/>
        <v>0.2026</v>
      </c>
      <c r="H534" s="107">
        <f t="shared" si="193"/>
        <v>17.870635999999998</v>
      </c>
      <c r="I534" s="107">
        <f t="shared" si="194"/>
        <v>811.33</v>
      </c>
      <c r="J534" s="107"/>
    </row>
    <row r="535" spans="1:10" s="364" customFormat="1" ht="30" x14ac:dyDescent="0.25">
      <c r="A535" s="346" t="s">
        <v>11983</v>
      </c>
      <c r="B535" s="431">
        <v>89449</v>
      </c>
      <c r="C535" s="99" t="s">
        <v>366</v>
      </c>
      <c r="D535" s="100" t="s">
        <v>51</v>
      </c>
      <c r="E535" s="432">
        <v>292</v>
      </c>
      <c r="F535" s="102">
        <f>VLOOKUP(B535,'COMP ANL'!A:I,9,0)</f>
        <v>17.100000000000001</v>
      </c>
      <c r="G535" s="146">
        <f t="shared" si="192"/>
        <v>0.2026</v>
      </c>
      <c r="H535" s="102">
        <f t="shared" si="193"/>
        <v>20.56446</v>
      </c>
      <c r="I535" s="102">
        <f t="shared" si="194"/>
        <v>6004.82</v>
      </c>
      <c r="J535" s="102"/>
    </row>
    <row r="536" spans="1:10" s="364" customFormat="1" x14ac:dyDescent="0.25">
      <c r="A536" s="444" t="s">
        <v>15848</v>
      </c>
      <c r="B536" s="445" t="s">
        <v>0</v>
      </c>
      <c r="C536" s="446" t="s">
        <v>15849</v>
      </c>
      <c r="D536" s="447"/>
      <c r="E536" s="448"/>
      <c r="F536" s="449" t="s">
        <v>0</v>
      </c>
      <c r="G536" s="450"/>
      <c r="H536" s="449"/>
      <c r="I536" s="449"/>
      <c r="J536" s="451"/>
    </row>
    <row r="537" spans="1:10" s="364" customFormat="1" ht="45" x14ac:dyDescent="0.25">
      <c r="A537" s="440" t="s">
        <v>368</v>
      </c>
      <c r="B537" s="441">
        <v>89383</v>
      </c>
      <c r="C537" s="135" t="s">
        <v>15850</v>
      </c>
      <c r="D537" s="136" t="s">
        <v>8</v>
      </c>
      <c r="E537" s="442">
        <v>104</v>
      </c>
      <c r="F537" s="138">
        <f>VLOOKUP(B537,'COMP ANL'!A:I,9,0)</f>
        <v>6.28</v>
      </c>
      <c r="G537" s="443">
        <f t="shared" ref="G537:G538" si="195">$J$1</f>
        <v>0.2026</v>
      </c>
      <c r="H537" s="138">
        <f t="shared" ref="H537:H538" si="196">F537*(1+G537)</f>
        <v>7.5523279999999993</v>
      </c>
      <c r="I537" s="138">
        <f t="shared" ref="I537:I538" si="197">ROUND((H537*E537),2)</f>
        <v>785.44</v>
      </c>
      <c r="J537" s="138"/>
    </row>
    <row r="538" spans="1:10" s="364" customFormat="1" ht="45" x14ac:dyDescent="0.25">
      <c r="A538" s="346" t="s">
        <v>369</v>
      </c>
      <c r="B538" s="431">
        <v>89391</v>
      </c>
      <c r="C538" s="99" t="s">
        <v>15851</v>
      </c>
      <c r="D538" s="100" t="s">
        <v>8</v>
      </c>
      <c r="E538" s="432">
        <v>3</v>
      </c>
      <c r="F538" s="102">
        <f>VLOOKUP(B538,'COMP ANL'!A:I,9,0)</f>
        <v>8.4699999999999989</v>
      </c>
      <c r="G538" s="146">
        <f t="shared" si="195"/>
        <v>0.2026</v>
      </c>
      <c r="H538" s="102">
        <f t="shared" si="196"/>
        <v>10.186021999999998</v>
      </c>
      <c r="I538" s="102">
        <f t="shared" si="197"/>
        <v>30.56</v>
      </c>
      <c r="J538" s="102"/>
    </row>
    <row r="539" spans="1:10" s="364" customFormat="1" x14ac:dyDescent="0.25">
      <c r="A539" s="444" t="s">
        <v>15852</v>
      </c>
      <c r="B539" s="445" t="s">
        <v>0</v>
      </c>
      <c r="C539" s="446" t="s">
        <v>15853</v>
      </c>
      <c r="D539" s="447"/>
      <c r="E539" s="448"/>
      <c r="F539" s="449" t="s">
        <v>0</v>
      </c>
      <c r="G539" s="450"/>
      <c r="H539" s="449"/>
      <c r="I539" s="449"/>
      <c r="J539" s="451"/>
    </row>
    <row r="540" spans="1:10" s="364" customFormat="1" x14ac:dyDescent="0.25">
      <c r="A540" s="440" t="s">
        <v>11984</v>
      </c>
      <c r="B540" s="441" t="s">
        <v>11985</v>
      </c>
      <c r="C540" s="135" t="s">
        <v>15854</v>
      </c>
      <c r="D540" s="136" t="s">
        <v>8</v>
      </c>
      <c r="E540" s="442">
        <v>15</v>
      </c>
      <c r="F540" s="138">
        <f>VLOOKUP(B540,'COMP ANL'!A:I,9,0)</f>
        <v>4.1000000000000005</v>
      </c>
      <c r="G540" s="443">
        <f t="shared" ref="G540:G543" si="198">$J$1</f>
        <v>0.2026</v>
      </c>
      <c r="H540" s="138">
        <f t="shared" ref="H540:H543" si="199">F540*(1+G540)</f>
        <v>4.9306600000000005</v>
      </c>
      <c r="I540" s="138">
        <f t="shared" ref="I540:I543" si="200">ROUND((H540*E540),2)</f>
        <v>73.959999999999994</v>
      </c>
      <c r="J540" s="138"/>
    </row>
    <row r="541" spans="1:10" s="364" customFormat="1" x14ac:dyDescent="0.25">
      <c r="A541" s="140" t="s">
        <v>11986</v>
      </c>
      <c r="B541" s="344" t="s">
        <v>11987</v>
      </c>
      <c r="C541" s="104" t="s">
        <v>15855</v>
      </c>
      <c r="D541" s="105" t="s">
        <v>8</v>
      </c>
      <c r="E541" s="345">
        <v>10</v>
      </c>
      <c r="F541" s="107">
        <f>VLOOKUP(B541,'COMP ANL'!A:I,9,0)</f>
        <v>8.59</v>
      </c>
      <c r="G541" s="314">
        <f t="shared" si="198"/>
        <v>0.2026</v>
      </c>
      <c r="H541" s="107">
        <f t="shared" si="199"/>
        <v>10.330333999999999</v>
      </c>
      <c r="I541" s="107">
        <f t="shared" si="200"/>
        <v>103.3</v>
      </c>
      <c r="J541" s="107"/>
    </row>
    <row r="542" spans="1:10" s="364" customFormat="1" x14ac:dyDescent="0.25">
      <c r="A542" s="140" t="s">
        <v>11988</v>
      </c>
      <c r="B542" s="344" t="s">
        <v>402</v>
      </c>
      <c r="C542" s="104" t="s">
        <v>15856</v>
      </c>
      <c r="D542" s="105" t="s">
        <v>8</v>
      </c>
      <c r="E542" s="345">
        <v>6</v>
      </c>
      <c r="F542" s="107">
        <f>VLOOKUP(B542,'COMP ANL'!A:I,9,0)</f>
        <v>9.11</v>
      </c>
      <c r="G542" s="314">
        <f t="shared" si="198"/>
        <v>0.2026</v>
      </c>
      <c r="H542" s="107">
        <f t="shared" si="199"/>
        <v>10.955685999999998</v>
      </c>
      <c r="I542" s="107">
        <f t="shared" si="200"/>
        <v>65.73</v>
      </c>
      <c r="J542" s="107"/>
    </row>
    <row r="543" spans="1:10" s="364" customFormat="1" x14ac:dyDescent="0.25">
      <c r="A543" s="346" t="s">
        <v>11989</v>
      </c>
      <c r="B543" s="431" t="s">
        <v>11990</v>
      </c>
      <c r="C543" s="99" t="s">
        <v>15857</v>
      </c>
      <c r="D543" s="100" t="s">
        <v>8</v>
      </c>
      <c r="E543" s="432">
        <v>2</v>
      </c>
      <c r="F543" s="102">
        <f>VLOOKUP(B543,'COMP ANL'!A:I,9,0)</f>
        <v>10.170000000000002</v>
      </c>
      <c r="G543" s="146">
        <f t="shared" si="198"/>
        <v>0.2026</v>
      </c>
      <c r="H543" s="102">
        <f t="shared" si="199"/>
        <v>12.230442000000002</v>
      </c>
      <c r="I543" s="102">
        <f t="shared" si="200"/>
        <v>24.46</v>
      </c>
      <c r="J543" s="102"/>
    </row>
    <row r="544" spans="1:10" s="364" customFormat="1" x14ac:dyDescent="0.25">
      <c r="A544" s="444" t="s">
        <v>15858</v>
      </c>
      <c r="B544" s="445" t="s">
        <v>0</v>
      </c>
      <c r="C544" s="446" t="s">
        <v>15859</v>
      </c>
      <c r="D544" s="447"/>
      <c r="E544" s="448"/>
      <c r="F544" s="449" t="s">
        <v>0</v>
      </c>
      <c r="G544" s="450"/>
      <c r="H544" s="449"/>
      <c r="I544" s="449"/>
      <c r="J544" s="451"/>
    </row>
    <row r="545" spans="1:10" s="364" customFormat="1" ht="45" x14ac:dyDescent="0.25">
      <c r="A545" s="440" t="s">
        <v>371</v>
      </c>
      <c r="B545" s="441">
        <v>89362</v>
      </c>
      <c r="C545" s="135" t="s">
        <v>370</v>
      </c>
      <c r="D545" s="136" t="s">
        <v>8</v>
      </c>
      <c r="E545" s="442">
        <v>169</v>
      </c>
      <c r="F545" s="138">
        <f>VLOOKUP(B545,'COMP ANL'!A:I,9,0)</f>
        <v>8.1999999999999993</v>
      </c>
      <c r="G545" s="443">
        <f t="shared" ref="G545:G554" si="201">$J$1</f>
        <v>0.2026</v>
      </c>
      <c r="H545" s="138">
        <f t="shared" ref="H545:H554" si="202">F545*(1+G545)</f>
        <v>9.8613199999999974</v>
      </c>
      <c r="I545" s="138">
        <f t="shared" ref="I545:I554" si="203">ROUND((H545*E545),2)</f>
        <v>1666.56</v>
      </c>
      <c r="J545" s="138"/>
    </row>
    <row r="546" spans="1:10" s="364" customFormat="1" ht="45" x14ac:dyDescent="0.25">
      <c r="A546" s="140" t="s">
        <v>373</v>
      </c>
      <c r="B546" s="344">
        <v>89367</v>
      </c>
      <c r="C546" s="104" t="s">
        <v>372</v>
      </c>
      <c r="D546" s="105" t="s">
        <v>8</v>
      </c>
      <c r="E546" s="345">
        <v>16</v>
      </c>
      <c r="F546" s="107">
        <f>VLOOKUP(B546,'COMP ANL'!A:I,9,0)</f>
        <v>11.370000000000001</v>
      </c>
      <c r="G546" s="314">
        <f t="shared" si="201"/>
        <v>0.2026</v>
      </c>
      <c r="H546" s="107">
        <f t="shared" si="202"/>
        <v>13.673562</v>
      </c>
      <c r="I546" s="107">
        <f t="shared" si="203"/>
        <v>218.78</v>
      </c>
      <c r="J546" s="107"/>
    </row>
    <row r="547" spans="1:10" s="364" customFormat="1" ht="30" x14ac:dyDescent="0.25">
      <c r="A547" s="140" t="s">
        <v>375</v>
      </c>
      <c r="B547" s="344">
        <v>89497</v>
      </c>
      <c r="C547" s="104" t="s">
        <v>449</v>
      </c>
      <c r="D547" s="105" t="s">
        <v>8</v>
      </c>
      <c r="E547" s="345">
        <v>8</v>
      </c>
      <c r="F547" s="107">
        <f>VLOOKUP(B547,'COMP ANL'!A:I,9,0)</f>
        <v>11.18</v>
      </c>
      <c r="G547" s="314">
        <f t="shared" si="201"/>
        <v>0.2026</v>
      </c>
      <c r="H547" s="107">
        <f t="shared" si="202"/>
        <v>13.445067999999999</v>
      </c>
      <c r="I547" s="107">
        <f t="shared" si="203"/>
        <v>107.56</v>
      </c>
      <c r="J547" s="107"/>
    </row>
    <row r="548" spans="1:10" s="364" customFormat="1" ht="30" x14ac:dyDescent="0.25">
      <c r="A548" s="140" t="s">
        <v>377</v>
      </c>
      <c r="B548" s="344">
        <v>89501</v>
      </c>
      <c r="C548" s="104" t="s">
        <v>374</v>
      </c>
      <c r="D548" s="105" t="s">
        <v>8</v>
      </c>
      <c r="E548" s="345">
        <v>22</v>
      </c>
      <c r="F548" s="107">
        <f>VLOOKUP(B548,'COMP ANL'!A:I,9,0)</f>
        <v>13.430000000000001</v>
      </c>
      <c r="G548" s="314">
        <f t="shared" si="201"/>
        <v>0.2026</v>
      </c>
      <c r="H548" s="107">
        <f t="shared" si="202"/>
        <v>16.150918000000001</v>
      </c>
      <c r="I548" s="107">
        <f t="shared" si="203"/>
        <v>355.32</v>
      </c>
      <c r="J548" s="107"/>
    </row>
    <row r="549" spans="1:10" s="364" customFormat="1" x14ac:dyDescent="0.25">
      <c r="A549" s="140" t="s">
        <v>379</v>
      </c>
      <c r="B549" s="344" t="s">
        <v>11991</v>
      </c>
      <c r="C549" s="104" t="s">
        <v>15860</v>
      </c>
      <c r="D549" s="105" t="s">
        <v>8</v>
      </c>
      <c r="E549" s="345">
        <v>4</v>
      </c>
      <c r="F549" s="107">
        <f>VLOOKUP(B549,'COMP ANL'!A:I,9,0)</f>
        <v>10.45</v>
      </c>
      <c r="G549" s="314">
        <f t="shared" si="201"/>
        <v>0.2026</v>
      </c>
      <c r="H549" s="107">
        <f t="shared" si="202"/>
        <v>12.567169999999997</v>
      </c>
      <c r="I549" s="107">
        <f t="shared" si="203"/>
        <v>50.27</v>
      </c>
      <c r="J549" s="107"/>
    </row>
    <row r="550" spans="1:10" s="364" customFormat="1" ht="45" x14ac:dyDescent="0.25">
      <c r="A550" s="140" t="s">
        <v>380</v>
      </c>
      <c r="B550" s="344">
        <v>89366</v>
      </c>
      <c r="C550" s="104" t="s">
        <v>15861</v>
      </c>
      <c r="D550" s="105" t="s">
        <v>8</v>
      </c>
      <c r="E550" s="345">
        <v>7</v>
      </c>
      <c r="F550" s="107">
        <f>VLOOKUP(B550,'COMP ANL'!A:I,9,0)</f>
        <v>15.219999999999999</v>
      </c>
      <c r="G550" s="314">
        <f t="shared" si="201"/>
        <v>0.2026</v>
      </c>
      <c r="H550" s="107">
        <f t="shared" si="202"/>
        <v>18.303571999999996</v>
      </c>
      <c r="I550" s="107">
        <f t="shared" si="203"/>
        <v>128.13</v>
      </c>
      <c r="J550" s="107"/>
    </row>
    <row r="551" spans="1:10" s="364" customFormat="1" x14ac:dyDescent="0.25">
      <c r="A551" s="140" t="s">
        <v>11992</v>
      </c>
      <c r="B551" s="344" t="s">
        <v>11993</v>
      </c>
      <c r="C551" s="104" t="s">
        <v>15862</v>
      </c>
      <c r="D551" s="105" t="s">
        <v>8</v>
      </c>
      <c r="E551" s="345">
        <v>79</v>
      </c>
      <c r="F551" s="107">
        <f>VLOOKUP(B551,'COMP ANL'!A:I,9,0)</f>
        <v>9.4899999999999984</v>
      </c>
      <c r="G551" s="314">
        <f t="shared" si="201"/>
        <v>0.2026</v>
      </c>
      <c r="H551" s="107">
        <f t="shared" si="202"/>
        <v>11.412673999999997</v>
      </c>
      <c r="I551" s="107">
        <f t="shared" si="203"/>
        <v>901.6</v>
      </c>
      <c r="J551" s="107"/>
    </row>
    <row r="552" spans="1:10" s="364" customFormat="1" ht="45" x14ac:dyDescent="0.25">
      <c r="A552" s="140" t="s">
        <v>11994</v>
      </c>
      <c r="B552" s="344">
        <v>89363</v>
      </c>
      <c r="C552" s="104" t="s">
        <v>376</v>
      </c>
      <c r="D552" s="105" t="s">
        <v>8</v>
      </c>
      <c r="E552" s="345">
        <v>4</v>
      </c>
      <c r="F552" s="107">
        <f>VLOOKUP(B552,'COMP ANL'!A:I,9,0)</f>
        <v>9.02</v>
      </c>
      <c r="G552" s="314">
        <f t="shared" si="201"/>
        <v>0.2026</v>
      </c>
      <c r="H552" s="107">
        <f t="shared" si="202"/>
        <v>10.847451999999999</v>
      </c>
      <c r="I552" s="107">
        <f t="shared" si="203"/>
        <v>43.39</v>
      </c>
      <c r="J552" s="107"/>
    </row>
    <row r="553" spans="1:10" s="364" customFormat="1" ht="45" x14ac:dyDescent="0.25">
      <c r="A553" s="140" t="s">
        <v>11995</v>
      </c>
      <c r="B553" s="344">
        <v>89368</v>
      </c>
      <c r="C553" s="104" t="s">
        <v>378</v>
      </c>
      <c r="D553" s="105" t="s">
        <v>8</v>
      </c>
      <c r="E553" s="345">
        <v>2</v>
      </c>
      <c r="F553" s="107">
        <f>VLOOKUP(B553,'COMP ANL'!A:I,9,0)</f>
        <v>13.680000000000001</v>
      </c>
      <c r="G553" s="314">
        <f t="shared" si="201"/>
        <v>0.2026</v>
      </c>
      <c r="H553" s="107">
        <f t="shared" si="202"/>
        <v>16.451568000000002</v>
      </c>
      <c r="I553" s="107">
        <f t="shared" si="203"/>
        <v>32.9</v>
      </c>
      <c r="J553" s="107"/>
    </row>
    <row r="554" spans="1:10" s="364" customFormat="1" ht="30" x14ac:dyDescent="0.25">
      <c r="A554" s="346" t="s">
        <v>11996</v>
      </c>
      <c r="B554" s="431">
        <v>89502</v>
      </c>
      <c r="C554" s="99" t="s">
        <v>426</v>
      </c>
      <c r="D554" s="100" t="s">
        <v>8</v>
      </c>
      <c r="E554" s="432">
        <v>3</v>
      </c>
      <c r="F554" s="102">
        <f>VLOOKUP(B554,'COMP ANL'!A:I,9,0)</f>
        <v>15.340000000000002</v>
      </c>
      <c r="G554" s="146">
        <f t="shared" si="201"/>
        <v>0.2026</v>
      </c>
      <c r="H554" s="102">
        <f t="shared" si="202"/>
        <v>18.447884000000002</v>
      </c>
      <c r="I554" s="102">
        <f t="shared" si="203"/>
        <v>55.34</v>
      </c>
      <c r="J554" s="102"/>
    </row>
    <row r="555" spans="1:10" s="364" customFormat="1" x14ac:dyDescent="0.25">
      <c r="A555" s="444" t="s">
        <v>15863</v>
      </c>
      <c r="B555" s="445" t="s">
        <v>0</v>
      </c>
      <c r="C555" s="446" t="s">
        <v>15864</v>
      </c>
      <c r="D555" s="447"/>
      <c r="E555" s="448"/>
      <c r="F555" s="449" t="s">
        <v>0</v>
      </c>
      <c r="G555" s="450"/>
      <c r="H555" s="449"/>
      <c r="I555" s="449"/>
      <c r="J555" s="451"/>
    </row>
    <row r="556" spans="1:10" s="364" customFormat="1" ht="30" x14ac:dyDescent="0.25">
      <c r="A556" s="440" t="s">
        <v>383</v>
      </c>
      <c r="B556" s="441">
        <v>89395</v>
      </c>
      <c r="C556" s="135" t="s">
        <v>382</v>
      </c>
      <c r="D556" s="136" t="s">
        <v>8</v>
      </c>
      <c r="E556" s="442">
        <v>34</v>
      </c>
      <c r="F556" s="138">
        <f>VLOOKUP(B556,'COMP ANL'!A:I,9,0)</f>
        <v>11.47</v>
      </c>
      <c r="G556" s="443">
        <f t="shared" ref="G556:G559" si="204">$J$1</f>
        <v>0.2026</v>
      </c>
      <c r="H556" s="138">
        <f t="shared" ref="H556:H559" si="205">F556*(1+G556)</f>
        <v>13.793821999999999</v>
      </c>
      <c r="I556" s="138">
        <f t="shared" ref="I556:I559" si="206">ROUND((H556*E556),2)</f>
        <v>468.99</v>
      </c>
      <c r="J556" s="138"/>
    </row>
    <row r="557" spans="1:10" s="364" customFormat="1" ht="30" x14ac:dyDescent="0.25">
      <c r="A557" s="140" t="s">
        <v>385</v>
      </c>
      <c r="B557" s="344">
        <v>89398</v>
      </c>
      <c r="C557" s="104" t="s">
        <v>384</v>
      </c>
      <c r="D557" s="105" t="s">
        <v>8</v>
      </c>
      <c r="E557" s="345">
        <v>7</v>
      </c>
      <c r="F557" s="107">
        <f>VLOOKUP(B557,'COMP ANL'!A:I,9,0)</f>
        <v>16.759999999999998</v>
      </c>
      <c r="G557" s="314">
        <f t="shared" si="204"/>
        <v>0.2026</v>
      </c>
      <c r="H557" s="107">
        <f t="shared" si="205"/>
        <v>20.155575999999996</v>
      </c>
      <c r="I557" s="107">
        <f t="shared" si="206"/>
        <v>141.09</v>
      </c>
      <c r="J557" s="107"/>
    </row>
    <row r="558" spans="1:10" s="364" customFormat="1" ht="30" x14ac:dyDescent="0.25">
      <c r="A558" s="140" t="s">
        <v>11997</v>
      </c>
      <c r="B558" s="344">
        <v>89623</v>
      </c>
      <c r="C558" s="104" t="s">
        <v>453</v>
      </c>
      <c r="D558" s="105" t="s">
        <v>8</v>
      </c>
      <c r="E558" s="345">
        <v>7</v>
      </c>
      <c r="F558" s="107">
        <f>VLOOKUP(B558,'COMP ANL'!A:I,9,0)</f>
        <v>17.53</v>
      </c>
      <c r="G558" s="314">
        <f t="shared" si="204"/>
        <v>0.2026</v>
      </c>
      <c r="H558" s="107">
        <f t="shared" si="205"/>
        <v>21.081578</v>
      </c>
      <c r="I558" s="107">
        <f t="shared" si="206"/>
        <v>147.57</v>
      </c>
      <c r="J558" s="107"/>
    </row>
    <row r="559" spans="1:10" s="364" customFormat="1" ht="30" x14ac:dyDescent="0.25">
      <c r="A559" s="346" t="s">
        <v>387</v>
      </c>
      <c r="B559" s="431">
        <v>89625</v>
      </c>
      <c r="C559" s="99" t="s">
        <v>386</v>
      </c>
      <c r="D559" s="100" t="s">
        <v>8</v>
      </c>
      <c r="E559" s="432">
        <v>6</v>
      </c>
      <c r="F559" s="102">
        <f>VLOOKUP(B559,'COMP ANL'!A:I,9,0)</f>
        <v>21.189999999999998</v>
      </c>
      <c r="G559" s="146">
        <f t="shared" si="204"/>
        <v>0.2026</v>
      </c>
      <c r="H559" s="102">
        <f t="shared" si="205"/>
        <v>25.483093999999994</v>
      </c>
      <c r="I559" s="102">
        <f t="shared" si="206"/>
        <v>152.9</v>
      </c>
      <c r="J559" s="102"/>
    </row>
    <row r="560" spans="1:10" s="364" customFormat="1" x14ac:dyDescent="0.25">
      <c r="A560" s="444" t="s">
        <v>15865</v>
      </c>
      <c r="B560" s="445" t="s">
        <v>0</v>
      </c>
      <c r="C560" s="446" t="s">
        <v>15866</v>
      </c>
      <c r="D560" s="447"/>
      <c r="E560" s="448"/>
      <c r="F560" s="449" t="s">
        <v>0</v>
      </c>
      <c r="G560" s="450"/>
      <c r="H560" s="449"/>
      <c r="I560" s="449"/>
      <c r="J560" s="451"/>
    </row>
    <row r="561" spans="1:10" s="364" customFormat="1" ht="45" x14ac:dyDescent="0.25">
      <c r="A561" s="440" t="s">
        <v>390</v>
      </c>
      <c r="B561" s="441">
        <v>89441</v>
      </c>
      <c r="C561" s="135" t="s">
        <v>15867</v>
      </c>
      <c r="D561" s="136" t="s">
        <v>8</v>
      </c>
      <c r="E561" s="442">
        <v>16</v>
      </c>
      <c r="F561" s="138">
        <f>VLOOKUP(B561,'COMP ANL'!A:I,9,0)</f>
        <v>16.200000000000003</v>
      </c>
      <c r="G561" s="443">
        <f t="shared" ref="G561:G567" si="207">$J$1</f>
        <v>0.2026</v>
      </c>
      <c r="H561" s="138">
        <f t="shared" ref="H561:H567" si="208">F561*(1+G561)</f>
        <v>19.482120000000002</v>
      </c>
      <c r="I561" s="138">
        <f t="shared" ref="I561:I567" si="209">ROUND((H561*E561),2)</f>
        <v>311.70999999999998</v>
      </c>
      <c r="J561" s="138"/>
    </row>
    <row r="562" spans="1:10" s="364" customFormat="1" ht="45" x14ac:dyDescent="0.25">
      <c r="A562" s="140" t="s">
        <v>11998</v>
      </c>
      <c r="B562" s="344">
        <v>90374</v>
      </c>
      <c r="C562" s="104" t="s">
        <v>15868</v>
      </c>
      <c r="D562" s="105" t="s">
        <v>8</v>
      </c>
      <c r="E562" s="345">
        <v>1</v>
      </c>
      <c r="F562" s="107">
        <f>VLOOKUP(B562,'COMP ANL'!A:I,9,0)</f>
        <v>21.970000000000002</v>
      </c>
      <c r="G562" s="314">
        <f t="shared" si="207"/>
        <v>0.2026</v>
      </c>
      <c r="H562" s="107">
        <f t="shared" si="208"/>
        <v>26.421122</v>
      </c>
      <c r="I562" s="107">
        <f t="shared" si="209"/>
        <v>26.42</v>
      </c>
      <c r="J562" s="107"/>
    </row>
    <row r="563" spans="1:10" s="364" customFormat="1" ht="45" x14ac:dyDescent="0.25">
      <c r="A563" s="140" t="s">
        <v>11999</v>
      </c>
      <c r="B563" s="344">
        <v>89400</v>
      </c>
      <c r="C563" s="104" t="s">
        <v>388</v>
      </c>
      <c r="D563" s="105" t="s">
        <v>8</v>
      </c>
      <c r="E563" s="345">
        <v>10</v>
      </c>
      <c r="F563" s="107">
        <f>VLOOKUP(B563,'COMP ANL'!A:I,9,0)</f>
        <v>18.91</v>
      </c>
      <c r="G563" s="314">
        <f t="shared" si="207"/>
        <v>0.2026</v>
      </c>
      <c r="H563" s="107">
        <f t="shared" si="208"/>
        <v>22.741166</v>
      </c>
      <c r="I563" s="107">
        <f t="shared" si="209"/>
        <v>227.41</v>
      </c>
      <c r="J563" s="107"/>
    </row>
    <row r="564" spans="1:10" s="364" customFormat="1" ht="30" x14ac:dyDescent="0.25">
      <c r="A564" s="140" t="s">
        <v>12000</v>
      </c>
      <c r="B564" s="344">
        <v>89624</v>
      </c>
      <c r="C564" s="104" t="s">
        <v>3713</v>
      </c>
      <c r="D564" s="105" t="s">
        <v>8</v>
      </c>
      <c r="E564" s="345">
        <v>3</v>
      </c>
      <c r="F564" s="107">
        <f>VLOOKUP(B564,'COMP ANL'!A:I,9,0)</f>
        <v>18.62</v>
      </c>
      <c r="G564" s="314">
        <f t="shared" si="207"/>
        <v>0.2026</v>
      </c>
      <c r="H564" s="107">
        <f t="shared" si="208"/>
        <v>22.392412</v>
      </c>
      <c r="I564" s="107">
        <f t="shared" si="209"/>
        <v>67.180000000000007</v>
      </c>
      <c r="J564" s="107"/>
    </row>
    <row r="565" spans="1:10" s="364" customFormat="1" ht="30" x14ac:dyDescent="0.25">
      <c r="A565" s="140" t="s">
        <v>12001</v>
      </c>
      <c r="B565" s="344">
        <v>89627</v>
      </c>
      <c r="C565" s="104" t="s">
        <v>389</v>
      </c>
      <c r="D565" s="105" t="s">
        <v>8</v>
      </c>
      <c r="E565" s="345">
        <v>7</v>
      </c>
      <c r="F565" s="107">
        <f>VLOOKUP(B565,'COMP ANL'!A:I,9,0)</f>
        <v>19.939999999999998</v>
      </c>
      <c r="G565" s="314">
        <f t="shared" si="207"/>
        <v>0.2026</v>
      </c>
      <c r="H565" s="107">
        <f t="shared" si="208"/>
        <v>23.979843999999996</v>
      </c>
      <c r="I565" s="107">
        <f t="shared" si="209"/>
        <v>167.86</v>
      </c>
      <c r="J565" s="107"/>
    </row>
    <row r="566" spans="1:10" s="364" customFormat="1" ht="30" x14ac:dyDescent="0.25">
      <c r="A566" s="140" t="s">
        <v>12002</v>
      </c>
      <c r="B566" s="344" t="s">
        <v>12003</v>
      </c>
      <c r="C566" s="104" t="s">
        <v>15869</v>
      </c>
      <c r="D566" s="105" t="s">
        <v>8</v>
      </c>
      <c r="E566" s="345">
        <v>7</v>
      </c>
      <c r="F566" s="107">
        <f>VLOOKUP(B566,'COMP ANL'!A:I,9,0)</f>
        <v>30.16</v>
      </c>
      <c r="G566" s="314">
        <f t="shared" si="207"/>
        <v>0.2026</v>
      </c>
      <c r="H566" s="107">
        <f t="shared" si="208"/>
        <v>36.270415999999997</v>
      </c>
      <c r="I566" s="107">
        <f t="shared" si="209"/>
        <v>253.89</v>
      </c>
      <c r="J566" s="107"/>
    </row>
    <row r="567" spans="1:10" s="364" customFormat="1" ht="30" x14ac:dyDescent="0.25">
      <c r="A567" s="346" t="s">
        <v>12004</v>
      </c>
      <c r="B567" s="431">
        <v>89626</v>
      </c>
      <c r="C567" s="99" t="s">
        <v>3714</v>
      </c>
      <c r="D567" s="100" t="s">
        <v>8</v>
      </c>
      <c r="E567" s="432">
        <v>3</v>
      </c>
      <c r="F567" s="102">
        <f>VLOOKUP(B567,'COMP ANL'!A:I,9,0)</f>
        <v>29.57</v>
      </c>
      <c r="G567" s="146">
        <f t="shared" si="207"/>
        <v>0.2026</v>
      </c>
      <c r="H567" s="102">
        <f t="shared" si="208"/>
        <v>35.560881999999999</v>
      </c>
      <c r="I567" s="102">
        <f t="shared" si="209"/>
        <v>106.68</v>
      </c>
      <c r="J567" s="102"/>
    </row>
    <row r="568" spans="1:10" s="364" customFormat="1" x14ac:dyDescent="0.25">
      <c r="A568" s="444" t="s">
        <v>15870</v>
      </c>
      <c r="B568" s="445" t="s">
        <v>0</v>
      </c>
      <c r="C568" s="446" t="s">
        <v>15871</v>
      </c>
      <c r="D568" s="447"/>
      <c r="E568" s="448"/>
      <c r="F568" s="449" t="s">
        <v>0</v>
      </c>
      <c r="G568" s="450"/>
      <c r="H568" s="449"/>
      <c r="I568" s="449"/>
      <c r="J568" s="451"/>
    </row>
    <row r="569" spans="1:10" s="364" customFormat="1" ht="45" x14ac:dyDescent="0.25">
      <c r="A569" s="433" t="s">
        <v>12005</v>
      </c>
      <c r="B569" s="434">
        <v>89384</v>
      </c>
      <c r="C569" s="435" t="s">
        <v>15872</v>
      </c>
      <c r="D569" s="436" t="s">
        <v>8</v>
      </c>
      <c r="E569" s="437">
        <v>16</v>
      </c>
      <c r="F569" s="438">
        <f>VLOOKUP(B569,'COMP ANL'!A:I,9,0)</f>
        <v>12.759999999999998</v>
      </c>
      <c r="G569" s="439">
        <f>$J$1</f>
        <v>0.2026</v>
      </c>
      <c r="H569" s="438">
        <f>F569*(1+G569)</f>
        <v>15.345175999999997</v>
      </c>
      <c r="I569" s="438">
        <f>ROUND((H569*E569),2)</f>
        <v>245.52</v>
      </c>
      <c r="J569" s="438"/>
    </row>
    <row r="570" spans="1:10" s="364" customFormat="1" x14ac:dyDescent="0.25">
      <c r="A570" s="452" t="s">
        <v>15873</v>
      </c>
      <c r="B570" s="453" t="s">
        <v>0</v>
      </c>
      <c r="C570" s="454" t="s">
        <v>15874</v>
      </c>
      <c r="D570" s="455"/>
      <c r="E570" s="456"/>
      <c r="F570" s="457" t="s">
        <v>0</v>
      </c>
      <c r="G570" s="458"/>
      <c r="H570" s="457"/>
      <c r="I570" s="457"/>
      <c r="J570" s="365"/>
    </row>
    <row r="571" spans="1:10" s="364" customFormat="1" x14ac:dyDescent="0.25">
      <c r="A571" s="389" t="s">
        <v>15875</v>
      </c>
      <c r="B571" s="387" t="s">
        <v>0</v>
      </c>
      <c r="C571" s="368" t="s">
        <v>15845</v>
      </c>
      <c r="D571" s="369"/>
      <c r="E571" s="386"/>
      <c r="F571" s="371" t="s">
        <v>0</v>
      </c>
      <c r="G571" s="388"/>
      <c r="H571" s="371"/>
      <c r="I571" s="371"/>
      <c r="J571" s="375"/>
    </row>
    <row r="572" spans="1:10" s="364" customFormat="1" x14ac:dyDescent="0.25">
      <c r="A572" s="390" t="s">
        <v>15876</v>
      </c>
      <c r="B572" s="403" t="s">
        <v>0</v>
      </c>
      <c r="C572" s="391" t="s">
        <v>15847</v>
      </c>
      <c r="D572" s="392"/>
      <c r="E572" s="393"/>
      <c r="F572" s="404" t="s">
        <v>0</v>
      </c>
      <c r="G572" s="405"/>
      <c r="H572" s="404"/>
      <c r="I572" s="404"/>
      <c r="J572" s="366"/>
    </row>
    <row r="573" spans="1:10" s="364" customFormat="1" ht="30" x14ac:dyDescent="0.25">
      <c r="A573" s="440" t="s">
        <v>391</v>
      </c>
      <c r="B573" s="441">
        <v>89356</v>
      </c>
      <c r="C573" s="135" t="s">
        <v>362</v>
      </c>
      <c r="D573" s="136" t="s">
        <v>51</v>
      </c>
      <c r="E573" s="442">
        <v>171.6</v>
      </c>
      <c r="F573" s="138">
        <f>VLOOKUP(B573,'COMP ANL'!A:I,9,0)</f>
        <v>19.870000000000005</v>
      </c>
      <c r="G573" s="443">
        <f t="shared" ref="G573:G578" si="210">$J$1</f>
        <v>0.2026</v>
      </c>
      <c r="H573" s="138">
        <f t="shared" ref="H573:H578" si="211">F573*(1+G573)</f>
        <v>23.895662000000005</v>
      </c>
      <c r="I573" s="138">
        <f t="shared" ref="I573:I578" si="212">ROUND((H573*E573),2)</f>
        <v>4100.5</v>
      </c>
      <c r="J573" s="138"/>
    </row>
    <row r="574" spans="1:10" s="364" customFormat="1" ht="30" x14ac:dyDescent="0.25">
      <c r="A574" s="140" t="s">
        <v>392</v>
      </c>
      <c r="B574" s="344">
        <v>89449</v>
      </c>
      <c r="C574" s="104" t="s">
        <v>366</v>
      </c>
      <c r="D574" s="105" t="s">
        <v>51</v>
      </c>
      <c r="E574" s="345">
        <v>130.4</v>
      </c>
      <c r="F574" s="107">
        <f>VLOOKUP(B574,'COMP ANL'!A:I,9,0)</f>
        <v>17.100000000000001</v>
      </c>
      <c r="G574" s="314">
        <f t="shared" si="210"/>
        <v>0.2026</v>
      </c>
      <c r="H574" s="107">
        <f t="shared" si="211"/>
        <v>20.56446</v>
      </c>
      <c r="I574" s="107">
        <f t="shared" si="212"/>
        <v>2681.61</v>
      </c>
      <c r="J574" s="107"/>
    </row>
    <row r="575" spans="1:10" s="364" customFormat="1" ht="30" x14ac:dyDescent="0.25">
      <c r="A575" s="140" t="s">
        <v>394</v>
      </c>
      <c r="B575" s="344">
        <v>89450</v>
      </c>
      <c r="C575" s="104" t="s">
        <v>393</v>
      </c>
      <c r="D575" s="105" t="s">
        <v>51</v>
      </c>
      <c r="E575" s="345">
        <v>40.799999999999997</v>
      </c>
      <c r="F575" s="107">
        <f>VLOOKUP(B575,'COMP ANL'!A:I,9,0)</f>
        <v>28.229999999999997</v>
      </c>
      <c r="G575" s="314">
        <f t="shared" si="210"/>
        <v>0.2026</v>
      </c>
      <c r="H575" s="107">
        <f t="shared" si="211"/>
        <v>33.949397999999995</v>
      </c>
      <c r="I575" s="107">
        <f t="shared" si="212"/>
        <v>1385.14</v>
      </c>
      <c r="J575" s="107"/>
    </row>
    <row r="576" spans="1:10" s="364" customFormat="1" ht="30" x14ac:dyDescent="0.25">
      <c r="A576" s="140" t="s">
        <v>396</v>
      </c>
      <c r="B576" s="344">
        <v>89451</v>
      </c>
      <c r="C576" s="104" t="s">
        <v>395</v>
      </c>
      <c r="D576" s="105" t="s">
        <v>51</v>
      </c>
      <c r="E576" s="345">
        <v>120</v>
      </c>
      <c r="F576" s="107">
        <f>VLOOKUP(B576,'COMP ANL'!A:I,9,0)</f>
        <v>46.68</v>
      </c>
      <c r="G576" s="314">
        <f t="shared" si="210"/>
        <v>0.2026</v>
      </c>
      <c r="H576" s="107">
        <f t="shared" si="211"/>
        <v>56.137367999999995</v>
      </c>
      <c r="I576" s="107">
        <f t="shared" si="212"/>
        <v>6736.48</v>
      </c>
      <c r="J576" s="107"/>
    </row>
    <row r="577" spans="1:10" s="364" customFormat="1" ht="30" x14ac:dyDescent="0.25">
      <c r="A577" s="140" t="s">
        <v>398</v>
      </c>
      <c r="B577" s="344">
        <v>89452</v>
      </c>
      <c r="C577" s="104" t="s">
        <v>397</v>
      </c>
      <c r="D577" s="105" t="s">
        <v>51</v>
      </c>
      <c r="E577" s="345">
        <v>13.1</v>
      </c>
      <c r="F577" s="107">
        <f>VLOOKUP(B577,'COMP ANL'!A:I,9,0)</f>
        <v>58.09</v>
      </c>
      <c r="G577" s="314">
        <f t="shared" si="210"/>
        <v>0.2026</v>
      </c>
      <c r="H577" s="107">
        <f t="shared" si="211"/>
        <v>69.859033999999994</v>
      </c>
      <c r="I577" s="107">
        <f t="shared" si="212"/>
        <v>915.15</v>
      </c>
      <c r="J577" s="107"/>
    </row>
    <row r="578" spans="1:10" s="364" customFormat="1" ht="45" x14ac:dyDescent="0.25">
      <c r="A578" s="346" t="s">
        <v>399</v>
      </c>
      <c r="B578" s="431">
        <v>94655</v>
      </c>
      <c r="C578" s="99" t="s">
        <v>15877</v>
      </c>
      <c r="D578" s="100" t="s">
        <v>51</v>
      </c>
      <c r="E578" s="432">
        <v>10.5</v>
      </c>
      <c r="F578" s="102">
        <f>VLOOKUP(B578,'COMP ANL'!A:I,9,0)</f>
        <v>102.39</v>
      </c>
      <c r="G578" s="146">
        <f t="shared" si="210"/>
        <v>0.2026</v>
      </c>
      <c r="H578" s="102">
        <f t="shared" si="211"/>
        <v>123.13421399999999</v>
      </c>
      <c r="I578" s="102">
        <f t="shared" si="212"/>
        <v>1292.9100000000001</v>
      </c>
      <c r="J578" s="102"/>
    </row>
    <row r="579" spans="1:10" s="364" customFormat="1" x14ac:dyDescent="0.25">
      <c r="A579" s="444" t="s">
        <v>15878</v>
      </c>
      <c r="B579" s="445" t="s">
        <v>0</v>
      </c>
      <c r="C579" s="446" t="s">
        <v>15849</v>
      </c>
      <c r="D579" s="447"/>
      <c r="E579" s="448"/>
      <c r="F579" s="449" t="s">
        <v>0</v>
      </c>
      <c r="G579" s="450"/>
      <c r="H579" s="449"/>
      <c r="I579" s="449"/>
      <c r="J579" s="451"/>
    </row>
    <row r="580" spans="1:10" s="364" customFormat="1" ht="45" x14ac:dyDescent="0.25">
      <c r="A580" s="440" t="s">
        <v>400</v>
      </c>
      <c r="B580" s="441">
        <v>89595</v>
      </c>
      <c r="C580" s="135" t="s">
        <v>15879</v>
      </c>
      <c r="D580" s="136" t="s">
        <v>8</v>
      </c>
      <c r="E580" s="442">
        <v>23</v>
      </c>
      <c r="F580" s="138">
        <f>VLOOKUP(B580,'COMP ANL'!A:I,9,0)</f>
        <v>14.64</v>
      </c>
      <c r="G580" s="443">
        <f t="shared" ref="G580:G581" si="213">$J$1</f>
        <v>0.2026</v>
      </c>
      <c r="H580" s="138">
        <f t="shared" ref="H580:H581" si="214">F580*(1+G580)</f>
        <v>17.606064</v>
      </c>
      <c r="I580" s="138">
        <f t="shared" ref="I580:I581" si="215">ROUND((H580*E580),2)</f>
        <v>404.94</v>
      </c>
      <c r="J580" s="138"/>
    </row>
    <row r="581" spans="1:10" s="364" customFormat="1" ht="45" x14ac:dyDescent="0.25">
      <c r="A581" s="346" t="s">
        <v>401</v>
      </c>
      <c r="B581" s="431">
        <v>89596</v>
      </c>
      <c r="C581" s="99" t="s">
        <v>15880</v>
      </c>
      <c r="D581" s="100" t="s">
        <v>8</v>
      </c>
      <c r="E581" s="432">
        <v>30</v>
      </c>
      <c r="F581" s="102">
        <f>VLOOKUP(B581,'COMP ANL'!A:I,9,0)</f>
        <v>10.66</v>
      </c>
      <c r="G581" s="146">
        <f t="shared" si="213"/>
        <v>0.2026</v>
      </c>
      <c r="H581" s="102">
        <f t="shared" si="214"/>
        <v>12.819716</v>
      </c>
      <c r="I581" s="102">
        <f t="shared" si="215"/>
        <v>384.59</v>
      </c>
      <c r="J581" s="102"/>
    </row>
    <row r="582" spans="1:10" s="364" customFormat="1" x14ac:dyDescent="0.25">
      <c r="A582" s="444" t="s">
        <v>15881</v>
      </c>
      <c r="B582" s="445" t="s">
        <v>0</v>
      </c>
      <c r="C582" s="446" t="s">
        <v>15853</v>
      </c>
      <c r="D582" s="447"/>
      <c r="E582" s="448"/>
      <c r="F582" s="449" t="s">
        <v>0</v>
      </c>
      <c r="G582" s="450"/>
      <c r="H582" s="449"/>
      <c r="I582" s="449"/>
      <c r="J582" s="451"/>
    </row>
    <row r="583" spans="1:10" s="364" customFormat="1" x14ac:dyDescent="0.25">
      <c r="A583" s="440" t="s">
        <v>403</v>
      </c>
      <c r="B583" s="441" t="s">
        <v>402</v>
      </c>
      <c r="C583" s="135" t="s">
        <v>15856</v>
      </c>
      <c r="D583" s="136" t="s">
        <v>8</v>
      </c>
      <c r="E583" s="442">
        <v>1</v>
      </c>
      <c r="F583" s="138">
        <f>VLOOKUP(B583,'COMP ANL'!A:I,9,0)</f>
        <v>9.11</v>
      </c>
      <c r="G583" s="443">
        <f t="shared" ref="G583:G589" si="216">$J$1</f>
        <v>0.2026</v>
      </c>
      <c r="H583" s="138">
        <f t="shared" ref="H583:H589" si="217">F583*(1+G583)</f>
        <v>10.955685999999998</v>
      </c>
      <c r="I583" s="138">
        <f t="shared" ref="I583:I589" si="218">ROUND((H583*E583),2)</f>
        <v>10.96</v>
      </c>
      <c r="J583" s="138"/>
    </row>
    <row r="584" spans="1:10" s="364" customFormat="1" x14ac:dyDescent="0.25">
      <c r="A584" s="140" t="s">
        <v>405</v>
      </c>
      <c r="B584" s="344" t="s">
        <v>404</v>
      </c>
      <c r="C584" s="104" t="s">
        <v>15882</v>
      </c>
      <c r="D584" s="105" t="s">
        <v>8</v>
      </c>
      <c r="E584" s="345">
        <v>7</v>
      </c>
      <c r="F584" s="107">
        <f>VLOOKUP(B584,'COMP ANL'!A:I,9,0)</f>
        <v>12.02</v>
      </c>
      <c r="G584" s="314">
        <f t="shared" si="216"/>
        <v>0.2026</v>
      </c>
      <c r="H584" s="107">
        <f t="shared" si="217"/>
        <v>14.455251999999998</v>
      </c>
      <c r="I584" s="107">
        <f t="shared" si="218"/>
        <v>101.19</v>
      </c>
      <c r="J584" s="107"/>
    </row>
    <row r="585" spans="1:10" s="364" customFormat="1" x14ac:dyDescent="0.25">
      <c r="A585" s="140" t="s">
        <v>406</v>
      </c>
      <c r="B585" s="344" t="s">
        <v>407</v>
      </c>
      <c r="C585" s="104" t="s">
        <v>15883</v>
      </c>
      <c r="D585" s="105" t="s">
        <v>8</v>
      </c>
      <c r="E585" s="345">
        <v>2</v>
      </c>
      <c r="F585" s="107">
        <f>VLOOKUP(B585,'COMP ANL'!A:I,9,0)</f>
        <v>13.67</v>
      </c>
      <c r="G585" s="314">
        <f t="shared" si="216"/>
        <v>0.2026</v>
      </c>
      <c r="H585" s="107">
        <f t="shared" si="217"/>
        <v>16.439541999999999</v>
      </c>
      <c r="I585" s="107">
        <f t="shared" si="218"/>
        <v>32.880000000000003</v>
      </c>
      <c r="J585" s="107"/>
    </row>
    <row r="586" spans="1:10" s="364" customFormat="1" x14ac:dyDescent="0.25">
      <c r="A586" s="140" t="s">
        <v>408</v>
      </c>
      <c r="B586" s="344" t="s">
        <v>409</v>
      </c>
      <c r="C586" s="104" t="s">
        <v>15884</v>
      </c>
      <c r="D586" s="105" t="s">
        <v>8</v>
      </c>
      <c r="E586" s="345">
        <v>4</v>
      </c>
      <c r="F586" s="107">
        <f>VLOOKUP(B586,'COMP ANL'!A:I,9,0)</f>
        <v>24.33</v>
      </c>
      <c r="G586" s="314">
        <f t="shared" si="216"/>
        <v>0.2026</v>
      </c>
      <c r="H586" s="107">
        <f t="shared" si="217"/>
        <v>29.259257999999996</v>
      </c>
      <c r="I586" s="107">
        <f t="shared" si="218"/>
        <v>117.04</v>
      </c>
      <c r="J586" s="107"/>
    </row>
    <row r="587" spans="1:10" s="364" customFormat="1" ht="30" x14ac:dyDescent="0.25">
      <c r="A587" s="140" t="s">
        <v>410</v>
      </c>
      <c r="B587" s="344" t="s">
        <v>411</v>
      </c>
      <c r="C587" s="104" t="s">
        <v>15885</v>
      </c>
      <c r="D587" s="105" t="s">
        <v>8</v>
      </c>
      <c r="E587" s="345">
        <v>1</v>
      </c>
      <c r="F587" s="107">
        <f>VLOOKUP(B587,'COMP ANL'!A:I,9,0)</f>
        <v>38.629999999999995</v>
      </c>
      <c r="G587" s="314">
        <f t="shared" si="216"/>
        <v>0.2026</v>
      </c>
      <c r="H587" s="107">
        <f t="shared" si="217"/>
        <v>46.456437999999991</v>
      </c>
      <c r="I587" s="107">
        <f t="shared" si="218"/>
        <v>46.46</v>
      </c>
      <c r="J587" s="107"/>
    </row>
    <row r="588" spans="1:10" s="364" customFormat="1" x14ac:dyDescent="0.25">
      <c r="A588" s="140" t="s">
        <v>412</v>
      </c>
      <c r="B588" s="344" t="s">
        <v>413</v>
      </c>
      <c r="C588" s="104" t="s">
        <v>15886</v>
      </c>
      <c r="D588" s="105" t="s">
        <v>8</v>
      </c>
      <c r="E588" s="345">
        <v>1</v>
      </c>
      <c r="F588" s="107">
        <f>VLOOKUP(B588,'COMP ANL'!A:I,9,0)</f>
        <v>43.43</v>
      </c>
      <c r="G588" s="314">
        <f t="shared" si="216"/>
        <v>0.2026</v>
      </c>
      <c r="H588" s="107">
        <f t="shared" si="217"/>
        <v>52.228917999999993</v>
      </c>
      <c r="I588" s="107">
        <f t="shared" si="218"/>
        <v>52.23</v>
      </c>
      <c r="J588" s="107"/>
    </row>
    <row r="589" spans="1:10" s="364" customFormat="1" x14ac:dyDescent="0.25">
      <c r="A589" s="346" t="s">
        <v>414</v>
      </c>
      <c r="B589" s="431" t="s">
        <v>415</v>
      </c>
      <c r="C589" s="99" t="s">
        <v>15887</v>
      </c>
      <c r="D589" s="100" t="s">
        <v>8</v>
      </c>
      <c r="E589" s="432">
        <v>1</v>
      </c>
      <c r="F589" s="102">
        <f>VLOOKUP(B589,'COMP ANL'!A:I,9,0)</f>
        <v>70.31</v>
      </c>
      <c r="G589" s="146">
        <f t="shared" si="216"/>
        <v>0.2026</v>
      </c>
      <c r="H589" s="102">
        <f t="shared" si="217"/>
        <v>84.554805999999999</v>
      </c>
      <c r="I589" s="102">
        <f t="shared" si="218"/>
        <v>84.55</v>
      </c>
      <c r="J589" s="102"/>
    </row>
    <row r="590" spans="1:10" s="364" customFormat="1" x14ac:dyDescent="0.25">
      <c r="A590" s="444" t="s">
        <v>15888</v>
      </c>
      <c r="B590" s="445" t="s">
        <v>0</v>
      </c>
      <c r="C590" s="446" t="s">
        <v>15859</v>
      </c>
      <c r="D590" s="447"/>
      <c r="E590" s="448"/>
      <c r="F590" s="449" t="s">
        <v>0</v>
      </c>
      <c r="G590" s="450"/>
      <c r="H590" s="449"/>
      <c r="I590" s="449"/>
      <c r="J590" s="451"/>
    </row>
    <row r="591" spans="1:10" s="364" customFormat="1" ht="45" x14ac:dyDescent="0.25">
      <c r="A591" s="440" t="s">
        <v>416</v>
      </c>
      <c r="B591" s="441">
        <v>89362</v>
      </c>
      <c r="C591" s="135" t="s">
        <v>370</v>
      </c>
      <c r="D591" s="136" t="s">
        <v>8</v>
      </c>
      <c r="E591" s="442">
        <v>12</v>
      </c>
      <c r="F591" s="138">
        <f>VLOOKUP(B591,'COMP ANL'!A:I,9,0)</f>
        <v>8.1999999999999993</v>
      </c>
      <c r="G591" s="443">
        <f t="shared" ref="G591:G601" si="219">$J$1</f>
        <v>0.2026</v>
      </c>
      <c r="H591" s="138">
        <f t="shared" ref="H591:H601" si="220">F591*(1+G591)</f>
        <v>9.8613199999999974</v>
      </c>
      <c r="I591" s="138">
        <f t="shared" ref="I591:I601" si="221">ROUND((H591*E591),2)</f>
        <v>118.34</v>
      </c>
      <c r="J591" s="138"/>
    </row>
    <row r="592" spans="1:10" s="364" customFormat="1" ht="30" x14ac:dyDescent="0.25">
      <c r="A592" s="140" t="s">
        <v>417</v>
      </c>
      <c r="B592" s="344">
        <v>89501</v>
      </c>
      <c r="C592" s="104" t="s">
        <v>374</v>
      </c>
      <c r="D592" s="105" t="s">
        <v>8</v>
      </c>
      <c r="E592" s="345">
        <v>33</v>
      </c>
      <c r="F592" s="107">
        <f>VLOOKUP(B592,'COMP ANL'!A:I,9,0)</f>
        <v>13.430000000000001</v>
      </c>
      <c r="G592" s="314">
        <f t="shared" si="219"/>
        <v>0.2026</v>
      </c>
      <c r="H592" s="107">
        <f t="shared" si="220"/>
        <v>16.150918000000001</v>
      </c>
      <c r="I592" s="107">
        <f t="shared" si="221"/>
        <v>532.98</v>
      </c>
      <c r="J592" s="107"/>
    </row>
    <row r="593" spans="1:10" s="364" customFormat="1" ht="30" x14ac:dyDescent="0.25">
      <c r="A593" s="140" t="s">
        <v>419</v>
      </c>
      <c r="B593" s="344">
        <v>89505</v>
      </c>
      <c r="C593" s="104" t="s">
        <v>418</v>
      </c>
      <c r="D593" s="105" t="s">
        <v>8</v>
      </c>
      <c r="E593" s="345">
        <v>1</v>
      </c>
      <c r="F593" s="107">
        <f>VLOOKUP(B593,'COMP ANL'!A:I,9,0)</f>
        <v>35.480000000000004</v>
      </c>
      <c r="G593" s="314">
        <f t="shared" si="219"/>
        <v>0.2026</v>
      </c>
      <c r="H593" s="107">
        <f t="shared" si="220"/>
        <v>42.668247999999998</v>
      </c>
      <c r="I593" s="107">
        <f t="shared" si="221"/>
        <v>42.67</v>
      </c>
      <c r="J593" s="107"/>
    </row>
    <row r="594" spans="1:10" s="364" customFormat="1" ht="30" x14ac:dyDescent="0.25">
      <c r="A594" s="140" t="s">
        <v>421</v>
      </c>
      <c r="B594" s="344">
        <v>89513</v>
      </c>
      <c r="C594" s="104" t="s">
        <v>420</v>
      </c>
      <c r="D594" s="105" t="s">
        <v>8</v>
      </c>
      <c r="E594" s="345">
        <v>10</v>
      </c>
      <c r="F594" s="107">
        <f>VLOOKUP(B594,'COMP ANL'!A:I,9,0)</f>
        <v>111.7</v>
      </c>
      <c r="G594" s="314">
        <f t="shared" si="219"/>
        <v>0.2026</v>
      </c>
      <c r="H594" s="107">
        <f t="shared" si="220"/>
        <v>134.33042</v>
      </c>
      <c r="I594" s="107">
        <f t="shared" si="221"/>
        <v>1343.3</v>
      </c>
      <c r="J594" s="107"/>
    </row>
    <row r="595" spans="1:10" s="364" customFormat="1" ht="30" x14ac:dyDescent="0.25">
      <c r="A595" s="140" t="s">
        <v>423</v>
      </c>
      <c r="B595" s="344">
        <v>89521</v>
      </c>
      <c r="C595" s="104" t="s">
        <v>422</v>
      </c>
      <c r="D595" s="105" t="s">
        <v>8</v>
      </c>
      <c r="E595" s="345">
        <v>2</v>
      </c>
      <c r="F595" s="107">
        <f>VLOOKUP(B595,'COMP ANL'!A:I,9,0)</f>
        <v>131.69000000000003</v>
      </c>
      <c r="G595" s="314">
        <f t="shared" si="219"/>
        <v>0.2026</v>
      </c>
      <c r="H595" s="107">
        <f t="shared" si="220"/>
        <v>158.370394</v>
      </c>
      <c r="I595" s="107">
        <f t="shared" si="221"/>
        <v>316.74</v>
      </c>
      <c r="J595" s="107"/>
    </row>
    <row r="596" spans="1:10" s="364" customFormat="1" ht="60" x14ac:dyDescent="0.25">
      <c r="A596" s="140" t="s">
        <v>424</v>
      </c>
      <c r="B596" s="344">
        <v>94686</v>
      </c>
      <c r="C596" s="104" t="s">
        <v>15889</v>
      </c>
      <c r="D596" s="105" t="s">
        <v>8</v>
      </c>
      <c r="E596" s="345">
        <v>1</v>
      </c>
      <c r="F596" s="107">
        <f>VLOOKUP(B596,'COMP ANL'!A:I,9,0)</f>
        <v>278.32</v>
      </c>
      <c r="G596" s="314">
        <f t="shared" si="219"/>
        <v>0.2026</v>
      </c>
      <c r="H596" s="107">
        <f t="shared" si="220"/>
        <v>334.70763199999999</v>
      </c>
      <c r="I596" s="107">
        <f t="shared" si="221"/>
        <v>334.71</v>
      </c>
      <c r="J596" s="107"/>
    </row>
    <row r="597" spans="1:10" s="364" customFormat="1" ht="45" x14ac:dyDescent="0.25">
      <c r="A597" s="140" t="s">
        <v>425</v>
      </c>
      <c r="B597" s="344">
        <v>89366</v>
      </c>
      <c r="C597" s="104" t="s">
        <v>15861</v>
      </c>
      <c r="D597" s="105" t="s">
        <v>8</v>
      </c>
      <c r="E597" s="345">
        <v>9</v>
      </c>
      <c r="F597" s="107">
        <f>VLOOKUP(B597,'COMP ANL'!A:I,9,0)</f>
        <v>15.219999999999999</v>
      </c>
      <c r="G597" s="314">
        <f t="shared" si="219"/>
        <v>0.2026</v>
      </c>
      <c r="H597" s="107">
        <f t="shared" si="220"/>
        <v>18.303571999999996</v>
      </c>
      <c r="I597" s="107">
        <f t="shared" si="221"/>
        <v>164.73</v>
      </c>
      <c r="J597" s="107"/>
    </row>
    <row r="598" spans="1:10" s="364" customFormat="1" ht="45" x14ac:dyDescent="0.25">
      <c r="A598" s="140" t="s">
        <v>427</v>
      </c>
      <c r="B598" s="344">
        <v>89363</v>
      </c>
      <c r="C598" s="104" t="s">
        <v>376</v>
      </c>
      <c r="D598" s="105" t="s">
        <v>8</v>
      </c>
      <c r="E598" s="345">
        <v>2</v>
      </c>
      <c r="F598" s="107">
        <f>VLOOKUP(B598,'COMP ANL'!A:I,9,0)</f>
        <v>9.02</v>
      </c>
      <c r="G598" s="314">
        <f t="shared" si="219"/>
        <v>0.2026</v>
      </c>
      <c r="H598" s="107">
        <f t="shared" si="220"/>
        <v>10.847451999999999</v>
      </c>
      <c r="I598" s="107">
        <f t="shared" si="221"/>
        <v>21.69</v>
      </c>
      <c r="J598" s="107"/>
    </row>
    <row r="599" spans="1:10" s="364" customFormat="1" ht="30" x14ac:dyDescent="0.25">
      <c r="A599" s="140" t="s">
        <v>429</v>
      </c>
      <c r="B599" s="344">
        <v>89502</v>
      </c>
      <c r="C599" s="104" t="s">
        <v>426</v>
      </c>
      <c r="D599" s="105" t="s">
        <v>8</v>
      </c>
      <c r="E599" s="345">
        <v>5</v>
      </c>
      <c r="F599" s="107">
        <f>VLOOKUP(B599,'COMP ANL'!A:I,9,0)</f>
        <v>15.340000000000002</v>
      </c>
      <c r="G599" s="314">
        <f t="shared" si="219"/>
        <v>0.2026</v>
      </c>
      <c r="H599" s="107">
        <f t="shared" si="220"/>
        <v>18.447884000000002</v>
      </c>
      <c r="I599" s="107">
        <f t="shared" si="221"/>
        <v>92.24</v>
      </c>
      <c r="J599" s="107"/>
    </row>
    <row r="600" spans="1:10" s="364" customFormat="1" ht="30" x14ac:dyDescent="0.25">
      <c r="A600" s="140" t="s">
        <v>12006</v>
      </c>
      <c r="B600" s="344">
        <v>89515</v>
      </c>
      <c r="C600" s="104" t="s">
        <v>3627</v>
      </c>
      <c r="D600" s="105" t="s">
        <v>8</v>
      </c>
      <c r="E600" s="345">
        <v>2</v>
      </c>
      <c r="F600" s="107">
        <f>VLOOKUP(B600,'COMP ANL'!A:I,9,0)</f>
        <v>83.96</v>
      </c>
      <c r="G600" s="314">
        <f t="shared" si="219"/>
        <v>0.2026</v>
      </c>
      <c r="H600" s="107">
        <f t="shared" si="220"/>
        <v>100.97029599999998</v>
      </c>
      <c r="I600" s="107">
        <f t="shared" si="221"/>
        <v>201.94</v>
      </c>
      <c r="J600" s="107"/>
    </row>
    <row r="601" spans="1:10" s="364" customFormat="1" ht="30" x14ac:dyDescent="0.25">
      <c r="A601" s="346" t="s">
        <v>12007</v>
      </c>
      <c r="B601" s="431">
        <v>89523</v>
      </c>
      <c r="C601" s="99" t="s">
        <v>428</v>
      </c>
      <c r="D601" s="100" t="s">
        <v>8</v>
      </c>
      <c r="E601" s="432">
        <v>1</v>
      </c>
      <c r="F601" s="102">
        <f>VLOOKUP(B601,'COMP ANL'!A:I,9,0)</f>
        <v>99.030000000000015</v>
      </c>
      <c r="G601" s="146">
        <f t="shared" si="219"/>
        <v>0.2026</v>
      </c>
      <c r="H601" s="102">
        <f t="shared" si="220"/>
        <v>119.093478</v>
      </c>
      <c r="I601" s="102">
        <f t="shared" si="221"/>
        <v>119.09</v>
      </c>
      <c r="J601" s="102"/>
    </row>
    <row r="602" spans="1:10" s="364" customFormat="1" x14ac:dyDescent="0.25">
      <c r="A602" s="444" t="s">
        <v>15890</v>
      </c>
      <c r="B602" s="445" t="s">
        <v>0</v>
      </c>
      <c r="C602" s="446" t="s">
        <v>15864</v>
      </c>
      <c r="D602" s="447"/>
      <c r="E602" s="448"/>
      <c r="F602" s="449" t="s">
        <v>0</v>
      </c>
      <c r="G602" s="450"/>
      <c r="H602" s="449"/>
      <c r="I602" s="449"/>
      <c r="J602" s="451"/>
    </row>
    <row r="603" spans="1:10" s="364" customFormat="1" ht="30" x14ac:dyDescent="0.25">
      <c r="A603" s="440" t="s">
        <v>430</v>
      </c>
      <c r="B603" s="441">
        <v>89395</v>
      </c>
      <c r="C603" s="135" t="s">
        <v>382</v>
      </c>
      <c r="D603" s="136" t="s">
        <v>8</v>
      </c>
      <c r="E603" s="442">
        <v>1</v>
      </c>
      <c r="F603" s="138">
        <f>VLOOKUP(B603,'COMP ANL'!A:I,9,0)</f>
        <v>11.47</v>
      </c>
      <c r="G603" s="443">
        <f t="shared" ref="G603:G607" si="222">$J$1</f>
        <v>0.2026</v>
      </c>
      <c r="H603" s="138">
        <f t="shared" ref="H603:H607" si="223">F603*(1+G603)</f>
        <v>13.793821999999999</v>
      </c>
      <c r="I603" s="138">
        <f t="shared" ref="I603:I607" si="224">ROUND((H603*E603),2)</f>
        <v>13.79</v>
      </c>
      <c r="J603" s="138"/>
    </row>
    <row r="604" spans="1:10" s="364" customFormat="1" ht="30" x14ac:dyDescent="0.25">
      <c r="A604" s="140" t="s">
        <v>431</v>
      </c>
      <c r="B604" s="344">
        <v>89625</v>
      </c>
      <c r="C604" s="104" t="s">
        <v>386</v>
      </c>
      <c r="D604" s="105" t="s">
        <v>8</v>
      </c>
      <c r="E604" s="345">
        <v>8</v>
      </c>
      <c r="F604" s="107">
        <f>VLOOKUP(B604,'COMP ANL'!A:I,9,0)</f>
        <v>21.189999999999998</v>
      </c>
      <c r="G604" s="314">
        <f t="shared" si="222"/>
        <v>0.2026</v>
      </c>
      <c r="H604" s="107">
        <f t="shared" si="223"/>
        <v>25.483093999999994</v>
      </c>
      <c r="I604" s="107">
        <f t="shared" si="224"/>
        <v>203.86</v>
      </c>
      <c r="J604" s="107"/>
    </row>
    <row r="605" spans="1:10" s="364" customFormat="1" ht="30" x14ac:dyDescent="0.25">
      <c r="A605" s="140" t="s">
        <v>433</v>
      </c>
      <c r="B605" s="344">
        <v>89628</v>
      </c>
      <c r="C605" s="104" t="s">
        <v>432</v>
      </c>
      <c r="D605" s="105" t="s">
        <v>8</v>
      </c>
      <c r="E605" s="345">
        <v>4</v>
      </c>
      <c r="F605" s="107">
        <f>VLOOKUP(B605,'COMP ANL'!A:I,9,0)</f>
        <v>45.34</v>
      </c>
      <c r="G605" s="314">
        <f t="shared" si="222"/>
        <v>0.2026</v>
      </c>
      <c r="H605" s="107">
        <f t="shared" si="223"/>
        <v>54.525883999999998</v>
      </c>
      <c r="I605" s="107">
        <f t="shared" si="224"/>
        <v>218.1</v>
      </c>
      <c r="J605" s="107"/>
    </row>
    <row r="606" spans="1:10" s="364" customFormat="1" ht="30" x14ac:dyDescent="0.25">
      <c r="A606" s="140" t="s">
        <v>434</v>
      </c>
      <c r="B606" s="344">
        <v>89629</v>
      </c>
      <c r="C606" s="104" t="s">
        <v>3715</v>
      </c>
      <c r="D606" s="105" t="s">
        <v>8</v>
      </c>
      <c r="E606" s="345">
        <v>1</v>
      </c>
      <c r="F606" s="107">
        <f>VLOOKUP(B606,'COMP ANL'!A:I,9,0)</f>
        <v>83.62</v>
      </c>
      <c r="G606" s="314">
        <f t="shared" si="222"/>
        <v>0.2026</v>
      </c>
      <c r="H606" s="107">
        <f t="shared" si="223"/>
        <v>100.56141199999999</v>
      </c>
      <c r="I606" s="107">
        <f t="shared" si="224"/>
        <v>100.56</v>
      </c>
      <c r="J606" s="107"/>
    </row>
    <row r="607" spans="1:10" s="364" customFormat="1" ht="45" x14ac:dyDescent="0.25">
      <c r="A607" s="346" t="s">
        <v>12008</v>
      </c>
      <c r="B607" s="431">
        <v>94701</v>
      </c>
      <c r="C607" s="99" t="s">
        <v>15891</v>
      </c>
      <c r="D607" s="100" t="s">
        <v>8</v>
      </c>
      <c r="E607" s="432">
        <v>1</v>
      </c>
      <c r="F607" s="102">
        <f>VLOOKUP(B607,'COMP ANL'!A:I,9,0)</f>
        <v>225.66</v>
      </c>
      <c r="G607" s="146">
        <f t="shared" si="222"/>
        <v>0.2026</v>
      </c>
      <c r="H607" s="102">
        <f t="shared" si="223"/>
        <v>271.378716</v>
      </c>
      <c r="I607" s="102">
        <f t="shared" si="224"/>
        <v>271.38</v>
      </c>
      <c r="J607" s="102"/>
    </row>
    <row r="608" spans="1:10" s="364" customFormat="1" x14ac:dyDescent="0.25">
      <c r="A608" s="444" t="s">
        <v>15892</v>
      </c>
      <c r="B608" s="445" t="s">
        <v>0</v>
      </c>
      <c r="C608" s="446" t="s">
        <v>15866</v>
      </c>
      <c r="D608" s="447"/>
      <c r="E608" s="448"/>
      <c r="F608" s="449" t="s">
        <v>0</v>
      </c>
      <c r="G608" s="450"/>
      <c r="H608" s="449"/>
      <c r="I608" s="449"/>
      <c r="J608" s="451"/>
    </row>
    <row r="609" spans="1:10" s="364" customFormat="1" ht="30" x14ac:dyDescent="0.25">
      <c r="A609" s="440" t="s">
        <v>12009</v>
      </c>
      <c r="B609" s="441">
        <v>89630</v>
      </c>
      <c r="C609" s="135" t="s">
        <v>435</v>
      </c>
      <c r="D609" s="136" t="s">
        <v>8</v>
      </c>
      <c r="E609" s="442">
        <v>10</v>
      </c>
      <c r="F609" s="138">
        <f>VLOOKUP(B609,'COMP ANL'!A:I,9,0)</f>
        <v>72.210000000000008</v>
      </c>
      <c r="G609" s="443">
        <f t="shared" ref="G609:G613" si="225">$J$1</f>
        <v>0.2026</v>
      </c>
      <c r="H609" s="138">
        <f t="shared" ref="H609:H613" si="226">F609*(1+G609)</f>
        <v>86.839746000000005</v>
      </c>
      <c r="I609" s="138">
        <f t="shared" ref="I609:I613" si="227">ROUND((H609*E609),2)</f>
        <v>868.4</v>
      </c>
      <c r="J609" s="138"/>
    </row>
    <row r="610" spans="1:10" s="364" customFormat="1" ht="30" x14ac:dyDescent="0.25">
      <c r="A610" s="140" t="s">
        <v>12010</v>
      </c>
      <c r="B610" s="344" t="s">
        <v>12014</v>
      </c>
      <c r="C610" s="104" t="s">
        <v>15893</v>
      </c>
      <c r="D610" s="105" t="s">
        <v>8</v>
      </c>
      <c r="E610" s="345">
        <v>2</v>
      </c>
      <c r="F610" s="107">
        <f>VLOOKUP(B610,'COMP ANL'!A:I,9,0)</f>
        <v>83.88</v>
      </c>
      <c r="G610" s="314">
        <f t="shared" si="225"/>
        <v>0.2026</v>
      </c>
      <c r="H610" s="107">
        <f t="shared" si="226"/>
        <v>100.87408799999999</v>
      </c>
      <c r="I610" s="107">
        <f t="shared" si="227"/>
        <v>201.75</v>
      </c>
      <c r="J610" s="107"/>
    </row>
    <row r="611" spans="1:10" s="364" customFormat="1" ht="30" x14ac:dyDescent="0.25">
      <c r="A611" s="140" t="s">
        <v>12011</v>
      </c>
      <c r="B611" s="344" t="s">
        <v>436</v>
      </c>
      <c r="C611" s="104" t="s">
        <v>15894</v>
      </c>
      <c r="D611" s="105" t="s">
        <v>8</v>
      </c>
      <c r="E611" s="345">
        <v>2</v>
      </c>
      <c r="F611" s="107">
        <f>VLOOKUP(B611,'COMP ANL'!A:I,9,0)</f>
        <v>58.75</v>
      </c>
      <c r="G611" s="314">
        <f t="shared" si="225"/>
        <v>0.2026</v>
      </c>
      <c r="H611" s="107">
        <f t="shared" si="226"/>
        <v>70.652749999999997</v>
      </c>
      <c r="I611" s="107">
        <f t="shared" si="227"/>
        <v>141.31</v>
      </c>
      <c r="J611" s="107"/>
    </row>
    <row r="612" spans="1:10" s="364" customFormat="1" ht="60" x14ac:dyDescent="0.25">
      <c r="A612" s="140" t="s">
        <v>12012</v>
      </c>
      <c r="B612" s="344">
        <v>94702</v>
      </c>
      <c r="C612" s="104" t="s">
        <v>15895</v>
      </c>
      <c r="D612" s="105" t="s">
        <v>8</v>
      </c>
      <c r="E612" s="345">
        <v>1</v>
      </c>
      <c r="F612" s="107">
        <f>VLOOKUP(B612,'COMP ANL'!A:I,9,0)</f>
        <v>213.72</v>
      </c>
      <c r="G612" s="314">
        <f t="shared" si="225"/>
        <v>0.2026</v>
      </c>
      <c r="H612" s="107">
        <f t="shared" si="226"/>
        <v>257.01967199999996</v>
      </c>
      <c r="I612" s="107">
        <f t="shared" si="227"/>
        <v>257.02</v>
      </c>
      <c r="J612" s="107"/>
    </row>
    <row r="613" spans="1:10" s="364" customFormat="1" ht="30" x14ac:dyDescent="0.25">
      <c r="A613" s="346" t="s">
        <v>12013</v>
      </c>
      <c r="B613" s="431" t="s">
        <v>12015</v>
      </c>
      <c r="C613" s="99" t="s">
        <v>15896</v>
      </c>
      <c r="D613" s="100" t="s">
        <v>8</v>
      </c>
      <c r="E613" s="432">
        <v>1</v>
      </c>
      <c r="F613" s="102">
        <f>VLOOKUP(B613,'COMP ANL'!A:I,9,0)</f>
        <v>81.66</v>
      </c>
      <c r="G613" s="146">
        <f t="shared" si="225"/>
        <v>0.2026</v>
      </c>
      <c r="H613" s="102">
        <f t="shared" si="226"/>
        <v>98.204315999999992</v>
      </c>
      <c r="I613" s="102">
        <f t="shared" si="227"/>
        <v>98.2</v>
      </c>
      <c r="J613" s="102"/>
    </row>
    <row r="614" spans="1:10" s="364" customFormat="1" x14ac:dyDescent="0.25">
      <c r="A614" s="452" t="s">
        <v>15897</v>
      </c>
      <c r="B614" s="453" t="s">
        <v>0</v>
      </c>
      <c r="C614" s="454" t="s">
        <v>81</v>
      </c>
      <c r="D614" s="455"/>
      <c r="E614" s="456"/>
      <c r="F614" s="457" t="s">
        <v>0</v>
      </c>
      <c r="G614" s="458"/>
      <c r="H614" s="457"/>
      <c r="I614" s="457"/>
      <c r="J614" s="365"/>
    </row>
    <row r="615" spans="1:10" s="364" customFormat="1" x14ac:dyDescent="0.25">
      <c r="A615" s="389" t="s">
        <v>15898</v>
      </c>
      <c r="B615" s="387" t="s">
        <v>0</v>
      </c>
      <c r="C615" s="368" t="s">
        <v>15899</v>
      </c>
      <c r="D615" s="369"/>
      <c r="E615" s="386"/>
      <c r="F615" s="371" t="s">
        <v>0</v>
      </c>
      <c r="G615" s="388"/>
      <c r="H615" s="371"/>
      <c r="I615" s="371"/>
      <c r="J615" s="375"/>
    </row>
    <row r="616" spans="1:10" s="364" customFormat="1" x14ac:dyDescent="0.25">
      <c r="A616" s="390" t="s">
        <v>15900</v>
      </c>
      <c r="B616" s="403" t="s">
        <v>0</v>
      </c>
      <c r="C616" s="391" t="s">
        <v>15847</v>
      </c>
      <c r="D616" s="392"/>
      <c r="E616" s="393"/>
      <c r="F616" s="404" t="s">
        <v>0</v>
      </c>
      <c r="G616" s="405"/>
      <c r="H616" s="404"/>
      <c r="I616" s="404"/>
      <c r="J616" s="366"/>
    </row>
    <row r="617" spans="1:10" s="364" customFormat="1" ht="30" x14ac:dyDescent="0.25">
      <c r="A617" s="440" t="s">
        <v>437</v>
      </c>
      <c r="B617" s="441">
        <v>89357</v>
      </c>
      <c r="C617" s="135" t="s">
        <v>364</v>
      </c>
      <c r="D617" s="136" t="s">
        <v>51</v>
      </c>
      <c r="E617" s="442">
        <v>11.88</v>
      </c>
      <c r="F617" s="138">
        <f>VLOOKUP(B617,'COMP ANL'!A:I,9,0)</f>
        <v>28.18</v>
      </c>
      <c r="G617" s="443">
        <f t="shared" ref="G617:G620" si="228">$J$1</f>
        <v>0.2026</v>
      </c>
      <c r="H617" s="138">
        <f t="shared" ref="H617:H620" si="229">F617*(1+G617)</f>
        <v>33.889267999999994</v>
      </c>
      <c r="I617" s="138">
        <f t="shared" ref="I617:I620" si="230">ROUND((H617*E617),2)</f>
        <v>402.6</v>
      </c>
      <c r="J617" s="138"/>
    </row>
    <row r="618" spans="1:10" s="364" customFormat="1" ht="30" x14ac:dyDescent="0.25">
      <c r="A618" s="140" t="s">
        <v>439</v>
      </c>
      <c r="B618" s="344">
        <v>89448</v>
      </c>
      <c r="C618" s="104" t="s">
        <v>438</v>
      </c>
      <c r="D618" s="105" t="s">
        <v>51</v>
      </c>
      <c r="E618" s="345">
        <v>16.059999999999999</v>
      </c>
      <c r="F618" s="107">
        <f>VLOOKUP(B618,'COMP ANL'!A:I,9,0)</f>
        <v>14.86</v>
      </c>
      <c r="G618" s="314">
        <f t="shared" si="228"/>
        <v>0.2026</v>
      </c>
      <c r="H618" s="107">
        <f t="shared" si="229"/>
        <v>17.870635999999998</v>
      </c>
      <c r="I618" s="107">
        <f t="shared" si="230"/>
        <v>287</v>
      </c>
      <c r="J618" s="107"/>
    </row>
    <row r="619" spans="1:10" s="364" customFormat="1" ht="30" x14ac:dyDescent="0.25">
      <c r="A619" s="140" t="s">
        <v>440</v>
      </c>
      <c r="B619" s="344">
        <v>89449</v>
      </c>
      <c r="C619" s="104" t="s">
        <v>366</v>
      </c>
      <c r="D619" s="105" t="s">
        <v>51</v>
      </c>
      <c r="E619" s="345">
        <v>47.31</v>
      </c>
      <c r="F619" s="107">
        <f>VLOOKUP(B619,'COMP ANL'!A:I,9,0)</f>
        <v>17.100000000000001</v>
      </c>
      <c r="G619" s="314">
        <f t="shared" si="228"/>
        <v>0.2026</v>
      </c>
      <c r="H619" s="107">
        <f t="shared" si="229"/>
        <v>20.56446</v>
      </c>
      <c r="I619" s="107">
        <f t="shared" si="230"/>
        <v>972.9</v>
      </c>
      <c r="J619" s="107"/>
    </row>
    <row r="620" spans="1:10" s="364" customFormat="1" ht="45" x14ac:dyDescent="0.25">
      <c r="A620" s="346" t="s">
        <v>441</v>
      </c>
      <c r="B620" s="431">
        <v>92341</v>
      </c>
      <c r="C620" s="99" t="s">
        <v>15901</v>
      </c>
      <c r="D620" s="100" t="s">
        <v>51</v>
      </c>
      <c r="E620" s="432">
        <v>1</v>
      </c>
      <c r="F620" s="102">
        <f>VLOOKUP(B620,'COMP ANL'!A:I,9,0)</f>
        <v>125.76</v>
      </c>
      <c r="G620" s="146">
        <f t="shared" si="228"/>
        <v>0.2026</v>
      </c>
      <c r="H620" s="102">
        <f t="shared" si="229"/>
        <v>151.23897599999998</v>
      </c>
      <c r="I620" s="102">
        <f t="shared" si="230"/>
        <v>151.24</v>
      </c>
      <c r="J620" s="102"/>
    </row>
    <row r="621" spans="1:10" s="364" customFormat="1" x14ac:dyDescent="0.25">
      <c r="A621" s="444" t="s">
        <v>15902</v>
      </c>
      <c r="B621" s="445" t="s">
        <v>0</v>
      </c>
      <c r="C621" s="446" t="s">
        <v>15849</v>
      </c>
      <c r="D621" s="447"/>
      <c r="E621" s="448"/>
      <c r="F621" s="449" t="s">
        <v>0</v>
      </c>
      <c r="G621" s="450"/>
      <c r="H621" s="449"/>
      <c r="I621" s="449"/>
      <c r="J621" s="451"/>
    </row>
    <row r="622" spans="1:10" s="364" customFormat="1" ht="45" x14ac:dyDescent="0.25">
      <c r="A622" s="440" t="s">
        <v>442</v>
      </c>
      <c r="B622" s="441">
        <v>89391</v>
      </c>
      <c r="C622" s="135" t="s">
        <v>15851</v>
      </c>
      <c r="D622" s="136" t="s">
        <v>8</v>
      </c>
      <c r="E622" s="442">
        <v>3</v>
      </c>
      <c r="F622" s="138">
        <f>VLOOKUP(B622,'COMP ANL'!A:I,9,0)</f>
        <v>8.4699999999999989</v>
      </c>
      <c r="G622" s="443">
        <f t="shared" ref="G622:G626" si="231">$J$1</f>
        <v>0.2026</v>
      </c>
      <c r="H622" s="138">
        <f t="shared" ref="H622:H626" si="232">F622*(1+G622)</f>
        <v>10.186021999999998</v>
      </c>
      <c r="I622" s="138">
        <f t="shared" ref="I622:I626" si="233">ROUND((H622*E622),2)</f>
        <v>30.56</v>
      </c>
      <c r="J622" s="138"/>
    </row>
    <row r="623" spans="1:10" s="364" customFormat="1" ht="45" x14ac:dyDescent="0.25">
      <c r="A623" s="140" t="s">
        <v>443</v>
      </c>
      <c r="B623" s="344">
        <v>89572</v>
      </c>
      <c r="C623" s="104" t="s">
        <v>15903</v>
      </c>
      <c r="D623" s="105" t="s">
        <v>8</v>
      </c>
      <c r="E623" s="345">
        <v>6</v>
      </c>
      <c r="F623" s="107">
        <f>VLOOKUP(B623,'COMP ANL'!A:I,9,0)</f>
        <v>8.09</v>
      </c>
      <c r="G623" s="314">
        <f t="shared" si="231"/>
        <v>0.2026</v>
      </c>
      <c r="H623" s="107">
        <f t="shared" si="232"/>
        <v>9.7290339999999986</v>
      </c>
      <c r="I623" s="107">
        <f t="shared" si="233"/>
        <v>58.37</v>
      </c>
      <c r="J623" s="107"/>
    </row>
    <row r="624" spans="1:10" s="364" customFormat="1" ht="45" x14ac:dyDescent="0.25">
      <c r="A624" s="140" t="s">
        <v>444</v>
      </c>
      <c r="B624" s="344">
        <v>89596</v>
      </c>
      <c r="C624" s="104" t="s">
        <v>15880</v>
      </c>
      <c r="D624" s="105" t="s">
        <v>8</v>
      </c>
      <c r="E624" s="345">
        <v>19</v>
      </c>
      <c r="F624" s="107">
        <f>VLOOKUP(B624,'COMP ANL'!A:I,9,0)</f>
        <v>10.66</v>
      </c>
      <c r="G624" s="314">
        <f t="shared" si="231"/>
        <v>0.2026</v>
      </c>
      <c r="H624" s="107">
        <f t="shared" si="232"/>
        <v>12.819716</v>
      </c>
      <c r="I624" s="107">
        <f t="shared" si="233"/>
        <v>243.57</v>
      </c>
      <c r="J624" s="107"/>
    </row>
    <row r="625" spans="1:10" s="364" customFormat="1" ht="60" x14ac:dyDescent="0.25">
      <c r="A625" s="140" t="s">
        <v>445</v>
      </c>
      <c r="B625" s="344">
        <v>94787</v>
      </c>
      <c r="C625" s="104" t="s">
        <v>15904</v>
      </c>
      <c r="D625" s="105" t="s">
        <v>8</v>
      </c>
      <c r="E625" s="345">
        <v>2</v>
      </c>
      <c r="F625" s="107">
        <f>VLOOKUP(B625,'COMP ANL'!A:I,9,0)</f>
        <v>56.9</v>
      </c>
      <c r="G625" s="314">
        <f t="shared" si="231"/>
        <v>0.2026</v>
      </c>
      <c r="H625" s="107">
        <f t="shared" si="232"/>
        <v>68.427939999999992</v>
      </c>
      <c r="I625" s="107">
        <f t="shared" si="233"/>
        <v>136.86000000000001</v>
      </c>
      <c r="J625" s="107"/>
    </row>
    <row r="626" spans="1:10" s="364" customFormat="1" ht="30" x14ac:dyDescent="0.25">
      <c r="A626" s="346" t="s">
        <v>447</v>
      </c>
      <c r="B626" s="431" t="s">
        <v>446</v>
      </c>
      <c r="C626" s="99" t="s">
        <v>15905</v>
      </c>
      <c r="D626" s="100" t="s">
        <v>8</v>
      </c>
      <c r="E626" s="432">
        <v>4</v>
      </c>
      <c r="F626" s="102">
        <f>VLOOKUP(B626,'COMP ANL'!A:I,9,0)</f>
        <v>83.21</v>
      </c>
      <c r="G626" s="146">
        <f t="shared" si="231"/>
        <v>0.2026</v>
      </c>
      <c r="H626" s="102">
        <f t="shared" si="232"/>
        <v>100.06834599999998</v>
      </c>
      <c r="I626" s="102">
        <f t="shared" si="233"/>
        <v>400.27</v>
      </c>
      <c r="J626" s="102"/>
    </row>
    <row r="627" spans="1:10" s="364" customFormat="1" x14ac:dyDescent="0.25">
      <c r="A627" s="444" t="s">
        <v>15906</v>
      </c>
      <c r="B627" s="445" t="s">
        <v>0</v>
      </c>
      <c r="C627" s="446" t="s">
        <v>15859</v>
      </c>
      <c r="D627" s="447"/>
      <c r="E627" s="448"/>
      <c r="F627" s="449" t="s">
        <v>0</v>
      </c>
      <c r="G627" s="450"/>
      <c r="H627" s="449"/>
      <c r="I627" s="449"/>
      <c r="J627" s="451"/>
    </row>
    <row r="628" spans="1:10" s="364" customFormat="1" ht="45" x14ac:dyDescent="0.25">
      <c r="A628" s="440" t="s">
        <v>448</v>
      </c>
      <c r="B628" s="441">
        <v>89367</v>
      </c>
      <c r="C628" s="135" t="s">
        <v>372</v>
      </c>
      <c r="D628" s="136" t="s">
        <v>8</v>
      </c>
      <c r="E628" s="442">
        <v>5</v>
      </c>
      <c r="F628" s="138">
        <f>VLOOKUP(B628,'COMP ANL'!A:I,9,0)</f>
        <v>11.370000000000001</v>
      </c>
      <c r="G628" s="443">
        <f t="shared" ref="G628:G630" si="234">$J$1</f>
        <v>0.2026</v>
      </c>
      <c r="H628" s="138">
        <f t="shared" ref="H628:H630" si="235">F628*(1+G628)</f>
        <v>13.673562</v>
      </c>
      <c r="I628" s="138">
        <f t="shared" ref="I628:I630" si="236">ROUND((H628*E628),2)</f>
        <v>68.37</v>
      </c>
      <c r="J628" s="138"/>
    </row>
    <row r="629" spans="1:10" s="364" customFormat="1" ht="30" x14ac:dyDescent="0.25">
      <c r="A629" s="140" t="s">
        <v>450</v>
      </c>
      <c r="B629" s="344">
        <v>89497</v>
      </c>
      <c r="C629" s="104" t="s">
        <v>449</v>
      </c>
      <c r="D629" s="105" t="s">
        <v>8</v>
      </c>
      <c r="E629" s="345">
        <v>9</v>
      </c>
      <c r="F629" s="107">
        <f>VLOOKUP(B629,'COMP ANL'!A:I,9,0)</f>
        <v>11.18</v>
      </c>
      <c r="G629" s="314">
        <f t="shared" si="234"/>
        <v>0.2026</v>
      </c>
      <c r="H629" s="107">
        <f t="shared" si="235"/>
        <v>13.445067999999999</v>
      </c>
      <c r="I629" s="107">
        <f t="shared" si="236"/>
        <v>121.01</v>
      </c>
      <c r="J629" s="107"/>
    </row>
    <row r="630" spans="1:10" s="364" customFormat="1" ht="30" x14ac:dyDescent="0.25">
      <c r="A630" s="346" t="s">
        <v>451</v>
      </c>
      <c r="B630" s="431">
        <v>89501</v>
      </c>
      <c r="C630" s="99" t="s">
        <v>374</v>
      </c>
      <c r="D630" s="100" t="s">
        <v>8</v>
      </c>
      <c r="E630" s="432">
        <v>20</v>
      </c>
      <c r="F630" s="102">
        <f>VLOOKUP(B630,'COMP ANL'!A:I,9,0)</f>
        <v>13.430000000000001</v>
      </c>
      <c r="G630" s="146">
        <f t="shared" si="234"/>
        <v>0.2026</v>
      </c>
      <c r="H630" s="102">
        <f t="shared" si="235"/>
        <v>16.150918000000001</v>
      </c>
      <c r="I630" s="102">
        <f t="shared" si="236"/>
        <v>323.02</v>
      </c>
      <c r="J630" s="102"/>
    </row>
    <row r="631" spans="1:10" s="364" customFormat="1" x14ac:dyDescent="0.25">
      <c r="A631" s="444" t="s">
        <v>15907</v>
      </c>
      <c r="B631" s="445" t="s">
        <v>0</v>
      </c>
      <c r="C631" s="446" t="s">
        <v>15864</v>
      </c>
      <c r="D631" s="447"/>
      <c r="E631" s="448"/>
      <c r="F631" s="449" t="s">
        <v>0</v>
      </c>
      <c r="G631" s="450"/>
      <c r="H631" s="449"/>
      <c r="I631" s="449"/>
      <c r="J631" s="451"/>
    </row>
    <row r="632" spans="1:10" s="364" customFormat="1" ht="30" x14ac:dyDescent="0.25">
      <c r="A632" s="440" t="s">
        <v>452</v>
      </c>
      <c r="B632" s="441">
        <v>89398</v>
      </c>
      <c r="C632" s="135" t="s">
        <v>384</v>
      </c>
      <c r="D632" s="136" t="s">
        <v>8</v>
      </c>
      <c r="E632" s="442">
        <v>2</v>
      </c>
      <c r="F632" s="138">
        <f>VLOOKUP(B632,'COMP ANL'!A:I,9,0)</f>
        <v>16.759999999999998</v>
      </c>
      <c r="G632" s="443">
        <f t="shared" ref="G632:G634" si="237">$J$1</f>
        <v>0.2026</v>
      </c>
      <c r="H632" s="138">
        <f t="shared" ref="H632:H634" si="238">F632*(1+G632)</f>
        <v>20.155575999999996</v>
      </c>
      <c r="I632" s="138">
        <f t="shared" ref="I632:I634" si="239">ROUND((H632*E632),2)</f>
        <v>40.31</v>
      </c>
      <c r="J632" s="138"/>
    </row>
    <row r="633" spans="1:10" s="364" customFormat="1" ht="30" x14ac:dyDescent="0.25">
      <c r="A633" s="140" t="s">
        <v>454</v>
      </c>
      <c r="B633" s="344">
        <v>89623</v>
      </c>
      <c r="C633" s="104" t="s">
        <v>453</v>
      </c>
      <c r="D633" s="105" t="s">
        <v>8</v>
      </c>
      <c r="E633" s="345">
        <v>2</v>
      </c>
      <c r="F633" s="107">
        <f>VLOOKUP(B633,'COMP ANL'!A:I,9,0)</f>
        <v>17.53</v>
      </c>
      <c r="G633" s="314">
        <f t="shared" si="237"/>
        <v>0.2026</v>
      </c>
      <c r="H633" s="107">
        <f t="shared" si="238"/>
        <v>21.081578</v>
      </c>
      <c r="I633" s="107">
        <f t="shared" si="239"/>
        <v>42.16</v>
      </c>
      <c r="J633" s="107"/>
    </row>
    <row r="634" spans="1:10" s="364" customFormat="1" ht="30" x14ac:dyDescent="0.25">
      <c r="A634" s="346" t="s">
        <v>455</v>
      </c>
      <c r="B634" s="431">
        <v>89625</v>
      </c>
      <c r="C634" s="99" t="s">
        <v>386</v>
      </c>
      <c r="D634" s="100" t="s">
        <v>8</v>
      </c>
      <c r="E634" s="432">
        <v>8</v>
      </c>
      <c r="F634" s="102">
        <f>VLOOKUP(B634,'COMP ANL'!A:I,9,0)</f>
        <v>21.189999999999998</v>
      </c>
      <c r="G634" s="146">
        <f t="shared" si="237"/>
        <v>0.2026</v>
      </c>
      <c r="H634" s="102">
        <f t="shared" si="238"/>
        <v>25.483093999999994</v>
      </c>
      <c r="I634" s="102">
        <f t="shared" si="239"/>
        <v>203.86</v>
      </c>
      <c r="J634" s="102"/>
    </row>
    <row r="635" spans="1:10" s="364" customFormat="1" x14ac:dyDescent="0.25">
      <c r="A635" s="444" t="s">
        <v>15908</v>
      </c>
      <c r="B635" s="445" t="s">
        <v>0</v>
      </c>
      <c r="C635" s="446" t="s">
        <v>15909</v>
      </c>
      <c r="D635" s="447"/>
      <c r="E635" s="448"/>
      <c r="F635" s="449" t="s">
        <v>0</v>
      </c>
      <c r="G635" s="450"/>
      <c r="H635" s="449"/>
      <c r="I635" s="449"/>
      <c r="J635" s="451"/>
    </row>
    <row r="636" spans="1:10" s="364" customFormat="1" ht="30" x14ac:dyDescent="0.25">
      <c r="A636" s="440" t="s">
        <v>457</v>
      </c>
      <c r="B636" s="441">
        <v>89552</v>
      </c>
      <c r="C636" s="135" t="s">
        <v>456</v>
      </c>
      <c r="D636" s="136" t="s">
        <v>8</v>
      </c>
      <c r="E636" s="442">
        <v>3</v>
      </c>
      <c r="F636" s="138">
        <f>VLOOKUP(B636,'COMP ANL'!A:I,9,0)</f>
        <v>19.23</v>
      </c>
      <c r="G636" s="443">
        <f t="shared" ref="G636:G638" si="240">$J$1</f>
        <v>0.2026</v>
      </c>
      <c r="H636" s="138">
        <f t="shared" ref="H636:H638" si="241">F636*(1+G636)</f>
        <v>23.125997999999999</v>
      </c>
      <c r="I636" s="138">
        <f t="shared" ref="I636:I638" si="242">ROUND((H636*E636),2)</f>
        <v>69.38</v>
      </c>
      <c r="J636" s="138"/>
    </row>
    <row r="637" spans="1:10" s="364" customFormat="1" ht="30" x14ac:dyDescent="0.25">
      <c r="A637" s="140" t="s">
        <v>459</v>
      </c>
      <c r="B637" s="344">
        <v>89568</v>
      </c>
      <c r="C637" s="104" t="s">
        <v>458</v>
      </c>
      <c r="D637" s="105" t="s">
        <v>8</v>
      </c>
      <c r="E637" s="345">
        <v>4</v>
      </c>
      <c r="F637" s="107">
        <f>VLOOKUP(B637,'COMP ANL'!A:I,9,0)</f>
        <v>35.020000000000003</v>
      </c>
      <c r="G637" s="314">
        <f t="shared" si="240"/>
        <v>0.2026</v>
      </c>
      <c r="H637" s="107">
        <f t="shared" si="241"/>
        <v>42.115051999999999</v>
      </c>
      <c r="I637" s="107">
        <f t="shared" si="242"/>
        <v>168.46</v>
      </c>
      <c r="J637" s="107"/>
    </row>
    <row r="638" spans="1:10" s="364" customFormat="1" ht="30" x14ac:dyDescent="0.25">
      <c r="A638" s="346" t="s">
        <v>461</v>
      </c>
      <c r="B638" s="431">
        <v>89594</v>
      </c>
      <c r="C638" s="99" t="s">
        <v>460</v>
      </c>
      <c r="D638" s="100" t="s">
        <v>8</v>
      </c>
      <c r="E638" s="432">
        <v>11</v>
      </c>
      <c r="F638" s="102">
        <f>VLOOKUP(B638,'COMP ANL'!A:I,9,0)</f>
        <v>39.1</v>
      </c>
      <c r="G638" s="146">
        <f t="shared" si="240"/>
        <v>0.2026</v>
      </c>
      <c r="H638" s="102">
        <f t="shared" si="241"/>
        <v>47.021659999999997</v>
      </c>
      <c r="I638" s="102">
        <f t="shared" si="242"/>
        <v>517.24</v>
      </c>
      <c r="J638" s="102"/>
    </row>
    <row r="639" spans="1:10" s="364" customFormat="1" x14ac:dyDescent="0.25">
      <c r="A639" s="444" t="s">
        <v>15910</v>
      </c>
      <c r="B639" s="445" t="s">
        <v>0</v>
      </c>
      <c r="C639" s="446" t="s">
        <v>15911</v>
      </c>
      <c r="D639" s="447"/>
      <c r="E639" s="448"/>
      <c r="F639" s="449" t="s">
        <v>0</v>
      </c>
      <c r="G639" s="450"/>
      <c r="H639" s="449"/>
      <c r="I639" s="449"/>
      <c r="J639" s="451"/>
    </row>
    <row r="640" spans="1:10" s="364" customFormat="1" x14ac:dyDescent="0.25">
      <c r="A640" s="440" t="s">
        <v>463</v>
      </c>
      <c r="B640" s="441" t="s">
        <v>462</v>
      </c>
      <c r="C640" s="135" t="s">
        <v>15912</v>
      </c>
      <c r="D640" s="136" t="s">
        <v>8</v>
      </c>
      <c r="E640" s="442">
        <v>4</v>
      </c>
      <c r="F640" s="138">
        <f>VLOOKUP(B640,'COMP ANL'!A:I,9,0)</f>
        <v>8.0400000000000009</v>
      </c>
      <c r="G640" s="443">
        <f t="shared" ref="G640:G642" si="243">$J$1</f>
        <v>0.2026</v>
      </c>
      <c r="H640" s="138">
        <f t="shared" ref="H640:H642" si="244">F640*(1+G640)</f>
        <v>9.6689039999999995</v>
      </c>
      <c r="I640" s="138">
        <f t="shared" ref="I640:I642" si="245">ROUND((H640*E640),2)</f>
        <v>38.68</v>
      </c>
      <c r="J640" s="138"/>
    </row>
    <row r="641" spans="1:10" s="364" customFormat="1" x14ac:dyDescent="0.25">
      <c r="A641" s="140" t="s">
        <v>465</v>
      </c>
      <c r="B641" s="344" t="s">
        <v>464</v>
      </c>
      <c r="C641" s="104" t="s">
        <v>15913</v>
      </c>
      <c r="D641" s="105" t="s">
        <v>8</v>
      </c>
      <c r="E641" s="345">
        <v>6</v>
      </c>
      <c r="F641" s="107">
        <f>VLOOKUP(B641,'COMP ANL'!A:I,9,0)</f>
        <v>13.97</v>
      </c>
      <c r="G641" s="314">
        <f t="shared" si="243"/>
        <v>0.2026</v>
      </c>
      <c r="H641" s="107">
        <f t="shared" si="244"/>
        <v>16.800321999999998</v>
      </c>
      <c r="I641" s="107">
        <f t="shared" si="245"/>
        <v>100.8</v>
      </c>
      <c r="J641" s="107"/>
    </row>
    <row r="642" spans="1:10" s="364" customFormat="1" x14ac:dyDescent="0.25">
      <c r="A642" s="346" t="s">
        <v>467</v>
      </c>
      <c r="B642" s="431" t="s">
        <v>466</v>
      </c>
      <c r="C642" s="99" t="s">
        <v>15914</v>
      </c>
      <c r="D642" s="100" t="s">
        <v>8</v>
      </c>
      <c r="E642" s="432">
        <v>11</v>
      </c>
      <c r="F642" s="102">
        <f>VLOOKUP(B642,'COMP ANL'!A:I,9,0)</f>
        <v>17.450000000000003</v>
      </c>
      <c r="G642" s="146">
        <f t="shared" si="243"/>
        <v>0.2026</v>
      </c>
      <c r="H642" s="102">
        <f t="shared" si="244"/>
        <v>20.985370000000003</v>
      </c>
      <c r="I642" s="102">
        <f t="shared" si="245"/>
        <v>230.84</v>
      </c>
      <c r="J642" s="102"/>
    </row>
    <row r="643" spans="1:10" s="364" customFormat="1" x14ac:dyDescent="0.25">
      <c r="A643" s="452" t="s">
        <v>15915</v>
      </c>
      <c r="B643" s="453" t="s">
        <v>0</v>
      </c>
      <c r="C643" s="454" t="s">
        <v>15916</v>
      </c>
      <c r="D643" s="455"/>
      <c r="E643" s="456"/>
      <c r="F643" s="457" t="s">
        <v>0</v>
      </c>
      <c r="G643" s="458"/>
      <c r="H643" s="457"/>
      <c r="I643" s="457"/>
      <c r="J643" s="365"/>
    </row>
    <row r="644" spans="1:10" s="364" customFormat="1" x14ac:dyDescent="0.25">
      <c r="A644" s="390" t="s">
        <v>15917</v>
      </c>
      <c r="B644" s="403" t="s">
        <v>0</v>
      </c>
      <c r="C644" s="391" t="s">
        <v>15918</v>
      </c>
      <c r="D644" s="392"/>
      <c r="E644" s="393"/>
      <c r="F644" s="404" t="s">
        <v>0</v>
      </c>
      <c r="G644" s="405"/>
      <c r="H644" s="404"/>
      <c r="I644" s="404"/>
      <c r="J644" s="366"/>
    </row>
    <row r="645" spans="1:10" s="364" customFormat="1" ht="75" x14ac:dyDescent="0.25">
      <c r="A645" s="440" t="s">
        <v>15919</v>
      </c>
      <c r="B645" s="441">
        <v>86942</v>
      </c>
      <c r="C645" s="135" t="s">
        <v>468</v>
      </c>
      <c r="D645" s="136" t="s">
        <v>8</v>
      </c>
      <c r="E645" s="442">
        <v>6</v>
      </c>
      <c r="F645" s="138">
        <f>VLOOKUP(B645,'COMP ANL'!A:I,9,0)</f>
        <v>203.53000000000003</v>
      </c>
      <c r="G645" s="443">
        <f t="shared" ref="G645:G646" si="246">$J$1</f>
        <v>0.2026</v>
      </c>
      <c r="H645" s="138">
        <f t="shared" ref="H645:H646" si="247">F645*(1+G645)</f>
        <v>244.76517800000002</v>
      </c>
      <c r="I645" s="138">
        <f t="shared" ref="I645:I646" si="248">ROUND((H645*E645),2)</f>
        <v>1468.59</v>
      </c>
      <c r="J645" s="138"/>
    </row>
    <row r="646" spans="1:10" s="364" customFormat="1" ht="45" x14ac:dyDescent="0.25">
      <c r="A646" s="346" t="s">
        <v>15920</v>
      </c>
      <c r="B646" s="431" t="s">
        <v>469</v>
      </c>
      <c r="C646" s="99" t="s">
        <v>15921</v>
      </c>
      <c r="D646" s="100" t="s">
        <v>8</v>
      </c>
      <c r="E646" s="432">
        <v>4</v>
      </c>
      <c r="F646" s="102">
        <f>VLOOKUP(B646,'COMP ANL'!A:I,9,0)</f>
        <v>447.85</v>
      </c>
      <c r="G646" s="146">
        <f t="shared" si="246"/>
        <v>0.2026</v>
      </c>
      <c r="H646" s="102">
        <f t="shared" si="247"/>
        <v>538.58440999999993</v>
      </c>
      <c r="I646" s="102">
        <f t="shared" si="248"/>
        <v>2154.34</v>
      </c>
      <c r="J646" s="102"/>
    </row>
    <row r="647" spans="1:10" s="364" customFormat="1" x14ac:dyDescent="0.25">
      <c r="A647" s="444" t="s">
        <v>15922</v>
      </c>
      <c r="B647" s="445" t="s">
        <v>0</v>
      </c>
      <c r="C647" s="446" t="s">
        <v>15923</v>
      </c>
      <c r="D647" s="447"/>
      <c r="E647" s="448"/>
      <c r="F647" s="449" t="s">
        <v>0</v>
      </c>
      <c r="G647" s="450"/>
      <c r="H647" s="449"/>
      <c r="I647" s="449"/>
      <c r="J647" s="451"/>
    </row>
    <row r="648" spans="1:10" s="364" customFormat="1" ht="45" x14ac:dyDescent="0.25">
      <c r="A648" s="440" t="s">
        <v>15924</v>
      </c>
      <c r="B648" s="441">
        <v>95470</v>
      </c>
      <c r="C648" s="135" t="s">
        <v>470</v>
      </c>
      <c r="D648" s="136" t="s">
        <v>8</v>
      </c>
      <c r="E648" s="442">
        <v>5</v>
      </c>
      <c r="F648" s="138">
        <f>VLOOKUP(B648,'COMP ANL'!A:I,9,0)</f>
        <v>234.93</v>
      </c>
      <c r="G648" s="443">
        <f t="shared" ref="G648:G652" si="249">$J$1</f>
        <v>0.2026</v>
      </c>
      <c r="H648" s="138">
        <f t="shared" ref="H648:H652" si="250">F648*(1+G648)</f>
        <v>282.52681799999999</v>
      </c>
      <c r="I648" s="138">
        <f t="shared" ref="I648:I652" si="251">ROUND((H648*E648),2)</f>
        <v>1412.63</v>
      </c>
      <c r="J648" s="138"/>
    </row>
    <row r="649" spans="1:10" s="364" customFormat="1" ht="30" x14ac:dyDescent="0.25">
      <c r="A649" s="140" t="s">
        <v>15925</v>
      </c>
      <c r="B649" s="344">
        <v>100848</v>
      </c>
      <c r="C649" s="104" t="s">
        <v>471</v>
      </c>
      <c r="D649" s="105" t="s">
        <v>8</v>
      </c>
      <c r="E649" s="345">
        <v>13</v>
      </c>
      <c r="F649" s="107">
        <f>VLOOKUP(B649,'COMP ANL'!A:I,9,0)</f>
        <v>419.58</v>
      </c>
      <c r="G649" s="314">
        <f t="shared" si="249"/>
        <v>0.2026</v>
      </c>
      <c r="H649" s="107">
        <f t="shared" si="250"/>
        <v>504.58690799999994</v>
      </c>
      <c r="I649" s="107">
        <f t="shared" si="251"/>
        <v>6559.63</v>
      </c>
      <c r="J649" s="107"/>
    </row>
    <row r="650" spans="1:10" s="364" customFormat="1" ht="60" x14ac:dyDescent="0.25">
      <c r="A650" s="140" t="s">
        <v>15926</v>
      </c>
      <c r="B650" s="344">
        <v>95472</v>
      </c>
      <c r="C650" s="104" t="s">
        <v>472</v>
      </c>
      <c r="D650" s="105" t="s">
        <v>8</v>
      </c>
      <c r="E650" s="345">
        <v>4</v>
      </c>
      <c r="F650" s="107">
        <f>VLOOKUP(B650,'COMP ANL'!A:I,9,0)</f>
        <v>595.54999999999995</v>
      </c>
      <c r="G650" s="314">
        <f t="shared" si="249"/>
        <v>0.2026</v>
      </c>
      <c r="H650" s="107">
        <f t="shared" si="250"/>
        <v>716.20842999999991</v>
      </c>
      <c r="I650" s="107">
        <f t="shared" si="251"/>
        <v>2864.83</v>
      </c>
      <c r="J650" s="107"/>
    </row>
    <row r="651" spans="1:10" s="364" customFormat="1" ht="30" x14ac:dyDescent="0.25">
      <c r="A651" s="140" t="s">
        <v>15927</v>
      </c>
      <c r="B651" s="344">
        <v>100849</v>
      </c>
      <c r="C651" s="104" t="s">
        <v>473</v>
      </c>
      <c r="D651" s="105" t="s">
        <v>8</v>
      </c>
      <c r="E651" s="345">
        <v>9</v>
      </c>
      <c r="F651" s="107">
        <f>VLOOKUP(B651,'COMP ANL'!A:I,9,0)</f>
        <v>34.339999999999996</v>
      </c>
      <c r="G651" s="314">
        <f t="shared" si="249"/>
        <v>0.2026</v>
      </c>
      <c r="H651" s="107">
        <f t="shared" si="250"/>
        <v>41.297283999999991</v>
      </c>
      <c r="I651" s="107">
        <f t="shared" si="251"/>
        <v>371.68</v>
      </c>
      <c r="J651" s="107"/>
    </row>
    <row r="652" spans="1:10" s="364" customFormat="1" ht="30" x14ac:dyDescent="0.25">
      <c r="A652" s="346" t="s">
        <v>15928</v>
      </c>
      <c r="B652" s="431">
        <v>100851</v>
      </c>
      <c r="C652" s="99" t="s">
        <v>474</v>
      </c>
      <c r="D652" s="100" t="s">
        <v>8</v>
      </c>
      <c r="E652" s="432">
        <v>13</v>
      </c>
      <c r="F652" s="102">
        <f>VLOOKUP(B652,'COMP ANL'!A:I,9,0)</f>
        <v>68.070000000000007</v>
      </c>
      <c r="G652" s="146">
        <f t="shared" si="249"/>
        <v>0.2026</v>
      </c>
      <c r="H652" s="102">
        <f t="shared" si="250"/>
        <v>81.860982000000007</v>
      </c>
      <c r="I652" s="102">
        <f t="shared" si="251"/>
        <v>1064.19</v>
      </c>
      <c r="J652" s="102"/>
    </row>
    <row r="653" spans="1:10" s="364" customFormat="1" x14ac:dyDescent="0.25">
      <c r="A653" s="444" t="s">
        <v>15929</v>
      </c>
      <c r="B653" s="445" t="s">
        <v>0</v>
      </c>
      <c r="C653" s="446" t="s">
        <v>15930</v>
      </c>
      <c r="D653" s="447"/>
      <c r="E653" s="448"/>
      <c r="F653" s="449" t="s">
        <v>0</v>
      </c>
      <c r="G653" s="450"/>
      <c r="H653" s="449"/>
      <c r="I653" s="449"/>
      <c r="J653" s="451"/>
    </row>
    <row r="654" spans="1:10" s="364" customFormat="1" ht="30" x14ac:dyDescent="0.25">
      <c r="A654" s="433" t="s">
        <v>15931</v>
      </c>
      <c r="B654" s="434" t="s">
        <v>475</v>
      </c>
      <c r="C654" s="435" t="s">
        <v>15932</v>
      </c>
      <c r="D654" s="436" t="s">
        <v>8</v>
      </c>
      <c r="E654" s="437">
        <v>4</v>
      </c>
      <c r="F654" s="438">
        <f>VLOOKUP(B654,'COMP ANL'!A:I,9,0)</f>
        <v>96.41</v>
      </c>
      <c r="G654" s="439">
        <f>$J$1</f>
        <v>0.2026</v>
      </c>
      <c r="H654" s="438">
        <f>F654*(1+G654)</f>
        <v>115.94266599999999</v>
      </c>
      <c r="I654" s="438">
        <f>ROUND((H654*E654),2)</f>
        <v>463.77</v>
      </c>
      <c r="J654" s="438"/>
    </row>
    <row r="655" spans="1:10" s="364" customFormat="1" x14ac:dyDescent="0.25">
      <c r="A655" s="444" t="s">
        <v>15937</v>
      </c>
      <c r="B655" s="445" t="s">
        <v>0</v>
      </c>
      <c r="C655" s="446" t="s">
        <v>15938</v>
      </c>
      <c r="D655" s="447"/>
      <c r="E655" s="448"/>
      <c r="F655" s="449" t="s">
        <v>0</v>
      </c>
      <c r="G655" s="450"/>
      <c r="H655" s="449"/>
      <c r="I655" s="449"/>
      <c r="J655" s="451"/>
    </row>
    <row r="656" spans="1:10" s="364" customFormat="1" ht="30" x14ac:dyDescent="0.25">
      <c r="A656" s="440" t="s">
        <v>15939</v>
      </c>
      <c r="B656" s="441">
        <v>86901</v>
      </c>
      <c r="C656" s="135" t="s">
        <v>477</v>
      </c>
      <c r="D656" s="136" t="s">
        <v>8</v>
      </c>
      <c r="E656" s="442">
        <v>24</v>
      </c>
      <c r="F656" s="138">
        <f>VLOOKUP(B656,'COMP ANL'!A:I,9,0)</f>
        <v>114.58</v>
      </c>
      <c r="G656" s="443">
        <f t="shared" ref="G656:G658" si="252">$J$1</f>
        <v>0.2026</v>
      </c>
      <c r="H656" s="138">
        <f t="shared" ref="H656:H658" si="253">F656*(1+G656)</f>
        <v>137.79390799999999</v>
      </c>
      <c r="I656" s="138">
        <f t="shared" ref="I656:I658" si="254">ROUND((H656*E656),2)</f>
        <v>3307.05</v>
      </c>
      <c r="J656" s="138"/>
    </row>
    <row r="657" spans="1:10" s="364" customFormat="1" x14ac:dyDescent="0.25">
      <c r="A657" s="140" t="s">
        <v>15940</v>
      </c>
      <c r="B657" s="344" t="s">
        <v>478</v>
      </c>
      <c r="C657" s="104" t="s">
        <v>15941</v>
      </c>
      <c r="D657" s="105" t="s">
        <v>8</v>
      </c>
      <c r="E657" s="345">
        <v>17</v>
      </c>
      <c r="F657" s="107">
        <f>VLOOKUP(B657,'COMP ANL'!A:I,9,0)</f>
        <v>127.61</v>
      </c>
      <c r="G657" s="314">
        <f t="shared" si="252"/>
        <v>0.2026</v>
      </c>
      <c r="H657" s="107">
        <f t="shared" si="253"/>
        <v>153.463786</v>
      </c>
      <c r="I657" s="107">
        <f t="shared" si="254"/>
        <v>2608.88</v>
      </c>
      <c r="J657" s="107"/>
    </row>
    <row r="658" spans="1:10" s="364" customFormat="1" ht="45" x14ac:dyDescent="0.25">
      <c r="A658" s="346" t="s">
        <v>15942</v>
      </c>
      <c r="B658" s="431" t="s">
        <v>479</v>
      </c>
      <c r="C658" s="99" t="s">
        <v>15943</v>
      </c>
      <c r="D658" s="100" t="s">
        <v>8</v>
      </c>
      <c r="E658" s="432">
        <v>1</v>
      </c>
      <c r="F658" s="102">
        <f>VLOOKUP(B658,'COMP ANL'!A:I,9,0)</f>
        <v>1686.42</v>
      </c>
      <c r="G658" s="146">
        <f t="shared" si="252"/>
        <v>0.2026</v>
      </c>
      <c r="H658" s="102">
        <f t="shared" si="253"/>
        <v>2028.0886919999998</v>
      </c>
      <c r="I658" s="102">
        <f t="shared" si="254"/>
        <v>2028.09</v>
      </c>
      <c r="J658" s="102"/>
    </row>
    <row r="659" spans="1:10" s="364" customFormat="1" x14ac:dyDescent="0.25">
      <c r="A659" s="444" t="s">
        <v>15944</v>
      </c>
      <c r="B659" s="445" t="s">
        <v>0</v>
      </c>
      <c r="C659" s="446" t="s">
        <v>15945</v>
      </c>
      <c r="D659" s="447"/>
      <c r="E659" s="448"/>
      <c r="F659" s="449" t="s">
        <v>0</v>
      </c>
      <c r="G659" s="450"/>
      <c r="H659" s="449"/>
      <c r="I659" s="449"/>
      <c r="J659" s="451"/>
    </row>
    <row r="660" spans="1:10" s="364" customFormat="1" ht="60" x14ac:dyDescent="0.25">
      <c r="A660" s="433" t="s">
        <v>15946</v>
      </c>
      <c r="B660" s="434">
        <v>86920</v>
      </c>
      <c r="C660" s="435" t="s">
        <v>480</v>
      </c>
      <c r="D660" s="436" t="s">
        <v>8</v>
      </c>
      <c r="E660" s="437">
        <v>6</v>
      </c>
      <c r="F660" s="438">
        <f>VLOOKUP(B660,'COMP ANL'!A:I,9,0)</f>
        <v>606.22</v>
      </c>
      <c r="G660" s="439">
        <f>$J$1</f>
        <v>0.2026</v>
      </c>
      <c r="H660" s="438">
        <f>F660*(1+G660)</f>
        <v>729.04017199999998</v>
      </c>
      <c r="I660" s="438">
        <f>ROUND((H660*E660),2)</f>
        <v>4374.24</v>
      </c>
      <c r="J660" s="438"/>
    </row>
    <row r="661" spans="1:10" s="364" customFormat="1" x14ac:dyDescent="0.25">
      <c r="A661" s="444" t="s">
        <v>15947</v>
      </c>
      <c r="B661" s="445" t="s">
        <v>0</v>
      </c>
      <c r="C661" s="446" t="s">
        <v>15948</v>
      </c>
      <c r="D661" s="447"/>
      <c r="E661" s="448"/>
      <c r="F661" s="449" t="s">
        <v>0</v>
      </c>
      <c r="G661" s="450"/>
      <c r="H661" s="449"/>
      <c r="I661" s="449"/>
      <c r="J661" s="451"/>
    </row>
    <row r="662" spans="1:10" s="364" customFormat="1" ht="30" x14ac:dyDescent="0.25">
      <c r="A662" s="440" t="s">
        <v>15949</v>
      </c>
      <c r="B662" s="441">
        <v>86915</v>
      </c>
      <c r="C662" s="135" t="s">
        <v>15950</v>
      </c>
      <c r="D662" s="136" t="s">
        <v>8</v>
      </c>
      <c r="E662" s="442">
        <v>30</v>
      </c>
      <c r="F662" s="138">
        <f>VLOOKUP(B662,'COMP ANL'!A:I,9,0)</f>
        <v>110.27000000000001</v>
      </c>
      <c r="G662" s="443">
        <f t="shared" ref="G662:G665" si="255">$J$1</f>
        <v>0.2026</v>
      </c>
      <c r="H662" s="138">
        <f t="shared" ref="H662:H665" si="256">F662*(1+G662)</f>
        <v>132.610702</v>
      </c>
      <c r="I662" s="138">
        <f t="shared" ref="I662:I665" si="257">ROUND((H662*E662),2)</f>
        <v>3978.32</v>
      </c>
      <c r="J662" s="138"/>
    </row>
    <row r="663" spans="1:10" s="364" customFormat="1" ht="30" x14ac:dyDescent="0.25">
      <c r="A663" s="140" t="s">
        <v>15951</v>
      </c>
      <c r="B663" s="344" t="s">
        <v>481</v>
      </c>
      <c r="C663" s="104" t="s">
        <v>15952</v>
      </c>
      <c r="D663" s="105" t="s">
        <v>8</v>
      </c>
      <c r="E663" s="345">
        <v>4</v>
      </c>
      <c r="F663" s="107">
        <f>VLOOKUP(B663,'COMP ANL'!A:I,9,0)</f>
        <v>272.75</v>
      </c>
      <c r="G663" s="314">
        <f t="shared" si="255"/>
        <v>0.2026</v>
      </c>
      <c r="H663" s="107">
        <f t="shared" si="256"/>
        <v>328.00914999999998</v>
      </c>
      <c r="I663" s="107">
        <f t="shared" si="257"/>
        <v>1312.04</v>
      </c>
      <c r="J663" s="107"/>
    </row>
    <row r="664" spans="1:10" s="364" customFormat="1" ht="45" x14ac:dyDescent="0.25">
      <c r="A664" s="140" t="s">
        <v>15953</v>
      </c>
      <c r="B664" s="344">
        <v>86911</v>
      </c>
      <c r="C664" s="104" t="s">
        <v>15954</v>
      </c>
      <c r="D664" s="105" t="s">
        <v>8</v>
      </c>
      <c r="E664" s="345">
        <v>18</v>
      </c>
      <c r="F664" s="107">
        <f>VLOOKUP(B664,'COMP ANL'!A:I,9,0)</f>
        <v>67.650000000000006</v>
      </c>
      <c r="G664" s="314">
        <f t="shared" si="255"/>
        <v>0.2026</v>
      </c>
      <c r="H664" s="107">
        <f t="shared" si="256"/>
        <v>81.355890000000002</v>
      </c>
      <c r="I664" s="107">
        <f t="shared" si="257"/>
        <v>1464.41</v>
      </c>
      <c r="J664" s="107"/>
    </row>
    <row r="665" spans="1:10" s="364" customFormat="1" ht="30" x14ac:dyDescent="0.25">
      <c r="A665" s="346" t="s">
        <v>15955</v>
      </c>
      <c r="B665" s="431" t="s">
        <v>12016</v>
      </c>
      <c r="C665" s="99" t="s">
        <v>15956</v>
      </c>
      <c r="D665" s="100" t="s">
        <v>8</v>
      </c>
      <c r="E665" s="432">
        <v>9</v>
      </c>
      <c r="F665" s="102">
        <f>VLOOKUP(B665,'COMP ANL'!A:I,9,0)</f>
        <v>32.83</v>
      </c>
      <c r="G665" s="146">
        <f t="shared" si="255"/>
        <v>0.2026</v>
      </c>
      <c r="H665" s="102">
        <f t="shared" si="256"/>
        <v>39.481357999999993</v>
      </c>
      <c r="I665" s="102">
        <f t="shared" si="257"/>
        <v>355.33</v>
      </c>
      <c r="J665" s="102"/>
    </row>
    <row r="666" spans="1:10" s="364" customFormat="1" x14ac:dyDescent="0.25">
      <c r="A666" s="444" t="s">
        <v>15957</v>
      </c>
      <c r="B666" s="445" t="s">
        <v>0</v>
      </c>
      <c r="C666" s="446" t="s">
        <v>15958</v>
      </c>
      <c r="D666" s="447"/>
      <c r="E666" s="448"/>
      <c r="F666" s="449" t="s">
        <v>0</v>
      </c>
      <c r="G666" s="450"/>
      <c r="H666" s="449"/>
      <c r="I666" s="449"/>
      <c r="J666" s="451"/>
    </row>
    <row r="667" spans="1:10" s="364" customFormat="1" ht="30" x14ac:dyDescent="0.25">
      <c r="A667" s="433" t="s">
        <v>15959</v>
      </c>
      <c r="B667" s="434">
        <v>94797</v>
      </c>
      <c r="C667" s="435" t="s">
        <v>15960</v>
      </c>
      <c r="D667" s="436" t="s">
        <v>8</v>
      </c>
      <c r="E667" s="437">
        <v>2</v>
      </c>
      <c r="F667" s="438">
        <f>VLOOKUP(B667,'COMP ANL'!A:I,9,0)</f>
        <v>193.85</v>
      </c>
      <c r="G667" s="439">
        <f>$J$1</f>
        <v>0.2026</v>
      </c>
      <c r="H667" s="438">
        <f>F667*(1+G667)</f>
        <v>233.12400999999997</v>
      </c>
      <c r="I667" s="438">
        <f>ROUND((H667*E667),2)</f>
        <v>466.25</v>
      </c>
      <c r="J667" s="438"/>
    </row>
    <row r="668" spans="1:10" s="364" customFormat="1" x14ac:dyDescent="0.25">
      <c r="A668" s="444" t="s">
        <v>15961</v>
      </c>
      <c r="B668" s="445" t="s">
        <v>0</v>
      </c>
      <c r="C668" s="446" t="s">
        <v>15962</v>
      </c>
      <c r="D668" s="447"/>
      <c r="E668" s="448"/>
      <c r="F668" s="449" t="s">
        <v>0</v>
      </c>
      <c r="G668" s="450"/>
      <c r="H668" s="449"/>
      <c r="I668" s="449"/>
      <c r="J668" s="451"/>
    </row>
    <row r="669" spans="1:10" s="364" customFormat="1" ht="45" x14ac:dyDescent="0.25">
      <c r="A669" s="433" t="s">
        <v>15963</v>
      </c>
      <c r="B669" s="434">
        <v>89985</v>
      </c>
      <c r="C669" s="435" t="s">
        <v>482</v>
      </c>
      <c r="D669" s="436" t="s">
        <v>8</v>
      </c>
      <c r="E669" s="437">
        <v>16</v>
      </c>
      <c r="F669" s="438">
        <f>VLOOKUP(B669,'COMP ANL'!A:I,9,0)</f>
        <v>75.25</v>
      </c>
      <c r="G669" s="439">
        <f>$J$1</f>
        <v>0.2026</v>
      </c>
      <c r="H669" s="438">
        <f>F669*(1+G669)</f>
        <v>90.495649999999998</v>
      </c>
      <c r="I669" s="438">
        <f>ROUND((H669*E669),2)</f>
        <v>1447.93</v>
      </c>
      <c r="J669" s="438"/>
    </row>
    <row r="670" spans="1:10" s="364" customFormat="1" x14ac:dyDescent="0.25">
      <c r="A670" s="444" t="s">
        <v>15964</v>
      </c>
      <c r="B670" s="445" t="s">
        <v>0</v>
      </c>
      <c r="C670" s="446" t="s">
        <v>15965</v>
      </c>
      <c r="D670" s="447"/>
      <c r="E670" s="448"/>
      <c r="F670" s="449" t="s">
        <v>0</v>
      </c>
      <c r="G670" s="450"/>
      <c r="H670" s="449"/>
      <c r="I670" s="449"/>
      <c r="J670" s="451"/>
    </row>
    <row r="671" spans="1:10" s="364" customFormat="1" x14ac:dyDescent="0.25">
      <c r="A671" s="440" t="s">
        <v>15966</v>
      </c>
      <c r="B671" s="441" t="s">
        <v>483</v>
      </c>
      <c r="C671" s="135" t="s">
        <v>15967</v>
      </c>
      <c r="D671" s="136" t="s">
        <v>8</v>
      </c>
      <c r="E671" s="442">
        <v>67</v>
      </c>
      <c r="F671" s="138">
        <f>VLOOKUP(B671,'COMP ANL'!A:I,9,0)</f>
        <v>55.31</v>
      </c>
      <c r="G671" s="443">
        <f t="shared" ref="G671:G674" si="258">$J$1</f>
        <v>0.2026</v>
      </c>
      <c r="H671" s="138">
        <f t="shared" ref="H671:H674" si="259">F671*(1+G671)</f>
        <v>66.515805999999998</v>
      </c>
      <c r="I671" s="138">
        <f t="shared" ref="I671:I674" si="260">ROUND((H671*E671),2)</f>
        <v>4456.5600000000004</v>
      </c>
      <c r="J671" s="138"/>
    </row>
    <row r="672" spans="1:10" s="364" customFormat="1" ht="60" x14ac:dyDescent="0.25">
      <c r="A672" s="140" t="s">
        <v>15968</v>
      </c>
      <c r="B672" s="344">
        <v>94495</v>
      </c>
      <c r="C672" s="104" t="s">
        <v>15969</v>
      </c>
      <c r="D672" s="105" t="s">
        <v>8</v>
      </c>
      <c r="E672" s="345">
        <v>3</v>
      </c>
      <c r="F672" s="107">
        <f>VLOOKUP(B672,'COMP ANL'!A:I,9,0)</f>
        <v>51.56</v>
      </c>
      <c r="G672" s="314">
        <f t="shared" si="258"/>
        <v>0.2026</v>
      </c>
      <c r="H672" s="107">
        <f t="shared" si="259"/>
        <v>62.006055999999994</v>
      </c>
      <c r="I672" s="107">
        <f t="shared" si="260"/>
        <v>186.02</v>
      </c>
      <c r="J672" s="107"/>
    </row>
    <row r="673" spans="1:10" s="364" customFormat="1" ht="60" x14ac:dyDescent="0.25">
      <c r="A673" s="140" t="s">
        <v>15970</v>
      </c>
      <c r="B673" s="344">
        <v>94496</v>
      </c>
      <c r="C673" s="104" t="s">
        <v>15971</v>
      </c>
      <c r="D673" s="105" t="s">
        <v>8</v>
      </c>
      <c r="E673" s="345">
        <v>2</v>
      </c>
      <c r="F673" s="107">
        <f>VLOOKUP(B673,'COMP ANL'!A:I,9,0)</f>
        <v>70.260000000000005</v>
      </c>
      <c r="G673" s="314">
        <f t="shared" si="258"/>
        <v>0.2026</v>
      </c>
      <c r="H673" s="107">
        <f t="shared" si="259"/>
        <v>84.494675999999998</v>
      </c>
      <c r="I673" s="107">
        <f t="shared" si="260"/>
        <v>168.99</v>
      </c>
      <c r="J673" s="107"/>
    </row>
    <row r="674" spans="1:10" s="364" customFormat="1" ht="60" x14ac:dyDescent="0.25">
      <c r="A674" s="346" t="s">
        <v>15972</v>
      </c>
      <c r="B674" s="431">
        <v>94497</v>
      </c>
      <c r="C674" s="99" t="s">
        <v>15973</v>
      </c>
      <c r="D674" s="100" t="s">
        <v>8</v>
      </c>
      <c r="E674" s="432">
        <v>14</v>
      </c>
      <c r="F674" s="102">
        <f>VLOOKUP(B674,'COMP ANL'!A:I,9,0)</f>
        <v>89.009999999999991</v>
      </c>
      <c r="G674" s="146">
        <f t="shared" si="258"/>
        <v>0.2026</v>
      </c>
      <c r="H674" s="102">
        <f t="shared" si="259"/>
        <v>107.04342599999998</v>
      </c>
      <c r="I674" s="102">
        <f t="shared" si="260"/>
        <v>1498.61</v>
      </c>
      <c r="J674" s="102"/>
    </row>
    <row r="675" spans="1:10" s="364" customFormat="1" x14ac:dyDescent="0.25">
      <c r="A675" s="444" t="s">
        <v>15974</v>
      </c>
      <c r="B675" s="445" t="s">
        <v>0</v>
      </c>
      <c r="C675" s="446" t="s">
        <v>15975</v>
      </c>
      <c r="D675" s="447"/>
      <c r="E675" s="448"/>
      <c r="F675" s="449" t="s">
        <v>0</v>
      </c>
      <c r="G675" s="450"/>
      <c r="H675" s="449"/>
      <c r="I675" s="449"/>
      <c r="J675" s="451"/>
    </row>
    <row r="676" spans="1:10" s="364" customFormat="1" ht="30" x14ac:dyDescent="0.25">
      <c r="A676" s="440" t="s">
        <v>15976</v>
      </c>
      <c r="B676" s="441">
        <v>86884</v>
      </c>
      <c r="C676" s="135" t="s">
        <v>15977</v>
      </c>
      <c r="D676" s="136" t="s">
        <v>8</v>
      </c>
      <c r="E676" s="442">
        <v>34</v>
      </c>
      <c r="F676" s="138">
        <f>VLOOKUP(B676,'COMP ANL'!A:I,9,0)</f>
        <v>8.5100000000000016</v>
      </c>
      <c r="G676" s="443">
        <f t="shared" ref="G676:G677" si="261">$J$1</f>
        <v>0.2026</v>
      </c>
      <c r="H676" s="138">
        <f t="shared" ref="H676:H677" si="262">F676*(1+G676)</f>
        <v>10.234126000000002</v>
      </c>
      <c r="I676" s="138">
        <f t="shared" ref="I676:I677" si="263">ROUND((H676*E676),2)</f>
        <v>347.96</v>
      </c>
      <c r="J676" s="138"/>
    </row>
    <row r="677" spans="1:10" s="364" customFormat="1" ht="30" x14ac:dyDescent="0.25">
      <c r="A677" s="346" t="s">
        <v>15978</v>
      </c>
      <c r="B677" s="431">
        <v>86886</v>
      </c>
      <c r="C677" s="99" t="s">
        <v>15979</v>
      </c>
      <c r="D677" s="100" t="s">
        <v>8</v>
      </c>
      <c r="E677" s="432">
        <v>1</v>
      </c>
      <c r="F677" s="102">
        <f>VLOOKUP(B677,'COMP ANL'!A:I,9,0)</f>
        <v>41.85</v>
      </c>
      <c r="G677" s="146">
        <f t="shared" si="261"/>
        <v>0.2026</v>
      </c>
      <c r="H677" s="102">
        <f t="shared" si="262"/>
        <v>50.328809999999997</v>
      </c>
      <c r="I677" s="102">
        <f t="shared" si="263"/>
        <v>50.33</v>
      </c>
      <c r="J677" s="102"/>
    </row>
    <row r="678" spans="1:10" s="364" customFormat="1" x14ac:dyDescent="0.25">
      <c r="A678" s="444" t="s">
        <v>15980</v>
      </c>
      <c r="B678" s="445" t="s">
        <v>0</v>
      </c>
      <c r="C678" s="446" t="s">
        <v>15981</v>
      </c>
      <c r="D678" s="447"/>
      <c r="E678" s="448"/>
      <c r="F678" s="449" t="s">
        <v>0</v>
      </c>
      <c r="G678" s="450"/>
      <c r="H678" s="449"/>
      <c r="I678" s="449"/>
      <c r="J678" s="451"/>
    </row>
    <row r="679" spans="1:10" s="364" customFormat="1" ht="30" x14ac:dyDescent="0.25">
      <c r="A679" s="440" t="s">
        <v>15982</v>
      </c>
      <c r="B679" s="441">
        <v>100860</v>
      </c>
      <c r="C679" s="135" t="s">
        <v>15983</v>
      </c>
      <c r="D679" s="136" t="s">
        <v>8</v>
      </c>
      <c r="E679" s="442">
        <v>17</v>
      </c>
      <c r="F679" s="138">
        <f>VLOOKUP(B679,'COMP ANL'!A:I,9,0)</f>
        <v>74.239999999999995</v>
      </c>
      <c r="G679" s="443">
        <f t="shared" ref="G679:G680" si="264">$J$1</f>
        <v>0.2026</v>
      </c>
      <c r="H679" s="138">
        <f t="shared" ref="H679:H680" si="265">F679*(1+G679)</f>
        <v>89.281023999999988</v>
      </c>
      <c r="I679" s="138">
        <f t="shared" ref="I679:I680" si="266">ROUND((H679*E679),2)</f>
        <v>1517.78</v>
      </c>
      <c r="J679" s="138"/>
    </row>
    <row r="680" spans="1:10" s="364" customFormat="1" x14ac:dyDescent="0.25">
      <c r="A680" s="346" t="s">
        <v>15984</v>
      </c>
      <c r="B680" s="431" t="s">
        <v>484</v>
      </c>
      <c r="C680" s="99" t="s">
        <v>15985</v>
      </c>
      <c r="D680" s="100" t="s">
        <v>8</v>
      </c>
      <c r="E680" s="432">
        <v>23</v>
      </c>
      <c r="F680" s="102">
        <f>VLOOKUP(B680,'COMP ANL'!A:I,9,0)</f>
        <v>394.03</v>
      </c>
      <c r="G680" s="146">
        <f t="shared" si="264"/>
        <v>0.2026</v>
      </c>
      <c r="H680" s="102">
        <f t="shared" si="265"/>
        <v>473.86047799999994</v>
      </c>
      <c r="I680" s="102">
        <f t="shared" si="266"/>
        <v>10898.79</v>
      </c>
      <c r="J680" s="102"/>
    </row>
    <row r="681" spans="1:10" s="364" customFormat="1" x14ac:dyDescent="0.25">
      <c r="A681" s="444" t="s">
        <v>15986</v>
      </c>
      <c r="B681" s="445" t="s">
        <v>0</v>
      </c>
      <c r="C681" s="446" t="s">
        <v>15987</v>
      </c>
      <c r="D681" s="447"/>
      <c r="E681" s="448"/>
      <c r="F681" s="449" t="s">
        <v>0</v>
      </c>
      <c r="G681" s="450"/>
      <c r="H681" s="449"/>
      <c r="I681" s="449"/>
      <c r="J681" s="451"/>
    </row>
    <row r="682" spans="1:10" s="364" customFormat="1" ht="30" x14ac:dyDescent="0.25">
      <c r="A682" s="440" t="s">
        <v>15988</v>
      </c>
      <c r="B682" s="441">
        <v>99635</v>
      </c>
      <c r="C682" s="135" t="s">
        <v>485</v>
      </c>
      <c r="D682" s="136" t="s">
        <v>8</v>
      </c>
      <c r="E682" s="442">
        <v>18</v>
      </c>
      <c r="F682" s="138">
        <f>VLOOKUP(B682,'COMP ANL'!A:I,9,0)</f>
        <v>283.7</v>
      </c>
      <c r="G682" s="443">
        <f t="shared" ref="G682:G683" si="267">$J$1</f>
        <v>0.2026</v>
      </c>
      <c r="H682" s="138">
        <f t="shared" ref="H682:H683" si="268">F682*(1+G682)</f>
        <v>341.17761999999993</v>
      </c>
      <c r="I682" s="138">
        <f t="shared" ref="I682:I683" si="269">ROUND((H682*E682),2)</f>
        <v>6141.2</v>
      </c>
      <c r="J682" s="138"/>
    </row>
    <row r="683" spans="1:10" s="364" customFormat="1" ht="30" x14ac:dyDescent="0.25">
      <c r="A683" s="346" t="s">
        <v>15989</v>
      </c>
      <c r="B683" s="431" t="s">
        <v>11725</v>
      </c>
      <c r="C683" s="99" t="s">
        <v>15990</v>
      </c>
      <c r="D683" s="100" t="s">
        <v>8</v>
      </c>
      <c r="E683" s="432">
        <v>4</v>
      </c>
      <c r="F683" s="102">
        <f>VLOOKUP(B683,'COMP ANL'!A:I,9,0)</f>
        <v>420.66999999999996</v>
      </c>
      <c r="G683" s="146">
        <f t="shared" si="267"/>
        <v>0.2026</v>
      </c>
      <c r="H683" s="102">
        <f t="shared" si="268"/>
        <v>505.89774199999988</v>
      </c>
      <c r="I683" s="102">
        <f t="shared" si="269"/>
        <v>2023.59</v>
      </c>
      <c r="J683" s="102"/>
    </row>
    <row r="684" spans="1:10" s="364" customFormat="1" x14ac:dyDescent="0.25">
      <c r="A684" s="444" t="s">
        <v>15991</v>
      </c>
      <c r="B684" s="445" t="s">
        <v>0</v>
      </c>
      <c r="C684" s="446" t="s">
        <v>15992</v>
      </c>
      <c r="D684" s="447"/>
      <c r="E684" s="448"/>
      <c r="F684" s="449" t="s">
        <v>0</v>
      </c>
      <c r="G684" s="450"/>
      <c r="H684" s="449"/>
      <c r="I684" s="449"/>
      <c r="J684" s="451"/>
    </row>
    <row r="685" spans="1:10" s="364" customFormat="1" ht="30" x14ac:dyDescent="0.25">
      <c r="A685" s="440" t="s">
        <v>15993</v>
      </c>
      <c r="B685" s="441">
        <v>99629</v>
      </c>
      <c r="C685" s="135" t="s">
        <v>762</v>
      </c>
      <c r="D685" s="136" t="s">
        <v>8</v>
      </c>
      <c r="E685" s="442">
        <v>1</v>
      </c>
      <c r="F685" s="138">
        <f>VLOOKUP(B685,'COMP ANL'!A:I,9,0)</f>
        <v>72.070000000000007</v>
      </c>
      <c r="G685" s="443">
        <f t="shared" ref="G685:G686" si="270">$J$1</f>
        <v>0.2026</v>
      </c>
      <c r="H685" s="138">
        <f t="shared" ref="H685:H686" si="271">F685*(1+G685)</f>
        <v>86.671381999999994</v>
      </c>
      <c r="I685" s="138">
        <f t="shared" ref="I685:I686" si="272">ROUND((H685*E685),2)</f>
        <v>86.67</v>
      </c>
      <c r="J685" s="138"/>
    </row>
    <row r="686" spans="1:10" s="364" customFormat="1" ht="30" x14ac:dyDescent="0.25">
      <c r="A686" s="346" t="s">
        <v>15994</v>
      </c>
      <c r="B686" s="431">
        <v>99630</v>
      </c>
      <c r="C686" s="99" t="s">
        <v>486</v>
      </c>
      <c r="D686" s="100" t="s">
        <v>8</v>
      </c>
      <c r="E686" s="432">
        <v>2</v>
      </c>
      <c r="F686" s="102">
        <f>VLOOKUP(B686,'COMP ANL'!A:I,9,0)</f>
        <v>107.24000000000001</v>
      </c>
      <c r="G686" s="146">
        <f t="shared" si="270"/>
        <v>0.2026</v>
      </c>
      <c r="H686" s="102">
        <f t="shared" si="271"/>
        <v>128.966824</v>
      </c>
      <c r="I686" s="102">
        <f t="shared" si="272"/>
        <v>257.93</v>
      </c>
      <c r="J686" s="102"/>
    </row>
    <row r="687" spans="1:10" s="364" customFormat="1" x14ac:dyDescent="0.25">
      <c r="A687" s="444" t="s">
        <v>15995</v>
      </c>
      <c r="B687" s="445" t="s">
        <v>0</v>
      </c>
      <c r="C687" s="446" t="s">
        <v>15996</v>
      </c>
      <c r="D687" s="447"/>
      <c r="E687" s="448"/>
      <c r="F687" s="449" t="s">
        <v>0</v>
      </c>
      <c r="G687" s="450"/>
      <c r="H687" s="449"/>
      <c r="I687" s="449"/>
      <c r="J687" s="451"/>
    </row>
    <row r="688" spans="1:10" s="364" customFormat="1" ht="60" x14ac:dyDescent="0.25">
      <c r="A688" s="440" t="s">
        <v>15997</v>
      </c>
      <c r="B688" s="441">
        <v>94489</v>
      </c>
      <c r="C688" s="135" t="s">
        <v>15998</v>
      </c>
      <c r="D688" s="136" t="s">
        <v>8</v>
      </c>
      <c r="E688" s="442">
        <v>1</v>
      </c>
      <c r="F688" s="138">
        <f>VLOOKUP(B688,'COMP ANL'!A:I,9,0)</f>
        <v>38.04</v>
      </c>
      <c r="G688" s="443">
        <f t="shared" ref="G688:G689" si="273">$J$1</f>
        <v>0.2026</v>
      </c>
      <c r="H688" s="138">
        <f t="shared" ref="H688:H689" si="274">F688*(1+G688)</f>
        <v>45.746903999999994</v>
      </c>
      <c r="I688" s="138">
        <f t="shared" ref="I688:I689" si="275">ROUND((H688*E688),2)</f>
        <v>45.75</v>
      </c>
      <c r="J688" s="138"/>
    </row>
    <row r="689" spans="1:10" s="364" customFormat="1" ht="60" x14ac:dyDescent="0.25">
      <c r="A689" s="346" t="s">
        <v>15999</v>
      </c>
      <c r="B689" s="431">
        <v>95251</v>
      </c>
      <c r="C689" s="99" t="s">
        <v>16000</v>
      </c>
      <c r="D689" s="100" t="s">
        <v>8</v>
      </c>
      <c r="E689" s="432">
        <v>2</v>
      </c>
      <c r="F689" s="102">
        <f>VLOOKUP(B689,'COMP ANL'!A:I,9,0)</f>
        <v>103.19</v>
      </c>
      <c r="G689" s="146">
        <f t="shared" si="273"/>
        <v>0.2026</v>
      </c>
      <c r="H689" s="102">
        <f t="shared" si="274"/>
        <v>124.09629399999999</v>
      </c>
      <c r="I689" s="102">
        <f t="shared" si="275"/>
        <v>248.19</v>
      </c>
      <c r="J689" s="102"/>
    </row>
    <row r="690" spans="1:10" s="364" customFormat="1" x14ac:dyDescent="0.25">
      <c r="A690" s="452" t="s">
        <v>16005</v>
      </c>
      <c r="B690" s="453" t="s">
        <v>0</v>
      </c>
      <c r="C690" s="454" t="s">
        <v>16006</v>
      </c>
      <c r="D690" s="455"/>
      <c r="E690" s="456"/>
      <c r="F690" s="457" t="s">
        <v>0</v>
      </c>
      <c r="G690" s="458"/>
      <c r="H690" s="457"/>
      <c r="I690" s="457"/>
      <c r="J690" s="365"/>
    </row>
    <row r="691" spans="1:10" s="364" customFormat="1" x14ac:dyDescent="0.25">
      <c r="A691" s="389" t="s">
        <v>16007</v>
      </c>
      <c r="B691" s="387" t="s">
        <v>0</v>
      </c>
      <c r="C691" s="368" t="s">
        <v>16008</v>
      </c>
      <c r="D691" s="369"/>
      <c r="E691" s="386"/>
      <c r="F691" s="371" t="s">
        <v>0</v>
      </c>
      <c r="G691" s="388"/>
      <c r="H691" s="371"/>
      <c r="I691" s="371"/>
      <c r="J691" s="375"/>
    </row>
    <row r="692" spans="1:10" s="364" customFormat="1" x14ac:dyDescent="0.25">
      <c r="A692" s="390" t="s">
        <v>16009</v>
      </c>
      <c r="B692" s="403" t="s">
        <v>0</v>
      </c>
      <c r="C692" s="391" t="s">
        <v>15847</v>
      </c>
      <c r="D692" s="392"/>
      <c r="E692" s="393"/>
      <c r="F692" s="404" t="s">
        <v>0</v>
      </c>
      <c r="G692" s="405"/>
      <c r="H692" s="404"/>
      <c r="I692" s="404"/>
      <c r="J692" s="366"/>
    </row>
    <row r="693" spans="1:10" s="364" customFormat="1" ht="45" x14ac:dyDescent="0.25">
      <c r="A693" s="440" t="s">
        <v>16010</v>
      </c>
      <c r="B693" s="441">
        <v>89578</v>
      </c>
      <c r="C693" s="135" t="s">
        <v>494</v>
      </c>
      <c r="D693" s="136" t="s">
        <v>51</v>
      </c>
      <c r="E693" s="442">
        <v>255.1</v>
      </c>
      <c r="F693" s="138">
        <f>VLOOKUP(B693,'COMP ANL'!A:I,9,0)</f>
        <v>41.04</v>
      </c>
      <c r="G693" s="443">
        <f t="shared" ref="G693:G697" si="276">$J$1</f>
        <v>0.2026</v>
      </c>
      <c r="H693" s="138">
        <f t="shared" ref="H693:H697" si="277">F693*(1+G693)</f>
        <v>49.354703999999991</v>
      </c>
      <c r="I693" s="138">
        <f t="shared" ref="I693:I697" si="278">ROUND((H693*E693),2)</f>
        <v>12590.38</v>
      </c>
      <c r="J693" s="138"/>
    </row>
    <row r="694" spans="1:10" s="364" customFormat="1" ht="45" x14ac:dyDescent="0.25">
      <c r="A694" s="140" t="s">
        <v>16011</v>
      </c>
      <c r="B694" s="344">
        <v>89580</v>
      </c>
      <c r="C694" s="104" t="s">
        <v>495</v>
      </c>
      <c r="D694" s="105" t="s">
        <v>51</v>
      </c>
      <c r="E694" s="345">
        <v>33.299999999999997</v>
      </c>
      <c r="F694" s="107">
        <f>VLOOKUP(B694,'COMP ANL'!A:I,9,0)</f>
        <v>80.84</v>
      </c>
      <c r="G694" s="314">
        <f t="shared" si="276"/>
        <v>0.2026</v>
      </c>
      <c r="H694" s="107">
        <f t="shared" si="277"/>
        <v>97.218183999999994</v>
      </c>
      <c r="I694" s="107">
        <f t="shared" si="278"/>
        <v>3237.37</v>
      </c>
      <c r="J694" s="107"/>
    </row>
    <row r="695" spans="1:10" s="364" customFormat="1" ht="30" x14ac:dyDescent="0.25">
      <c r="A695" s="140" t="s">
        <v>16012</v>
      </c>
      <c r="B695" s="344" t="s">
        <v>496</v>
      </c>
      <c r="C695" s="104" t="s">
        <v>16013</v>
      </c>
      <c r="D695" s="105" t="s">
        <v>51</v>
      </c>
      <c r="E695" s="345">
        <v>34.700000000000003</v>
      </c>
      <c r="F695" s="107">
        <f>VLOOKUP(B695,'COMP ANL'!A:I,9,0)</f>
        <v>85.799999999999983</v>
      </c>
      <c r="G695" s="314">
        <f t="shared" si="276"/>
        <v>0.2026</v>
      </c>
      <c r="H695" s="107">
        <f t="shared" si="277"/>
        <v>103.18307999999998</v>
      </c>
      <c r="I695" s="107">
        <f t="shared" si="278"/>
        <v>3580.45</v>
      </c>
      <c r="J695" s="107"/>
    </row>
    <row r="696" spans="1:10" s="364" customFormat="1" ht="30" x14ac:dyDescent="0.25">
      <c r="A696" s="140" t="s">
        <v>16014</v>
      </c>
      <c r="B696" s="344" t="s">
        <v>497</v>
      </c>
      <c r="C696" s="104" t="s">
        <v>16015</v>
      </c>
      <c r="D696" s="105" t="s">
        <v>51</v>
      </c>
      <c r="E696" s="345">
        <v>8.6999999999999993</v>
      </c>
      <c r="F696" s="107">
        <f>VLOOKUP(B696,'COMP ANL'!A:I,9,0)</f>
        <v>102.61999999999999</v>
      </c>
      <c r="G696" s="314">
        <f t="shared" si="276"/>
        <v>0.2026</v>
      </c>
      <c r="H696" s="107">
        <f t="shared" si="277"/>
        <v>123.41081199999998</v>
      </c>
      <c r="I696" s="107">
        <f t="shared" si="278"/>
        <v>1073.67</v>
      </c>
      <c r="J696" s="107"/>
    </row>
    <row r="697" spans="1:10" s="364" customFormat="1" ht="30" x14ac:dyDescent="0.25">
      <c r="A697" s="346" t="s">
        <v>16016</v>
      </c>
      <c r="B697" s="431" t="s">
        <v>498</v>
      </c>
      <c r="C697" s="99" t="s">
        <v>16017</v>
      </c>
      <c r="D697" s="100" t="s">
        <v>51</v>
      </c>
      <c r="E697" s="432">
        <v>3.5</v>
      </c>
      <c r="F697" s="102">
        <f>VLOOKUP(B697,'COMP ANL'!A:I,9,0)</f>
        <v>111.19999999999999</v>
      </c>
      <c r="G697" s="146">
        <f t="shared" si="276"/>
        <v>0.2026</v>
      </c>
      <c r="H697" s="102">
        <f t="shared" si="277"/>
        <v>133.72911999999997</v>
      </c>
      <c r="I697" s="102">
        <f t="shared" si="278"/>
        <v>468.05</v>
      </c>
      <c r="J697" s="102"/>
    </row>
    <row r="698" spans="1:10" s="364" customFormat="1" x14ac:dyDescent="0.25">
      <c r="A698" s="444" t="s">
        <v>16018</v>
      </c>
      <c r="B698" s="445" t="s">
        <v>0</v>
      </c>
      <c r="C698" s="446" t="s">
        <v>15859</v>
      </c>
      <c r="D698" s="447"/>
      <c r="E698" s="448"/>
      <c r="F698" s="449" t="s">
        <v>0</v>
      </c>
      <c r="G698" s="450"/>
      <c r="H698" s="449"/>
      <c r="I698" s="449"/>
      <c r="J698" s="451"/>
    </row>
    <row r="699" spans="1:10" s="364" customFormat="1" ht="45" x14ac:dyDescent="0.25">
      <c r="A699" s="440" t="s">
        <v>16019</v>
      </c>
      <c r="B699" s="441">
        <v>89529</v>
      </c>
      <c r="C699" s="135" t="s">
        <v>499</v>
      </c>
      <c r="D699" s="136" t="s">
        <v>8</v>
      </c>
      <c r="E699" s="442">
        <v>102</v>
      </c>
      <c r="F699" s="138">
        <f>VLOOKUP(B699,'COMP ANL'!A:I,9,0)</f>
        <v>40.1</v>
      </c>
      <c r="G699" s="443">
        <f t="shared" ref="G699:G700" si="279">$J$1</f>
        <v>0.2026</v>
      </c>
      <c r="H699" s="138">
        <f t="shared" ref="H699:H700" si="280">F699*(1+G699)</f>
        <v>48.224259999999994</v>
      </c>
      <c r="I699" s="138">
        <f t="shared" ref="I699:I700" si="281">ROUND((H699*E699),2)</f>
        <v>4918.87</v>
      </c>
      <c r="J699" s="138"/>
    </row>
    <row r="700" spans="1:10" s="364" customFormat="1" ht="45" x14ac:dyDescent="0.25">
      <c r="A700" s="346" t="s">
        <v>16020</v>
      </c>
      <c r="B700" s="431">
        <v>89531</v>
      </c>
      <c r="C700" s="99" t="s">
        <v>3640</v>
      </c>
      <c r="D700" s="100" t="s">
        <v>8</v>
      </c>
      <c r="E700" s="432">
        <v>1</v>
      </c>
      <c r="F700" s="102">
        <f>VLOOKUP(B700,'COMP ANL'!A:I,9,0)</f>
        <v>32.49</v>
      </c>
      <c r="G700" s="146">
        <f t="shared" si="279"/>
        <v>0.2026</v>
      </c>
      <c r="H700" s="102">
        <f t="shared" si="280"/>
        <v>39.072474</v>
      </c>
      <c r="I700" s="102">
        <f t="shared" si="281"/>
        <v>39.07</v>
      </c>
      <c r="J700" s="102"/>
    </row>
    <row r="701" spans="1:10" s="364" customFormat="1" x14ac:dyDescent="0.25">
      <c r="A701" s="444" t="s">
        <v>16021</v>
      </c>
      <c r="B701" s="445" t="s">
        <v>0</v>
      </c>
      <c r="C701" s="446" t="s">
        <v>16022</v>
      </c>
      <c r="D701" s="447"/>
      <c r="E701" s="448"/>
      <c r="F701" s="449" t="s">
        <v>0</v>
      </c>
      <c r="G701" s="450"/>
      <c r="H701" s="449"/>
      <c r="I701" s="449"/>
      <c r="J701" s="451"/>
    </row>
    <row r="702" spans="1:10" s="364" customFormat="1" x14ac:dyDescent="0.25">
      <c r="A702" s="433" t="s">
        <v>16023</v>
      </c>
      <c r="B702" s="434" t="s">
        <v>500</v>
      </c>
      <c r="C702" s="435" t="s">
        <v>16024</v>
      </c>
      <c r="D702" s="436" t="s">
        <v>8</v>
      </c>
      <c r="E702" s="437">
        <v>26</v>
      </c>
      <c r="F702" s="438">
        <f>VLOOKUP(B702,'COMP ANL'!A:I,9,0)</f>
        <v>46.08</v>
      </c>
      <c r="G702" s="439">
        <f>$J$1</f>
        <v>0.2026</v>
      </c>
      <c r="H702" s="438">
        <f>F702*(1+G702)</f>
        <v>55.415807999999991</v>
      </c>
      <c r="I702" s="438">
        <f>ROUND((H702*E702),2)</f>
        <v>1440.81</v>
      </c>
      <c r="J702" s="438"/>
    </row>
    <row r="703" spans="1:10" s="364" customFormat="1" x14ac:dyDescent="0.25">
      <c r="A703" s="452" t="s">
        <v>16025</v>
      </c>
      <c r="B703" s="453" t="s">
        <v>0</v>
      </c>
      <c r="C703" s="454" t="s">
        <v>16026</v>
      </c>
      <c r="D703" s="455"/>
      <c r="E703" s="456"/>
      <c r="F703" s="457" t="s">
        <v>0</v>
      </c>
      <c r="G703" s="458"/>
      <c r="H703" s="457"/>
      <c r="I703" s="457"/>
      <c r="J703" s="365"/>
    </row>
    <row r="704" spans="1:10" s="364" customFormat="1" x14ac:dyDescent="0.25">
      <c r="A704" s="390" t="s">
        <v>16027</v>
      </c>
      <c r="B704" s="403" t="s">
        <v>0</v>
      </c>
      <c r="C704" s="391" t="s">
        <v>16028</v>
      </c>
      <c r="D704" s="392"/>
      <c r="E704" s="393"/>
      <c r="F704" s="404" t="s">
        <v>0</v>
      </c>
      <c r="G704" s="405"/>
      <c r="H704" s="404"/>
      <c r="I704" s="404"/>
      <c r="J704" s="366"/>
    </row>
    <row r="705" spans="1:10" s="364" customFormat="1" ht="30" x14ac:dyDescent="0.25">
      <c r="A705" s="433" t="s">
        <v>16029</v>
      </c>
      <c r="B705" s="434" t="s">
        <v>501</v>
      </c>
      <c r="C705" s="435" t="s">
        <v>16030</v>
      </c>
      <c r="D705" s="436" t="s">
        <v>4</v>
      </c>
      <c r="E705" s="437">
        <v>123.4</v>
      </c>
      <c r="F705" s="438">
        <f>VLOOKUP(B705,'COMP ANL'!A:I,9,0)</f>
        <v>197.25</v>
      </c>
      <c r="G705" s="439">
        <f>$J$1</f>
        <v>0.2026</v>
      </c>
      <c r="H705" s="438">
        <f>F705*(1+G705)</f>
        <v>237.21284999999997</v>
      </c>
      <c r="I705" s="438">
        <f>ROUND((H705*E705),2)</f>
        <v>29272.07</v>
      </c>
      <c r="J705" s="438"/>
    </row>
    <row r="706" spans="1:10" s="364" customFormat="1" x14ac:dyDescent="0.25">
      <c r="A706" s="452" t="s">
        <v>16031</v>
      </c>
      <c r="B706" s="453" t="s">
        <v>0</v>
      </c>
      <c r="C706" s="454" t="s">
        <v>16032</v>
      </c>
      <c r="D706" s="455"/>
      <c r="E706" s="456"/>
      <c r="F706" s="457" t="s">
        <v>0</v>
      </c>
      <c r="G706" s="458"/>
      <c r="H706" s="457"/>
      <c r="I706" s="457"/>
      <c r="J706" s="365"/>
    </row>
    <row r="707" spans="1:10" s="364" customFormat="1" x14ac:dyDescent="0.25">
      <c r="A707" s="390" t="s">
        <v>16033</v>
      </c>
      <c r="B707" s="403" t="s">
        <v>0</v>
      </c>
      <c r="C707" s="391" t="s">
        <v>16002</v>
      </c>
      <c r="D707" s="392"/>
      <c r="E707" s="393"/>
      <c r="F707" s="404" t="s">
        <v>0</v>
      </c>
      <c r="G707" s="405"/>
      <c r="H707" s="404"/>
      <c r="I707" s="404"/>
      <c r="J707" s="366"/>
    </row>
    <row r="708" spans="1:10" s="364" customFormat="1" ht="30" x14ac:dyDescent="0.25">
      <c r="A708" s="433" t="s">
        <v>16034</v>
      </c>
      <c r="B708" s="434" t="s">
        <v>502</v>
      </c>
      <c r="C708" s="435" t="s">
        <v>16035</v>
      </c>
      <c r="D708" s="436" t="s">
        <v>8</v>
      </c>
      <c r="E708" s="437">
        <v>2</v>
      </c>
      <c r="F708" s="438">
        <f>VLOOKUP(B708,'COMP ANL'!A:I,9,0)</f>
        <v>4567.16</v>
      </c>
      <c r="G708" s="439">
        <f>$J$1</f>
        <v>0.2026</v>
      </c>
      <c r="H708" s="438">
        <f>F708*(1+G708)</f>
        <v>5492.4666159999997</v>
      </c>
      <c r="I708" s="438">
        <f>ROUND((H708*E708),2)</f>
        <v>10984.93</v>
      </c>
      <c r="J708" s="438"/>
    </row>
    <row r="709" spans="1:10" s="364" customFormat="1" x14ac:dyDescent="0.25">
      <c r="A709" s="452" t="s">
        <v>16036</v>
      </c>
      <c r="B709" s="453" t="s">
        <v>0</v>
      </c>
      <c r="C709" s="454" t="s">
        <v>16037</v>
      </c>
      <c r="D709" s="455"/>
      <c r="E709" s="456"/>
      <c r="F709" s="457" t="s">
        <v>0</v>
      </c>
      <c r="G709" s="458"/>
      <c r="H709" s="457"/>
      <c r="I709" s="457"/>
      <c r="J709" s="365"/>
    </row>
    <row r="710" spans="1:10" s="364" customFormat="1" x14ac:dyDescent="0.25">
      <c r="A710" s="389" t="s">
        <v>16038</v>
      </c>
      <c r="B710" s="387" t="s">
        <v>0</v>
      </c>
      <c r="C710" s="368" t="s">
        <v>16008</v>
      </c>
      <c r="D710" s="369"/>
      <c r="E710" s="386"/>
      <c r="F710" s="371" t="s">
        <v>0</v>
      </c>
      <c r="G710" s="388"/>
      <c r="H710" s="371"/>
      <c r="I710" s="371"/>
      <c r="J710" s="375"/>
    </row>
    <row r="711" spans="1:10" s="364" customFormat="1" x14ac:dyDescent="0.25">
      <c r="A711" s="390" t="s">
        <v>16039</v>
      </c>
      <c r="B711" s="403" t="s">
        <v>0</v>
      </c>
      <c r="C711" s="391" t="s">
        <v>16040</v>
      </c>
      <c r="D711" s="392"/>
      <c r="E711" s="393"/>
      <c r="F711" s="404" t="s">
        <v>0</v>
      </c>
      <c r="G711" s="405"/>
      <c r="H711" s="404"/>
      <c r="I711" s="404"/>
      <c r="J711" s="366"/>
    </row>
    <row r="712" spans="1:10" s="364" customFormat="1" ht="45" x14ac:dyDescent="0.25">
      <c r="A712" s="440" t="s">
        <v>16041</v>
      </c>
      <c r="B712" s="441">
        <v>89711</v>
      </c>
      <c r="C712" s="135" t="s">
        <v>503</v>
      </c>
      <c r="D712" s="136" t="s">
        <v>51</v>
      </c>
      <c r="E712" s="442">
        <v>99.13</v>
      </c>
      <c r="F712" s="138">
        <f>VLOOKUP(B712,'COMP ANL'!A:I,9,0)</f>
        <v>17.93</v>
      </c>
      <c r="G712" s="443">
        <f t="shared" ref="G712:G715" si="282">$J$1</f>
        <v>0.2026</v>
      </c>
      <c r="H712" s="138">
        <f t="shared" ref="H712:H715" si="283">F712*(1+G712)</f>
        <v>21.562617999999997</v>
      </c>
      <c r="I712" s="138">
        <f t="shared" ref="I712:I715" si="284">ROUND((H712*E712),2)</f>
        <v>2137.5</v>
      </c>
      <c r="J712" s="138"/>
    </row>
    <row r="713" spans="1:10" s="364" customFormat="1" ht="45" x14ac:dyDescent="0.25">
      <c r="A713" s="140" t="s">
        <v>16042</v>
      </c>
      <c r="B713" s="344">
        <v>89712</v>
      </c>
      <c r="C713" s="104" t="s">
        <v>504</v>
      </c>
      <c r="D713" s="105" t="s">
        <v>51</v>
      </c>
      <c r="E713" s="345">
        <v>373.87</v>
      </c>
      <c r="F713" s="107">
        <f>VLOOKUP(B713,'COMP ANL'!A:I,9,0)</f>
        <v>26.950000000000003</v>
      </c>
      <c r="G713" s="314">
        <f t="shared" si="282"/>
        <v>0.2026</v>
      </c>
      <c r="H713" s="107">
        <f t="shared" si="283"/>
        <v>32.410069999999997</v>
      </c>
      <c r="I713" s="107">
        <f t="shared" si="284"/>
        <v>12117.15</v>
      </c>
      <c r="J713" s="107"/>
    </row>
    <row r="714" spans="1:10" s="364" customFormat="1" ht="45" x14ac:dyDescent="0.25">
      <c r="A714" s="140" t="s">
        <v>16043</v>
      </c>
      <c r="B714" s="344">
        <v>89713</v>
      </c>
      <c r="C714" s="104" t="s">
        <v>505</v>
      </c>
      <c r="D714" s="105" t="s">
        <v>51</v>
      </c>
      <c r="E714" s="345">
        <v>31.36</v>
      </c>
      <c r="F714" s="107">
        <f>VLOOKUP(B714,'COMP ANL'!A:I,9,0)</f>
        <v>41.15</v>
      </c>
      <c r="G714" s="314">
        <f t="shared" si="282"/>
        <v>0.2026</v>
      </c>
      <c r="H714" s="107">
        <f t="shared" si="283"/>
        <v>49.486989999999992</v>
      </c>
      <c r="I714" s="107">
        <f t="shared" si="284"/>
        <v>1551.91</v>
      </c>
      <c r="J714" s="107"/>
    </row>
    <row r="715" spans="1:10" s="364" customFormat="1" ht="45" x14ac:dyDescent="0.25">
      <c r="A715" s="346" t="s">
        <v>16044</v>
      </c>
      <c r="B715" s="431">
        <v>89714</v>
      </c>
      <c r="C715" s="99" t="s">
        <v>506</v>
      </c>
      <c r="D715" s="100" t="s">
        <v>51</v>
      </c>
      <c r="E715" s="432">
        <v>417</v>
      </c>
      <c r="F715" s="102">
        <f>VLOOKUP(B715,'COMP ANL'!A:I,9,0)</f>
        <v>52.800000000000004</v>
      </c>
      <c r="G715" s="146">
        <f t="shared" si="282"/>
        <v>0.2026</v>
      </c>
      <c r="H715" s="102">
        <f t="shared" si="283"/>
        <v>63.497279999999996</v>
      </c>
      <c r="I715" s="102">
        <f t="shared" si="284"/>
        <v>26478.37</v>
      </c>
      <c r="J715" s="102"/>
    </row>
    <row r="716" spans="1:10" s="364" customFormat="1" x14ac:dyDescent="0.25">
      <c r="A716" s="444" t="s">
        <v>16045</v>
      </c>
      <c r="B716" s="445" t="s">
        <v>0</v>
      </c>
      <c r="C716" s="446" t="s">
        <v>16046</v>
      </c>
      <c r="D716" s="447"/>
      <c r="E716" s="448"/>
      <c r="F716" s="449" t="s">
        <v>0</v>
      </c>
      <c r="G716" s="450"/>
      <c r="H716" s="449"/>
      <c r="I716" s="449"/>
      <c r="J716" s="451"/>
    </row>
    <row r="717" spans="1:10" s="364" customFormat="1" x14ac:dyDescent="0.25">
      <c r="A717" s="440" t="s">
        <v>16047</v>
      </c>
      <c r="B717" s="441" t="s">
        <v>507</v>
      </c>
      <c r="C717" s="135" t="s">
        <v>16048</v>
      </c>
      <c r="D717" s="136" t="s">
        <v>8</v>
      </c>
      <c r="E717" s="442">
        <v>23</v>
      </c>
      <c r="F717" s="138">
        <f>VLOOKUP(B717,'COMP ANL'!A:I,9,0)</f>
        <v>6.55</v>
      </c>
      <c r="G717" s="443">
        <f t="shared" ref="G717:G718" si="285">$J$1</f>
        <v>0.2026</v>
      </c>
      <c r="H717" s="138">
        <f t="shared" ref="H717:H718" si="286">F717*(1+G717)</f>
        <v>7.8770299999999986</v>
      </c>
      <c r="I717" s="138">
        <f t="shared" ref="I717:I718" si="287">ROUND((H717*E717),2)</f>
        <v>181.17</v>
      </c>
      <c r="J717" s="138"/>
    </row>
    <row r="718" spans="1:10" s="364" customFormat="1" ht="30" x14ac:dyDescent="0.25">
      <c r="A718" s="346" t="s">
        <v>16049</v>
      </c>
      <c r="B718" s="431" t="s">
        <v>508</v>
      </c>
      <c r="C718" s="99" t="s">
        <v>16050</v>
      </c>
      <c r="D718" s="100" t="s">
        <v>8</v>
      </c>
      <c r="E718" s="432">
        <v>4</v>
      </c>
      <c r="F718" s="102">
        <f>VLOOKUP(B718,'COMP ANL'!A:I,9,0)</f>
        <v>7.67</v>
      </c>
      <c r="G718" s="146">
        <f t="shared" si="285"/>
        <v>0.2026</v>
      </c>
      <c r="H718" s="102">
        <f t="shared" si="286"/>
        <v>9.2239419999999992</v>
      </c>
      <c r="I718" s="102">
        <f t="shared" si="287"/>
        <v>36.9</v>
      </c>
      <c r="J718" s="102"/>
    </row>
    <row r="719" spans="1:10" s="364" customFormat="1" x14ac:dyDescent="0.25">
      <c r="A719" s="444" t="s">
        <v>16051</v>
      </c>
      <c r="B719" s="445" t="s">
        <v>0</v>
      </c>
      <c r="C719" s="446" t="s">
        <v>16052</v>
      </c>
      <c r="D719" s="447"/>
      <c r="E719" s="448"/>
      <c r="F719" s="449" t="s">
        <v>0</v>
      </c>
      <c r="G719" s="450"/>
      <c r="H719" s="449"/>
      <c r="I719" s="449"/>
      <c r="J719" s="451"/>
    </row>
    <row r="720" spans="1:10" s="364" customFormat="1" ht="45" x14ac:dyDescent="0.25">
      <c r="A720" s="440" t="s">
        <v>16053</v>
      </c>
      <c r="B720" s="441">
        <v>89728</v>
      </c>
      <c r="C720" s="135" t="s">
        <v>509</v>
      </c>
      <c r="D720" s="136" t="s">
        <v>8</v>
      </c>
      <c r="E720" s="442">
        <v>57</v>
      </c>
      <c r="F720" s="138">
        <f>VLOOKUP(B720,'COMP ANL'!A:I,9,0)</f>
        <v>10.049999999999997</v>
      </c>
      <c r="G720" s="443">
        <f t="shared" ref="G720:G726" si="288">$J$1</f>
        <v>0.2026</v>
      </c>
      <c r="H720" s="138">
        <f t="shared" ref="H720:H726" si="289">F720*(1+G720)</f>
        <v>12.086129999999995</v>
      </c>
      <c r="I720" s="138">
        <f t="shared" ref="I720:I726" si="290">ROUND((H720*E720),2)</f>
        <v>688.91</v>
      </c>
      <c r="J720" s="138"/>
    </row>
    <row r="721" spans="1:10" s="364" customFormat="1" ht="45" x14ac:dyDescent="0.25">
      <c r="A721" s="140" t="s">
        <v>16054</v>
      </c>
      <c r="B721" s="344">
        <v>89733</v>
      </c>
      <c r="C721" s="104" t="s">
        <v>510</v>
      </c>
      <c r="D721" s="105" t="s">
        <v>8</v>
      </c>
      <c r="E721" s="345">
        <v>24</v>
      </c>
      <c r="F721" s="107">
        <f>VLOOKUP(B721,'COMP ANL'!A:I,9,0)</f>
        <v>17.220000000000002</v>
      </c>
      <c r="G721" s="314">
        <f t="shared" si="288"/>
        <v>0.2026</v>
      </c>
      <c r="H721" s="107">
        <f t="shared" si="289"/>
        <v>20.708772</v>
      </c>
      <c r="I721" s="107">
        <f t="shared" si="290"/>
        <v>497.01</v>
      </c>
      <c r="J721" s="107"/>
    </row>
    <row r="722" spans="1:10" s="364" customFormat="1" ht="45" x14ac:dyDescent="0.25">
      <c r="A722" s="140" t="s">
        <v>16055</v>
      </c>
      <c r="B722" s="344">
        <v>89748</v>
      </c>
      <c r="C722" s="104" t="s">
        <v>511</v>
      </c>
      <c r="D722" s="105" t="s">
        <v>8</v>
      </c>
      <c r="E722" s="345">
        <v>23</v>
      </c>
      <c r="F722" s="107">
        <f>VLOOKUP(B722,'COMP ANL'!A:I,9,0)</f>
        <v>36.07</v>
      </c>
      <c r="G722" s="314">
        <f t="shared" si="288"/>
        <v>0.2026</v>
      </c>
      <c r="H722" s="107">
        <f t="shared" si="289"/>
        <v>43.377781999999996</v>
      </c>
      <c r="I722" s="107">
        <f t="shared" si="290"/>
        <v>997.69</v>
      </c>
      <c r="J722" s="107"/>
    </row>
    <row r="723" spans="1:10" s="364" customFormat="1" ht="30" x14ac:dyDescent="0.25">
      <c r="A723" s="140" t="s">
        <v>16056</v>
      </c>
      <c r="B723" s="344" t="s">
        <v>12017</v>
      </c>
      <c r="C723" s="104" t="s">
        <v>16057</v>
      </c>
      <c r="D723" s="105" t="s">
        <v>8</v>
      </c>
      <c r="E723" s="345">
        <v>25</v>
      </c>
      <c r="F723" s="107">
        <f>VLOOKUP(B723,'COMP ANL'!A:I,9,0)</f>
        <v>13.5</v>
      </c>
      <c r="G723" s="314">
        <f t="shared" si="288"/>
        <v>0.2026</v>
      </c>
      <c r="H723" s="107">
        <f t="shared" si="289"/>
        <v>16.235099999999999</v>
      </c>
      <c r="I723" s="107">
        <f t="shared" si="290"/>
        <v>405.88</v>
      </c>
      <c r="J723" s="107"/>
    </row>
    <row r="724" spans="1:10" s="364" customFormat="1" x14ac:dyDescent="0.25">
      <c r="A724" s="140" t="s">
        <v>16058</v>
      </c>
      <c r="B724" s="344" t="s">
        <v>512</v>
      </c>
      <c r="C724" s="104" t="s">
        <v>16059</v>
      </c>
      <c r="D724" s="105" t="s">
        <v>8</v>
      </c>
      <c r="E724" s="345">
        <v>44</v>
      </c>
      <c r="F724" s="107">
        <f>VLOOKUP(B724,'COMP ANL'!A:I,9,0)</f>
        <v>18.09</v>
      </c>
      <c r="G724" s="314">
        <f t="shared" si="288"/>
        <v>0.2026</v>
      </c>
      <c r="H724" s="107">
        <f t="shared" si="289"/>
        <v>21.755033999999998</v>
      </c>
      <c r="I724" s="107">
        <f t="shared" si="290"/>
        <v>957.22</v>
      </c>
      <c r="J724" s="107"/>
    </row>
    <row r="725" spans="1:10" s="364" customFormat="1" x14ac:dyDescent="0.25">
      <c r="A725" s="140" t="s">
        <v>16060</v>
      </c>
      <c r="B725" s="344" t="s">
        <v>513</v>
      </c>
      <c r="C725" s="104" t="s">
        <v>16061</v>
      </c>
      <c r="D725" s="105" t="s">
        <v>8</v>
      </c>
      <c r="E725" s="345">
        <v>8</v>
      </c>
      <c r="F725" s="107">
        <f>VLOOKUP(B725,'COMP ANL'!A:I,9,0)</f>
        <v>46.25</v>
      </c>
      <c r="G725" s="314">
        <f t="shared" si="288"/>
        <v>0.2026</v>
      </c>
      <c r="H725" s="107">
        <f t="shared" si="289"/>
        <v>55.620249999999992</v>
      </c>
      <c r="I725" s="107">
        <f t="shared" si="290"/>
        <v>444.96</v>
      </c>
      <c r="J725" s="107"/>
    </row>
    <row r="726" spans="1:10" s="364" customFormat="1" x14ac:dyDescent="0.25">
      <c r="A726" s="346" t="s">
        <v>16062</v>
      </c>
      <c r="B726" s="431" t="s">
        <v>12018</v>
      </c>
      <c r="C726" s="99" t="s">
        <v>16063</v>
      </c>
      <c r="D726" s="100" t="s">
        <v>8</v>
      </c>
      <c r="E726" s="432">
        <v>12</v>
      </c>
      <c r="F726" s="102">
        <f>VLOOKUP(B726,'COMP ANL'!A:I,9,0)</f>
        <v>35.380000000000003</v>
      </c>
      <c r="G726" s="146">
        <f t="shared" si="288"/>
        <v>0.2026</v>
      </c>
      <c r="H726" s="102">
        <f t="shared" si="289"/>
        <v>42.547987999999997</v>
      </c>
      <c r="I726" s="102">
        <f t="shared" si="290"/>
        <v>510.58</v>
      </c>
      <c r="J726" s="102"/>
    </row>
    <row r="727" spans="1:10" s="364" customFormat="1" x14ac:dyDescent="0.25">
      <c r="A727" s="444" t="s">
        <v>16064</v>
      </c>
      <c r="B727" s="445" t="s">
        <v>0</v>
      </c>
      <c r="C727" s="446" t="s">
        <v>15859</v>
      </c>
      <c r="D727" s="447"/>
      <c r="E727" s="448"/>
      <c r="F727" s="449" t="s">
        <v>0</v>
      </c>
      <c r="G727" s="450"/>
      <c r="H727" s="449"/>
      <c r="I727" s="449"/>
      <c r="J727" s="451"/>
    </row>
    <row r="728" spans="1:10" s="364" customFormat="1" ht="45" x14ac:dyDescent="0.25">
      <c r="A728" s="440" t="s">
        <v>16065</v>
      </c>
      <c r="B728" s="441">
        <v>89731</v>
      </c>
      <c r="C728" s="135" t="s">
        <v>515</v>
      </c>
      <c r="D728" s="136" t="s">
        <v>8</v>
      </c>
      <c r="E728" s="442">
        <v>100</v>
      </c>
      <c r="F728" s="138">
        <f>VLOOKUP(B728,'COMP ANL'!A:I,9,0)</f>
        <v>10.36</v>
      </c>
      <c r="G728" s="443">
        <f t="shared" ref="G728:G733" si="291">$J$1</f>
        <v>0.2026</v>
      </c>
      <c r="H728" s="138">
        <f t="shared" ref="H728:H733" si="292">F728*(1+G728)</f>
        <v>12.458935999999998</v>
      </c>
      <c r="I728" s="138">
        <f t="shared" ref="I728:I733" si="293">ROUND((H728*E728),2)</f>
        <v>1245.8900000000001</v>
      </c>
      <c r="J728" s="138"/>
    </row>
    <row r="729" spans="1:10" s="364" customFormat="1" ht="45" x14ac:dyDescent="0.25">
      <c r="A729" s="140" t="s">
        <v>16066</v>
      </c>
      <c r="B729" s="344">
        <v>89737</v>
      </c>
      <c r="C729" s="104" t="s">
        <v>516</v>
      </c>
      <c r="D729" s="105" t="s">
        <v>8</v>
      </c>
      <c r="E729" s="345">
        <v>4</v>
      </c>
      <c r="F729" s="107">
        <f>VLOOKUP(B729,'COMP ANL'!A:I,9,0)</f>
        <v>17.77</v>
      </c>
      <c r="G729" s="314">
        <f t="shared" si="291"/>
        <v>0.2026</v>
      </c>
      <c r="H729" s="107">
        <f t="shared" si="292"/>
        <v>21.370201999999999</v>
      </c>
      <c r="I729" s="107">
        <f t="shared" si="293"/>
        <v>85.48</v>
      </c>
      <c r="J729" s="107"/>
    </row>
    <row r="730" spans="1:10" s="364" customFormat="1" ht="45" x14ac:dyDescent="0.25">
      <c r="A730" s="140" t="s">
        <v>16067</v>
      </c>
      <c r="B730" s="344">
        <v>89726</v>
      </c>
      <c r="C730" s="104" t="s">
        <v>517</v>
      </c>
      <c r="D730" s="105" t="s">
        <v>8</v>
      </c>
      <c r="E730" s="345">
        <v>6</v>
      </c>
      <c r="F730" s="107">
        <f>VLOOKUP(B730,'COMP ANL'!A:I,9,0)</f>
        <v>6.98</v>
      </c>
      <c r="G730" s="314">
        <f t="shared" si="291"/>
        <v>0.2026</v>
      </c>
      <c r="H730" s="107">
        <f t="shared" si="292"/>
        <v>8.3941479999999995</v>
      </c>
      <c r="I730" s="107">
        <f t="shared" si="293"/>
        <v>50.36</v>
      </c>
      <c r="J730" s="107"/>
    </row>
    <row r="731" spans="1:10" s="364" customFormat="1" ht="45" x14ac:dyDescent="0.25">
      <c r="A731" s="140" t="s">
        <v>16068</v>
      </c>
      <c r="B731" s="344">
        <v>89732</v>
      </c>
      <c r="C731" s="104" t="s">
        <v>518</v>
      </c>
      <c r="D731" s="105" t="s">
        <v>8</v>
      </c>
      <c r="E731" s="345">
        <v>2</v>
      </c>
      <c r="F731" s="107">
        <f>VLOOKUP(B731,'COMP ANL'!A:I,9,0)</f>
        <v>10.940000000000001</v>
      </c>
      <c r="G731" s="314">
        <f t="shared" si="291"/>
        <v>0.2026</v>
      </c>
      <c r="H731" s="107">
        <f t="shared" si="292"/>
        <v>13.156444</v>
      </c>
      <c r="I731" s="107">
        <f t="shared" si="293"/>
        <v>26.31</v>
      </c>
      <c r="J731" s="107"/>
    </row>
    <row r="732" spans="1:10" s="364" customFormat="1" ht="45" x14ac:dyDescent="0.25">
      <c r="A732" s="140" t="s">
        <v>16069</v>
      </c>
      <c r="B732" s="344">
        <v>89746</v>
      </c>
      <c r="C732" s="104" t="s">
        <v>3807</v>
      </c>
      <c r="D732" s="105" t="s">
        <v>8</v>
      </c>
      <c r="E732" s="345">
        <v>2</v>
      </c>
      <c r="F732" s="107">
        <f>VLOOKUP(B732,'COMP ANL'!A:I,9,0)</f>
        <v>23.069999999999997</v>
      </c>
      <c r="G732" s="314">
        <f t="shared" si="291"/>
        <v>0.2026</v>
      </c>
      <c r="H732" s="107">
        <f t="shared" si="292"/>
        <v>27.743981999999992</v>
      </c>
      <c r="I732" s="107">
        <f t="shared" si="293"/>
        <v>55.49</v>
      </c>
      <c r="J732" s="107"/>
    </row>
    <row r="733" spans="1:10" s="364" customFormat="1" ht="30" x14ac:dyDescent="0.25">
      <c r="A733" s="346" t="s">
        <v>16070</v>
      </c>
      <c r="B733" s="431" t="s">
        <v>12019</v>
      </c>
      <c r="C733" s="99" t="s">
        <v>16071</v>
      </c>
      <c r="D733" s="100" t="s">
        <v>8</v>
      </c>
      <c r="E733" s="432">
        <v>42</v>
      </c>
      <c r="F733" s="102">
        <f>VLOOKUP(B733,'COMP ANL'!A:I,9,0)</f>
        <v>11.61</v>
      </c>
      <c r="G733" s="146">
        <f t="shared" si="291"/>
        <v>0.2026</v>
      </c>
      <c r="H733" s="102">
        <f t="shared" si="292"/>
        <v>13.962185999999997</v>
      </c>
      <c r="I733" s="102">
        <f t="shared" si="293"/>
        <v>586.41</v>
      </c>
      <c r="J733" s="102"/>
    </row>
    <row r="734" spans="1:10" s="364" customFormat="1" x14ac:dyDescent="0.25">
      <c r="A734" s="444" t="s">
        <v>16072</v>
      </c>
      <c r="B734" s="445" t="s">
        <v>0</v>
      </c>
      <c r="C734" s="446" t="s">
        <v>16073</v>
      </c>
      <c r="D734" s="447"/>
      <c r="E734" s="448"/>
      <c r="F734" s="449" t="s">
        <v>0</v>
      </c>
      <c r="G734" s="450"/>
      <c r="H734" s="449"/>
      <c r="I734" s="449"/>
      <c r="J734" s="451"/>
    </row>
    <row r="735" spans="1:10" s="364" customFormat="1" ht="45" x14ac:dyDescent="0.25">
      <c r="A735" s="440" t="s">
        <v>16074</v>
      </c>
      <c r="B735" s="441">
        <v>89783</v>
      </c>
      <c r="C735" s="135" t="s">
        <v>519</v>
      </c>
      <c r="D735" s="136" t="s">
        <v>8</v>
      </c>
      <c r="E735" s="442">
        <v>1</v>
      </c>
      <c r="F735" s="138">
        <f>VLOOKUP(B735,'COMP ANL'!A:I,9,0)</f>
        <v>11.509999999999998</v>
      </c>
      <c r="G735" s="443">
        <f t="shared" ref="G735:G740" si="294">$J$1</f>
        <v>0.2026</v>
      </c>
      <c r="H735" s="138">
        <f t="shared" ref="H735:H740" si="295">F735*(1+G735)</f>
        <v>13.841925999999996</v>
      </c>
      <c r="I735" s="138">
        <f t="shared" ref="I735:I740" si="296">ROUND((H735*E735),2)</f>
        <v>13.84</v>
      </c>
      <c r="J735" s="138"/>
    </row>
    <row r="736" spans="1:10" s="364" customFormat="1" ht="45" x14ac:dyDescent="0.25">
      <c r="A736" s="140" t="s">
        <v>16075</v>
      </c>
      <c r="B736" s="344">
        <v>89785</v>
      </c>
      <c r="C736" s="104" t="s">
        <v>520</v>
      </c>
      <c r="D736" s="105" t="s">
        <v>8</v>
      </c>
      <c r="E736" s="345">
        <v>6</v>
      </c>
      <c r="F736" s="107">
        <f>VLOOKUP(B736,'COMP ANL'!A:I,9,0)</f>
        <v>20.580000000000002</v>
      </c>
      <c r="G736" s="314">
        <f t="shared" si="294"/>
        <v>0.2026</v>
      </c>
      <c r="H736" s="107">
        <f t="shared" si="295"/>
        <v>24.749507999999999</v>
      </c>
      <c r="I736" s="107">
        <f t="shared" si="296"/>
        <v>148.5</v>
      </c>
      <c r="J736" s="107"/>
    </row>
    <row r="737" spans="1:10" s="364" customFormat="1" x14ac:dyDescent="0.25">
      <c r="A737" s="140" t="s">
        <v>16076</v>
      </c>
      <c r="B737" s="344" t="s">
        <v>521</v>
      </c>
      <c r="C737" s="104" t="s">
        <v>16077</v>
      </c>
      <c r="D737" s="105" t="s">
        <v>8</v>
      </c>
      <c r="E737" s="345">
        <v>7</v>
      </c>
      <c r="F737" s="107">
        <f>VLOOKUP(B737,'COMP ANL'!A:I,9,0)</f>
        <v>22.82</v>
      </c>
      <c r="G737" s="314">
        <f t="shared" si="294"/>
        <v>0.2026</v>
      </c>
      <c r="H737" s="107">
        <f t="shared" si="295"/>
        <v>27.443331999999998</v>
      </c>
      <c r="I737" s="107">
        <f t="shared" si="296"/>
        <v>192.1</v>
      </c>
      <c r="J737" s="107"/>
    </row>
    <row r="738" spans="1:10" s="364" customFormat="1" ht="45" x14ac:dyDescent="0.25">
      <c r="A738" s="140" t="s">
        <v>16078</v>
      </c>
      <c r="B738" s="344">
        <v>89784</v>
      </c>
      <c r="C738" s="104" t="s">
        <v>522</v>
      </c>
      <c r="D738" s="105" t="s">
        <v>8</v>
      </c>
      <c r="E738" s="345">
        <v>85</v>
      </c>
      <c r="F738" s="107">
        <f>VLOOKUP(B738,'COMP ANL'!A:I,9,0)</f>
        <v>18.920000000000002</v>
      </c>
      <c r="G738" s="314">
        <f t="shared" si="294"/>
        <v>0.2026</v>
      </c>
      <c r="H738" s="107">
        <f t="shared" si="295"/>
        <v>22.753191999999999</v>
      </c>
      <c r="I738" s="107">
        <f t="shared" si="296"/>
        <v>1934.02</v>
      </c>
      <c r="J738" s="107"/>
    </row>
    <row r="739" spans="1:10" s="364" customFormat="1" ht="30" x14ac:dyDescent="0.25">
      <c r="A739" s="140" t="s">
        <v>16079</v>
      </c>
      <c r="B739" s="344" t="s">
        <v>523</v>
      </c>
      <c r="C739" s="104" t="s">
        <v>16080</v>
      </c>
      <c r="D739" s="105" t="s">
        <v>8</v>
      </c>
      <c r="E739" s="345">
        <v>8</v>
      </c>
      <c r="F739" s="107">
        <f>VLOOKUP(B739,'COMP ANL'!A:I,9,0)</f>
        <v>37.869999999999997</v>
      </c>
      <c r="G739" s="314">
        <f t="shared" si="294"/>
        <v>0.2026</v>
      </c>
      <c r="H739" s="107">
        <f t="shared" si="295"/>
        <v>45.542461999999993</v>
      </c>
      <c r="I739" s="107">
        <f t="shared" si="296"/>
        <v>364.34</v>
      </c>
      <c r="J739" s="107"/>
    </row>
    <row r="740" spans="1:10" s="364" customFormat="1" ht="30" x14ac:dyDescent="0.25">
      <c r="A740" s="346" t="s">
        <v>16081</v>
      </c>
      <c r="B740" s="431" t="s">
        <v>524</v>
      </c>
      <c r="C740" s="99" t="s">
        <v>16082</v>
      </c>
      <c r="D740" s="100" t="s">
        <v>8</v>
      </c>
      <c r="E740" s="432">
        <v>23</v>
      </c>
      <c r="F740" s="102">
        <f>VLOOKUP(B740,'COMP ANL'!A:I,9,0)</f>
        <v>72.23</v>
      </c>
      <c r="G740" s="146">
        <f t="shared" si="294"/>
        <v>0.2026</v>
      </c>
      <c r="H740" s="102">
        <f t="shared" si="295"/>
        <v>86.863798000000003</v>
      </c>
      <c r="I740" s="102">
        <f t="shared" si="296"/>
        <v>1997.87</v>
      </c>
      <c r="J740" s="102"/>
    </row>
    <row r="741" spans="1:10" s="364" customFormat="1" x14ac:dyDescent="0.25">
      <c r="A741" s="444" t="s">
        <v>16083</v>
      </c>
      <c r="B741" s="445" t="s">
        <v>0</v>
      </c>
      <c r="C741" s="446" t="s">
        <v>16084</v>
      </c>
      <c r="D741" s="447"/>
      <c r="E741" s="448"/>
      <c r="F741" s="449" t="s">
        <v>0</v>
      </c>
      <c r="G741" s="450"/>
      <c r="H741" s="449"/>
      <c r="I741" s="449"/>
      <c r="J741" s="451"/>
    </row>
    <row r="742" spans="1:10" s="364" customFormat="1" x14ac:dyDescent="0.25">
      <c r="A742" s="433" t="s">
        <v>16085</v>
      </c>
      <c r="B742" s="434" t="s">
        <v>525</v>
      </c>
      <c r="C742" s="435" t="s">
        <v>16086</v>
      </c>
      <c r="D742" s="436" t="s">
        <v>8</v>
      </c>
      <c r="E742" s="437">
        <v>4</v>
      </c>
      <c r="F742" s="438">
        <f>VLOOKUP(B742,'COMP ANL'!A:I,9,0)</f>
        <v>20.25</v>
      </c>
      <c r="G742" s="439">
        <f>$J$1</f>
        <v>0.2026</v>
      </c>
      <c r="H742" s="438">
        <f>F742*(1+G742)</f>
        <v>24.352649999999997</v>
      </c>
      <c r="I742" s="438">
        <f>ROUND((H742*E742),2)</f>
        <v>97.41</v>
      </c>
      <c r="J742" s="438"/>
    </row>
    <row r="743" spans="1:10" s="364" customFormat="1" x14ac:dyDescent="0.25">
      <c r="A743" s="452" t="s">
        <v>16087</v>
      </c>
      <c r="B743" s="453" t="s">
        <v>0</v>
      </c>
      <c r="C743" s="454" t="s">
        <v>16088</v>
      </c>
      <c r="D743" s="455"/>
      <c r="E743" s="456"/>
      <c r="F743" s="457" t="s">
        <v>0</v>
      </c>
      <c r="G743" s="458"/>
      <c r="H743" s="457"/>
      <c r="I743" s="457"/>
      <c r="J743" s="365"/>
    </row>
    <row r="744" spans="1:10" s="364" customFormat="1" x14ac:dyDescent="0.25">
      <c r="A744" s="390" t="s">
        <v>16089</v>
      </c>
      <c r="B744" s="403" t="s">
        <v>0</v>
      </c>
      <c r="C744" s="391" t="s">
        <v>16090</v>
      </c>
      <c r="D744" s="392"/>
      <c r="E744" s="393"/>
      <c r="F744" s="404" t="s">
        <v>0</v>
      </c>
      <c r="G744" s="405"/>
      <c r="H744" s="404"/>
      <c r="I744" s="404"/>
      <c r="J744" s="366"/>
    </row>
    <row r="745" spans="1:10" s="364" customFormat="1" x14ac:dyDescent="0.25">
      <c r="A745" s="440" t="s">
        <v>16091</v>
      </c>
      <c r="B745" s="441" t="s">
        <v>526</v>
      </c>
      <c r="C745" s="135" t="s">
        <v>16092</v>
      </c>
      <c r="D745" s="136" t="s">
        <v>8</v>
      </c>
      <c r="E745" s="442">
        <v>11</v>
      </c>
      <c r="F745" s="138">
        <f>VLOOKUP(B745,'COMP ANL'!A:I,9,0)</f>
        <v>17.18</v>
      </c>
      <c r="G745" s="443">
        <f t="shared" ref="G745:G750" si="297">$J$1</f>
        <v>0.2026</v>
      </c>
      <c r="H745" s="138">
        <f t="shared" ref="H745:H750" si="298">F745*(1+G745)</f>
        <v>20.660667999999998</v>
      </c>
      <c r="I745" s="138">
        <f t="shared" ref="I745:I750" si="299">ROUND((H745*E745),2)</f>
        <v>227.27</v>
      </c>
      <c r="J745" s="138"/>
    </row>
    <row r="746" spans="1:10" s="364" customFormat="1" x14ac:dyDescent="0.25">
      <c r="A746" s="140" t="s">
        <v>16093</v>
      </c>
      <c r="B746" s="344" t="s">
        <v>527</v>
      </c>
      <c r="C746" s="104" t="s">
        <v>16094</v>
      </c>
      <c r="D746" s="105" t="s">
        <v>8</v>
      </c>
      <c r="E746" s="345">
        <v>21</v>
      </c>
      <c r="F746" s="107">
        <f>VLOOKUP(B746,'COMP ANL'!A:I,9,0)</f>
        <v>30.71</v>
      </c>
      <c r="G746" s="314">
        <f t="shared" si="297"/>
        <v>0.2026</v>
      </c>
      <c r="H746" s="107">
        <f t="shared" si="298"/>
        <v>36.931846</v>
      </c>
      <c r="I746" s="107">
        <f t="shared" si="299"/>
        <v>775.57</v>
      </c>
      <c r="J746" s="107"/>
    </row>
    <row r="747" spans="1:10" s="364" customFormat="1" x14ac:dyDescent="0.25">
      <c r="A747" s="140" t="s">
        <v>16095</v>
      </c>
      <c r="B747" s="344" t="s">
        <v>528</v>
      </c>
      <c r="C747" s="104" t="s">
        <v>16096</v>
      </c>
      <c r="D747" s="105" t="s">
        <v>8</v>
      </c>
      <c r="E747" s="345">
        <v>11</v>
      </c>
      <c r="F747" s="107">
        <f>VLOOKUP(B747,'COMP ANL'!A:I,9,0)</f>
        <v>39.17</v>
      </c>
      <c r="G747" s="314">
        <f t="shared" si="297"/>
        <v>0.2026</v>
      </c>
      <c r="H747" s="107">
        <f t="shared" si="298"/>
        <v>47.105841999999996</v>
      </c>
      <c r="I747" s="107">
        <f t="shared" si="299"/>
        <v>518.16</v>
      </c>
      <c r="J747" s="107"/>
    </row>
    <row r="748" spans="1:10" s="364" customFormat="1" x14ac:dyDescent="0.25">
      <c r="A748" s="140" t="s">
        <v>16097</v>
      </c>
      <c r="B748" s="344" t="s">
        <v>529</v>
      </c>
      <c r="C748" s="104" t="s">
        <v>16098</v>
      </c>
      <c r="D748" s="105" t="s">
        <v>8</v>
      </c>
      <c r="E748" s="345">
        <v>21</v>
      </c>
      <c r="F748" s="107">
        <f>VLOOKUP(B748,'COMP ANL'!A:I,9,0)</f>
        <v>63.17</v>
      </c>
      <c r="G748" s="314">
        <f t="shared" si="297"/>
        <v>0.2026</v>
      </c>
      <c r="H748" s="107">
        <f t="shared" si="298"/>
        <v>75.968241999999989</v>
      </c>
      <c r="I748" s="107">
        <f t="shared" si="299"/>
        <v>1595.33</v>
      </c>
      <c r="J748" s="107"/>
    </row>
    <row r="749" spans="1:10" s="364" customFormat="1" x14ac:dyDescent="0.25">
      <c r="A749" s="140" t="s">
        <v>16099</v>
      </c>
      <c r="B749" s="344" t="s">
        <v>530</v>
      </c>
      <c r="C749" s="104" t="s">
        <v>16100</v>
      </c>
      <c r="D749" s="105" t="s">
        <v>8</v>
      </c>
      <c r="E749" s="345">
        <v>11</v>
      </c>
      <c r="F749" s="107">
        <f>VLOOKUP(B749,'COMP ANL'!A:I,9,0)</f>
        <v>10.29</v>
      </c>
      <c r="G749" s="314">
        <f t="shared" si="297"/>
        <v>0.2026</v>
      </c>
      <c r="H749" s="107">
        <f t="shared" si="298"/>
        <v>12.374753999999998</v>
      </c>
      <c r="I749" s="107">
        <f t="shared" si="299"/>
        <v>136.12</v>
      </c>
      <c r="J749" s="107"/>
    </row>
    <row r="750" spans="1:10" s="364" customFormat="1" x14ac:dyDescent="0.25">
      <c r="A750" s="346" t="s">
        <v>16101</v>
      </c>
      <c r="B750" s="431" t="s">
        <v>531</v>
      </c>
      <c r="C750" s="99" t="s">
        <v>16102</v>
      </c>
      <c r="D750" s="100" t="s">
        <v>8</v>
      </c>
      <c r="E750" s="432">
        <v>21</v>
      </c>
      <c r="F750" s="102">
        <f>VLOOKUP(B750,'COMP ANL'!A:I,9,0)</f>
        <v>10.29</v>
      </c>
      <c r="G750" s="146">
        <f t="shared" si="297"/>
        <v>0.2026</v>
      </c>
      <c r="H750" s="102">
        <f t="shared" si="298"/>
        <v>12.374753999999998</v>
      </c>
      <c r="I750" s="102">
        <f t="shared" si="299"/>
        <v>259.87</v>
      </c>
      <c r="J750" s="102"/>
    </row>
    <row r="751" spans="1:10" s="364" customFormat="1" x14ac:dyDescent="0.25">
      <c r="A751" s="444" t="s">
        <v>16103</v>
      </c>
      <c r="B751" s="445" t="s">
        <v>0</v>
      </c>
      <c r="C751" s="446" t="s">
        <v>16104</v>
      </c>
      <c r="D751" s="447"/>
      <c r="E751" s="448"/>
      <c r="F751" s="449" t="s">
        <v>0</v>
      </c>
      <c r="G751" s="450"/>
      <c r="H751" s="449"/>
      <c r="I751" s="449"/>
      <c r="J751" s="451"/>
    </row>
    <row r="752" spans="1:10" s="364" customFormat="1" ht="45" x14ac:dyDescent="0.25">
      <c r="A752" s="433" t="s">
        <v>16105</v>
      </c>
      <c r="B752" s="434">
        <v>89709</v>
      </c>
      <c r="C752" s="435" t="s">
        <v>532</v>
      </c>
      <c r="D752" s="436" t="s">
        <v>8</v>
      </c>
      <c r="E752" s="437">
        <v>15</v>
      </c>
      <c r="F752" s="438">
        <f>VLOOKUP(B752,'COMP ANL'!A:I,9,0)</f>
        <v>15.75</v>
      </c>
      <c r="G752" s="439">
        <f>$J$1</f>
        <v>0.2026</v>
      </c>
      <c r="H752" s="438">
        <f>F752*(1+G752)</f>
        <v>18.940949999999997</v>
      </c>
      <c r="I752" s="438">
        <f>ROUND((H752*E752),2)</f>
        <v>284.11</v>
      </c>
      <c r="J752" s="438"/>
    </row>
    <row r="753" spans="1:10" s="364" customFormat="1" x14ac:dyDescent="0.25">
      <c r="A753" s="444" t="s">
        <v>16106</v>
      </c>
      <c r="B753" s="445" t="s">
        <v>0</v>
      </c>
      <c r="C753" s="446" t="s">
        <v>16107</v>
      </c>
      <c r="D753" s="447"/>
      <c r="E753" s="448"/>
      <c r="F753" s="449" t="s">
        <v>0</v>
      </c>
      <c r="G753" s="450"/>
      <c r="H753" s="449"/>
      <c r="I753" s="449"/>
      <c r="J753" s="451"/>
    </row>
    <row r="754" spans="1:10" s="364" customFormat="1" ht="30" x14ac:dyDescent="0.25">
      <c r="A754" s="433" t="s">
        <v>16108</v>
      </c>
      <c r="B754" s="434">
        <v>98110</v>
      </c>
      <c r="C754" s="435" t="s">
        <v>16109</v>
      </c>
      <c r="D754" s="436" t="s">
        <v>8</v>
      </c>
      <c r="E754" s="437">
        <v>2</v>
      </c>
      <c r="F754" s="438">
        <f>VLOOKUP(B754,'COMP ANL'!A:I,9,0)</f>
        <v>393.61</v>
      </c>
      <c r="G754" s="439">
        <f>$J$1</f>
        <v>0.2026</v>
      </c>
      <c r="H754" s="438">
        <f>F754*(1+G754)</f>
        <v>473.35538599999995</v>
      </c>
      <c r="I754" s="438">
        <f>ROUND((H754*E754),2)</f>
        <v>946.71</v>
      </c>
      <c r="J754" s="438"/>
    </row>
    <row r="755" spans="1:10" s="364" customFormat="1" x14ac:dyDescent="0.25">
      <c r="A755" s="452" t="s">
        <v>16110</v>
      </c>
      <c r="B755" s="453" t="s">
        <v>0</v>
      </c>
      <c r="C755" s="454" t="s">
        <v>16111</v>
      </c>
      <c r="D755" s="455"/>
      <c r="E755" s="456"/>
      <c r="F755" s="457" t="s">
        <v>0</v>
      </c>
      <c r="G755" s="458"/>
      <c r="H755" s="457"/>
      <c r="I755" s="457"/>
      <c r="J755" s="365"/>
    </row>
    <row r="756" spans="1:10" s="364" customFormat="1" x14ac:dyDescent="0.25">
      <c r="A756" s="389" t="s">
        <v>16120</v>
      </c>
      <c r="B756" s="387" t="s">
        <v>0</v>
      </c>
      <c r="C756" s="368" t="s">
        <v>16121</v>
      </c>
      <c r="D756" s="369"/>
      <c r="E756" s="386"/>
      <c r="F756" s="371" t="s">
        <v>0</v>
      </c>
      <c r="G756" s="388"/>
      <c r="H756" s="371"/>
      <c r="I756" s="371"/>
      <c r="J756" s="375"/>
    </row>
    <row r="757" spans="1:10" s="364" customFormat="1" x14ac:dyDescent="0.25">
      <c r="A757" s="389" t="s">
        <v>16122</v>
      </c>
      <c r="B757" s="387" t="s">
        <v>0</v>
      </c>
      <c r="C757" s="368" t="s">
        <v>15764</v>
      </c>
      <c r="D757" s="369"/>
      <c r="E757" s="386"/>
      <c r="F757" s="371" t="s">
        <v>0</v>
      </c>
      <c r="G757" s="388"/>
      <c r="H757" s="371"/>
      <c r="I757" s="371"/>
      <c r="J757" s="375"/>
    </row>
    <row r="758" spans="1:10" s="364" customFormat="1" x14ac:dyDescent="0.25">
      <c r="A758" s="390" t="s">
        <v>16123</v>
      </c>
      <c r="B758" s="403" t="s">
        <v>0</v>
      </c>
      <c r="C758" s="391" t="s">
        <v>16124</v>
      </c>
      <c r="D758" s="392"/>
      <c r="E758" s="393"/>
      <c r="F758" s="404" t="s">
        <v>0</v>
      </c>
      <c r="G758" s="405"/>
      <c r="H758" s="404"/>
      <c r="I758" s="404"/>
      <c r="J758" s="366"/>
    </row>
    <row r="759" spans="1:10" s="364" customFormat="1" ht="45" x14ac:dyDescent="0.25">
      <c r="A759" s="440" t="s">
        <v>534</v>
      </c>
      <c r="B759" s="441">
        <v>97902</v>
      </c>
      <c r="C759" s="135" t="s">
        <v>16125</v>
      </c>
      <c r="D759" s="136" t="s">
        <v>8</v>
      </c>
      <c r="E759" s="442">
        <v>25</v>
      </c>
      <c r="F759" s="138">
        <f>VLOOKUP(B759,'COMP ANL'!A:I,9,0)</f>
        <v>592.5</v>
      </c>
      <c r="G759" s="443">
        <f t="shared" ref="G759:G760" si="300">$J$1</f>
        <v>0.2026</v>
      </c>
      <c r="H759" s="138">
        <f t="shared" ref="H759:H760" si="301">F759*(1+G759)</f>
        <v>712.54049999999995</v>
      </c>
      <c r="I759" s="138">
        <f t="shared" ref="I759:I760" si="302">ROUND((H759*E759),2)</f>
        <v>17813.509999999998</v>
      </c>
      <c r="J759" s="138"/>
    </row>
    <row r="760" spans="1:10" s="364" customFormat="1" ht="45" x14ac:dyDescent="0.25">
      <c r="A760" s="346" t="s">
        <v>535</v>
      </c>
      <c r="B760" s="431">
        <v>97903</v>
      </c>
      <c r="C760" s="99" t="s">
        <v>16126</v>
      </c>
      <c r="D760" s="100" t="s">
        <v>8</v>
      </c>
      <c r="E760" s="432">
        <v>7</v>
      </c>
      <c r="F760" s="102">
        <f>VLOOKUP(B760,'COMP ANL'!A:I,9,0)</f>
        <v>814.57999999999993</v>
      </c>
      <c r="G760" s="146">
        <f t="shared" si="300"/>
        <v>0.2026</v>
      </c>
      <c r="H760" s="102">
        <f t="shared" si="301"/>
        <v>979.61390799999981</v>
      </c>
      <c r="I760" s="102">
        <f t="shared" si="302"/>
        <v>6857.3</v>
      </c>
      <c r="J760" s="102"/>
    </row>
    <row r="761" spans="1:10" s="364" customFormat="1" x14ac:dyDescent="0.25">
      <c r="A761" s="444" t="s">
        <v>16127</v>
      </c>
      <c r="B761" s="445" t="s">
        <v>0</v>
      </c>
      <c r="C761" s="446" t="s">
        <v>16128</v>
      </c>
      <c r="D761" s="447"/>
      <c r="E761" s="448"/>
      <c r="F761" s="449" t="s">
        <v>0</v>
      </c>
      <c r="G761" s="450"/>
      <c r="H761" s="449"/>
      <c r="I761" s="449"/>
      <c r="J761" s="451"/>
    </row>
    <row r="762" spans="1:10" s="364" customFormat="1" ht="30" x14ac:dyDescent="0.25">
      <c r="A762" s="433" t="s">
        <v>537</v>
      </c>
      <c r="B762" s="434" t="s">
        <v>536</v>
      </c>
      <c r="C762" s="435" t="s">
        <v>16129</v>
      </c>
      <c r="D762" s="436" t="s">
        <v>8</v>
      </c>
      <c r="E762" s="437">
        <v>9</v>
      </c>
      <c r="F762" s="438">
        <f>VLOOKUP(B762,'COMP ANL'!A:I,9,0)</f>
        <v>559.13</v>
      </c>
      <c r="G762" s="439">
        <f>$J$1</f>
        <v>0.2026</v>
      </c>
      <c r="H762" s="438">
        <f>F762*(1+G762)</f>
        <v>672.40973799999995</v>
      </c>
      <c r="I762" s="438">
        <f>ROUND((H762*E762),2)</f>
        <v>6051.69</v>
      </c>
      <c r="J762" s="438"/>
    </row>
    <row r="763" spans="1:10" s="364" customFormat="1" x14ac:dyDescent="0.25">
      <c r="A763" s="444" t="s">
        <v>16130</v>
      </c>
      <c r="B763" s="445" t="s">
        <v>0</v>
      </c>
      <c r="C763" s="446" t="s">
        <v>16131</v>
      </c>
      <c r="D763" s="447"/>
      <c r="E763" s="448"/>
      <c r="F763" s="449" t="s">
        <v>0</v>
      </c>
      <c r="G763" s="450"/>
      <c r="H763" s="449"/>
      <c r="I763" s="449"/>
      <c r="J763" s="451"/>
    </row>
    <row r="764" spans="1:10" s="364" customFormat="1" ht="30" x14ac:dyDescent="0.25">
      <c r="A764" s="440" t="s">
        <v>12021</v>
      </c>
      <c r="B764" s="441" t="s">
        <v>12022</v>
      </c>
      <c r="C764" s="135" t="s">
        <v>16132</v>
      </c>
      <c r="D764" s="136" t="s">
        <v>8</v>
      </c>
      <c r="E764" s="442">
        <v>9</v>
      </c>
      <c r="F764" s="138">
        <f>VLOOKUP(B764,'COMP ANL'!A:I,9,0)</f>
        <v>211.87000000000003</v>
      </c>
      <c r="G764" s="443">
        <f t="shared" ref="G764:G765" si="303">$J$1</f>
        <v>0.2026</v>
      </c>
      <c r="H764" s="138">
        <f t="shared" ref="H764:H765" si="304">F764*(1+G764)</f>
        <v>254.79486200000002</v>
      </c>
      <c r="I764" s="138">
        <f t="shared" ref="I764:I765" si="305">ROUND((H764*E764),2)</f>
        <v>2293.15</v>
      </c>
      <c r="J764" s="138"/>
    </row>
    <row r="765" spans="1:10" s="364" customFormat="1" ht="30" x14ac:dyDescent="0.25">
      <c r="A765" s="346" t="s">
        <v>12023</v>
      </c>
      <c r="B765" s="431" t="s">
        <v>12020</v>
      </c>
      <c r="C765" s="99" t="s">
        <v>16133</v>
      </c>
      <c r="D765" s="100" t="s">
        <v>8</v>
      </c>
      <c r="E765" s="432">
        <v>9</v>
      </c>
      <c r="F765" s="102">
        <f>VLOOKUP(B765,'COMP ANL'!A:I,9,0)</f>
        <v>127.1</v>
      </c>
      <c r="G765" s="146">
        <f t="shared" si="303"/>
        <v>0.2026</v>
      </c>
      <c r="H765" s="102">
        <f t="shared" si="304"/>
        <v>152.85045999999997</v>
      </c>
      <c r="I765" s="102">
        <f t="shared" si="305"/>
        <v>1375.65</v>
      </c>
      <c r="J765" s="102"/>
    </row>
    <row r="766" spans="1:10" s="364" customFormat="1" x14ac:dyDescent="0.25">
      <c r="A766" s="452" t="s">
        <v>16134</v>
      </c>
      <c r="B766" s="453" t="s">
        <v>0</v>
      </c>
      <c r="C766" s="454" t="s">
        <v>16135</v>
      </c>
      <c r="D766" s="455"/>
      <c r="E766" s="456"/>
      <c r="F766" s="457" t="s">
        <v>0</v>
      </c>
      <c r="G766" s="458"/>
      <c r="H766" s="457"/>
      <c r="I766" s="457"/>
      <c r="J766" s="365"/>
    </row>
    <row r="767" spans="1:10" s="364" customFormat="1" x14ac:dyDescent="0.25">
      <c r="A767" s="389" t="s">
        <v>16136</v>
      </c>
      <c r="B767" s="387" t="s">
        <v>0</v>
      </c>
      <c r="C767" s="368" t="s">
        <v>15764</v>
      </c>
      <c r="D767" s="369"/>
      <c r="E767" s="386"/>
      <c r="F767" s="371" t="s">
        <v>0</v>
      </c>
      <c r="G767" s="388"/>
      <c r="H767" s="371"/>
      <c r="I767" s="371"/>
      <c r="J767" s="375"/>
    </row>
    <row r="768" spans="1:10" s="364" customFormat="1" x14ac:dyDescent="0.25">
      <c r="A768" s="390" t="s">
        <v>16137</v>
      </c>
      <c r="B768" s="403" t="s">
        <v>0</v>
      </c>
      <c r="C768" s="391" t="s">
        <v>16124</v>
      </c>
      <c r="D768" s="392"/>
      <c r="E768" s="393"/>
      <c r="F768" s="404" t="s">
        <v>0</v>
      </c>
      <c r="G768" s="405"/>
      <c r="H768" s="404"/>
      <c r="I768" s="404"/>
      <c r="J768" s="366"/>
    </row>
    <row r="769" spans="1:10" s="364" customFormat="1" ht="45" x14ac:dyDescent="0.25">
      <c r="A769" s="440" t="s">
        <v>538</v>
      </c>
      <c r="B769" s="441">
        <v>97994</v>
      </c>
      <c r="C769" s="135" t="s">
        <v>16138</v>
      </c>
      <c r="D769" s="136" t="s">
        <v>8</v>
      </c>
      <c r="E769" s="442">
        <v>3</v>
      </c>
      <c r="F769" s="138">
        <f>VLOOKUP(B769,'COMP ANL'!A:I,9,0)</f>
        <v>2426.2900000000004</v>
      </c>
      <c r="G769" s="443">
        <f t="shared" ref="G769:G772" si="306">$J$1</f>
        <v>0.2026</v>
      </c>
      <c r="H769" s="138">
        <f t="shared" ref="H769:H772" si="307">F769*(1+G769)</f>
        <v>2917.8563540000005</v>
      </c>
      <c r="I769" s="138">
        <f t="shared" ref="I769:I772" si="308">ROUND((H769*E769),2)</f>
        <v>8753.57</v>
      </c>
      <c r="J769" s="138"/>
    </row>
    <row r="770" spans="1:10" s="364" customFormat="1" ht="45" x14ac:dyDescent="0.25">
      <c r="A770" s="140" t="s">
        <v>539</v>
      </c>
      <c r="B770" s="344">
        <v>97995</v>
      </c>
      <c r="C770" s="104" t="s">
        <v>16139</v>
      </c>
      <c r="D770" s="105" t="s">
        <v>51</v>
      </c>
      <c r="E770" s="345">
        <v>2.4</v>
      </c>
      <c r="F770" s="107">
        <f>VLOOKUP(B770,'COMP ANL'!A:I,9,0)</f>
        <v>1140.9199999999998</v>
      </c>
      <c r="G770" s="314">
        <f t="shared" si="306"/>
        <v>0.2026</v>
      </c>
      <c r="H770" s="107">
        <f t="shared" si="307"/>
        <v>1372.0703919999996</v>
      </c>
      <c r="I770" s="107">
        <f t="shared" si="308"/>
        <v>3292.97</v>
      </c>
      <c r="J770" s="107"/>
    </row>
    <row r="771" spans="1:10" s="364" customFormat="1" ht="30" x14ac:dyDescent="0.25">
      <c r="A771" s="140" t="s">
        <v>541</v>
      </c>
      <c r="B771" s="344" t="s">
        <v>540</v>
      </c>
      <c r="C771" s="104" t="s">
        <v>16140</v>
      </c>
      <c r="D771" s="105" t="s">
        <v>8</v>
      </c>
      <c r="E771" s="345">
        <v>3</v>
      </c>
      <c r="F771" s="107">
        <f>VLOOKUP(B771,'COMP ANL'!A:I,9,0)</f>
        <v>396.1</v>
      </c>
      <c r="G771" s="314">
        <f t="shared" si="306"/>
        <v>0.2026</v>
      </c>
      <c r="H771" s="107">
        <f t="shared" si="307"/>
        <v>476.34985999999998</v>
      </c>
      <c r="I771" s="107">
        <f t="shared" si="308"/>
        <v>1429.05</v>
      </c>
      <c r="J771" s="107"/>
    </row>
    <row r="772" spans="1:10" s="364" customFormat="1" ht="30" x14ac:dyDescent="0.25">
      <c r="A772" s="346" t="s">
        <v>543</v>
      </c>
      <c r="B772" s="431" t="s">
        <v>542</v>
      </c>
      <c r="C772" s="99" t="s">
        <v>16141</v>
      </c>
      <c r="D772" s="100" t="s">
        <v>51</v>
      </c>
      <c r="E772" s="432">
        <v>5.85</v>
      </c>
      <c r="F772" s="102">
        <f>VLOOKUP(B772,'COMP ANL'!A:I,9,0)</f>
        <v>193.8</v>
      </c>
      <c r="G772" s="146">
        <f t="shared" si="306"/>
        <v>0.2026</v>
      </c>
      <c r="H772" s="102">
        <f t="shared" si="307"/>
        <v>233.06387999999998</v>
      </c>
      <c r="I772" s="102">
        <f t="shared" si="308"/>
        <v>1363.42</v>
      </c>
      <c r="J772" s="102"/>
    </row>
    <row r="773" spans="1:10" s="364" customFormat="1" x14ac:dyDescent="0.25">
      <c r="A773" s="444" t="s">
        <v>16142</v>
      </c>
      <c r="B773" s="445" t="s">
        <v>0</v>
      </c>
      <c r="C773" s="446" t="s">
        <v>16128</v>
      </c>
      <c r="D773" s="447"/>
      <c r="E773" s="448"/>
      <c r="F773" s="449" t="s">
        <v>0</v>
      </c>
      <c r="G773" s="450"/>
      <c r="H773" s="449"/>
      <c r="I773" s="449"/>
      <c r="J773" s="451"/>
    </row>
    <row r="774" spans="1:10" s="364" customFormat="1" ht="45" x14ac:dyDescent="0.25">
      <c r="A774" s="440" t="s">
        <v>544</v>
      </c>
      <c r="B774" s="441">
        <v>99252</v>
      </c>
      <c r="C774" s="135" t="s">
        <v>16143</v>
      </c>
      <c r="D774" s="136" t="s">
        <v>8</v>
      </c>
      <c r="E774" s="442">
        <v>2</v>
      </c>
      <c r="F774" s="138">
        <f>VLOOKUP(B774,'COMP ANL'!A:I,9,0)</f>
        <v>2364.9600000000005</v>
      </c>
      <c r="G774" s="443">
        <f t="shared" ref="G774:G777" si="309">$J$1</f>
        <v>0.2026</v>
      </c>
      <c r="H774" s="138">
        <f t="shared" ref="H774:H777" si="310">F774*(1+G774)</f>
        <v>2844.1008960000004</v>
      </c>
      <c r="I774" s="138">
        <f t="shared" ref="I774:I777" si="311">ROUND((H774*E774),2)</f>
        <v>5688.2</v>
      </c>
      <c r="J774" s="138"/>
    </row>
    <row r="775" spans="1:10" s="364" customFormat="1" ht="45" x14ac:dyDescent="0.25">
      <c r="A775" s="140" t="s">
        <v>545</v>
      </c>
      <c r="B775" s="344">
        <v>99254</v>
      </c>
      <c r="C775" s="104" t="s">
        <v>16144</v>
      </c>
      <c r="D775" s="105" t="s">
        <v>51</v>
      </c>
      <c r="E775" s="345">
        <v>1.6</v>
      </c>
      <c r="F775" s="107">
        <f>VLOOKUP(B775,'COMP ANL'!A:I,9,0)</f>
        <v>1090.08</v>
      </c>
      <c r="G775" s="314">
        <f t="shared" si="309"/>
        <v>0.2026</v>
      </c>
      <c r="H775" s="107">
        <f t="shared" si="310"/>
        <v>1310.9302079999998</v>
      </c>
      <c r="I775" s="107">
        <f t="shared" si="311"/>
        <v>2097.4899999999998</v>
      </c>
      <c r="J775" s="107"/>
    </row>
    <row r="776" spans="1:10" s="364" customFormat="1" ht="30" x14ac:dyDescent="0.25">
      <c r="A776" s="140" t="s">
        <v>546</v>
      </c>
      <c r="B776" s="344" t="s">
        <v>540</v>
      </c>
      <c r="C776" s="104" t="s">
        <v>16140</v>
      </c>
      <c r="D776" s="105" t="s">
        <v>8</v>
      </c>
      <c r="E776" s="345">
        <v>2</v>
      </c>
      <c r="F776" s="107">
        <f>VLOOKUP(B776,'COMP ANL'!A:I,9,0)</f>
        <v>396.1</v>
      </c>
      <c r="G776" s="314">
        <f t="shared" si="309"/>
        <v>0.2026</v>
      </c>
      <c r="H776" s="107">
        <f t="shared" si="310"/>
        <v>476.34985999999998</v>
      </c>
      <c r="I776" s="107">
        <f t="shared" si="311"/>
        <v>952.7</v>
      </c>
      <c r="J776" s="107"/>
    </row>
    <row r="777" spans="1:10" s="364" customFormat="1" ht="30" x14ac:dyDescent="0.25">
      <c r="A777" s="346" t="s">
        <v>547</v>
      </c>
      <c r="B777" s="431" t="s">
        <v>542</v>
      </c>
      <c r="C777" s="99" t="s">
        <v>16141</v>
      </c>
      <c r="D777" s="100" t="s">
        <v>51</v>
      </c>
      <c r="E777" s="432">
        <v>3.9</v>
      </c>
      <c r="F777" s="102">
        <f>VLOOKUP(B777,'COMP ANL'!A:I,9,0)</f>
        <v>193.8</v>
      </c>
      <c r="G777" s="146">
        <f t="shared" si="309"/>
        <v>0.2026</v>
      </c>
      <c r="H777" s="102">
        <f t="shared" si="310"/>
        <v>233.06387999999998</v>
      </c>
      <c r="I777" s="102">
        <f t="shared" si="311"/>
        <v>908.95</v>
      </c>
      <c r="J777" s="102"/>
    </row>
    <row r="778" spans="1:10" s="364" customFormat="1" x14ac:dyDescent="0.25">
      <c r="A778" s="444" t="s">
        <v>16145</v>
      </c>
      <c r="B778" s="445" t="s">
        <v>0</v>
      </c>
      <c r="C778" s="446" t="s">
        <v>16146</v>
      </c>
      <c r="D778" s="447"/>
      <c r="E778" s="448"/>
      <c r="F778" s="449" t="s">
        <v>0</v>
      </c>
      <c r="G778" s="450"/>
      <c r="H778" s="449"/>
      <c r="I778" s="449"/>
      <c r="J778" s="451"/>
    </row>
    <row r="779" spans="1:10" s="364" customFormat="1" ht="45" x14ac:dyDescent="0.25">
      <c r="A779" s="440" t="s">
        <v>16147</v>
      </c>
      <c r="B779" s="441">
        <v>83659</v>
      </c>
      <c r="C779" s="135" t="s">
        <v>16148</v>
      </c>
      <c r="D779" s="136" t="s">
        <v>8</v>
      </c>
      <c r="E779" s="442">
        <v>1</v>
      </c>
      <c r="F779" s="138">
        <f>VLOOKUP(B779,'COMP ANL'!A:I,9,0)</f>
        <v>1081.57</v>
      </c>
      <c r="G779" s="443">
        <f>$J$1</f>
        <v>0.2026</v>
      </c>
      <c r="H779" s="138">
        <f>F779*(1+G779)</f>
        <v>1300.6960819999997</v>
      </c>
      <c r="I779" s="138">
        <f>ROUND((H779*E779),2)</f>
        <v>1300.7</v>
      </c>
      <c r="J779" s="138"/>
    </row>
    <row r="780" spans="1:10" s="364" customFormat="1" x14ac:dyDescent="0.25">
      <c r="A780" s="406"/>
      <c r="B780" s="407"/>
      <c r="C780" s="408"/>
      <c r="D780" s="409"/>
      <c r="E780" s="410"/>
      <c r="F780" s="411"/>
      <c r="G780" s="412"/>
      <c r="H780" s="411"/>
      <c r="I780" s="411"/>
      <c r="J780" s="411"/>
    </row>
    <row r="781" spans="1:10" s="364" customFormat="1" x14ac:dyDescent="0.25">
      <c r="A781" s="416"/>
      <c r="B781" s="417"/>
      <c r="C781" s="418" t="s">
        <v>548</v>
      </c>
      <c r="D781" s="419"/>
      <c r="E781" s="420"/>
      <c r="F781" s="421"/>
      <c r="G781" s="422"/>
      <c r="H781" s="421"/>
      <c r="I781" s="421"/>
      <c r="J781" s="426">
        <f>SUM(I527:I779)</f>
        <v>308124.79999999999</v>
      </c>
    </row>
    <row r="782" spans="1:10" s="364" customFormat="1" x14ac:dyDescent="0.25">
      <c r="A782" s="406"/>
      <c r="B782" s="407"/>
      <c r="C782" s="408"/>
      <c r="D782" s="409"/>
      <c r="E782" s="410"/>
      <c r="F782" s="411"/>
      <c r="G782" s="412"/>
      <c r="H782" s="411"/>
      <c r="I782" s="411"/>
      <c r="J782" s="411"/>
    </row>
    <row r="783" spans="1:10" s="364" customFormat="1" x14ac:dyDescent="0.25">
      <c r="A783" s="452" t="s">
        <v>16149</v>
      </c>
      <c r="B783" s="453" t="s">
        <v>0</v>
      </c>
      <c r="C783" s="454" t="s">
        <v>549</v>
      </c>
      <c r="D783" s="455"/>
      <c r="E783" s="456"/>
      <c r="F783" s="457" t="s">
        <v>0</v>
      </c>
      <c r="G783" s="458"/>
      <c r="H783" s="457"/>
      <c r="I783" s="457"/>
      <c r="J783" s="365"/>
    </row>
    <row r="784" spans="1:10" s="364" customFormat="1" x14ac:dyDescent="0.25">
      <c r="A784" s="389" t="s">
        <v>16150</v>
      </c>
      <c r="B784" s="387" t="s">
        <v>0</v>
      </c>
      <c r="C784" s="368" t="s">
        <v>16151</v>
      </c>
      <c r="D784" s="369"/>
      <c r="E784" s="386"/>
      <c r="F784" s="371" t="s">
        <v>0</v>
      </c>
      <c r="G784" s="388"/>
      <c r="H784" s="371"/>
      <c r="I784" s="371"/>
      <c r="J784" s="375"/>
    </row>
    <row r="785" spans="1:10" s="364" customFormat="1" x14ac:dyDescent="0.25">
      <c r="A785" s="389" t="s">
        <v>16156</v>
      </c>
      <c r="B785" s="387" t="s">
        <v>0</v>
      </c>
      <c r="C785" s="368" t="s">
        <v>16157</v>
      </c>
      <c r="D785" s="369"/>
      <c r="E785" s="386"/>
      <c r="F785" s="371" t="s">
        <v>0</v>
      </c>
      <c r="G785" s="388"/>
      <c r="H785" s="371"/>
      <c r="I785" s="371"/>
      <c r="J785" s="375"/>
    </row>
    <row r="786" spans="1:10" s="364" customFormat="1" x14ac:dyDescent="0.25">
      <c r="A786" s="390" t="s">
        <v>16158</v>
      </c>
      <c r="B786" s="403" t="s">
        <v>0</v>
      </c>
      <c r="C786" s="391" t="s">
        <v>16159</v>
      </c>
      <c r="D786" s="392"/>
      <c r="E786" s="393"/>
      <c r="F786" s="404" t="s">
        <v>0</v>
      </c>
      <c r="G786" s="405"/>
      <c r="H786" s="404"/>
      <c r="I786" s="404"/>
      <c r="J786" s="366"/>
    </row>
    <row r="787" spans="1:10" s="364" customFormat="1" ht="30" x14ac:dyDescent="0.25">
      <c r="A787" s="440" t="s">
        <v>12184</v>
      </c>
      <c r="B787" s="441" t="s">
        <v>12159</v>
      </c>
      <c r="C787" s="135" t="s">
        <v>12158</v>
      </c>
      <c r="D787" s="136" t="s">
        <v>6446</v>
      </c>
      <c r="E787" s="442">
        <v>1</v>
      </c>
      <c r="F787" s="138">
        <f>VLOOKUP(B787,'COMP ANL'!A:I,9,0)</f>
        <v>2512.4100000000003</v>
      </c>
      <c r="G787" s="443">
        <f t="shared" ref="G787:G799" si="312">$J$1</f>
        <v>0.2026</v>
      </c>
      <c r="H787" s="138">
        <f t="shared" ref="H787" si="313">F787*(1+G787)</f>
        <v>3021.424266</v>
      </c>
      <c r="I787" s="138">
        <f t="shared" ref="I787" si="314">ROUND((H787*E787),2)</f>
        <v>3021.42</v>
      </c>
      <c r="J787" s="138"/>
    </row>
    <row r="788" spans="1:10" s="364" customFormat="1" ht="30" x14ac:dyDescent="0.25">
      <c r="A788" s="140" t="s">
        <v>12185</v>
      </c>
      <c r="B788" s="344" t="s">
        <v>12161</v>
      </c>
      <c r="C788" s="104" t="s">
        <v>12160</v>
      </c>
      <c r="D788" s="105" t="s">
        <v>6446</v>
      </c>
      <c r="E788" s="345">
        <v>1</v>
      </c>
      <c r="F788" s="107">
        <f>VLOOKUP(B788,'COMP ANL'!A:I,9,0)</f>
        <v>1996.83</v>
      </c>
      <c r="G788" s="314">
        <f t="shared" si="312"/>
        <v>0.2026</v>
      </c>
      <c r="H788" s="107">
        <f t="shared" ref="H788:H799" si="315">F788*(1+G788)</f>
        <v>2401.3877579999998</v>
      </c>
      <c r="I788" s="107">
        <f t="shared" ref="I788:I799" si="316">ROUND((H788*E788),2)</f>
        <v>2401.39</v>
      </c>
      <c r="J788" s="107"/>
    </row>
    <row r="789" spans="1:10" s="364" customFormat="1" ht="30" x14ac:dyDescent="0.25">
      <c r="A789" s="140" t="s">
        <v>12186</v>
      </c>
      <c r="B789" s="344" t="s">
        <v>12163</v>
      </c>
      <c r="C789" s="104" t="s">
        <v>12162</v>
      </c>
      <c r="D789" s="105" t="s">
        <v>6446</v>
      </c>
      <c r="E789" s="345">
        <v>1</v>
      </c>
      <c r="F789" s="107">
        <f>VLOOKUP(B789,'COMP ANL'!A:I,9,0)</f>
        <v>738.63</v>
      </c>
      <c r="G789" s="314">
        <f t="shared" si="312"/>
        <v>0.2026</v>
      </c>
      <c r="H789" s="107">
        <f t="shared" si="315"/>
        <v>888.27643799999987</v>
      </c>
      <c r="I789" s="107">
        <f t="shared" si="316"/>
        <v>888.28</v>
      </c>
      <c r="J789" s="107"/>
    </row>
    <row r="790" spans="1:10" s="364" customFormat="1" ht="30" x14ac:dyDescent="0.25">
      <c r="A790" s="140" t="s">
        <v>12187</v>
      </c>
      <c r="B790" s="344" t="s">
        <v>12165</v>
      </c>
      <c r="C790" s="104" t="s">
        <v>12164</v>
      </c>
      <c r="D790" s="105" t="s">
        <v>6446</v>
      </c>
      <c r="E790" s="345">
        <v>1</v>
      </c>
      <c r="F790" s="107">
        <f>VLOOKUP(B790,'COMP ANL'!A:I,9,0)</f>
        <v>3228.54</v>
      </c>
      <c r="G790" s="314">
        <f t="shared" si="312"/>
        <v>0.2026</v>
      </c>
      <c r="H790" s="107">
        <f t="shared" si="315"/>
        <v>3882.6422039999998</v>
      </c>
      <c r="I790" s="107">
        <f t="shared" si="316"/>
        <v>3882.64</v>
      </c>
      <c r="J790" s="107"/>
    </row>
    <row r="791" spans="1:10" s="364" customFormat="1" ht="30" x14ac:dyDescent="0.25">
      <c r="A791" s="140" t="s">
        <v>12188</v>
      </c>
      <c r="B791" s="344" t="s">
        <v>12167</v>
      </c>
      <c r="C791" s="104" t="s">
        <v>12166</v>
      </c>
      <c r="D791" s="105" t="s">
        <v>6446</v>
      </c>
      <c r="E791" s="345">
        <v>1</v>
      </c>
      <c r="F791" s="107">
        <f>VLOOKUP(B791,'COMP ANL'!A:I,9,0)</f>
        <v>782.74999999999989</v>
      </c>
      <c r="G791" s="314">
        <f t="shared" si="312"/>
        <v>0.2026</v>
      </c>
      <c r="H791" s="107">
        <f t="shared" si="315"/>
        <v>941.33514999999977</v>
      </c>
      <c r="I791" s="107">
        <f t="shared" si="316"/>
        <v>941.34</v>
      </c>
      <c r="J791" s="107"/>
    </row>
    <row r="792" spans="1:10" s="364" customFormat="1" ht="30" x14ac:dyDescent="0.25">
      <c r="A792" s="140" t="s">
        <v>12189</v>
      </c>
      <c r="B792" s="344" t="s">
        <v>12169</v>
      </c>
      <c r="C792" s="104" t="s">
        <v>12168</v>
      </c>
      <c r="D792" s="105" t="s">
        <v>6446</v>
      </c>
      <c r="E792" s="345">
        <v>1</v>
      </c>
      <c r="F792" s="107">
        <f>VLOOKUP(B792,'COMP ANL'!A:I,9,0)</f>
        <v>2915.7700000000004</v>
      </c>
      <c r="G792" s="314">
        <f t="shared" si="312"/>
        <v>0.2026</v>
      </c>
      <c r="H792" s="107">
        <f t="shared" si="315"/>
        <v>3506.5050020000003</v>
      </c>
      <c r="I792" s="107">
        <f t="shared" si="316"/>
        <v>3506.51</v>
      </c>
      <c r="J792" s="107"/>
    </row>
    <row r="793" spans="1:10" s="364" customFormat="1" ht="30" x14ac:dyDescent="0.25">
      <c r="A793" s="140" t="s">
        <v>12190</v>
      </c>
      <c r="B793" s="344" t="s">
        <v>12171</v>
      </c>
      <c r="C793" s="104" t="s">
        <v>12170</v>
      </c>
      <c r="D793" s="105" t="s">
        <v>6446</v>
      </c>
      <c r="E793" s="345">
        <v>1</v>
      </c>
      <c r="F793" s="107">
        <f>VLOOKUP(B793,'COMP ANL'!A:I,9,0)</f>
        <v>842.1099999999999</v>
      </c>
      <c r="G793" s="314">
        <f t="shared" si="312"/>
        <v>0.2026</v>
      </c>
      <c r="H793" s="107">
        <f t="shared" si="315"/>
        <v>1012.7214859999998</v>
      </c>
      <c r="I793" s="107">
        <f t="shared" si="316"/>
        <v>1012.72</v>
      </c>
      <c r="J793" s="107"/>
    </row>
    <row r="794" spans="1:10" s="364" customFormat="1" ht="30" x14ac:dyDescent="0.25">
      <c r="A794" s="140" t="s">
        <v>12191</v>
      </c>
      <c r="B794" s="344" t="s">
        <v>12173</v>
      </c>
      <c r="C794" s="104" t="s">
        <v>12172</v>
      </c>
      <c r="D794" s="105" t="s">
        <v>6446</v>
      </c>
      <c r="E794" s="345">
        <v>1</v>
      </c>
      <c r="F794" s="107">
        <f>VLOOKUP(B794,'COMP ANL'!A:I,9,0)</f>
        <v>706.50999999999988</v>
      </c>
      <c r="G794" s="314">
        <f t="shared" si="312"/>
        <v>0.2026</v>
      </c>
      <c r="H794" s="107">
        <f t="shared" si="315"/>
        <v>849.64892599999973</v>
      </c>
      <c r="I794" s="107">
        <f t="shared" si="316"/>
        <v>849.65</v>
      </c>
      <c r="J794" s="107"/>
    </row>
    <row r="795" spans="1:10" s="364" customFormat="1" ht="30" x14ac:dyDescent="0.25">
      <c r="A795" s="140" t="s">
        <v>12192</v>
      </c>
      <c r="B795" s="344" t="s">
        <v>12175</v>
      </c>
      <c r="C795" s="104" t="s">
        <v>12174</v>
      </c>
      <c r="D795" s="105" t="s">
        <v>6446</v>
      </c>
      <c r="E795" s="345">
        <v>1</v>
      </c>
      <c r="F795" s="107">
        <f>VLOOKUP(B795,'COMP ANL'!A:I,9,0)</f>
        <v>735.3599999999999</v>
      </c>
      <c r="G795" s="314">
        <f t="shared" si="312"/>
        <v>0.2026</v>
      </c>
      <c r="H795" s="107">
        <f t="shared" si="315"/>
        <v>884.34393599999976</v>
      </c>
      <c r="I795" s="107">
        <f t="shared" si="316"/>
        <v>884.34</v>
      </c>
      <c r="J795" s="107"/>
    </row>
    <row r="796" spans="1:10" s="364" customFormat="1" ht="30" x14ac:dyDescent="0.25">
      <c r="A796" s="140" t="s">
        <v>12193</v>
      </c>
      <c r="B796" s="344" t="s">
        <v>12177</v>
      </c>
      <c r="C796" s="104" t="s">
        <v>12176</v>
      </c>
      <c r="D796" s="105" t="s">
        <v>6446</v>
      </c>
      <c r="E796" s="345">
        <v>1</v>
      </c>
      <c r="F796" s="107">
        <f>VLOOKUP(B796,'COMP ANL'!A:I,9,0)</f>
        <v>1603.6299999999999</v>
      </c>
      <c r="G796" s="314">
        <f t="shared" si="312"/>
        <v>0.2026</v>
      </c>
      <c r="H796" s="107">
        <f t="shared" si="315"/>
        <v>1928.5254379999997</v>
      </c>
      <c r="I796" s="107">
        <f t="shared" si="316"/>
        <v>1928.53</v>
      </c>
      <c r="J796" s="107"/>
    </row>
    <row r="797" spans="1:10" s="364" customFormat="1" ht="30" x14ac:dyDescent="0.25">
      <c r="A797" s="140" t="s">
        <v>12194</v>
      </c>
      <c r="B797" s="344" t="s">
        <v>12179</v>
      </c>
      <c r="C797" s="104" t="s">
        <v>12178</v>
      </c>
      <c r="D797" s="105" t="s">
        <v>6446</v>
      </c>
      <c r="E797" s="345">
        <v>1</v>
      </c>
      <c r="F797" s="107">
        <f>VLOOKUP(B797,'COMP ANL'!A:I,9,0)</f>
        <v>716.04</v>
      </c>
      <c r="G797" s="314">
        <f t="shared" si="312"/>
        <v>0.2026</v>
      </c>
      <c r="H797" s="107">
        <f t="shared" si="315"/>
        <v>861.10970399999985</v>
      </c>
      <c r="I797" s="107">
        <f t="shared" si="316"/>
        <v>861.11</v>
      </c>
      <c r="J797" s="107"/>
    </row>
    <row r="798" spans="1:10" s="364" customFormat="1" ht="30" x14ac:dyDescent="0.25">
      <c r="A798" s="140" t="s">
        <v>12195</v>
      </c>
      <c r="B798" s="344" t="s">
        <v>12181</v>
      </c>
      <c r="C798" s="104" t="s">
        <v>12180</v>
      </c>
      <c r="D798" s="105" t="s">
        <v>6446</v>
      </c>
      <c r="E798" s="345">
        <v>1</v>
      </c>
      <c r="F798" s="107">
        <f>VLOOKUP(B798,'COMP ANL'!A:I,9,0)</f>
        <v>773.7399999999999</v>
      </c>
      <c r="G798" s="314">
        <f t="shared" si="312"/>
        <v>0.2026</v>
      </c>
      <c r="H798" s="107">
        <f t="shared" si="315"/>
        <v>930.49972399999979</v>
      </c>
      <c r="I798" s="107">
        <f t="shared" si="316"/>
        <v>930.5</v>
      </c>
      <c r="J798" s="107"/>
    </row>
    <row r="799" spans="1:10" s="364" customFormat="1" ht="30" x14ac:dyDescent="0.25">
      <c r="A799" s="346" t="s">
        <v>12196</v>
      </c>
      <c r="B799" s="431" t="s">
        <v>12183</v>
      </c>
      <c r="C799" s="99" t="s">
        <v>12182</v>
      </c>
      <c r="D799" s="100" t="s">
        <v>6446</v>
      </c>
      <c r="E799" s="432">
        <v>1</v>
      </c>
      <c r="F799" s="102">
        <f>VLOOKUP(B799,'COMP ANL'!A:I,9,0)</f>
        <v>773.7399999999999</v>
      </c>
      <c r="G799" s="146">
        <f t="shared" si="312"/>
        <v>0.2026</v>
      </c>
      <c r="H799" s="102">
        <f t="shared" si="315"/>
        <v>930.49972399999979</v>
      </c>
      <c r="I799" s="102">
        <f t="shared" si="316"/>
        <v>930.5</v>
      </c>
      <c r="J799" s="102"/>
    </row>
    <row r="800" spans="1:10" s="364" customFormat="1" x14ac:dyDescent="0.25">
      <c r="A800" s="452" t="s">
        <v>16160</v>
      </c>
      <c r="B800" s="453" t="s">
        <v>0</v>
      </c>
      <c r="C800" s="454" t="s">
        <v>16161</v>
      </c>
      <c r="D800" s="455"/>
      <c r="E800" s="456"/>
      <c r="F800" s="457" t="s">
        <v>0</v>
      </c>
      <c r="G800" s="458"/>
      <c r="H800" s="457"/>
      <c r="I800" s="457"/>
      <c r="J800" s="365"/>
    </row>
    <row r="801" spans="1:10" s="364" customFormat="1" x14ac:dyDescent="0.25">
      <c r="A801" s="390" t="s">
        <v>16162</v>
      </c>
      <c r="B801" s="403" t="s">
        <v>0</v>
      </c>
      <c r="C801" s="391" t="s">
        <v>16163</v>
      </c>
      <c r="D801" s="392"/>
      <c r="E801" s="393"/>
      <c r="F801" s="404" t="s">
        <v>0</v>
      </c>
      <c r="G801" s="405"/>
      <c r="H801" s="404"/>
      <c r="I801" s="404"/>
      <c r="J801" s="366"/>
    </row>
    <row r="802" spans="1:10" s="364" customFormat="1" ht="45" x14ac:dyDescent="0.25">
      <c r="A802" s="440" t="s">
        <v>552</v>
      </c>
      <c r="B802" s="441">
        <v>91834</v>
      </c>
      <c r="C802" s="135" t="s">
        <v>551</v>
      </c>
      <c r="D802" s="136" t="s">
        <v>51</v>
      </c>
      <c r="E802" s="442">
        <v>667.8</v>
      </c>
      <c r="F802" s="138">
        <f>VLOOKUP(B802,'COMP ANL'!A:I,9,0)</f>
        <v>8.5400000000000009</v>
      </c>
      <c r="G802" s="443">
        <f t="shared" ref="G802:G807" si="317">$J$1</f>
        <v>0.2026</v>
      </c>
      <c r="H802" s="138">
        <f t="shared" ref="H802:H807" si="318">F802*(1+G802)</f>
        <v>10.270204</v>
      </c>
      <c r="I802" s="138">
        <f t="shared" ref="I802:I807" si="319">ROUND((H802*E802),2)</f>
        <v>6858.44</v>
      </c>
      <c r="J802" s="138"/>
    </row>
    <row r="803" spans="1:10" s="364" customFormat="1" ht="45" x14ac:dyDescent="0.25">
      <c r="A803" s="140" t="s">
        <v>554</v>
      </c>
      <c r="B803" s="344">
        <v>91836</v>
      </c>
      <c r="C803" s="104" t="s">
        <v>553</v>
      </c>
      <c r="D803" s="105" t="s">
        <v>51</v>
      </c>
      <c r="E803" s="345">
        <v>376.9</v>
      </c>
      <c r="F803" s="107">
        <f>VLOOKUP(B803,'COMP ANL'!A:I,9,0)</f>
        <v>11.39</v>
      </c>
      <c r="G803" s="314">
        <f t="shared" si="317"/>
        <v>0.2026</v>
      </c>
      <c r="H803" s="107">
        <f t="shared" si="318"/>
        <v>13.697614</v>
      </c>
      <c r="I803" s="107">
        <f t="shared" si="319"/>
        <v>5162.63</v>
      </c>
      <c r="J803" s="107"/>
    </row>
    <row r="804" spans="1:10" s="364" customFormat="1" ht="45" x14ac:dyDescent="0.25">
      <c r="A804" s="140" t="s">
        <v>556</v>
      </c>
      <c r="B804" s="344">
        <v>91860</v>
      </c>
      <c r="C804" s="104" t="s">
        <v>555</v>
      </c>
      <c r="D804" s="105" t="s">
        <v>51</v>
      </c>
      <c r="E804" s="345">
        <v>669.8</v>
      </c>
      <c r="F804" s="107">
        <f>VLOOKUP(B804,'COMP ANL'!A:I,9,0)</f>
        <v>12.22</v>
      </c>
      <c r="G804" s="314">
        <f t="shared" si="317"/>
        <v>0.2026</v>
      </c>
      <c r="H804" s="107">
        <f t="shared" si="318"/>
        <v>14.695772</v>
      </c>
      <c r="I804" s="107">
        <f t="shared" si="319"/>
        <v>9843.23</v>
      </c>
      <c r="J804" s="107"/>
    </row>
    <row r="805" spans="1:10" s="364" customFormat="1" ht="30" x14ac:dyDescent="0.25">
      <c r="A805" s="140" t="s">
        <v>558</v>
      </c>
      <c r="B805" s="344">
        <v>97668</v>
      </c>
      <c r="C805" s="104" t="s">
        <v>557</v>
      </c>
      <c r="D805" s="105" t="s">
        <v>51</v>
      </c>
      <c r="E805" s="345">
        <v>670.8</v>
      </c>
      <c r="F805" s="107">
        <f>VLOOKUP(B805,'COMP ANL'!A:I,9,0)</f>
        <v>11.940000000000001</v>
      </c>
      <c r="G805" s="314">
        <f t="shared" si="317"/>
        <v>0.2026</v>
      </c>
      <c r="H805" s="107">
        <f t="shared" si="318"/>
        <v>14.359044000000001</v>
      </c>
      <c r="I805" s="107">
        <f t="shared" si="319"/>
        <v>9632.0499999999993</v>
      </c>
      <c r="J805" s="107"/>
    </row>
    <row r="806" spans="1:10" s="364" customFormat="1" ht="30" x14ac:dyDescent="0.25">
      <c r="A806" s="140" t="s">
        <v>12149</v>
      </c>
      <c r="B806" s="344">
        <v>97669</v>
      </c>
      <c r="C806" s="104" t="s">
        <v>16164</v>
      </c>
      <c r="D806" s="105" t="s">
        <v>51</v>
      </c>
      <c r="E806" s="345">
        <v>49</v>
      </c>
      <c r="F806" s="107">
        <f>VLOOKUP(B806,'COMP ANL'!A:I,9,0)</f>
        <v>18.84</v>
      </c>
      <c r="G806" s="314">
        <f t="shared" si="317"/>
        <v>0.2026</v>
      </c>
      <c r="H806" s="107">
        <f t="shared" si="318"/>
        <v>22.656983999999998</v>
      </c>
      <c r="I806" s="107">
        <f t="shared" si="319"/>
        <v>1110.19</v>
      </c>
      <c r="J806" s="107"/>
    </row>
    <row r="807" spans="1:10" s="364" customFormat="1" ht="30" x14ac:dyDescent="0.25">
      <c r="A807" s="346" t="s">
        <v>12150</v>
      </c>
      <c r="B807" s="431">
        <v>97670</v>
      </c>
      <c r="C807" s="99" t="s">
        <v>16165</v>
      </c>
      <c r="D807" s="100" t="s">
        <v>51</v>
      </c>
      <c r="E807" s="432">
        <v>11.4</v>
      </c>
      <c r="F807" s="102">
        <f>VLOOKUP(B807,'COMP ANL'!A:I,9,0)</f>
        <v>24.41</v>
      </c>
      <c r="G807" s="146">
        <f t="shared" si="317"/>
        <v>0.2026</v>
      </c>
      <c r="H807" s="102">
        <f t="shared" si="318"/>
        <v>29.355465999999996</v>
      </c>
      <c r="I807" s="102">
        <f t="shared" si="319"/>
        <v>334.65</v>
      </c>
      <c r="J807" s="102"/>
    </row>
    <row r="808" spans="1:10" s="364" customFormat="1" x14ac:dyDescent="0.25">
      <c r="A808" s="444" t="s">
        <v>16166</v>
      </c>
      <c r="B808" s="445" t="s">
        <v>0</v>
      </c>
      <c r="C808" s="446" t="s">
        <v>16167</v>
      </c>
      <c r="D808" s="447"/>
      <c r="E808" s="448"/>
      <c r="F808" s="449" t="s">
        <v>0</v>
      </c>
      <c r="G808" s="450"/>
      <c r="H808" s="449"/>
      <c r="I808" s="449"/>
      <c r="J808" s="451"/>
    </row>
    <row r="809" spans="1:10" s="364" customFormat="1" ht="45" x14ac:dyDescent="0.25">
      <c r="A809" s="440" t="s">
        <v>560</v>
      </c>
      <c r="B809" s="441">
        <v>91862</v>
      </c>
      <c r="C809" s="135" t="s">
        <v>559</v>
      </c>
      <c r="D809" s="136" t="s">
        <v>51</v>
      </c>
      <c r="E809" s="442">
        <v>2</v>
      </c>
      <c r="F809" s="138">
        <f>VLOOKUP(B809,'COMP ANL'!A:I,9,0)</f>
        <v>9.48</v>
      </c>
      <c r="G809" s="443">
        <f t="shared" ref="G809:G810" si="320">$J$1</f>
        <v>0.2026</v>
      </c>
      <c r="H809" s="138">
        <f t="shared" ref="H809:H810" si="321">F809*(1+G809)</f>
        <v>11.400648</v>
      </c>
      <c r="I809" s="138">
        <f t="shared" ref="I809:I810" si="322">ROUND((H809*E809),2)</f>
        <v>22.8</v>
      </c>
      <c r="J809" s="138"/>
    </row>
    <row r="810" spans="1:10" s="364" customFormat="1" ht="45" x14ac:dyDescent="0.25">
      <c r="A810" s="346" t="s">
        <v>12152</v>
      </c>
      <c r="B810" s="431">
        <v>91863</v>
      </c>
      <c r="C810" s="99" t="s">
        <v>2727</v>
      </c>
      <c r="D810" s="100" t="s">
        <v>51</v>
      </c>
      <c r="E810" s="432">
        <v>1.5</v>
      </c>
      <c r="F810" s="102">
        <f>VLOOKUP(B810,'COMP ANL'!A:I,9,0)</f>
        <v>11.190000000000001</v>
      </c>
      <c r="G810" s="146">
        <f t="shared" si="320"/>
        <v>0.2026</v>
      </c>
      <c r="H810" s="102">
        <f t="shared" si="321"/>
        <v>13.457094</v>
      </c>
      <c r="I810" s="102">
        <f t="shared" si="322"/>
        <v>20.190000000000001</v>
      </c>
      <c r="J810" s="102"/>
    </row>
    <row r="811" spans="1:10" s="364" customFormat="1" x14ac:dyDescent="0.25">
      <c r="A811" s="444" t="s">
        <v>16168</v>
      </c>
      <c r="B811" s="445" t="s">
        <v>0</v>
      </c>
      <c r="C811" s="446" t="s">
        <v>15762</v>
      </c>
      <c r="D811" s="447"/>
      <c r="E811" s="448"/>
      <c r="F811" s="449" t="s">
        <v>0</v>
      </c>
      <c r="G811" s="450"/>
      <c r="H811" s="449"/>
      <c r="I811" s="449"/>
      <c r="J811" s="451"/>
    </row>
    <row r="812" spans="1:10" s="364" customFormat="1" ht="45" x14ac:dyDescent="0.25">
      <c r="A812" s="440" t="s">
        <v>561</v>
      </c>
      <c r="B812" s="441">
        <v>95745</v>
      </c>
      <c r="C812" s="135" t="s">
        <v>16169</v>
      </c>
      <c r="D812" s="136" t="s">
        <v>51</v>
      </c>
      <c r="E812" s="442">
        <v>725.6</v>
      </c>
      <c r="F812" s="138">
        <f>VLOOKUP(B812,'COMP ANL'!A:I,9,0)</f>
        <v>19.350000000000001</v>
      </c>
      <c r="G812" s="443">
        <f t="shared" ref="G812:G815" si="323">$J$1</f>
        <v>0.2026</v>
      </c>
      <c r="H812" s="138">
        <f t="shared" ref="H812:H815" si="324">F812*(1+G812)</f>
        <v>23.270309999999998</v>
      </c>
      <c r="I812" s="138">
        <f t="shared" ref="I812:I815" si="325">ROUND((H812*E812),2)</f>
        <v>16884.939999999999</v>
      </c>
      <c r="J812" s="138"/>
    </row>
    <row r="813" spans="1:10" s="364" customFormat="1" ht="45" x14ac:dyDescent="0.25">
      <c r="A813" s="140" t="s">
        <v>562</v>
      </c>
      <c r="B813" s="344">
        <v>95746</v>
      </c>
      <c r="C813" s="104" t="s">
        <v>16170</v>
      </c>
      <c r="D813" s="105" t="s">
        <v>51</v>
      </c>
      <c r="E813" s="345">
        <v>113.6</v>
      </c>
      <c r="F813" s="107">
        <f>VLOOKUP(B813,'COMP ANL'!A:I,9,0)</f>
        <v>24.020000000000003</v>
      </c>
      <c r="G813" s="314">
        <f t="shared" si="323"/>
        <v>0.2026</v>
      </c>
      <c r="H813" s="107">
        <f t="shared" si="324"/>
        <v>28.886452000000002</v>
      </c>
      <c r="I813" s="107">
        <f t="shared" si="325"/>
        <v>3281.5</v>
      </c>
      <c r="J813" s="107"/>
    </row>
    <row r="814" spans="1:10" s="364" customFormat="1" x14ac:dyDescent="0.25">
      <c r="A814" s="140" t="s">
        <v>564</v>
      </c>
      <c r="B814" s="344" t="s">
        <v>563</v>
      </c>
      <c r="C814" s="104" t="s">
        <v>16171</v>
      </c>
      <c r="D814" s="105" t="s">
        <v>8</v>
      </c>
      <c r="E814" s="345">
        <v>940</v>
      </c>
      <c r="F814" s="107">
        <f>VLOOKUP(B814,'COMP ANL'!A:I,9,0)</f>
        <v>5.63</v>
      </c>
      <c r="G814" s="314">
        <f t="shared" si="323"/>
        <v>0.2026</v>
      </c>
      <c r="H814" s="107">
        <f t="shared" si="324"/>
        <v>6.770637999999999</v>
      </c>
      <c r="I814" s="107">
        <f t="shared" si="325"/>
        <v>6364.4</v>
      </c>
      <c r="J814" s="107"/>
    </row>
    <row r="815" spans="1:10" s="364" customFormat="1" x14ac:dyDescent="0.25">
      <c r="A815" s="346" t="s">
        <v>566</v>
      </c>
      <c r="B815" s="431" t="s">
        <v>565</v>
      </c>
      <c r="C815" s="99" t="s">
        <v>16172</v>
      </c>
      <c r="D815" s="100" t="s">
        <v>8</v>
      </c>
      <c r="E815" s="432">
        <v>121</v>
      </c>
      <c r="F815" s="102">
        <f>VLOOKUP(B815,'COMP ANL'!A:I,9,0)</f>
        <v>0.9</v>
      </c>
      <c r="G815" s="146">
        <f t="shared" si="323"/>
        <v>0.2026</v>
      </c>
      <c r="H815" s="102">
        <f t="shared" si="324"/>
        <v>1.0823399999999999</v>
      </c>
      <c r="I815" s="102">
        <f t="shared" si="325"/>
        <v>130.96</v>
      </c>
      <c r="J815" s="102"/>
    </row>
    <row r="816" spans="1:10" s="364" customFormat="1" x14ac:dyDescent="0.25">
      <c r="A816" s="444" t="s">
        <v>16173</v>
      </c>
      <c r="B816" s="445" t="s">
        <v>0</v>
      </c>
      <c r="C816" s="446" t="s">
        <v>16174</v>
      </c>
      <c r="D816" s="447"/>
      <c r="E816" s="448"/>
      <c r="F816" s="449" t="s">
        <v>0</v>
      </c>
      <c r="G816" s="450"/>
      <c r="H816" s="449"/>
      <c r="I816" s="449"/>
      <c r="J816" s="451"/>
    </row>
    <row r="817" spans="1:10" s="364" customFormat="1" ht="45" x14ac:dyDescent="0.25">
      <c r="A817" s="440" t="s">
        <v>16175</v>
      </c>
      <c r="B817" s="441">
        <v>91926</v>
      </c>
      <c r="C817" s="135" t="s">
        <v>567</v>
      </c>
      <c r="D817" s="136" t="s">
        <v>51</v>
      </c>
      <c r="E817" s="442">
        <v>12109.6</v>
      </c>
      <c r="F817" s="138">
        <f>VLOOKUP(B817,'COMP ANL'!A:I,9,0)</f>
        <v>4.2600000000000007</v>
      </c>
      <c r="G817" s="443">
        <f t="shared" ref="G817:G825" si="326">$J$1</f>
        <v>0.2026</v>
      </c>
      <c r="H817" s="138">
        <f t="shared" ref="H817:H825" si="327">F817*(1+G817)</f>
        <v>5.1230760000000002</v>
      </c>
      <c r="I817" s="138">
        <f t="shared" ref="I817:I825" si="328">ROUND((H817*E817),2)</f>
        <v>62038.400000000001</v>
      </c>
      <c r="J817" s="138"/>
    </row>
    <row r="818" spans="1:10" s="364" customFormat="1" ht="45" x14ac:dyDescent="0.25">
      <c r="A818" s="140" t="s">
        <v>16176</v>
      </c>
      <c r="B818" s="344">
        <v>91928</v>
      </c>
      <c r="C818" s="104" t="s">
        <v>568</v>
      </c>
      <c r="D818" s="105" t="s">
        <v>51</v>
      </c>
      <c r="E818" s="345">
        <v>100.2</v>
      </c>
      <c r="F818" s="107">
        <f>VLOOKUP(B818,'COMP ANL'!A:I,9,0)</f>
        <v>7</v>
      </c>
      <c r="G818" s="314">
        <f t="shared" si="326"/>
        <v>0.2026</v>
      </c>
      <c r="H818" s="107">
        <f t="shared" si="327"/>
        <v>8.4181999999999988</v>
      </c>
      <c r="I818" s="107">
        <f t="shared" si="328"/>
        <v>843.5</v>
      </c>
      <c r="J818" s="107"/>
    </row>
    <row r="819" spans="1:10" s="364" customFormat="1" ht="45" x14ac:dyDescent="0.25">
      <c r="A819" s="140" t="s">
        <v>16177</v>
      </c>
      <c r="B819" s="344">
        <v>91930</v>
      </c>
      <c r="C819" s="104" t="s">
        <v>569</v>
      </c>
      <c r="D819" s="105" t="s">
        <v>51</v>
      </c>
      <c r="E819" s="345">
        <v>2590.8000000000002</v>
      </c>
      <c r="F819" s="107">
        <f>VLOOKUP(B819,'COMP ANL'!A:I,9,0)</f>
        <v>9.6199999999999992</v>
      </c>
      <c r="G819" s="314">
        <f t="shared" si="326"/>
        <v>0.2026</v>
      </c>
      <c r="H819" s="107">
        <f t="shared" si="327"/>
        <v>11.569011999999997</v>
      </c>
      <c r="I819" s="107">
        <f t="shared" si="328"/>
        <v>29973</v>
      </c>
      <c r="J819" s="107"/>
    </row>
    <row r="820" spans="1:10" s="364" customFormat="1" ht="45" x14ac:dyDescent="0.25">
      <c r="A820" s="140" t="s">
        <v>16178</v>
      </c>
      <c r="B820" s="344">
        <v>91931</v>
      </c>
      <c r="C820" s="104" t="s">
        <v>572</v>
      </c>
      <c r="D820" s="105" t="s">
        <v>51</v>
      </c>
      <c r="E820" s="345">
        <v>1542.1</v>
      </c>
      <c r="F820" s="107">
        <f>VLOOKUP(B820,'COMP ANL'!A:I,9,0)</f>
        <v>10.819999999999999</v>
      </c>
      <c r="G820" s="314">
        <f t="shared" si="326"/>
        <v>0.2026</v>
      </c>
      <c r="H820" s="107">
        <f t="shared" si="327"/>
        <v>13.012131999999998</v>
      </c>
      <c r="I820" s="107">
        <f t="shared" si="328"/>
        <v>20066.009999999998</v>
      </c>
      <c r="J820" s="107"/>
    </row>
    <row r="821" spans="1:10" s="364" customFormat="1" ht="45" x14ac:dyDescent="0.25">
      <c r="A821" s="140" t="s">
        <v>16179</v>
      </c>
      <c r="B821" s="344">
        <v>91932</v>
      </c>
      <c r="C821" s="104" t="s">
        <v>570</v>
      </c>
      <c r="D821" s="105" t="s">
        <v>51</v>
      </c>
      <c r="E821" s="345">
        <v>1286.3</v>
      </c>
      <c r="F821" s="107">
        <f>VLOOKUP(B821,'COMP ANL'!A:I,9,0)</f>
        <v>15.92</v>
      </c>
      <c r="G821" s="314">
        <f t="shared" si="326"/>
        <v>0.2026</v>
      </c>
      <c r="H821" s="107">
        <f t="shared" si="327"/>
        <v>19.145391999999998</v>
      </c>
      <c r="I821" s="107">
        <f t="shared" si="328"/>
        <v>24626.720000000001</v>
      </c>
      <c r="J821" s="107"/>
    </row>
    <row r="822" spans="1:10" s="364" customFormat="1" ht="45" x14ac:dyDescent="0.25">
      <c r="A822" s="140" t="s">
        <v>16180</v>
      </c>
      <c r="B822" s="344">
        <v>91935</v>
      </c>
      <c r="C822" s="104" t="s">
        <v>2823</v>
      </c>
      <c r="D822" s="105" t="s">
        <v>51</v>
      </c>
      <c r="E822" s="345">
        <v>20.7</v>
      </c>
      <c r="F822" s="107">
        <f>VLOOKUP(B822,'COMP ANL'!A:I,9,0)</f>
        <v>26.020000000000003</v>
      </c>
      <c r="G822" s="314">
        <f t="shared" si="326"/>
        <v>0.2026</v>
      </c>
      <c r="H822" s="107">
        <f t="shared" si="327"/>
        <v>31.291652000000003</v>
      </c>
      <c r="I822" s="107">
        <f t="shared" si="328"/>
        <v>647.74</v>
      </c>
      <c r="J822" s="107"/>
    </row>
    <row r="823" spans="1:10" s="364" customFormat="1" ht="45" x14ac:dyDescent="0.25">
      <c r="A823" s="140" t="s">
        <v>16181</v>
      </c>
      <c r="B823" s="344">
        <v>92984</v>
      </c>
      <c r="C823" s="104" t="s">
        <v>573</v>
      </c>
      <c r="D823" s="105" t="s">
        <v>51</v>
      </c>
      <c r="E823" s="345">
        <v>4</v>
      </c>
      <c r="F823" s="107">
        <f>VLOOKUP(B823,'COMP ANL'!A:I,9,0)</f>
        <v>30.12</v>
      </c>
      <c r="G823" s="314">
        <f t="shared" si="326"/>
        <v>0.2026</v>
      </c>
      <c r="H823" s="107">
        <f t="shared" si="327"/>
        <v>36.222311999999995</v>
      </c>
      <c r="I823" s="107">
        <f t="shared" si="328"/>
        <v>144.88999999999999</v>
      </c>
      <c r="J823" s="107"/>
    </row>
    <row r="824" spans="1:10" s="364" customFormat="1" ht="45" x14ac:dyDescent="0.25">
      <c r="A824" s="140" t="s">
        <v>16182</v>
      </c>
      <c r="B824" s="344">
        <v>92986</v>
      </c>
      <c r="C824" s="104" t="s">
        <v>574</v>
      </c>
      <c r="D824" s="105" t="s">
        <v>51</v>
      </c>
      <c r="E824" s="345">
        <v>62.8</v>
      </c>
      <c r="F824" s="107">
        <f>VLOOKUP(B824,'COMP ANL'!A:I,9,0)</f>
        <v>40.86</v>
      </c>
      <c r="G824" s="314">
        <f t="shared" si="326"/>
        <v>0.2026</v>
      </c>
      <c r="H824" s="107">
        <f t="shared" si="327"/>
        <v>49.138235999999992</v>
      </c>
      <c r="I824" s="107">
        <f t="shared" si="328"/>
        <v>3085.88</v>
      </c>
      <c r="J824" s="107"/>
    </row>
    <row r="825" spans="1:10" s="364" customFormat="1" ht="45" x14ac:dyDescent="0.25">
      <c r="A825" s="346" t="s">
        <v>16183</v>
      </c>
      <c r="B825" s="431">
        <v>92990</v>
      </c>
      <c r="C825" s="99" t="s">
        <v>576</v>
      </c>
      <c r="D825" s="100" t="s">
        <v>51</v>
      </c>
      <c r="E825" s="432">
        <v>251</v>
      </c>
      <c r="F825" s="102">
        <f>VLOOKUP(B825,'COMP ANL'!A:I,9,0)</f>
        <v>79.009999999999991</v>
      </c>
      <c r="G825" s="146">
        <f t="shared" si="326"/>
        <v>0.2026</v>
      </c>
      <c r="H825" s="102">
        <f t="shared" si="327"/>
        <v>95.017425999999986</v>
      </c>
      <c r="I825" s="102">
        <f t="shared" si="328"/>
        <v>23849.37</v>
      </c>
      <c r="J825" s="102"/>
    </row>
    <row r="826" spans="1:10" s="364" customFormat="1" x14ac:dyDescent="0.25">
      <c r="A826" s="452" t="s">
        <v>16184</v>
      </c>
      <c r="B826" s="453" t="s">
        <v>0</v>
      </c>
      <c r="C826" s="454" t="s">
        <v>16121</v>
      </c>
      <c r="D826" s="455"/>
      <c r="E826" s="456"/>
      <c r="F826" s="457" t="s">
        <v>0</v>
      </c>
      <c r="G826" s="458"/>
      <c r="H826" s="457"/>
      <c r="I826" s="457"/>
      <c r="J826" s="365"/>
    </row>
    <row r="827" spans="1:10" s="364" customFormat="1" x14ac:dyDescent="0.25">
      <c r="A827" s="390" t="s">
        <v>16185</v>
      </c>
      <c r="B827" s="403" t="s">
        <v>0</v>
      </c>
      <c r="C827" s="391" t="s">
        <v>16186</v>
      </c>
      <c r="D827" s="392"/>
      <c r="E827" s="393"/>
      <c r="F827" s="404" t="s">
        <v>0</v>
      </c>
      <c r="G827" s="405"/>
      <c r="H827" s="404"/>
      <c r="I827" s="404"/>
      <c r="J827" s="366"/>
    </row>
    <row r="828" spans="1:10" s="364" customFormat="1" ht="45" x14ac:dyDescent="0.25">
      <c r="A828" s="433" t="s">
        <v>579</v>
      </c>
      <c r="B828" s="434">
        <v>91940</v>
      </c>
      <c r="C828" s="435" t="s">
        <v>578</v>
      </c>
      <c r="D828" s="436" t="s">
        <v>8</v>
      </c>
      <c r="E828" s="437">
        <v>268</v>
      </c>
      <c r="F828" s="438">
        <f>VLOOKUP(B828,'COMP ANL'!A:I,9,0)</f>
        <v>13.46</v>
      </c>
      <c r="G828" s="439">
        <f>$J$1</f>
        <v>0.2026</v>
      </c>
      <c r="H828" s="438">
        <f>F828*(1+G828)</f>
        <v>16.186996000000001</v>
      </c>
      <c r="I828" s="438">
        <f>ROUND((H828*E828),2)</f>
        <v>4338.1099999999997</v>
      </c>
      <c r="J828" s="438"/>
    </row>
    <row r="829" spans="1:10" s="364" customFormat="1" x14ac:dyDescent="0.25">
      <c r="A829" s="444" t="s">
        <v>16187</v>
      </c>
      <c r="B829" s="445" t="s">
        <v>0</v>
      </c>
      <c r="C829" s="446" t="s">
        <v>16188</v>
      </c>
      <c r="D829" s="447"/>
      <c r="E829" s="448"/>
      <c r="F829" s="449" t="s">
        <v>0</v>
      </c>
      <c r="G829" s="450"/>
      <c r="H829" s="449"/>
      <c r="I829" s="449"/>
      <c r="J829" s="451"/>
    </row>
    <row r="830" spans="1:10" s="364" customFormat="1" ht="45" x14ac:dyDescent="0.25">
      <c r="A830" s="440" t="s">
        <v>581</v>
      </c>
      <c r="B830" s="441">
        <v>95787</v>
      </c>
      <c r="C830" s="135" t="s">
        <v>580</v>
      </c>
      <c r="D830" s="136" t="s">
        <v>8</v>
      </c>
      <c r="E830" s="442">
        <v>179</v>
      </c>
      <c r="F830" s="138">
        <f>VLOOKUP(B830,'COMP ANL'!A:I,9,0)</f>
        <v>22.82</v>
      </c>
      <c r="G830" s="443">
        <f t="shared" ref="G830:G835" si="329">$J$1</f>
        <v>0.2026</v>
      </c>
      <c r="H830" s="138">
        <f t="shared" ref="H830:H835" si="330">F830*(1+G830)</f>
        <v>27.443331999999998</v>
      </c>
      <c r="I830" s="138">
        <f t="shared" ref="I830:I835" si="331">ROUND((H830*E830),2)</f>
        <v>4912.3599999999997</v>
      </c>
      <c r="J830" s="138"/>
    </row>
    <row r="831" spans="1:10" s="364" customFormat="1" ht="45" x14ac:dyDescent="0.25">
      <c r="A831" s="140" t="s">
        <v>583</v>
      </c>
      <c r="B831" s="344">
        <v>95789</v>
      </c>
      <c r="C831" s="104" t="s">
        <v>582</v>
      </c>
      <c r="D831" s="105" t="s">
        <v>8</v>
      </c>
      <c r="E831" s="345">
        <v>12</v>
      </c>
      <c r="F831" s="107">
        <f>VLOOKUP(B831,'COMP ANL'!A:I,9,0)</f>
        <v>27.160000000000004</v>
      </c>
      <c r="G831" s="314">
        <f t="shared" si="329"/>
        <v>0.2026</v>
      </c>
      <c r="H831" s="107">
        <f t="shared" si="330"/>
        <v>32.662616</v>
      </c>
      <c r="I831" s="107">
        <f t="shared" si="331"/>
        <v>391.95</v>
      </c>
      <c r="J831" s="107"/>
    </row>
    <row r="832" spans="1:10" s="364" customFormat="1" ht="45" x14ac:dyDescent="0.25">
      <c r="A832" s="140" t="s">
        <v>585</v>
      </c>
      <c r="B832" s="344">
        <v>95795</v>
      </c>
      <c r="C832" s="104" t="s">
        <v>584</v>
      </c>
      <c r="D832" s="105" t="s">
        <v>8</v>
      </c>
      <c r="E832" s="345">
        <v>89</v>
      </c>
      <c r="F832" s="107">
        <f>VLOOKUP(B832,'COMP ANL'!A:I,9,0)</f>
        <v>26.31</v>
      </c>
      <c r="G832" s="314">
        <f t="shared" si="329"/>
        <v>0.2026</v>
      </c>
      <c r="H832" s="107">
        <f t="shared" si="330"/>
        <v>31.640405999999995</v>
      </c>
      <c r="I832" s="107">
        <f t="shared" si="331"/>
        <v>2816</v>
      </c>
      <c r="J832" s="107"/>
    </row>
    <row r="833" spans="1:10" s="364" customFormat="1" ht="45" x14ac:dyDescent="0.25">
      <c r="A833" s="140" t="s">
        <v>587</v>
      </c>
      <c r="B833" s="344">
        <v>95796</v>
      </c>
      <c r="C833" s="104" t="s">
        <v>586</v>
      </c>
      <c r="D833" s="105" t="s">
        <v>8</v>
      </c>
      <c r="E833" s="345">
        <v>1</v>
      </c>
      <c r="F833" s="107">
        <f>VLOOKUP(B833,'COMP ANL'!A:I,9,0)</f>
        <v>31.9</v>
      </c>
      <c r="G833" s="314">
        <f t="shared" si="329"/>
        <v>0.2026</v>
      </c>
      <c r="H833" s="107">
        <f t="shared" si="330"/>
        <v>38.362939999999995</v>
      </c>
      <c r="I833" s="107">
        <f t="shared" si="331"/>
        <v>38.36</v>
      </c>
      <c r="J833" s="107"/>
    </row>
    <row r="834" spans="1:10" s="364" customFormat="1" ht="45" x14ac:dyDescent="0.25">
      <c r="A834" s="140" t="s">
        <v>589</v>
      </c>
      <c r="B834" s="344">
        <v>95801</v>
      </c>
      <c r="C834" s="104" t="s">
        <v>588</v>
      </c>
      <c r="D834" s="105" t="s">
        <v>8</v>
      </c>
      <c r="E834" s="345">
        <v>10</v>
      </c>
      <c r="F834" s="107">
        <f>VLOOKUP(B834,'COMP ANL'!A:I,9,0)</f>
        <v>31.1</v>
      </c>
      <c r="G834" s="314">
        <f t="shared" si="329"/>
        <v>0.2026</v>
      </c>
      <c r="H834" s="107">
        <f t="shared" si="330"/>
        <v>37.400860000000002</v>
      </c>
      <c r="I834" s="107">
        <f t="shared" si="331"/>
        <v>374.01</v>
      </c>
      <c r="J834" s="107"/>
    </row>
    <row r="835" spans="1:10" s="364" customFormat="1" x14ac:dyDescent="0.25">
      <c r="A835" s="346" t="s">
        <v>591</v>
      </c>
      <c r="B835" s="431" t="s">
        <v>590</v>
      </c>
      <c r="C835" s="99" t="s">
        <v>16189</v>
      </c>
      <c r="D835" s="100" t="s">
        <v>8</v>
      </c>
      <c r="E835" s="432">
        <v>291</v>
      </c>
      <c r="F835" s="102">
        <f>VLOOKUP(B835,'COMP ANL'!A:I,9,0)</f>
        <v>3.19</v>
      </c>
      <c r="G835" s="146">
        <f t="shared" si="329"/>
        <v>0.2026</v>
      </c>
      <c r="H835" s="102">
        <f t="shared" si="330"/>
        <v>3.8362939999999996</v>
      </c>
      <c r="I835" s="102">
        <f t="shared" si="331"/>
        <v>1116.3599999999999</v>
      </c>
      <c r="J835" s="102"/>
    </row>
    <row r="836" spans="1:10" s="364" customFormat="1" x14ac:dyDescent="0.25">
      <c r="A836" s="444" t="s">
        <v>16190</v>
      </c>
      <c r="B836" s="445" t="s">
        <v>0</v>
      </c>
      <c r="C836" s="446" t="s">
        <v>15764</v>
      </c>
      <c r="D836" s="447"/>
      <c r="E836" s="448"/>
      <c r="F836" s="449" t="s">
        <v>0</v>
      </c>
      <c r="G836" s="450"/>
      <c r="H836" s="449"/>
      <c r="I836" s="449"/>
      <c r="J836" s="451"/>
    </row>
    <row r="837" spans="1:10" s="364" customFormat="1" ht="45" x14ac:dyDescent="0.25">
      <c r="A837" s="440" t="s">
        <v>592</v>
      </c>
      <c r="B837" s="441">
        <v>97886</v>
      </c>
      <c r="C837" s="135" t="s">
        <v>16191</v>
      </c>
      <c r="D837" s="136" t="s">
        <v>8</v>
      </c>
      <c r="E837" s="442">
        <v>37</v>
      </c>
      <c r="F837" s="138">
        <f>VLOOKUP(B837,'COMP ANL'!A:I,9,0)</f>
        <v>173.12</v>
      </c>
      <c r="G837" s="443">
        <f t="shared" ref="G837:G841" si="332">$J$1</f>
        <v>0.2026</v>
      </c>
      <c r="H837" s="138">
        <f t="shared" ref="H837:H841" si="333">F837*(1+G837)</f>
        <v>208.19411199999999</v>
      </c>
      <c r="I837" s="138">
        <f t="shared" ref="I837:I841" si="334">ROUND((H837*E837),2)</f>
        <v>7703.18</v>
      </c>
      <c r="J837" s="138"/>
    </row>
    <row r="838" spans="1:10" s="364" customFormat="1" ht="45" x14ac:dyDescent="0.25">
      <c r="A838" s="140" t="s">
        <v>593</v>
      </c>
      <c r="B838" s="344">
        <v>97887</v>
      </c>
      <c r="C838" s="104" t="s">
        <v>16192</v>
      </c>
      <c r="D838" s="105" t="s">
        <v>8</v>
      </c>
      <c r="E838" s="345">
        <v>5</v>
      </c>
      <c r="F838" s="107">
        <f>VLOOKUP(B838,'COMP ANL'!A:I,9,0)</f>
        <v>273.44</v>
      </c>
      <c r="G838" s="314">
        <f t="shared" si="332"/>
        <v>0.2026</v>
      </c>
      <c r="H838" s="107">
        <f t="shared" si="333"/>
        <v>328.83894399999997</v>
      </c>
      <c r="I838" s="107">
        <f t="shared" si="334"/>
        <v>1644.19</v>
      </c>
      <c r="J838" s="107"/>
    </row>
    <row r="839" spans="1:10" s="364" customFormat="1" ht="45" x14ac:dyDescent="0.25">
      <c r="A839" s="140" t="s">
        <v>12153</v>
      </c>
      <c r="B839" s="344" t="s">
        <v>12126</v>
      </c>
      <c r="C839" s="104" t="s">
        <v>16193</v>
      </c>
      <c r="D839" s="105" t="s">
        <v>8</v>
      </c>
      <c r="E839" s="345">
        <v>1</v>
      </c>
      <c r="F839" s="107">
        <f>VLOOKUP(B839,'COMP ANL'!A:I,9,0)</f>
        <v>9440.2300000000014</v>
      </c>
      <c r="G839" s="314">
        <f t="shared" si="332"/>
        <v>0.2026</v>
      </c>
      <c r="H839" s="107">
        <f t="shared" si="333"/>
        <v>11352.820598</v>
      </c>
      <c r="I839" s="107">
        <f t="shared" si="334"/>
        <v>11352.82</v>
      </c>
      <c r="J839" s="107"/>
    </row>
    <row r="840" spans="1:10" s="364" customFormat="1" x14ac:dyDescent="0.25">
      <c r="A840" s="140" t="s">
        <v>12154</v>
      </c>
      <c r="B840" s="344" t="s">
        <v>13256</v>
      </c>
      <c r="C840" s="104" t="s">
        <v>16194</v>
      </c>
      <c r="D840" s="105" t="s">
        <v>8</v>
      </c>
      <c r="E840" s="345">
        <v>42</v>
      </c>
      <c r="F840" s="107">
        <f>VLOOKUP(B840,'COMP ANL'!A:I,9,0)</f>
        <v>71.930000000000007</v>
      </c>
      <c r="G840" s="314">
        <f t="shared" si="332"/>
        <v>0.2026</v>
      </c>
      <c r="H840" s="107">
        <f t="shared" si="333"/>
        <v>86.503017999999997</v>
      </c>
      <c r="I840" s="107">
        <f t="shared" si="334"/>
        <v>3633.13</v>
      </c>
      <c r="J840" s="107"/>
    </row>
    <row r="841" spans="1:10" s="364" customFormat="1" ht="30" x14ac:dyDescent="0.25">
      <c r="A841" s="346" t="s">
        <v>12155</v>
      </c>
      <c r="B841" s="431" t="s">
        <v>12129</v>
      </c>
      <c r="C841" s="99" t="s">
        <v>16195</v>
      </c>
      <c r="D841" s="100" t="s">
        <v>8</v>
      </c>
      <c r="E841" s="432">
        <v>1</v>
      </c>
      <c r="F841" s="102">
        <f>VLOOKUP(B841,'COMP ANL'!A:I,9,0)</f>
        <v>150.10999999999999</v>
      </c>
      <c r="G841" s="146">
        <f t="shared" si="332"/>
        <v>0.2026</v>
      </c>
      <c r="H841" s="102">
        <f t="shared" si="333"/>
        <v>180.52228599999998</v>
      </c>
      <c r="I841" s="102">
        <f t="shared" si="334"/>
        <v>180.52</v>
      </c>
      <c r="J841" s="102"/>
    </row>
    <row r="842" spans="1:10" s="364" customFormat="1" x14ac:dyDescent="0.25">
      <c r="A842" s="444" t="s">
        <v>16196</v>
      </c>
      <c r="B842" s="445" t="s">
        <v>0</v>
      </c>
      <c r="C842" s="446" t="s">
        <v>16197</v>
      </c>
      <c r="D842" s="447"/>
      <c r="E842" s="448"/>
      <c r="F842" s="449" t="s">
        <v>0</v>
      </c>
      <c r="G842" s="450"/>
      <c r="H842" s="449"/>
      <c r="I842" s="449"/>
      <c r="J842" s="451"/>
    </row>
    <row r="843" spans="1:10" s="364" customFormat="1" ht="30" x14ac:dyDescent="0.25">
      <c r="A843" s="440" t="s">
        <v>16198</v>
      </c>
      <c r="B843" s="441" t="s">
        <v>12135</v>
      </c>
      <c r="C843" s="135" t="s">
        <v>16199</v>
      </c>
      <c r="D843" s="136" t="s">
        <v>51</v>
      </c>
      <c r="E843" s="442">
        <v>27.7</v>
      </c>
      <c r="F843" s="138">
        <f>VLOOKUP(B843,'COMP ANL'!A:I,9,0)</f>
        <v>88.669999999999987</v>
      </c>
      <c r="G843" s="443">
        <f t="shared" ref="G843:G846" si="335">$J$1</f>
        <v>0.2026</v>
      </c>
      <c r="H843" s="138">
        <f t="shared" ref="H843:H846" si="336">F843*(1+G843)</f>
        <v>106.63454199999998</v>
      </c>
      <c r="I843" s="138">
        <f t="shared" ref="I843:I846" si="337">ROUND((H843*E843),2)</f>
        <v>2953.78</v>
      </c>
      <c r="J843" s="138"/>
    </row>
    <row r="844" spans="1:10" s="364" customFormat="1" x14ac:dyDescent="0.25">
      <c r="A844" s="140" t="s">
        <v>16200</v>
      </c>
      <c r="B844" s="344" t="s">
        <v>12137</v>
      </c>
      <c r="C844" s="104" t="s">
        <v>16201</v>
      </c>
      <c r="D844" s="105" t="s">
        <v>51</v>
      </c>
      <c r="E844" s="345">
        <v>15.4</v>
      </c>
      <c r="F844" s="107">
        <f>VLOOKUP(B844,'COMP ANL'!A:I,9,0)</f>
        <v>59.27</v>
      </c>
      <c r="G844" s="314">
        <f t="shared" si="335"/>
        <v>0.2026</v>
      </c>
      <c r="H844" s="107">
        <f t="shared" si="336"/>
        <v>71.278102000000004</v>
      </c>
      <c r="I844" s="107">
        <f t="shared" si="337"/>
        <v>1097.68</v>
      </c>
      <c r="J844" s="107"/>
    </row>
    <row r="845" spans="1:10" s="364" customFormat="1" ht="30" x14ac:dyDescent="0.25">
      <c r="A845" s="140" t="s">
        <v>16202</v>
      </c>
      <c r="B845" s="344" t="s">
        <v>12131</v>
      </c>
      <c r="C845" s="104" t="s">
        <v>16203</v>
      </c>
      <c r="D845" s="105" t="s">
        <v>51</v>
      </c>
      <c r="E845" s="345">
        <v>54.1</v>
      </c>
      <c r="F845" s="107">
        <f>VLOOKUP(B845,'COMP ANL'!A:I,9,0)</f>
        <v>80.17</v>
      </c>
      <c r="G845" s="314">
        <f t="shared" si="335"/>
        <v>0.2026</v>
      </c>
      <c r="H845" s="107">
        <f t="shared" si="336"/>
        <v>96.412441999999999</v>
      </c>
      <c r="I845" s="107">
        <f t="shared" si="337"/>
        <v>5215.91</v>
      </c>
      <c r="J845" s="107"/>
    </row>
    <row r="846" spans="1:10" s="364" customFormat="1" ht="30" x14ac:dyDescent="0.25">
      <c r="A846" s="346" t="s">
        <v>16204</v>
      </c>
      <c r="B846" s="431" t="s">
        <v>12133</v>
      </c>
      <c r="C846" s="99" t="s">
        <v>16205</v>
      </c>
      <c r="D846" s="100" t="s">
        <v>51</v>
      </c>
      <c r="E846" s="432">
        <v>38.6</v>
      </c>
      <c r="F846" s="102">
        <f>VLOOKUP(B846,'COMP ANL'!A:I,9,0)</f>
        <v>115.02000000000001</v>
      </c>
      <c r="G846" s="146">
        <f t="shared" si="335"/>
        <v>0.2026</v>
      </c>
      <c r="H846" s="102">
        <f t="shared" si="336"/>
        <v>138.32305199999999</v>
      </c>
      <c r="I846" s="102">
        <f t="shared" si="337"/>
        <v>5339.27</v>
      </c>
      <c r="J846" s="102"/>
    </row>
    <row r="847" spans="1:10" s="364" customFormat="1" x14ac:dyDescent="0.25">
      <c r="A847" s="444" t="s">
        <v>16206</v>
      </c>
      <c r="B847" s="445" t="s">
        <v>0</v>
      </c>
      <c r="C847" s="446" t="s">
        <v>16207</v>
      </c>
      <c r="D847" s="447"/>
      <c r="E847" s="448"/>
      <c r="F847" s="449" t="s">
        <v>0</v>
      </c>
      <c r="G847" s="450"/>
      <c r="H847" s="449"/>
      <c r="I847" s="449"/>
      <c r="J847" s="451"/>
    </row>
    <row r="848" spans="1:10" s="364" customFormat="1" ht="45" x14ac:dyDescent="0.25">
      <c r="A848" s="440" t="s">
        <v>16208</v>
      </c>
      <c r="B848" s="441">
        <v>91887</v>
      </c>
      <c r="C848" s="135" t="s">
        <v>594</v>
      </c>
      <c r="D848" s="136" t="s">
        <v>8</v>
      </c>
      <c r="E848" s="442">
        <v>1</v>
      </c>
      <c r="F848" s="138">
        <f>VLOOKUP(B848,'COMP ANL'!A:I,9,0)</f>
        <v>8.1</v>
      </c>
      <c r="G848" s="443">
        <f t="shared" ref="G848:G854" si="338">$J$1</f>
        <v>0.2026</v>
      </c>
      <c r="H848" s="138">
        <f t="shared" ref="H848:H854" si="339">F848*(1+G848)</f>
        <v>9.7410599999999992</v>
      </c>
      <c r="I848" s="138">
        <f t="shared" ref="I848:I854" si="340">ROUND((H848*E848),2)</f>
        <v>9.74</v>
      </c>
      <c r="J848" s="138"/>
    </row>
    <row r="849" spans="1:10" s="364" customFormat="1" ht="30" x14ac:dyDescent="0.25">
      <c r="A849" s="140" t="s">
        <v>16209</v>
      </c>
      <c r="B849" s="344" t="s">
        <v>595</v>
      </c>
      <c r="C849" s="104" t="s">
        <v>16210</v>
      </c>
      <c r="D849" s="105" t="s">
        <v>8</v>
      </c>
      <c r="E849" s="345">
        <v>4</v>
      </c>
      <c r="F849" s="107">
        <f>VLOOKUP(B849,'COMP ANL'!A:I,9,0)</f>
        <v>6.9</v>
      </c>
      <c r="G849" s="314">
        <f t="shared" si="338"/>
        <v>0.2026</v>
      </c>
      <c r="H849" s="107">
        <f t="shared" si="339"/>
        <v>8.2979400000000005</v>
      </c>
      <c r="I849" s="107">
        <f t="shared" si="340"/>
        <v>33.19</v>
      </c>
      <c r="J849" s="107"/>
    </row>
    <row r="850" spans="1:10" s="364" customFormat="1" ht="45" x14ac:dyDescent="0.25">
      <c r="A850" s="140" t="s">
        <v>16211</v>
      </c>
      <c r="B850" s="344">
        <v>91874</v>
      </c>
      <c r="C850" s="104" t="s">
        <v>596</v>
      </c>
      <c r="D850" s="105" t="s">
        <v>8</v>
      </c>
      <c r="E850" s="345">
        <v>2</v>
      </c>
      <c r="F850" s="107">
        <f>VLOOKUP(B850,'COMP ANL'!A:I,9,0)</f>
        <v>4.37</v>
      </c>
      <c r="G850" s="314">
        <f t="shared" si="338"/>
        <v>0.2026</v>
      </c>
      <c r="H850" s="107">
        <f t="shared" si="339"/>
        <v>5.2553619999999999</v>
      </c>
      <c r="I850" s="107">
        <f t="shared" si="340"/>
        <v>10.51</v>
      </c>
      <c r="J850" s="107"/>
    </row>
    <row r="851" spans="1:10" s="364" customFormat="1" ht="45" x14ac:dyDescent="0.25">
      <c r="A851" s="140" t="s">
        <v>16212</v>
      </c>
      <c r="B851" s="344">
        <v>91876</v>
      </c>
      <c r="C851" s="104" t="s">
        <v>597</v>
      </c>
      <c r="D851" s="105" t="s">
        <v>8</v>
      </c>
      <c r="E851" s="345">
        <v>4</v>
      </c>
      <c r="F851" s="107">
        <f>VLOOKUP(B851,'COMP ANL'!A:I,9,0)</f>
        <v>7.6199999999999992</v>
      </c>
      <c r="G851" s="314">
        <f t="shared" si="338"/>
        <v>0.2026</v>
      </c>
      <c r="H851" s="107">
        <f t="shared" si="339"/>
        <v>9.1638119999999983</v>
      </c>
      <c r="I851" s="107">
        <f t="shared" si="340"/>
        <v>36.659999999999997</v>
      </c>
      <c r="J851" s="107"/>
    </row>
    <row r="852" spans="1:10" s="364" customFormat="1" ht="45" x14ac:dyDescent="0.25">
      <c r="A852" s="140" t="s">
        <v>16213</v>
      </c>
      <c r="B852" s="344">
        <v>95754</v>
      </c>
      <c r="C852" s="104" t="s">
        <v>598</v>
      </c>
      <c r="D852" s="105" t="s">
        <v>8</v>
      </c>
      <c r="E852" s="345">
        <v>62</v>
      </c>
      <c r="F852" s="107">
        <f>VLOOKUP(B852,'COMP ANL'!A:I,9,0)</f>
        <v>8.02</v>
      </c>
      <c r="G852" s="314">
        <f t="shared" si="338"/>
        <v>0.2026</v>
      </c>
      <c r="H852" s="107">
        <f t="shared" si="339"/>
        <v>9.6448519999999984</v>
      </c>
      <c r="I852" s="107">
        <f t="shared" si="340"/>
        <v>597.98</v>
      </c>
      <c r="J852" s="107"/>
    </row>
    <row r="853" spans="1:10" s="364" customFormat="1" ht="45" x14ac:dyDescent="0.25">
      <c r="A853" s="140" t="s">
        <v>16214</v>
      </c>
      <c r="B853" s="344">
        <v>95756</v>
      </c>
      <c r="C853" s="104" t="s">
        <v>599</v>
      </c>
      <c r="D853" s="105" t="s">
        <v>8</v>
      </c>
      <c r="E853" s="345">
        <v>3</v>
      </c>
      <c r="F853" s="107">
        <f>VLOOKUP(B853,'COMP ANL'!A:I,9,0)</f>
        <v>15.34</v>
      </c>
      <c r="G853" s="314">
        <f t="shared" si="338"/>
        <v>0.2026</v>
      </c>
      <c r="H853" s="107">
        <f t="shared" si="339"/>
        <v>18.447883999999998</v>
      </c>
      <c r="I853" s="107">
        <f t="shared" si="340"/>
        <v>55.34</v>
      </c>
      <c r="J853" s="107"/>
    </row>
    <row r="854" spans="1:10" s="364" customFormat="1" x14ac:dyDescent="0.25">
      <c r="A854" s="346" t="s">
        <v>16215</v>
      </c>
      <c r="B854" s="431" t="s">
        <v>600</v>
      </c>
      <c r="C854" s="99" t="s">
        <v>16216</v>
      </c>
      <c r="D854" s="100" t="s">
        <v>8</v>
      </c>
      <c r="E854" s="432">
        <v>1</v>
      </c>
      <c r="F854" s="102">
        <f>VLOOKUP(B854,'COMP ANL'!A:I,9,0)</f>
        <v>30.15</v>
      </c>
      <c r="G854" s="146">
        <f t="shared" si="338"/>
        <v>0.2026</v>
      </c>
      <c r="H854" s="102">
        <f t="shared" si="339"/>
        <v>36.258389999999991</v>
      </c>
      <c r="I854" s="102">
        <f t="shared" si="340"/>
        <v>36.26</v>
      </c>
      <c r="J854" s="102"/>
    </row>
    <row r="855" spans="1:10" s="364" customFormat="1" x14ac:dyDescent="0.25">
      <c r="A855" s="444" t="s">
        <v>16217</v>
      </c>
      <c r="B855" s="445" t="s">
        <v>0</v>
      </c>
      <c r="C855" s="446" t="s">
        <v>16218</v>
      </c>
      <c r="D855" s="447"/>
      <c r="E855" s="448"/>
      <c r="F855" s="449" t="s">
        <v>0</v>
      </c>
      <c r="G855" s="450"/>
      <c r="H855" s="449"/>
      <c r="I855" s="449"/>
      <c r="J855" s="451"/>
    </row>
    <row r="856" spans="1:10" s="364" customFormat="1" x14ac:dyDescent="0.25">
      <c r="A856" s="440" t="s">
        <v>16219</v>
      </c>
      <c r="B856" s="441" t="s">
        <v>601</v>
      </c>
      <c r="C856" s="135" t="s">
        <v>16220</v>
      </c>
      <c r="D856" s="136" t="s">
        <v>8</v>
      </c>
      <c r="E856" s="442">
        <v>86</v>
      </c>
      <c r="F856" s="138">
        <f>VLOOKUP(B856,'COMP ANL'!A:I,9,0)</f>
        <v>6.2</v>
      </c>
      <c r="G856" s="443">
        <f t="shared" ref="G856:G862" si="341">$J$1</f>
        <v>0.2026</v>
      </c>
      <c r="H856" s="138">
        <f t="shared" ref="H856:H862" si="342">F856*(1+G856)</f>
        <v>7.4561199999999994</v>
      </c>
      <c r="I856" s="138">
        <f t="shared" ref="I856:I862" si="343">ROUND((H856*E856),2)</f>
        <v>641.23</v>
      </c>
      <c r="J856" s="138"/>
    </row>
    <row r="857" spans="1:10" s="364" customFormat="1" ht="30" x14ac:dyDescent="0.25">
      <c r="A857" s="140" t="s">
        <v>16221</v>
      </c>
      <c r="B857" s="344" t="s">
        <v>12147</v>
      </c>
      <c r="C857" s="104" t="s">
        <v>16222</v>
      </c>
      <c r="D857" s="105" t="s">
        <v>8</v>
      </c>
      <c r="E857" s="345">
        <v>6</v>
      </c>
      <c r="F857" s="107">
        <f>VLOOKUP(B857,'COMP ANL'!A:I,9,0)</f>
        <v>72.569999999999993</v>
      </c>
      <c r="G857" s="314">
        <f t="shared" si="341"/>
        <v>0.2026</v>
      </c>
      <c r="H857" s="107">
        <f t="shared" si="342"/>
        <v>87.272681999999989</v>
      </c>
      <c r="I857" s="107">
        <f t="shared" si="343"/>
        <v>523.64</v>
      </c>
      <c r="J857" s="107"/>
    </row>
    <row r="858" spans="1:10" s="364" customFormat="1" ht="30" x14ac:dyDescent="0.25">
      <c r="A858" s="140" t="s">
        <v>16223</v>
      </c>
      <c r="B858" s="344" t="s">
        <v>12148</v>
      </c>
      <c r="C858" s="104" t="s">
        <v>16224</v>
      </c>
      <c r="D858" s="105" t="s">
        <v>8</v>
      </c>
      <c r="E858" s="345">
        <v>76</v>
      </c>
      <c r="F858" s="107">
        <f>VLOOKUP(B858,'COMP ANL'!A:I,9,0)</f>
        <v>22.25</v>
      </c>
      <c r="G858" s="314">
        <f t="shared" si="341"/>
        <v>0.2026</v>
      </c>
      <c r="H858" s="107">
        <f t="shared" si="342"/>
        <v>26.757849999999998</v>
      </c>
      <c r="I858" s="107">
        <f t="shared" si="343"/>
        <v>2033.6</v>
      </c>
      <c r="J858" s="107"/>
    </row>
    <row r="859" spans="1:10" s="364" customFormat="1" ht="30" x14ac:dyDescent="0.25">
      <c r="A859" s="140" t="s">
        <v>16225</v>
      </c>
      <c r="B859" s="344" t="s">
        <v>12141</v>
      </c>
      <c r="C859" s="104" t="s">
        <v>16226</v>
      </c>
      <c r="D859" s="105" t="s">
        <v>8</v>
      </c>
      <c r="E859" s="345">
        <v>5</v>
      </c>
      <c r="F859" s="107">
        <f>VLOOKUP(B859,'COMP ANL'!A:I,9,0)</f>
        <v>125.34</v>
      </c>
      <c r="G859" s="314">
        <f t="shared" si="341"/>
        <v>0.2026</v>
      </c>
      <c r="H859" s="107">
        <f t="shared" si="342"/>
        <v>150.73388399999999</v>
      </c>
      <c r="I859" s="107">
        <f t="shared" si="343"/>
        <v>753.67</v>
      </c>
      <c r="J859" s="107"/>
    </row>
    <row r="860" spans="1:10" s="364" customFormat="1" ht="30" x14ac:dyDescent="0.25">
      <c r="A860" s="140" t="s">
        <v>16227</v>
      </c>
      <c r="B860" s="344" t="s">
        <v>12156</v>
      </c>
      <c r="C860" s="104" t="s">
        <v>16228</v>
      </c>
      <c r="D860" s="105" t="s">
        <v>8</v>
      </c>
      <c r="E860" s="345">
        <v>2</v>
      </c>
      <c r="F860" s="107">
        <f>VLOOKUP(B860,'COMP ANL'!A:I,9,0)</f>
        <v>6.09</v>
      </c>
      <c r="G860" s="314">
        <f t="shared" si="341"/>
        <v>0.2026</v>
      </c>
      <c r="H860" s="107">
        <f t="shared" si="342"/>
        <v>7.3238339999999988</v>
      </c>
      <c r="I860" s="107">
        <f t="shared" si="343"/>
        <v>14.65</v>
      </c>
      <c r="J860" s="107"/>
    </row>
    <row r="861" spans="1:10" s="364" customFormat="1" ht="30" x14ac:dyDescent="0.25">
      <c r="A861" s="140" t="s">
        <v>16229</v>
      </c>
      <c r="B861" s="344" t="s">
        <v>12143</v>
      </c>
      <c r="C861" s="104" t="s">
        <v>16230</v>
      </c>
      <c r="D861" s="105" t="s">
        <v>8</v>
      </c>
      <c r="E861" s="345">
        <v>150</v>
      </c>
      <c r="F861" s="107">
        <f>VLOOKUP(B861,'COMP ANL'!A:I,9,0)</f>
        <v>5.97</v>
      </c>
      <c r="G861" s="314">
        <f t="shared" si="341"/>
        <v>0.2026</v>
      </c>
      <c r="H861" s="107">
        <f t="shared" si="342"/>
        <v>7.1795219999999986</v>
      </c>
      <c r="I861" s="107">
        <f t="shared" si="343"/>
        <v>1076.93</v>
      </c>
      <c r="J861" s="107"/>
    </row>
    <row r="862" spans="1:10" s="364" customFormat="1" ht="30" x14ac:dyDescent="0.25">
      <c r="A862" s="346" t="s">
        <v>16231</v>
      </c>
      <c r="B862" s="431" t="s">
        <v>12139</v>
      </c>
      <c r="C862" s="99" t="s">
        <v>16232</v>
      </c>
      <c r="D862" s="100" t="s">
        <v>8</v>
      </c>
      <c r="E862" s="432">
        <v>5</v>
      </c>
      <c r="F862" s="102">
        <f>VLOOKUP(B862,'COMP ANL'!A:I,9,0)</f>
        <v>11.99</v>
      </c>
      <c r="G862" s="146">
        <f t="shared" si="341"/>
        <v>0.2026</v>
      </c>
      <c r="H862" s="102">
        <f t="shared" si="342"/>
        <v>14.419173999999998</v>
      </c>
      <c r="I862" s="102">
        <f t="shared" si="343"/>
        <v>72.099999999999994</v>
      </c>
      <c r="J862" s="102"/>
    </row>
    <row r="863" spans="1:10" s="364" customFormat="1" x14ac:dyDescent="0.25">
      <c r="A863" s="444" t="s">
        <v>16233</v>
      </c>
      <c r="B863" s="445" t="s">
        <v>0</v>
      </c>
      <c r="C863" s="446" t="s">
        <v>16234</v>
      </c>
      <c r="D863" s="447"/>
      <c r="E863" s="448"/>
      <c r="F863" s="449" t="s">
        <v>0</v>
      </c>
      <c r="G863" s="450"/>
      <c r="H863" s="449"/>
      <c r="I863" s="449"/>
      <c r="J863" s="451"/>
    </row>
    <row r="864" spans="1:10" s="364" customFormat="1" x14ac:dyDescent="0.25">
      <c r="A864" s="440" t="s">
        <v>16235</v>
      </c>
      <c r="B864" s="441" t="s">
        <v>602</v>
      </c>
      <c r="C864" s="135" t="s">
        <v>16236</v>
      </c>
      <c r="D864" s="136" t="s">
        <v>8</v>
      </c>
      <c r="E864" s="442">
        <v>1032</v>
      </c>
      <c r="F864" s="138">
        <f>VLOOKUP(B864,'COMP ANL'!A:I,9,0)</f>
        <v>0.04</v>
      </c>
      <c r="G864" s="443">
        <f t="shared" ref="G864:G871" si="344">$J$1</f>
        <v>0.2026</v>
      </c>
      <c r="H864" s="138">
        <f t="shared" ref="H864:H871" si="345">F864*(1+G864)</f>
        <v>4.8103999999999994E-2</v>
      </c>
      <c r="I864" s="138">
        <f t="shared" ref="I864:I871" si="346">ROUND((H864*E864),2)</f>
        <v>49.64</v>
      </c>
      <c r="J864" s="138"/>
    </row>
    <row r="865" spans="1:10" s="364" customFormat="1" x14ac:dyDescent="0.25">
      <c r="A865" s="140" t="s">
        <v>16237</v>
      </c>
      <c r="B865" s="344" t="s">
        <v>603</v>
      </c>
      <c r="C865" s="104" t="s">
        <v>16238</v>
      </c>
      <c r="D865" s="105" t="s">
        <v>8</v>
      </c>
      <c r="E865" s="345">
        <v>3</v>
      </c>
      <c r="F865" s="107">
        <f>VLOOKUP(B865,'COMP ANL'!A:I,9,0)</f>
        <v>7.0000000000000007E-2</v>
      </c>
      <c r="G865" s="314">
        <f t="shared" si="344"/>
        <v>0.2026</v>
      </c>
      <c r="H865" s="107">
        <f t="shared" si="345"/>
        <v>8.4182000000000007E-2</v>
      </c>
      <c r="I865" s="107">
        <f t="shared" si="346"/>
        <v>0.25</v>
      </c>
      <c r="J865" s="107"/>
    </row>
    <row r="866" spans="1:10" s="364" customFormat="1" x14ac:dyDescent="0.25">
      <c r="A866" s="140" t="s">
        <v>16239</v>
      </c>
      <c r="B866" s="344" t="s">
        <v>604</v>
      </c>
      <c r="C866" s="104" t="s">
        <v>16240</v>
      </c>
      <c r="D866" s="105" t="s">
        <v>8</v>
      </c>
      <c r="E866" s="345">
        <v>582</v>
      </c>
      <c r="F866" s="107">
        <f>VLOOKUP(B866,'COMP ANL'!A:I,9,0)</f>
        <v>0.68</v>
      </c>
      <c r="G866" s="314">
        <f t="shared" si="344"/>
        <v>0.2026</v>
      </c>
      <c r="H866" s="107">
        <f t="shared" si="345"/>
        <v>0.81776799999999994</v>
      </c>
      <c r="I866" s="107">
        <f t="shared" si="346"/>
        <v>475.94</v>
      </c>
      <c r="J866" s="107"/>
    </row>
    <row r="867" spans="1:10" s="364" customFormat="1" x14ac:dyDescent="0.25">
      <c r="A867" s="140" t="s">
        <v>16241</v>
      </c>
      <c r="B867" s="344" t="s">
        <v>605</v>
      </c>
      <c r="C867" s="104" t="s">
        <v>16242</v>
      </c>
      <c r="D867" s="105" t="s">
        <v>8</v>
      </c>
      <c r="E867" s="345">
        <v>1063</v>
      </c>
      <c r="F867" s="107">
        <f>VLOOKUP(B867,'COMP ANL'!A:I,9,0)</f>
        <v>0.70000000000000007</v>
      </c>
      <c r="G867" s="314">
        <f t="shared" si="344"/>
        <v>0.2026</v>
      </c>
      <c r="H867" s="107">
        <f t="shared" si="345"/>
        <v>0.84182000000000001</v>
      </c>
      <c r="I867" s="107">
        <f t="shared" si="346"/>
        <v>894.85</v>
      </c>
      <c r="J867" s="107"/>
    </row>
    <row r="868" spans="1:10" s="364" customFormat="1" x14ac:dyDescent="0.25">
      <c r="A868" s="140" t="s">
        <v>16243</v>
      </c>
      <c r="B868" s="344" t="s">
        <v>606</v>
      </c>
      <c r="C868" s="104" t="s">
        <v>16244</v>
      </c>
      <c r="D868" s="105" t="s">
        <v>8</v>
      </c>
      <c r="E868" s="345">
        <v>136</v>
      </c>
      <c r="F868" s="107">
        <f>VLOOKUP(B868,'COMP ANL'!A:I,9,0)</f>
        <v>0.90999999999999992</v>
      </c>
      <c r="G868" s="314">
        <f t="shared" si="344"/>
        <v>0.2026</v>
      </c>
      <c r="H868" s="107">
        <f t="shared" si="345"/>
        <v>1.0943659999999997</v>
      </c>
      <c r="I868" s="107">
        <f t="shared" si="346"/>
        <v>148.83000000000001</v>
      </c>
      <c r="J868" s="107"/>
    </row>
    <row r="869" spans="1:10" s="364" customFormat="1" x14ac:dyDescent="0.25">
      <c r="A869" s="140" t="s">
        <v>16245</v>
      </c>
      <c r="B869" s="344" t="s">
        <v>607</v>
      </c>
      <c r="C869" s="104" t="s">
        <v>16246</v>
      </c>
      <c r="D869" s="105" t="s">
        <v>8</v>
      </c>
      <c r="E869" s="345">
        <v>1</v>
      </c>
      <c r="F869" s="107">
        <f>VLOOKUP(B869,'COMP ANL'!A:I,9,0)</f>
        <v>11</v>
      </c>
      <c r="G869" s="314">
        <f t="shared" si="344"/>
        <v>0.2026</v>
      </c>
      <c r="H869" s="107">
        <f t="shared" si="345"/>
        <v>13.228599999999998</v>
      </c>
      <c r="I869" s="107">
        <f t="shared" si="346"/>
        <v>13.23</v>
      </c>
      <c r="J869" s="107"/>
    </row>
    <row r="870" spans="1:10" s="364" customFormat="1" x14ac:dyDescent="0.25">
      <c r="A870" s="140" t="s">
        <v>16247</v>
      </c>
      <c r="B870" s="344" t="s">
        <v>11726</v>
      </c>
      <c r="C870" s="104" t="s">
        <v>16248</v>
      </c>
      <c r="D870" s="105" t="s">
        <v>8</v>
      </c>
      <c r="E870" s="345">
        <v>608</v>
      </c>
      <c r="F870" s="107">
        <f>VLOOKUP(B870,'COMP ANL'!A:I,9,0)</f>
        <v>0.4</v>
      </c>
      <c r="G870" s="314">
        <f t="shared" si="344"/>
        <v>0.2026</v>
      </c>
      <c r="H870" s="107">
        <f t="shared" si="345"/>
        <v>0.48103999999999997</v>
      </c>
      <c r="I870" s="107">
        <f t="shared" si="346"/>
        <v>292.47000000000003</v>
      </c>
      <c r="J870" s="107"/>
    </row>
    <row r="871" spans="1:10" s="364" customFormat="1" x14ac:dyDescent="0.25">
      <c r="A871" s="346" t="s">
        <v>16249</v>
      </c>
      <c r="B871" s="431" t="s">
        <v>608</v>
      </c>
      <c r="C871" s="99" t="s">
        <v>16250</v>
      </c>
      <c r="D871" s="100" t="s">
        <v>8</v>
      </c>
      <c r="E871" s="432">
        <v>173</v>
      </c>
      <c r="F871" s="102">
        <f>VLOOKUP(B871,'COMP ANL'!A:I,9,0)</f>
        <v>21.84</v>
      </c>
      <c r="G871" s="146">
        <f t="shared" si="344"/>
        <v>0.2026</v>
      </c>
      <c r="H871" s="102">
        <f t="shared" si="345"/>
        <v>26.264783999999999</v>
      </c>
      <c r="I871" s="102">
        <f t="shared" si="346"/>
        <v>4543.8100000000004</v>
      </c>
      <c r="J871" s="102"/>
    </row>
    <row r="872" spans="1:10" s="364" customFormat="1" x14ac:dyDescent="0.25">
      <c r="A872" s="452" t="s">
        <v>16251</v>
      </c>
      <c r="B872" s="453" t="s">
        <v>0</v>
      </c>
      <c r="C872" s="454" t="s">
        <v>16252</v>
      </c>
      <c r="D872" s="455"/>
      <c r="E872" s="456"/>
      <c r="F872" s="457" t="s">
        <v>0</v>
      </c>
      <c r="G872" s="458"/>
      <c r="H872" s="457"/>
      <c r="I872" s="457"/>
      <c r="J872" s="365"/>
    </row>
    <row r="873" spans="1:10" s="364" customFormat="1" x14ac:dyDescent="0.25">
      <c r="A873" s="390" t="s">
        <v>16253</v>
      </c>
      <c r="B873" s="403" t="s">
        <v>0</v>
      </c>
      <c r="C873" s="391" t="s">
        <v>16254</v>
      </c>
      <c r="D873" s="392"/>
      <c r="E873" s="393"/>
      <c r="F873" s="404" t="s">
        <v>0</v>
      </c>
      <c r="G873" s="405"/>
      <c r="H873" s="404"/>
      <c r="I873" s="404"/>
      <c r="J873" s="366"/>
    </row>
    <row r="874" spans="1:10" s="364" customFormat="1" ht="75" x14ac:dyDescent="0.25">
      <c r="A874" s="440" t="s">
        <v>16255</v>
      </c>
      <c r="B874" s="441" t="s">
        <v>14567</v>
      </c>
      <c r="C874" s="135" t="s">
        <v>16256</v>
      </c>
      <c r="D874" s="136" t="s">
        <v>8</v>
      </c>
      <c r="E874" s="442">
        <v>338</v>
      </c>
      <c r="F874" s="138">
        <f>VLOOKUP(B874,'COMP ANL'!A:I,9,0)</f>
        <v>215.86999999999998</v>
      </c>
      <c r="G874" s="443">
        <f t="shared" ref="G874:G878" si="347">$J$1</f>
        <v>0.2026</v>
      </c>
      <c r="H874" s="138">
        <f t="shared" ref="H874:H878" si="348">F874*(1+G874)</f>
        <v>259.60526199999993</v>
      </c>
      <c r="I874" s="138">
        <f t="shared" ref="I874:I878" si="349">ROUND((H874*E874),2)</f>
        <v>87746.58</v>
      </c>
      <c r="J874" s="138"/>
    </row>
    <row r="875" spans="1:10" s="364" customFormat="1" x14ac:dyDescent="0.25">
      <c r="A875" s="140" t="s">
        <v>16257</v>
      </c>
      <c r="B875" s="344" t="s">
        <v>609</v>
      </c>
      <c r="C875" s="104" t="s">
        <v>16258</v>
      </c>
      <c r="D875" s="105" t="s">
        <v>8</v>
      </c>
      <c r="E875" s="345">
        <v>2</v>
      </c>
      <c r="F875" s="107">
        <f>VLOOKUP(B875,'COMP ANL'!A:I,9,0)</f>
        <v>102.69</v>
      </c>
      <c r="G875" s="314">
        <f t="shared" si="347"/>
        <v>0.2026</v>
      </c>
      <c r="H875" s="107">
        <f t="shared" si="348"/>
        <v>123.49499399999999</v>
      </c>
      <c r="I875" s="107">
        <f t="shared" si="349"/>
        <v>246.99</v>
      </c>
      <c r="J875" s="107"/>
    </row>
    <row r="876" spans="1:10" s="364" customFormat="1" x14ac:dyDescent="0.25">
      <c r="A876" s="140" t="s">
        <v>16259</v>
      </c>
      <c r="B876" s="344" t="s">
        <v>610</v>
      </c>
      <c r="C876" s="104" t="s">
        <v>16260</v>
      </c>
      <c r="D876" s="105" t="s">
        <v>8</v>
      </c>
      <c r="E876" s="345">
        <v>19</v>
      </c>
      <c r="F876" s="107">
        <f>VLOOKUP(B876,'COMP ANL'!A:I,9,0)</f>
        <v>92.38</v>
      </c>
      <c r="G876" s="314">
        <f t="shared" si="347"/>
        <v>0.2026</v>
      </c>
      <c r="H876" s="107">
        <f t="shared" si="348"/>
        <v>111.09618799999998</v>
      </c>
      <c r="I876" s="107">
        <f t="shared" si="349"/>
        <v>2110.83</v>
      </c>
      <c r="J876" s="107"/>
    </row>
    <row r="877" spans="1:10" s="364" customFormat="1" ht="45" x14ac:dyDescent="0.25">
      <c r="A877" s="140" t="s">
        <v>16261</v>
      </c>
      <c r="B877" s="344" t="s">
        <v>611</v>
      </c>
      <c r="C877" s="104" t="s">
        <v>16262</v>
      </c>
      <c r="D877" s="105" t="s">
        <v>8</v>
      </c>
      <c r="E877" s="345">
        <v>35</v>
      </c>
      <c r="F877" s="107">
        <f>VLOOKUP(B877,'COMP ANL'!A:I,9,0)</f>
        <v>136.44</v>
      </c>
      <c r="G877" s="314">
        <f t="shared" si="347"/>
        <v>0.2026</v>
      </c>
      <c r="H877" s="107">
        <f t="shared" si="348"/>
        <v>164.08274399999999</v>
      </c>
      <c r="I877" s="107">
        <f t="shared" si="349"/>
        <v>5742.9</v>
      </c>
      <c r="J877" s="107"/>
    </row>
    <row r="878" spans="1:10" s="364" customFormat="1" ht="30" x14ac:dyDescent="0.25">
      <c r="A878" s="346" t="s">
        <v>16263</v>
      </c>
      <c r="B878" s="431">
        <v>101657</v>
      </c>
      <c r="C878" s="99" t="s">
        <v>3157</v>
      </c>
      <c r="D878" s="100" t="s">
        <v>8</v>
      </c>
      <c r="E878" s="432">
        <v>11</v>
      </c>
      <c r="F878" s="102">
        <f>VLOOKUP(B878,'COMP ANL'!A:I,9,0)</f>
        <v>636.99</v>
      </c>
      <c r="G878" s="146">
        <f t="shared" si="347"/>
        <v>0.2026</v>
      </c>
      <c r="H878" s="102">
        <f t="shared" si="348"/>
        <v>766.044174</v>
      </c>
      <c r="I878" s="102">
        <f t="shared" si="349"/>
        <v>8426.49</v>
      </c>
      <c r="J878" s="102"/>
    </row>
    <row r="879" spans="1:10" s="364" customFormat="1" x14ac:dyDescent="0.25">
      <c r="A879" s="444" t="s">
        <v>16264</v>
      </c>
      <c r="B879" s="445" t="s">
        <v>0</v>
      </c>
      <c r="C879" s="446" t="s">
        <v>16265</v>
      </c>
      <c r="D879" s="447"/>
      <c r="E879" s="448"/>
      <c r="F879" s="449" t="s">
        <v>0</v>
      </c>
      <c r="G879" s="450"/>
      <c r="H879" s="449"/>
      <c r="I879" s="449"/>
      <c r="J879" s="451"/>
    </row>
    <row r="880" spans="1:10" s="364" customFormat="1" ht="30" x14ac:dyDescent="0.25">
      <c r="A880" s="440" t="s">
        <v>16266</v>
      </c>
      <c r="B880" s="441">
        <v>91953</v>
      </c>
      <c r="C880" s="135" t="s">
        <v>612</v>
      </c>
      <c r="D880" s="136" t="s">
        <v>8</v>
      </c>
      <c r="E880" s="442">
        <v>4</v>
      </c>
      <c r="F880" s="138">
        <f>VLOOKUP(B880,'COMP ANL'!A:I,9,0)</f>
        <v>23.54</v>
      </c>
      <c r="G880" s="443">
        <f t="shared" ref="G880:G883" si="350">$J$1</f>
        <v>0.2026</v>
      </c>
      <c r="H880" s="138">
        <f t="shared" ref="H880:H883" si="351">F880*(1+G880)</f>
        <v>28.309203999999998</v>
      </c>
      <c r="I880" s="138">
        <f t="shared" ref="I880:I883" si="352">ROUND((H880*E880),2)</f>
        <v>113.24</v>
      </c>
      <c r="J880" s="138"/>
    </row>
    <row r="881" spans="1:10" s="364" customFormat="1" ht="30" x14ac:dyDescent="0.25">
      <c r="A881" s="140" t="s">
        <v>16267</v>
      </c>
      <c r="B881" s="344">
        <v>91955</v>
      </c>
      <c r="C881" s="104" t="s">
        <v>613</v>
      </c>
      <c r="D881" s="105" t="s">
        <v>8</v>
      </c>
      <c r="E881" s="345">
        <v>5</v>
      </c>
      <c r="F881" s="107">
        <f>VLOOKUP(B881,'COMP ANL'!A:I,9,0)</f>
        <v>29.119999999999997</v>
      </c>
      <c r="G881" s="314">
        <f t="shared" si="350"/>
        <v>0.2026</v>
      </c>
      <c r="H881" s="107">
        <f t="shared" si="351"/>
        <v>35.019711999999991</v>
      </c>
      <c r="I881" s="107">
        <f t="shared" si="352"/>
        <v>175.1</v>
      </c>
      <c r="J881" s="107"/>
    </row>
    <row r="882" spans="1:10" s="364" customFormat="1" ht="45" x14ac:dyDescent="0.25">
      <c r="A882" s="140" t="s">
        <v>16268</v>
      </c>
      <c r="B882" s="344">
        <v>92023</v>
      </c>
      <c r="C882" s="104" t="s">
        <v>614</v>
      </c>
      <c r="D882" s="105" t="s">
        <v>8</v>
      </c>
      <c r="E882" s="345">
        <v>36</v>
      </c>
      <c r="F882" s="107">
        <f>VLOOKUP(B882,'COMP ANL'!A:I,9,0)</f>
        <v>41.69</v>
      </c>
      <c r="G882" s="314">
        <f t="shared" si="350"/>
        <v>0.2026</v>
      </c>
      <c r="H882" s="107">
        <f t="shared" si="351"/>
        <v>50.136393999999996</v>
      </c>
      <c r="I882" s="107">
        <f t="shared" si="352"/>
        <v>1804.91</v>
      </c>
      <c r="J882" s="107"/>
    </row>
    <row r="883" spans="1:10" s="364" customFormat="1" ht="45" x14ac:dyDescent="0.25">
      <c r="A883" s="346" t="s">
        <v>16269</v>
      </c>
      <c r="B883" s="431">
        <v>92029</v>
      </c>
      <c r="C883" s="99" t="s">
        <v>615</v>
      </c>
      <c r="D883" s="100" t="s">
        <v>8</v>
      </c>
      <c r="E883" s="432">
        <v>17</v>
      </c>
      <c r="F883" s="102">
        <f>VLOOKUP(B883,'COMP ANL'!A:I,9,0)</f>
        <v>47.269999999999996</v>
      </c>
      <c r="G883" s="146">
        <f t="shared" si="350"/>
        <v>0.2026</v>
      </c>
      <c r="H883" s="102">
        <f t="shared" si="351"/>
        <v>56.846901999999993</v>
      </c>
      <c r="I883" s="102">
        <f t="shared" si="352"/>
        <v>966.4</v>
      </c>
      <c r="J883" s="102"/>
    </row>
    <row r="884" spans="1:10" s="364" customFormat="1" x14ac:dyDescent="0.25">
      <c r="A884" s="444" t="s">
        <v>16270</v>
      </c>
      <c r="B884" s="445" t="s">
        <v>0</v>
      </c>
      <c r="C884" s="446" t="s">
        <v>16271</v>
      </c>
      <c r="D884" s="447"/>
      <c r="E884" s="448"/>
      <c r="F884" s="449" t="s">
        <v>0</v>
      </c>
      <c r="G884" s="450"/>
      <c r="H884" s="449"/>
      <c r="I884" s="449"/>
      <c r="J884" s="451"/>
    </row>
    <row r="885" spans="1:10" s="364" customFormat="1" ht="30" x14ac:dyDescent="0.25">
      <c r="A885" s="440" t="s">
        <v>16272</v>
      </c>
      <c r="B885" s="441">
        <v>91996</v>
      </c>
      <c r="C885" s="135" t="s">
        <v>616</v>
      </c>
      <c r="D885" s="136" t="s">
        <v>8</v>
      </c>
      <c r="E885" s="442">
        <v>159</v>
      </c>
      <c r="F885" s="138">
        <f>VLOOKUP(B885,'COMP ANL'!A:I,9,0)</f>
        <v>28.020000000000003</v>
      </c>
      <c r="G885" s="443">
        <f t="shared" ref="G885:G887" si="353">$J$1</f>
        <v>0.2026</v>
      </c>
      <c r="H885" s="138">
        <f t="shared" ref="H885:H887" si="354">F885*(1+G885)</f>
        <v>33.696852</v>
      </c>
      <c r="I885" s="138">
        <f t="shared" ref="I885:I887" si="355">ROUND((H885*E885),2)</f>
        <v>5357.8</v>
      </c>
      <c r="J885" s="138"/>
    </row>
    <row r="886" spans="1:10" s="364" customFormat="1" ht="30" x14ac:dyDescent="0.25">
      <c r="A886" s="140" t="s">
        <v>16273</v>
      </c>
      <c r="B886" s="344">
        <v>92004</v>
      </c>
      <c r="C886" s="104" t="s">
        <v>617</v>
      </c>
      <c r="D886" s="105" t="s">
        <v>8</v>
      </c>
      <c r="E886" s="345">
        <v>7</v>
      </c>
      <c r="F886" s="107">
        <f>VLOOKUP(B886,'COMP ANL'!A:I,9,0)</f>
        <v>46.169999999999995</v>
      </c>
      <c r="G886" s="314">
        <f t="shared" si="353"/>
        <v>0.2026</v>
      </c>
      <c r="H886" s="107">
        <f t="shared" si="354"/>
        <v>55.524041999999987</v>
      </c>
      <c r="I886" s="107">
        <f t="shared" si="355"/>
        <v>388.67</v>
      </c>
      <c r="J886" s="107"/>
    </row>
    <row r="887" spans="1:10" s="364" customFormat="1" x14ac:dyDescent="0.25">
      <c r="A887" s="346" t="s">
        <v>16274</v>
      </c>
      <c r="B887" s="431" t="s">
        <v>13255</v>
      </c>
      <c r="C887" s="99" t="s">
        <v>16275</v>
      </c>
      <c r="D887" s="100" t="s">
        <v>8</v>
      </c>
      <c r="E887" s="432">
        <v>38</v>
      </c>
      <c r="F887" s="102">
        <f>VLOOKUP(B887,'COMP ANL'!A:I,9,0)</f>
        <v>2.6799999999999997</v>
      </c>
      <c r="G887" s="146">
        <f t="shared" si="353"/>
        <v>0.2026</v>
      </c>
      <c r="H887" s="102">
        <f t="shared" si="354"/>
        <v>3.2229679999999994</v>
      </c>
      <c r="I887" s="102">
        <f t="shared" si="355"/>
        <v>122.47</v>
      </c>
      <c r="J887" s="102"/>
    </row>
    <row r="888" spans="1:10" s="364" customFormat="1" x14ac:dyDescent="0.25">
      <c r="A888" s="444" t="s">
        <v>16276</v>
      </c>
      <c r="B888" s="445" t="s">
        <v>0</v>
      </c>
      <c r="C888" s="446" t="s">
        <v>16277</v>
      </c>
      <c r="D888" s="447"/>
      <c r="E888" s="448"/>
      <c r="F888" s="449" t="s">
        <v>0</v>
      </c>
      <c r="G888" s="450"/>
      <c r="H888" s="449"/>
      <c r="I888" s="449"/>
      <c r="J888" s="451"/>
    </row>
    <row r="889" spans="1:10" s="364" customFormat="1" ht="45" x14ac:dyDescent="0.25">
      <c r="A889" s="433" t="s">
        <v>16278</v>
      </c>
      <c r="B889" s="434">
        <v>100622</v>
      </c>
      <c r="C889" s="435" t="s">
        <v>619</v>
      </c>
      <c r="D889" s="436" t="s">
        <v>8</v>
      </c>
      <c r="E889" s="437">
        <v>11</v>
      </c>
      <c r="F889" s="438">
        <f>VLOOKUP(B889,'COMP ANL'!A:I,9,0)</f>
        <v>2600.6799999999998</v>
      </c>
      <c r="G889" s="439">
        <f>$J$1</f>
        <v>0.2026</v>
      </c>
      <c r="H889" s="438">
        <f>F889*(1+G889)</f>
        <v>3127.5777679999997</v>
      </c>
      <c r="I889" s="438">
        <f>ROUND((H889*E889),2)</f>
        <v>34403.360000000001</v>
      </c>
      <c r="J889" s="438"/>
    </row>
    <row r="890" spans="1:10" s="364" customFormat="1" x14ac:dyDescent="0.25">
      <c r="A890" s="452" t="s">
        <v>16279</v>
      </c>
      <c r="B890" s="453" t="s">
        <v>0</v>
      </c>
      <c r="C890" s="454" t="s">
        <v>16280</v>
      </c>
      <c r="D890" s="455"/>
      <c r="E890" s="456"/>
      <c r="F890" s="457" t="s">
        <v>0</v>
      </c>
      <c r="G890" s="458"/>
      <c r="H890" s="457"/>
      <c r="I890" s="457"/>
      <c r="J890" s="365"/>
    </row>
    <row r="891" spans="1:10" s="364" customFormat="1" x14ac:dyDescent="0.25">
      <c r="A891" s="390" t="s">
        <v>16281</v>
      </c>
      <c r="B891" s="403" t="s">
        <v>0</v>
      </c>
      <c r="C891" s="391" t="s">
        <v>16282</v>
      </c>
      <c r="D891" s="392"/>
      <c r="E891" s="393"/>
      <c r="F891" s="404" t="s">
        <v>0</v>
      </c>
      <c r="G891" s="405"/>
      <c r="H891" s="404"/>
      <c r="I891" s="404"/>
      <c r="J891" s="366"/>
    </row>
    <row r="892" spans="1:10" s="364" customFormat="1" ht="30" x14ac:dyDescent="0.25">
      <c r="A892" s="440" t="s">
        <v>16283</v>
      </c>
      <c r="B892" s="441">
        <v>96989</v>
      </c>
      <c r="C892" s="135" t="s">
        <v>620</v>
      </c>
      <c r="D892" s="136" t="s">
        <v>8</v>
      </c>
      <c r="E892" s="442">
        <v>1</v>
      </c>
      <c r="F892" s="138">
        <f>VLOOKUP(B892,'COMP ANL'!A:I,9,0)</f>
        <v>108.22</v>
      </c>
      <c r="G892" s="443">
        <f t="shared" ref="G892:G894" si="356">$J$1</f>
        <v>0.2026</v>
      </c>
      <c r="H892" s="138">
        <f t="shared" ref="H892:H894" si="357">F892*(1+G892)</f>
        <v>130.14537199999998</v>
      </c>
      <c r="I892" s="138">
        <f t="shared" ref="I892:I894" si="358">ROUND((H892*E892),2)</f>
        <v>130.15</v>
      </c>
      <c r="J892" s="138"/>
    </row>
    <row r="893" spans="1:10" s="364" customFormat="1" ht="30" x14ac:dyDescent="0.25">
      <c r="A893" s="140" t="s">
        <v>16284</v>
      </c>
      <c r="B893" s="344">
        <v>96988</v>
      </c>
      <c r="C893" s="104" t="s">
        <v>621</v>
      </c>
      <c r="D893" s="105" t="s">
        <v>8</v>
      </c>
      <c r="E893" s="345">
        <v>1</v>
      </c>
      <c r="F893" s="107">
        <f>VLOOKUP(B893,'COMP ANL'!A:I,9,0)</f>
        <v>129.35</v>
      </c>
      <c r="G893" s="314">
        <f t="shared" si="356"/>
        <v>0.2026</v>
      </c>
      <c r="H893" s="107">
        <f t="shared" si="357"/>
        <v>155.55630999999997</v>
      </c>
      <c r="I893" s="107">
        <f t="shared" si="358"/>
        <v>155.56</v>
      </c>
      <c r="J893" s="107"/>
    </row>
    <row r="894" spans="1:10" s="364" customFormat="1" ht="30" x14ac:dyDescent="0.25">
      <c r="A894" s="346" t="s">
        <v>16285</v>
      </c>
      <c r="B894" s="431" t="s">
        <v>622</v>
      </c>
      <c r="C894" s="99" t="s">
        <v>16286</v>
      </c>
      <c r="D894" s="100" t="s">
        <v>8</v>
      </c>
      <c r="E894" s="432">
        <v>27</v>
      </c>
      <c r="F894" s="102">
        <f>VLOOKUP(B894,'COMP ANL'!A:I,9,0)</f>
        <v>9.44</v>
      </c>
      <c r="G894" s="146">
        <f t="shared" si="356"/>
        <v>0.2026</v>
      </c>
      <c r="H894" s="102">
        <f t="shared" si="357"/>
        <v>11.352543999999998</v>
      </c>
      <c r="I894" s="102">
        <f t="shared" si="358"/>
        <v>306.52</v>
      </c>
      <c r="J894" s="102"/>
    </row>
    <row r="895" spans="1:10" s="364" customFormat="1" x14ac:dyDescent="0.25">
      <c r="A895" s="444" t="s">
        <v>16287</v>
      </c>
      <c r="B895" s="445" t="s">
        <v>0</v>
      </c>
      <c r="C895" s="446" t="s">
        <v>16288</v>
      </c>
      <c r="D895" s="447"/>
      <c r="E895" s="448"/>
      <c r="F895" s="449" t="s">
        <v>0</v>
      </c>
      <c r="G895" s="450"/>
      <c r="H895" s="449"/>
      <c r="I895" s="449"/>
      <c r="J895" s="451"/>
    </row>
    <row r="896" spans="1:10" s="364" customFormat="1" x14ac:dyDescent="0.25">
      <c r="A896" s="440" t="s">
        <v>16289</v>
      </c>
      <c r="B896" s="441" t="s">
        <v>623</v>
      </c>
      <c r="C896" s="135" t="s">
        <v>16290</v>
      </c>
      <c r="D896" s="136" t="s">
        <v>8</v>
      </c>
      <c r="E896" s="442">
        <v>1</v>
      </c>
      <c r="F896" s="138">
        <f>VLOOKUP(B896,'COMP ANL'!A:I,9,0)</f>
        <v>406.42</v>
      </c>
      <c r="G896" s="443">
        <f t="shared" ref="G896:G897" si="359">$J$1</f>
        <v>0.2026</v>
      </c>
      <c r="H896" s="138">
        <f t="shared" ref="H896:H897" si="360">F896*(1+G896)</f>
        <v>488.76069199999995</v>
      </c>
      <c r="I896" s="138">
        <f t="shared" ref="I896:I897" si="361">ROUND((H896*E896),2)</f>
        <v>488.76</v>
      </c>
      <c r="J896" s="138"/>
    </row>
    <row r="897" spans="1:10" s="364" customFormat="1" ht="30" x14ac:dyDescent="0.25">
      <c r="A897" s="346" t="s">
        <v>16291</v>
      </c>
      <c r="B897" s="431">
        <v>96985</v>
      </c>
      <c r="C897" s="99" t="s">
        <v>624</v>
      </c>
      <c r="D897" s="100" t="s">
        <v>8</v>
      </c>
      <c r="E897" s="432">
        <v>28</v>
      </c>
      <c r="F897" s="102">
        <f>VLOOKUP(B897,'COMP ANL'!A:I,9,0)</f>
        <v>79.77</v>
      </c>
      <c r="G897" s="146">
        <f t="shared" si="359"/>
        <v>0.2026</v>
      </c>
      <c r="H897" s="102">
        <f t="shared" si="360"/>
        <v>95.931401999999991</v>
      </c>
      <c r="I897" s="102">
        <f t="shared" si="361"/>
        <v>2686.08</v>
      </c>
      <c r="J897" s="102"/>
    </row>
    <row r="898" spans="1:10" s="364" customFormat="1" x14ac:dyDescent="0.25">
      <c r="A898" s="444" t="s">
        <v>16292</v>
      </c>
      <c r="B898" s="445" t="s">
        <v>0</v>
      </c>
      <c r="C898" s="446" t="s">
        <v>16293</v>
      </c>
      <c r="D898" s="447"/>
      <c r="E898" s="448"/>
      <c r="F898" s="449" t="s">
        <v>0</v>
      </c>
      <c r="G898" s="450"/>
      <c r="H898" s="449"/>
      <c r="I898" s="449"/>
      <c r="J898" s="451"/>
    </row>
    <row r="899" spans="1:10" s="364" customFormat="1" ht="30" x14ac:dyDescent="0.25">
      <c r="A899" s="440" t="s">
        <v>16294</v>
      </c>
      <c r="B899" s="441">
        <v>96973</v>
      </c>
      <c r="C899" s="135" t="s">
        <v>625</v>
      </c>
      <c r="D899" s="136" t="s">
        <v>51</v>
      </c>
      <c r="E899" s="442">
        <v>604.79999999999995</v>
      </c>
      <c r="F899" s="138">
        <f>VLOOKUP(B899,'COMP ANL'!A:I,9,0)</f>
        <v>48.96</v>
      </c>
      <c r="G899" s="443">
        <f t="shared" ref="G899:G901" si="362">$J$1</f>
        <v>0.2026</v>
      </c>
      <c r="H899" s="138">
        <f t="shared" ref="H899:H901" si="363">F899*(1+G899)</f>
        <v>58.879295999999997</v>
      </c>
      <c r="I899" s="138">
        <f t="shared" ref="I899:I901" si="364">ROUND((H899*E899),2)</f>
        <v>35610.199999999997</v>
      </c>
      <c r="J899" s="138"/>
    </row>
    <row r="900" spans="1:10" s="364" customFormat="1" ht="30" x14ac:dyDescent="0.25">
      <c r="A900" s="140" t="s">
        <v>16295</v>
      </c>
      <c r="B900" s="344">
        <v>96977</v>
      </c>
      <c r="C900" s="104" t="s">
        <v>626</v>
      </c>
      <c r="D900" s="105" t="s">
        <v>51</v>
      </c>
      <c r="E900" s="345">
        <v>473.33</v>
      </c>
      <c r="F900" s="107">
        <f>VLOOKUP(B900,'COMP ANL'!A:I,9,0)</f>
        <v>42.55</v>
      </c>
      <c r="G900" s="314">
        <f t="shared" si="362"/>
        <v>0.2026</v>
      </c>
      <c r="H900" s="107">
        <f t="shared" si="363"/>
        <v>51.170629999999989</v>
      </c>
      <c r="I900" s="107">
        <f t="shared" si="364"/>
        <v>24220.59</v>
      </c>
      <c r="J900" s="107"/>
    </row>
    <row r="901" spans="1:10" s="364" customFormat="1" x14ac:dyDescent="0.25">
      <c r="A901" s="346" t="s">
        <v>16296</v>
      </c>
      <c r="B901" s="431">
        <v>92877</v>
      </c>
      <c r="C901" s="99" t="s">
        <v>627</v>
      </c>
      <c r="D901" s="100" t="s">
        <v>55</v>
      </c>
      <c r="E901" s="432">
        <v>65</v>
      </c>
      <c r="F901" s="102">
        <f>VLOOKUP(B901,'COMP ANL'!A:I,9,0)</f>
        <v>14.5</v>
      </c>
      <c r="G901" s="146">
        <f t="shared" si="362"/>
        <v>0.2026</v>
      </c>
      <c r="H901" s="102">
        <f t="shared" si="363"/>
        <v>17.4377</v>
      </c>
      <c r="I901" s="102">
        <f t="shared" si="364"/>
        <v>1133.45</v>
      </c>
      <c r="J901" s="102"/>
    </row>
    <row r="902" spans="1:10" s="364" customFormat="1" x14ac:dyDescent="0.25">
      <c r="A902" s="452" t="s">
        <v>16297</v>
      </c>
      <c r="B902" s="453" t="s">
        <v>0</v>
      </c>
      <c r="C902" s="454" t="s">
        <v>16298</v>
      </c>
      <c r="D902" s="455"/>
      <c r="E902" s="456"/>
      <c r="F902" s="457" t="s">
        <v>0</v>
      </c>
      <c r="G902" s="458"/>
      <c r="H902" s="457"/>
      <c r="I902" s="457"/>
      <c r="J902" s="365"/>
    </row>
    <row r="903" spans="1:10" s="364" customFormat="1" x14ac:dyDescent="0.25">
      <c r="A903" s="390" t="s">
        <v>16299</v>
      </c>
      <c r="B903" s="403" t="s">
        <v>0</v>
      </c>
      <c r="C903" s="391" t="s">
        <v>16300</v>
      </c>
      <c r="D903" s="392"/>
      <c r="E903" s="393"/>
      <c r="F903" s="404" t="s">
        <v>0</v>
      </c>
      <c r="G903" s="405"/>
      <c r="H903" s="404"/>
      <c r="I903" s="404"/>
      <c r="J903" s="366"/>
    </row>
    <row r="904" spans="1:10" s="364" customFormat="1" ht="30" x14ac:dyDescent="0.25">
      <c r="A904" s="440" t="s">
        <v>16301</v>
      </c>
      <c r="B904" s="441" t="s">
        <v>628</v>
      </c>
      <c r="C904" s="135" t="s">
        <v>16302</v>
      </c>
      <c r="D904" s="136" t="s">
        <v>8</v>
      </c>
      <c r="E904" s="442">
        <v>1</v>
      </c>
      <c r="F904" s="138">
        <f>VLOOKUP(B904,'COMP ANL'!A:I,9,0)</f>
        <v>625.21999999999991</v>
      </c>
      <c r="G904" s="443">
        <f t="shared" ref="G904:G909" si="365">$J$1</f>
        <v>0.2026</v>
      </c>
      <c r="H904" s="138">
        <f t="shared" ref="H904:H909" si="366">F904*(1+G904)</f>
        <v>751.88957199999982</v>
      </c>
      <c r="I904" s="138">
        <f t="shared" ref="I904:I909" si="367">ROUND((H904*E904),2)</f>
        <v>751.89</v>
      </c>
      <c r="J904" s="138"/>
    </row>
    <row r="905" spans="1:10" s="364" customFormat="1" ht="30" x14ac:dyDescent="0.25">
      <c r="A905" s="140" t="s">
        <v>16303</v>
      </c>
      <c r="B905" s="344">
        <v>98302</v>
      </c>
      <c r="C905" s="104" t="s">
        <v>629</v>
      </c>
      <c r="D905" s="105" t="s">
        <v>8</v>
      </c>
      <c r="E905" s="345">
        <v>1</v>
      </c>
      <c r="F905" s="107">
        <f>VLOOKUP(B905,'COMP ANL'!A:I,9,0)</f>
        <v>786.53</v>
      </c>
      <c r="G905" s="314">
        <f t="shared" si="365"/>
        <v>0.2026</v>
      </c>
      <c r="H905" s="107">
        <f t="shared" si="366"/>
        <v>945.88097799999991</v>
      </c>
      <c r="I905" s="107">
        <f t="shared" si="367"/>
        <v>945.88</v>
      </c>
      <c r="J905" s="107"/>
    </row>
    <row r="906" spans="1:10" s="364" customFormat="1" x14ac:dyDescent="0.25">
      <c r="A906" s="140" t="s">
        <v>16304</v>
      </c>
      <c r="B906" s="344" t="s">
        <v>630</v>
      </c>
      <c r="C906" s="104" t="s">
        <v>16305</v>
      </c>
      <c r="D906" s="105" t="s">
        <v>8</v>
      </c>
      <c r="E906" s="345">
        <v>1</v>
      </c>
      <c r="F906" s="107">
        <f>VLOOKUP(B906,'COMP ANL'!A:I,9,0)</f>
        <v>520</v>
      </c>
      <c r="G906" s="314">
        <f t="shared" si="365"/>
        <v>0.2026</v>
      </c>
      <c r="H906" s="107">
        <f t="shared" si="366"/>
        <v>625.35199999999998</v>
      </c>
      <c r="I906" s="107">
        <f t="shared" si="367"/>
        <v>625.35</v>
      </c>
      <c r="J906" s="107"/>
    </row>
    <row r="907" spans="1:10" s="364" customFormat="1" x14ac:dyDescent="0.25">
      <c r="A907" s="140" t="s">
        <v>16306</v>
      </c>
      <c r="B907" s="344" t="s">
        <v>631</v>
      </c>
      <c r="C907" s="104" t="s">
        <v>16307</v>
      </c>
      <c r="D907" s="105" t="s">
        <v>8</v>
      </c>
      <c r="E907" s="345">
        <v>2</v>
      </c>
      <c r="F907" s="107">
        <f>VLOOKUP(B907,'COMP ANL'!A:I,9,0)</f>
        <v>23.65</v>
      </c>
      <c r="G907" s="314">
        <f t="shared" si="365"/>
        <v>0.2026</v>
      </c>
      <c r="H907" s="107">
        <f t="shared" si="366"/>
        <v>28.441489999999995</v>
      </c>
      <c r="I907" s="107">
        <f t="shared" si="367"/>
        <v>56.88</v>
      </c>
      <c r="J907" s="107"/>
    </row>
    <row r="908" spans="1:10" s="364" customFormat="1" ht="30" x14ac:dyDescent="0.25">
      <c r="A908" s="140" t="s">
        <v>16308</v>
      </c>
      <c r="B908" s="344" t="s">
        <v>632</v>
      </c>
      <c r="C908" s="104" t="s">
        <v>16309</v>
      </c>
      <c r="D908" s="105" t="s">
        <v>8</v>
      </c>
      <c r="E908" s="345">
        <v>1</v>
      </c>
      <c r="F908" s="107">
        <f>VLOOKUP(B908,'COMP ANL'!A:I,9,0)</f>
        <v>4279.82</v>
      </c>
      <c r="G908" s="314">
        <f t="shared" si="365"/>
        <v>0.2026</v>
      </c>
      <c r="H908" s="107">
        <f t="shared" si="366"/>
        <v>5146.9115319999992</v>
      </c>
      <c r="I908" s="107">
        <f t="shared" si="367"/>
        <v>5146.91</v>
      </c>
      <c r="J908" s="107"/>
    </row>
    <row r="909" spans="1:10" s="364" customFormat="1" x14ac:dyDescent="0.25">
      <c r="A909" s="346" t="s">
        <v>16310</v>
      </c>
      <c r="B909" s="431" t="s">
        <v>12197</v>
      </c>
      <c r="C909" s="99" t="s">
        <v>16311</v>
      </c>
      <c r="D909" s="100" t="s">
        <v>8</v>
      </c>
      <c r="E909" s="432">
        <v>1</v>
      </c>
      <c r="F909" s="102">
        <f>VLOOKUP(B909,'COMP ANL'!A:I,9,0)</f>
        <v>298.26000000000005</v>
      </c>
      <c r="G909" s="146">
        <f t="shared" si="365"/>
        <v>0.2026</v>
      </c>
      <c r="H909" s="102">
        <f t="shared" si="366"/>
        <v>358.687476</v>
      </c>
      <c r="I909" s="102">
        <f t="shared" si="367"/>
        <v>358.69</v>
      </c>
      <c r="J909" s="102"/>
    </row>
    <row r="910" spans="1:10" s="364" customFormat="1" x14ac:dyDescent="0.25">
      <c r="A910" s="444" t="s">
        <v>16312</v>
      </c>
      <c r="B910" s="445" t="s">
        <v>0</v>
      </c>
      <c r="C910" s="446" t="s">
        <v>16313</v>
      </c>
      <c r="D910" s="447"/>
      <c r="E910" s="448"/>
      <c r="F910" s="449" t="s">
        <v>0</v>
      </c>
      <c r="G910" s="450"/>
      <c r="H910" s="449"/>
      <c r="I910" s="449"/>
      <c r="J910" s="451"/>
    </row>
    <row r="911" spans="1:10" s="364" customFormat="1" ht="30" x14ac:dyDescent="0.25">
      <c r="A911" s="440" t="s">
        <v>16314</v>
      </c>
      <c r="B911" s="441">
        <v>98297</v>
      </c>
      <c r="C911" s="135" t="s">
        <v>633</v>
      </c>
      <c r="D911" s="136" t="s">
        <v>51</v>
      </c>
      <c r="E911" s="442">
        <v>831.45</v>
      </c>
      <c r="F911" s="138">
        <f>VLOOKUP(B911,'COMP ANL'!A:I,9,0)</f>
        <v>3.1</v>
      </c>
      <c r="G911" s="443">
        <f t="shared" ref="G911:G914" si="368">$J$1</f>
        <v>0.2026</v>
      </c>
      <c r="H911" s="138">
        <f t="shared" ref="H911:H914" si="369">F911*(1+G911)</f>
        <v>3.7280599999999997</v>
      </c>
      <c r="I911" s="138">
        <f t="shared" ref="I911:I914" si="370">ROUND((H911*E911),2)</f>
        <v>3099.7</v>
      </c>
      <c r="J911" s="138"/>
    </row>
    <row r="912" spans="1:10" s="364" customFormat="1" ht="45" x14ac:dyDescent="0.25">
      <c r="A912" s="140" t="s">
        <v>16315</v>
      </c>
      <c r="B912" s="344">
        <v>98281</v>
      </c>
      <c r="C912" s="104" t="s">
        <v>634</v>
      </c>
      <c r="D912" s="105" t="s">
        <v>51</v>
      </c>
      <c r="E912" s="345">
        <v>94.65</v>
      </c>
      <c r="F912" s="107">
        <f>VLOOKUP(B912,'COMP ANL'!A:I,9,0)</f>
        <v>7.3400000000000007</v>
      </c>
      <c r="G912" s="314">
        <f t="shared" si="368"/>
        <v>0.2026</v>
      </c>
      <c r="H912" s="107">
        <f t="shared" si="369"/>
        <v>8.8270839999999993</v>
      </c>
      <c r="I912" s="107">
        <f t="shared" si="370"/>
        <v>835.48</v>
      </c>
      <c r="J912" s="107"/>
    </row>
    <row r="913" spans="1:10" s="364" customFormat="1" ht="30" x14ac:dyDescent="0.25">
      <c r="A913" s="140" t="s">
        <v>16316</v>
      </c>
      <c r="B913" s="344">
        <v>98400</v>
      </c>
      <c r="C913" s="104" t="s">
        <v>635</v>
      </c>
      <c r="D913" s="105" t="s">
        <v>51</v>
      </c>
      <c r="E913" s="345">
        <v>50</v>
      </c>
      <c r="F913" s="107">
        <f>VLOOKUP(B913,'COMP ANL'!A:I,9,0)</f>
        <v>13.86</v>
      </c>
      <c r="G913" s="314">
        <f t="shared" si="368"/>
        <v>0.2026</v>
      </c>
      <c r="H913" s="107">
        <f t="shared" si="369"/>
        <v>16.668035999999997</v>
      </c>
      <c r="I913" s="107">
        <f t="shared" si="370"/>
        <v>833.4</v>
      </c>
      <c r="J913" s="107"/>
    </row>
    <row r="914" spans="1:10" s="364" customFormat="1" x14ac:dyDescent="0.25">
      <c r="A914" s="346" t="s">
        <v>16317</v>
      </c>
      <c r="B914" s="431" t="s">
        <v>12198</v>
      </c>
      <c r="C914" s="99" t="s">
        <v>16318</v>
      </c>
      <c r="D914" s="100" t="s">
        <v>51</v>
      </c>
      <c r="E914" s="432">
        <v>50</v>
      </c>
      <c r="F914" s="102">
        <f>VLOOKUP(B914,'COMP ANL'!A:I,9,0)</f>
        <v>3.5500000000000003</v>
      </c>
      <c r="G914" s="146">
        <f t="shared" si="368"/>
        <v>0.2026</v>
      </c>
      <c r="H914" s="102">
        <f t="shared" si="369"/>
        <v>4.2692300000000003</v>
      </c>
      <c r="I914" s="102">
        <f t="shared" si="370"/>
        <v>213.46</v>
      </c>
      <c r="J914" s="102"/>
    </row>
    <row r="915" spans="1:10" s="364" customFormat="1" x14ac:dyDescent="0.25">
      <c r="A915" s="444" t="s">
        <v>16319</v>
      </c>
      <c r="B915" s="445" t="s">
        <v>0</v>
      </c>
      <c r="C915" s="446" t="s">
        <v>16271</v>
      </c>
      <c r="D915" s="447"/>
      <c r="E915" s="448"/>
      <c r="F915" s="449" t="s">
        <v>0</v>
      </c>
      <c r="G915" s="450"/>
      <c r="H915" s="449"/>
      <c r="I915" s="449"/>
      <c r="J915" s="451"/>
    </row>
    <row r="916" spans="1:10" s="364" customFormat="1" ht="30" x14ac:dyDescent="0.25">
      <c r="A916" s="440" t="s">
        <v>16320</v>
      </c>
      <c r="B916" s="441" t="s">
        <v>637</v>
      </c>
      <c r="C916" s="135" t="s">
        <v>16321</v>
      </c>
      <c r="D916" s="136" t="s">
        <v>8</v>
      </c>
      <c r="E916" s="442">
        <v>5</v>
      </c>
      <c r="F916" s="138">
        <f>VLOOKUP(B916,'COMP ANL'!A:I,9,0)</f>
        <v>67.23</v>
      </c>
      <c r="G916" s="443">
        <f t="shared" ref="G916:G918" si="371">$J$1</f>
        <v>0.2026</v>
      </c>
      <c r="H916" s="138">
        <f t="shared" ref="H916:H918" si="372">F916*(1+G916)</f>
        <v>80.850797999999998</v>
      </c>
      <c r="I916" s="138">
        <f t="shared" ref="I916:I918" si="373">ROUND((H916*E916),2)</f>
        <v>404.25</v>
      </c>
      <c r="J916" s="138"/>
    </row>
    <row r="917" spans="1:10" s="364" customFormat="1" x14ac:dyDescent="0.25">
      <c r="A917" s="140" t="s">
        <v>16322</v>
      </c>
      <c r="B917" s="344" t="s">
        <v>638</v>
      </c>
      <c r="C917" s="104" t="s">
        <v>16323</v>
      </c>
      <c r="D917" s="105" t="s">
        <v>8</v>
      </c>
      <c r="E917" s="345">
        <v>16</v>
      </c>
      <c r="F917" s="107">
        <f>VLOOKUP(B917,'COMP ANL'!A:I,9,0)</f>
        <v>114.17</v>
      </c>
      <c r="G917" s="314">
        <f t="shared" si="371"/>
        <v>0.2026</v>
      </c>
      <c r="H917" s="107">
        <f t="shared" si="372"/>
        <v>137.30084199999999</v>
      </c>
      <c r="I917" s="107">
        <f t="shared" si="373"/>
        <v>2196.81</v>
      </c>
      <c r="J917" s="107"/>
    </row>
    <row r="918" spans="1:10" s="364" customFormat="1" ht="30" x14ac:dyDescent="0.25">
      <c r="A918" s="346" t="s">
        <v>16324</v>
      </c>
      <c r="B918" s="431">
        <v>98308</v>
      </c>
      <c r="C918" s="99" t="s">
        <v>639</v>
      </c>
      <c r="D918" s="100" t="s">
        <v>8</v>
      </c>
      <c r="E918" s="432">
        <v>1</v>
      </c>
      <c r="F918" s="102">
        <f>VLOOKUP(B918,'COMP ANL'!A:I,9,0)</f>
        <v>28.44</v>
      </c>
      <c r="G918" s="146">
        <f t="shared" si="371"/>
        <v>0.2026</v>
      </c>
      <c r="H918" s="102">
        <f t="shared" si="372"/>
        <v>34.201943999999997</v>
      </c>
      <c r="I918" s="102">
        <f t="shared" si="373"/>
        <v>34.200000000000003</v>
      </c>
      <c r="J918" s="102"/>
    </row>
    <row r="919" spans="1:10" s="364" customFormat="1" x14ac:dyDescent="0.25">
      <c r="A919" s="444" t="s">
        <v>16325</v>
      </c>
      <c r="B919" s="445" t="s">
        <v>0</v>
      </c>
      <c r="C919" s="446" t="s">
        <v>16326</v>
      </c>
      <c r="D919" s="447"/>
      <c r="E919" s="448"/>
      <c r="F919" s="449" t="s">
        <v>0</v>
      </c>
      <c r="G919" s="450"/>
      <c r="H919" s="449"/>
      <c r="I919" s="449"/>
      <c r="J919" s="451"/>
    </row>
    <row r="920" spans="1:10" s="364" customFormat="1" ht="45" x14ac:dyDescent="0.25">
      <c r="A920" s="440" t="s">
        <v>16327</v>
      </c>
      <c r="B920" s="441" t="s">
        <v>640</v>
      </c>
      <c r="C920" s="135" t="s">
        <v>16328</v>
      </c>
      <c r="D920" s="136" t="s">
        <v>8</v>
      </c>
      <c r="E920" s="442">
        <v>1</v>
      </c>
      <c r="F920" s="138">
        <f>VLOOKUP(B920,'COMP ANL'!A:I,9,0)</f>
        <v>436.35</v>
      </c>
      <c r="G920" s="443">
        <f t="shared" ref="G920:G924" si="374">$J$1</f>
        <v>0.2026</v>
      </c>
      <c r="H920" s="138">
        <f t="shared" ref="H920:H924" si="375">F920*(1+G920)</f>
        <v>524.75450999999998</v>
      </c>
      <c r="I920" s="138">
        <f t="shared" ref="I920:I924" si="376">ROUND((H920*E920),2)</f>
        <v>524.75</v>
      </c>
      <c r="J920" s="138"/>
    </row>
    <row r="921" spans="1:10" s="364" customFormat="1" ht="45" x14ac:dyDescent="0.25">
      <c r="A921" s="140" t="s">
        <v>16329</v>
      </c>
      <c r="B921" s="344">
        <v>100561</v>
      </c>
      <c r="C921" s="104" t="s">
        <v>641</v>
      </c>
      <c r="D921" s="105" t="s">
        <v>8</v>
      </c>
      <c r="E921" s="345">
        <v>1</v>
      </c>
      <c r="F921" s="107">
        <f>VLOOKUP(B921,'COMP ANL'!A:I,9,0)</f>
        <v>292.19</v>
      </c>
      <c r="G921" s="314">
        <f t="shared" si="374"/>
        <v>0.2026</v>
      </c>
      <c r="H921" s="107">
        <f t="shared" si="375"/>
        <v>351.38769399999995</v>
      </c>
      <c r="I921" s="107">
        <f t="shared" si="376"/>
        <v>351.39</v>
      </c>
      <c r="J921" s="107"/>
    </row>
    <row r="922" spans="1:10" s="364" customFormat="1" ht="45" x14ac:dyDescent="0.25">
      <c r="A922" s="140" t="s">
        <v>16330</v>
      </c>
      <c r="B922" s="344">
        <v>97886</v>
      </c>
      <c r="C922" s="104" t="s">
        <v>16191</v>
      </c>
      <c r="D922" s="105" t="s">
        <v>8</v>
      </c>
      <c r="E922" s="345">
        <v>5</v>
      </c>
      <c r="F922" s="107">
        <f>VLOOKUP(B922,'COMP ANL'!A:I,9,0)</f>
        <v>173.12</v>
      </c>
      <c r="G922" s="314">
        <f t="shared" si="374"/>
        <v>0.2026</v>
      </c>
      <c r="H922" s="107">
        <f t="shared" si="375"/>
        <v>208.19411199999999</v>
      </c>
      <c r="I922" s="107">
        <f t="shared" si="376"/>
        <v>1040.97</v>
      </c>
      <c r="J922" s="107"/>
    </row>
    <row r="923" spans="1:10" s="364" customFormat="1" ht="45" x14ac:dyDescent="0.25">
      <c r="A923" s="140" t="s">
        <v>16331</v>
      </c>
      <c r="B923" s="344">
        <v>91943</v>
      </c>
      <c r="C923" s="104" t="s">
        <v>642</v>
      </c>
      <c r="D923" s="105" t="s">
        <v>8</v>
      </c>
      <c r="E923" s="345">
        <v>34</v>
      </c>
      <c r="F923" s="107">
        <f>VLOOKUP(B923,'COMP ANL'!A:I,9,0)</f>
        <v>17.55</v>
      </c>
      <c r="G923" s="314">
        <f t="shared" si="374"/>
        <v>0.2026</v>
      </c>
      <c r="H923" s="107">
        <f t="shared" si="375"/>
        <v>21.105629999999998</v>
      </c>
      <c r="I923" s="107">
        <f t="shared" si="376"/>
        <v>717.59</v>
      </c>
      <c r="J923" s="107"/>
    </row>
    <row r="924" spans="1:10" s="364" customFormat="1" x14ac:dyDescent="0.25">
      <c r="A924" s="346" t="s">
        <v>16332</v>
      </c>
      <c r="B924" s="431" t="s">
        <v>11727</v>
      </c>
      <c r="C924" s="99" t="s">
        <v>16333</v>
      </c>
      <c r="D924" s="100" t="s">
        <v>8</v>
      </c>
      <c r="E924" s="432">
        <v>1</v>
      </c>
      <c r="F924" s="102">
        <f>VLOOKUP(B924,'COMP ANL'!A:I,9,0)</f>
        <v>68.38</v>
      </c>
      <c r="G924" s="146">
        <f t="shared" si="374"/>
        <v>0.2026</v>
      </c>
      <c r="H924" s="102">
        <f t="shared" si="375"/>
        <v>82.23378799999999</v>
      </c>
      <c r="I924" s="102">
        <f t="shared" si="376"/>
        <v>82.23</v>
      </c>
      <c r="J924" s="102"/>
    </row>
    <row r="925" spans="1:10" s="364" customFormat="1" ht="30" x14ac:dyDescent="0.25">
      <c r="A925" s="452" t="s">
        <v>16334</v>
      </c>
      <c r="B925" s="453" t="s">
        <v>0</v>
      </c>
      <c r="C925" s="454" t="s">
        <v>16335</v>
      </c>
      <c r="D925" s="455"/>
      <c r="E925" s="456"/>
      <c r="F925" s="457" t="s">
        <v>0</v>
      </c>
      <c r="G925" s="458"/>
      <c r="H925" s="457"/>
      <c r="I925" s="457"/>
      <c r="J925" s="365"/>
    </row>
    <row r="926" spans="1:10" s="364" customFormat="1" x14ac:dyDescent="0.25">
      <c r="A926" s="390" t="s">
        <v>16336</v>
      </c>
      <c r="B926" s="403" t="s">
        <v>0</v>
      </c>
      <c r="C926" s="391" t="s">
        <v>16337</v>
      </c>
      <c r="D926" s="392"/>
      <c r="E926" s="393"/>
      <c r="F926" s="404" t="s">
        <v>0</v>
      </c>
      <c r="G926" s="405"/>
      <c r="H926" s="404"/>
      <c r="I926" s="404"/>
      <c r="J926" s="366"/>
    </row>
    <row r="927" spans="1:10" s="364" customFormat="1" ht="60" x14ac:dyDescent="0.25">
      <c r="A927" s="433" t="s">
        <v>643</v>
      </c>
      <c r="B927" s="434" t="s">
        <v>14568</v>
      </c>
      <c r="C927" s="435" t="s">
        <v>16338</v>
      </c>
      <c r="D927" s="436" t="s">
        <v>51</v>
      </c>
      <c r="E927" s="437">
        <v>85</v>
      </c>
      <c r="F927" s="438">
        <f>VLOOKUP(B927,'COMP ANL'!A:I,9,0)</f>
        <v>74.259999999999991</v>
      </c>
      <c r="G927" s="439">
        <f>$J$1</f>
        <v>0.2026</v>
      </c>
      <c r="H927" s="438">
        <f>F927*(1+G927)</f>
        <v>89.305075999999985</v>
      </c>
      <c r="I927" s="438">
        <f>ROUND((H927*E927),2)</f>
        <v>7590.93</v>
      </c>
      <c r="J927" s="438"/>
    </row>
    <row r="928" spans="1:10" s="364" customFormat="1" x14ac:dyDescent="0.25">
      <c r="A928" s="444" t="s">
        <v>16339</v>
      </c>
      <c r="B928" s="445" t="s">
        <v>0</v>
      </c>
      <c r="C928" s="446" t="s">
        <v>16340</v>
      </c>
      <c r="D928" s="447"/>
      <c r="E928" s="448"/>
      <c r="F928" s="449" t="s">
        <v>0</v>
      </c>
      <c r="G928" s="450"/>
      <c r="H928" s="449"/>
      <c r="I928" s="449"/>
      <c r="J928" s="451"/>
    </row>
    <row r="929" spans="1:10" s="364" customFormat="1" ht="30" x14ac:dyDescent="0.25">
      <c r="A929" s="440" t="s">
        <v>644</v>
      </c>
      <c r="B929" s="441" t="s">
        <v>14569</v>
      </c>
      <c r="C929" s="135" t="s">
        <v>16341</v>
      </c>
      <c r="D929" s="136" t="s">
        <v>8</v>
      </c>
      <c r="E929" s="442">
        <v>4</v>
      </c>
      <c r="F929" s="138">
        <f>VLOOKUP(B929,'COMP ANL'!A:I,9,0)</f>
        <v>42.019999999999996</v>
      </c>
      <c r="G929" s="443">
        <f t="shared" ref="G929:G931" si="377">$J$1</f>
        <v>0.2026</v>
      </c>
      <c r="H929" s="138">
        <f t="shared" ref="H929:H931" si="378">F929*(1+G929)</f>
        <v>50.53325199999999</v>
      </c>
      <c r="I929" s="138">
        <f t="shared" ref="I929:I931" si="379">ROUND((H929*E929),2)</f>
        <v>202.13</v>
      </c>
      <c r="J929" s="138"/>
    </row>
    <row r="930" spans="1:10" s="364" customFormat="1" ht="30" x14ac:dyDescent="0.25">
      <c r="A930" s="140" t="s">
        <v>645</v>
      </c>
      <c r="B930" s="344" t="s">
        <v>14570</v>
      </c>
      <c r="C930" s="104" t="s">
        <v>16342</v>
      </c>
      <c r="D930" s="105" t="s">
        <v>8</v>
      </c>
      <c r="E930" s="345">
        <v>1</v>
      </c>
      <c r="F930" s="107">
        <f>VLOOKUP(B930,'COMP ANL'!A:I,9,0)</f>
        <v>33.25</v>
      </c>
      <c r="G930" s="314">
        <f t="shared" si="377"/>
        <v>0.2026</v>
      </c>
      <c r="H930" s="107">
        <f t="shared" si="378"/>
        <v>39.986449999999998</v>
      </c>
      <c r="I930" s="107">
        <f t="shared" si="379"/>
        <v>39.99</v>
      </c>
      <c r="J930" s="107"/>
    </row>
    <row r="931" spans="1:10" s="364" customFormat="1" ht="30" x14ac:dyDescent="0.25">
      <c r="A931" s="346" t="s">
        <v>646</v>
      </c>
      <c r="B931" s="431" t="s">
        <v>14571</v>
      </c>
      <c r="C931" s="99" t="s">
        <v>16343</v>
      </c>
      <c r="D931" s="100" t="s">
        <v>8</v>
      </c>
      <c r="E931" s="432">
        <v>5</v>
      </c>
      <c r="F931" s="102">
        <f>VLOOKUP(B931,'COMP ANL'!A:I,9,0)</f>
        <v>10.39</v>
      </c>
      <c r="G931" s="146">
        <f t="shared" si="377"/>
        <v>0.2026</v>
      </c>
      <c r="H931" s="102">
        <f t="shared" si="378"/>
        <v>12.495013999999999</v>
      </c>
      <c r="I931" s="102">
        <f t="shared" si="379"/>
        <v>62.48</v>
      </c>
      <c r="J931" s="102"/>
    </row>
    <row r="932" spans="1:10" s="364" customFormat="1" x14ac:dyDescent="0.25">
      <c r="A932" s="452" t="s">
        <v>16344</v>
      </c>
      <c r="B932" s="453" t="s">
        <v>0</v>
      </c>
      <c r="C932" s="454" t="s">
        <v>16345</v>
      </c>
      <c r="D932" s="455"/>
      <c r="E932" s="456"/>
      <c r="F932" s="457" t="s">
        <v>0</v>
      </c>
      <c r="G932" s="458"/>
      <c r="H932" s="457"/>
      <c r="I932" s="457"/>
      <c r="J932" s="365"/>
    </row>
    <row r="933" spans="1:10" s="364" customFormat="1" x14ac:dyDescent="0.25">
      <c r="A933" s="389" t="s">
        <v>16346</v>
      </c>
      <c r="B933" s="387" t="s">
        <v>0</v>
      </c>
      <c r="C933" s="368" t="s">
        <v>16161</v>
      </c>
      <c r="D933" s="369"/>
      <c r="E933" s="386"/>
      <c r="F933" s="371" t="s">
        <v>0</v>
      </c>
      <c r="G933" s="388"/>
      <c r="H933" s="371"/>
      <c r="I933" s="371"/>
      <c r="J933" s="375"/>
    </row>
    <row r="934" spans="1:10" s="364" customFormat="1" x14ac:dyDescent="0.25">
      <c r="A934" s="390" t="s">
        <v>16347</v>
      </c>
      <c r="B934" s="403" t="s">
        <v>0</v>
      </c>
      <c r="C934" s="391" t="s">
        <v>16348</v>
      </c>
      <c r="D934" s="392"/>
      <c r="E934" s="393"/>
      <c r="F934" s="404" t="s">
        <v>0</v>
      </c>
      <c r="G934" s="405"/>
      <c r="H934" s="404"/>
      <c r="I934" s="404"/>
      <c r="J934" s="366"/>
    </row>
    <row r="935" spans="1:10" s="364" customFormat="1" ht="30" x14ac:dyDescent="0.25">
      <c r="A935" s="440" t="s">
        <v>647</v>
      </c>
      <c r="B935" s="441">
        <v>97667</v>
      </c>
      <c r="C935" s="135" t="s">
        <v>16349</v>
      </c>
      <c r="D935" s="136" t="s">
        <v>51</v>
      </c>
      <c r="E935" s="442">
        <v>50</v>
      </c>
      <c r="F935" s="138">
        <f>VLOOKUP(B935,'COMP ANL'!A:I,9,0)</f>
        <v>7.84</v>
      </c>
      <c r="G935" s="443">
        <f t="shared" ref="G935:G936" si="380">$J$1</f>
        <v>0.2026</v>
      </c>
      <c r="H935" s="138">
        <f t="shared" ref="H935:H936" si="381">F935*(1+G935)</f>
        <v>9.4283839999999994</v>
      </c>
      <c r="I935" s="138">
        <f t="shared" ref="I935:I936" si="382">ROUND((H935*E935),2)</f>
        <v>471.42</v>
      </c>
      <c r="J935" s="138"/>
    </row>
    <row r="936" spans="1:10" s="364" customFormat="1" ht="45" x14ac:dyDescent="0.25">
      <c r="A936" s="346" t="s">
        <v>648</v>
      </c>
      <c r="B936" s="431">
        <v>91834</v>
      </c>
      <c r="C936" s="99" t="s">
        <v>551</v>
      </c>
      <c r="D936" s="100" t="s">
        <v>51</v>
      </c>
      <c r="E936" s="432">
        <v>120</v>
      </c>
      <c r="F936" s="102">
        <f>VLOOKUP(B936,'COMP ANL'!A:I,9,0)</f>
        <v>8.5400000000000009</v>
      </c>
      <c r="G936" s="146">
        <f t="shared" si="380"/>
        <v>0.2026</v>
      </c>
      <c r="H936" s="102">
        <f t="shared" si="381"/>
        <v>10.270204</v>
      </c>
      <c r="I936" s="102">
        <f t="shared" si="382"/>
        <v>1232.42</v>
      </c>
      <c r="J936" s="102"/>
    </row>
    <row r="937" spans="1:10" s="364" customFormat="1" x14ac:dyDescent="0.25">
      <c r="A937" s="444" t="s">
        <v>16350</v>
      </c>
      <c r="B937" s="445" t="s">
        <v>0</v>
      </c>
      <c r="C937" s="446" t="s">
        <v>16351</v>
      </c>
      <c r="D937" s="447"/>
      <c r="E937" s="448"/>
      <c r="F937" s="449" t="s">
        <v>0</v>
      </c>
      <c r="G937" s="450"/>
      <c r="H937" s="449"/>
      <c r="I937" s="449"/>
      <c r="J937" s="451"/>
    </row>
    <row r="938" spans="1:10" s="364" customFormat="1" ht="45" x14ac:dyDescent="0.25">
      <c r="A938" s="433" t="s">
        <v>649</v>
      </c>
      <c r="B938" s="434">
        <v>92341</v>
      </c>
      <c r="C938" s="435" t="s">
        <v>15901</v>
      </c>
      <c r="D938" s="436" t="s">
        <v>51</v>
      </c>
      <c r="E938" s="437">
        <v>60</v>
      </c>
      <c r="F938" s="438">
        <f>VLOOKUP(B938,'COMP ANL'!A:I,9,0)</f>
        <v>125.76</v>
      </c>
      <c r="G938" s="439">
        <f>$J$1</f>
        <v>0.2026</v>
      </c>
      <c r="H938" s="438">
        <f>F938*(1+G938)</f>
        <v>151.23897599999998</v>
      </c>
      <c r="I938" s="438">
        <f>ROUND((H938*E938),2)</f>
        <v>9074.34</v>
      </c>
      <c r="J938" s="438"/>
    </row>
    <row r="939" spans="1:10" s="364" customFormat="1" x14ac:dyDescent="0.25">
      <c r="A939" s="444" t="s">
        <v>16352</v>
      </c>
      <c r="B939" s="445" t="s">
        <v>0</v>
      </c>
      <c r="C939" s="446" t="s">
        <v>16340</v>
      </c>
      <c r="D939" s="447"/>
      <c r="E939" s="448"/>
      <c r="F939" s="449" t="s">
        <v>0</v>
      </c>
      <c r="G939" s="450"/>
      <c r="H939" s="449"/>
      <c r="I939" s="449"/>
      <c r="J939" s="451"/>
    </row>
    <row r="940" spans="1:10" s="364" customFormat="1" x14ac:dyDescent="0.25">
      <c r="A940" s="440" t="s">
        <v>651</v>
      </c>
      <c r="B940" s="441" t="s">
        <v>650</v>
      </c>
      <c r="C940" s="135" t="s">
        <v>16353</v>
      </c>
      <c r="D940" s="136" t="s">
        <v>8</v>
      </c>
      <c r="E940" s="442">
        <v>20</v>
      </c>
      <c r="F940" s="138">
        <f>VLOOKUP(B940,'COMP ANL'!A:I,9,0)</f>
        <v>6.02</v>
      </c>
      <c r="G940" s="443">
        <f t="shared" ref="G940:G941" si="383">$J$1</f>
        <v>0.2026</v>
      </c>
      <c r="H940" s="138">
        <f t="shared" ref="H940:H941" si="384">F940*(1+G940)</f>
        <v>7.2396519999999986</v>
      </c>
      <c r="I940" s="138">
        <f t="shared" ref="I940:I941" si="385">ROUND((H940*E940),2)</f>
        <v>144.79</v>
      </c>
      <c r="J940" s="138"/>
    </row>
    <row r="941" spans="1:10" s="364" customFormat="1" x14ac:dyDescent="0.25">
      <c r="A941" s="346" t="s">
        <v>653</v>
      </c>
      <c r="B941" s="431" t="s">
        <v>652</v>
      </c>
      <c r="C941" s="99" t="s">
        <v>16354</v>
      </c>
      <c r="D941" s="100" t="s">
        <v>8</v>
      </c>
      <c r="E941" s="432">
        <v>20</v>
      </c>
      <c r="F941" s="102">
        <f>VLOOKUP(B941,'COMP ANL'!A:I,9,0)</f>
        <v>4.5199999999999996</v>
      </c>
      <c r="G941" s="146">
        <f t="shared" si="383"/>
        <v>0.2026</v>
      </c>
      <c r="H941" s="102">
        <f t="shared" si="384"/>
        <v>5.435751999999999</v>
      </c>
      <c r="I941" s="102">
        <f t="shared" si="385"/>
        <v>108.72</v>
      </c>
      <c r="J941" s="102"/>
    </row>
    <row r="942" spans="1:10" s="364" customFormat="1" x14ac:dyDescent="0.25">
      <c r="A942" s="444" t="s">
        <v>16355</v>
      </c>
      <c r="B942" s="445" t="s">
        <v>0</v>
      </c>
      <c r="C942" s="446" t="s">
        <v>16356</v>
      </c>
      <c r="D942" s="447"/>
      <c r="E942" s="448"/>
      <c r="F942" s="449" t="s">
        <v>0</v>
      </c>
      <c r="G942" s="450"/>
      <c r="H942" s="449"/>
      <c r="I942" s="449"/>
      <c r="J942" s="451"/>
    </row>
    <row r="943" spans="1:10" s="364" customFormat="1" x14ac:dyDescent="0.25">
      <c r="A943" s="433" t="s">
        <v>655</v>
      </c>
      <c r="B943" s="434" t="s">
        <v>654</v>
      </c>
      <c r="C943" s="435" t="s">
        <v>16357</v>
      </c>
      <c r="D943" s="436" t="s">
        <v>8</v>
      </c>
      <c r="E943" s="437">
        <v>16</v>
      </c>
      <c r="F943" s="438">
        <f>VLOOKUP(B943,'COMP ANL'!A:I,9,0)</f>
        <v>71.16</v>
      </c>
      <c r="G943" s="439">
        <f>$J$1</f>
        <v>0.2026</v>
      </c>
      <c r="H943" s="438">
        <f>F943*(1+G943)</f>
        <v>85.577015999999986</v>
      </c>
      <c r="I943" s="438">
        <f>ROUND((H943*E943),2)</f>
        <v>1369.23</v>
      </c>
      <c r="J943" s="438"/>
    </row>
    <row r="944" spans="1:10" s="364" customFormat="1" x14ac:dyDescent="0.25">
      <c r="A944" s="452" t="s">
        <v>16358</v>
      </c>
      <c r="B944" s="453" t="s">
        <v>0</v>
      </c>
      <c r="C944" s="454" t="s">
        <v>16359</v>
      </c>
      <c r="D944" s="455"/>
      <c r="E944" s="456"/>
      <c r="F944" s="457" t="s">
        <v>0</v>
      </c>
      <c r="G944" s="458"/>
      <c r="H944" s="457"/>
      <c r="I944" s="457"/>
      <c r="J944" s="365"/>
    </row>
    <row r="945" spans="1:10" s="364" customFormat="1" x14ac:dyDescent="0.25">
      <c r="A945" s="390" t="s">
        <v>16360</v>
      </c>
      <c r="B945" s="403" t="s">
        <v>0</v>
      </c>
      <c r="C945" s="391" t="s">
        <v>16361</v>
      </c>
      <c r="D945" s="392"/>
      <c r="E945" s="393"/>
      <c r="F945" s="404" t="s">
        <v>0</v>
      </c>
      <c r="G945" s="405"/>
      <c r="H945" s="404"/>
      <c r="I945" s="404"/>
      <c r="J945" s="366"/>
    </row>
    <row r="946" spans="1:10" s="364" customFormat="1" ht="30" x14ac:dyDescent="0.25">
      <c r="A946" s="440" t="s">
        <v>16362</v>
      </c>
      <c r="B946" s="441" t="s">
        <v>656</v>
      </c>
      <c r="C946" s="135" t="s">
        <v>16363</v>
      </c>
      <c r="D946" s="136" t="s">
        <v>8</v>
      </c>
      <c r="E946" s="442">
        <v>2</v>
      </c>
      <c r="F946" s="138">
        <f>VLOOKUP(B946,'COMP ANL'!A:I,9,0)</f>
        <v>109.22999999999999</v>
      </c>
      <c r="G946" s="443">
        <f t="shared" ref="G946:G948" si="386">$J$1</f>
        <v>0.2026</v>
      </c>
      <c r="H946" s="138">
        <f t="shared" ref="H946:H948" si="387">F946*(1+G946)</f>
        <v>131.35999799999996</v>
      </c>
      <c r="I946" s="138">
        <f t="shared" ref="I946:I948" si="388">ROUND((H946*E946),2)</f>
        <v>262.72000000000003</v>
      </c>
      <c r="J946" s="138"/>
    </row>
    <row r="947" spans="1:10" s="364" customFormat="1" ht="30" x14ac:dyDescent="0.25">
      <c r="A947" s="140" t="s">
        <v>16364</v>
      </c>
      <c r="B947" s="344" t="s">
        <v>14572</v>
      </c>
      <c r="C947" s="104" t="s">
        <v>16365</v>
      </c>
      <c r="D947" s="105" t="s">
        <v>8</v>
      </c>
      <c r="E947" s="345">
        <v>2</v>
      </c>
      <c r="F947" s="107">
        <f>VLOOKUP(B947,'COMP ANL'!A:I,9,0)</f>
        <v>52.94</v>
      </c>
      <c r="G947" s="314">
        <f t="shared" si="386"/>
        <v>0.2026</v>
      </c>
      <c r="H947" s="107">
        <f t="shared" si="387"/>
        <v>63.665643999999993</v>
      </c>
      <c r="I947" s="107">
        <f t="shared" si="388"/>
        <v>127.33</v>
      </c>
      <c r="J947" s="107"/>
    </row>
    <row r="948" spans="1:10" s="364" customFormat="1" ht="45" x14ac:dyDescent="0.25">
      <c r="A948" s="346" t="s">
        <v>16366</v>
      </c>
      <c r="B948" s="431" t="s">
        <v>657</v>
      </c>
      <c r="C948" s="99" t="s">
        <v>16367</v>
      </c>
      <c r="D948" s="100" t="s">
        <v>8</v>
      </c>
      <c r="E948" s="432">
        <v>1</v>
      </c>
      <c r="F948" s="102">
        <f>VLOOKUP(B948,'COMP ANL'!A:I,9,0)</f>
        <v>4442.6100000000006</v>
      </c>
      <c r="G948" s="146">
        <f t="shared" si="386"/>
        <v>0.2026</v>
      </c>
      <c r="H948" s="102">
        <f t="shared" si="387"/>
        <v>5342.6827860000003</v>
      </c>
      <c r="I948" s="102">
        <f t="shared" si="388"/>
        <v>5342.68</v>
      </c>
      <c r="J948" s="102"/>
    </row>
    <row r="949" spans="1:10" s="364" customFormat="1" ht="30" x14ac:dyDescent="0.25">
      <c r="A949" s="444" t="s">
        <v>16368</v>
      </c>
      <c r="B949" s="445" t="s">
        <v>0</v>
      </c>
      <c r="C949" s="446" t="s">
        <v>16369</v>
      </c>
      <c r="D949" s="447"/>
      <c r="E949" s="448"/>
      <c r="F949" s="449" t="s">
        <v>0</v>
      </c>
      <c r="G949" s="450"/>
      <c r="H949" s="449"/>
      <c r="I949" s="449"/>
      <c r="J949" s="451"/>
    </row>
    <row r="950" spans="1:10" s="364" customFormat="1" ht="45" x14ac:dyDescent="0.25">
      <c r="A950" s="433" t="s">
        <v>16370</v>
      </c>
      <c r="B950" s="434">
        <v>95746</v>
      </c>
      <c r="C950" s="435" t="s">
        <v>16170</v>
      </c>
      <c r="D950" s="436" t="s">
        <v>51</v>
      </c>
      <c r="E950" s="437">
        <v>20</v>
      </c>
      <c r="F950" s="438">
        <f>VLOOKUP(B950,'COMP ANL'!A:I,9,0)</f>
        <v>24.020000000000003</v>
      </c>
      <c r="G950" s="439">
        <f>$J$1</f>
        <v>0.2026</v>
      </c>
      <c r="H950" s="438">
        <f>F950*(1+G950)</f>
        <v>28.886452000000002</v>
      </c>
      <c r="I950" s="438">
        <f>ROUND((H950*E950),2)</f>
        <v>577.73</v>
      </c>
      <c r="J950" s="438"/>
    </row>
    <row r="951" spans="1:10" s="364" customFormat="1" x14ac:dyDescent="0.25">
      <c r="A951" s="444" t="s">
        <v>16371</v>
      </c>
      <c r="B951" s="445" t="s">
        <v>0</v>
      </c>
      <c r="C951" s="446" t="s">
        <v>16372</v>
      </c>
      <c r="D951" s="447"/>
      <c r="E951" s="448"/>
      <c r="F951" s="449" t="s">
        <v>0</v>
      </c>
      <c r="G951" s="450"/>
      <c r="H951" s="449"/>
      <c r="I951" s="449"/>
      <c r="J951" s="451"/>
    </row>
    <row r="952" spans="1:10" s="364" customFormat="1" ht="45" x14ac:dyDescent="0.25">
      <c r="A952" s="440" t="s">
        <v>16373</v>
      </c>
      <c r="B952" s="441">
        <v>91926</v>
      </c>
      <c r="C952" s="135" t="s">
        <v>567</v>
      </c>
      <c r="D952" s="136" t="s">
        <v>51</v>
      </c>
      <c r="E952" s="442">
        <v>180</v>
      </c>
      <c r="F952" s="138">
        <f>VLOOKUP(B952,'COMP ANL'!A:I,9,0)</f>
        <v>4.2600000000000007</v>
      </c>
      <c r="G952" s="443">
        <f t="shared" ref="G952:G953" si="389">$J$1</f>
        <v>0.2026</v>
      </c>
      <c r="H952" s="138">
        <f t="shared" ref="H952:H953" si="390">F952*(1+G952)</f>
        <v>5.1230760000000002</v>
      </c>
      <c r="I952" s="138">
        <f t="shared" ref="I952:I953" si="391">ROUND((H952*E952),2)</f>
        <v>922.15</v>
      </c>
      <c r="J952" s="138"/>
    </row>
    <row r="953" spans="1:10" s="364" customFormat="1" ht="30" x14ac:dyDescent="0.25">
      <c r="A953" s="346" t="s">
        <v>16374</v>
      </c>
      <c r="B953" s="431" t="s">
        <v>658</v>
      </c>
      <c r="C953" s="99" t="s">
        <v>16375</v>
      </c>
      <c r="D953" s="100" t="s">
        <v>51</v>
      </c>
      <c r="E953" s="432">
        <v>60</v>
      </c>
      <c r="F953" s="102">
        <f>VLOOKUP(B953,'COMP ANL'!A:I,9,0)</f>
        <v>15.27</v>
      </c>
      <c r="G953" s="146">
        <f t="shared" si="389"/>
        <v>0.2026</v>
      </c>
      <c r="H953" s="102">
        <f t="shared" si="390"/>
        <v>18.363701999999996</v>
      </c>
      <c r="I953" s="102">
        <f t="shared" si="391"/>
        <v>1101.82</v>
      </c>
      <c r="J953" s="102"/>
    </row>
    <row r="954" spans="1:10" s="364" customFormat="1" x14ac:dyDescent="0.25">
      <c r="A954" s="452" t="s">
        <v>16376</v>
      </c>
      <c r="B954" s="453" t="s">
        <v>0</v>
      </c>
      <c r="C954" s="454" t="s">
        <v>16121</v>
      </c>
      <c r="D954" s="455"/>
      <c r="E954" s="456"/>
      <c r="F954" s="457" t="s">
        <v>0</v>
      </c>
      <c r="G954" s="458"/>
      <c r="H954" s="457"/>
      <c r="I954" s="457"/>
      <c r="J954" s="365"/>
    </row>
    <row r="955" spans="1:10" s="364" customFormat="1" x14ac:dyDescent="0.25">
      <c r="A955" s="390" t="s">
        <v>16377</v>
      </c>
      <c r="B955" s="403" t="s">
        <v>0</v>
      </c>
      <c r="C955" s="391" t="s">
        <v>16378</v>
      </c>
      <c r="D955" s="392"/>
      <c r="E955" s="393"/>
      <c r="F955" s="404" t="s">
        <v>0</v>
      </c>
      <c r="G955" s="405"/>
      <c r="H955" s="404"/>
      <c r="I955" s="404"/>
      <c r="J955" s="366"/>
    </row>
    <row r="956" spans="1:10" s="364" customFormat="1" ht="45" x14ac:dyDescent="0.25">
      <c r="A956" s="440" t="s">
        <v>659</v>
      </c>
      <c r="B956" s="441">
        <v>95789</v>
      </c>
      <c r="C956" s="135" t="s">
        <v>582</v>
      </c>
      <c r="D956" s="136" t="s">
        <v>8</v>
      </c>
      <c r="E956" s="442">
        <v>4</v>
      </c>
      <c r="F956" s="138">
        <f>VLOOKUP(B956,'COMP ANL'!A:I,9,0)</f>
        <v>27.160000000000004</v>
      </c>
      <c r="G956" s="443">
        <f t="shared" ref="G956:G958" si="392">$J$1</f>
        <v>0.2026</v>
      </c>
      <c r="H956" s="138">
        <f t="shared" ref="H956:H958" si="393">F956*(1+G956)</f>
        <v>32.662616</v>
      </c>
      <c r="I956" s="138">
        <f t="shared" ref="I956:I958" si="394">ROUND((H956*E956),2)</f>
        <v>130.65</v>
      </c>
      <c r="J956" s="138"/>
    </row>
    <row r="957" spans="1:10" s="364" customFormat="1" ht="45" x14ac:dyDescent="0.25">
      <c r="A957" s="140" t="s">
        <v>660</v>
      </c>
      <c r="B957" s="344">
        <v>95796</v>
      </c>
      <c r="C957" s="104" t="s">
        <v>586</v>
      </c>
      <c r="D957" s="105" t="s">
        <v>8</v>
      </c>
      <c r="E957" s="345">
        <v>2</v>
      </c>
      <c r="F957" s="107">
        <f>VLOOKUP(B957,'COMP ANL'!A:I,9,0)</f>
        <v>31.9</v>
      </c>
      <c r="G957" s="314">
        <f t="shared" si="392"/>
        <v>0.2026</v>
      </c>
      <c r="H957" s="107">
        <f t="shared" si="393"/>
        <v>38.362939999999995</v>
      </c>
      <c r="I957" s="107">
        <f t="shared" si="394"/>
        <v>76.73</v>
      </c>
      <c r="J957" s="107"/>
    </row>
    <row r="958" spans="1:10" s="364" customFormat="1" x14ac:dyDescent="0.25">
      <c r="A958" s="346" t="s">
        <v>661</v>
      </c>
      <c r="B958" s="431" t="s">
        <v>652</v>
      </c>
      <c r="C958" s="99" t="s">
        <v>16354</v>
      </c>
      <c r="D958" s="100" t="s">
        <v>8</v>
      </c>
      <c r="E958" s="432">
        <v>2</v>
      </c>
      <c r="F958" s="102">
        <f>VLOOKUP(B958,'COMP ANL'!A:I,9,0)</f>
        <v>4.5199999999999996</v>
      </c>
      <c r="G958" s="146">
        <f t="shared" si="392"/>
        <v>0.2026</v>
      </c>
      <c r="H958" s="102">
        <f t="shared" si="393"/>
        <v>5.435751999999999</v>
      </c>
      <c r="I958" s="102">
        <f t="shared" si="394"/>
        <v>10.87</v>
      </c>
      <c r="J958" s="102"/>
    </row>
    <row r="959" spans="1:10" s="364" customFormat="1" x14ac:dyDescent="0.25">
      <c r="A959" s="444" t="s">
        <v>16379</v>
      </c>
      <c r="B959" s="445" t="s">
        <v>0</v>
      </c>
      <c r="C959" s="446" t="s">
        <v>16380</v>
      </c>
      <c r="D959" s="447"/>
      <c r="E959" s="448"/>
      <c r="F959" s="449" t="s">
        <v>0</v>
      </c>
      <c r="G959" s="450"/>
      <c r="H959" s="449"/>
      <c r="I959" s="449"/>
      <c r="J959" s="451"/>
    </row>
    <row r="960" spans="1:10" s="364" customFormat="1" ht="45" x14ac:dyDescent="0.25">
      <c r="A960" s="440" t="s">
        <v>662</v>
      </c>
      <c r="B960" s="441">
        <v>91943</v>
      </c>
      <c r="C960" s="135" t="s">
        <v>642</v>
      </c>
      <c r="D960" s="136" t="s">
        <v>8</v>
      </c>
      <c r="E960" s="442">
        <v>2</v>
      </c>
      <c r="F960" s="138">
        <f>VLOOKUP(B960,'COMP ANL'!A:I,9,0)</f>
        <v>17.55</v>
      </c>
      <c r="G960" s="443">
        <f>$J$1</f>
        <v>0.2026</v>
      </c>
      <c r="H960" s="138">
        <f>F960*(1+G960)</f>
        <v>21.105629999999998</v>
      </c>
      <c r="I960" s="138">
        <f>ROUND((H960*E960),2)</f>
        <v>42.21</v>
      </c>
      <c r="J960" s="138"/>
    </row>
    <row r="961" spans="1:10" s="364" customFormat="1" x14ac:dyDescent="0.25">
      <c r="A961" s="406"/>
      <c r="B961" s="407"/>
      <c r="C961" s="408"/>
      <c r="D961" s="409"/>
      <c r="E961" s="410"/>
      <c r="F961" s="411"/>
      <c r="G961" s="412"/>
      <c r="H961" s="411"/>
      <c r="I961" s="411"/>
      <c r="J961" s="411"/>
    </row>
    <row r="962" spans="1:10" s="364" customFormat="1" x14ac:dyDescent="0.25">
      <c r="A962" s="416"/>
      <c r="B962" s="417"/>
      <c r="C962" s="418" t="s">
        <v>16381</v>
      </c>
      <c r="D962" s="419"/>
      <c r="E962" s="420"/>
      <c r="F962" s="421"/>
      <c r="G962" s="422"/>
      <c r="H962" s="421"/>
      <c r="I962" s="421"/>
      <c r="J962" s="426">
        <f>SUM(I783:I960)</f>
        <v>571830.7899999998</v>
      </c>
    </row>
    <row r="963" spans="1:10" s="364" customFormat="1" x14ac:dyDescent="0.25">
      <c r="A963" s="406"/>
      <c r="B963" s="407"/>
      <c r="C963" s="408"/>
      <c r="D963" s="409"/>
      <c r="E963" s="410"/>
      <c r="F963" s="411"/>
      <c r="G963" s="412"/>
      <c r="H963" s="411"/>
      <c r="I963" s="411"/>
      <c r="J963" s="411"/>
    </row>
    <row r="964" spans="1:10" s="364" customFormat="1" x14ac:dyDescent="0.25">
      <c r="A964" s="452" t="s">
        <v>664</v>
      </c>
      <c r="B964" s="453" t="s">
        <v>0</v>
      </c>
      <c r="C964" s="454" t="s">
        <v>663</v>
      </c>
      <c r="D964" s="455"/>
      <c r="E964" s="456"/>
      <c r="F964" s="457" t="s">
        <v>0</v>
      </c>
      <c r="G964" s="458"/>
      <c r="H964" s="457"/>
      <c r="I964" s="457"/>
      <c r="J964" s="365"/>
    </row>
    <row r="965" spans="1:10" s="364" customFormat="1" x14ac:dyDescent="0.25">
      <c r="A965" s="389" t="s">
        <v>666</v>
      </c>
      <c r="B965" s="387" t="s">
        <v>0</v>
      </c>
      <c r="C965" s="368" t="s">
        <v>665</v>
      </c>
      <c r="D965" s="369"/>
      <c r="E965" s="386"/>
      <c r="F965" s="371" t="s">
        <v>0</v>
      </c>
      <c r="G965" s="388"/>
      <c r="H965" s="371"/>
      <c r="I965" s="371"/>
      <c r="J965" s="375"/>
    </row>
    <row r="966" spans="1:10" s="364" customFormat="1" x14ac:dyDescent="0.25">
      <c r="A966" s="389" t="s">
        <v>16382</v>
      </c>
      <c r="B966" s="387" t="s">
        <v>0</v>
      </c>
      <c r="C966" s="368" t="s">
        <v>16383</v>
      </c>
      <c r="D966" s="369"/>
      <c r="E966" s="386"/>
      <c r="F966" s="371" t="s">
        <v>0</v>
      </c>
      <c r="G966" s="388"/>
      <c r="H966" s="371"/>
      <c r="I966" s="371"/>
      <c r="J966" s="375"/>
    </row>
    <row r="967" spans="1:10" s="364" customFormat="1" x14ac:dyDescent="0.25">
      <c r="A967" s="389" t="s">
        <v>16384</v>
      </c>
      <c r="B967" s="387" t="s">
        <v>0</v>
      </c>
      <c r="C967" s="368" t="s">
        <v>16385</v>
      </c>
      <c r="D967" s="369"/>
      <c r="E967" s="386"/>
      <c r="F967" s="371" t="s">
        <v>0</v>
      </c>
      <c r="G967" s="388"/>
      <c r="H967" s="371"/>
      <c r="I967" s="371"/>
      <c r="J967" s="375"/>
    </row>
    <row r="968" spans="1:10" s="364" customFormat="1" x14ac:dyDescent="0.25">
      <c r="A968" s="390" t="s">
        <v>16386</v>
      </c>
      <c r="B968" s="403" t="s">
        <v>0</v>
      </c>
      <c r="C968" s="391" t="s">
        <v>16387</v>
      </c>
      <c r="D968" s="392"/>
      <c r="E968" s="393"/>
      <c r="F968" s="404" t="s">
        <v>0</v>
      </c>
      <c r="G968" s="405"/>
      <c r="H968" s="404"/>
      <c r="I968" s="404"/>
      <c r="J968" s="366"/>
    </row>
    <row r="969" spans="1:10" s="364" customFormat="1" ht="60" x14ac:dyDescent="0.25">
      <c r="A969" s="440" t="s">
        <v>667</v>
      </c>
      <c r="B969" s="441">
        <v>97328</v>
      </c>
      <c r="C969" s="135" t="s">
        <v>16388</v>
      </c>
      <c r="D969" s="136" t="s">
        <v>51</v>
      </c>
      <c r="E969" s="442">
        <v>3.75</v>
      </c>
      <c r="F969" s="138">
        <f>VLOOKUP(B969,'COMP ANL'!A:I,9,0)</f>
        <v>51.15</v>
      </c>
      <c r="G969" s="443">
        <f t="shared" ref="G969:G971" si="395">$J$1</f>
        <v>0.2026</v>
      </c>
      <c r="H969" s="138">
        <f t="shared" ref="H969:H971" si="396">F969*(1+G969)</f>
        <v>61.512989999999995</v>
      </c>
      <c r="I969" s="138">
        <f t="shared" ref="I969:I971" si="397">ROUND((H969*E969),2)</f>
        <v>230.67</v>
      </c>
      <c r="J969" s="138"/>
    </row>
    <row r="970" spans="1:10" s="364" customFormat="1" ht="60" x14ac:dyDescent="0.25">
      <c r="A970" s="140" t="s">
        <v>668</v>
      </c>
      <c r="B970" s="344">
        <v>97330</v>
      </c>
      <c r="C970" s="104" t="s">
        <v>16389</v>
      </c>
      <c r="D970" s="105" t="s">
        <v>51</v>
      </c>
      <c r="E970" s="345">
        <v>18.399999999999999</v>
      </c>
      <c r="F970" s="107">
        <f>VLOOKUP(B970,'COMP ANL'!A:I,9,0)</f>
        <v>79.12</v>
      </c>
      <c r="G970" s="314">
        <f t="shared" si="395"/>
        <v>0.2026</v>
      </c>
      <c r="H970" s="107">
        <f t="shared" si="396"/>
        <v>95.149711999999994</v>
      </c>
      <c r="I970" s="107">
        <f t="shared" si="397"/>
        <v>1750.75</v>
      </c>
      <c r="J970" s="107"/>
    </row>
    <row r="971" spans="1:10" s="364" customFormat="1" ht="60" x14ac:dyDescent="0.25">
      <c r="A971" s="346" t="s">
        <v>669</v>
      </c>
      <c r="B971" s="431">
        <v>97331</v>
      </c>
      <c r="C971" s="99" t="s">
        <v>16390</v>
      </c>
      <c r="D971" s="100" t="s">
        <v>51</v>
      </c>
      <c r="E971" s="432">
        <v>14.65</v>
      </c>
      <c r="F971" s="102">
        <f>VLOOKUP(B971,'COMP ANL'!A:I,9,0)</f>
        <v>30.189999999999998</v>
      </c>
      <c r="G971" s="146">
        <f t="shared" si="395"/>
        <v>0.2026</v>
      </c>
      <c r="H971" s="102">
        <f t="shared" si="396"/>
        <v>36.306493999999994</v>
      </c>
      <c r="I971" s="102">
        <f t="shared" si="397"/>
        <v>531.89</v>
      </c>
      <c r="J971" s="102"/>
    </row>
    <row r="972" spans="1:10" s="364" customFormat="1" x14ac:dyDescent="0.25">
      <c r="A972" s="444" t="s">
        <v>16391</v>
      </c>
      <c r="B972" s="445" t="s">
        <v>0</v>
      </c>
      <c r="C972" s="446" t="s">
        <v>16186</v>
      </c>
      <c r="D972" s="447"/>
      <c r="E972" s="448"/>
      <c r="F972" s="449" t="s">
        <v>0</v>
      </c>
      <c r="G972" s="450"/>
      <c r="H972" s="449"/>
      <c r="I972" s="449"/>
      <c r="J972" s="451"/>
    </row>
    <row r="973" spans="1:10" s="364" customFormat="1" ht="30" x14ac:dyDescent="0.25">
      <c r="A973" s="433" t="s">
        <v>670</v>
      </c>
      <c r="B973" s="434">
        <v>89356</v>
      </c>
      <c r="C973" s="435" t="s">
        <v>362</v>
      </c>
      <c r="D973" s="436" t="s">
        <v>51</v>
      </c>
      <c r="E973" s="437">
        <v>85</v>
      </c>
      <c r="F973" s="438">
        <f>VLOOKUP(B973,'COMP ANL'!A:I,9,0)</f>
        <v>19.870000000000005</v>
      </c>
      <c r="G973" s="439">
        <f>$J$1</f>
        <v>0.2026</v>
      </c>
      <c r="H973" s="438">
        <f>F973*(1+G973)</f>
        <v>23.895662000000005</v>
      </c>
      <c r="I973" s="438">
        <f>ROUND((H973*E973),2)</f>
        <v>2031.13</v>
      </c>
      <c r="J973" s="438"/>
    </row>
    <row r="974" spans="1:10" s="364" customFormat="1" x14ac:dyDescent="0.25">
      <c r="A974" s="444" t="s">
        <v>16392</v>
      </c>
      <c r="B974" s="445" t="s">
        <v>0</v>
      </c>
      <c r="C974" s="446" t="s">
        <v>16340</v>
      </c>
      <c r="D974" s="447"/>
      <c r="E974" s="448"/>
      <c r="F974" s="449" t="s">
        <v>0</v>
      </c>
      <c r="G974" s="450"/>
      <c r="H974" s="449"/>
      <c r="I974" s="449"/>
      <c r="J974" s="451"/>
    </row>
    <row r="975" spans="1:10" s="364" customFormat="1" ht="45" x14ac:dyDescent="0.25">
      <c r="A975" s="433" t="s">
        <v>671</v>
      </c>
      <c r="B975" s="434">
        <v>89362</v>
      </c>
      <c r="C975" s="435" t="s">
        <v>370</v>
      </c>
      <c r="D975" s="436" t="s">
        <v>8</v>
      </c>
      <c r="E975" s="437">
        <v>28</v>
      </c>
      <c r="F975" s="438">
        <f>VLOOKUP(B975,'COMP ANL'!A:I,9,0)</f>
        <v>8.1999999999999993</v>
      </c>
      <c r="G975" s="439">
        <f>$J$1</f>
        <v>0.2026</v>
      </c>
      <c r="H975" s="438">
        <f>F975*(1+G975)</f>
        <v>9.8613199999999974</v>
      </c>
      <c r="I975" s="438">
        <f>ROUND((H975*E975),2)</f>
        <v>276.12</v>
      </c>
      <c r="J975" s="438"/>
    </row>
    <row r="976" spans="1:10" s="364" customFormat="1" x14ac:dyDescent="0.25">
      <c r="A976" s="452" t="s">
        <v>692</v>
      </c>
      <c r="B976" s="453" t="s">
        <v>0</v>
      </c>
      <c r="C976" s="454" t="s">
        <v>691</v>
      </c>
      <c r="D976" s="455"/>
      <c r="E976" s="456"/>
      <c r="F976" s="457" t="s">
        <v>0</v>
      </c>
      <c r="G976" s="458"/>
      <c r="H976" s="457"/>
      <c r="I976" s="457"/>
      <c r="J976" s="365"/>
    </row>
    <row r="977" spans="1:10" s="364" customFormat="1" x14ac:dyDescent="0.25">
      <c r="A977" s="390" t="s">
        <v>16393</v>
      </c>
      <c r="B977" s="403" t="s">
        <v>0</v>
      </c>
      <c r="C977" s="391" t="s">
        <v>16385</v>
      </c>
      <c r="D977" s="392"/>
      <c r="E977" s="393"/>
      <c r="F977" s="404" t="s">
        <v>0</v>
      </c>
      <c r="G977" s="405"/>
      <c r="H977" s="404"/>
      <c r="I977" s="404"/>
      <c r="J977" s="366"/>
    </row>
    <row r="978" spans="1:10" s="364" customFormat="1" ht="45" x14ac:dyDescent="0.25">
      <c r="A978" s="440" t="s">
        <v>16394</v>
      </c>
      <c r="B978" s="441">
        <v>92688</v>
      </c>
      <c r="C978" s="135" t="s">
        <v>16395</v>
      </c>
      <c r="D978" s="136" t="s">
        <v>51</v>
      </c>
      <c r="E978" s="442">
        <v>55.5</v>
      </c>
      <c r="F978" s="138">
        <f>VLOOKUP(B978,'COMP ANL'!A:I,9,0)</f>
        <v>46.13</v>
      </c>
      <c r="G978" s="443">
        <f t="shared" ref="G978:G979" si="398">$J$1</f>
        <v>0.2026</v>
      </c>
      <c r="H978" s="138">
        <f t="shared" ref="H978:H979" si="399">F978*(1+G978)</f>
        <v>55.475937999999999</v>
      </c>
      <c r="I978" s="138">
        <f t="shared" ref="I978:I979" si="400">ROUND((H978*E978),2)</f>
        <v>3078.91</v>
      </c>
      <c r="J978" s="138"/>
    </row>
    <row r="979" spans="1:10" s="364" customFormat="1" ht="30" x14ac:dyDescent="0.25">
      <c r="A979" s="346" t="s">
        <v>16396</v>
      </c>
      <c r="B979" s="431" t="s">
        <v>693</v>
      </c>
      <c r="C979" s="99" t="s">
        <v>16397</v>
      </c>
      <c r="D979" s="100" t="s">
        <v>8</v>
      </c>
      <c r="E979" s="432">
        <v>6</v>
      </c>
      <c r="F979" s="102">
        <f>VLOOKUP(B979,'COMP ANL'!A:I,9,0)</f>
        <v>22.39</v>
      </c>
      <c r="G979" s="146">
        <f t="shared" si="398"/>
        <v>0.2026</v>
      </c>
      <c r="H979" s="102">
        <f t="shared" si="399"/>
        <v>26.926213999999998</v>
      </c>
      <c r="I979" s="102">
        <f t="shared" si="400"/>
        <v>161.56</v>
      </c>
      <c r="J979" s="102"/>
    </row>
    <row r="980" spans="1:10" s="364" customFormat="1" x14ac:dyDescent="0.25">
      <c r="A980" s="452" t="s">
        <v>16398</v>
      </c>
      <c r="B980" s="453" t="s">
        <v>0</v>
      </c>
      <c r="C980" s="454" t="s">
        <v>16340</v>
      </c>
      <c r="D980" s="455"/>
      <c r="E980" s="456"/>
      <c r="F980" s="457" t="s">
        <v>0</v>
      </c>
      <c r="G980" s="458"/>
      <c r="H980" s="457"/>
      <c r="I980" s="457"/>
      <c r="J980" s="365"/>
    </row>
    <row r="981" spans="1:10" s="364" customFormat="1" x14ac:dyDescent="0.25">
      <c r="A981" s="390" t="s">
        <v>16399</v>
      </c>
      <c r="B981" s="403" t="s">
        <v>0</v>
      </c>
      <c r="C981" s="391" t="s">
        <v>16400</v>
      </c>
      <c r="D981" s="392"/>
      <c r="E981" s="393"/>
      <c r="F981" s="404" t="s">
        <v>0</v>
      </c>
      <c r="G981" s="405"/>
      <c r="H981" s="404"/>
      <c r="I981" s="404"/>
      <c r="J981" s="366"/>
    </row>
    <row r="982" spans="1:10" s="364" customFormat="1" ht="45" x14ac:dyDescent="0.25">
      <c r="A982" s="440" t="s">
        <v>694</v>
      </c>
      <c r="B982" s="441">
        <v>92699</v>
      </c>
      <c r="C982" s="135" t="s">
        <v>16401</v>
      </c>
      <c r="D982" s="136" t="s">
        <v>8</v>
      </c>
      <c r="E982" s="442">
        <v>2</v>
      </c>
      <c r="F982" s="138">
        <f>VLOOKUP(B982,'COMP ANL'!A:I,9,0)</f>
        <v>17.64</v>
      </c>
      <c r="G982" s="443">
        <f t="shared" ref="G982:G983" si="401">$J$1</f>
        <v>0.2026</v>
      </c>
      <c r="H982" s="138">
        <f t="shared" ref="H982:H983" si="402">F982*(1+G982)</f>
        <v>21.213863999999997</v>
      </c>
      <c r="I982" s="138">
        <f t="shared" ref="I982:I983" si="403">ROUND((H982*E982),2)</f>
        <v>42.43</v>
      </c>
      <c r="J982" s="138"/>
    </row>
    <row r="983" spans="1:10" s="364" customFormat="1" ht="45" x14ac:dyDescent="0.25">
      <c r="A983" s="346" t="s">
        <v>695</v>
      </c>
      <c r="B983" s="431">
        <v>92701</v>
      </c>
      <c r="C983" s="99" t="s">
        <v>16402</v>
      </c>
      <c r="D983" s="100" t="s">
        <v>8</v>
      </c>
      <c r="E983" s="432">
        <v>9</v>
      </c>
      <c r="F983" s="102">
        <f>VLOOKUP(B983,'COMP ANL'!A:I,9,0)</f>
        <v>28.78</v>
      </c>
      <c r="G983" s="146">
        <f t="shared" si="401"/>
        <v>0.2026</v>
      </c>
      <c r="H983" s="102">
        <f t="shared" si="402"/>
        <v>34.610827999999998</v>
      </c>
      <c r="I983" s="102">
        <f t="shared" si="403"/>
        <v>311.5</v>
      </c>
      <c r="J983" s="102"/>
    </row>
    <row r="984" spans="1:10" s="364" customFormat="1" x14ac:dyDescent="0.25">
      <c r="A984" s="444" t="s">
        <v>16403</v>
      </c>
      <c r="B984" s="445" t="s">
        <v>0</v>
      </c>
      <c r="C984" s="446" t="s">
        <v>15911</v>
      </c>
      <c r="D984" s="447"/>
      <c r="E984" s="448"/>
      <c r="F984" s="449" t="s">
        <v>0</v>
      </c>
      <c r="G984" s="450"/>
      <c r="H984" s="449"/>
      <c r="I984" s="449"/>
      <c r="J984" s="451"/>
    </row>
    <row r="985" spans="1:10" s="364" customFormat="1" ht="45" x14ac:dyDescent="0.25">
      <c r="A985" s="440" t="s">
        <v>696</v>
      </c>
      <c r="B985" s="441">
        <v>92694</v>
      </c>
      <c r="C985" s="135" t="s">
        <v>16404</v>
      </c>
      <c r="D985" s="136" t="s">
        <v>8</v>
      </c>
      <c r="E985" s="442">
        <v>10</v>
      </c>
      <c r="F985" s="138">
        <f>VLOOKUP(B985,'COMP ANL'!A:I,9,0)</f>
        <v>20.170000000000002</v>
      </c>
      <c r="G985" s="443">
        <f t="shared" ref="G985:G986" si="404">$J$1</f>
        <v>0.2026</v>
      </c>
      <c r="H985" s="138">
        <f t="shared" ref="H985:H986" si="405">F985*(1+G985)</f>
        <v>24.256442</v>
      </c>
      <c r="I985" s="138">
        <f t="shared" ref="I985:I986" si="406">ROUND((H985*E985),2)</f>
        <v>242.56</v>
      </c>
      <c r="J985" s="138"/>
    </row>
    <row r="986" spans="1:10" s="364" customFormat="1" ht="45" x14ac:dyDescent="0.25">
      <c r="A986" s="346" t="s">
        <v>697</v>
      </c>
      <c r="B986" s="431">
        <v>92692</v>
      </c>
      <c r="C986" s="99" t="s">
        <v>16405</v>
      </c>
      <c r="D986" s="100" t="s">
        <v>8</v>
      </c>
      <c r="E986" s="432">
        <v>8</v>
      </c>
      <c r="F986" s="102">
        <f>VLOOKUP(B986,'COMP ANL'!A:I,9,0)</f>
        <v>12.809999999999999</v>
      </c>
      <c r="G986" s="146">
        <f t="shared" si="404"/>
        <v>0.2026</v>
      </c>
      <c r="H986" s="102">
        <f t="shared" si="405"/>
        <v>15.405305999999998</v>
      </c>
      <c r="I986" s="102">
        <f t="shared" si="406"/>
        <v>123.24</v>
      </c>
      <c r="J986" s="102"/>
    </row>
    <row r="987" spans="1:10" s="364" customFormat="1" x14ac:dyDescent="0.25">
      <c r="A987" s="444" t="s">
        <v>16406</v>
      </c>
      <c r="B987" s="445" t="s">
        <v>0</v>
      </c>
      <c r="C987" s="446" t="s">
        <v>15864</v>
      </c>
      <c r="D987" s="447"/>
      <c r="E987" s="448"/>
      <c r="F987" s="449" t="s">
        <v>0</v>
      </c>
      <c r="G987" s="450"/>
      <c r="H987" s="449"/>
      <c r="I987" s="449"/>
      <c r="J987" s="451"/>
    </row>
    <row r="988" spans="1:10" s="364" customFormat="1" ht="30" x14ac:dyDescent="0.25">
      <c r="A988" s="440" t="s">
        <v>699</v>
      </c>
      <c r="B988" s="441" t="s">
        <v>698</v>
      </c>
      <c r="C988" s="135" t="s">
        <v>16407</v>
      </c>
      <c r="D988" s="136" t="s">
        <v>8</v>
      </c>
      <c r="E988" s="442">
        <v>7</v>
      </c>
      <c r="F988" s="138">
        <f>VLOOKUP(B988,'COMP ANL'!A:I,9,0)</f>
        <v>22.01</v>
      </c>
      <c r="G988" s="443">
        <f t="shared" ref="G988:G989" si="407">$J$1</f>
        <v>0.2026</v>
      </c>
      <c r="H988" s="138">
        <f t="shared" ref="H988:H989" si="408">F988*(1+G988)</f>
        <v>26.469225999999999</v>
      </c>
      <c r="I988" s="138">
        <f t="shared" ref="I988:I989" si="409">ROUND((H988*E988),2)</f>
        <v>185.28</v>
      </c>
      <c r="J988" s="138"/>
    </row>
    <row r="989" spans="1:10" s="364" customFormat="1" ht="45" x14ac:dyDescent="0.25">
      <c r="A989" s="346" t="s">
        <v>700</v>
      </c>
      <c r="B989" s="431">
        <v>92705</v>
      </c>
      <c r="C989" s="99" t="s">
        <v>16408</v>
      </c>
      <c r="D989" s="100" t="s">
        <v>8</v>
      </c>
      <c r="E989" s="432">
        <v>1</v>
      </c>
      <c r="F989" s="102">
        <f>VLOOKUP(B989,'COMP ANL'!A:I,9,0)</f>
        <v>37.99</v>
      </c>
      <c r="G989" s="146">
        <f t="shared" si="407"/>
        <v>0.2026</v>
      </c>
      <c r="H989" s="102">
        <f t="shared" si="408"/>
        <v>45.686774</v>
      </c>
      <c r="I989" s="102">
        <f t="shared" si="409"/>
        <v>45.69</v>
      </c>
      <c r="J989" s="102"/>
    </row>
    <row r="990" spans="1:10" s="364" customFormat="1" x14ac:dyDescent="0.25">
      <c r="A990" s="444" t="s">
        <v>16409</v>
      </c>
      <c r="B990" s="445" t="s">
        <v>0</v>
      </c>
      <c r="C990" s="446" t="s">
        <v>15909</v>
      </c>
      <c r="D990" s="447"/>
      <c r="E990" s="448"/>
      <c r="F990" s="449" t="s">
        <v>0</v>
      </c>
      <c r="G990" s="450"/>
      <c r="H990" s="449"/>
      <c r="I990" s="449"/>
      <c r="J990" s="451"/>
    </row>
    <row r="991" spans="1:10" s="364" customFormat="1" ht="45" x14ac:dyDescent="0.25">
      <c r="A991" s="433" t="s">
        <v>701</v>
      </c>
      <c r="B991" s="434">
        <v>92905</v>
      </c>
      <c r="C991" s="435" t="s">
        <v>16410</v>
      </c>
      <c r="D991" s="436" t="s">
        <v>8</v>
      </c>
      <c r="E991" s="437">
        <v>2</v>
      </c>
      <c r="F991" s="438">
        <f>VLOOKUP(B991,'COMP ANL'!A:I,9,0)</f>
        <v>43.68</v>
      </c>
      <c r="G991" s="439">
        <f>$J$1</f>
        <v>0.2026</v>
      </c>
      <c r="H991" s="438">
        <f>F991*(1+G991)</f>
        <v>52.529567999999998</v>
      </c>
      <c r="I991" s="438">
        <f>ROUND((H991*E991),2)</f>
        <v>105.06</v>
      </c>
      <c r="J991" s="438"/>
    </row>
    <row r="992" spans="1:10" s="364" customFormat="1" x14ac:dyDescent="0.25">
      <c r="A992" s="444" t="s">
        <v>16411</v>
      </c>
      <c r="B992" s="445" t="s">
        <v>0</v>
      </c>
      <c r="C992" s="446" t="s">
        <v>16412</v>
      </c>
      <c r="D992" s="447"/>
      <c r="E992" s="448"/>
      <c r="F992" s="449" t="s">
        <v>0</v>
      </c>
      <c r="G992" s="450"/>
      <c r="H992" s="449"/>
      <c r="I992" s="449"/>
      <c r="J992" s="451"/>
    </row>
    <row r="993" spans="1:10" s="364" customFormat="1" ht="45" x14ac:dyDescent="0.25">
      <c r="A993" s="433" t="s">
        <v>702</v>
      </c>
      <c r="B993" s="434">
        <v>92953</v>
      </c>
      <c r="C993" s="435" t="s">
        <v>16413</v>
      </c>
      <c r="D993" s="436" t="s">
        <v>8</v>
      </c>
      <c r="E993" s="437">
        <v>2</v>
      </c>
      <c r="F993" s="438">
        <f>VLOOKUP(B993,'COMP ANL'!A:I,9,0)</f>
        <v>21.86</v>
      </c>
      <c r="G993" s="439">
        <f>$J$1</f>
        <v>0.2026</v>
      </c>
      <c r="H993" s="438">
        <f>F993*(1+G993)</f>
        <v>26.288835999999996</v>
      </c>
      <c r="I993" s="438">
        <f>ROUND((H993*E993),2)</f>
        <v>52.58</v>
      </c>
      <c r="J993" s="438"/>
    </row>
    <row r="994" spans="1:10" s="364" customFormat="1" x14ac:dyDescent="0.25">
      <c r="A994" s="444" t="s">
        <v>16414</v>
      </c>
      <c r="B994" s="445" t="s">
        <v>0</v>
      </c>
      <c r="C994" s="446" t="s">
        <v>16415</v>
      </c>
      <c r="D994" s="447"/>
      <c r="E994" s="448"/>
      <c r="F994" s="449" t="s">
        <v>0</v>
      </c>
      <c r="G994" s="450"/>
      <c r="H994" s="449"/>
      <c r="I994" s="449"/>
      <c r="J994" s="451"/>
    </row>
    <row r="995" spans="1:10" s="364" customFormat="1" ht="30" x14ac:dyDescent="0.25">
      <c r="A995" s="433" t="s">
        <v>704</v>
      </c>
      <c r="B995" s="434" t="s">
        <v>703</v>
      </c>
      <c r="C995" s="435" t="s">
        <v>16416</v>
      </c>
      <c r="D995" s="436" t="s">
        <v>8</v>
      </c>
      <c r="E995" s="437">
        <v>1</v>
      </c>
      <c r="F995" s="438">
        <f>VLOOKUP(B995,'COMP ANL'!A:I,9,0)</f>
        <v>14.95</v>
      </c>
      <c r="G995" s="439">
        <f>$J$1</f>
        <v>0.2026</v>
      </c>
      <c r="H995" s="438">
        <f>F995*(1+G995)</f>
        <v>17.978869999999997</v>
      </c>
      <c r="I995" s="438">
        <f>ROUND((H995*E995),2)</f>
        <v>17.98</v>
      </c>
      <c r="J995" s="438"/>
    </row>
    <row r="996" spans="1:10" s="364" customFormat="1" x14ac:dyDescent="0.25">
      <c r="A996" s="444" t="s">
        <v>16417</v>
      </c>
      <c r="B996" s="445" t="s">
        <v>0</v>
      </c>
      <c r="C996" s="446" t="s">
        <v>16418</v>
      </c>
      <c r="D996" s="447"/>
      <c r="E996" s="448"/>
      <c r="F996" s="449" t="s">
        <v>0</v>
      </c>
      <c r="G996" s="450"/>
      <c r="H996" s="449"/>
      <c r="I996" s="449"/>
      <c r="J996" s="451"/>
    </row>
    <row r="997" spans="1:10" s="364" customFormat="1" ht="30" x14ac:dyDescent="0.25">
      <c r="A997" s="440" t="s">
        <v>16419</v>
      </c>
      <c r="B997" s="441">
        <v>89353</v>
      </c>
      <c r="C997" s="135" t="s">
        <v>705</v>
      </c>
      <c r="D997" s="136" t="s">
        <v>8</v>
      </c>
      <c r="E997" s="442">
        <v>1</v>
      </c>
      <c r="F997" s="138">
        <f>VLOOKUP(B997,'COMP ANL'!A:I,9,0)</f>
        <v>33.35</v>
      </c>
      <c r="G997" s="443">
        <f t="shared" ref="G997:G1002" si="410">$J$1</f>
        <v>0.2026</v>
      </c>
      <c r="H997" s="138">
        <f t="shared" ref="H997:H1002" si="411">F997*(1+G997)</f>
        <v>40.10671</v>
      </c>
      <c r="I997" s="138">
        <f t="shared" ref="I997:I1002" si="412">ROUND((H997*E997),2)</f>
        <v>40.11</v>
      </c>
      <c r="J997" s="138"/>
    </row>
    <row r="998" spans="1:10" s="364" customFormat="1" x14ac:dyDescent="0.25">
      <c r="A998" s="140" t="s">
        <v>16420</v>
      </c>
      <c r="B998" s="344" t="s">
        <v>706</v>
      </c>
      <c r="C998" s="104" t="s">
        <v>16421</v>
      </c>
      <c r="D998" s="105" t="s">
        <v>8</v>
      </c>
      <c r="E998" s="345">
        <v>2</v>
      </c>
      <c r="F998" s="107">
        <f>VLOOKUP(B998,'COMP ANL'!A:I,9,0)</f>
        <v>16.5</v>
      </c>
      <c r="G998" s="314">
        <f t="shared" si="410"/>
        <v>0.2026</v>
      </c>
      <c r="H998" s="107">
        <f t="shared" si="411"/>
        <v>19.842899999999997</v>
      </c>
      <c r="I998" s="107">
        <f t="shared" si="412"/>
        <v>39.69</v>
      </c>
      <c r="J998" s="107"/>
    </row>
    <row r="999" spans="1:10" s="364" customFormat="1" ht="30" x14ac:dyDescent="0.25">
      <c r="A999" s="140" t="s">
        <v>16422</v>
      </c>
      <c r="B999" s="344" t="s">
        <v>707</v>
      </c>
      <c r="C999" s="104" t="s">
        <v>16423</v>
      </c>
      <c r="D999" s="105" t="s">
        <v>8</v>
      </c>
      <c r="E999" s="345">
        <v>2</v>
      </c>
      <c r="F999" s="107">
        <f>VLOOKUP(B999,'COMP ANL'!A:I,9,0)</f>
        <v>498.63</v>
      </c>
      <c r="G999" s="314">
        <f t="shared" si="410"/>
        <v>0.2026</v>
      </c>
      <c r="H999" s="107">
        <f t="shared" si="411"/>
        <v>599.65243799999996</v>
      </c>
      <c r="I999" s="107">
        <f t="shared" si="412"/>
        <v>1199.3</v>
      </c>
      <c r="J999" s="107"/>
    </row>
    <row r="1000" spans="1:10" s="364" customFormat="1" ht="30" x14ac:dyDescent="0.25">
      <c r="A1000" s="140" t="s">
        <v>16424</v>
      </c>
      <c r="B1000" s="344" t="s">
        <v>708</v>
      </c>
      <c r="C1000" s="104" t="s">
        <v>16425</v>
      </c>
      <c r="D1000" s="105" t="s">
        <v>8</v>
      </c>
      <c r="E1000" s="345">
        <v>1</v>
      </c>
      <c r="F1000" s="107">
        <f>VLOOKUP(B1000,'COMP ANL'!A:I,9,0)</f>
        <v>528.57999999999993</v>
      </c>
      <c r="G1000" s="314">
        <f t="shared" si="410"/>
        <v>0.2026</v>
      </c>
      <c r="H1000" s="107">
        <f t="shared" si="411"/>
        <v>635.67030799999986</v>
      </c>
      <c r="I1000" s="107">
        <f t="shared" si="412"/>
        <v>635.66999999999996</v>
      </c>
      <c r="J1000" s="107"/>
    </row>
    <row r="1001" spans="1:10" s="364" customFormat="1" ht="60" x14ac:dyDescent="0.25">
      <c r="A1001" s="140" t="s">
        <v>16426</v>
      </c>
      <c r="B1001" s="344">
        <v>95248</v>
      </c>
      <c r="C1001" s="104" t="s">
        <v>709</v>
      </c>
      <c r="D1001" s="105" t="s">
        <v>8</v>
      </c>
      <c r="E1001" s="345">
        <v>6</v>
      </c>
      <c r="F1001" s="107">
        <f>VLOOKUP(B1001,'COMP ANL'!A:I,9,0)</f>
        <v>43.81</v>
      </c>
      <c r="G1001" s="314">
        <f t="shared" si="410"/>
        <v>0.2026</v>
      </c>
      <c r="H1001" s="107">
        <f t="shared" si="411"/>
        <v>52.685905999999996</v>
      </c>
      <c r="I1001" s="107">
        <f t="shared" si="412"/>
        <v>316.12</v>
      </c>
      <c r="J1001" s="107"/>
    </row>
    <row r="1002" spans="1:10" s="364" customFormat="1" ht="60" x14ac:dyDescent="0.25">
      <c r="A1002" s="140" t="s">
        <v>16427</v>
      </c>
      <c r="B1002" s="344">
        <v>95249</v>
      </c>
      <c r="C1002" s="104" t="s">
        <v>710</v>
      </c>
      <c r="D1002" s="105" t="s">
        <v>8</v>
      </c>
      <c r="E1002" s="345">
        <v>2</v>
      </c>
      <c r="F1002" s="107">
        <f>VLOOKUP(B1002,'COMP ANL'!A:I,9,0)</f>
        <v>51.7</v>
      </c>
      <c r="G1002" s="314">
        <f t="shared" si="410"/>
        <v>0.2026</v>
      </c>
      <c r="H1002" s="107">
        <f t="shared" si="411"/>
        <v>62.174419999999998</v>
      </c>
      <c r="I1002" s="107">
        <f t="shared" si="412"/>
        <v>124.35</v>
      </c>
      <c r="J1002" s="107"/>
    </row>
    <row r="1003" spans="1:10" s="364" customFormat="1" x14ac:dyDescent="0.25">
      <c r="A1003" s="406"/>
      <c r="B1003" s="407"/>
      <c r="C1003" s="408"/>
      <c r="D1003" s="409"/>
      <c r="E1003" s="410"/>
      <c r="F1003" s="411"/>
      <c r="G1003" s="412"/>
      <c r="H1003" s="411"/>
      <c r="I1003" s="411"/>
      <c r="J1003" s="411"/>
    </row>
    <row r="1004" spans="1:10" s="364" customFormat="1" x14ac:dyDescent="0.25">
      <c r="A1004" s="416"/>
      <c r="B1004" s="417"/>
      <c r="C1004" s="418" t="s">
        <v>716</v>
      </c>
      <c r="D1004" s="419"/>
      <c r="E1004" s="420"/>
      <c r="F1004" s="421"/>
      <c r="G1004" s="422"/>
      <c r="H1004" s="421"/>
      <c r="I1004" s="421"/>
      <c r="J1004" s="426">
        <f>SUM(I964:I1002)</f>
        <v>11542.590000000002</v>
      </c>
    </row>
    <row r="1005" spans="1:10" s="364" customFormat="1" x14ac:dyDescent="0.25">
      <c r="A1005" s="406"/>
      <c r="B1005" s="407"/>
      <c r="C1005" s="408"/>
      <c r="D1005" s="409"/>
      <c r="E1005" s="410"/>
      <c r="F1005" s="411"/>
      <c r="G1005" s="412"/>
      <c r="H1005" s="411"/>
      <c r="I1005" s="411"/>
      <c r="J1005" s="411"/>
    </row>
    <row r="1006" spans="1:10" s="364" customFormat="1" x14ac:dyDescent="0.25">
      <c r="A1006" s="452" t="s">
        <v>16428</v>
      </c>
      <c r="B1006" s="453" t="s">
        <v>0</v>
      </c>
      <c r="C1006" s="454" t="s">
        <v>717</v>
      </c>
      <c r="D1006" s="455"/>
      <c r="E1006" s="456"/>
      <c r="F1006" s="457" t="s">
        <v>0</v>
      </c>
      <c r="G1006" s="458"/>
      <c r="H1006" s="457"/>
      <c r="I1006" s="457"/>
      <c r="J1006" s="365"/>
    </row>
    <row r="1007" spans="1:10" s="364" customFormat="1" x14ac:dyDescent="0.25">
      <c r="A1007" s="389" t="s">
        <v>16429</v>
      </c>
      <c r="B1007" s="387" t="s">
        <v>0</v>
      </c>
      <c r="C1007" s="368" t="s">
        <v>16430</v>
      </c>
      <c r="D1007" s="369"/>
      <c r="E1007" s="386"/>
      <c r="F1007" s="371" t="s">
        <v>0</v>
      </c>
      <c r="G1007" s="388"/>
      <c r="H1007" s="371"/>
      <c r="I1007" s="371"/>
      <c r="J1007" s="375"/>
    </row>
    <row r="1008" spans="1:10" s="364" customFormat="1" x14ac:dyDescent="0.25">
      <c r="A1008" s="389" t="s">
        <v>16431</v>
      </c>
      <c r="B1008" s="387" t="s">
        <v>0</v>
      </c>
      <c r="C1008" s="368" t="s">
        <v>16432</v>
      </c>
      <c r="D1008" s="369"/>
      <c r="E1008" s="386"/>
      <c r="F1008" s="371" t="s">
        <v>0</v>
      </c>
      <c r="G1008" s="388"/>
      <c r="H1008" s="371"/>
      <c r="I1008" s="371"/>
      <c r="J1008" s="375"/>
    </row>
    <row r="1009" spans="1:10" s="364" customFormat="1" x14ac:dyDescent="0.25">
      <c r="A1009" s="390" t="s">
        <v>16433</v>
      </c>
      <c r="B1009" s="403" t="s">
        <v>0</v>
      </c>
      <c r="C1009" s="391" t="s">
        <v>16040</v>
      </c>
      <c r="D1009" s="392"/>
      <c r="E1009" s="393"/>
      <c r="F1009" s="404" t="s">
        <v>0</v>
      </c>
      <c r="G1009" s="405"/>
      <c r="H1009" s="404"/>
      <c r="I1009" s="404"/>
      <c r="J1009" s="366"/>
    </row>
    <row r="1010" spans="1:10" s="364" customFormat="1" ht="45" x14ac:dyDescent="0.25">
      <c r="A1010" s="433" t="s">
        <v>16434</v>
      </c>
      <c r="B1010" s="434">
        <v>92336</v>
      </c>
      <c r="C1010" s="435" t="s">
        <v>16435</v>
      </c>
      <c r="D1010" s="436" t="s">
        <v>51</v>
      </c>
      <c r="E1010" s="437">
        <v>86.4</v>
      </c>
      <c r="F1010" s="438">
        <f>VLOOKUP(B1010,'COMP ANL'!A:I,9,0)</f>
        <v>144.11999999999998</v>
      </c>
      <c r="G1010" s="439">
        <f>$J$1</f>
        <v>0.2026</v>
      </c>
      <c r="H1010" s="438">
        <f>F1010*(1+G1010)</f>
        <v>173.31871199999995</v>
      </c>
      <c r="I1010" s="438">
        <f>ROUND((H1010*E1010),2)</f>
        <v>14974.74</v>
      </c>
      <c r="J1010" s="438"/>
    </row>
    <row r="1011" spans="1:10" s="364" customFormat="1" x14ac:dyDescent="0.25">
      <c r="A1011" s="452" t="s">
        <v>16436</v>
      </c>
      <c r="B1011" s="453" t="s">
        <v>0</v>
      </c>
      <c r="C1011" s="454" t="s">
        <v>16340</v>
      </c>
      <c r="D1011" s="455"/>
      <c r="E1011" s="456"/>
      <c r="F1011" s="457" t="s">
        <v>0</v>
      </c>
      <c r="G1011" s="458"/>
      <c r="H1011" s="457"/>
      <c r="I1011" s="457"/>
      <c r="J1011" s="365"/>
    </row>
    <row r="1012" spans="1:10" s="364" customFormat="1" x14ac:dyDescent="0.25">
      <c r="A1012" s="390" t="s">
        <v>16437</v>
      </c>
      <c r="B1012" s="403" t="s">
        <v>0</v>
      </c>
      <c r="C1012" s="391" t="s">
        <v>16438</v>
      </c>
      <c r="D1012" s="392"/>
      <c r="E1012" s="393"/>
      <c r="F1012" s="404" t="s">
        <v>0</v>
      </c>
      <c r="G1012" s="405"/>
      <c r="H1012" s="404"/>
      <c r="I1012" s="404"/>
      <c r="J1012" s="366"/>
    </row>
    <row r="1013" spans="1:10" s="364" customFormat="1" ht="60" x14ac:dyDescent="0.25">
      <c r="A1013" s="440" t="s">
        <v>16439</v>
      </c>
      <c r="B1013" s="441">
        <v>94473</v>
      </c>
      <c r="C1013" s="135" t="s">
        <v>16440</v>
      </c>
      <c r="D1013" s="136" t="s">
        <v>8</v>
      </c>
      <c r="E1013" s="442">
        <v>8</v>
      </c>
      <c r="F1013" s="138">
        <f>VLOOKUP(B1013,'COMP ANL'!A:I,9,0)</f>
        <v>109.93</v>
      </c>
      <c r="G1013" s="443">
        <f t="shared" ref="G1013:G1014" si="413">$J$1</f>
        <v>0.2026</v>
      </c>
      <c r="H1013" s="138">
        <f t="shared" ref="H1013:H1014" si="414">F1013*(1+G1013)</f>
        <v>132.201818</v>
      </c>
      <c r="I1013" s="138">
        <f t="shared" ref="I1013:I1014" si="415">ROUND((H1013*E1013),2)</f>
        <v>1057.6099999999999</v>
      </c>
      <c r="J1013" s="138"/>
    </row>
    <row r="1014" spans="1:10" s="364" customFormat="1" ht="45" x14ac:dyDescent="0.25">
      <c r="A1014" s="346" t="s">
        <v>16441</v>
      </c>
      <c r="B1014" s="431">
        <v>97488</v>
      </c>
      <c r="C1014" s="99" t="s">
        <v>16442</v>
      </c>
      <c r="D1014" s="100" t="s">
        <v>8</v>
      </c>
      <c r="E1014" s="432">
        <v>1</v>
      </c>
      <c r="F1014" s="102">
        <f>VLOOKUP(B1014,'COMP ANL'!A:I,9,0)</f>
        <v>279.94</v>
      </c>
      <c r="G1014" s="146">
        <f t="shared" si="413"/>
        <v>0.2026</v>
      </c>
      <c r="H1014" s="102">
        <f t="shared" si="414"/>
        <v>336.65584399999995</v>
      </c>
      <c r="I1014" s="102">
        <f t="shared" si="415"/>
        <v>336.66</v>
      </c>
      <c r="J1014" s="102"/>
    </row>
    <row r="1015" spans="1:10" s="364" customFormat="1" x14ac:dyDescent="0.25">
      <c r="A1015" s="444" t="s">
        <v>16443</v>
      </c>
      <c r="B1015" s="445" t="s">
        <v>0</v>
      </c>
      <c r="C1015" s="446" t="s">
        <v>15864</v>
      </c>
      <c r="D1015" s="447"/>
      <c r="E1015" s="448"/>
      <c r="F1015" s="449" t="s">
        <v>0</v>
      </c>
      <c r="G1015" s="450"/>
      <c r="H1015" s="449"/>
      <c r="I1015" s="449"/>
      <c r="J1015" s="451"/>
    </row>
    <row r="1016" spans="1:10" s="364" customFormat="1" ht="45" x14ac:dyDescent="0.25">
      <c r="A1016" s="433" t="s">
        <v>16444</v>
      </c>
      <c r="B1016" s="434">
        <v>92642</v>
      </c>
      <c r="C1016" s="435" t="s">
        <v>16445</v>
      </c>
      <c r="D1016" s="436" t="s">
        <v>8</v>
      </c>
      <c r="E1016" s="437">
        <v>2</v>
      </c>
      <c r="F1016" s="438">
        <f>VLOOKUP(B1016,'COMP ANL'!A:I,9,0)</f>
        <v>183.92</v>
      </c>
      <c r="G1016" s="439">
        <f>$J$1</f>
        <v>0.2026</v>
      </c>
      <c r="H1016" s="438">
        <f>F1016*(1+G1016)</f>
        <v>221.18219199999996</v>
      </c>
      <c r="I1016" s="438">
        <f>ROUND((H1016*E1016),2)</f>
        <v>442.36</v>
      </c>
      <c r="J1016" s="438"/>
    </row>
    <row r="1017" spans="1:10" s="364" customFormat="1" x14ac:dyDescent="0.25">
      <c r="A1017" s="444" t="s">
        <v>16446</v>
      </c>
      <c r="B1017" s="445" t="s">
        <v>0</v>
      </c>
      <c r="C1017" s="446" t="s">
        <v>15911</v>
      </c>
      <c r="D1017" s="447"/>
      <c r="E1017" s="448"/>
      <c r="F1017" s="449" t="s">
        <v>0</v>
      </c>
      <c r="G1017" s="450"/>
      <c r="H1017" s="449"/>
      <c r="I1017" s="449"/>
      <c r="J1017" s="451"/>
    </row>
    <row r="1018" spans="1:10" s="364" customFormat="1" ht="45" x14ac:dyDescent="0.25">
      <c r="A1018" s="433" t="s">
        <v>16447</v>
      </c>
      <c r="B1018" s="434">
        <v>92377</v>
      </c>
      <c r="C1018" s="435" t="s">
        <v>16448</v>
      </c>
      <c r="D1018" s="436" t="s">
        <v>8</v>
      </c>
      <c r="E1018" s="437">
        <v>1</v>
      </c>
      <c r="F1018" s="438">
        <f>VLOOKUP(B1018,'COMP ANL'!A:I,9,0)</f>
        <v>83.23</v>
      </c>
      <c r="G1018" s="439">
        <f>$J$1</f>
        <v>0.2026</v>
      </c>
      <c r="H1018" s="438">
        <f>F1018*(1+G1018)</f>
        <v>100.09239799999999</v>
      </c>
      <c r="I1018" s="438">
        <f>ROUND((H1018*E1018),2)</f>
        <v>100.09</v>
      </c>
      <c r="J1018" s="438"/>
    </row>
    <row r="1019" spans="1:10" s="364" customFormat="1" x14ac:dyDescent="0.25">
      <c r="A1019" s="444" t="s">
        <v>16449</v>
      </c>
      <c r="B1019" s="445" t="s">
        <v>0</v>
      </c>
      <c r="C1019" s="446" t="s">
        <v>16450</v>
      </c>
      <c r="D1019" s="447"/>
      <c r="E1019" s="448"/>
      <c r="F1019" s="449" t="s">
        <v>0</v>
      </c>
      <c r="G1019" s="450"/>
      <c r="H1019" s="449"/>
      <c r="I1019" s="449"/>
      <c r="J1019" s="451"/>
    </row>
    <row r="1020" spans="1:10" s="364" customFormat="1" ht="60" x14ac:dyDescent="0.25">
      <c r="A1020" s="440" t="s">
        <v>16451</v>
      </c>
      <c r="B1020" s="441">
        <v>72283</v>
      </c>
      <c r="C1020" s="135" t="s">
        <v>16452</v>
      </c>
      <c r="D1020" s="136" t="s">
        <v>8</v>
      </c>
      <c r="E1020" s="442">
        <v>2</v>
      </c>
      <c r="F1020" s="138">
        <f>VLOOKUP(B1020,'COMP ANL'!A:I,9,0)</f>
        <v>1014.04</v>
      </c>
      <c r="G1020" s="443">
        <f t="shared" ref="G1020:G1021" si="416">$J$1</f>
        <v>0.2026</v>
      </c>
      <c r="H1020" s="138">
        <f t="shared" ref="H1020:H1021" si="417">F1020*(1+G1020)</f>
        <v>1219.4845039999998</v>
      </c>
      <c r="I1020" s="138">
        <f t="shared" ref="I1020:I1021" si="418">ROUND((H1020*E1020),2)</f>
        <v>2438.9699999999998</v>
      </c>
      <c r="J1020" s="138"/>
    </row>
    <row r="1021" spans="1:10" s="364" customFormat="1" ht="30" x14ac:dyDescent="0.25">
      <c r="A1021" s="346" t="s">
        <v>16453</v>
      </c>
      <c r="B1021" s="431">
        <v>83633</v>
      </c>
      <c r="C1021" s="99" t="s">
        <v>16454</v>
      </c>
      <c r="D1021" s="100" t="s">
        <v>8</v>
      </c>
      <c r="E1021" s="432">
        <v>1</v>
      </c>
      <c r="F1021" s="102">
        <f>VLOOKUP(B1021,'COMP ANL'!A:I,9,0)</f>
        <v>2652.87</v>
      </c>
      <c r="G1021" s="146">
        <f t="shared" si="416"/>
        <v>0.2026</v>
      </c>
      <c r="H1021" s="102">
        <f t="shared" si="417"/>
        <v>3190.3414619999994</v>
      </c>
      <c r="I1021" s="102">
        <f t="shared" si="418"/>
        <v>3190.34</v>
      </c>
      <c r="J1021" s="102"/>
    </row>
    <row r="1022" spans="1:10" s="364" customFormat="1" x14ac:dyDescent="0.25">
      <c r="A1022" s="452" t="s">
        <v>16455</v>
      </c>
      <c r="B1022" s="453" t="s">
        <v>0</v>
      </c>
      <c r="C1022" s="454" t="s">
        <v>16456</v>
      </c>
      <c r="D1022" s="455"/>
      <c r="E1022" s="456"/>
      <c r="F1022" s="457" t="s">
        <v>0</v>
      </c>
      <c r="G1022" s="458"/>
      <c r="H1022" s="457"/>
      <c r="I1022" s="457"/>
      <c r="J1022" s="365"/>
    </row>
    <row r="1023" spans="1:10" s="364" customFormat="1" x14ac:dyDescent="0.25">
      <c r="A1023" s="390" t="s">
        <v>16457</v>
      </c>
      <c r="B1023" s="403" t="s">
        <v>0</v>
      </c>
      <c r="C1023" s="391" t="s">
        <v>16040</v>
      </c>
      <c r="D1023" s="392"/>
      <c r="E1023" s="393"/>
      <c r="F1023" s="404" t="s">
        <v>0</v>
      </c>
      <c r="G1023" s="405"/>
      <c r="H1023" s="404"/>
      <c r="I1023" s="404"/>
      <c r="J1023" s="366"/>
    </row>
    <row r="1024" spans="1:10" s="364" customFormat="1" ht="45" x14ac:dyDescent="0.25">
      <c r="A1024" s="440" t="s">
        <v>718</v>
      </c>
      <c r="B1024" s="441">
        <v>97498</v>
      </c>
      <c r="C1024" s="135" t="s">
        <v>16458</v>
      </c>
      <c r="D1024" s="136" t="s">
        <v>51</v>
      </c>
      <c r="E1024" s="442">
        <v>3.41</v>
      </c>
      <c r="F1024" s="138">
        <f>VLOOKUP(B1024,'COMP ANL'!A:I,9,0)</f>
        <v>56.89</v>
      </c>
      <c r="G1024" s="443">
        <f t="shared" ref="G1024:G1028" si="419">$J$1</f>
        <v>0.2026</v>
      </c>
      <c r="H1024" s="138">
        <f t="shared" ref="H1024:H1028" si="420">F1024*(1+G1024)</f>
        <v>68.415914000000001</v>
      </c>
      <c r="I1024" s="138">
        <f t="shared" ref="I1024:I1028" si="421">ROUND((H1024*E1024),2)</f>
        <v>233.3</v>
      </c>
      <c r="J1024" s="138"/>
    </row>
    <row r="1025" spans="1:10" s="364" customFormat="1" ht="60" x14ac:dyDescent="0.25">
      <c r="A1025" s="140" t="s">
        <v>719</v>
      </c>
      <c r="B1025" s="344">
        <v>92364</v>
      </c>
      <c r="C1025" s="104" t="s">
        <v>16459</v>
      </c>
      <c r="D1025" s="105" t="s">
        <v>51</v>
      </c>
      <c r="E1025" s="345">
        <v>0.5</v>
      </c>
      <c r="F1025" s="107">
        <f>VLOOKUP(B1025,'COMP ANL'!A:I,9,0)</f>
        <v>70.600000000000009</v>
      </c>
      <c r="G1025" s="314">
        <f t="shared" si="419"/>
        <v>0.2026</v>
      </c>
      <c r="H1025" s="107">
        <f t="shared" si="420"/>
        <v>84.903559999999999</v>
      </c>
      <c r="I1025" s="107">
        <f t="shared" si="421"/>
        <v>42.45</v>
      </c>
      <c r="J1025" s="107"/>
    </row>
    <row r="1026" spans="1:10" s="364" customFormat="1" ht="60" x14ac:dyDescent="0.25">
      <c r="A1026" s="140" t="s">
        <v>720</v>
      </c>
      <c r="B1026" s="344">
        <v>92365</v>
      </c>
      <c r="C1026" s="104" t="s">
        <v>16460</v>
      </c>
      <c r="D1026" s="105" t="s">
        <v>51</v>
      </c>
      <c r="E1026" s="345">
        <v>1</v>
      </c>
      <c r="F1026" s="107">
        <f>VLOOKUP(B1026,'COMP ANL'!A:I,9,0)</f>
        <v>81.47999999999999</v>
      </c>
      <c r="G1026" s="314">
        <f t="shared" si="419"/>
        <v>0.2026</v>
      </c>
      <c r="H1026" s="107">
        <f t="shared" si="420"/>
        <v>97.987847999999985</v>
      </c>
      <c r="I1026" s="107">
        <f t="shared" si="421"/>
        <v>97.99</v>
      </c>
      <c r="J1026" s="107"/>
    </row>
    <row r="1027" spans="1:10" s="364" customFormat="1" ht="45" x14ac:dyDescent="0.25">
      <c r="A1027" s="140" t="s">
        <v>721</v>
      </c>
      <c r="B1027" s="344">
        <v>92336</v>
      </c>
      <c r="C1027" s="104" t="s">
        <v>16435</v>
      </c>
      <c r="D1027" s="105" t="s">
        <v>51</v>
      </c>
      <c r="E1027" s="345">
        <v>6.5</v>
      </c>
      <c r="F1027" s="107">
        <f>VLOOKUP(B1027,'COMP ANL'!A:I,9,0)</f>
        <v>144.11999999999998</v>
      </c>
      <c r="G1027" s="314">
        <f t="shared" si="419"/>
        <v>0.2026</v>
      </c>
      <c r="H1027" s="107">
        <f t="shared" si="420"/>
        <v>173.31871199999995</v>
      </c>
      <c r="I1027" s="107">
        <f t="shared" si="421"/>
        <v>1126.57</v>
      </c>
      <c r="J1027" s="107"/>
    </row>
    <row r="1028" spans="1:10" s="364" customFormat="1" ht="45" x14ac:dyDescent="0.25">
      <c r="A1028" s="346" t="s">
        <v>722</v>
      </c>
      <c r="B1028" s="431">
        <v>92337</v>
      </c>
      <c r="C1028" s="99" t="s">
        <v>16461</v>
      </c>
      <c r="D1028" s="100" t="s">
        <v>51</v>
      </c>
      <c r="E1028" s="432">
        <v>11</v>
      </c>
      <c r="F1028" s="102">
        <f>VLOOKUP(B1028,'COMP ANL'!A:I,9,0)</f>
        <v>191.19</v>
      </c>
      <c r="G1028" s="146">
        <f t="shared" si="419"/>
        <v>0.2026</v>
      </c>
      <c r="H1028" s="102">
        <f t="shared" si="420"/>
        <v>229.92509399999997</v>
      </c>
      <c r="I1028" s="102">
        <f t="shared" si="421"/>
        <v>2529.1799999999998</v>
      </c>
      <c r="J1028" s="102"/>
    </row>
    <row r="1029" spans="1:10" s="364" customFormat="1" x14ac:dyDescent="0.25">
      <c r="A1029" s="452" t="s">
        <v>16462</v>
      </c>
      <c r="B1029" s="453" t="s">
        <v>0</v>
      </c>
      <c r="C1029" s="454" t="s">
        <v>16340</v>
      </c>
      <c r="D1029" s="455"/>
      <c r="E1029" s="456"/>
      <c r="F1029" s="457" t="s">
        <v>0</v>
      </c>
      <c r="G1029" s="458"/>
      <c r="H1029" s="457"/>
      <c r="I1029" s="457"/>
      <c r="J1029" s="365"/>
    </row>
    <row r="1030" spans="1:10" s="364" customFormat="1" x14ac:dyDescent="0.25">
      <c r="A1030" s="390" t="s">
        <v>16463</v>
      </c>
      <c r="B1030" s="403" t="s">
        <v>0</v>
      </c>
      <c r="C1030" s="391" t="s">
        <v>16464</v>
      </c>
      <c r="D1030" s="392"/>
      <c r="E1030" s="393"/>
      <c r="F1030" s="404" t="s">
        <v>0</v>
      </c>
      <c r="G1030" s="405"/>
      <c r="H1030" s="404"/>
      <c r="I1030" s="404"/>
      <c r="J1030" s="366"/>
    </row>
    <row r="1031" spans="1:10" s="364" customFormat="1" ht="45" x14ac:dyDescent="0.25">
      <c r="A1031" s="440" t="s">
        <v>723</v>
      </c>
      <c r="B1031" s="441">
        <v>92920</v>
      </c>
      <c r="C1031" s="135" t="s">
        <v>16465</v>
      </c>
      <c r="D1031" s="136" t="s">
        <v>8</v>
      </c>
      <c r="E1031" s="442">
        <v>2</v>
      </c>
      <c r="F1031" s="138">
        <f>VLOOKUP(B1031,'COMP ANL'!A:I,9,0)</f>
        <v>33.71</v>
      </c>
      <c r="G1031" s="443">
        <f t="shared" ref="G1031:G1035" si="422">$J$1</f>
        <v>0.2026</v>
      </c>
      <c r="H1031" s="138">
        <f t="shared" ref="H1031:H1035" si="423">F1031*(1+G1031)</f>
        <v>40.539645999999998</v>
      </c>
      <c r="I1031" s="138">
        <f t="shared" ref="I1031:I1035" si="424">ROUND((H1031*E1031),2)</f>
        <v>81.08</v>
      </c>
      <c r="J1031" s="138"/>
    </row>
    <row r="1032" spans="1:10" s="364" customFormat="1" ht="45" x14ac:dyDescent="0.25">
      <c r="A1032" s="140" t="s">
        <v>724</v>
      </c>
      <c r="B1032" s="344">
        <v>92927</v>
      </c>
      <c r="C1032" s="104" t="s">
        <v>16466</v>
      </c>
      <c r="D1032" s="105" t="s">
        <v>8</v>
      </c>
      <c r="E1032" s="345">
        <v>1</v>
      </c>
      <c r="F1032" s="107">
        <f>VLOOKUP(B1032,'COMP ANL'!A:I,9,0)</f>
        <v>41.94</v>
      </c>
      <c r="G1032" s="314">
        <f t="shared" si="422"/>
        <v>0.2026</v>
      </c>
      <c r="H1032" s="107">
        <f t="shared" si="423"/>
        <v>50.437043999999993</v>
      </c>
      <c r="I1032" s="107">
        <f t="shared" si="424"/>
        <v>50.44</v>
      </c>
      <c r="J1032" s="107"/>
    </row>
    <row r="1033" spans="1:10" s="364" customFormat="1" ht="45" x14ac:dyDescent="0.25">
      <c r="A1033" s="140" t="s">
        <v>725</v>
      </c>
      <c r="B1033" s="344">
        <v>92910</v>
      </c>
      <c r="C1033" s="104" t="s">
        <v>16467</v>
      </c>
      <c r="D1033" s="105" t="s">
        <v>8</v>
      </c>
      <c r="E1033" s="345">
        <v>2</v>
      </c>
      <c r="F1033" s="107">
        <f>VLOOKUP(B1033,'COMP ANL'!A:I,9,0)</f>
        <v>95.95</v>
      </c>
      <c r="G1033" s="314">
        <f t="shared" si="422"/>
        <v>0.2026</v>
      </c>
      <c r="H1033" s="107">
        <f t="shared" si="423"/>
        <v>115.38946999999999</v>
      </c>
      <c r="I1033" s="107">
        <f t="shared" si="424"/>
        <v>230.78</v>
      </c>
      <c r="J1033" s="107"/>
    </row>
    <row r="1034" spans="1:10" s="364" customFormat="1" ht="45" x14ac:dyDescent="0.25">
      <c r="A1034" s="140" t="s">
        <v>726</v>
      </c>
      <c r="B1034" s="344">
        <v>92914</v>
      </c>
      <c r="C1034" s="104" t="s">
        <v>16468</v>
      </c>
      <c r="D1034" s="105" t="s">
        <v>8</v>
      </c>
      <c r="E1034" s="345">
        <v>2</v>
      </c>
      <c r="F1034" s="107">
        <f>VLOOKUP(B1034,'COMP ANL'!A:I,9,0)</f>
        <v>133.01</v>
      </c>
      <c r="G1034" s="314">
        <f t="shared" si="422"/>
        <v>0.2026</v>
      </c>
      <c r="H1034" s="107">
        <f t="shared" si="423"/>
        <v>159.95782599999998</v>
      </c>
      <c r="I1034" s="107">
        <f t="shared" si="424"/>
        <v>319.92</v>
      </c>
      <c r="J1034" s="107"/>
    </row>
    <row r="1035" spans="1:10" s="364" customFormat="1" ht="45" x14ac:dyDescent="0.25">
      <c r="A1035" s="346" t="s">
        <v>727</v>
      </c>
      <c r="B1035" s="431">
        <v>92913</v>
      </c>
      <c r="C1035" s="99" t="s">
        <v>16469</v>
      </c>
      <c r="D1035" s="100" t="s">
        <v>8</v>
      </c>
      <c r="E1035" s="432">
        <v>3</v>
      </c>
      <c r="F1035" s="102">
        <f>VLOOKUP(B1035,'COMP ANL'!A:I,9,0)</f>
        <v>133.01</v>
      </c>
      <c r="G1035" s="146">
        <f t="shared" si="422"/>
        <v>0.2026</v>
      </c>
      <c r="H1035" s="102">
        <f t="shared" si="423"/>
        <v>159.95782599999998</v>
      </c>
      <c r="I1035" s="102">
        <f t="shared" si="424"/>
        <v>479.87</v>
      </c>
      <c r="J1035" s="102"/>
    </row>
    <row r="1036" spans="1:10" s="364" customFormat="1" x14ac:dyDescent="0.25">
      <c r="A1036" s="444" t="s">
        <v>16470</v>
      </c>
      <c r="B1036" s="445" t="s">
        <v>0</v>
      </c>
      <c r="C1036" s="446" t="s">
        <v>15864</v>
      </c>
      <c r="D1036" s="447"/>
      <c r="E1036" s="448"/>
      <c r="F1036" s="449" t="s">
        <v>0</v>
      </c>
      <c r="G1036" s="450"/>
      <c r="H1036" s="449"/>
      <c r="I1036" s="449"/>
      <c r="J1036" s="451"/>
    </row>
    <row r="1037" spans="1:10" s="364" customFormat="1" ht="45" x14ac:dyDescent="0.25">
      <c r="A1037" s="440" t="s">
        <v>728</v>
      </c>
      <c r="B1037" s="441">
        <v>92357</v>
      </c>
      <c r="C1037" s="135" t="s">
        <v>16471</v>
      </c>
      <c r="D1037" s="136" t="s">
        <v>8</v>
      </c>
      <c r="E1037" s="442">
        <v>2</v>
      </c>
      <c r="F1037" s="138">
        <f>VLOOKUP(B1037,'COMP ANL'!A:I,9,0)</f>
        <v>181.09</v>
      </c>
      <c r="G1037" s="443">
        <f t="shared" ref="G1037:G1040" si="425">$J$1</f>
        <v>0.2026</v>
      </c>
      <c r="H1037" s="138">
        <f t="shared" ref="H1037:H1040" si="426">F1037*(1+G1037)</f>
        <v>217.77883399999999</v>
      </c>
      <c r="I1037" s="138">
        <f t="shared" ref="I1037:I1040" si="427">ROUND((H1037*E1037),2)</f>
        <v>435.56</v>
      </c>
      <c r="J1037" s="138"/>
    </row>
    <row r="1038" spans="1:10" s="364" customFormat="1" ht="45" x14ac:dyDescent="0.25">
      <c r="A1038" s="140" t="s">
        <v>729</v>
      </c>
      <c r="B1038" s="344">
        <v>92358</v>
      </c>
      <c r="C1038" s="104" t="s">
        <v>16472</v>
      </c>
      <c r="D1038" s="105" t="s">
        <v>8</v>
      </c>
      <c r="E1038" s="345">
        <v>3</v>
      </c>
      <c r="F1038" s="107">
        <f>VLOOKUP(B1038,'COMP ANL'!A:I,9,0)</f>
        <v>227.26</v>
      </c>
      <c r="G1038" s="314">
        <f t="shared" si="425"/>
        <v>0.2026</v>
      </c>
      <c r="H1038" s="107">
        <f t="shared" si="426"/>
        <v>273.30287599999997</v>
      </c>
      <c r="I1038" s="107">
        <f t="shared" si="427"/>
        <v>819.91</v>
      </c>
      <c r="J1038" s="107"/>
    </row>
    <row r="1039" spans="1:10" s="364" customFormat="1" ht="30" x14ac:dyDescent="0.25">
      <c r="A1039" s="140" t="s">
        <v>731</v>
      </c>
      <c r="B1039" s="344" t="s">
        <v>730</v>
      </c>
      <c r="C1039" s="104" t="s">
        <v>16473</v>
      </c>
      <c r="D1039" s="105" t="s">
        <v>8</v>
      </c>
      <c r="E1039" s="345">
        <v>5</v>
      </c>
      <c r="F1039" s="107">
        <f>VLOOKUP(B1039,'COMP ANL'!A:I,9,0)</f>
        <v>58.62</v>
      </c>
      <c r="G1039" s="314">
        <f t="shared" si="425"/>
        <v>0.2026</v>
      </c>
      <c r="H1039" s="107">
        <f t="shared" si="426"/>
        <v>70.496411999999992</v>
      </c>
      <c r="I1039" s="107">
        <f t="shared" si="427"/>
        <v>352.48</v>
      </c>
      <c r="J1039" s="107"/>
    </row>
    <row r="1040" spans="1:10" s="364" customFormat="1" ht="30" x14ac:dyDescent="0.25">
      <c r="A1040" s="346" t="s">
        <v>733</v>
      </c>
      <c r="B1040" s="431" t="s">
        <v>732</v>
      </c>
      <c r="C1040" s="99" t="s">
        <v>16474</v>
      </c>
      <c r="D1040" s="100" t="s">
        <v>8</v>
      </c>
      <c r="E1040" s="432">
        <v>3</v>
      </c>
      <c r="F1040" s="102">
        <f>VLOOKUP(B1040,'COMP ANL'!A:I,9,0)</f>
        <v>98.169999999999987</v>
      </c>
      <c r="G1040" s="146">
        <f t="shared" si="425"/>
        <v>0.2026</v>
      </c>
      <c r="H1040" s="102">
        <f t="shared" si="426"/>
        <v>118.05924199999997</v>
      </c>
      <c r="I1040" s="102">
        <f t="shared" si="427"/>
        <v>354.18</v>
      </c>
      <c r="J1040" s="102"/>
    </row>
    <row r="1041" spans="1:10" s="364" customFormat="1" x14ac:dyDescent="0.25">
      <c r="A1041" s="444" t="s">
        <v>16475</v>
      </c>
      <c r="B1041" s="445" t="s">
        <v>0</v>
      </c>
      <c r="C1041" s="446" t="s">
        <v>15911</v>
      </c>
      <c r="D1041" s="447"/>
      <c r="E1041" s="448"/>
      <c r="F1041" s="449" t="s">
        <v>0</v>
      </c>
      <c r="G1041" s="450"/>
      <c r="H1041" s="449"/>
      <c r="I1041" s="449"/>
      <c r="J1041" s="451"/>
    </row>
    <row r="1042" spans="1:10" s="364" customFormat="1" ht="45" x14ac:dyDescent="0.25">
      <c r="A1042" s="440" t="s">
        <v>734</v>
      </c>
      <c r="B1042" s="441">
        <v>92694</v>
      </c>
      <c r="C1042" s="135" t="s">
        <v>16404</v>
      </c>
      <c r="D1042" s="136" t="s">
        <v>8</v>
      </c>
      <c r="E1042" s="442">
        <v>3</v>
      </c>
      <c r="F1042" s="138">
        <f>VLOOKUP(B1042,'COMP ANL'!A:I,9,0)</f>
        <v>20.170000000000002</v>
      </c>
      <c r="G1042" s="443">
        <f t="shared" ref="G1042:G1048" si="428">$J$1</f>
        <v>0.2026</v>
      </c>
      <c r="H1042" s="138">
        <f t="shared" ref="H1042:H1048" si="429">F1042*(1+G1042)</f>
        <v>24.256442</v>
      </c>
      <c r="I1042" s="138">
        <f t="shared" ref="I1042:I1048" si="430">ROUND((H1042*E1042),2)</f>
        <v>72.77</v>
      </c>
      <c r="J1042" s="138"/>
    </row>
    <row r="1043" spans="1:10" s="364" customFormat="1" ht="45" x14ac:dyDescent="0.25">
      <c r="A1043" s="140" t="s">
        <v>735</v>
      </c>
      <c r="B1043" s="344">
        <v>92369</v>
      </c>
      <c r="C1043" s="104" t="s">
        <v>16476</v>
      </c>
      <c r="D1043" s="105" t="s">
        <v>8</v>
      </c>
      <c r="E1043" s="345">
        <v>3</v>
      </c>
      <c r="F1043" s="107">
        <f>VLOOKUP(B1043,'COMP ANL'!A:I,9,0)</f>
        <v>31.83</v>
      </c>
      <c r="G1043" s="314">
        <f t="shared" si="428"/>
        <v>0.2026</v>
      </c>
      <c r="H1043" s="107">
        <f t="shared" si="429"/>
        <v>38.278757999999996</v>
      </c>
      <c r="I1043" s="107">
        <f t="shared" si="430"/>
        <v>114.84</v>
      </c>
      <c r="J1043" s="107"/>
    </row>
    <row r="1044" spans="1:10" s="364" customFormat="1" ht="45" x14ac:dyDescent="0.25">
      <c r="A1044" s="140" t="s">
        <v>736</v>
      </c>
      <c r="B1044" s="344">
        <v>92371</v>
      </c>
      <c r="C1044" s="104" t="s">
        <v>16477</v>
      </c>
      <c r="D1044" s="105" t="s">
        <v>8</v>
      </c>
      <c r="E1044" s="345">
        <v>2</v>
      </c>
      <c r="F1044" s="107">
        <f>VLOOKUP(B1044,'COMP ANL'!A:I,9,0)</f>
        <v>38.96</v>
      </c>
      <c r="G1044" s="314">
        <f t="shared" si="428"/>
        <v>0.2026</v>
      </c>
      <c r="H1044" s="107">
        <f t="shared" si="429"/>
        <v>46.853296</v>
      </c>
      <c r="I1044" s="107">
        <f t="shared" si="430"/>
        <v>93.71</v>
      </c>
      <c r="J1044" s="107"/>
    </row>
    <row r="1045" spans="1:10" s="364" customFormat="1" ht="45" x14ac:dyDescent="0.25">
      <c r="A1045" s="140" t="s">
        <v>737</v>
      </c>
      <c r="B1045" s="344">
        <v>92373</v>
      </c>
      <c r="C1045" s="104" t="s">
        <v>16478</v>
      </c>
      <c r="D1045" s="105" t="s">
        <v>8</v>
      </c>
      <c r="E1045" s="345">
        <v>2</v>
      </c>
      <c r="F1045" s="107">
        <f>VLOOKUP(B1045,'COMP ANL'!A:I,9,0)</f>
        <v>46.459999999999994</v>
      </c>
      <c r="G1045" s="314">
        <f t="shared" si="428"/>
        <v>0.2026</v>
      </c>
      <c r="H1045" s="107">
        <f t="shared" si="429"/>
        <v>55.872795999999987</v>
      </c>
      <c r="I1045" s="107">
        <f t="shared" si="430"/>
        <v>111.75</v>
      </c>
      <c r="J1045" s="107"/>
    </row>
    <row r="1046" spans="1:10" s="364" customFormat="1" ht="45" x14ac:dyDescent="0.25">
      <c r="A1046" s="140" t="s">
        <v>738</v>
      </c>
      <c r="B1046" s="344">
        <v>92375</v>
      </c>
      <c r="C1046" s="104" t="s">
        <v>16479</v>
      </c>
      <c r="D1046" s="105" t="s">
        <v>8</v>
      </c>
      <c r="E1046" s="345">
        <v>2</v>
      </c>
      <c r="F1046" s="107">
        <f>VLOOKUP(B1046,'COMP ANL'!A:I,9,0)</f>
        <v>61.28</v>
      </c>
      <c r="G1046" s="314">
        <f t="shared" si="428"/>
        <v>0.2026</v>
      </c>
      <c r="H1046" s="107">
        <f t="shared" si="429"/>
        <v>73.695327999999989</v>
      </c>
      <c r="I1046" s="107">
        <f t="shared" si="430"/>
        <v>147.38999999999999</v>
      </c>
      <c r="J1046" s="107"/>
    </row>
    <row r="1047" spans="1:10" s="364" customFormat="1" ht="45" x14ac:dyDescent="0.25">
      <c r="A1047" s="140" t="s">
        <v>739</v>
      </c>
      <c r="B1047" s="344">
        <v>92346</v>
      </c>
      <c r="C1047" s="104" t="s">
        <v>16480</v>
      </c>
      <c r="D1047" s="105" t="s">
        <v>8</v>
      </c>
      <c r="E1047" s="345">
        <v>6</v>
      </c>
      <c r="F1047" s="107">
        <f>VLOOKUP(B1047,'COMP ANL'!A:I,9,0)</f>
        <v>81.819999999999993</v>
      </c>
      <c r="G1047" s="314">
        <f t="shared" si="428"/>
        <v>0.2026</v>
      </c>
      <c r="H1047" s="107">
        <f t="shared" si="429"/>
        <v>98.396731999999986</v>
      </c>
      <c r="I1047" s="107">
        <f t="shared" si="430"/>
        <v>590.38</v>
      </c>
      <c r="J1047" s="107"/>
    </row>
    <row r="1048" spans="1:10" s="364" customFormat="1" ht="45" x14ac:dyDescent="0.25">
      <c r="A1048" s="346" t="s">
        <v>740</v>
      </c>
      <c r="B1048" s="431">
        <v>92348</v>
      </c>
      <c r="C1048" s="99" t="s">
        <v>16481</v>
      </c>
      <c r="D1048" s="100" t="s">
        <v>8</v>
      </c>
      <c r="E1048" s="432">
        <v>8</v>
      </c>
      <c r="F1048" s="102">
        <f>VLOOKUP(B1048,'COMP ANL'!A:I,9,0)</f>
        <v>116.85</v>
      </c>
      <c r="G1048" s="146">
        <f t="shared" si="428"/>
        <v>0.2026</v>
      </c>
      <c r="H1048" s="102">
        <f t="shared" si="429"/>
        <v>140.52380999999997</v>
      </c>
      <c r="I1048" s="102">
        <f t="shared" si="430"/>
        <v>1124.19</v>
      </c>
      <c r="J1048" s="102"/>
    </row>
    <row r="1049" spans="1:10" s="364" customFormat="1" x14ac:dyDescent="0.25">
      <c r="A1049" s="444" t="s">
        <v>16482</v>
      </c>
      <c r="B1049" s="445" t="s">
        <v>0</v>
      </c>
      <c r="C1049" s="446" t="s">
        <v>15909</v>
      </c>
      <c r="D1049" s="447"/>
      <c r="E1049" s="448"/>
      <c r="F1049" s="449" t="s">
        <v>0</v>
      </c>
      <c r="G1049" s="450"/>
      <c r="H1049" s="449"/>
      <c r="I1049" s="449"/>
      <c r="J1049" s="451"/>
    </row>
    <row r="1050" spans="1:10" s="364" customFormat="1" ht="45" x14ac:dyDescent="0.25">
      <c r="A1050" s="440" t="s">
        <v>741</v>
      </c>
      <c r="B1050" s="441">
        <v>92892</v>
      </c>
      <c r="C1050" s="135" t="s">
        <v>16483</v>
      </c>
      <c r="D1050" s="136" t="s">
        <v>8</v>
      </c>
      <c r="E1050" s="442">
        <v>1</v>
      </c>
      <c r="F1050" s="138">
        <f>VLOOKUP(B1050,'COMP ANL'!A:I,9,0)</f>
        <v>52.81</v>
      </c>
      <c r="G1050" s="443">
        <f t="shared" ref="G1050:G1053" si="431">$J$1</f>
        <v>0.2026</v>
      </c>
      <c r="H1050" s="138">
        <f t="shared" ref="H1050:H1053" si="432">F1050*(1+G1050)</f>
        <v>63.509305999999995</v>
      </c>
      <c r="I1050" s="138">
        <f t="shared" ref="I1050:I1053" si="433">ROUND((H1050*E1050),2)</f>
        <v>63.51</v>
      </c>
      <c r="J1050" s="138"/>
    </row>
    <row r="1051" spans="1:10" s="364" customFormat="1" ht="45" x14ac:dyDescent="0.25">
      <c r="A1051" s="140" t="s">
        <v>742</v>
      </c>
      <c r="B1051" s="344">
        <v>92893</v>
      </c>
      <c r="C1051" s="104" t="s">
        <v>16484</v>
      </c>
      <c r="D1051" s="105" t="s">
        <v>8</v>
      </c>
      <c r="E1051" s="345">
        <v>1</v>
      </c>
      <c r="F1051" s="107">
        <f>VLOOKUP(B1051,'COMP ANL'!A:I,9,0)</f>
        <v>76.3</v>
      </c>
      <c r="G1051" s="314">
        <f t="shared" si="431"/>
        <v>0.2026</v>
      </c>
      <c r="H1051" s="107">
        <f t="shared" si="432"/>
        <v>91.758379999999988</v>
      </c>
      <c r="I1051" s="107">
        <f t="shared" si="433"/>
        <v>91.76</v>
      </c>
      <c r="J1051" s="107"/>
    </row>
    <row r="1052" spans="1:10" s="364" customFormat="1" ht="45" x14ac:dyDescent="0.25">
      <c r="A1052" s="140" t="s">
        <v>743</v>
      </c>
      <c r="B1052" s="344">
        <v>92890</v>
      </c>
      <c r="C1052" s="104" t="s">
        <v>16485</v>
      </c>
      <c r="D1052" s="105" t="s">
        <v>8</v>
      </c>
      <c r="E1052" s="345">
        <v>2</v>
      </c>
      <c r="F1052" s="107">
        <f>VLOOKUP(B1052,'COMP ANL'!A:I,9,0)</f>
        <v>192.69</v>
      </c>
      <c r="G1052" s="314">
        <f t="shared" si="431"/>
        <v>0.2026</v>
      </c>
      <c r="H1052" s="107">
        <f t="shared" si="432"/>
        <v>231.72899399999997</v>
      </c>
      <c r="I1052" s="107">
        <f t="shared" si="433"/>
        <v>463.46</v>
      </c>
      <c r="J1052" s="107"/>
    </row>
    <row r="1053" spans="1:10" s="364" customFormat="1" ht="45" x14ac:dyDescent="0.25">
      <c r="A1053" s="346" t="s">
        <v>744</v>
      </c>
      <c r="B1053" s="431">
        <v>92891</v>
      </c>
      <c r="C1053" s="99" t="s">
        <v>16486</v>
      </c>
      <c r="D1053" s="100" t="s">
        <v>8</v>
      </c>
      <c r="E1053" s="432">
        <v>5</v>
      </c>
      <c r="F1053" s="102">
        <f>VLOOKUP(B1053,'COMP ANL'!A:I,9,0)</f>
        <v>284.58</v>
      </c>
      <c r="G1053" s="146">
        <f t="shared" si="431"/>
        <v>0.2026</v>
      </c>
      <c r="H1053" s="102">
        <f t="shared" si="432"/>
        <v>342.23590799999994</v>
      </c>
      <c r="I1053" s="102">
        <f t="shared" si="433"/>
        <v>1711.18</v>
      </c>
      <c r="J1053" s="102"/>
    </row>
    <row r="1054" spans="1:10" s="364" customFormat="1" x14ac:dyDescent="0.25">
      <c r="A1054" s="444" t="s">
        <v>16487</v>
      </c>
      <c r="B1054" s="445" t="s">
        <v>0</v>
      </c>
      <c r="C1054" s="446" t="s">
        <v>16488</v>
      </c>
      <c r="D1054" s="447"/>
      <c r="E1054" s="448"/>
      <c r="F1054" s="449" t="s">
        <v>0</v>
      </c>
      <c r="G1054" s="450"/>
      <c r="H1054" s="449"/>
      <c r="I1054" s="449"/>
      <c r="J1054" s="451"/>
    </row>
    <row r="1055" spans="1:10" s="364" customFormat="1" ht="45" x14ac:dyDescent="0.25">
      <c r="A1055" s="440" t="s">
        <v>745</v>
      </c>
      <c r="B1055" s="441">
        <v>92382</v>
      </c>
      <c r="C1055" s="135" t="s">
        <v>16489</v>
      </c>
      <c r="D1055" s="136" t="s">
        <v>8</v>
      </c>
      <c r="E1055" s="442">
        <v>2</v>
      </c>
      <c r="F1055" s="138">
        <f>VLOOKUP(B1055,'COMP ANL'!A:I,9,0)</f>
        <v>45.900000000000006</v>
      </c>
      <c r="G1055" s="443">
        <f t="shared" ref="G1055:G1058" si="434">$J$1</f>
        <v>0.2026</v>
      </c>
      <c r="H1055" s="138">
        <f t="shared" ref="H1055:H1058" si="435">F1055*(1+G1055)</f>
        <v>55.199339999999999</v>
      </c>
      <c r="I1055" s="138">
        <f t="shared" ref="I1055:I1058" si="436">ROUND((H1055*E1055),2)</f>
        <v>110.4</v>
      </c>
      <c r="J1055" s="138"/>
    </row>
    <row r="1056" spans="1:10" s="364" customFormat="1" ht="45" x14ac:dyDescent="0.25">
      <c r="A1056" s="140" t="s">
        <v>746</v>
      </c>
      <c r="B1056" s="344">
        <v>92386</v>
      </c>
      <c r="C1056" s="104" t="s">
        <v>16490</v>
      </c>
      <c r="D1056" s="105" t="s">
        <v>8</v>
      </c>
      <c r="E1056" s="345">
        <v>1</v>
      </c>
      <c r="F1056" s="107">
        <f>VLOOKUP(B1056,'COMP ANL'!A:I,9,0)</f>
        <v>68.110000000000014</v>
      </c>
      <c r="G1056" s="314">
        <f t="shared" si="434"/>
        <v>0.2026</v>
      </c>
      <c r="H1056" s="107">
        <f t="shared" si="435"/>
        <v>81.909086000000002</v>
      </c>
      <c r="I1056" s="107">
        <f t="shared" si="436"/>
        <v>81.91</v>
      </c>
      <c r="J1056" s="107"/>
    </row>
    <row r="1057" spans="1:10" s="364" customFormat="1" ht="45" x14ac:dyDescent="0.25">
      <c r="A1057" s="140" t="s">
        <v>747</v>
      </c>
      <c r="B1057" s="344">
        <v>92353</v>
      </c>
      <c r="C1057" s="104" t="s">
        <v>16491</v>
      </c>
      <c r="D1057" s="105" t="s">
        <v>8</v>
      </c>
      <c r="E1057" s="345">
        <v>3</v>
      </c>
      <c r="F1057" s="107">
        <f>VLOOKUP(B1057,'COMP ANL'!A:I,9,0)</f>
        <v>132.16000000000003</v>
      </c>
      <c r="G1057" s="314">
        <f t="shared" si="434"/>
        <v>0.2026</v>
      </c>
      <c r="H1057" s="107">
        <f t="shared" si="435"/>
        <v>158.93561600000001</v>
      </c>
      <c r="I1057" s="107">
        <f t="shared" si="436"/>
        <v>476.81</v>
      </c>
      <c r="J1057" s="107"/>
    </row>
    <row r="1058" spans="1:10" s="364" customFormat="1" ht="45" x14ac:dyDescent="0.25">
      <c r="A1058" s="346" t="s">
        <v>748</v>
      </c>
      <c r="B1058" s="431">
        <v>92355</v>
      </c>
      <c r="C1058" s="99" t="s">
        <v>16492</v>
      </c>
      <c r="D1058" s="100" t="s">
        <v>8</v>
      </c>
      <c r="E1058" s="432">
        <v>6</v>
      </c>
      <c r="F1058" s="102">
        <f>VLOOKUP(B1058,'COMP ANL'!A:I,9,0)</f>
        <v>171.83</v>
      </c>
      <c r="G1058" s="146">
        <f t="shared" si="434"/>
        <v>0.2026</v>
      </c>
      <c r="H1058" s="102">
        <f t="shared" si="435"/>
        <v>206.64275799999999</v>
      </c>
      <c r="I1058" s="102">
        <f t="shared" si="436"/>
        <v>1239.8599999999999</v>
      </c>
      <c r="J1058" s="102"/>
    </row>
    <row r="1059" spans="1:10" s="364" customFormat="1" x14ac:dyDescent="0.25">
      <c r="A1059" s="444" t="s">
        <v>16493</v>
      </c>
      <c r="B1059" s="445" t="s">
        <v>0</v>
      </c>
      <c r="C1059" s="446" t="s">
        <v>16494</v>
      </c>
      <c r="D1059" s="447"/>
      <c r="E1059" s="448"/>
      <c r="F1059" s="449" t="s">
        <v>0</v>
      </c>
      <c r="G1059" s="450"/>
      <c r="H1059" s="449"/>
      <c r="I1059" s="449"/>
      <c r="J1059" s="451"/>
    </row>
    <row r="1060" spans="1:10" s="364" customFormat="1" ht="30" x14ac:dyDescent="0.25">
      <c r="A1060" s="433" t="s">
        <v>750</v>
      </c>
      <c r="B1060" s="434" t="s">
        <v>749</v>
      </c>
      <c r="C1060" s="435" t="s">
        <v>16495</v>
      </c>
      <c r="D1060" s="436" t="s">
        <v>8</v>
      </c>
      <c r="E1060" s="437">
        <v>2</v>
      </c>
      <c r="F1060" s="438">
        <f>VLOOKUP(B1060,'COMP ANL'!A:I,9,0)</f>
        <v>155.56</v>
      </c>
      <c r="G1060" s="439">
        <f>$J$1</f>
        <v>0.2026</v>
      </c>
      <c r="H1060" s="438">
        <f>F1060*(1+G1060)</f>
        <v>187.07645599999998</v>
      </c>
      <c r="I1060" s="438">
        <f>ROUND((H1060*E1060),2)</f>
        <v>374.15</v>
      </c>
      <c r="J1060" s="438"/>
    </row>
    <row r="1061" spans="1:10" s="364" customFormat="1" x14ac:dyDescent="0.25">
      <c r="A1061" s="444" t="s">
        <v>16496</v>
      </c>
      <c r="B1061" s="445" t="s">
        <v>0</v>
      </c>
      <c r="C1061" s="446" t="s">
        <v>16497</v>
      </c>
      <c r="D1061" s="447"/>
      <c r="E1061" s="448"/>
      <c r="F1061" s="449" t="s">
        <v>0</v>
      </c>
      <c r="G1061" s="450"/>
      <c r="H1061" s="449"/>
      <c r="I1061" s="449"/>
      <c r="J1061" s="451"/>
    </row>
    <row r="1062" spans="1:10" s="364" customFormat="1" ht="30" x14ac:dyDescent="0.25">
      <c r="A1062" s="440" t="s">
        <v>751</v>
      </c>
      <c r="B1062" s="441">
        <v>85120</v>
      </c>
      <c r="C1062" s="135" t="s">
        <v>712</v>
      </c>
      <c r="D1062" s="136" t="s">
        <v>8</v>
      </c>
      <c r="E1062" s="442">
        <v>1</v>
      </c>
      <c r="F1062" s="138">
        <f>VLOOKUP(B1062,'COMP ANL'!A:I,9,0)</f>
        <v>115.38000000000001</v>
      </c>
      <c r="G1062" s="443">
        <f t="shared" ref="G1062:G1072" si="437">$J$1</f>
        <v>0.2026</v>
      </c>
      <c r="H1062" s="138">
        <f t="shared" ref="H1062:H1072" si="438">F1062*(1+G1062)</f>
        <v>138.755988</v>
      </c>
      <c r="I1062" s="138">
        <f t="shared" ref="I1062:I1072" si="439">ROUND((H1062*E1062),2)</f>
        <v>138.76</v>
      </c>
      <c r="J1062" s="138"/>
    </row>
    <row r="1063" spans="1:10" s="364" customFormat="1" x14ac:dyDescent="0.25">
      <c r="A1063" s="140" t="s">
        <v>753</v>
      </c>
      <c r="B1063" s="344" t="s">
        <v>752</v>
      </c>
      <c r="C1063" s="104" t="s">
        <v>16498</v>
      </c>
      <c r="D1063" s="105" t="s">
        <v>8</v>
      </c>
      <c r="E1063" s="345">
        <v>1</v>
      </c>
      <c r="F1063" s="107">
        <f>VLOOKUP(B1063,'COMP ANL'!A:I,9,0)</f>
        <v>131.61000000000001</v>
      </c>
      <c r="G1063" s="314">
        <f t="shared" si="437"/>
        <v>0.2026</v>
      </c>
      <c r="H1063" s="107">
        <f t="shared" si="438"/>
        <v>158.27418600000001</v>
      </c>
      <c r="I1063" s="107">
        <f t="shared" si="439"/>
        <v>158.27000000000001</v>
      </c>
      <c r="J1063" s="107"/>
    </row>
    <row r="1064" spans="1:10" s="364" customFormat="1" x14ac:dyDescent="0.25">
      <c r="A1064" s="140" t="s">
        <v>755</v>
      </c>
      <c r="B1064" s="344" t="s">
        <v>754</v>
      </c>
      <c r="C1064" s="104" t="s">
        <v>16499</v>
      </c>
      <c r="D1064" s="105" t="s">
        <v>8</v>
      </c>
      <c r="E1064" s="345">
        <v>1</v>
      </c>
      <c r="F1064" s="107">
        <f>VLOOKUP(B1064,'COMP ANL'!A:I,9,0)</f>
        <v>1167.5999999999999</v>
      </c>
      <c r="G1064" s="314">
        <f t="shared" si="437"/>
        <v>0.2026</v>
      </c>
      <c r="H1064" s="107">
        <f t="shared" si="438"/>
        <v>1404.1557599999999</v>
      </c>
      <c r="I1064" s="107">
        <f t="shared" si="439"/>
        <v>1404.16</v>
      </c>
      <c r="J1064" s="107"/>
    </row>
    <row r="1065" spans="1:10" s="364" customFormat="1" ht="60" x14ac:dyDescent="0.25">
      <c r="A1065" s="140" t="s">
        <v>756</v>
      </c>
      <c r="B1065" s="344">
        <v>94495</v>
      </c>
      <c r="C1065" s="104" t="s">
        <v>15969</v>
      </c>
      <c r="D1065" s="105" t="s">
        <v>8</v>
      </c>
      <c r="E1065" s="345">
        <v>1</v>
      </c>
      <c r="F1065" s="107">
        <f>VLOOKUP(B1065,'COMP ANL'!A:I,9,0)</f>
        <v>51.56</v>
      </c>
      <c r="G1065" s="314">
        <f t="shared" si="437"/>
        <v>0.2026</v>
      </c>
      <c r="H1065" s="107">
        <f t="shared" si="438"/>
        <v>62.006055999999994</v>
      </c>
      <c r="I1065" s="107">
        <f t="shared" si="439"/>
        <v>62.01</v>
      </c>
      <c r="J1065" s="107"/>
    </row>
    <row r="1066" spans="1:10" s="364" customFormat="1" ht="60" x14ac:dyDescent="0.25">
      <c r="A1066" s="140" t="s">
        <v>757</v>
      </c>
      <c r="B1066" s="344">
        <v>94496</v>
      </c>
      <c r="C1066" s="104" t="s">
        <v>15971</v>
      </c>
      <c r="D1066" s="105" t="s">
        <v>8</v>
      </c>
      <c r="E1066" s="345">
        <v>1</v>
      </c>
      <c r="F1066" s="107">
        <f>VLOOKUP(B1066,'COMP ANL'!A:I,9,0)</f>
        <v>70.260000000000005</v>
      </c>
      <c r="G1066" s="314">
        <f t="shared" si="437"/>
        <v>0.2026</v>
      </c>
      <c r="H1066" s="107">
        <f t="shared" si="438"/>
        <v>84.494675999999998</v>
      </c>
      <c r="I1066" s="107">
        <f t="shared" si="439"/>
        <v>84.49</v>
      </c>
      <c r="J1066" s="107"/>
    </row>
    <row r="1067" spans="1:10" s="364" customFormat="1" ht="60" x14ac:dyDescent="0.25">
      <c r="A1067" s="140" t="s">
        <v>758</v>
      </c>
      <c r="B1067" s="344">
        <v>94499</v>
      </c>
      <c r="C1067" s="104" t="s">
        <v>16500</v>
      </c>
      <c r="D1067" s="105" t="s">
        <v>8</v>
      </c>
      <c r="E1067" s="345">
        <v>2</v>
      </c>
      <c r="F1067" s="107">
        <f>VLOOKUP(B1067,'COMP ANL'!A:I,9,0)</f>
        <v>244.09</v>
      </c>
      <c r="G1067" s="314">
        <f t="shared" si="437"/>
        <v>0.2026</v>
      </c>
      <c r="H1067" s="107">
        <f t="shared" si="438"/>
        <v>293.54263399999996</v>
      </c>
      <c r="I1067" s="107">
        <f t="shared" si="439"/>
        <v>587.09</v>
      </c>
      <c r="J1067" s="107"/>
    </row>
    <row r="1068" spans="1:10" s="364" customFormat="1" ht="60" x14ac:dyDescent="0.25">
      <c r="A1068" s="140" t="s">
        <v>759</v>
      </c>
      <c r="B1068" s="344">
        <v>94500</v>
      </c>
      <c r="C1068" s="104" t="s">
        <v>16501</v>
      </c>
      <c r="D1068" s="105" t="s">
        <v>8</v>
      </c>
      <c r="E1068" s="345">
        <v>5</v>
      </c>
      <c r="F1068" s="107">
        <f>VLOOKUP(B1068,'COMP ANL'!A:I,9,0)</f>
        <v>296.3</v>
      </c>
      <c r="G1068" s="314">
        <f t="shared" si="437"/>
        <v>0.2026</v>
      </c>
      <c r="H1068" s="107">
        <f t="shared" si="438"/>
        <v>356.33037999999999</v>
      </c>
      <c r="I1068" s="107">
        <f t="shared" si="439"/>
        <v>1781.65</v>
      </c>
      <c r="J1068" s="107"/>
    </row>
    <row r="1069" spans="1:10" s="364" customFormat="1" ht="60" x14ac:dyDescent="0.25">
      <c r="A1069" s="140" t="s">
        <v>760</v>
      </c>
      <c r="B1069" s="344">
        <v>95250</v>
      </c>
      <c r="C1069" s="104" t="s">
        <v>16502</v>
      </c>
      <c r="D1069" s="105" t="s">
        <v>8</v>
      </c>
      <c r="E1069" s="345">
        <v>1</v>
      </c>
      <c r="F1069" s="107">
        <f>VLOOKUP(B1069,'COMP ANL'!A:I,9,0)</f>
        <v>69.790000000000006</v>
      </c>
      <c r="G1069" s="314">
        <f t="shared" si="437"/>
        <v>0.2026</v>
      </c>
      <c r="H1069" s="107">
        <f t="shared" si="438"/>
        <v>83.929454000000007</v>
      </c>
      <c r="I1069" s="107">
        <f t="shared" si="439"/>
        <v>83.93</v>
      </c>
      <c r="J1069" s="107"/>
    </row>
    <row r="1070" spans="1:10" s="364" customFormat="1" ht="60" x14ac:dyDescent="0.25">
      <c r="A1070" s="140" t="s">
        <v>761</v>
      </c>
      <c r="B1070" s="344">
        <v>95251</v>
      </c>
      <c r="C1070" s="104" t="s">
        <v>16000</v>
      </c>
      <c r="D1070" s="105" t="s">
        <v>8</v>
      </c>
      <c r="E1070" s="345">
        <v>1</v>
      </c>
      <c r="F1070" s="107">
        <f>VLOOKUP(B1070,'COMP ANL'!A:I,9,0)</f>
        <v>103.19</v>
      </c>
      <c r="G1070" s="314">
        <f t="shared" si="437"/>
        <v>0.2026</v>
      </c>
      <c r="H1070" s="107">
        <f t="shared" si="438"/>
        <v>124.09629399999999</v>
      </c>
      <c r="I1070" s="107">
        <f t="shared" si="439"/>
        <v>124.1</v>
      </c>
      <c r="J1070" s="107"/>
    </row>
    <row r="1071" spans="1:10" s="364" customFormat="1" ht="30" x14ac:dyDescent="0.25">
      <c r="A1071" s="140" t="s">
        <v>763</v>
      </c>
      <c r="B1071" s="344">
        <v>99629</v>
      </c>
      <c r="C1071" s="104" t="s">
        <v>762</v>
      </c>
      <c r="D1071" s="105" t="s">
        <v>8</v>
      </c>
      <c r="E1071" s="345">
        <v>1</v>
      </c>
      <c r="F1071" s="107">
        <f>VLOOKUP(B1071,'COMP ANL'!A:I,9,0)</f>
        <v>72.070000000000007</v>
      </c>
      <c r="G1071" s="314">
        <f t="shared" si="437"/>
        <v>0.2026</v>
      </c>
      <c r="H1071" s="107">
        <f t="shared" si="438"/>
        <v>86.671381999999994</v>
      </c>
      <c r="I1071" s="107">
        <f t="shared" si="439"/>
        <v>86.67</v>
      </c>
      <c r="J1071" s="107"/>
    </row>
    <row r="1072" spans="1:10" s="364" customFormat="1" ht="30" x14ac:dyDescent="0.25">
      <c r="A1072" s="346" t="s">
        <v>765</v>
      </c>
      <c r="B1072" s="431">
        <v>99624</v>
      </c>
      <c r="C1072" s="99" t="s">
        <v>764</v>
      </c>
      <c r="D1072" s="100" t="s">
        <v>8</v>
      </c>
      <c r="E1072" s="432">
        <v>3</v>
      </c>
      <c r="F1072" s="102">
        <f>VLOOKUP(B1072,'COMP ANL'!A:I,9,0)</f>
        <v>446.87</v>
      </c>
      <c r="G1072" s="146">
        <f t="shared" si="437"/>
        <v>0.2026</v>
      </c>
      <c r="H1072" s="102">
        <f t="shared" si="438"/>
        <v>537.40586199999996</v>
      </c>
      <c r="I1072" s="102">
        <f t="shared" si="439"/>
        <v>1612.22</v>
      </c>
      <c r="J1072" s="102"/>
    </row>
    <row r="1073" spans="1:10" s="364" customFormat="1" x14ac:dyDescent="0.25">
      <c r="A1073" s="444" t="s">
        <v>16503</v>
      </c>
      <c r="B1073" s="445" t="s">
        <v>0</v>
      </c>
      <c r="C1073" s="446" t="s">
        <v>16504</v>
      </c>
      <c r="D1073" s="447"/>
      <c r="E1073" s="448"/>
      <c r="F1073" s="449" t="s">
        <v>0</v>
      </c>
      <c r="G1073" s="450"/>
      <c r="H1073" s="449"/>
      <c r="I1073" s="449"/>
      <c r="J1073" s="451"/>
    </row>
    <row r="1074" spans="1:10" s="364" customFormat="1" x14ac:dyDescent="0.25">
      <c r="A1074" s="433" t="s">
        <v>767</v>
      </c>
      <c r="B1074" s="434" t="s">
        <v>766</v>
      </c>
      <c r="C1074" s="435" t="s">
        <v>16505</v>
      </c>
      <c r="D1074" s="436" t="s">
        <v>8</v>
      </c>
      <c r="E1074" s="437">
        <v>3</v>
      </c>
      <c r="F1074" s="438">
        <f>VLOOKUP(B1074,'COMP ANL'!A:I,9,0)</f>
        <v>78.7</v>
      </c>
      <c r="G1074" s="439">
        <f>$J$1</f>
        <v>0.2026</v>
      </c>
      <c r="H1074" s="438">
        <f>F1074*(1+G1074)</f>
        <v>94.644619999999989</v>
      </c>
      <c r="I1074" s="438">
        <f>ROUND((H1074*E1074),2)</f>
        <v>283.93</v>
      </c>
      <c r="J1074" s="438"/>
    </row>
    <row r="1075" spans="1:10" s="364" customFormat="1" x14ac:dyDescent="0.25">
      <c r="A1075" s="444" t="s">
        <v>16506</v>
      </c>
      <c r="B1075" s="445" t="s">
        <v>0</v>
      </c>
      <c r="C1075" s="446" t="s">
        <v>16507</v>
      </c>
      <c r="D1075" s="447"/>
      <c r="E1075" s="448"/>
      <c r="F1075" s="449" t="s">
        <v>0</v>
      </c>
      <c r="G1075" s="450"/>
      <c r="H1075" s="449"/>
      <c r="I1075" s="449"/>
      <c r="J1075" s="451"/>
    </row>
    <row r="1076" spans="1:10" s="364" customFormat="1" x14ac:dyDescent="0.25">
      <c r="A1076" s="440" t="s">
        <v>769</v>
      </c>
      <c r="B1076" s="441" t="s">
        <v>768</v>
      </c>
      <c r="C1076" s="135" t="s">
        <v>16508</v>
      </c>
      <c r="D1076" s="136" t="s">
        <v>8</v>
      </c>
      <c r="E1076" s="442">
        <v>2</v>
      </c>
      <c r="F1076" s="138">
        <f>VLOOKUP(B1076,'COMP ANL'!A:I,9,0)</f>
        <v>4294.5</v>
      </c>
      <c r="G1076" s="443">
        <f t="shared" ref="G1076:G1077" si="440">$J$1</f>
        <v>0.2026</v>
      </c>
      <c r="H1076" s="138">
        <f t="shared" ref="H1076:H1077" si="441">F1076*(1+G1076)</f>
        <v>5164.5656999999992</v>
      </c>
      <c r="I1076" s="138">
        <f t="shared" ref="I1076:I1077" si="442">ROUND((H1076*E1076),2)</f>
        <v>10329.129999999999</v>
      </c>
      <c r="J1076" s="138"/>
    </row>
    <row r="1077" spans="1:10" s="364" customFormat="1" x14ac:dyDescent="0.25">
      <c r="A1077" s="346" t="s">
        <v>770</v>
      </c>
      <c r="B1077" s="431">
        <v>83486</v>
      </c>
      <c r="C1077" s="99" t="s">
        <v>16509</v>
      </c>
      <c r="D1077" s="100" t="s">
        <v>8</v>
      </c>
      <c r="E1077" s="432">
        <v>1</v>
      </c>
      <c r="F1077" s="102">
        <f>VLOOKUP(B1077,'COMP ANL'!A:I,9,0)</f>
        <v>1776.8200000000002</v>
      </c>
      <c r="G1077" s="146">
        <f t="shared" si="440"/>
        <v>0.2026</v>
      </c>
      <c r="H1077" s="102">
        <f t="shared" si="441"/>
        <v>2136.8037319999999</v>
      </c>
      <c r="I1077" s="102">
        <f t="shared" si="442"/>
        <v>2136.8000000000002</v>
      </c>
      <c r="J1077" s="102"/>
    </row>
    <row r="1078" spans="1:10" s="364" customFormat="1" x14ac:dyDescent="0.25">
      <c r="A1078" s="444" t="s">
        <v>16510</v>
      </c>
      <c r="B1078" s="445" t="s">
        <v>0</v>
      </c>
      <c r="C1078" s="446" t="s">
        <v>16511</v>
      </c>
      <c r="D1078" s="447"/>
      <c r="E1078" s="448"/>
      <c r="F1078" s="449" t="s">
        <v>0</v>
      </c>
      <c r="G1078" s="450"/>
      <c r="H1078" s="449"/>
      <c r="I1078" s="449"/>
      <c r="J1078" s="451"/>
    </row>
    <row r="1079" spans="1:10" s="364" customFormat="1" ht="75" x14ac:dyDescent="0.25">
      <c r="A1079" s="440" t="s">
        <v>16512</v>
      </c>
      <c r="B1079" s="441" t="s">
        <v>14577</v>
      </c>
      <c r="C1079" s="135" t="s">
        <v>16513</v>
      </c>
      <c r="D1079" s="136" t="s">
        <v>8</v>
      </c>
      <c r="E1079" s="442">
        <v>23</v>
      </c>
      <c r="F1079" s="138">
        <f>VLOOKUP(B1079,'COMP ANL'!A:I,9,0)</f>
        <v>13.709999999999999</v>
      </c>
      <c r="G1079" s="443">
        <f t="shared" ref="G1079:G1081" si="443">$J$1</f>
        <v>0.2026</v>
      </c>
      <c r="H1079" s="138">
        <f t="shared" ref="H1079:H1081" si="444">F1079*(1+G1079)</f>
        <v>16.487645999999998</v>
      </c>
      <c r="I1079" s="138">
        <f t="shared" ref="I1079:I1081" si="445">ROUND((H1079*E1079),2)</f>
        <v>379.22</v>
      </c>
      <c r="J1079" s="138"/>
    </row>
    <row r="1080" spans="1:10" s="364" customFormat="1" ht="60" x14ac:dyDescent="0.25">
      <c r="A1080" s="140" t="s">
        <v>16514</v>
      </c>
      <c r="B1080" s="344" t="s">
        <v>14578</v>
      </c>
      <c r="C1080" s="104" t="s">
        <v>16515</v>
      </c>
      <c r="D1080" s="105" t="s">
        <v>8</v>
      </c>
      <c r="E1080" s="345">
        <v>10</v>
      </c>
      <c r="F1080" s="107">
        <f>VLOOKUP(B1080,'COMP ANL'!A:I,9,0)</f>
        <v>10.07</v>
      </c>
      <c r="G1080" s="314">
        <f t="shared" si="443"/>
        <v>0.2026</v>
      </c>
      <c r="H1080" s="107">
        <f t="shared" si="444"/>
        <v>12.110182</v>
      </c>
      <c r="I1080" s="107">
        <f t="shared" si="445"/>
        <v>121.1</v>
      </c>
      <c r="J1080" s="107"/>
    </row>
    <row r="1081" spans="1:10" s="364" customFormat="1" ht="75" x14ac:dyDescent="0.25">
      <c r="A1081" s="346" t="s">
        <v>16516</v>
      </c>
      <c r="B1081" s="431" t="s">
        <v>14579</v>
      </c>
      <c r="C1081" s="99" t="s">
        <v>16517</v>
      </c>
      <c r="D1081" s="100" t="s">
        <v>8</v>
      </c>
      <c r="E1081" s="432">
        <v>2</v>
      </c>
      <c r="F1081" s="102">
        <f>VLOOKUP(B1081,'COMP ANL'!A:I,9,0)</f>
        <v>13.16</v>
      </c>
      <c r="G1081" s="146">
        <f t="shared" si="443"/>
        <v>0.2026</v>
      </c>
      <c r="H1081" s="102">
        <f t="shared" si="444"/>
        <v>15.826215999999999</v>
      </c>
      <c r="I1081" s="102">
        <f t="shared" si="445"/>
        <v>31.65</v>
      </c>
      <c r="J1081" s="102"/>
    </row>
    <row r="1082" spans="1:10" s="364" customFormat="1" x14ac:dyDescent="0.25">
      <c r="A1082" s="444" t="s">
        <v>16518</v>
      </c>
      <c r="B1082" s="445" t="s">
        <v>0</v>
      </c>
      <c r="C1082" s="446" t="s">
        <v>16519</v>
      </c>
      <c r="D1082" s="447"/>
      <c r="E1082" s="448"/>
      <c r="F1082" s="449" t="s">
        <v>0</v>
      </c>
      <c r="G1082" s="450"/>
      <c r="H1082" s="449"/>
      <c r="I1082" s="449"/>
      <c r="J1082" s="451"/>
    </row>
    <row r="1083" spans="1:10" s="364" customFormat="1" x14ac:dyDescent="0.25">
      <c r="A1083" s="440" t="s">
        <v>16520</v>
      </c>
      <c r="B1083" s="441">
        <v>72554</v>
      </c>
      <c r="C1083" s="135" t="s">
        <v>16521</v>
      </c>
      <c r="D1083" s="136" t="s">
        <v>8</v>
      </c>
      <c r="E1083" s="442">
        <v>1</v>
      </c>
      <c r="F1083" s="138">
        <f>VLOOKUP(B1083,'COMP ANL'!A:I,9,0)</f>
        <v>582.75</v>
      </c>
      <c r="G1083" s="443">
        <f t="shared" ref="G1083:G1084" si="446">$J$1</f>
        <v>0.2026</v>
      </c>
      <c r="H1083" s="138">
        <f t="shared" ref="H1083:H1084" si="447">F1083*(1+G1083)</f>
        <v>700.8151499999999</v>
      </c>
      <c r="I1083" s="138">
        <f t="shared" ref="I1083:I1084" si="448">ROUND((H1083*E1083),2)</f>
        <v>700.82</v>
      </c>
      <c r="J1083" s="138"/>
    </row>
    <row r="1084" spans="1:10" s="364" customFormat="1" ht="30" x14ac:dyDescent="0.25">
      <c r="A1084" s="140" t="s">
        <v>16522</v>
      </c>
      <c r="B1084" s="344" t="s">
        <v>11728</v>
      </c>
      <c r="C1084" s="104" t="s">
        <v>16523</v>
      </c>
      <c r="D1084" s="105" t="s">
        <v>8</v>
      </c>
      <c r="E1084" s="345">
        <v>9</v>
      </c>
      <c r="F1084" s="107">
        <f>VLOOKUP(B1084,'COMP ANL'!A:I,9,0)</f>
        <v>181.51</v>
      </c>
      <c r="G1084" s="314">
        <f t="shared" si="446"/>
        <v>0.2026</v>
      </c>
      <c r="H1084" s="107">
        <f t="shared" si="447"/>
        <v>218.28392599999998</v>
      </c>
      <c r="I1084" s="107">
        <f t="shared" si="448"/>
        <v>1964.56</v>
      </c>
      <c r="J1084" s="107"/>
    </row>
    <row r="1085" spans="1:10" s="364" customFormat="1" x14ac:dyDescent="0.25">
      <c r="A1085" s="406"/>
      <c r="B1085" s="407"/>
      <c r="C1085" s="408"/>
      <c r="D1085" s="409"/>
      <c r="E1085" s="410"/>
      <c r="F1085" s="411"/>
      <c r="G1085" s="412"/>
      <c r="H1085" s="411"/>
      <c r="I1085" s="411"/>
      <c r="J1085" s="411"/>
    </row>
    <row r="1086" spans="1:10" s="364" customFormat="1" x14ac:dyDescent="0.25">
      <c r="A1086" s="416"/>
      <c r="B1086" s="417"/>
      <c r="C1086" s="418" t="s">
        <v>16524</v>
      </c>
      <c r="D1086" s="419"/>
      <c r="E1086" s="420"/>
      <c r="F1086" s="421"/>
      <c r="G1086" s="422"/>
      <c r="H1086" s="421"/>
      <c r="I1086" s="421"/>
      <c r="J1086" s="426">
        <f>SUM(I1006:I1084)</f>
        <v>58633.109999999993</v>
      </c>
    </row>
    <row r="1087" spans="1:10" s="364" customFormat="1" x14ac:dyDescent="0.25">
      <c r="A1087" s="413"/>
      <c r="B1087" s="413"/>
      <c r="C1087" s="414"/>
      <c r="D1087" s="415"/>
      <c r="E1087" s="415"/>
      <c r="F1087" s="415"/>
      <c r="G1087" s="415"/>
      <c r="H1087" s="415"/>
      <c r="I1087" s="415"/>
      <c r="J1087" s="427"/>
    </row>
    <row r="1088" spans="1:10" s="364" customFormat="1" x14ac:dyDescent="0.25">
      <c r="A1088" s="413"/>
      <c r="B1088" s="413"/>
      <c r="C1088" s="414"/>
      <c r="D1088" s="415"/>
      <c r="E1088" s="415"/>
      <c r="F1088" s="415"/>
      <c r="G1088" s="415"/>
      <c r="H1088" s="415"/>
      <c r="I1088" s="415"/>
      <c r="J1088" s="427"/>
    </row>
    <row r="1089" spans="1:10" s="364" customFormat="1" x14ac:dyDescent="0.25">
      <c r="A1089" s="416"/>
      <c r="B1089" s="417"/>
      <c r="C1089" s="418" t="s">
        <v>825</v>
      </c>
      <c r="D1089" s="419"/>
      <c r="E1089" s="420"/>
      <c r="F1089" s="421"/>
      <c r="G1089" s="422"/>
      <c r="H1089" s="421"/>
      <c r="I1089" s="421"/>
      <c r="J1089" s="426">
        <f>SUM(J13:J1088)</f>
        <v>5247032.6499999976</v>
      </c>
    </row>
    <row r="1090" spans="1:10" s="379" customFormat="1" x14ac:dyDescent="0.25">
      <c r="A1090" s="129"/>
      <c r="B1090" s="129"/>
      <c r="C1090" s="130"/>
      <c r="D1090" s="131"/>
      <c r="E1090" s="356"/>
      <c r="F1090" s="133"/>
      <c r="G1090" s="133"/>
      <c r="H1090" s="133"/>
      <c r="I1090" s="133"/>
      <c r="J1090" s="133"/>
    </row>
    <row r="1091" spans="1:10" s="379" customFormat="1" x14ac:dyDescent="0.25">
      <c r="A1091" s="129" t="s">
        <v>16538</v>
      </c>
      <c r="B1091" s="129"/>
      <c r="C1091" s="130"/>
      <c r="D1091" s="131"/>
      <c r="E1091" s="356"/>
      <c r="F1091" s="133"/>
      <c r="G1091" s="133"/>
      <c r="H1091" s="133"/>
      <c r="I1091" s="133"/>
      <c r="J1091" s="133"/>
    </row>
    <row r="1092" spans="1:10" s="379" customFormat="1" x14ac:dyDescent="0.25">
      <c r="A1092" s="129"/>
      <c r="B1092" s="129"/>
      <c r="C1092" s="130"/>
      <c r="D1092" s="131"/>
      <c r="E1092" s="356"/>
      <c r="F1092" s="133"/>
      <c r="G1092" s="133"/>
      <c r="H1092" s="133"/>
      <c r="I1092" s="133"/>
      <c r="J1092" s="133"/>
    </row>
    <row r="1093" spans="1:10" s="379" customFormat="1" x14ac:dyDescent="0.25">
      <c r="A1093" s="76" t="s">
        <v>16539</v>
      </c>
      <c r="B1093" s="76"/>
      <c r="C1093" s="130"/>
      <c r="D1093" s="131"/>
      <c r="E1093" s="429"/>
      <c r="F1093" s="76"/>
      <c r="G1093" s="76"/>
      <c r="H1093" s="76"/>
      <c r="I1093" s="76"/>
      <c r="J1093" s="429"/>
    </row>
    <row r="1094" spans="1:10" s="379" customFormat="1" x14ac:dyDescent="0.25">
      <c r="A1094" s="76" t="s">
        <v>16540</v>
      </c>
      <c r="B1094" s="76"/>
      <c r="C1094" s="130"/>
      <c r="D1094" s="131"/>
      <c r="E1094" s="429"/>
      <c r="F1094" s="76"/>
      <c r="G1094" s="76"/>
      <c r="H1094" s="76"/>
      <c r="I1094" s="76"/>
      <c r="J1094" s="429"/>
    </row>
    <row r="1095" spans="1:10" s="379" customFormat="1" x14ac:dyDescent="0.25">
      <c r="A1095" s="568" t="s">
        <v>16541</v>
      </c>
      <c r="B1095" s="568"/>
      <c r="C1095" s="568"/>
      <c r="D1095" s="568"/>
      <c r="E1095" s="568"/>
      <c r="F1095" s="568"/>
      <c r="G1095" s="568"/>
      <c r="H1095" s="568"/>
      <c r="I1095" s="568"/>
      <c r="J1095" s="568"/>
    </row>
  </sheetData>
  <autoFilter ref="A12:J1089" xr:uid="{887B8738-FA9B-485C-B9EC-96CC7260ADAD}"/>
  <mergeCells count="5">
    <mergeCell ref="A11:J11"/>
    <mergeCell ref="A10:J10"/>
    <mergeCell ref="H1:I1"/>
    <mergeCell ref="H2:I2"/>
    <mergeCell ref="A1095:J1095"/>
  </mergeCells>
  <phoneticPr fontId="44" type="noConversion"/>
  <pageMargins left="0.78740157499999996" right="0.78740157499999996" top="0.984251969" bottom="0.984251969" header="0.4921259845" footer="0.4921259845"/>
  <pageSetup paperSize="9" scale="40" fitToHeight="0"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2DF64-3249-4F7A-9FA2-099E9963F28B}">
  <sheetPr>
    <tabColor theme="5" tint="0.39997558519241921"/>
  </sheetPr>
  <dimension ref="A1:AA492"/>
  <sheetViews>
    <sheetView showGridLines="0" view="pageBreakPreview" zoomScaleNormal="100" zoomScaleSheetLayoutView="100" workbookViewId="0">
      <selection activeCell="I11" sqref="I11"/>
    </sheetView>
  </sheetViews>
  <sheetFormatPr defaultRowHeight="15" x14ac:dyDescent="0.25"/>
  <cols>
    <col min="1" max="1" width="20.5703125" customWidth="1"/>
    <col min="2" max="2" width="61.140625" bestFit="1" customWidth="1"/>
    <col min="3" max="3" width="10.5703125" bestFit="1" customWidth="1"/>
    <col min="4" max="4" width="12.7109375" bestFit="1" customWidth="1"/>
    <col min="5" max="5" width="15.5703125" bestFit="1" customWidth="1"/>
    <col min="6" max="6" width="16.7109375" bestFit="1" customWidth="1"/>
    <col min="7" max="7" width="10.85546875" bestFit="1" customWidth="1"/>
    <col min="8" max="8" width="16.7109375" bestFit="1" customWidth="1"/>
    <col min="9" max="9" width="14.42578125" bestFit="1" customWidth="1"/>
    <col min="10" max="10" width="11.140625" bestFit="1" customWidth="1"/>
  </cols>
  <sheetData>
    <row r="1" spans="1:27" s="21" customFormat="1" x14ac:dyDescent="0.25">
      <c r="A1" s="317"/>
      <c r="B1" s="317"/>
      <c r="C1" s="318"/>
      <c r="D1" s="319"/>
      <c r="H1" s="549" t="s">
        <v>11729</v>
      </c>
      <c r="I1" s="550"/>
      <c r="J1" s="320">
        <f>BDI_Materiais!$H$27</f>
        <v>0.2026</v>
      </c>
      <c r="K1" s="321"/>
      <c r="L1" s="321"/>
      <c r="M1" s="321"/>
      <c r="N1" s="321"/>
      <c r="P1" s="322"/>
      <c r="Q1" s="310"/>
      <c r="R1" s="315"/>
      <c r="S1" s="315"/>
      <c r="T1" s="315"/>
      <c r="U1" s="315"/>
      <c r="V1" s="322"/>
      <c r="W1" s="322"/>
      <c r="X1" s="322"/>
      <c r="Y1" s="322"/>
      <c r="Z1" s="322"/>
      <c r="AA1" s="322"/>
    </row>
    <row r="2" spans="1:27" s="21" customFormat="1" x14ac:dyDescent="0.25">
      <c r="A2" s="317"/>
      <c r="B2" s="323"/>
      <c r="C2" s="323"/>
      <c r="D2" s="324"/>
      <c r="G2" s="325"/>
      <c r="H2" s="549" t="s">
        <v>11770</v>
      </c>
      <c r="I2" s="550"/>
      <c r="J2" s="320">
        <f>BDI_Equipamentos!$H$27</f>
        <v>0.1326</v>
      </c>
      <c r="K2" s="321"/>
      <c r="L2" s="321"/>
      <c r="M2" s="321"/>
      <c r="N2" s="321"/>
      <c r="P2" s="322"/>
      <c r="Q2" s="310"/>
      <c r="R2" s="315"/>
      <c r="S2" s="315"/>
      <c r="T2" s="315"/>
      <c r="U2" s="315"/>
      <c r="V2" s="322"/>
      <c r="W2" s="322"/>
      <c r="X2" s="322"/>
      <c r="Y2" s="322"/>
      <c r="Z2" s="322"/>
      <c r="AA2" s="322"/>
    </row>
    <row r="3" spans="1:27" s="21" customFormat="1" x14ac:dyDescent="0.25">
      <c r="A3" s="317"/>
      <c r="B3" s="323"/>
      <c r="C3" s="323"/>
      <c r="D3" s="324"/>
      <c r="E3" s="326"/>
      <c r="G3" s="325"/>
      <c r="H3" s="325"/>
      <c r="I3" s="325"/>
      <c r="J3" s="325"/>
      <c r="K3" s="321"/>
      <c r="L3" s="321"/>
      <c r="M3" s="321"/>
      <c r="N3" s="321"/>
      <c r="P3" s="322"/>
      <c r="Q3" s="310"/>
      <c r="R3" s="315"/>
      <c r="S3" s="315"/>
      <c r="T3" s="315"/>
      <c r="U3" s="315"/>
      <c r="V3" s="322"/>
      <c r="W3" s="322"/>
      <c r="X3" s="322"/>
      <c r="Y3" s="322"/>
      <c r="Z3" s="322"/>
      <c r="AA3" s="322"/>
    </row>
    <row r="4" spans="1:27" s="21" customFormat="1" x14ac:dyDescent="0.25">
      <c r="A4" s="328"/>
      <c r="B4" s="328"/>
      <c r="C4" s="328"/>
      <c r="D4" s="329"/>
      <c r="E4" s="330"/>
      <c r="G4" s="325"/>
      <c r="H4" s="325"/>
      <c r="I4" s="325"/>
      <c r="K4" s="321"/>
      <c r="L4" s="321"/>
      <c r="M4" s="321"/>
      <c r="N4" s="321"/>
      <c r="P4" s="322"/>
      <c r="Q4" s="310"/>
      <c r="R4" s="315"/>
      <c r="S4" s="315"/>
      <c r="T4" s="315"/>
      <c r="U4" s="315"/>
      <c r="V4" s="322"/>
      <c r="W4" s="322"/>
      <c r="X4" s="322"/>
      <c r="Y4" s="322"/>
      <c r="Z4" s="322"/>
      <c r="AA4" s="322"/>
    </row>
    <row r="5" spans="1:27" s="21" customFormat="1" x14ac:dyDescent="0.25">
      <c r="A5" s="332" t="s">
        <v>12117</v>
      </c>
      <c r="B5" s="333"/>
      <c r="C5" s="333"/>
      <c r="D5" s="334"/>
      <c r="E5" s="335"/>
      <c r="J5" s="337" t="s">
        <v>16546</v>
      </c>
      <c r="K5" s="321"/>
      <c r="L5" s="321"/>
      <c r="M5" s="321"/>
      <c r="N5" s="321"/>
      <c r="P5" s="322"/>
      <c r="Q5" s="310"/>
      <c r="R5" s="315"/>
      <c r="S5" s="315"/>
      <c r="T5" s="315"/>
      <c r="U5" s="315"/>
      <c r="V5" s="322"/>
      <c r="W5" s="322"/>
      <c r="X5" s="322"/>
      <c r="Y5" s="322"/>
      <c r="Z5" s="322"/>
      <c r="AA5" s="322"/>
    </row>
    <row r="6" spans="1:27" s="21" customFormat="1" x14ac:dyDescent="0.25">
      <c r="A6" s="332" t="s">
        <v>12118</v>
      </c>
      <c r="B6" s="328"/>
      <c r="C6" s="328"/>
      <c r="D6" s="329"/>
      <c r="J6" s="339" t="s">
        <v>12123</v>
      </c>
      <c r="K6" s="321"/>
      <c r="L6" s="321"/>
      <c r="M6" s="321"/>
      <c r="N6" s="321"/>
      <c r="P6" s="322"/>
      <c r="Q6" s="310"/>
      <c r="R6" s="315"/>
      <c r="S6" s="315"/>
      <c r="T6" s="315"/>
      <c r="U6" s="315"/>
      <c r="V6" s="322"/>
      <c r="W6" s="322"/>
      <c r="X6" s="322"/>
      <c r="Y6" s="322"/>
      <c r="Z6" s="322"/>
      <c r="AA6" s="322"/>
    </row>
    <row r="7" spans="1:27" s="21" customFormat="1" x14ac:dyDescent="0.25">
      <c r="A7" s="340" t="s">
        <v>11835</v>
      </c>
      <c r="B7" s="328"/>
      <c r="C7" s="328"/>
      <c r="D7" s="329"/>
      <c r="J7" s="341" t="str">
        <f>IF('!Dados'!G3="Com Desoneração",'!Dados'!E6,'!Dados'!E7)</f>
        <v>LEIS SOCIAIS HORISTAS: 113,69%</v>
      </c>
      <c r="K7" s="341"/>
      <c r="L7" s="341"/>
      <c r="M7" s="321"/>
      <c r="N7" s="321"/>
      <c r="P7" s="322"/>
      <c r="Q7" s="310"/>
      <c r="R7" s="315"/>
      <c r="S7" s="315"/>
      <c r="T7" s="315"/>
      <c r="U7" s="315"/>
      <c r="V7" s="322"/>
      <c r="W7" s="322"/>
      <c r="X7" s="322"/>
      <c r="Y7" s="322"/>
      <c r="Z7" s="322"/>
      <c r="AA7" s="322"/>
    </row>
    <row r="8" spans="1:27" s="21" customFormat="1" x14ac:dyDescent="0.25">
      <c r="A8" s="340" t="s">
        <v>12051</v>
      </c>
      <c r="B8" s="328"/>
      <c r="C8" s="328"/>
      <c r="D8" s="329"/>
      <c r="E8" s="342"/>
      <c r="J8" s="339" t="str">
        <f>IF('!Dados'!G3="Com Desoneração",'!Dados'!G6,'!Dados'!G7)</f>
        <v>LEIS SOCIAIS MENSALISTAS: 73,06%</v>
      </c>
      <c r="K8" s="321"/>
      <c r="L8" s="321"/>
      <c r="M8" s="321"/>
      <c r="N8" s="321"/>
      <c r="P8" s="322"/>
      <c r="Q8" s="310"/>
      <c r="R8" s="315"/>
      <c r="S8" s="315"/>
      <c r="T8" s="315"/>
      <c r="U8" s="315"/>
      <c r="V8" s="322"/>
      <c r="W8" s="322"/>
      <c r="X8" s="322"/>
      <c r="Y8" s="322"/>
      <c r="Z8" s="322"/>
      <c r="AA8" s="322"/>
    </row>
    <row r="9" spans="1:27" s="21" customFormat="1" x14ac:dyDescent="0.25">
      <c r="A9" s="340" t="s">
        <v>12052</v>
      </c>
      <c r="B9" s="328"/>
      <c r="C9" s="328"/>
      <c r="D9" s="319"/>
      <c r="E9" s="342"/>
      <c r="J9" s="339" t="str">
        <f>IF('!Dados'!G3="Com Desoneração",'!Dados'!I6,'!Dados'!I7)</f>
        <v>TABELA DE REFERÊNCIA:. SINAPI - SETEMBRO DE 2021 SEM DESONERAÇÃO</v>
      </c>
      <c r="K9" s="321"/>
      <c r="L9" s="321"/>
      <c r="M9" s="321"/>
      <c r="N9" s="321"/>
      <c r="P9" s="322"/>
      <c r="Q9" s="310"/>
      <c r="R9" s="315"/>
      <c r="S9" s="315"/>
      <c r="T9" s="315"/>
      <c r="U9" s="315"/>
      <c r="V9" s="322"/>
      <c r="W9" s="322"/>
      <c r="X9" s="322"/>
      <c r="Y9" s="322"/>
      <c r="Z9" s="322"/>
      <c r="AA9" s="322"/>
    </row>
    <row r="10" spans="1:27" ht="23.25" x14ac:dyDescent="0.25">
      <c r="A10" s="569" t="s">
        <v>11791</v>
      </c>
      <c r="B10" s="570"/>
      <c r="C10" s="570"/>
      <c r="D10" s="570"/>
      <c r="E10" s="570"/>
      <c r="F10" s="570"/>
      <c r="G10" s="570"/>
      <c r="H10" s="570"/>
      <c r="I10" s="570"/>
      <c r="J10" s="571"/>
    </row>
    <row r="11" spans="1:27" ht="38.25" x14ac:dyDescent="0.25">
      <c r="A11" s="141" t="s">
        <v>11734</v>
      </c>
      <c r="B11" s="142" t="s">
        <v>11784</v>
      </c>
      <c r="C11" s="142" t="s">
        <v>11736</v>
      </c>
      <c r="D11" s="143" t="s">
        <v>11738</v>
      </c>
      <c r="E11" s="142" t="s">
        <v>11785</v>
      </c>
      <c r="F11" s="142" t="s">
        <v>11786</v>
      </c>
      <c r="G11" s="142" t="s">
        <v>11787</v>
      </c>
      <c r="H11" s="142" t="s">
        <v>11788</v>
      </c>
      <c r="I11" s="142" t="s">
        <v>11789</v>
      </c>
      <c r="J11" s="144" t="s">
        <v>11790</v>
      </c>
    </row>
    <row r="12" spans="1:27" ht="30" x14ac:dyDescent="0.25">
      <c r="A12" s="347">
        <v>94216</v>
      </c>
      <c r="B12" s="99" t="s">
        <v>274</v>
      </c>
      <c r="C12" s="100" t="s">
        <v>4</v>
      </c>
      <c r="D12" s="145">
        <v>1437</v>
      </c>
      <c r="E12" s="102">
        <f>VLOOKUP(A12,'COMP ANL'!A:I,9,0)</f>
        <v>283.65000000000003</v>
      </c>
      <c r="F12" s="102">
        <f>TRUNC((E12*D12),2)</f>
        <v>407605.05</v>
      </c>
      <c r="G12" s="146">
        <f>BDI_Materiais!$H$27</f>
        <v>0.2026</v>
      </c>
      <c r="H12" s="102">
        <f>ROUND((E12*(1+G12)*D12),4)</f>
        <v>490185.83309999999</v>
      </c>
      <c r="I12" s="147">
        <f>H12/CAPA!$D$36</f>
        <v>9.342153285438394E-2</v>
      </c>
      <c r="J12" s="147">
        <f>I12</f>
        <v>9.342153285438394E-2</v>
      </c>
    </row>
    <row r="13" spans="1:27" ht="45" x14ac:dyDescent="0.25">
      <c r="A13" s="98" t="s">
        <v>252</v>
      </c>
      <c r="B13" s="99" t="s">
        <v>15581</v>
      </c>
      <c r="C13" s="100" t="s">
        <v>55</v>
      </c>
      <c r="D13" s="145">
        <v>19816.16</v>
      </c>
      <c r="E13" s="102">
        <f>VLOOKUP(A13,'COMP ANL'!A:I,9,0)</f>
        <v>13.420000000000002</v>
      </c>
      <c r="F13" s="102">
        <f>TRUNC((E13*D13),2)</f>
        <v>265932.86</v>
      </c>
      <c r="G13" s="146">
        <f>BDI_Materiais!$H$27</f>
        <v>0.2026</v>
      </c>
      <c r="H13" s="102">
        <f>ROUND((E13*(1+G13)*D13),4)</f>
        <v>319810.86609999998</v>
      </c>
      <c r="I13" s="147">
        <f>H13/CAPA!$D$36</f>
        <v>6.0950805423328196E-2</v>
      </c>
      <c r="J13" s="147">
        <f t="shared" ref="J13:J76" si="0">I13+J12</f>
        <v>0.15437233827771213</v>
      </c>
      <c r="K13" s="348"/>
    </row>
    <row r="14" spans="1:27" ht="60" x14ac:dyDescent="0.25">
      <c r="A14" s="98">
        <v>100897</v>
      </c>
      <c r="B14" s="99" t="s">
        <v>50</v>
      </c>
      <c r="C14" s="100" t="s">
        <v>51</v>
      </c>
      <c r="D14" s="145">
        <v>1927</v>
      </c>
      <c r="E14" s="102">
        <f>VLOOKUP(A14,'COMP ANL'!A:I,9,0)</f>
        <v>88.2</v>
      </c>
      <c r="F14" s="102">
        <f>TRUNC((E14*D14),2)</f>
        <v>169961.4</v>
      </c>
      <c r="G14" s="146">
        <f>BDI_Materiais!$H$27</f>
        <v>0.2026</v>
      </c>
      <c r="H14" s="102">
        <f>ROUND((E14*(1+G14)*D14),4)</f>
        <v>204395.5796</v>
      </c>
      <c r="I14" s="147">
        <f>H14/CAPA!$D$36</f>
        <v>3.8954508811756695E-2</v>
      </c>
      <c r="J14" s="147">
        <f t="shared" si="0"/>
        <v>0.19332684708946882</v>
      </c>
      <c r="K14" s="348"/>
    </row>
    <row r="15" spans="1:27" ht="30" x14ac:dyDescent="0.25">
      <c r="A15" s="347">
        <v>92270</v>
      </c>
      <c r="B15" s="99" t="s">
        <v>15338</v>
      </c>
      <c r="C15" s="100" t="s">
        <v>4</v>
      </c>
      <c r="D15" s="145">
        <v>867.11</v>
      </c>
      <c r="E15" s="102">
        <f>VLOOKUP(A15,'COMP ANL'!A:I,9,0)</f>
        <v>179.17000000000002</v>
      </c>
      <c r="F15" s="102">
        <f>TRUNC((E15*D15),2)</f>
        <v>155360.09</v>
      </c>
      <c r="G15" s="146">
        <f>BDI_Materiais!$H$27</f>
        <v>0.2026</v>
      </c>
      <c r="H15" s="102">
        <f>ROUND((E15*(1+G15)*D15),4)</f>
        <v>186836.05470000001</v>
      </c>
      <c r="I15" s="147">
        <f>H15/CAPA!$D$36</f>
        <v>3.5607945892999177E-2</v>
      </c>
      <c r="J15" s="147">
        <f t="shared" si="0"/>
        <v>0.22893479298246799</v>
      </c>
      <c r="K15" s="348"/>
    </row>
    <row r="16" spans="1:27" ht="45" x14ac:dyDescent="0.25">
      <c r="A16" s="347">
        <v>92263</v>
      </c>
      <c r="B16" s="99" t="s">
        <v>15439</v>
      </c>
      <c r="C16" s="100" t="s">
        <v>4</v>
      </c>
      <c r="D16" s="145">
        <v>945.65000000000009</v>
      </c>
      <c r="E16" s="102">
        <f>VLOOKUP(A16,'COMP ANL'!A:I,9,0)</f>
        <v>161.93</v>
      </c>
      <c r="F16" s="102">
        <f>TRUNC((E16*D16),2)</f>
        <v>153129.1</v>
      </c>
      <c r="G16" s="146">
        <f>BDI_Materiais!$H$27</f>
        <v>0.2026</v>
      </c>
      <c r="H16" s="102">
        <f>ROUND((E16*(1+G16)*D16),4)</f>
        <v>184153.06109999999</v>
      </c>
      <c r="I16" s="147">
        <f>H16/CAPA!$D$36</f>
        <v>3.5096610481354651E-2</v>
      </c>
      <c r="J16" s="147">
        <f t="shared" si="0"/>
        <v>0.26403140346382264</v>
      </c>
      <c r="K16" s="348"/>
    </row>
    <row r="17" spans="1:11" ht="30" x14ac:dyDescent="0.25">
      <c r="A17" s="347">
        <v>92265</v>
      </c>
      <c r="B17" s="99" t="s">
        <v>15446</v>
      </c>
      <c r="C17" s="100" t="s">
        <v>4</v>
      </c>
      <c r="D17" s="145">
        <v>1258.7900000000002</v>
      </c>
      <c r="E17" s="102">
        <f>VLOOKUP(A17,'COMP ANL'!A:I,9,0)</f>
        <v>118.63</v>
      </c>
      <c r="F17" s="102">
        <f>TRUNC((E17*D17),2)</f>
        <v>149330.25</v>
      </c>
      <c r="G17" s="146">
        <f>BDI_Materiais!$H$27</f>
        <v>0.2026</v>
      </c>
      <c r="H17" s="102">
        <f>ROUND((E17*(1+G17)*D17),4)</f>
        <v>179584.56789999999</v>
      </c>
      <c r="I17" s="147">
        <f>H17/CAPA!$D$36</f>
        <v>3.4225929183040259E-2</v>
      </c>
      <c r="J17" s="147">
        <f t="shared" si="0"/>
        <v>0.29825733264686288</v>
      </c>
      <c r="K17" s="348"/>
    </row>
    <row r="18" spans="1:11" ht="75" x14ac:dyDescent="0.25">
      <c r="A18" s="347">
        <v>89977</v>
      </c>
      <c r="B18" s="99" t="s">
        <v>5011</v>
      </c>
      <c r="C18" s="100" t="s">
        <v>4</v>
      </c>
      <c r="D18" s="145">
        <v>912</v>
      </c>
      <c r="E18" s="102">
        <f>VLOOKUP(A18,'COMP ANL'!A:I,9,0)</f>
        <v>156.82</v>
      </c>
      <c r="F18" s="102">
        <f>TRUNC((E18*D18),2)</f>
        <v>143019.84</v>
      </c>
      <c r="G18" s="146">
        <f>BDI_Materiais!$H$27</f>
        <v>0.2026</v>
      </c>
      <c r="H18" s="102">
        <f>ROUND((E18*(1+G18)*D18),4)</f>
        <v>171995.65960000001</v>
      </c>
      <c r="I18" s="147">
        <f>H18/CAPA!$D$36</f>
        <v>3.2779605364186191E-2</v>
      </c>
      <c r="J18" s="147">
        <f t="shared" si="0"/>
        <v>0.33103693801104905</v>
      </c>
      <c r="K18" s="348"/>
    </row>
    <row r="19" spans="1:11" ht="75" x14ac:dyDescent="0.25">
      <c r="A19" s="349">
        <v>89043</v>
      </c>
      <c r="B19" s="104" t="s">
        <v>5009</v>
      </c>
      <c r="C19" s="105" t="s">
        <v>4</v>
      </c>
      <c r="D19" s="148">
        <v>1477.49</v>
      </c>
      <c r="E19" s="102">
        <f>VLOOKUP(A19,'COMP ANL'!A:I,9,0)</f>
        <v>84.41</v>
      </c>
      <c r="F19" s="102">
        <f>TRUNC((E19*D19),2)</f>
        <v>124714.93</v>
      </c>
      <c r="G19" s="146">
        <f>BDI_Materiais!$H$27</f>
        <v>0.2026</v>
      </c>
      <c r="H19" s="102">
        <f>ROUND((E19*(1+G19)*D19),4)</f>
        <v>149982.1759</v>
      </c>
      <c r="I19" s="147">
        <f>H19/CAPA!$D$36</f>
        <v>2.8584189560932134E-2</v>
      </c>
      <c r="J19" s="147">
        <f t="shared" si="0"/>
        <v>0.35962112757198117</v>
      </c>
      <c r="K19" s="348"/>
    </row>
    <row r="20" spans="1:11" ht="60" x14ac:dyDescent="0.25">
      <c r="A20" s="347">
        <v>89173</v>
      </c>
      <c r="B20" s="99" t="s">
        <v>287</v>
      </c>
      <c r="C20" s="100" t="s">
        <v>4</v>
      </c>
      <c r="D20" s="145">
        <v>3781.44</v>
      </c>
      <c r="E20" s="102">
        <f>VLOOKUP(A20,'COMP ANL'!A:I,9,0)</f>
        <v>32.75</v>
      </c>
      <c r="F20" s="102">
        <f>TRUNC((E20*D20),2)</f>
        <v>123842.16</v>
      </c>
      <c r="G20" s="146">
        <f>BDI_Materiais!$H$27</f>
        <v>0.2026</v>
      </c>
      <c r="H20" s="102">
        <f>ROUND((E20*(1+G20)*D20),4)</f>
        <v>148932.5816</v>
      </c>
      <c r="I20" s="147">
        <f>H20/CAPA!$D$36</f>
        <v>2.8384153774991296E-2</v>
      </c>
      <c r="J20" s="147">
        <f t="shared" si="0"/>
        <v>0.38800528134697249</v>
      </c>
      <c r="K20" s="348"/>
    </row>
    <row r="21" spans="1:11" ht="60" x14ac:dyDescent="0.25">
      <c r="A21" s="349">
        <v>87755</v>
      </c>
      <c r="B21" s="104" t="s">
        <v>283</v>
      </c>
      <c r="C21" s="105" t="s">
        <v>4</v>
      </c>
      <c r="D21" s="148">
        <v>2249.1799999999998</v>
      </c>
      <c r="E21" s="102">
        <f>VLOOKUP(A21,'COMP ANL'!A:I,9,0)</f>
        <v>41.23</v>
      </c>
      <c r="F21" s="102">
        <f>TRUNC((E21*D21),2)</f>
        <v>92733.69</v>
      </c>
      <c r="G21" s="146">
        <f>BDI_Materiais!$H$27</f>
        <v>0.2026</v>
      </c>
      <c r="H21" s="102">
        <f>ROUND((E21*(1+G21)*D21),4)</f>
        <v>111521.5373</v>
      </c>
      <c r="I21" s="147">
        <f>H21/CAPA!$D$36</f>
        <v>2.1254210663240309E-2</v>
      </c>
      <c r="J21" s="147">
        <f t="shared" si="0"/>
        <v>0.40925949201021278</v>
      </c>
      <c r="K21" s="348"/>
    </row>
    <row r="22" spans="1:11" ht="60" x14ac:dyDescent="0.25">
      <c r="A22" s="347">
        <v>100757</v>
      </c>
      <c r="B22" s="99" t="s">
        <v>15585</v>
      </c>
      <c r="C22" s="100" t="s">
        <v>4</v>
      </c>
      <c r="D22" s="145">
        <v>1872.89</v>
      </c>
      <c r="E22" s="102">
        <f>VLOOKUP(A22,'COMP ANL'!A:I,9,0)</f>
        <v>41.260000000000005</v>
      </c>
      <c r="F22" s="102">
        <f>TRUNC((E22*D22),2)</f>
        <v>77275.44</v>
      </c>
      <c r="G22" s="146">
        <f>BDI_Materiais!$H$27</f>
        <v>0.2026</v>
      </c>
      <c r="H22" s="102">
        <f>ROUND((E22*(1+G22)*D22),4)</f>
        <v>92931.445800000001</v>
      </c>
      <c r="I22" s="147">
        <f>H22/CAPA!$D$36</f>
        <v>1.7711238332012293E-2</v>
      </c>
      <c r="J22" s="147">
        <f t="shared" si="0"/>
        <v>0.42697073034222505</v>
      </c>
      <c r="K22" s="348"/>
    </row>
    <row r="23" spans="1:11" x14ac:dyDescent="0.25">
      <c r="A23" s="358" t="s">
        <v>14567</v>
      </c>
      <c r="B23" s="358" t="s">
        <v>16256</v>
      </c>
      <c r="C23" s="358" t="s">
        <v>8</v>
      </c>
      <c r="D23" s="358">
        <v>338</v>
      </c>
      <c r="E23" s="102">
        <f>VLOOKUP(A23,'COMP ANL'!A:I,9,0)</f>
        <v>215.86999999999998</v>
      </c>
      <c r="F23" s="102">
        <f>TRUNC((E23*D23),2)</f>
        <v>72964.06</v>
      </c>
      <c r="G23" s="146">
        <f>BDI_Materiais!$H$27</f>
        <v>0.2026</v>
      </c>
      <c r="H23" s="102">
        <f>ROUND((E23*(1+G23)*D23),4)</f>
        <v>87746.578599999993</v>
      </c>
      <c r="I23" s="147">
        <f>H23/CAPA!$D$36</f>
        <v>1.6723086066559933E-2</v>
      </c>
      <c r="J23" s="147">
        <f t="shared" si="0"/>
        <v>0.44369381640878497</v>
      </c>
      <c r="K23" s="348"/>
    </row>
    <row r="24" spans="1:11" ht="30" x14ac:dyDescent="0.25">
      <c r="A24" s="349" t="s">
        <v>290</v>
      </c>
      <c r="B24" s="104" t="s">
        <v>15708</v>
      </c>
      <c r="C24" s="105" t="s">
        <v>4</v>
      </c>
      <c r="D24" s="148">
        <v>778</v>
      </c>
      <c r="E24" s="102">
        <f>VLOOKUP(A24,'COMP ANL'!A:I,9,0)</f>
        <v>90</v>
      </c>
      <c r="F24" s="102">
        <f>TRUNC((E24*D24),2)</f>
        <v>70020</v>
      </c>
      <c r="G24" s="146">
        <f>BDI_Materiais!$H$27</f>
        <v>0.2026</v>
      </c>
      <c r="H24" s="102">
        <f>ROUND((E24*(1+G24)*D24),4)</f>
        <v>84206.051999999996</v>
      </c>
      <c r="I24" s="147">
        <f>H24/CAPA!$D$36</f>
        <v>1.6048318662549209E-2</v>
      </c>
      <c r="J24" s="147">
        <f t="shared" si="0"/>
        <v>0.45974213507133416</v>
      </c>
      <c r="K24" s="348"/>
    </row>
    <row r="25" spans="1:11" ht="30" x14ac:dyDescent="0.25">
      <c r="A25" s="347">
        <v>98555</v>
      </c>
      <c r="B25" s="99" t="s">
        <v>196</v>
      </c>
      <c r="C25" s="100" t="s">
        <v>4</v>
      </c>
      <c r="D25" s="145">
        <v>2562.88</v>
      </c>
      <c r="E25" s="102">
        <f>VLOOKUP(A25,'COMP ANL'!A:I,9,0)</f>
        <v>25.72</v>
      </c>
      <c r="F25" s="102">
        <f>TRUNC((E25*D25),2)</f>
        <v>65917.27</v>
      </c>
      <c r="G25" s="146">
        <f>BDI_Materiais!$H$27</f>
        <v>0.2026</v>
      </c>
      <c r="H25" s="102">
        <f>ROUND((E25*(1+G25)*D25),4)</f>
        <v>79272.113200000007</v>
      </c>
      <c r="I25" s="147">
        <f>H25/CAPA!$D$36</f>
        <v>1.5107989312778536E-2</v>
      </c>
      <c r="J25" s="147">
        <f t="shared" si="0"/>
        <v>0.47485012438411267</v>
      </c>
      <c r="K25" s="348"/>
    </row>
    <row r="26" spans="1:11" ht="45" x14ac:dyDescent="0.25">
      <c r="A26" s="347">
        <v>94569</v>
      </c>
      <c r="B26" s="99" t="s">
        <v>262</v>
      </c>
      <c r="C26" s="100" t="s">
        <v>4</v>
      </c>
      <c r="D26" s="145">
        <v>119.7</v>
      </c>
      <c r="E26" s="102">
        <f>VLOOKUP(A26,'COMP ANL'!A:I,9,0)</f>
        <v>513.98</v>
      </c>
      <c r="F26" s="102">
        <f>TRUNC((E26*D26),2)</f>
        <v>61523.4</v>
      </c>
      <c r="G26" s="146">
        <f>BDI_Materiais!$H$27</f>
        <v>0.2026</v>
      </c>
      <c r="H26" s="102">
        <f>ROUND((E26*(1+G26)*D26),4)</f>
        <v>73988.0481</v>
      </c>
      <c r="I26" s="147">
        <f>H26/CAPA!$D$36</f>
        <v>1.4100931523648901E-2</v>
      </c>
      <c r="J26" s="147">
        <f t="shared" si="0"/>
        <v>0.48895105590776156</v>
      </c>
      <c r="K26" s="348"/>
    </row>
    <row r="27" spans="1:11" ht="45" x14ac:dyDescent="0.25">
      <c r="A27" s="347">
        <v>96557</v>
      </c>
      <c r="B27" s="99" t="s">
        <v>15331</v>
      </c>
      <c r="C27" s="100" t="s">
        <v>24</v>
      </c>
      <c r="D27" s="145">
        <v>139.55000000000001</v>
      </c>
      <c r="E27" s="102">
        <f>VLOOKUP(A27,'COMP ANL'!A:I,9,0)</f>
        <v>427.7</v>
      </c>
      <c r="F27" s="102">
        <f>TRUNC((E27*D27),2)</f>
        <v>59685.53</v>
      </c>
      <c r="G27" s="146">
        <f>BDI_Materiais!$H$27</f>
        <v>0.2026</v>
      </c>
      <c r="H27" s="102">
        <f>ROUND((E27*(1+G27)*D27),4)</f>
        <v>71777.824399999998</v>
      </c>
      <c r="I27" s="147">
        <f>H27/CAPA!$D$36</f>
        <v>1.3679698448226738E-2</v>
      </c>
      <c r="J27" s="147">
        <f t="shared" si="0"/>
        <v>0.50263075435598825</v>
      </c>
      <c r="K27" s="348"/>
    </row>
    <row r="28" spans="1:11" x14ac:dyDescent="0.25">
      <c r="A28" s="349" t="s">
        <v>161</v>
      </c>
      <c r="B28" s="104" t="s">
        <v>15442</v>
      </c>
      <c r="C28" s="105" t="s">
        <v>24</v>
      </c>
      <c r="D28" s="148">
        <v>183.25999999999996</v>
      </c>
      <c r="E28" s="102">
        <f>VLOOKUP(A28,'COMP ANL'!A:I,9,0)</f>
        <v>305.91000000000003</v>
      </c>
      <c r="F28" s="102">
        <f>TRUNC((E28*D28),2)</f>
        <v>56061.06</v>
      </c>
      <c r="G28" s="146">
        <f>BDI_Materiais!$H$27</f>
        <v>0.2026</v>
      </c>
      <c r="H28" s="102">
        <f>ROUND((E28*(1+G28)*D28),4)</f>
        <v>67419.038700000005</v>
      </c>
      <c r="I28" s="147">
        <f>H28/CAPA!$D$36</f>
        <v>1.2848984025285231E-2</v>
      </c>
      <c r="J28" s="147">
        <f t="shared" si="0"/>
        <v>0.51547973838127348</v>
      </c>
      <c r="K28" s="348"/>
    </row>
    <row r="29" spans="1:11" ht="30" x14ac:dyDescent="0.25">
      <c r="A29" s="347">
        <v>98557</v>
      </c>
      <c r="B29" s="99" t="s">
        <v>68</v>
      </c>
      <c r="C29" s="100" t="s">
        <v>4</v>
      </c>
      <c r="D29" s="145">
        <v>1524.3599999999997</v>
      </c>
      <c r="E29" s="102">
        <f>VLOOKUP(A29,'COMP ANL'!A:I,9,0)</f>
        <v>36.019999999999996</v>
      </c>
      <c r="F29" s="102">
        <f>TRUNC((E29*D29),2)</f>
        <v>54907.44</v>
      </c>
      <c r="G29" s="146">
        <f>BDI_Materiais!$H$27</f>
        <v>0.2026</v>
      </c>
      <c r="H29" s="102">
        <f>ROUND((E29*(1+G29)*D29),4)</f>
        <v>66031.695999999996</v>
      </c>
      <c r="I29" s="147">
        <f>H29/CAPA!$D$36</f>
        <v>1.2584578828568949E-2</v>
      </c>
      <c r="J29" s="147">
        <f t="shared" si="0"/>
        <v>0.52806431720984248</v>
      </c>
      <c r="K29" s="348"/>
    </row>
    <row r="30" spans="1:11" ht="60" x14ac:dyDescent="0.25">
      <c r="A30" s="347">
        <v>91926</v>
      </c>
      <c r="B30" s="99" t="s">
        <v>567</v>
      </c>
      <c r="C30" s="100" t="s">
        <v>51</v>
      </c>
      <c r="D30" s="145">
        <v>12289.6</v>
      </c>
      <c r="E30" s="102">
        <f>VLOOKUP(A30,'COMP ANL'!A:I,9,0)</f>
        <v>4.2600000000000007</v>
      </c>
      <c r="F30" s="102">
        <f>TRUNC((E30*D30),2)</f>
        <v>52353.69</v>
      </c>
      <c r="G30" s="146">
        <f>BDI_Materiais!$H$27</f>
        <v>0.2026</v>
      </c>
      <c r="H30" s="102">
        <f>ROUND((E30*(1+G30)*D30),4)</f>
        <v>62960.554799999998</v>
      </c>
      <c r="I30" s="147">
        <f>H30/CAPA!$D$36</f>
        <v>1.1999268729536118E-2</v>
      </c>
      <c r="J30" s="147">
        <f t="shared" si="0"/>
        <v>0.54006358593937864</v>
      </c>
      <c r="K30" s="348"/>
    </row>
    <row r="31" spans="1:11" ht="45" x14ac:dyDescent="0.25">
      <c r="A31" s="98">
        <v>92762</v>
      </c>
      <c r="B31" s="99" t="s">
        <v>2492</v>
      </c>
      <c r="C31" s="100" t="s">
        <v>55</v>
      </c>
      <c r="D31" s="145">
        <v>3312.6000000000004</v>
      </c>
      <c r="E31" s="102">
        <f>VLOOKUP(A31,'COMP ANL'!A:I,9,0)</f>
        <v>15.6</v>
      </c>
      <c r="F31" s="102">
        <f>TRUNC((E31*D31),2)</f>
        <v>51676.56</v>
      </c>
      <c r="G31" s="146">
        <f>BDI_Materiais!$H$27</f>
        <v>0.2026</v>
      </c>
      <c r="H31" s="102">
        <f>ROUND((E31*(1+G31)*D31),4)</f>
        <v>62146.231099999997</v>
      </c>
      <c r="I31" s="147">
        <f>H31/CAPA!$D$36</f>
        <v>1.1844071734525995E-2</v>
      </c>
      <c r="J31" s="147">
        <f t="shared" si="0"/>
        <v>0.55190765767390459</v>
      </c>
      <c r="K31" s="348"/>
    </row>
    <row r="32" spans="1:11" ht="45" x14ac:dyDescent="0.25">
      <c r="A32" s="349">
        <v>96531</v>
      </c>
      <c r="B32" s="104" t="s">
        <v>61</v>
      </c>
      <c r="C32" s="105" t="s">
        <v>4</v>
      </c>
      <c r="D32" s="148">
        <v>383.02999999999992</v>
      </c>
      <c r="E32" s="102">
        <f>VLOOKUP(A32,'COMP ANL'!A:I,9,0)</f>
        <v>130.02000000000001</v>
      </c>
      <c r="F32" s="102">
        <f>TRUNC((E32*D32),2)</f>
        <v>49801.56</v>
      </c>
      <c r="G32" s="146">
        <f>BDI_Materiais!$H$27</f>
        <v>0.2026</v>
      </c>
      <c r="H32" s="102">
        <f>ROUND((E32*(1+G32)*D32),4)</f>
        <v>59891.356800000001</v>
      </c>
      <c r="I32" s="147">
        <f>H32/CAPA!$D$36</f>
        <v>1.1414328973157814E-2</v>
      </c>
      <c r="J32" s="147">
        <f t="shared" si="0"/>
        <v>0.56332198664706246</v>
      </c>
      <c r="K32" s="348"/>
    </row>
    <row r="33" spans="1:11" ht="30" x14ac:dyDescent="0.25">
      <c r="A33" s="347">
        <v>95578</v>
      </c>
      <c r="B33" s="99" t="s">
        <v>2554</v>
      </c>
      <c r="C33" s="100" t="s">
        <v>55</v>
      </c>
      <c r="D33" s="145">
        <v>3768.45</v>
      </c>
      <c r="E33" s="102">
        <f>VLOOKUP(A33,'COMP ANL'!A:I,9,0)</f>
        <v>12.510000000000002</v>
      </c>
      <c r="F33" s="102">
        <f>TRUNC((E33*D33),2)</f>
        <v>47143.3</v>
      </c>
      <c r="G33" s="146">
        <f>BDI_Materiais!$H$27</f>
        <v>0.2026</v>
      </c>
      <c r="H33" s="102">
        <f>ROUND((E33*(1+G33)*D33),4)</f>
        <v>56694.544000000002</v>
      </c>
      <c r="I33" s="147">
        <f>H33/CAPA!$D$36</f>
        <v>1.0805067889181142E-2</v>
      </c>
      <c r="J33" s="147">
        <f t="shared" si="0"/>
        <v>0.57412705453624358</v>
      </c>
      <c r="K33" s="348"/>
    </row>
    <row r="34" spans="1:11" ht="45" x14ac:dyDescent="0.25">
      <c r="A34" s="347">
        <v>100702</v>
      </c>
      <c r="B34" s="99" t="s">
        <v>263</v>
      </c>
      <c r="C34" s="100" t="s">
        <v>4</v>
      </c>
      <c r="D34" s="145">
        <v>118.44</v>
      </c>
      <c r="E34" s="102">
        <f>VLOOKUP(A34,'COMP ANL'!A:I,9,0)</f>
        <v>387.96999999999997</v>
      </c>
      <c r="F34" s="102">
        <f>TRUNC((E34*D34),2)</f>
        <v>45951.16</v>
      </c>
      <c r="G34" s="146">
        <f>BDI_Materiais!$H$27</f>
        <v>0.2026</v>
      </c>
      <c r="H34" s="102">
        <f>ROUND((E34*(1+G34)*D34),4)</f>
        <v>55260.873200000002</v>
      </c>
      <c r="I34" s="147">
        <f>H34/CAPA!$D$36</f>
        <v>1.0531833302009285E-2</v>
      </c>
      <c r="J34" s="147">
        <f t="shared" si="0"/>
        <v>0.58465888783825282</v>
      </c>
      <c r="K34" s="348"/>
    </row>
    <row r="35" spans="1:11" ht="45" x14ac:dyDescent="0.25">
      <c r="A35" s="349" t="s">
        <v>307</v>
      </c>
      <c r="B35" s="104" t="s">
        <v>15749</v>
      </c>
      <c r="C35" s="105" t="s">
        <v>51</v>
      </c>
      <c r="D35" s="148">
        <v>46.75</v>
      </c>
      <c r="E35" s="102">
        <f>VLOOKUP(A35,'COMP ANL'!A:I,9,0)</f>
        <v>967.15000000000009</v>
      </c>
      <c r="F35" s="102">
        <f>TRUNC((E35*D35),2)</f>
        <v>45214.26</v>
      </c>
      <c r="G35" s="146">
        <f>BDI_Materiais!$H$27</f>
        <v>0.2026</v>
      </c>
      <c r="H35" s="102">
        <f>ROUND((E35*(1+G35)*D35),4)</f>
        <v>54374.672100000003</v>
      </c>
      <c r="I35" s="147">
        <f>H35/CAPA!$D$36</f>
        <v>1.0362937631043715E-2</v>
      </c>
      <c r="J35" s="147">
        <f t="shared" si="0"/>
        <v>0.59502182546929649</v>
      </c>
      <c r="K35" s="348"/>
    </row>
    <row r="36" spans="1:11" ht="60" x14ac:dyDescent="0.25">
      <c r="A36" s="349">
        <v>87275</v>
      </c>
      <c r="B36" s="104" t="s">
        <v>288</v>
      </c>
      <c r="C36" s="105" t="s">
        <v>4</v>
      </c>
      <c r="D36" s="148">
        <v>632.4</v>
      </c>
      <c r="E36" s="102">
        <f>VLOOKUP(A36,'COMP ANL'!A:I,9,0)</f>
        <v>64.540000000000006</v>
      </c>
      <c r="F36" s="102">
        <f>TRUNC((E36*D36),2)</f>
        <v>40815.089999999997</v>
      </c>
      <c r="G36" s="146">
        <f>BDI_Materiais!$H$27</f>
        <v>0.2026</v>
      </c>
      <c r="H36" s="102">
        <f>ROUND((E36*(1+G36)*D36),4)</f>
        <v>49084.234400000001</v>
      </c>
      <c r="I36" s="147">
        <f>H36/CAPA!$D$36</f>
        <v>9.3546653268871925E-3</v>
      </c>
      <c r="J36" s="147">
        <f t="shared" si="0"/>
        <v>0.60437649079618372</v>
      </c>
      <c r="K36" s="348"/>
    </row>
    <row r="37" spans="1:11" ht="30" x14ac:dyDescent="0.25">
      <c r="A37" s="349" t="s">
        <v>12121</v>
      </c>
      <c r="B37" s="104" t="s">
        <v>12122</v>
      </c>
      <c r="C37" s="105" t="s">
        <v>51</v>
      </c>
      <c r="D37" s="148">
        <v>369</v>
      </c>
      <c r="E37" s="102">
        <f>VLOOKUP(A37,'COMP ANL'!A:I,9,0)</f>
        <v>110.27000000000001</v>
      </c>
      <c r="F37" s="102">
        <f>TRUNC((E37*D37),2)</f>
        <v>40689.629999999997</v>
      </c>
      <c r="G37" s="146">
        <f>BDI_Materiais!$H$27</f>
        <v>0.2026</v>
      </c>
      <c r="H37" s="102">
        <f>ROUND((E37*(1+G37)*D37),4)</f>
        <v>48933.349000000002</v>
      </c>
      <c r="I37" s="147">
        <f>H37/CAPA!$D$36</f>
        <v>9.3259089973453894E-3</v>
      </c>
      <c r="J37" s="147">
        <f t="shared" si="0"/>
        <v>0.61370239979352914</v>
      </c>
      <c r="K37" s="348"/>
    </row>
    <row r="38" spans="1:11" ht="60" x14ac:dyDescent="0.25">
      <c r="A38" s="98" t="s">
        <v>282</v>
      </c>
      <c r="B38" s="99" t="s">
        <v>15684</v>
      </c>
      <c r="C38" s="100" t="s">
        <v>4</v>
      </c>
      <c r="D38" s="145">
        <v>396</v>
      </c>
      <c r="E38" s="102">
        <f>VLOOKUP(A38,'COMP ANL'!A:I,9,0)</f>
        <v>102.34</v>
      </c>
      <c r="F38" s="102">
        <f>TRUNC((E38*D38),2)</f>
        <v>40526.639999999999</v>
      </c>
      <c r="G38" s="146">
        <f>BDI_Materiais!$H$27</f>
        <v>0.2026</v>
      </c>
      <c r="H38" s="102">
        <f>ROUND((E38*(1+G38)*D38),4)</f>
        <v>48737.337299999999</v>
      </c>
      <c r="I38" s="147">
        <f>H38/CAPA!$D$36</f>
        <v>9.2885523210914315E-3</v>
      </c>
      <c r="J38" s="147">
        <f t="shared" si="0"/>
        <v>0.62299095211462052</v>
      </c>
      <c r="K38" s="348"/>
    </row>
    <row r="39" spans="1:11" ht="30" x14ac:dyDescent="0.25">
      <c r="A39" s="347">
        <v>88489</v>
      </c>
      <c r="B39" s="99" t="s">
        <v>297</v>
      </c>
      <c r="C39" s="100" t="s">
        <v>4</v>
      </c>
      <c r="D39" s="145">
        <v>2737.58</v>
      </c>
      <c r="E39" s="102">
        <f>VLOOKUP(A39,'COMP ANL'!A:I,9,0)</f>
        <v>14.34</v>
      </c>
      <c r="F39" s="102">
        <f>TRUNC((E39*D39),2)</f>
        <v>39256.89</v>
      </c>
      <c r="G39" s="146">
        <f>BDI_Materiais!$H$27</f>
        <v>0.2026</v>
      </c>
      <c r="H39" s="102">
        <f>ROUND((E39*(1+G39)*D39),4)</f>
        <v>47210.344599999997</v>
      </c>
      <c r="I39" s="147">
        <f>H39/CAPA!$D$36</f>
        <v>8.9975320812993257E-3</v>
      </c>
      <c r="J39" s="147">
        <f t="shared" si="0"/>
        <v>0.6319884841959198</v>
      </c>
      <c r="K39" s="348"/>
    </row>
    <row r="40" spans="1:11" ht="45" x14ac:dyDescent="0.25">
      <c r="A40" s="347">
        <v>88497</v>
      </c>
      <c r="B40" s="99" t="s">
        <v>295</v>
      </c>
      <c r="C40" s="100" t="s">
        <v>4</v>
      </c>
      <c r="D40" s="145">
        <v>2737.58</v>
      </c>
      <c r="E40" s="102">
        <f>VLOOKUP(A40,'COMP ANL'!A:I,9,0)</f>
        <v>14.33</v>
      </c>
      <c r="F40" s="102">
        <f>TRUNC((E40*D40),2)</f>
        <v>39229.519999999997</v>
      </c>
      <c r="G40" s="146">
        <f>BDI_Materiais!$H$27</f>
        <v>0.2026</v>
      </c>
      <c r="H40" s="102">
        <f>ROUND((E40*(1+G40)*D40),4)</f>
        <v>47177.422400000003</v>
      </c>
      <c r="I40" s="147">
        <f>H40/CAPA!$D$36</f>
        <v>8.9912576396870766E-3</v>
      </c>
      <c r="J40" s="147">
        <f t="shared" si="0"/>
        <v>0.64097974183560691</v>
      </c>
      <c r="K40" s="348"/>
    </row>
    <row r="41" spans="1:11" ht="30" x14ac:dyDescent="0.25">
      <c r="A41" s="347">
        <v>100721</v>
      </c>
      <c r="B41" s="99" t="s">
        <v>15587</v>
      </c>
      <c r="C41" s="100" t="s">
        <v>4</v>
      </c>
      <c r="D41" s="145">
        <v>1872.89</v>
      </c>
      <c r="E41" s="102">
        <f>VLOOKUP(A41,'COMP ANL'!A:I,9,0)</f>
        <v>20.919999999999998</v>
      </c>
      <c r="F41" s="102">
        <f>TRUNC((E41*D41),2)</f>
        <v>39180.85</v>
      </c>
      <c r="G41" s="146">
        <f>BDI_Materiais!$H$27</f>
        <v>0.2026</v>
      </c>
      <c r="H41" s="102">
        <f>ROUND((E41*(1+G41)*D41),4)</f>
        <v>47118.900800000003</v>
      </c>
      <c r="I41" s="147">
        <f>H41/CAPA!$D$36</f>
        <v>8.9801043643210465E-3</v>
      </c>
      <c r="J41" s="147">
        <f t="shared" si="0"/>
        <v>0.64995984619992797</v>
      </c>
      <c r="K41" s="348"/>
    </row>
    <row r="42" spans="1:11" ht="60" x14ac:dyDescent="0.25">
      <c r="A42" s="349">
        <v>92759</v>
      </c>
      <c r="B42" s="104" t="s">
        <v>2489</v>
      </c>
      <c r="C42" s="105" t="s">
        <v>55</v>
      </c>
      <c r="D42" s="148">
        <v>1991.1999999999998</v>
      </c>
      <c r="E42" s="102">
        <f>VLOOKUP(A42,'COMP ANL'!A:I,9,0)</f>
        <v>18.179999999999996</v>
      </c>
      <c r="F42" s="102">
        <f>TRUNC((E42*D42),2)</f>
        <v>36200.01</v>
      </c>
      <c r="G42" s="146">
        <f>BDI_Materiais!$H$27</f>
        <v>0.2026</v>
      </c>
      <c r="H42" s="102">
        <f>ROUND((E42*(1+G42)*D42),4)</f>
        <v>43534.139199999998</v>
      </c>
      <c r="I42" s="147">
        <f>H42/CAPA!$D$36</f>
        <v>8.2969064810374336E-3</v>
      </c>
      <c r="J42" s="147">
        <f t="shared" si="0"/>
        <v>0.6582567526809654</v>
      </c>
      <c r="K42" s="348"/>
    </row>
    <row r="43" spans="1:11" ht="30" x14ac:dyDescent="0.25">
      <c r="A43" s="98">
        <v>95584</v>
      </c>
      <c r="B43" s="99" t="s">
        <v>2556</v>
      </c>
      <c r="C43" s="100" t="s">
        <v>55</v>
      </c>
      <c r="D43" s="145">
        <v>2041.56</v>
      </c>
      <c r="E43" s="102">
        <f>VLOOKUP(A43,'COMP ANL'!A:I,9,0)</f>
        <v>17.040000000000003</v>
      </c>
      <c r="F43" s="102">
        <f>TRUNC((E43*D43),2)</f>
        <v>34788.18</v>
      </c>
      <c r="G43" s="146">
        <f>BDI_Materiais!$H$27</f>
        <v>0.2026</v>
      </c>
      <c r="H43" s="102">
        <f>ROUND((E43*(1+G43)*D43),4)</f>
        <v>41836.268199999999</v>
      </c>
      <c r="I43" s="147">
        <f>H43/CAPA!$D$36</f>
        <v>7.9733195866429421E-3</v>
      </c>
      <c r="J43" s="147">
        <f t="shared" si="0"/>
        <v>0.66623007226760833</v>
      </c>
      <c r="K43" s="348"/>
    </row>
    <row r="44" spans="1:11" ht="30" x14ac:dyDescent="0.25">
      <c r="A44" s="349" t="s">
        <v>251</v>
      </c>
      <c r="B44" s="104" t="s">
        <v>15577</v>
      </c>
      <c r="C44" s="105" t="s">
        <v>55</v>
      </c>
      <c r="D44" s="148">
        <v>2380.96</v>
      </c>
      <c r="E44" s="102">
        <f>VLOOKUP(A44,'COMP ANL'!A:I,9,0)</f>
        <v>13.620000000000001</v>
      </c>
      <c r="F44" s="102">
        <f>TRUNC((E44*D44),2)</f>
        <v>32428.67</v>
      </c>
      <c r="G44" s="146">
        <f>BDI_Materiais!$H$27</f>
        <v>0.2026</v>
      </c>
      <c r="H44" s="102">
        <f>ROUND((E44*(1+G44)*D44),4)</f>
        <v>38998.724800000004</v>
      </c>
      <c r="I44" s="147">
        <f>H44/CAPA!$D$36</f>
        <v>7.43252946977565E-3</v>
      </c>
      <c r="J44" s="147">
        <f t="shared" si="0"/>
        <v>0.67366260173738401</v>
      </c>
      <c r="K44" s="348"/>
    </row>
    <row r="45" spans="1:11" ht="30" x14ac:dyDescent="0.25">
      <c r="A45" s="103">
        <v>96545</v>
      </c>
      <c r="B45" s="104" t="s">
        <v>2558</v>
      </c>
      <c r="C45" s="105" t="s">
        <v>55</v>
      </c>
      <c r="D45" s="148">
        <v>1620.8</v>
      </c>
      <c r="E45" s="102">
        <f>VLOOKUP(A45,'COMP ANL'!A:I,9,0)</f>
        <v>18.739999999999995</v>
      </c>
      <c r="F45" s="102">
        <f>TRUNC((E45*D45),2)</f>
        <v>30373.79</v>
      </c>
      <c r="G45" s="146">
        <f>BDI_Materiais!$H$27</f>
        <v>0.2026</v>
      </c>
      <c r="H45" s="102">
        <f>ROUND((E45*(1+G45)*D45),4)</f>
        <v>36527.522299999997</v>
      </c>
      <c r="I45" s="147">
        <f>H45/CAPA!$D$36</f>
        <v>6.9615580341395459E-3</v>
      </c>
      <c r="J45" s="147">
        <f t="shared" si="0"/>
        <v>0.68062415977152357</v>
      </c>
      <c r="K45" s="348"/>
    </row>
    <row r="46" spans="1:11" ht="30" x14ac:dyDescent="0.25">
      <c r="A46" s="357">
        <v>96973</v>
      </c>
      <c r="B46" s="357" t="s">
        <v>625</v>
      </c>
      <c r="C46" s="357" t="s">
        <v>51</v>
      </c>
      <c r="D46" s="357">
        <v>604.79999999999995</v>
      </c>
      <c r="E46" s="102">
        <f>VLOOKUP(A46,'COMP ANL'!A:I,9,0)</f>
        <v>48.96</v>
      </c>
      <c r="F46" s="102">
        <f>TRUNC((E46*D46),2)</f>
        <v>29611</v>
      </c>
      <c r="G46" s="146">
        <f>BDI_Materiais!$H$27</f>
        <v>0.2026</v>
      </c>
      <c r="H46" s="102">
        <f>ROUND((E46*(1+G46)*D46),4)</f>
        <v>35610.198199999999</v>
      </c>
      <c r="I46" s="147">
        <f>H46/CAPA!$D$36</f>
        <v>6.7867308201331692E-3</v>
      </c>
      <c r="J46" s="147">
        <f t="shared" si="0"/>
        <v>0.68741089059165672</v>
      </c>
      <c r="K46" s="348"/>
    </row>
    <row r="47" spans="1:11" x14ac:dyDescent="0.25">
      <c r="A47" s="349" t="s">
        <v>291</v>
      </c>
      <c r="B47" s="104" t="s">
        <v>15712</v>
      </c>
      <c r="C47" s="105" t="s">
        <v>4</v>
      </c>
      <c r="D47" s="148">
        <v>527</v>
      </c>
      <c r="E47" s="102">
        <f>VLOOKUP(A47,'COMP ANL'!A:I,9,0)</f>
        <v>55</v>
      </c>
      <c r="F47" s="102">
        <f>TRUNC((E47*D47),2)</f>
        <v>28985</v>
      </c>
      <c r="G47" s="146">
        <f>BDI_Materiais!$H$27</f>
        <v>0.2026</v>
      </c>
      <c r="H47" s="102">
        <f>ROUND((E47*(1+G47)*D47),4)</f>
        <v>34857.360999999997</v>
      </c>
      <c r="I47" s="147">
        <f>H47/CAPA!$D$36</f>
        <v>6.643252162724776E-3</v>
      </c>
      <c r="J47" s="147">
        <f t="shared" si="0"/>
        <v>0.69405414275438149</v>
      </c>
      <c r="K47" s="348"/>
    </row>
    <row r="48" spans="1:11" ht="45" x14ac:dyDescent="0.25">
      <c r="A48" s="349">
        <v>100622</v>
      </c>
      <c r="B48" s="104" t="s">
        <v>619</v>
      </c>
      <c r="C48" s="105" t="s">
        <v>8</v>
      </c>
      <c r="D48" s="148">
        <v>11</v>
      </c>
      <c r="E48" s="102">
        <f>VLOOKUP(A48,'COMP ANL'!A:I,9,0)</f>
        <v>2600.6799999999998</v>
      </c>
      <c r="F48" s="102">
        <f>TRUNC((E48*D48),2)</f>
        <v>28607.48</v>
      </c>
      <c r="G48" s="146">
        <f>BDI_Materiais!$H$27</f>
        <v>0.2026</v>
      </c>
      <c r="H48" s="102">
        <f>ROUND((E48*(1+G48)*D48),4)</f>
        <v>34403.3554</v>
      </c>
      <c r="I48" s="147">
        <f>H48/CAPA!$D$36</f>
        <v>6.556726000170785E-3</v>
      </c>
      <c r="J48" s="147">
        <f t="shared" si="0"/>
        <v>0.70061086875455225</v>
      </c>
      <c r="K48" s="348"/>
    </row>
    <row r="49" spans="1:11" x14ac:dyDescent="0.25">
      <c r="A49" s="103" t="s">
        <v>309</v>
      </c>
      <c r="B49" s="104" t="s">
        <v>15757</v>
      </c>
      <c r="C49" s="105" t="s">
        <v>4</v>
      </c>
      <c r="D49" s="148">
        <v>157</v>
      </c>
      <c r="E49" s="102">
        <f>VLOOKUP(A49,'COMP ANL'!A:I,9,0)</f>
        <v>170.43</v>
      </c>
      <c r="F49" s="102">
        <f>TRUNC((E49*D49),2)</f>
        <v>26757.51</v>
      </c>
      <c r="G49" s="146">
        <f>BDI_Materiais!$H$27</f>
        <v>0.2026</v>
      </c>
      <c r="H49" s="102">
        <f>ROUND((E49*(1+G49)*D49),4)</f>
        <v>32178.5815</v>
      </c>
      <c r="I49" s="147">
        <f>H49/CAPA!$D$36</f>
        <v>6.1327198907367222E-3</v>
      </c>
      <c r="J49" s="147">
        <f t="shared" si="0"/>
        <v>0.70674358864528897</v>
      </c>
      <c r="K49" s="348"/>
    </row>
    <row r="50" spans="1:11" ht="45" x14ac:dyDescent="0.25">
      <c r="A50" s="347">
        <v>91930</v>
      </c>
      <c r="B50" s="99" t="s">
        <v>569</v>
      </c>
      <c r="C50" s="100" t="s">
        <v>51</v>
      </c>
      <c r="D50" s="145">
        <v>2590.8000000000002</v>
      </c>
      <c r="E50" s="102">
        <f>VLOOKUP(A50,'COMP ANL'!A:I,9,0)</f>
        <v>9.6199999999999992</v>
      </c>
      <c r="F50" s="102">
        <f>TRUNC((E50*D50),2)</f>
        <v>24923.49</v>
      </c>
      <c r="G50" s="146">
        <f>BDI_Materiais!$H$27</f>
        <v>0.2026</v>
      </c>
      <c r="H50" s="102">
        <f>ROUND((E50*(1+G50)*D50),4)</f>
        <v>29972.996299999999</v>
      </c>
      <c r="I50" s="147">
        <f>H50/CAPA!$D$36</f>
        <v>5.7123708387825664E-3</v>
      </c>
      <c r="J50" s="147">
        <f t="shared" si="0"/>
        <v>0.71245595948407159</v>
      </c>
      <c r="K50" s="348"/>
    </row>
    <row r="51" spans="1:11" ht="45" x14ac:dyDescent="0.25">
      <c r="A51" s="347">
        <v>98679</v>
      </c>
      <c r="B51" s="99" t="s">
        <v>15667</v>
      </c>
      <c r="C51" s="100" t="s">
        <v>4</v>
      </c>
      <c r="D51" s="145">
        <v>796.32</v>
      </c>
      <c r="E51" s="102">
        <f>VLOOKUP(A51,'COMP ANL'!A:I,9,0)</f>
        <v>31.18</v>
      </c>
      <c r="F51" s="102">
        <f>TRUNC((E51*D51),2)</f>
        <v>24829.25</v>
      </c>
      <c r="G51" s="146">
        <f>BDI_Materiais!$H$27</f>
        <v>0.2026</v>
      </c>
      <c r="H51" s="102">
        <f>ROUND((E51*(1+G51)*D51),4)</f>
        <v>29859.665199999999</v>
      </c>
      <c r="I51" s="147">
        <f>H51/CAPA!$D$36</f>
        <v>5.6907717545839958E-3</v>
      </c>
      <c r="J51" s="147">
        <f t="shared" si="0"/>
        <v>0.71814673123865558</v>
      </c>
      <c r="K51" s="348"/>
    </row>
    <row r="52" spans="1:11" ht="45" x14ac:dyDescent="0.25">
      <c r="A52" s="98">
        <v>94990</v>
      </c>
      <c r="B52" s="99" t="s">
        <v>278</v>
      </c>
      <c r="C52" s="100" t="s">
        <v>24</v>
      </c>
      <c r="D52" s="145">
        <v>33.96</v>
      </c>
      <c r="E52" s="102">
        <f>VLOOKUP(A52,'COMP ANL'!A:I,9,0)</f>
        <v>721.94999999999993</v>
      </c>
      <c r="F52" s="102">
        <f>TRUNC((E52*D52),2)</f>
        <v>24517.42</v>
      </c>
      <c r="G52" s="146">
        <f>BDI_Materiais!$H$27</f>
        <v>0.2026</v>
      </c>
      <c r="H52" s="102">
        <f>ROUND((E52*(1+G52)*D52),4)</f>
        <v>29484.651699999999</v>
      </c>
      <c r="I52" s="147">
        <f>H52/CAPA!$D$36</f>
        <v>5.6193002153321859E-3</v>
      </c>
      <c r="J52" s="147">
        <f t="shared" si="0"/>
        <v>0.72376603145398777</v>
      </c>
      <c r="K52" s="348"/>
    </row>
    <row r="53" spans="1:11" ht="45" x14ac:dyDescent="0.25">
      <c r="A53" s="347" t="s">
        <v>501</v>
      </c>
      <c r="B53" s="99" t="s">
        <v>16030</v>
      </c>
      <c r="C53" s="100" t="s">
        <v>4</v>
      </c>
      <c r="D53" s="145">
        <v>123.4</v>
      </c>
      <c r="E53" s="102">
        <f>VLOOKUP(A53,'COMP ANL'!A:I,9,0)</f>
        <v>197.25</v>
      </c>
      <c r="F53" s="102">
        <f>TRUNC((E53*D53),2)</f>
        <v>24340.65</v>
      </c>
      <c r="G53" s="146">
        <f>BDI_Materiais!$H$27</f>
        <v>0.2026</v>
      </c>
      <c r="H53" s="102">
        <f>ROUND((E53*(1+G53)*D53),4)</f>
        <v>29272.065699999999</v>
      </c>
      <c r="I53" s="147">
        <f>H53/CAPA!$D$36</f>
        <v>5.5787847441734545E-3</v>
      </c>
      <c r="J53" s="147">
        <f t="shared" si="0"/>
        <v>0.72934481619816127</v>
      </c>
      <c r="K53" s="348"/>
    </row>
    <row r="54" spans="1:11" ht="30" x14ac:dyDescent="0.25">
      <c r="A54" s="349">
        <v>87257</v>
      </c>
      <c r="B54" s="104" t="s">
        <v>281</v>
      </c>
      <c r="C54" s="105" t="s">
        <v>4</v>
      </c>
      <c r="D54" s="148">
        <v>354</v>
      </c>
      <c r="E54" s="102">
        <f>VLOOKUP(A54,'COMP ANL'!A:I,9,0)</f>
        <v>67.22</v>
      </c>
      <c r="F54" s="102">
        <f>TRUNC((E54*D54),2)</f>
        <v>23795.88</v>
      </c>
      <c r="G54" s="146">
        <f>BDI_Materiais!$H$27</f>
        <v>0.2026</v>
      </c>
      <c r="H54" s="102">
        <f>ROUND((E54*(1+G54)*D54),4)</f>
        <v>28616.925299999999</v>
      </c>
      <c r="I54" s="147">
        <f>H54/CAPA!$D$36</f>
        <v>5.4539255249345577E-3</v>
      </c>
      <c r="J54" s="147">
        <f t="shared" si="0"/>
        <v>0.73479874172309578</v>
      </c>
      <c r="K54" s="348"/>
    </row>
    <row r="55" spans="1:11" ht="60" x14ac:dyDescent="0.25">
      <c r="A55" s="347">
        <v>92761</v>
      </c>
      <c r="B55" s="99" t="s">
        <v>2491</v>
      </c>
      <c r="C55" s="100" t="s">
        <v>55</v>
      </c>
      <c r="D55" s="145">
        <v>1327.4</v>
      </c>
      <c r="E55" s="102">
        <f>VLOOKUP(A55,'COMP ANL'!A:I,9,0)</f>
        <v>17.2</v>
      </c>
      <c r="F55" s="102">
        <f>TRUNC((E55*D55),2)</f>
        <v>22831.279999999999</v>
      </c>
      <c r="G55" s="146">
        <f>BDI_Materiais!$H$27</f>
        <v>0.2026</v>
      </c>
      <c r="H55" s="102">
        <f>ROUND((E55*(1+G55)*D55),4)</f>
        <v>27456.897300000001</v>
      </c>
      <c r="I55" s="147">
        <f>H55/CAPA!$D$36</f>
        <v>5.2328428526169004E-3</v>
      </c>
      <c r="J55" s="147">
        <f t="shared" si="0"/>
        <v>0.74003158457571272</v>
      </c>
      <c r="K55" s="348"/>
    </row>
    <row r="56" spans="1:11" ht="45" x14ac:dyDescent="0.25">
      <c r="A56" s="347">
        <v>92919</v>
      </c>
      <c r="B56" s="99" t="s">
        <v>2547</v>
      </c>
      <c r="C56" s="100" t="s">
        <v>55</v>
      </c>
      <c r="D56" s="145">
        <v>1376.1</v>
      </c>
      <c r="E56" s="102">
        <f>VLOOKUP(A56,'COMP ANL'!A:I,9,0)</f>
        <v>16.18</v>
      </c>
      <c r="F56" s="102">
        <f>TRUNC((E56*D56),2)</f>
        <v>22265.29</v>
      </c>
      <c r="G56" s="146">
        <f>BDI_Materiais!$H$27</f>
        <v>0.2026</v>
      </c>
      <c r="H56" s="102">
        <f>ROUND((E56*(1+G56)*D56),4)</f>
        <v>26776.2474</v>
      </c>
      <c r="I56" s="147">
        <f>H56/CAPA!$D$36</f>
        <v>5.1031219331177614E-3</v>
      </c>
      <c r="J56" s="147">
        <f t="shared" si="0"/>
        <v>0.74513470650883051</v>
      </c>
      <c r="K56" s="348"/>
    </row>
    <row r="57" spans="1:11" ht="30" x14ac:dyDescent="0.25">
      <c r="A57" s="349">
        <v>89714</v>
      </c>
      <c r="B57" s="104" t="s">
        <v>506</v>
      </c>
      <c r="C57" s="105" t="s">
        <v>51</v>
      </c>
      <c r="D57" s="148">
        <v>417</v>
      </c>
      <c r="E57" s="102">
        <f>VLOOKUP(A57,'COMP ANL'!A:I,9,0)</f>
        <v>52.800000000000004</v>
      </c>
      <c r="F57" s="102">
        <f>TRUNC((E57*D57),2)</f>
        <v>22017.599999999999</v>
      </c>
      <c r="G57" s="146">
        <f>BDI_Materiais!$H$27</f>
        <v>0.2026</v>
      </c>
      <c r="H57" s="102">
        <f>ROUND((E57*(1+G57)*D57),4)</f>
        <v>26478.3658</v>
      </c>
      <c r="I57" s="147">
        <f>H57/CAPA!$D$36</f>
        <v>5.0463504929781624E-3</v>
      </c>
      <c r="J57" s="147">
        <f t="shared" si="0"/>
        <v>0.7501810570018087</v>
      </c>
      <c r="K57" s="348"/>
    </row>
    <row r="58" spans="1:11" ht="45" x14ac:dyDescent="0.25">
      <c r="A58" s="103">
        <v>94231</v>
      </c>
      <c r="B58" s="104" t="s">
        <v>303</v>
      </c>
      <c r="C58" s="105" t="s">
        <v>51</v>
      </c>
      <c r="D58" s="148">
        <v>314.75</v>
      </c>
      <c r="E58" s="102">
        <f>VLOOKUP(A58,'COMP ANL'!A:I,9,0)</f>
        <v>69.86</v>
      </c>
      <c r="F58" s="102">
        <f>TRUNC((E58*D58),2)</f>
        <v>21988.43</v>
      </c>
      <c r="G58" s="146">
        <f>BDI_Materiais!$H$27</f>
        <v>0.2026</v>
      </c>
      <c r="H58" s="102">
        <f>ROUND((E58*(1+G58)*D58),4)</f>
        <v>26443.2919</v>
      </c>
      <c r="I58" s="147">
        <f>H58/CAPA!$D$36</f>
        <v>5.039665971966081E-3</v>
      </c>
      <c r="J58" s="147">
        <f t="shared" si="0"/>
        <v>0.75522072297377474</v>
      </c>
      <c r="K58" s="348"/>
    </row>
    <row r="59" spans="1:11" ht="30" x14ac:dyDescent="0.25">
      <c r="A59" s="103">
        <v>91932</v>
      </c>
      <c r="B59" s="104" t="s">
        <v>570</v>
      </c>
      <c r="C59" s="105" t="s">
        <v>51</v>
      </c>
      <c r="D59" s="148">
        <v>1286.3</v>
      </c>
      <c r="E59" s="102">
        <f>VLOOKUP(A59,'COMP ANL'!A:I,9,0)</f>
        <v>15.92</v>
      </c>
      <c r="F59" s="102">
        <f>TRUNC((E59*D59),2)</f>
        <v>20477.89</v>
      </c>
      <c r="G59" s="146">
        <f>BDI_Materiais!$H$27</f>
        <v>0.2026</v>
      </c>
      <c r="H59" s="102">
        <f>ROUND((E59*(1+G59)*D59),4)</f>
        <v>24626.717700000001</v>
      </c>
      <c r="I59" s="147">
        <f>H59/CAPA!$D$36</f>
        <v>4.6934561575484026E-3</v>
      </c>
      <c r="J59" s="147">
        <f t="shared" si="0"/>
        <v>0.75991417913132309</v>
      </c>
      <c r="K59" s="348"/>
    </row>
    <row r="60" spans="1:11" ht="45" x14ac:dyDescent="0.25">
      <c r="A60" s="347">
        <v>96977</v>
      </c>
      <c r="B60" s="99" t="s">
        <v>626</v>
      </c>
      <c r="C60" s="100" t="s">
        <v>51</v>
      </c>
      <c r="D60" s="145">
        <v>473.33</v>
      </c>
      <c r="E60" s="102">
        <f>VLOOKUP(A60,'COMP ANL'!A:I,9,0)</f>
        <v>42.55</v>
      </c>
      <c r="F60" s="102">
        <f>TRUNC((E60*D60),2)</f>
        <v>20140.189999999999</v>
      </c>
      <c r="G60" s="146">
        <f>BDI_Materiais!$H$27</f>
        <v>0.2026</v>
      </c>
      <c r="H60" s="102">
        <f>ROUND((E60*(1+G60)*D60),4)</f>
        <v>24220.594300000001</v>
      </c>
      <c r="I60" s="147">
        <f>H60/CAPA!$D$36</f>
        <v>4.6160555719050103E-3</v>
      </c>
      <c r="J60" s="147">
        <f t="shared" si="0"/>
        <v>0.76453023470322812</v>
      </c>
      <c r="K60" s="348"/>
    </row>
    <row r="61" spans="1:11" ht="45" x14ac:dyDescent="0.25">
      <c r="A61" s="347">
        <v>96544</v>
      </c>
      <c r="B61" s="99" t="s">
        <v>2557</v>
      </c>
      <c r="C61" s="100" t="s">
        <v>55</v>
      </c>
      <c r="D61" s="145">
        <v>1008.7</v>
      </c>
      <c r="E61" s="102">
        <f>VLOOKUP(A61,'COMP ANL'!A:I,9,0)</f>
        <v>19.809999999999999</v>
      </c>
      <c r="F61" s="102">
        <f>TRUNC((E61*D61),2)</f>
        <v>19982.34</v>
      </c>
      <c r="G61" s="146">
        <f>BDI_Materiais!$H$27</f>
        <v>0.2026</v>
      </c>
      <c r="H61" s="102">
        <f>ROUND((E61*(1+G61)*D61),4)</f>
        <v>24030.770499999999</v>
      </c>
      <c r="I61" s="147">
        <f>H61/CAPA!$D$36</f>
        <v>4.5798782098297047E-3</v>
      </c>
      <c r="J61" s="147">
        <f t="shared" si="0"/>
        <v>0.76911011291305786</v>
      </c>
      <c r="K61" s="348"/>
    </row>
    <row r="62" spans="1:11" ht="30" x14ac:dyDescent="0.25">
      <c r="A62" s="347" t="s">
        <v>289</v>
      </c>
      <c r="B62" s="99" t="s">
        <v>15702</v>
      </c>
      <c r="C62" s="100" t="s">
        <v>4</v>
      </c>
      <c r="D62" s="145">
        <v>376.48</v>
      </c>
      <c r="E62" s="102">
        <f>VLOOKUP(A62,'COMP ANL'!A:I,9,0)</f>
        <v>52.79</v>
      </c>
      <c r="F62" s="102">
        <f>TRUNC((E62*D62),2)</f>
        <v>19874.37</v>
      </c>
      <c r="G62" s="146">
        <f>BDI_Materiais!$H$27</f>
        <v>0.2026</v>
      </c>
      <c r="H62" s="102">
        <f>ROUND((E62*(1+G62)*D62),4)</f>
        <v>23900.928400000001</v>
      </c>
      <c r="I62" s="147">
        <f>H62/CAPA!$D$36</f>
        <v>4.5551323946878839E-3</v>
      </c>
      <c r="J62" s="147">
        <f t="shared" si="0"/>
        <v>0.77366524530774572</v>
      </c>
      <c r="K62" s="348"/>
    </row>
    <row r="63" spans="1:11" ht="45" x14ac:dyDescent="0.25">
      <c r="A63" s="347">
        <v>92990</v>
      </c>
      <c r="B63" s="99" t="s">
        <v>576</v>
      </c>
      <c r="C63" s="100" t="s">
        <v>51</v>
      </c>
      <c r="D63" s="145">
        <v>251</v>
      </c>
      <c r="E63" s="102">
        <f>VLOOKUP(A63,'COMP ANL'!A:I,9,0)</f>
        <v>79.009999999999991</v>
      </c>
      <c r="F63" s="102">
        <f>TRUNC((E63*D63),2)</f>
        <v>19831.509999999998</v>
      </c>
      <c r="G63" s="146">
        <f>BDI_Materiais!$H$27</f>
        <v>0.2026</v>
      </c>
      <c r="H63" s="102">
        <f>ROUND((E63*(1+G63)*D63),4)</f>
        <v>23849.373899999999</v>
      </c>
      <c r="I63" s="147">
        <f>H63/CAPA!$D$36</f>
        <v>4.5453069364834254E-3</v>
      </c>
      <c r="J63" s="147">
        <f t="shared" si="0"/>
        <v>0.77821055224422919</v>
      </c>
      <c r="K63" s="348"/>
    </row>
    <row r="64" spans="1:11" x14ac:dyDescent="0.25">
      <c r="A64" s="98" t="s">
        <v>306</v>
      </c>
      <c r="B64" s="99" t="s">
        <v>15747</v>
      </c>
      <c r="C64" s="100" t="s">
        <v>4</v>
      </c>
      <c r="D64" s="145">
        <v>66.709999999999994</v>
      </c>
      <c r="E64" s="102">
        <f>VLOOKUP(A64,'COMP ANL'!A:I,9,0)</f>
        <v>281.51000000000005</v>
      </c>
      <c r="F64" s="102">
        <f>TRUNC((E64*D64),2)</f>
        <v>18779.53</v>
      </c>
      <c r="G64" s="146">
        <f>BDI_Materiais!$H$27</f>
        <v>0.2026</v>
      </c>
      <c r="H64" s="102">
        <f>ROUND((E64*(1+G64)*D64),4)</f>
        <v>22584.265299999999</v>
      </c>
      <c r="I64" s="147">
        <f>H64/CAPA!$D$36</f>
        <v>4.3041975925192707E-3</v>
      </c>
      <c r="J64" s="147">
        <f t="shared" si="0"/>
        <v>0.78251474983674851</v>
      </c>
      <c r="K64" s="348"/>
    </row>
    <row r="65" spans="1:11" ht="30" x14ac:dyDescent="0.25">
      <c r="A65" s="103">
        <v>96546</v>
      </c>
      <c r="B65" s="104" t="s">
        <v>2559</v>
      </c>
      <c r="C65" s="105" t="s">
        <v>55</v>
      </c>
      <c r="D65" s="148">
        <v>1110.3999999999999</v>
      </c>
      <c r="E65" s="102">
        <f>VLOOKUP(A65,'COMP ANL'!A:I,9,0)</f>
        <v>16.819999999999997</v>
      </c>
      <c r="F65" s="102">
        <f>TRUNC((E65*D65),2)</f>
        <v>18676.919999999998</v>
      </c>
      <c r="G65" s="146">
        <f>BDI_Materiais!$H$27</f>
        <v>0.2026</v>
      </c>
      <c r="H65" s="102">
        <f>ROUND((E65*(1+G65)*D65),4)</f>
        <v>22460.873599999999</v>
      </c>
      <c r="I65" s="147">
        <f>H65/CAPA!$D$36</f>
        <v>4.2806811198325611E-3</v>
      </c>
      <c r="J65" s="147">
        <f t="shared" si="0"/>
        <v>0.78679543095658111</v>
      </c>
      <c r="K65" s="348"/>
    </row>
    <row r="66" spans="1:11" ht="75" x14ac:dyDescent="0.25">
      <c r="A66" s="349">
        <v>99837</v>
      </c>
      <c r="B66" s="104" t="s">
        <v>2302</v>
      </c>
      <c r="C66" s="105" t="s">
        <v>51</v>
      </c>
      <c r="D66" s="148">
        <v>26.4</v>
      </c>
      <c r="E66" s="102">
        <f>VLOOKUP(A66,'COMP ANL'!A:I,9,0)</f>
        <v>665.31</v>
      </c>
      <c r="F66" s="102">
        <f>TRUNC((E66*D66),2)</f>
        <v>17564.18</v>
      </c>
      <c r="G66" s="146">
        <f>BDI_Materiais!$H$27</f>
        <v>0.2026</v>
      </c>
      <c r="H66" s="102">
        <f>ROUND((E66*(1+G66)*D66),4)</f>
        <v>21122.687699999999</v>
      </c>
      <c r="I66" s="147">
        <f>H66/CAPA!$D$36</f>
        <v>4.0256444182789689E-3</v>
      </c>
      <c r="J66" s="147">
        <f t="shared" si="0"/>
        <v>0.79082107537486013</v>
      </c>
      <c r="K66" s="348"/>
    </row>
    <row r="67" spans="1:11" ht="45" x14ac:dyDescent="0.25">
      <c r="A67" s="349">
        <v>91931</v>
      </c>
      <c r="B67" s="104" t="s">
        <v>572</v>
      </c>
      <c r="C67" s="105" t="s">
        <v>51</v>
      </c>
      <c r="D67" s="148">
        <v>1542.1</v>
      </c>
      <c r="E67" s="102">
        <f>VLOOKUP(A67,'COMP ANL'!A:I,9,0)</f>
        <v>10.819999999999999</v>
      </c>
      <c r="F67" s="102">
        <f>TRUNC((E67*D67),2)</f>
        <v>16685.52</v>
      </c>
      <c r="G67" s="146">
        <f>BDI_Materiais!$H$27</f>
        <v>0.2026</v>
      </c>
      <c r="H67" s="102">
        <f>ROUND((E67*(1+G67)*D67),4)</f>
        <v>20066.0088</v>
      </c>
      <c r="I67" s="147">
        <f>H67/CAPA!$D$36</f>
        <v>3.8242584215670947E-3</v>
      </c>
      <c r="J67" s="147">
        <f t="shared" si="0"/>
        <v>0.79464533379642721</v>
      </c>
      <c r="K67" s="348"/>
    </row>
    <row r="68" spans="1:11" ht="45" x14ac:dyDescent="0.25">
      <c r="A68" s="103">
        <v>94227</v>
      </c>
      <c r="B68" s="104" t="s">
        <v>305</v>
      </c>
      <c r="C68" s="105" t="s">
        <v>51</v>
      </c>
      <c r="D68" s="148">
        <v>182.76</v>
      </c>
      <c r="E68" s="102">
        <f>VLOOKUP(A68,'COMP ANL'!A:I,9,0)</f>
        <v>89.009999999999991</v>
      </c>
      <c r="F68" s="102">
        <f>TRUNC((E68*D68),2)</f>
        <v>16267.46</v>
      </c>
      <c r="G68" s="146">
        <f>BDI_Materiais!$H$27</f>
        <v>0.2026</v>
      </c>
      <c r="H68" s="102">
        <f>ROUND((E68*(1+G68)*D68),4)</f>
        <v>19563.2565</v>
      </c>
      <c r="I68" s="147">
        <f>H68/CAPA!$D$36</f>
        <v>3.7284419223120343E-3</v>
      </c>
      <c r="J68" s="147">
        <f t="shared" si="0"/>
        <v>0.79837377571873924</v>
      </c>
      <c r="K68" s="348"/>
    </row>
    <row r="69" spans="1:11" ht="60" x14ac:dyDescent="0.25">
      <c r="A69" s="349">
        <v>92778</v>
      </c>
      <c r="B69" s="104" t="s">
        <v>2508</v>
      </c>
      <c r="C69" s="105" t="s">
        <v>55</v>
      </c>
      <c r="D69" s="148">
        <v>896.40000000000009</v>
      </c>
      <c r="E69" s="102">
        <f>VLOOKUP(A69,'COMP ANL'!A:I,9,0)</f>
        <v>16.749999999999996</v>
      </c>
      <c r="F69" s="102">
        <f>TRUNC((E69*D69),2)</f>
        <v>15014.7</v>
      </c>
      <c r="G69" s="146">
        <f>BDI_Materiais!$H$27</f>
        <v>0.2026</v>
      </c>
      <c r="H69" s="102">
        <f>ROUND((E69*(1+G69)*D69),4)</f>
        <v>18056.678199999998</v>
      </c>
      <c r="I69" s="147">
        <f>H69/CAPA!$D$36</f>
        <v>3.4413123386987134E-3</v>
      </c>
      <c r="J69" s="147">
        <f t="shared" si="0"/>
        <v>0.80181508805743795</v>
      </c>
      <c r="K69" s="348"/>
    </row>
    <row r="70" spans="1:11" ht="45" x14ac:dyDescent="0.25">
      <c r="A70" s="347">
        <v>92917</v>
      </c>
      <c r="B70" s="99" t="s">
        <v>2546</v>
      </c>
      <c r="C70" s="100" t="s">
        <v>55</v>
      </c>
      <c r="D70" s="145">
        <v>830.80000000000007</v>
      </c>
      <c r="E70" s="102">
        <f>VLOOKUP(A70,'COMP ANL'!A:I,9,0)</f>
        <v>17.959999999999997</v>
      </c>
      <c r="F70" s="102">
        <f>TRUNC((E70*D70),2)</f>
        <v>14921.16</v>
      </c>
      <c r="G70" s="146">
        <f>BDI_Materiais!$H$27</f>
        <v>0.2026</v>
      </c>
      <c r="H70" s="102">
        <f>ROUND((E70*(1+G70)*D70),4)</f>
        <v>17944.196599999999</v>
      </c>
      <c r="I70" s="147">
        <f>H70/CAPA!$D$36</f>
        <v>3.4198751555319573E-3</v>
      </c>
      <c r="J70" s="147">
        <f t="shared" si="0"/>
        <v>0.80523496321296995</v>
      </c>
      <c r="K70" s="348"/>
    </row>
    <row r="71" spans="1:11" ht="45" x14ac:dyDescent="0.25">
      <c r="A71" s="347">
        <v>97902</v>
      </c>
      <c r="B71" s="99" t="s">
        <v>16125</v>
      </c>
      <c r="C71" s="100" t="s">
        <v>8</v>
      </c>
      <c r="D71" s="145">
        <v>25</v>
      </c>
      <c r="E71" s="102">
        <f>VLOOKUP(A71,'COMP ANL'!A:I,9,0)</f>
        <v>592.5</v>
      </c>
      <c r="F71" s="102">
        <f>TRUNC((E71*D71),2)</f>
        <v>14812.5</v>
      </c>
      <c r="G71" s="146">
        <f>BDI_Materiais!$H$27</f>
        <v>0.2026</v>
      </c>
      <c r="H71" s="102">
        <f>ROUND((E71*(1+G71)*D71),4)</f>
        <v>17813.512500000001</v>
      </c>
      <c r="I71" s="147">
        <f>H71/CAPA!$D$36</f>
        <v>3.394968868737649E-3</v>
      </c>
      <c r="J71" s="147">
        <f t="shared" si="0"/>
        <v>0.80862993208170764</v>
      </c>
      <c r="K71" s="348"/>
    </row>
    <row r="72" spans="1:11" ht="45" x14ac:dyDescent="0.25">
      <c r="A72" s="347">
        <v>92788</v>
      </c>
      <c r="B72" s="99" t="s">
        <v>2518</v>
      </c>
      <c r="C72" s="100" t="s">
        <v>55</v>
      </c>
      <c r="D72" s="145">
        <v>1093.9000000000001</v>
      </c>
      <c r="E72" s="102">
        <f>VLOOKUP(A72,'COMP ANL'!A:I,9,0)</f>
        <v>13.350000000000001</v>
      </c>
      <c r="F72" s="102">
        <f>TRUNC((E72*D72),2)</f>
        <v>14603.56</v>
      </c>
      <c r="G72" s="146">
        <f>BDI_Materiais!$H$27</f>
        <v>0.2026</v>
      </c>
      <c r="H72" s="102">
        <f>ROUND((E72*(1+G72)*D72),4)</f>
        <v>17562.247299999999</v>
      </c>
      <c r="I72" s="147">
        <f>H72/CAPA!$D$36</f>
        <v>3.3470817643949683E-3</v>
      </c>
      <c r="J72" s="147">
        <f t="shared" si="0"/>
        <v>0.81197701384610266</v>
      </c>
      <c r="K72" s="348"/>
    </row>
    <row r="73" spans="1:11" ht="45" x14ac:dyDescent="0.25">
      <c r="A73" s="98">
        <v>87879</v>
      </c>
      <c r="B73" s="99" t="s">
        <v>286</v>
      </c>
      <c r="C73" s="100" t="s">
        <v>4</v>
      </c>
      <c r="D73" s="145">
        <v>3931.44</v>
      </c>
      <c r="E73" s="102">
        <f>VLOOKUP(A73,'COMP ANL'!A:I,9,0)</f>
        <v>3.67</v>
      </c>
      <c r="F73" s="102">
        <f>TRUNC((E73*D73),2)</f>
        <v>14428.38</v>
      </c>
      <c r="G73" s="146">
        <f>BDI_Materiais!$H$27</f>
        <v>0.2026</v>
      </c>
      <c r="H73" s="102">
        <f>ROUND((E73*(1+G73)*D73),4)</f>
        <v>17351.5756</v>
      </c>
      <c r="I73" s="147">
        <f>H73/CAPA!$D$36</f>
        <v>3.3069311280157572E-3</v>
      </c>
      <c r="J73" s="147">
        <f t="shared" si="0"/>
        <v>0.81528394497411838</v>
      </c>
      <c r="K73" s="348"/>
    </row>
    <row r="74" spans="1:11" ht="45" x14ac:dyDescent="0.25">
      <c r="A74" s="349">
        <v>95745</v>
      </c>
      <c r="B74" s="104" t="s">
        <v>16169</v>
      </c>
      <c r="C74" s="105" t="s">
        <v>51</v>
      </c>
      <c r="D74" s="148">
        <v>725.6</v>
      </c>
      <c r="E74" s="102">
        <f>VLOOKUP(A74,'COMP ANL'!A:I,9,0)</f>
        <v>19.350000000000001</v>
      </c>
      <c r="F74" s="102">
        <f>TRUNC((E74*D74),2)</f>
        <v>14040.36</v>
      </c>
      <c r="G74" s="146">
        <f>BDI_Materiais!$H$27</f>
        <v>0.2026</v>
      </c>
      <c r="H74" s="102">
        <f>ROUND((E74*(1+G74)*D74),4)</f>
        <v>16884.936900000001</v>
      </c>
      <c r="I74" s="147">
        <f>H74/CAPA!$D$36</f>
        <v>3.2179972998643354E-3</v>
      </c>
      <c r="J74" s="147">
        <f t="shared" si="0"/>
        <v>0.81850194227398276</v>
      </c>
      <c r="K74" s="348"/>
    </row>
    <row r="75" spans="1:11" ht="45" x14ac:dyDescent="0.25">
      <c r="A75" s="347">
        <v>92787</v>
      </c>
      <c r="B75" s="99" t="s">
        <v>2517</v>
      </c>
      <c r="C75" s="100" t="s">
        <v>55</v>
      </c>
      <c r="D75" s="145">
        <v>887.8</v>
      </c>
      <c r="E75" s="102">
        <f>VLOOKUP(A75,'COMP ANL'!A:I,9,0)</f>
        <v>15.73</v>
      </c>
      <c r="F75" s="102">
        <f>TRUNC((E75*D75),2)</f>
        <v>13965.09</v>
      </c>
      <c r="G75" s="146">
        <f>BDI_Materiais!$H$27</f>
        <v>0.2026</v>
      </c>
      <c r="H75" s="102">
        <f>ROUND((E75*(1+G75)*D75),4)</f>
        <v>16794.421999999999</v>
      </c>
      <c r="I75" s="147">
        <f>H75/CAPA!$D$36</f>
        <v>3.2007466162803479E-3</v>
      </c>
      <c r="J75" s="147">
        <f t="shared" si="0"/>
        <v>0.8217026888902631</v>
      </c>
      <c r="K75" s="348"/>
    </row>
    <row r="76" spans="1:11" ht="45" x14ac:dyDescent="0.25">
      <c r="A76" s="347">
        <v>88496</v>
      </c>
      <c r="B76" s="99" t="s">
        <v>294</v>
      </c>
      <c r="C76" s="100" t="s">
        <v>4</v>
      </c>
      <c r="D76" s="145">
        <v>527</v>
      </c>
      <c r="E76" s="102">
        <f>VLOOKUP(A76,'COMP ANL'!A:I,9,0)</f>
        <v>25.629999999999995</v>
      </c>
      <c r="F76" s="102">
        <f>TRUNC((E76*D76),2)</f>
        <v>13507.01</v>
      </c>
      <c r="G76" s="146">
        <f>BDI_Materiais!$H$27</f>
        <v>0.2026</v>
      </c>
      <c r="H76" s="102">
        <f>ROUND((E76*(1+G76)*D76),4)</f>
        <v>16243.530199999999</v>
      </c>
      <c r="I76" s="147">
        <f>H76/CAPA!$D$36</f>
        <v>3.095755502874564E-3</v>
      </c>
      <c r="J76" s="147">
        <f t="shared" si="0"/>
        <v>0.82479844439313765</v>
      </c>
      <c r="K76" s="348"/>
    </row>
    <row r="77" spans="1:11" ht="30" x14ac:dyDescent="0.25">
      <c r="A77" s="103">
        <v>92336</v>
      </c>
      <c r="B77" s="104" t="s">
        <v>16435</v>
      </c>
      <c r="C77" s="105" t="s">
        <v>51</v>
      </c>
      <c r="D77" s="148">
        <v>92.9</v>
      </c>
      <c r="E77" s="102">
        <f>VLOOKUP(A77,'COMP ANL'!A:I,9,0)</f>
        <v>144.11999999999998</v>
      </c>
      <c r="F77" s="102">
        <f>TRUNC((E77*D77),2)</f>
        <v>13388.74</v>
      </c>
      <c r="G77" s="146">
        <f>BDI_Materiais!$H$27</f>
        <v>0.2026</v>
      </c>
      <c r="H77" s="102">
        <f>ROUND((E77*(1+G77)*D77),4)</f>
        <v>16101.308300000001</v>
      </c>
      <c r="I77" s="147">
        <f>H77/CAPA!$D$36</f>
        <v>3.068650297039796E-3</v>
      </c>
      <c r="J77" s="147">
        <f t="shared" ref="J77:J140" si="1">I77+J76</f>
        <v>0.8278670946901775</v>
      </c>
      <c r="K77" s="348"/>
    </row>
    <row r="78" spans="1:11" ht="30" x14ac:dyDescent="0.25">
      <c r="A78" s="349">
        <v>96543</v>
      </c>
      <c r="B78" s="104" t="s">
        <v>2473</v>
      </c>
      <c r="C78" s="105" t="s">
        <v>55</v>
      </c>
      <c r="D78" s="148">
        <v>619.90000000000009</v>
      </c>
      <c r="E78" s="102">
        <f>VLOOKUP(A78,'COMP ANL'!A:I,9,0)</f>
        <v>20.819999999999997</v>
      </c>
      <c r="F78" s="102">
        <f>TRUNC((E78*D78),2)</f>
        <v>12906.31</v>
      </c>
      <c r="G78" s="146">
        <f>BDI_Materiais!$H$27</f>
        <v>0.2026</v>
      </c>
      <c r="H78" s="102">
        <f>ROUND((E78*(1+G78)*D78),4)</f>
        <v>15521.138000000001</v>
      </c>
      <c r="I78" s="147">
        <f>H78/CAPA!$D$36</f>
        <v>2.9580791726157847E-3</v>
      </c>
      <c r="J78" s="147">
        <f t="shared" si="1"/>
        <v>0.83082517386279331</v>
      </c>
      <c r="K78" s="348"/>
    </row>
    <row r="79" spans="1:11" ht="30" x14ac:dyDescent="0.25">
      <c r="A79" s="349">
        <v>96548</v>
      </c>
      <c r="B79" s="104" t="s">
        <v>2561</v>
      </c>
      <c r="C79" s="105" t="s">
        <v>55</v>
      </c>
      <c r="D79" s="148">
        <v>912.4</v>
      </c>
      <c r="E79" s="102">
        <f>VLOOKUP(A79,'COMP ANL'!A:I,9,0)</f>
        <v>13.589999999999998</v>
      </c>
      <c r="F79" s="102">
        <f>TRUNC((E79*D79),2)</f>
        <v>12399.51</v>
      </c>
      <c r="G79" s="146">
        <f>BDI_Materiais!$H$27</f>
        <v>0.2026</v>
      </c>
      <c r="H79" s="102">
        <f>ROUND((E79*(1+G79)*D79),4)</f>
        <v>14911.6579</v>
      </c>
      <c r="I79" s="147">
        <f>H79/CAPA!$D$36</f>
        <v>2.8419220718971525E-3</v>
      </c>
      <c r="J79" s="147">
        <f t="shared" si="1"/>
        <v>0.83366709593469046</v>
      </c>
      <c r="K79" s="348"/>
    </row>
    <row r="80" spans="1:11" ht="30" x14ac:dyDescent="0.25">
      <c r="A80" s="347">
        <v>89356</v>
      </c>
      <c r="B80" s="99" t="s">
        <v>362</v>
      </c>
      <c r="C80" s="100" t="s">
        <v>51</v>
      </c>
      <c r="D80" s="145">
        <v>622.4</v>
      </c>
      <c r="E80" s="102">
        <f>VLOOKUP(A80,'COMP ANL'!A:I,9,0)</f>
        <v>19.870000000000005</v>
      </c>
      <c r="F80" s="102">
        <f>TRUNC((E80*D80),2)</f>
        <v>12367.08</v>
      </c>
      <c r="G80" s="146">
        <f>BDI_Materiais!$H$27</f>
        <v>0.2026</v>
      </c>
      <c r="H80" s="102">
        <f>ROUND((E80*(1+G80)*D80),4)</f>
        <v>14872.66</v>
      </c>
      <c r="I80" s="147">
        <f>H80/CAPA!$D$36</f>
        <v>2.8344896996209861E-3</v>
      </c>
      <c r="J80" s="147">
        <f t="shared" si="1"/>
        <v>0.83650158563431143</v>
      </c>
      <c r="K80" s="348"/>
    </row>
    <row r="81" spans="1:11" ht="30" x14ac:dyDescent="0.25">
      <c r="A81" s="103" t="s">
        <v>304</v>
      </c>
      <c r="B81" s="104" t="s">
        <v>15740</v>
      </c>
      <c r="C81" s="105" t="s">
        <v>51</v>
      </c>
      <c r="D81" s="148">
        <v>266</v>
      </c>
      <c r="E81" s="102">
        <f>VLOOKUP(A81,'COMP ANL'!A:I,9,0)</f>
        <v>46.4</v>
      </c>
      <c r="F81" s="102">
        <f>TRUNC((E81*D81),2)</f>
        <v>12342.4</v>
      </c>
      <c r="G81" s="146">
        <f>BDI_Materiais!$H$27</f>
        <v>0.2026</v>
      </c>
      <c r="H81" s="102">
        <f>ROUND((E81*(1+G81)*D81),4)</f>
        <v>14842.9702</v>
      </c>
      <c r="I81" s="147">
        <f>H81/CAPA!$D$36</f>
        <v>2.8288313014404451E-3</v>
      </c>
      <c r="J81" s="147">
        <f t="shared" si="1"/>
        <v>0.83933041693575183</v>
      </c>
      <c r="K81" s="348"/>
    </row>
    <row r="82" spans="1:11" ht="45" x14ac:dyDescent="0.25">
      <c r="A82" s="347">
        <v>92922</v>
      </c>
      <c r="B82" s="99" t="s">
        <v>2549</v>
      </c>
      <c r="C82" s="100" t="s">
        <v>55</v>
      </c>
      <c r="D82" s="145">
        <v>838.1</v>
      </c>
      <c r="E82" s="102">
        <f>VLOOKUP(A82,'COMP ANL'!A:I,9,0)</f>
        <v>13.109999999999998</v>
      </c>
      <c r="F82" s="102">
        <f>TRUNC((E82*D82),2)</f>
        <v>10987.49</v>
      </c>
      <c r="G82" s="146">
        <f>BDI_Materiais!$H$27</f>
        <v>0.2026</v>
      </c>
      <c r="H82" s="102">
        <f>ROUND((E82*(1+G82)*D82),4)</f>
        <v>13213.556699999999</v>
      </c>
      <c r="I82" s="147">
        <f>H82/CAPA!$D$36</f>
        <v>2.5182913050865053E-3</v>
      </c>
      <c r="J82" s="147">
        <f t="shared" si="1"/>
        <v>0.84184870824083835</v>
      </c>
      <c r="K82" s="348"/>
    </row>
    <row r="83" spans="1:11" ht="45" x14ac:dyDescent="0.25">
      <c r="A83" s="347">
        <v>89578</v>
      </c>
      <c r="B83" s="99" t="s">
        <v>494</v>
      </c>
      <c r="C83" s="100" t="s">
        <v>51</v>
      </c>
      <c r="D83" s="145">
        <v>255.1</v>
      </c>
      <c r="E83" s="102">
        <f>VLOOKUP(A83,'COMP ANL'!A:I,9,0)</f>
        <v>41.04</v>
      </c>
      <c r="F83" s="102">
        <f>TRUNC((E83*D83),2)</f>
        <v>10469.299999999999</v>
      </c>
      <c r="G83" s="146">
        <f>BDI_Materiais!$H$27</f>
        <v>0.2026</v>
      </c>
      <c r="H83" s="102">
        <f>ROUND((E83*(1+G83)*D83),4)</f>
        <v>12590.385</v>
      </c>
      <c r="I83" s="147">
        <f>H83/CAPA!$D$36</f>
        <v>2.399524805701372E-3</v>
      </c>
      <c r="J83" s="147">
        <f t="shared" si="1"/>
        <v>0.84424823304653973</v>
      </c>
      <c r="K83" s="348"/>
    </row>
    <row r="84" spans="1:11" ht="60" x14ac:dyDescent="0.25">
      <c r="A84" s="98">
        <v>92775</v>
      </c>
      <c r="B84" s="99" t="s">
        <v>2505</v>
      </c>
      <c r="C84" s="100" t="s">
        <v>55</v>
      </c>
      <c r="D84" s="145">
        <v>495.3</v>
      </c>
      <c r="E84" s="102">
        <f>VLOOKUP(A84,'COMP ANL'!A:I,9,0)</f>
        <v>20.859999999999996</v>
      </c>
      <c r="F84" s="102">
        <f>TRUNC((E84*D84),2)</f>
        <v>10331.950000000001</v>
      </c>
      <c r="G84" s="146">
        <f>BDI_Materiais!$H$27</f>
        <v>0.2026</v>
      </c>
      <c r="H84" s="102">
        <f>ROUND((E84*(1+G84)*D84),4)</f>
        <v>12425.2127</v>
      </c>
      <c r="I84" s="147">
        <f>H84/CAPA!$D$36</f>
        <v>2.3680456228912555E-3</v>
      </c>
      <c r="J84" s="147">
        <f t="shared" si="1"/>
        <v>0.84661627866943101</v>
      </c>
      <c r="K84" s="348"/>
    </row>
    <row r="85" spans="1:11" ht="60" x14ac:dyDescent="0.25">
      <c r="A85" s="347">
        <v>92764</v>
      </c>
      <c r="B85" s="99" t="s">
        <v>2494</v>
      </c>
      <c r="C85" s="100" t="s">
        <v>55</v>
      </c>
      <c r="D85" s="145">
        <v>790.7</v>
      </c>
      <c r="E85" s="102">
        <f>VLOOKUP(A85,'COMP ANL'!A:I,9,0)</f>
        <v>12.819999999999999</v>
      </c>
      <c r="F85" s="102">
        <f>TRUNC((E85*D85),2)</f>
        <v>10136.77</v>
      </c>
      <c r="G85" s="146">
        <f>BDI_Materiais!$H$27</f>
        <v>0.2026</v>
      </c>
      <c r="H85" s="102">
        <f>ROUND((E85*(1+G85)*D85),4)</f>
        <v>12190.484399999999</v>
      </c>
      <c r="I85" s="147">
        <f>H85/CAPA!$D$36</f>
        <v>2.323310185615103E-3</v>
      </c>
      <c r="J85" s="147">
        <f t="shared" si="1"/>
        <v>0.84893958885504617</v>
      </c>
      <c r="K85" s="348"/>
    </row>
    <row r="86" spans="1:11" ht="30" x14ac:dyDescent="0.25">
      <c r="A86" s="103">
        <v>89712</v>
      </c>
      <c r="B86" s="104" t="s">
        <v>504</v>
      </c>
      <c r="C86" s="105" t="s">
        <v>51</v>
      </c>
      <c r="D86" s="148">
        <v>373.87</v>
      </c>
      <c r="E86" s="102">
        <f>VLOOKUP(A86,'COMP ANL'!A:I,9,0)</f>
        <v>26.950000000000003</v>
      </c>
      <c r="F86" s="102">
        <f>TRUNC((E86*D86),2)</f>
        <v>10075.790000000001</v>
      </c>
      <c r="G86" s="146">
        <f>BDI_Materiais!$H$27</f>
        <v>0.2026</v>
      </c>
      <c r="H86" s="102">
        <f>ROUND((E86*(1+G86)*D86),4)</f>
        <v>12117.152899999999</v>
      </c>
      <c r="I86" s="147">
        <f>H86/CAPA!$D$36</f>
        <v>2.3093343815956632E-3</v>
      </c>
      <c r="J86" s="147">
        <f t="shared" si="1"/>
        <v>0.85124892323664181</v>
      </c>
      <c r="K86" s="348"/>
    </row>
    <row r="87" spans="1:11" ht="45" x14ac:dyDescent="0.25">
      <c r="A87" s="347">
        <v>89044</v>
      </c>
      <c r="B87" s="99" t="s">
        <v>258</v>
      </c>
      <c r="C87" s="100" t="s">
        <v>4</v>
      </c>
      <c r="D87" s="145">
        <v>150</v>
      </c>
      <c r="E87" s="102">
        <f>VLOOKUP(A87,'COMP ANL'!A:I,9,0)</f>
        <v>66.12</v>
      </c>
      <c r="F87" s="102">
        <f>TRUNC((E87*D87),2)</f>
        <v>9918</v>
      </c>
      <c r="G87" s="146">
        <f>BDI_Materiais!$H$27</f>
        <v>0.2026</v>
      </c>
      <c r="H87" s="102">
        <f>ROUND((E87*(1+G87)*D87),4)</f>
        <v>11927.3868</v>
      </c>
      <c r="I87" s="147">
        <f>H87/CAPA!$D$36</f>
        <v>2.2731680162119835E-3</v>
      </c>
      <c r="J87" s="147">
        <f t="shared" si="1"/>
        <v>0.85352209125285383</v>
      </c>
      <c r="K87" s="348"/>
    </row>
    <row r="88" spans="1:11" ht="60" x14ac:dyDescent="0.25">
      <c r="A88" s="349">
        <v>98689</v>
      </c>
      <c r="B88" s="104" t="s">
        <v>15733</v>
      </c>
      <c r="C88" s="105" t="s">
        <v>51</v>
      </c>
      <c r="D88" s="148">
        <v>100.9</v>
      </c>
      <c r="E88" s="102">
        <f>VLOOKUP(A88,'COMP ANL'!A:I,9,0)</f>
        <v>97.72</v>
      </c>
      <c r="F88" s="102">
        <f>TRUNC((E88*D88),2)</f>
        <v>9859.94</v>
      </c>
      <c r="G88" s="146">
        <f>BDI_Materiais!$H$27</f>
        <v>0.2026</v>
      </c>
      <c r="H88" s="102">
        <f>ROUND((E88*(1+G88)*D88),4)</f>
        <v>11857.5735</v>
      </c>
      <c r="I88" s="147">
        <f>H88/CAPA!$D$36</f>
        <v>2.2598627245058226E-3</v>
      </c>
      <c r="J88" s="147">
        <f t="shared" si="1"/>
        <v>0.85578195397735968</v>
      </c>
      <c r="K88" s="348"/>
    </row>
    <row r="89" spans="1:11" ht="45" x14ac:dyDescent="0.25">
      <c r="A89" s="347">
        <v>87251</v>
      </c>
      <c r="B89" s="99" t="s">
        <v>280</v>
      </c>
      <c r="C89" s="100" t="s">
        <v>4</v>
      </c>
      <c r="D89" s="145">
        <v>258</v>
      </c>
      <c r="E89" s="102">
        <f>VLOOKUP(A89,'COMP ANL'!A:I,9,0)</f>
        <v>37.779999999999994</v>
      </c>
      <c r="F89" s="102">
        <f>TRUNC((E89*D89),2)</f>
        <v>9747.24</v>
      </c>
      <c r="G89" s="146">
        <f>BDI_Materiais!$H$27</f>
        <v>0.2026</v>
      </c>
      <c r="H89" s="102">
        <f>ROUND((E89*(1+G89)*D89),4)</f>
        <v>11722.0308</v>
      </c>
      <c r="I89" s="147">
        <f>H89/CAPA!$D$36</f>
        <v>2.234030466724846E-3</v>
      </c>
      <c r="J89" s="147">
        <f t="shared" si="1"/>
        <v>0.85801598444408456</v>
      </c>
      <c r="K89" s="348"/>
    </row>
    <row r="90" spans="1:11" ht="45" x14ac:dyDescent="0.25">
      <c r="A90" s="347">
        <v>96619</v>
      </c>
      <c r="B90" s="99" t="s">
        <v>59</v>
      </c>
      <c r="C90" s="100" t="s">
        <v>4</v>
      </c>
      <c r="D90" s="145">
        <v>334.96</v>
      </c>
      <c r="E90" s="102">
        <f>VLOOKUP(A90,'COMP ANL'!A:I,9,0)</f>
        <v>29.080000000000002</v>
      </c>
      <c r="F90" s="102">
        <f>TRUNC((E90*D90),2)</f>
        <v>9740.6299999999992</v>
      </c>
      <c r="G90" s="146">
        <f>BDI_Materiais!$H$27</f>
        <v>0.2026</v>
      </c>
      <c r="H90" s="102">
        <f>ROUND((E90*(1+G90)*D90),4)</f>
        <v>11714.0898</v>
      </c>
      <c r="I90" s="147">
        <f>H90/CAPA!$D$36</f>
        <v>2.2325170398930154E-3</v>
      </c>
      <c r="J90" s="147">
        <f t="shared" si="1"/>
        <v>0.86024850148397758</v>
      </c>
      <c r="K90" s="348"/>
    </row>
    <row r="91" spans="1:11" ht="30" x14ac:dyDescent="0.25">
      <c r="A91" s="349">
        <v>91341</v>
      </c>
      <c r="B91" s="104" t="s">
        <v>264</v>
      </c>
      <c r="C91" s="105" t="s">
        <v>4</v>
      </c>
      <c r="D91" s="148">
        <v>19.829999999999998</v>
      </c>
      <c r="E91" s="102">
        <f>VLOOKUP(A91,'COMP ANL'!A:I,9,0)</f>
        <v>489.64000000000004</v>
      </c>
      <c r="F91" s="102">
        <f>TRUNC((E91*D91),2)</f>
        <v>9709.56</v>
      </c>
      <c r="G91" s="146">
        <f>BDI_Materiais!$H$27</f>
        <v>0.2026</v>
      </c>
      <c r="H91" s="102">
        <f>ROUND((E91*(1+G91)*D91),4)</f>
        <v>11676.7183</v>
      </c>
      <c r="I91" s="147">
        <f>H91/CAPA!$D$36</f>
        <v>2.2253946332885894E-3</v>
      </c>
      <c r="J91" s="147">
        <f t="shared" si="1"/>
        <v>0.86247389611726621</v>
      </c>
      <c r="K91" s="348"/>
    </row>
    <row r="92" spans="1:11" ht="75" x14ac:dyDescent="0.25">
      <c r="A92" s="347">
        <v>90842</v>
      </c>
      <c r="B92" s="99" t="s">
        <v>267</v>
      </c>
      <c r="C92" s="100" t="s">
        <v>8</v>
      </c>
      <c r="D92" s="145">
        <v>10</v>
      </c>
      <c r="E92" s="102">
        <f>VLOOKUP(A92,'COMP ANL'!A:I,9,0)</f>
        <v>944.65</v>
      </c>
      <c r="F92" s="102">
        <f>TRUNC((E92*D92),2)</f>
        <v>9446.5</v>
      </c>
      <c r="G92" s="146">
        <f>BDI_Materiais!$H$27</f>
        <v>0.2026</v>
      </c>
      <c r="H92" s="102">
        <f>ROUND((E92*(1+G92)*D92),4)</f>
        <v>11360.3609</v>
      </c>
      <c r="I92" s="147">
        <f>H92/CAPA!$D$36</f>
        <v>2.1651020029387477E-3</v>
      </c>
      <c r="J92" s="147">
        <f t="shared" si="1"/>
        <v>0.86463899812020495</v>
      </c>
      <c r="K92" s="348"/>
    </row>
    <row r="93" spans="1:11" ht="30" x14ac:dyDescent="0.25">
      <c r="A93" s="103" t="s">
        <v>12126</v>
      </c>
      <c r="B93" s="104" t="s">
        <v>16193</v>
      </c>
      <c r="C93" s="105" t="s">
        <v>8</v>
      </c>
      <c r="D93" s="148">
        <v>1</v>
      </c>
      <c r="E93" s="102">
        <f>VLOOKUP(A93,'COMP ANL'!A:I,9,0)</f>
        <v>9440.2300000000014</v>
      </c>
      <c r="F93" s="102">
        <f>TRUNC((E93*D93),2)</f>
        <v>9440.23</v>
      </c>
      <c r="G93" s="146">
        <f>BDI_Materiais!$H$27</f>
        <v>0.2026</v>
      </c>
      <c r="H93" s="102">
        <f>ROUND((E93*(1+G93)*D93),4)</f>
        <v>11352.820599999999</v>
      </c>
      <c r="I93" s="147">
        <f>H93/CAPA!$D$36</f>
        <v>2.1636649430797814E-3</v>
      </c>
      <c r="J93" s="147">
        <f t="shared" si="1"/>
        <v>0.86680266306328468</v>
      </c>
      <c r="K93" s="348"/>
    </row>
    <row r="94" spans="1:11" x14ac:dyDescent="0.25">
      <c r="A94" s="349" t="s">
        <v>502</v>
      </c>
      <c r="B94" s="104" t="s">
        <v>16035</v>
      </c>
      <c r="C94" s="105" t="s">
        <v>8</v>
      </c>
      <c r="D94" s="148">
        <v>2</v>
      </c>
      <c r="E94" s="102">
        <f>VLOOKUP(A94,'COMP ANL'!A:I,9,0)</f>
        <v>4567.16</v>
      </c>
      <c r="F94" s="102">
        <f>TRUNC((E94*D94),2)</f>
        <v>9134.32</v>
      </c>
      <c r="G94" s="146">
        <f>BDI_Materiais!$H$27</f>
        <v>0.2026</v>
      </c>
      <c r="H94" s="102">
        <f>ROUND((E94*(1+G94)*D94),4)</f>
        <v>10984.933199999999</v>
      </c>
      <c r="I94" s="147">
        <f>H94/CAPA!$D$36</f>
        <v>2.0935515238312847E-3</v>
      </c>
      <c r="J94" s="147">
        <f t="shared" si="1"/>
        <v>0.86889621458711597</v>
      </c>
      <c r="K94" s="348"/>
    </row>
    <row r="95" spans="1:11" ht="45" x14ac:dyDescent="0.25">
      <c r="A95" s="98">
        <v>92785</v>
      </c>
      <c r="B95" s="99" t="s">
        <v>2515</v>
      </c>
      <c r="C95" s="100" t="s">
        <v>55</v>
      </c>
      <c r="D95" s="145">
        <v>498.49999999999994</v>
      </c>
      <c r="E95" s="102">
        <f>VLOOKUP(A95,'COMP ANL'!A:I,9,0)</f>
        <v>18.189999999999998</v>
      </c>
      <c r="F95" s="102">
        <f>TRUNC((E95*D95),2)</f>
        <v>9067.7099999999991</v>
      </c>
      <c r="G95" s="146">
        <f>BDI_Materiais!$H$27</f>
        <v>0.2026</v>
      </c>
      <c r="H95" s="102">
        <f>ROUND((E95*(1+G95)*D95),4)</f>
        <v>10904.8341</v>
      </c>
      <c r="I95" s="147">
        <f>H95/CAPA!$D$36</f>
        <v>2.0782859241403814E-3</v>
      </c>
      <c r="J95" s="147">
        <f t="shared" si="1"/>
        <v>0.87097450051125636</v>
      </c>
      <c r="K95" s="348"/>
    </row>
    <row r="96" spans="1:11" ht="30" x14ac:dyDescent="0.25">
      <c r="A96" s="103" t="s">
        <v>484</v>
      </c>
      <c r="B96" s="104" t="s">
        <v>15985</v>
      </c>
      <c r="C96" s="105" t="s">
        <v>8</v>
      </c>
      <c r="D96" s="148">
        <v>23</v>
      </c>
      <c r="E96" s="102">
        <f>VLOOKUP(A96,'COMP ANL'!A:I,9,0)</f>
        <v>394.03</v>
      </c>
      <c r="F96" s="102">
        <f>TRUNC((E96*D96),2)</f>
        <v>9062.69</v>
      </c>
      <c r="G96" s="146">
        <f>BDI_Materiais!$H$27</f>
        <v>0.2026</v>
      </c>
      <c r="H96" s="102">
        <f>ROUND((E96*(1+G96)*D96),4)</f>
        <v>10898.790999999999</v>
      </c>
      <c r="I96" s="147">
        <f>H96/CAPA!$D$36</f>
        <v>2.0771342065119425E-3</v>
      </c>
      <c r="J96" s="147">
        <f t="shared" si="1"/>
        <v>0.87305163471776825</v>
      </c>
      <c r="K96" s="348"/>
    </row>
    <row r="97" spans="1:11" ht="45" x14ac:dyDescent="0.25">
      <c r="A97" s="349">
        <v>84186</v>
      </c>
      <c r="B97" s="104" t="s">
        <v>15676</v>
      </c>
      <c r="C97" s="105" t="s">
        <v>4</v>
      </c>
      <c r="D97" s="148">
        <v>76.67</v>
      </c>
      <c r="E97" s="102">
        <f>VLOOKUP(A97,'COMP ANL'!A:I,9,0)</f>
        <v>116.57000000000001</v>
      </c>
      <c r="F97" s="102">
        <f>TRUNC((E97*D97),2)</f>
        <v>8937.42</v>
      </c>
      <c r="G97" s="146">
        <f>BDI_Materiais!$H$27</f>
        <v>0.2026</v>
      </c>
      <c r="H97" s="102">
        <f>ROUND((E97*(1+G97)*D97),4)</f>
        <v>10748.143599999999</v>
      </c>
      <c r="I97" s="147">
        <f>H97/CAPA!$D$36</f>
        <v>2.0484232359407949E-3</v>
      </c>
      <c r="J97" s="147">
        <f t="shared" si="1"/>
        <v>0.87510005795370904</v>
      </c>
      <c r="K97" s="348"/>
    </row>
    <row r="98" spans="1:11" x14ac:dyDescent="0.25">
      <c r="A98" s="103" t="s">
        <v>768</v>
      </c>
      <c r="B98" s="104" t="s">
        <v>16508</v>
      </c>
      <c r="C98" s="105" t="s">
        <v>8</v>
      </c>
      <c r="D98" s="148">
        <v>2</v>
      </c>
      <c r="E98" s="102">
        <f>VLOOKUP(A98,'COMP ANL'!A:I,9,0)</f>
        <v>4294.5</v>
      </c>
      <c r="F98" s="102">
        <f>TRUNC((E98*D98),2)</f>
        <v>8589</v>
      </c>
      <c r="G98" s="146">
        <f>BDI_Materiais!$H$27</f>
        <v>0.2026</v>
      </c>
      <c r="H98" s="102">
        <f>ROUND((E98*(1+G98)*D98),4)</f>
        <v>10329.1314</v>
      </c>
      <c r="I98" s="147">
        <f>H98/CAPA!$D$36</f>
        <v>1.968566252394104E-3</v>
      </c>
      <c r="J98" s="147">
        <f t="shared" si="1"/>
        <v>0.8770686242061031</v>
      </c>
      <c r="K98" s="348"/>
    </row>
    <row r="99" spans="1:11" ht="30" x14ac:dyDescent="0.25">
      <c r="A99" s="347">
        <v>88488</v>
      </c>
      <c r="B99" s="99" t="s">
        <v>296</v>
      </c>
      <c r="C99" s="100" t="s">
        <v>4</v>
      </c>
      <c r="D99" s="145">
        <v>527</v>
      </c>
      <c r="E99" s="102">
        <f>VLOOKUP(A99,'COMP ANL'!A:I,9,0)</f>
        <v>16.11</v>
      </c>
      <c r="F99" s="102">
        <f>TRUNC((E99*D99),2)</f>
        <v>8489.9699999999993</v>
      </c>
      <c r="G99" s="146">
        <f>BDI_Materiais!$H$27</f>
        <v>0.2026</v>
      </c>
      <c r="H99" s="102">
        <f>ROUND((E99*(1+G99)*D99),4)</f>
        <v>10210.037899999999</v>
      </c>
      <c r="I99" s="147">
        <f>H99/CAPA!$D$36</f>
        <v>1.9458689474707203E-3</v>
      </c>
      <c r="J99" s="147">
        <f t="shared" si="1"/>
        <v>0.87901449315357383</v>
      </c>
      <c r="K99" s="348"/>
    </row>
    <row r="100" spans="1:11" ht="30" x14ac:dyDescent="0.25">
      <c r="A100" s="349">
        <v>96547</v>
      </c>
      <c r="B100" s="104" t="s">
        <v>2560</v>
      </c>
      <c r="C100" s="105" t="s">
        <v>55</v>
      </c>
      <c r="D100" s="148">
        <v>593.70000000000005</v>
      </c>
      <c r="E100" s="102">
        <f>VLOOKUP(A100,'COMP ANL'!A:I,9,0)</f>
        <v>14.25</v>
      </c>
      <c r="F100" s="102">
        <f>TRUNC((E100*D100),2)</f>
        <v>8460.2199999999993</v>
      </c>
      <c r="G100" s="146">
        <f>BDI_Materiais!$H$27</f>
        <v>0.2026</v>
      </c>
      <c r="H100" s="102">
        <f>ROUND((E100*(1+G100)*D100),4)</f>
        <v>10174.266600000001</v>
      </c>
      <c r="I100" s="147">
        <f>H100/CAPA!$D$36</f>
        <v>1.9390515132395841E-3</v>
      </c>
      <c r="J100" s="147">
        <f t="shared" si="1"/>
        <v>0.88095354466681342</v>
      </c>
      <c r="K100" s="348"/>
    </row>
    <row r="101" spans="1:11" ht="30" x14ac:dyDescent="0.25">
      <c r="A101" s="347">
        <v>91860</v>
      </c>
      <c r="B101" s="99" t="s">
        <v>555</v>
      </c>
      <c r="C101" s="100" t="s">
        <v>51</v>
      </c>
      <c r="D101" s="145">
        <v>669.8</v>
      </c>
      <c r="E101" s="102">
        <f>VLOOKUP(A101,'COMP ANL'!A:I,9,0)</f>
        <v>12.22</v>
      </c>
      <c r="F101" s="102">
        <f>TRUNC((E101*D101),2)</f>
        <v>8184.95</v>
      </c>
      <c r="G101" s="146">
        <f>BDI_Materiais!$H$27</f>
        <v>0.2026</v>
      </c>
      <c r="H101" s="102">
        <f>ROUND((E101*(1+G101)*D101),4)</f>
        <v>9843.2281000000003</v>
      </c>
      <c r="I101" s="147">
        <f>H101/CAPA!$D$36</f>
        <v>1.8759609014439818E-3</v>
      </c>
      <c r="J101" s="147">
        <f t="shared" si="1"/>
        <v>0.88282950556825734</v>
      </c>
      <c r="K101" s="348"/>
    </row>
    <row r="102" spans="1:11" ht="45" x14ac:dyDescent="0.25">
      <c r="A102" s="349">
        <v>85005</v>
      </c>
      <c r="B102" s="104" t="s">
        <v>15654</v>
      </c>
      <c r="C102" s="105" t="s">
        <v>4</v>
      </c>
      <c r="D102" s="148">
        <v>23.5</v>
      </c>
      <c r="E102" s="102">
        <f>VLOOKUP(A102,'COMP ANL'!A:I,9,0)</f>
        <v>348.04</v>
      </c>
      <c r="F102" s="102">
        <f>TRUNC((E102*D102),2)</f>
        <v>8178.94</v>
      </c>
      <c r="G102" s="146">
        <f>BDI_Materiais!$H$27</f>
        <v>0.2026</v>
      </c>
      <c r="H102" s="102">
        <f>ROUND((E102*(1+G102)*D102),4)</f>
        <v>9835.9932000000008</v>
      </c>
      <c r="I102" s="147">
        <f>H102/CAPA!$D$36</f>
        <v>1.8745820459112267E-3</v>
      </c>
      <c r="J102" s="147">
        <f t="shared" si="1"/>
        <v>0.88470408761416852</v>
      </c>
      <c r="K102" s="348"/>
    </row>
    <row r="103" spans="1:11" ht="30" x14ac:dyDescent="0.25">
      <c r="A103" s="347">
        <v>89449</v>
      </c>
      <c r="B103" s="99" t="s">
        <v>366</v>
      </c>
      <c r="C103" s="100" t="s">
        <v>51</v>
      </c>
      <c r="D103" s="145">
        <v>469.71</v>
      </c>
      <c r="E103" s="102">
        <f>VLOOKUP(A103,'COMP ANL'!A:I,9,0)</f>
        <v>17.100000000000001</v>
      </c>
      <c r="F103" s="102">
        <f>TRUNC((E103*D103),2)</f>
        <v>8032.04</v>
      </c>
      <c r="G103" s="146">
        <f>BDI_Materiais!$H$27</f>
        <v>0.2026</v>
      </c>
      <c r="H103" s="102">
        <f>ROUND((E103*(1+G103)*D103),4)</f>
        <v>9659.3325000000004</v>
      </c>
      <c r="I103" s="147">
        <f>H103/CAPA!$D$36</f>
        <v>1.8409133589058198E-3</v>
      </c>
      <c r="J103" s="147">
        <f t="shared" si="1"/>
        <v>0.88654500097307432</v>
      </c>
      <c r="K103" s="348"/>
    </row>
    <row r="104" spans="1:11" ht="30" x14ac:dyDescent="0.25">
      <c r="A104" s="347">
        <v>92789</v>
      </c>
      <c r="B104" s="99" t="s">
        <v>2519</v>
      </c>
      <c r="C104" s="100" t="s">
        <v>55</v>
      </c>
      <c r="D104" s="145">
        <v>627</v>
      </c>
      <c r="E104" s="102">
        <f>VLOOKUP(A104,'COMP ANL'!A:I,9,0)</f>
        <v>12.81</v>
      </c>
      <c r="F104" s="102">
        <f>TRUNC((E104*D104),2)</f>
        <v>8031.87</v>
      </c>
      <c r="G104" s="146">
        <f>BDI_Materiais!$H$27</f>
        <v>0.2026</v>
      </c>
      <c r="H104" s="102">
        <f>ROUND((E104*(1+G104)*D104),4)</f>
        <v>9659.1268999999993</v>
      </c>
      <c r="I104" s="147">
        <f>H104/CAPA!$D$36</f>
        <v>1.8408741748538583E-3</v>
      </c>
      <c r="J104" s="147">
        <f t="shared" si="1"/>
        <v>0.88838587514792822</v>
      </c>
      <c r="K104" s="348"/>
    </row>
    <row r="105" spans="1:11" ht="45" x14ac:dyDescent="0.25">
      <c r="A105" s="347">
        <v>97668</v>
      </c>
      <c r="B105" s="99" t="s">
        <v>557</v>
      </c>
      <c r="C105" s="100" t="s">
        <v>51</v>
      </c>
      <c r="D105" s="145">
        <v>670.8</v>
      </c>
      <c r="E105" s="102">
        <f>VLOOKUP(A105,'COMP ANL'!A:I,9,0)</f>
        <v>11.940000000000001</v>
      </c>
      <c r="F105" s="102">
        <f>TRUNC((E105*D105),2)</f>
        <v>8009.35</v>
      </c>
      <c r="G105" s="146">
        <f>BDI_Materiais!$H$27</f>
        <v>0.2026</v>
      </c>
      <c r="H105" s="102">
        <f>ROUND((E105*(1+G105)*D105),4)</f>
        <v>9632.0467000000008</v>
      </c>
      <c r="I105" s="147">
        <f>H105/CAPA!$D$36</f>
        <v>1.8357131244456817E-3</v>
      </c>
      <c r="J105" s="147">
        <f t="shared" si="1"/>
        <v>0.89022158827237385</v>
      </c>
      <c r="K105" s="348"/>
    </row>
    <row r="106" spans="1:11" ht="45" x14ac:dyDescent="0.25">
      <c r="A106" s="349">
        <v>79627</v>
      </c>
      <c r="B106" s="104" t="s">
        <v>15602</v>
      </c>
      <c r="C106" s="105" t="s">
        <v>4</v>
      </c>
      <c r="D106" s="148">
        <v>10.08</v>
      </c>
      <c r="E106" s="102">
        <f>VLOOKUP(A106,'COMP ANL'!A:I,9,0)</f>
        <v>774.7</v>
      </c>
      <c r="F106" s="102">
        <f>TRUNC((E106*D106),2)</f>
        <v>7808.97</v>
      </c>
      <c r="G106" s="146">
        <f>BDI_Materiais!$H$27</f>
        <v>0.2026</v>
      </c>
      <c r="H106" s="102">
        <f>ROUND((E106*(1+G106)*D106),4)</f>
        <v>9391.0745000000006</v>
      </c>
      <c r="I106" s="147">
        <f>H106/CAPA!$D$36</f>
        <v>1.7897877002918984E-3</v>
      </c>
      <c r="J106" s="147">
        <f t="shared" si="1"/>
        <v>0.89201137597266578</v>
      </c>
      <c r="K106" s="348"/>
    </row>
    <row r="107" spans="1:11" ht="45" x14ac:dyDescent="0.25">
      <c r="A107" s="347">
        <v>92341</v>
      </c>
      <c r="B107" s="99" t="s">
        <v>15901</v>
      </c>
      <c r="C107" s="100" t="s">
        <v>51</v>
      </c>
      <c r="D107" s="145">
        <v>61</v>
      </c>
      <c r="E107" s="102">
        <f>VLOOKUP(A107,'COMP ANL'!A:I,9,0)</f>
        <v>125.76</v>
      </c>
      <c r="F107" s="102">
        <f>TRUNC((E107*D107),2)</f>
        <v>7671.36</v>
      </c>
      <c r="G107" s="146">
        <f>BDI_Materiais!$H$27</f>
        <v>0.2026</v>
      </c>
      <c r="H107" s="102">
        <f>ROUND((E107*(1+G107)*D107),4)</f>
        <v>9225.5774999999994</v>
      </c>
      <c r="I107" s="147">
        <f>H107/CAPA!$D$36</f>
        <v>1.7582466348861016E-3</v>
      </c>
      <c r="J107" s="147">
        <f t="shared" si="1"/>
        <v>0.89376962260755188</v>
      </c>
      <c r="K107" s="348"/>
    </row>
    <row r="108" spans="1:11" ht="45" x14ac:dyDescent="0.25">
      <c r="A108" s="349">
        <v>91005</v>
      </c>
      <c r="B108" s="104" t="s">
        <v>188</v>
      </c>
      <c r="C108" s="105" t="s">
        <v>4</v>
      </c>
      <c r="D108" s="148">
        <v>400.28</v>
      </c>
      <c r="E108" s="102">
        <f>VLOOKUP(A108,'COMP ANL'!A:I,9,0)</f>
        <v>18.309999999999995</v>
      </c>
      <c r="F108" s="102">
        <f>TRUNC((E108*D108),2)</f>
        <v>7329.12</v>
      </c>
      <c r="G108" s="146">
        <f>BDI_Materiais!$H$27</f>
        <v>0.2026</v>
      </c>
      <c r="H108" s="102">
        <f>ROUND((E108*(1+G108)*D108),4)</f>
        <v>8814.0079000000005</v>
      </c>
      <c r="I108" s="147">
        <f>H108/CAPA!$D$36</f>
        <v>1.6798080911503389E-3</v>
      </c>
      <c r="J108" s="147">
        <f t="shared" si="1"/>
        <v>0.8954494306987022</v>
      </c>
      <c r="K108" s="348"/>
    </row>
    <row r="109" spans="1:11" ht="30" x14ac:dyDescent="0.25">
      <c r="A109" s="349">
        <v>97994</v>
      </c>
      <c r="B109" s="104" t="s">
        <v>16138</v>
      </c>
      <c r="C109" s="105" t="s">
        <v>8</v>
      </c>
      <c r="D109" s="148">
        <v>3</v>
      </c>
      <c r="E109" s="102">
        <f>VLOOKUP(A109,'COMP ANL'!A:I,9,0)</f>
        <v>2426.2900000000004</v>
      </c>
      <c r="F109" s="102">
        <f>TRUNC((E109*D109),2)</f>
        <v>7278.87</v>
      </c>
      <c r="G109" s="146">
        <f>BDI_Materiais!$H$27</f>
        <v>0.2026</v>
      </c>
      <c r="H109" s="102">
        <f>ROUND((E109*(1+G109)*D109),4)</f>
        <v>8753.5691000000006</v>
      </c>
      <c r="I109" s="147">
        <f>H109/CAPA!$D$36</f>
        <v>1.6682894283114485E-3</v>
      </c>
      <c r="J109" s="147">
        <f t="shared" si="1"/>
        <v>0.89711772012701363</v>
      </c>
      <c r="K109" s="348"/>
    </row>
    <row r="110" spans="1:11" ht="60" x14ac:dyDescent="0.25">
      <c r="A110" s="349">
        <v>97886</v>
      </c>
      <c r="B110" s="104" t="s">
        <v>16191</v>
      </c>
      <c r="C110" s="105" t="s">
        <v>8</v>
      </c>
      <c r="D110" s="148">
        <v>42</v>
      </c>
      <c r="E110" s="102">
        <f>VLOOKUP(A110,'COMP ANL'!A:I,9,0)</f>
        <v>173.12</v>
      </c>
      <c r="F110" s="102">
        <f>TRUNC((E110*D110),2)</f>
        <v>7271.04</v>
      </c>
      <c r="G110" s="146">
        <f>BDI_Materiais!$H$27</f>
        <v>0.2026</v>
      </c>
      <c r="H110" s="102">
        <f>ROUND((E110*(1+G110)*D110),4)</f>
        <v>8744.1527000000006</v>
      </c>
      <c r="I110" s="147">
        <f>H110/CAPA!$D$36</f>
        <v>1.6664948139783358E-3</v>
      </c>
      <c r="J110" s="147">
        <f t="shared" si="1"/>
        <v>0.89878421494099192</v>
      </c>
      <c r="K110" s="348"/>
    </row>
    <row r="111" spans="1:11" ht="45" x14ac:dyDescent="0.25">
      <c r="A111" s="347">
        <v>92916</v>
      </c>
      <c r="B111" s="99" t="s">
        <v>2545</v>
      </c>
      <c r="C111" s="100" t="s">
        <v>55</v>
      </c>
      <c r="D111" s="145">
        <v>384.70000000000005</v>
      </c>
      <c r="E111" s="102">
        <f>VLOOKUP(A111,'COMP ANL'!A:I,9,0)</f>
        <v>18.84</v>
      </c>
      <c r="F111" s="102">
        <f>TRUNC((E111*D111),2)</f>
        <v>7247.74</v>
      </c>
      <c r="G111" s="146">
        <f>BDI_Materiais!$H$27</f>
        <v>0.2026</v>
      </c>
      <c r="H111" s="102">
        <f>ROUND((E111*(1+G111)*D111),4)</f>
        <v>8716.1417000000001</v>
      </c>
      <c r="I111" s="147">
        <f>H111/CAPA!$D$36</f>
        <v>1.6611563680664354E-3</v>
      </c>
      <c r="J111" s="147">
        <f t="shared" si="1"/>
        <v>0.90044537130905833</v>
      </c>
      <c r="K111" s="348"/>
    </row>
    <row r="112" spans="1:11" ht="45" x14ac:dyDescent="0.25">
      <c r="A112" s="347">
        <v>101657</v>
      </c>
      <c r="B112" s="99" t="s">
        <v>3157</v>
      </c>
      <c r="C112" s="100" t="s">
        <v>8</v>
      </c>
      <c r="D112" s="145">
        <v>11</v>
      </c>
      <c r="E112" s="102">
        <f>VLOOKUP(A112,'COMP ANL'!A:I,9,0)</f>
        <v>636.99</v>
      </c>
      <c r="F112" s="102">
        <f>TRUNC((E112*D112),2)</f>
        <v>7006.89</v>
      </c>
      <c r="G112" s="146">
        <f>BDI_Materiais!$H$27</f>
        <v>0.2026</v>
      </c>
      <c r="H112" s="102">
        <f>ROUND((E112*(1+G112)*D112),4)</f>
        <v>8426.4858999999997</v>
      </c>
      <c r="I112" s="147">
        <f>H112/CAPA!$D$36</f>
        <v>1.6059526330563245E-3</v>
      </c>
      <c r="J112" s="147">
        <f t="shared" si="1"/>
        <v>0.90205132394211462</v>
      </c>
      <c r="K112" s="348"/>
    </row>
    <row r="113" spans="1:11" ht="60" x14ac:dyDescent="0.25">
      <c r="A113" s="349">
        <v>91834</v>
      </c>
      <c r="B113" s="104" t="s">
        <v>551</v>
      </c>
      <c r="C113" s="105" t="s">
        <v>51</v>
      </c>
      <c r="D113" s="148">
        <v>787.8</v>
      </c>
      <c r="E113" s="102">
        <f>VLOOKUP(A113,'COMP ANL'!A:I,9,0)</f>
        <v>8.5400000000000009</v>
      </c>
      <c r="F113" s="102">
        <f>TRUNC((E113*D113),2)</f>
        <v>6727.81</v>
      </c>
      <c r="G113" s="146">
        <f>BDI_Materiais!$H$27</f>
        <v>0.2026</v>
      </c>
      <c r="H113" s="102">
        <f>ROUND((E113*(1+G113)*D113),4)</f>
        <v>8090.8666999999996</v>
      </c>
      <c r="I113" s="147">
        <f>H113/CAPA!$D$36</f>
        <v>1.5419890135427313E-3</v>
      </c>
      <c r="J113" s="147">
        <f t="shared" si="1"/>
        <v>0.90359331295565737</v>
      </c>
      <c r="K113" s="348"/>
    </row>
    <row r="114" spans="1:11" ht="45" x14ac:dyDescent="0.25">
      <c r="A114" s="347">
        <v>92763</v>
      </c>
      <c r="B114" s="99" t="s">
        <v>2493</v>
      </c>
      <c r="C114" s="100" t="s">
        <v>55</v>
      </c>
      <c r="D114" s="145">
        <v>500.09999999999997</v>
      </c>
      <c r="E114" s="102">
        <f>VLOOKUP(A114,'COMP ANL'!A:I,9,0)</f>
        <v>13.27</v>
      </c>
      <c r="F114" s="102">
        <f>TRUNC((E114*D114),2)</f>
        <v>6636.32</v>
      </c>
      <c r="G114" s="146">
        <f>BDI_Materiais!$H$27</f>
        <v>0.2026</v>
      </c>
      <c r="H114" s="102">
        <f>ROUND((E114*(1+G114)*D114),4)</f>
        <v>7980.8468999999996</v>
      </c>
      <c r="I114" s="147">
        <f>H114/CAPA!$D$36</f>
        <v>1.5210210098463945E-3</v>
      </c>
      <c r="J114" s="147">
        <f t="shared" si="1"/>
        <v>0.90511433396550378</v>
      </c>
      <c r="K114" s="348"/>
    </row>
    <row r="115" spans="1:11" ht="30" x14ac:dyDescent="0.25">
      <c r="A115" s="349" t="s">
        <v>14568</v>
      </c>
      <c r="B115" s="104" t="s">
        <v>16338</v>
      </c>
      <c r="C115" s="105" t="s">
        <v>51</v>
      </c>
      <c r="D115" s="148">
        <v>85</v>
      </c>
      <c r="E115" s="102">
        <f>VLOOKUP(A115,'COMP ANL'!A:I,9,0)</f>
        <v>74.259999999999991</v>
      </c>
      <c r="F115" s="102">
        <f>TRUNC((E115*D115),2)</f>
        <v>6312.1</v>
      </c>
      <c r="G115" s="146">
        <f>BDI_Materiais!$H$27</f>
        <v>0.2026</v>
      </c>
      <c r="H115" s="102">
        <f>ROUND((E115*(1+G115)*D115),4)</f>
        <v>7590.9314999999997</v>
      </c>
      <c r="I115" s="147">
        <f>H115/CAPA!$D$36</f>
        <v>1.4467094082214265E-3</v>
      </c>
      <c r="J115" s="147">
        <f t="shared" si="1"/>
        <v>0.90656104337372523</v>
      </c>
      <c r="K115" s="348"/>
    </row>
    <row r="116" spans="1:11" ht="45" x14ac:dyDescent="0.25">
      <c r="A116" s="349">
        <v>90822</v>
      </c>
      <c r="B116" s="104" t="s">
        <v>265</v>
      </c>
      <c r="C116" s="105" t="s">
        <v>8</v>
      </c>
      <c r="D116" s="148">
        <v>20</v>
      </c>
      <c r="E116" s="102">
        <f>VLOOKUP(A116,'COMP ANL'!A:I,9,0)</f>
        <v>310.89</v>
      </c>
      <c r="F116" s="102">
        <f>TRUNC((E116*D116),2)</f>
        <v>6217.8</v>
      </c>
      <c r="G116" s="146">
        <f>BDI_Materiais!$H$27</f>
        <v>0.2026</v>
      </c>
      <c r="H116" s="102">
        <f>ROUND((E116*(1+G116)*D116),4)</f>
        <v>7477.5263000000004</v>
      </c>
      <c r="I116" s="147">
        <f>H116/CAPA!$D$36</f>
        <v>1.4250962017551014E-3</v>
      </c>
      <c r="J116" s="147">
        <f t="shared" si="1"/>
        <v>0.90798613957548036</v>
      </c>
      <c r="K116" s="348"/>
    </row>
    <row r="117" spans="1:11" ht="60" x14ac:dyDescent="0.25">
      <c r="A117" s="347">
        <v>72118</v>
      </c>
      <c r="B117" s="99" t="s">
        <v>15650</v>
      </c>
      <c r="C117" s="100" t="s">
        <v>4</v>
      </c>
      <c r="D117" s="145">
        <v>41.55</v>
      </c>
      <c r="E117" s="102">
        <f>VLOOKUP(A117,'COMP ANL'!A:I,9,0)</f>
        <v>149.64000000000001</v>
      </c>
      <c r="F117" s="102">
        <f>TRUNC((E117*D117),2)</f>
        <v>6217.54</v>
      </c>
      <c r="G117" s="146">
        <f>BDI_Materiais!$H$27</f>
        <v>0.2026</v>
      </c>
      <c r="H117" s="102">
        <f>ROUND((E117*(1+G117)*D117),4)</f>
        <v>7477.2160000000003</v>
      </c>
      <c r="I117" s="147">
        <f>H117/CAPA!$D$36</f>
        <v>1.4250370635677297E-3</v>
      </c>
      <c r="J117" s="147">
        <f t="shared" si="1"/>
        <v>0.90941117663904814</v>
      </c>
      <c r="K117" s="348"/>
    </row>
    <row r="118" spans="1:11" ht="60" x14ac:dyDescent="0.25">
      <c r="A118" s="347">
        <v>92779</v>
      </c>
      <c r="B118" s="99" t="s">
        <v>2509</v>
      </c>
      <c r="C118" s="100" t="s">
        <v>55</v>
      </c>
      <c r="D118" s="145">
        <v>425.59999999999997</v>
      </c>
      <c r="E118" s="102">
        <f>VLOOKUP(A118,'COMP ANL'!A:I,9,0)</f>
        <v>14.110000000000001</v>
      </c>
      <c r="F118" s="102">
        <f>TRUNC((E118*D118),2)</f>
        <v>6005.21</v>
      </c>
      <c r="G118" s="146">
        <f>BDI_Materiais!$H$27</f>
        <v>0.2026</v>
      </c>
      <c r="H118" s="102">
        <f>ROUND((E118*(1+G118)*D118),4)</f>
        <v>7221.8728000000001</v>
      </c>
      <c r="I118" s="147">
        <f>H118/CAPA!$D$36</f>
        <v>1.3763727580387753E-3</v>
      </c>
      <c r="J118" s="147">
        <f t="shared" si="1"/>
        <v>0.91078754939708695</v>
      </c>
      <c r="K118" s="348"/>
    </row>
    <row r="119" spans="1:11" ht="45" x14ac:dyDescent="0.25">
      <c r="A119" s="103">
        <v>92921</v>
      </c>
      <c r="B119" s="104" t="s">
        <v>2548</v>
      </c>
      <c r="C119" s="105" t="s">
        <v>55</v>
      </c>
      <c r="D119" s="148">
        <v>434.59999999999997</v>
      </c>
      <c r="E119" s="102">
        <f>VLOOKUP(A119,'COMP ANL'!A:I,9,0)</f>
        <v>13.69</v>
      </c>
      <c r="F119" s="102">
        <f>TRUNC((E119*D119),2)</f>
        <v>5949.67</v>
      </c>
      <c r="G119" s="146">
        <f>BDI_Materiais!$H$27</f>
        <v>0.2026</v>
      </c>
      <c r="H119" s="102">
        <f>ROUND((E119*(1+G119)*D119),4)</f>
        <v>7155.0780000000004</v>
      </c>
      <c r="I119" s="147">
        <f>H119/CAPA!$D$36</f>
        <v>1.3636427438659074E-3</v>
      </c>
      <c r="J119" s="147">
        <f t="shared" si="1"/>
        <v>0.91215119214095286</v>
      </c>
      <c r="K119" s="348"/>
    </row>
    <row r="120" spans="1:11" ht="30" x14ac:dyDescent="0.25">
      <c r="A120" s="103">
        <v>97903</v>
      </c>
      <c r="B120" s="104" t="s">
        <v>16126</v>
      </c>
      <c r="C120" s="105" t="s">
        <v>8</v>
      </c>
      <c r="D120" s="148">
        <v>7</v>
      </c>
      <c r="E120" s="102">
        <f>VLOOKUP(A120,'COMP ANL'!A:I,9,0)</f>
        <v>814.57999999999993</v>
      </c>
      <c r="F120" s="102">
        <f>TRUNC((E120*D120),2)</f>
        <v>5702.06</v>
      </c>
      <c r="G120" s="146">
        <f>BDI_Materiais!$H$27</f>
        <v>0.2026</v>
      </c>
      <c r="H120" s="102">
        <f>ROUND((E120*(1+G120)*D120),4)</f>
        <v>6857.2974000000004</v>
      </c>
      <c r="I120" s="147">
        <f>H120/CAPA!$D$36</f>
        <v>1.3068905527012498E-3</v>
      </c>
      <c r="J120" s="147">
        <f t="shared" si="1"/>
        <v>0.91345808269365414</v>
      </c>
      <c r="K120" s="348"/>
    </row>
    <row r="121" spans="1:11" x14ac:dyDescent="0.25">
      <c r="A121" s="98">
        <v>92874</v>
      </c>
      <c r="B121" s="99" t="s">
        <v>163</v>
      </c>
      <c r="C121" s="100" t="s">
        <v>24</v>
      </c>
      <c r="D121" s="145">
        <v>184.29999999999995</v>
      </c>
      <c r="E121" s="102">
        <f>VLOOKUP(A121,'COMP ANL'!A:I,9,0)</f>
        <v>30.59</v>
      </c>
      <c r="F121" s="102">
        <f>TRUNC((E121*D121),2)</f>
        <v>5637.73</v>
      </c>
      <c r="G121" s="146">
        <f>BDI_Materiais!$H$27</f>
        <v>0.2026</v>
      </c>
      <c r="H121" s="102">
        <f>ROUND((E121*(1+G121)*D121),4)</f>
        <v>6779.9425000000001</v>
      </c>
      <c r="I121" s="147">
        <f>H121/CAPA!$D$36</f>
        <v>1.2921479533770394E-3</v>
      </c>
      <c r="J121" s="147">
        <f t="shared" si="1"/>
        <v>0.9147502306470312</v>
      </c>
      <c r="K121" s="348"/>
    </row>
    <row r="122" spans="1:11" ht="30" x14ac:dyDescent="0.25">
      <c r="A122" s="349">
        <v>89451</v>
      </c>
      <c r="B122" s="104" t="s">
        <v>395</v>
      </c>
      <c r="C122" s="105" t="s">
        <v>51</v>
      </c>
      <c r="D122" s="148">
        <v>120</v>
      </c>
      <c r="E122" s="102">
        <f>VLOOKUP(A122,'COMP ANL'!A:I,9,0)</f>
        <v>46.68</v>
      </c>
      <c r="F122" s="102">
        <f>TRUNC((E122*D122),2)</f>
        <v>5601.6</v>
      </c>
      <c r="G122" s="146">
        <f>BDI_Materiais!$H$27</f>
        <v>0.2026</v>
      </c>
      <c r="H122" s="102">
        <f>ROUND((E122*(1+G122)*D122),4)</f>
        <v>6736.4841999999999</v>
      </c>
      <c r="I122" s="147">
        <f>H122/CAPA!$D$36</f>
        <v>1.2838655006272932E-3</v>
      </c>
      <c r="J122" s="147">
        <f t="shared" si="1"/>
        <v>0.91603409614765852</v>
      </c>
      <c r="K122" s="348"/>
    </row>
    <row r="123" spans="1:11" ht="45" x14ac:dyDescent="0.25">
      <c r="A123" s="347" t="s">
        <v>311</v>
      </c>
      <c r="B123" s="99" t="s">
        <v>15768</v>
      </c>
      <c r="C123" s="100" t="s">
        <v>8</v>
      </c>
      <c r="D123" s="145">
        <v>96</v>
      </c>
      <c r="E123" s="102">
        <f>VLOOKUP(A123,'COMP ANL'!A:I,9,0)</f>
        <v>57.879999999999995</v>
      </c>
      <c r="F123" s="102">
        <f>TRUNC((E123*D123),2)</f>
        <v>5556.48</v>
      </c>
      <c r="G123" s="146">
        <f>BDI_Materiais!$H$27</f>
        <v>0.2026</v>
      </c>
      <c r="H123" s="102">
        <f>ROUND((E123*(1+G123)*D123),4)</f>
        <v>6682.2227999999996</v>
      </c>
      <c r="I123" s="147">
        <f>H123/CAPA!$D$36</f>
        <v>1.2735241508359974E-3</v>
      </c>
      <c r="J123" s="147">
        <f t="shared" si="1"/>
        <v>0.91730762029849455</v>
      </c>
      <c r="K123" s="348"/>
    </row>
    <row r="124" spans="1:11" ht="45" x14ac:dyDescent="0.25">
      <c r="A124" s="349">
        <v>100848</v>
      </c>
      <c r="B124" s="104" t="s">
        <v>471</v>
      </c>
      <c r="C124" s="105" t="s">
        <v>8</v>
      </c>
      <c r="D124" s="148">
        <v>13</v>
      </c>
      <c r="E124" s="102">
        <f>VLOOKUP(A124,'COMP ANL'!A:I,9,0)</f>
        <v>419.58</v>
      </c>
      <c r="F124" s="102">
        <f>TRUNC((E124*D124),2)</f>
        <v>5454.54</v>
      </c>
      <c r="G124" s="146">
        <f>BDI_Materiais!$H$27</f>
        <v>0.2026</v>
      </c>
      <c r="H124" s="102">
        <f>ROUND((E124*(1+G124)*D124),4)</f>
        <v>6559.6297999999997</v>
      </c>
      <c r="I124" s="147">
        <f>H124/CAPA!$D$36</f>
        <v>1.250159897518458E-3</v>
      </c>
      <c r="J124" s="147">
        <f t="shared" si="1"/>
        <v>0.91855778019601297</v>
      </c>
      <c r="K124" s="348"/>
    </row>
    <row r="125" spans="1:11" ht="30" x14ac:dyDescent="0.25">
      <c r="A125" s="103" t="s">
        <v>563</v>
      </c>
      <c r="B125" s="104" t="s">
        <v>16171</v>
      </c>
      <c r="C125" s="105" t="s">
        <v>8</v>
      </c>
      <c r="D125" s="148">
        <v>940</v>
      </c>
      <c r="E125" s="102">
        <f>VLOOKUP(A125,'COMP ANL'!A:I,9,0)</f>
        <v>5.63</v>
      </c>
      <c r="F125" s="102">
        <f>TRUNC((E125*D125),2)</f>
        <v>5292.2</v>
      </c>
      <c r="G125" s="146">
        <f>BDI_Materiais!$H$27</f>
        <v>0.2026</v>
      </c>
      <c r="H125" s="102">
        <f>ROUND((E125*(1+G125)*D125),4)</f>
        <v>6364.3996999999999</v>
      </c>
      <c r="I125" s="147">
        <f>H125/CAPA!$D$36</f>
        <v>1.2129521816488034E-3</v>
      </c>
      <c r="J125" s="147">
        <f t="shared" si="1"/>
        <v>0.91977073237766183</v>
      </c>
      <c r="K125" s="348"/>
    </row>
    <row r="126" spans="1:11" ht="45" x14ac:dyDescent="0.25">
      <c r="A126" s="347" t="s">
        <v>326</v>
      </c>
      <c r="B126" s="99" t="s">
        <v>15779</v>
      </c>
      <c r="C126" s="100" t="s">
        <v>8</v>
      </c>
      <c r="D126" s="145">
        <v>8</v>
      </c>
      <c r="E126" s="102">
        <f>VLOOKUP(A126,'COMP ANL'!A:I,9,0)</f>
        <v>647.16999999999996</v>
      </c>
      <c r="F126" s="102">
        <f>TRUNC((E126*D126),2)</f>
        <v>5177.3599999999997</v>
      </c>
      <c r="G126" s="146">
        <f>BDI_Materiais!$H$27</f>
        <v>0.2026</v>
      </c>
      <c r="H126" s="102">
        <f>ROUND((E126*(1+G126)*D126),4)</f>
        <v>6226.2930999999999</v>
      </c>
      <c r="I126" s="147">
        <f>H126/CAPA!$D$36</f>
        <v>1.1866312857801643E-3</v>
      </c>
      <c r="J126" s="147">
        <f t="shared" si="1"/>
        <v>0.92095736366344194</v>
      </c>
      <c r="K126" s="348"/>
    </row>
    <row r="127" spans="1:11" x14ac:dyDescent="0.25">
      <c r="A127" s="98">
        <v>99635</v>
      </c>
      <c r="B127" s="99" t="s">
        <v>485</v>
      </c>
      <c r="C127" s="100" t="s">
        <v>8</v>
      </c>
      <c r="D127" s="145">
        <v>18</v>
      </c>
      <c r="E127" s="102">
        <f>VLOOKUP(A127,'COMP ANL'!A:I,9,0)</f>
        <v>283.7</v>
      </c>
      <c r="F127" s="102">
        <f>TRUNC((E127*D127),2)</f>
        <v>5106.6000000000004</v>
      </c>
      <c r="G127" s="146">
        <f>BDI_Materiais!$H$27</f>
        <v>0.2026</v>
      </c>
      <c r="H127" s="102">
        <f>ROUND((E127*(1+G127)*D127),4)</f>
        <v>6141.1971999999996</v>
      </c>
      <c r="I127" s="147">
        <f>H127/CAPA!$D$36</f>
        <v>1.170413376406187E-3</v>
      </c>
      <c r="J127" s="147">
        <f t="shared" si="1"/>
        <v>0.92212777703984816</v>
      </c>
      <c r="K127" s="348"/>
    </row>
    <row r="128" spans="1:11" ht="30" x14ac:dyDescent="0.25">
      <c r="A128" s="347" t="s">
        <v>536</v>
      </c>
      <c r="B128" s="99" t="s">
        <v>16129</v>
      </c>
      <c r="C128" s="100" t="s">
        <v>8</v>
      </c>
      <c r="D128" s="145">
        <v>9</v>
      </c>
      <c r="E128" s="102">
        <f>VLOOKUP(A128,'COMP ANL'!A:I,9,0)</f>
        <v>559.13</v>
      </c>
      <c r="F128" s="102">
        <f>TRUNC((E128*D128),2)</f>
        <v>5032.17</v>
      </c>
      <c r="G128" s="146">
        <f>BDI_Materiais!$H$27</f>
        <v>0.2026</v>
      </c>
      <c r="H128" s="102">
        <f>ROUND((E128*(1+G128)*D128),4)</f>
        <v>6051.6876000000002</v>
      </c>
      <c r="I128" s="147">
        <f>H128/CAPA!$D$36</f>
        <v>1.153354286827242E-3</v>
      </c>
      <c r="J128" s="147">
        <f t="shared" si="1"/>
        <v>0.92328113132667544</v>
      </c>
      <c r="K128" s="348"/>
    </row>
    <row r="129" spans="1:11" ht="45" x14ac:dyDescent="0.25">
      <c r="A129" s="349" t="s">
        <v>611</v>
      </c>
      <c r="B129" s="104" t="s">
        <v>16262</v>
      </c>
      <c r="C129" s="105" t="s">
        <v>8</v>
      </c>
      <c r="D129" s="148">
        <v>35</v>
      </c>
      <c r="E129" s="102">
        <f>VLOOKUP(A129,'COMP ANL'!A:I,9,0)</f>
        <v>136.44</v>
      </c>
      <c r="F129" s="102">
        <f>TRUNC((E129*D129),2)</f>
        <v>4775.3999999999996</v>
      </c>
      <c r="G129" s="146">
        <f>BDI_Materiais!$H$27</f>
        <v>0.2026</v>
      </c>
      <c r="H129" s="102">
        <f>ROUND((E129*(1+G129)*D129),4)</f>
        <v>5742.8959999999997</v>
      </c>
      <c r="I129" s="147">
        <f>H129/CAPA!$D$36</f>
        <v>1.0945035762260794E-3</v>
      </c>
      <c r="J129" s="147">
        <f t="shared" si="1"/>
        <v>0.92437563490290153</v>
      </c>
      <c r="K129" s="348"/>
    </row>
    <row r="130" spans="1:11" ht="30" x14ac:dyDescent="0.25">
      <c r="A130" s="347">
        <v>99252</v>
      </c>
      <c r="B130" s="99" t="s">
        <v>16143</v>
      </c>
      <c r="C130" s="100" t="s">
        <v>8</v>
      </c>
      <c r="D130" s="145">
        <v>2</v>
      </c>
      <c r="E130" s="102">
        <f>VLOOKUP(A130,'COMP ANL'!A:I,9,0)</f>
        <v>2364.9600000000005</v>
      </c>
      <c r="F130" s="102">
        <f>TRUNC((E130*D130),2)</f>
        <v>4729.92</v>
      </c>
      <c r="G130" s="146">
        <f>BDI_Materiais!$H$27</f>
        <v>0.2026</v>
      </c>
      <c r="H130" s="102">
        <f>ROUND((E130*(1+G130)*D130),4)</f>
        <v>5688.2017999999998</v>
      </c>
      <c r="I130" s="147">
        <f>H130/CAPA!$D$36</f>
        <v>1.0840797417183982E-3</v>
      </c>
      <c r="J130" s="147">
        <f t="shared" si="1"/>
        <v>0.92545971464461996</v>
      </c>
      <c r="K130" s="348"/>
    </row>
    <row r="131" spans="1:11" ht="60" x14ac:dyDescent="0.25">
      <c r="A131" s="103" t="s">
        <v>269</v>
      </c>
      <c r="B131" s="104" t="s">
        <v>15632</v>
      </c>
      <c r="C131" s="105" t="s">
        <v>4</v>
      </c>
      <c r="D131" s="148">
        <v>11.58</v>
      </c>
      <c r="E131" s="102">
        <f>VLOOKUP(A131,'COMP ANL'!A:I,9,0)</f>
        <v>400</v>
      </c>
      <c r="F131" s="102">
        <f>TRUNC((E131*D131),2)</f>
        <v>4632</v>
      </c>
      <c r="G131" s="146">
        <f>BDI_Materiais!$H$27</f>
        <v>0.2026</v>
      </c>
      <c r="H131" s="102">
        <f>ROUND((E131*(1+G131)*D131),4)</f>
        <v>5570.4431999999997</v>
      </c>
      <c r="I131" s="147">
        <f>H131/CAPA!$D$36</f>
        <v>1.0616368472568972E-3</v>
      </c>
      <c r="J131" s="147">
        <f t="shared" si="1"/>
        <v>0.92652135149187687</v>
      </c>
      <c r="K131" s="348"/>
    </row>
    <row r="132" spans="1:11" ht="45" x14ac:dyDescent="0.25">
      <c r="A132" s="349">
        <v>92786</v>
      </c>
      <c r="B132" s="104" t="s">
        <v>2516</v>
      </c>
      <c r="C132" s="105" t="s">
        <v>55</v>
      </c>
      <c r="D132" s="148">
        <v>262.10000000000002</v>
      </c>
      <c r="E132" s="102">
        <f>VLOOKUP(A132,'COMP ANL'!A:I,9,0)</f>
        <v>17.439999999999998</v>
      </c>
      <c r="F132" s="102">
        <f>TRUNC((E132*D132),2)</f>
        <v>4571.0200000000004</v>
      </c>
      <c r="G132" s="146">
        <f>BDI_Materiais!$H$27</f>
        <v>0.2026</v>
      </c>
      <c r="H132" s="102">
        <f>ROUND((E132*(1+G132)*D132),4)</f>
        <v>5497.1135000000004</v>
      </c>
      <c r="I132" s="147">
        <f>H132/CAPA!$D$36</f>
        <v>1.0476613862884965E-3</v>
      </c>
      <c r="J132" s="147">
        <f t="shared" si="1"/>
        <v>0.9275690128781654</v>
      </c>
      <c r="K132" s="348"/>
    </row>
    <row r="133" spans="1:11" x14ac:dyDescent="0.25">
      <c r="A133" s="349">
        <v>89357</v>
      </c>
      <c r="B133" s="104" t="s">
        <v>364</v>
      </c>
      <c r="C133" s="105" t="s">
        <v>51</v>
      </c>
      <c r="D133" s="148">
        <v>160.28</v>
      </c>
      <c r="E133" s="102">
        <f>VLOOKUP(A133,'COMP ANL'!A:I,9,0)</f>
        <v>28.18</v>
      </c>
      <c r="F133" s="102">
        <f>TRUNC((E133*D133),2)</f>
        <v>4516.6899999999996</v>
      </c>
      <c r="G133" s="146">
        <f>BDI_Materiais!$H$27</f>
        <v>0.2026</v>
      </c>
      <c r="H133" s="102">
        <f>ROUND((E133*(1+G133)*D133),4)</f>
        <v>5431.7718999999997</v>
      </c>
      <c r="I133" s="147">
        <f>H133/CAPA!$D$36</f>
        <v>1.0352083286541017E-3</v>
      </c>
      <c r="J133" s="147">
        <f t="shared" si="1"/>
        <v>0.92860422120681951</v>
      </c>
      <c r="K133" s="348"/>
    </row>
    <row r="134" spans="1:11" ht="30" x14ac:dyDescent="0.25">
      <c r="A134" s="103">
        <v>91996</v>
      </c>
      <c r="B134" s="104" t="s">
        <v>616</v>
      </c>
      <c r="C134" s="105" t="s">
        <v>8</v>
      </c>
      <c r="D134" s="148">
        <v>159</v>
      </c>
      <c r="E134" s="102">
        <f>VLOOKUP(A134,'COMP ANL'!A:I,9,0)</f>
        <v>28.020000000000003</v>
      </c>
      <c r="F134" s="102">
        <f>TRUNC((E134*D134),2)</f>
        <v>4455.18</v>
      </c>
      <c r="G134" s="146">
        <f>BDI_Materiais!$H$27</f>
        <v>0.2026</v>
      </c>
      <c r="H134" s="102">
        <f>ROUND((E134*(1+G134)*D134),4)</f>
        <v>5357.7995000000001</v>
      </c>
      <c r="I134" s="147">
        <f>H134/CAPA!$D$36</f>
        <v>1.0211103794065398E-3</v>
      </c>
      <c r="J134" s="147">
        <f t="shared" si="1"/>
        <v>0.92962533158622607</v>
      </c>
      <c r="K134" s="348"/>
    </row>
    <row r="135" spans="1:11" ht="30" x14ac:dyDescent="0.25">
      <c r="A135" s="358" t="s">
        <v>657</v>
      </c>
      <c r="B135" s="358" t="s">
        <v>16367</v>
      </c>
      <c r="C135" s="358" t="s">
        <v>8</v>
      </c>
      <c r="D135" s="358">
        <v>1</v>
      </c>
      <c r="E135" s="102">
        <f>VLOOKUP(A135,'COMP ANL'!A:I,9,0)</f>
        <v>4442.6100000000006</v>
      </c>
      <c r="F135" s="102">
        <f>TRUNC((E135*D135),2)</f>
        <v>4442.6099999999997</v>
      </c>
      <c r="G135" s="146">
        <f>BDI_Materiais!$H$27</f>
        <v>0.2026</v>
      </c>
      <c r="H135" s="102">
        <f>ROUND((E135*(1+G135)*D135),4)</f>
        <v>5342.6827999999996</v>
      </c>
      <c r="I135" s="147">
        <f>H135/CAPA!$D$36</f>
        <v>1.0182293796094451E-3</v>
      </c>
      <c r="J135" s="147">
        <f t="shared" si="1"/>
        <v>0.93064356096583556</v>
      </c>
      <c r="K135" s="348"/>
    </row>
    <row r="136" spans="1:11" ht="30" x14ac:dyDescent="0.25">
      <c r="A136" s="347" t="s">
        <v>12133</v>
      </c>
      <c r="B136" s="99" t="s">
        <v>16205</v>
      </c>
      <c r="C136" s="100" t="s">
        <v>51</v>
      </c>
      <c r="D136" s="145">
        <v>38.6</v>
      </c>
      <c r="E136" s="102">
        <f>VLOOKUP(A136,'COMP ANL'!A:I,9,0)</f>
        <v>115.02000000000001</v>
      </c>
      <c r="F136" s="102">
        <f>TRUNC((E136*D136),2)</f>
        <v>4439.7700000000004</v>
      </c>
      <c r="G136" s="146">
        <f>BDI_Materiais!$H$27</f>
        <v>0.2026</v>
      </c>
      <c r="H136" s="102">
        <f>ROUND((E136*(1+G136)*D136),4)</f>
        <v>5339.2698</v>
      </c>
      <c r="I136" s="147">
        <f>H136/CAPA!$D$36</f>
        <v>1.0175789167235318E-3</v>
      </c>
      <c r="J136" s="147">
        <f t="shared" si="1"/>
        <v>0.93166113988255905</v>
      </c>
      <c r="K136" s="348"/>
    </row>
    <row r="137" spans="1:11" ht="30" x14ac:dyDescent="0.25">
      <c r="A137" s="103" t="s">
        <v>12131</v>
      </c>
      <c r="B137" s="104" t="s">
        <v>16203</v>
      </c>
      <c r="C137" s="105" t="s">
        <v>51</v>
      </c>
      <c r="D137" s="148">
        <v>54.1</v>
      </c>
      <c r="E137" s="102">
        <f>VLOOKUP(A137,'COMP ANL'!A:I,9,0)</f>
        <v>80.17</v>
      </c>
      <c r="F137" s="102">
        <f>TRUNC((E137*D137),2)</f>
        <v>4337.1899999999996</v>
      </c>
      <c r="G137" s="146">
        <f>BDI_Materiais!$H$27</f>
        <v>0.2026</v>
      </c>
      <c r="H137" s="102">
        <f>ROUND((E137*(1+G137)*D137),4)</f>
        <v>5215.9130999999998</v>
      </c>
      <c r="I137" s="147">
        <f>H137/CAPA!$D$36</f>
        <v>9.9406911447368291E-4</v>
      </c>
      <c r="J137" s="147">
        <f t="shared" si="1"/>
        <v>0.93265520899703269</v>
      </c>
      <c r="K137" s="348"/>
    </row>
    <row r="138" spans="1:11" ht="45" x14ac:dyDescent="0.25">
      <c r="A138" s="98">
        <v>91836</v>
      </c>
      <c r="B138" s="99" t="s">
        <v>553</v>
      </c>
      <c r="C138" s="100" t="s">
        <v>51</v>
      </c>
      <c r="D138" s="145">
        <v>376.9</v>
      </c>
      <c r="E138" s="102">
        <f>VLOOKUP(A138,'COMP ANL'!A:I,9,0)</f>
        <v>11.39</v>
      </c>
      <c r="F138" s="102">
        <f>TRUNC((E138*D138),2)</f>
        <v>4292.8900000000003</v>
      </c>
      <c r="G138" s="146">
        <f>BDI_Materiais!$H$27</f>
        <v>0.2026</v>
      </c>
      <c r="H138" s="102">
        <f>ROUND((E138*(1+G138)*D138),4)</f>
        <v>5162.6306999999997</v>
      </c>
      <c r="I138" s="147">
        <f>H138/CAPA!$D$36</f>
        <v>9.8391434633058792E-4</v>
      </c>
      <c r="J138" s="147">
        <f t="shared" si="1"/>
        <v>0.9336391233433633</v>
      </c>
      <c r="K138" s="348"/>
    </row>
    <row r="139" spans="1:11" ht="30" x14ac:dyDescent="0.25">
      <c r="A139" s="349">
        <v>91306</v>
      </c>
      <c r="B139" s="104" t="s">
        <v>270</v>
      </c>
      <c r="C139" s="105" t="s">
        <v>8</v>
      </c>
      <c r="D139" s="148">
        <v>35</v>
      </c>
      <c r="E139" s="102">
        <f>VLOOKUP(A139,'COMP ANL'!A:I,9,0)</f>
        <v>122.60000000000001</v>
      </c>
      <c r="F139" s="102">
        <f>TRUNC((E139*D139),2)</f>
        <v>4291</v>
      </c>
      <c r="G139" s="146">
        <f>BDI_Materiais!$H$27</f>
        <v>0.2026</v>
      </c>
      <c r="H139" s="102">
        <f>ROUND((E139*(1+G139)*D139),4)</f>
        <v>5160.3566000000001</v>
      </c>
      <c r="I139" s="147">
        <f>H139/CAPA!$D$36</f>
        <v>9.8348093946013524E-4</v>
      </c>
      <c r="J139" s="147">
        <f t="shared" si="1"/>
        <v>0.9346226042828234</v>
      </c>
      <c r="K139" s="348"/>
    </row>
    <row r="140" spans="1:11" ht="45" x14ac:dyDescent="0.25">
      <c r="A140" s="349" t="s">
        <v>632</v>
      </c>
      <c r="B140" s="104" t="s">
        <v>16309</v>
      </c>
      <c r="C140" s="105" t="s">
        <v>8</v>
      </c>
      <c r="D140" s="148">
        <v>1</v>
      </c>
      <c r="E140" s="102">
        <f>VLOOKUP(A140,'COMP ANL'!A:I,9,0)</f>
        <v>4279.82</v>
      </c>
      <c r="F140" s="102">
        <f>TRUNC((E140*D140),2)</f>
        <v>4279.82</v>
      </c>
      <c r="G140" s="146">
        <f>BDI_Materiais!$H$27</f>
        <v>0.2026</v>
      </c>
      <c r="H140" s="102">
        <f>ROUND((E140*(1+G140)*D140),4)</f>
        <v>5146.9115000000002</v>
      </c>
      <c r="I140" s="147">
        <f>H140/CAPA!$D$36</f>
        <v>9.8091851972752675E-4</v>
      </c>
      <c r="J140" s="147">
        <f t="shared" si="1"/>
        <v>0.93560352280255088</v>
      </c>
      <c r="K140" s="348"/>
    </row>
    <row r="141" spans="1:11" ht="30" x14ac:dyDescent="0.25">
      <c r="A141" s="347">
        <v>89529</v>
      </c>
      <c r="B141" s="99" t="s">
        <v>499</v>
      </c>
      <c r="C141" s="100" t="s">
        <v>8</v>
      </c>
      <c r="D141" s="145">
        <v>102</v>
      </c>
      <c r="E141" s="102">
        <f>VLOOKUP(A141,'COMP ANL'!A:I,9,0)</f>
        <v>40.1</v>
      </c>
      <c r="F141" s="102">
        <f>TRUNC((E141*D141),2)</f>
        <v>4090.2</v>
      </c>
      <c r="G141" s="146">
        <f>BDI_Materiais!$H$27</f>
        <v>0.2026</v>
      </c>
      <c r="H141" s="102">
        <f>ROUND((E141*(1+G141)*D141),4)</f>
        <v>4918.8744999999999</v>
      </c>
      <c r="I141" s="147">
        <f>H141/CAPA!$D$36</f>
        <v>9.3745833657048086E-4</v>
      </c>
      <c r="J141" s="147">
        <f t="shared" ref="J141:J204" si="2">I141+J140</f>
        <v>0.93654098113912132</v>
      </c>
      <c r="K141" s="348"/>
    </row>
    <row r="142" spans="1:11" ht="45" x14ac:dyDescent="0.25">
      <c r="A142" s="98">
        <v>95787</v>
      </c>
      <c r="B142" s="99" t="s">
        <v>580</v>
      </c>
      <c r="C142" s="100" t="s">
        <v>8</v>
      </c>
      <c r="D142" s="145">
        <v>179</v>
      </c>
      <c r="E142" s="102">
        <f>VLOOKUP(A142,'COMP ANL'!A:I,9,0)</f>
        <v>22.82</v>
      </c>
      <c r="F142" s="102">
        <f>TRUNC((E142*D142),2)</f>
        <v>4084.78</v>
      </c>
      <c r="G142" s="146">
        <f>BDI_Materiais!$H$27</f>
        <v>0.2026</v>
      </c>
      <c r="H142" s="102">
        <f>ROUND((E142*(1+G142)*D142),4)</f>
        <v>4912.3563999999997</v>
      </c>
      <c r="I142" s="147">
        <f>H142/CAPA!$D$36</f>
        <v>9.3621609158464104E-4</v>
      </c>
      <c r="J142" s="147">
        <f t="shared" si="2"/>
        <v>0.93747719723070599</v>
      </c>
      <c r="K142" s="348"/>
    </row>
    <row r="143" spans="1:11" ht="45" x14ac:dyDescent="0.25">
      <c r="A143" s="349">
        <v>92267</v>
      </c>
      <c r="B143" s="104" t="s">
        <v>15500</v>
      </c>
      <c r="C143" s="105" t="s">
        <v>4</v>
      </c>
      <c r="D143" s="148">
        <v>70.98</v>
      </c>
      <c r="E143" s="102">
        <f>VLOOKUP(A143,'COMP ANL'!A:I,9,0)</f>
        <v>57.16</v>
      </c>
      <c r="F143" s="102">
        <f>TRUNC((E143*D143),2)</f>
        <v>4057.21</v>
      </c>
      <c r="G143" s="146">
        <f>BDI_Materiais!$H$27</f>
        <v>0.2026</v>
      </c>
      <c r="H143" s="102">
        <f>ROUND((E143*(1+G143)*D143),4)</f>
        <v>4879.2088999999996</v>
      </c>
      <c r="I143" s="147">
        <f>H143/CAPA!$D$36</f>
        <v>9.2989871141739545E-4</v>
      </c>
      <c r="J143" s="147">
        <f t="shared" si="2"/>
        <v>0.93840709594212335</v>
      </c>
      <c r="K143" s="348"/>
    </row>
    <row r="144" spans="1:11" ht="30" x14ac:dyDescent="0.25">
      <c r="A144" s="349">
        <v>100576</v>
      </c>
      <c r="B144" s="104" t="s">
        <v>15689</v>
      </c>
      <c r="C144" s="105" t="s">
        <v>4</v>
      </c>
      <c r="D144" s="148">
        <v>2249.1799999999998</v>
      </c>
      <c r="E144" s="102">
        <f>VLOOKUP(A144,'COMP ANL'!A:I,9,0)</f>
        <v>1.8000000000000003</v>
      </c>
      <c r="F144" s="102">
        <f>TRUNC((E144*D144),2)</f>
        <v>4048.52</v>
      </c>
      <c r="G144" s="146">
        <f>BDI_Materiais!$H$27</f>
        <v>0.2026</v>
      </c>
      <c r="H144" s="102">
        <f>ROUND((E144*(1+G144)*D144),4)</f>
        <v>4868.7550000000001</v>
      </c>
      <c r="I144" s="147">
        <f>H144/CAPA!$D$36</f>
        <v>9.2790636627732861E-4</v>
      </c>
      <c r="J144" s="147">
        <f t="shared" si="2"/>
        <v>0.93933500230840072</v>
      </c>
      <c r="K144" s="348"/>
    </row>
    <row r="145" spans="1:11" ht="60" x14ac:dyDescent="0.25">
      <c r="A145" s="98">
        <v>90820</v>
      </c>
      <c r="B145" s="99" t="s">
        <v>268</v>
      </c>
      <c r="C145" s="100" t="s">
        <v>8</v>
      </c>
      <c r="D145" s="145">
        <v>14</v>
      </c>
      <c r="E145" s="102">
        <f>VLOOKUP(A145,'COMP ANL'!A:I,9,0)</f>
        <v>283.01</v>
      </c>
      <c r="F145" s="102">
        <f>TRUNC((E145*D145),2)</f>
        <v>3962.14</v>
      </c>
      <c r="G145" s="146">
        <f>BDI_Materiais!$H$27</f>
        <v>0.2026</v>
      </c>
      <c r="H145" s="102">
        <f>ROUND((E145*(1+G145)*D145),4)</f>
        <v>4764.8696</v>
      </c>
      <c r="I145" s="147">
        <f>H145/CAPA!$D$36</f>
        <v>9.0810748052044278E-4</v>
      </c>
      <c r="J145" s="147">
        <f t="shared" si="2"/>
        <v>0.94024310978892112</v>
      </c>
      <c r="K145" s="348"/>
    </row>
    <row r="146" spans="1:11" ht="30" x14ac:dyDescent="0.25">
      <c r="A146" s="349">
        <v>92777</v>
      </c>
      <c r="B146" s="104" t="s">
        <v>2507</v>
      </c>
      <c r="C146" s="105" t="s">
        <v>55</v>
      </c>
      <c r="D146" s="148">
        <v>210.4</v>
      </c>
      <c r="E146" s="102">
        <f>VLOOKUP(A146,'COMP ANL'!A:I,9,0)</f>
        <v>18.72</v>
      </c>
      <c r="F146" s="102">
        <f>TRUNC((E146*D146),2)</f>
        <v>3938.68</v>
      </c>
      <c r="G146" s="146">
        <f>BDI_Materiais!$H$27</f>
        <v>0.2026</v>
      </c>
      <c r="H146" s="102">
        <f>ROUND((E146*(1+G146)*D146),4)</f>
        <v>4736.6661999999997</v>
      </c>
      <c r="I146" s="147">
        <f>H146/CAPA!$D$36</f>
        <v>9.0273236626419731E-4</v>
      </c>
      <c r="J146" s="147">
        <f t="shared" si="2"/>
        <v>0.94114584215518526</v>
      </c>
      <c r="K146" s="348"/>
    </row>
    <row r="147" spans="1:11" ht="45" x14ac:dyDescent="0.25">
      <c r="A147" s="98">
        <v>100874</v>
      </c>
      <c r="B147" s="99" t="s">
        <v>272</v>
      </c>
      <c r="C147" s="100" t="s">
        <v>8</v>
      </c>
      <c r="D147" s="145">
        <v>16</v>
      </c>
      <c r="E147" s="102">
        <f>VLOOKUP(A147,'COMP ANL'!A:I,9,0)</f>
        <v>244.73</v>
      </c>
      <c r="F147" s="102">
        <f>TRUNC((E147*D147),2)</f>
        <v>3915.68</v>
      </c>
      <c r="G147" s="146">
        <f>BDI_Materiais!$H$27</f>
        <v>0.2026</v>
      </c>
      <c r="H147" s="102">
        <f>ROUND((E147*(1+G147)*D147),4)</f>
        <v>4708.9967999999999</v>
      </c>
      <c r="I147" s="147">
        <f>H147/CAPA!$D$36</f>
        <v>8.9745902381606151E-4</v>
      </c>
      <c r="J147" s="147">
        <f t="shared" si="2"/>
        <v>0.94204330117900137</v>
      </c>
      <c r="K147" s="348"/>
    </row>
    <row r="148" spans="1:11" ht="60" x14ac:dyDescent="0.25">
      <c r="A148" s="103" t="s">
        <v>608</v>
      </c>
      <c r="B148" s="104" t="s">
        <v>16250</v>
      </c>
      <c r="C148" s="105" t="s">
        <v>8</v>
      </c>
      <c r="D148" s="148">
        <v>173</v>
      </c>
      <c r="E148" s="102">
        <f>VLOOKUP(A148,'COMP ANL'!A:I,9,0)</f>
        <v>21.84</v>
      </c>
      <c r="F148" s="102">
        <f>TRUNC((E148*D148),2)</f>
        <v>3778.32</v>
      </c>
      <c r="G148" s="146">
        <f>BDI_Materiais!$H$27</f>
        <v>0.2026</v>
      </c>
      <c r="H148" s="102">
        <f>ROUND((E148*(1+G148)*D148),4)</f>
        <v>4543.8076000000001</v>
      </c>
      <c r="I148" s="147">
        <f>H148/CAPA!$D$36</f>
        <v>8.6597662013786062E-4</v>
      </c>
      <c r="J148" s="147">
        <f t="shared" si="2"/>
        <v>0.94290927779913924</v>
      </c>
      <c r="K148" s="348"/>
    </row>
    <row r="149" spans="1:11" x14ac:dyDescent="0.25">
      <c r="A149" s="349" t="s">
        <v>483</v>
      </c>
      <c r="B149" s="104" t="s">
        <v>15967</v>
      </c>
      <c r="C149" s="105" t="s">
        <v>8</v>
      </c>
      <c r="D149" s="148">
        <v>67</v>
      </c>
      <c r="E149" s="102">
        <f>VLOOKUP(A149,'COMP ANL'!A:I,9,0)</f>
        <v>55.31</v>
      </c>
      <c r="F149" s="102">
        <f>TRUNC((E149*D149),2)</f>
        <v>3705.77</v>
      </c>
      <c r="G149" s="146">
        <f>BDI_Materiais!$H$27</f>
        <v>0.2026</v>
      </c>
      <c r="H149" s="102">
        <f>ROUND((E149*(1+G149)*D149),4)</f>
        <v>4456.5590000000002</v>
      </c>
      <c r="I149" s="147">
        <f>H149/CAPA!$D$36</f>
        <v>8.4934844078014306E-4</v>
      </c>
      <c r="J149" s="147">
        <f t="shared" si="2"/>
        <v>0.94375862623991935</v>
      </c>
      <c r="K149" s="348"/>
    </row>
    <row r="150" spans="1:11" x14ac:dyDescent="0.25">
      <c r="A150" s="349">
        <v>86920</v>
      </c>
      <c r="B150" s="104" t="s">
        <v>480</v>
      </c>
      <c r="C150" s="105" t="s">
        <v>8</v>
      </c>
      <c r="D150" s="148">
        <v>6</v>
      </c>
      <c r="E150" s="102">
        <f>VLOOKUP(A150,'COMP ANL'!A:I,9,0)</f>
        <v>606.22</v>
      </c>
      <c r="F150" s="102">
        <f>TRUNC((E150*D150),2)</f>
        <v>3637.32</v>
      </c>
      <c r="G150" s="146">
        <f>BDI_Materiais!$H$27</f>
        <v>0.2026</v>
      </c>
      <c r="H150" s="102">
        <f>ROUND((E150*(1+G150)*D150),4)</f>
        <v>4374.241</v>
      </c>
      <c r="I150" s="147">
        <f>H150/CAPA!$D$36</f>
        <v>8.3365995445063641E-4</v>
      </c>
      <c r="J150" s="147">
        <f t="shared" si="2"/>
        <v>0.94459228619436997</v>
      </c>
      <c r="K150" s="348"/>
    </row>
    <row r="151" spans="1:11" ht="45" x14ac:dyDescent="0.25">
      <c r="A151" s="347">
        <v>91940</v>
      </c>
      <c r="B151" s="99" t="s">
        <v>578</v>
      </c>
      <c r="C151" s="100" t="s">
        <v>8</v>
      </c>
      <c r="D151" s="145">
        <v>268</v>
      </c>
      <c r="E151" s="102">
        <f>VLOOKUP(A151,'COMP ANL'!A:I,9,0)</f>
        <v>13.46</v>
      </c>
      <c r="F151" s="102">
        <f>TRUNC((E151*D151),2)</f>
        <v>3607.28</v>
      </c>
      <c r="G151" s="146">
        <f>BDI_Materiais!$H$27</f>
        <v>0.2026</v>
      </c>
      <c r="H151" s="102">
        <f>ROUND((E151*(1+G151)*D151),4)</f>
        <v>4338.1148999999996</v>
      </c>
      <c r="I151" s="147">
        <f>H151/CAPA!$D$36</f>
        <v>8.2677490104811943E-4</v>
      </c>
      <c r="J151" s="147">
        <f t="shared" si="2"/>
        <v>0.94541906109541807</v>
      </c>
      <c r="K151" s="348"/>
    </row>
    <row r="152" spans="1:11" ht="30" x14ac:dyDescent="0.25">
      <c r="A152" s="347">
        <v>86915</v>
      </c>
      <c r="B152" s="99" t="s">
        <v>15950</v>
      </c>
      <c r="C152" s="100" t="s">
        <v>8</v>
      </c>
      <c r="D152" s="145">
        <v>30</v>
      </c>
      <c r="E152" s="102">
        <f>VLOOKUP(A152,'COMP ANL'!A:I,9,0)</f>
        <v>110.27000000000001</v>
      </c>
      <c r="F152" s="102">
        <f>TRUNC((E152*D152),2)</f>
        <v>3308.1</v>
      </c>
      <c r="G152" s="146">
        <f>BDI_Materiais!$H$27</f>
        <v>0.2026</v>
      </c>
      <c r="H152" s="102">
        <f>ROUND((E152*(1+G152)*D152),4)</f>
        <v>3978.3211000000001</v>
      </c>
      <c r="I152" s="147">
        <f>H152/CAPA!$D$36</f>
        <v>7.5820399173616763E-4</v>
      </c>
      <c r="J152" s="147">
        <f t="shared" si="2"/>
        <v>0.94617726508715427</v>
      </c>
      <c r="K152" s="348"/>
    </row>
    <row r="153" spans="1:11" ht="45" x14ac:dyDescent="0.25">
      <c r="A153" s="347">
        <v>91298</v>
      </c>
      <c r="B153" s="99" t="s">
        <v>266</v>
      </c>
      <c r="C153" s="100" t="s">
        <v>8</v>
      </c>
      <c r="D153" s="145">
        <v>5</v>
      </c>
      <c r="E153" s="102">
        <f>VLOOKUP(A153,'COMP ANL'!A:I,9,0)</f>
        <v>647.84</v>
      </c>
      <c r="F153" s="102">
        <f>TRUNC((E153*D153),2)</f>
        <v>3239.2</v>
      </c>
      <c r="G153" s="146">
        <f>BDI_Materiais!$H$27</f>
        <v>0.2026</v>
      </c>
      <c r="H153" s="102">
        <f>ROUND((E153*(1+G153)*D153),4)</f>
        <v>3895.4618999999998</v>
      </c>
      <c r="I153" s="147">
        <f>H153/CAPA!$D$36</f>
        <v>7.4241236139439718E-4</v>
      </c>
      <c r="J153" s="147">
        <f t="shared" si="2"/>
        <v>0.94691967744854866</v>
      </c>
      <c r="K153" s="348"/>
    </row>
    <row r="154" spans="1:11" ht="30" x14ac:dyDescent="0.25">
      <c r="A154" s="349" t="s">
        <v>12165</v>
      </c>
      <c r="B154" s="104" t="s">
        <v>12164</v>
      </c>
      <c r="C154" s="105" t="s">
        <v>6446</v>
      </c>
      <c r="D154" s="148">
        <v>1</v>
      </c>
      <c r="E154" s="102">
        <f>VLOOKUP(A154,'COMP ANL'!A:I,9,0)</f>
        <v>3228.54</v>
      </c>
      <c r="F154" s="102">
        <f>TRUNC((E154*D154),2)</f>
        <v>3228.54</v>
      </c>
      <c r="G154" s="146">
        <f>BDI_Materiais!$H$27</f>
        <v>0.2026</v>
      </c>
      <c r="H154" s="102">
        <f>ROUND((E154*(1+G154)*D154),4)</f>
        <v>3882.6421999999998</v>
      </c>
      <c r="I154" s="147">
        <f>H154/CAPA!$D$36</f>
        <v>7.3996913283930134E-4</v>
      </c>
      <c r="J154" s="147">
        <f t="shared" si="2"/>
        <v>0.9476596465813879</v>
      </c>
      <c r="K154" s="348"/>
    </row>
    <row r="155" spans="1:11" ht="45" x14ac:dyDescent="0.25">
      <c r="A155" s="347">
        <v>95746</v>
      </c>
      <c r="B155" s="99" t="s">
        <v>16170</v>
      </c>
      <c r="C155" s="100" t="s">
        <v>51</v>
      </c>
      <c r="D155" s="145">
        <v>133.6</v>
      </c>
      <c r="E155" s="102">
        <f>VLOOKUP(A155,'COMP ANL'!A:I,9,0)</f>
        <v>24.020000000000003</v>
      </c>
      <c r="F155" s="102">
        <f>TRUNC((E155*D155),2)</f>
        <v>3209.07</v>
      </c>
      <c r="G155" s="146">
        <f>BDI_Materiais!$H$27</f>
        <v>0.2026</v>
      </c>
      <c r="H155" s="102">
        <f>ROUND((E155*(1+G155)*D155),4)</f>
        <v>3859.23</v>
      </c>
      <c r="I155" s="147">
        <f>H155/CAPA!$D$36</f>
        <v>7.3550714421416875E-4</v>
      </c>
      <c r="J155" s="147">
        <f t="shared" si="2"/>
        <v>0.94839515372560212</v>
      </c>
      <c r="K155" s="348"/>
    </row>
    <row r="156" spans="1:11" ht="30" x14ac:dyDescent="0.25">
      <c r="A156" s="349" t="s">
        <v>14561</v>
      </c>
      <c r="B156" s="104" t="s">
        <v>15612</v>
      </c>
      <c r="C156" s="105" t="s">
        <v>4</v>
      </c>
      <c r="D156" s="148">
        <v>11.22</v>
      </c>
      <c r="E156" s="102">
        <f>VLOOKUP(A156,'COMP ANL'!A:I,9,0)</f>
        <v>285.06</v>
      </c>
      <c r="F156" s="102">
        <f>TRUNC((E156*D156),2)</f>
        <v>3198.37</v>
      </c>
      <c r="G156" s="146">
        <f>BDI_Materiais!$H$27</f>
        <v>0.2026</v>
      </c>
      <c r="H156" s="102">
        <f>ROUND((E156*(1+G156)*D156),4)</f>
        <v>3846.3636000000001</v>
      </c>
      <c r="I156" s="147">
        <f>H156/CAPA!$D$36</f>
        <v>7.3305501539046108E-4</v>
      </c>
      <c r="J156" s="147">
        <f t="shared" si="2"/>
        <v>0.94912820874099257</v>
      </c>
      <c r="K156" s="348"/>
    </row>
    <row r="157" spans="1:11" x14ac:dyDescent="0.25">
      <c r="A157" s="349" t="s">
        <v>13256</v>
      </c>
      <c r="B157" s="104" t="s">
        <v>16194</v>
      </c>
      <c r="C157" s="105" t="s">
        <v>8</v>
      </c>
      <c r="D157" s="148">
        <v>42</v>
      </c>
      <c r="E157" s="102">
        <f>VLOOKUP(A157,'COMP ANL'!A:I,9,0)</f>
        <v>71.930000000000007</v>
      </c>
      <c r="F157" s="102">
        <f>TRUNC((E157*D157),2)</f>
        <v>3021.06</v>
      </c>
      <c r="G157" s="146">
        <f>BDI_Materiais!$H$27</f>
        <v>0.2026</v>
      </c>
      <c r="H157" s="102">
        <f>ROUND((E157*(1+G157)*D157),4)</f>
        <v>3633.1268</v>
      </c>
      <c r="I157" s="147">
        <f>H157/CAPA!$D$36</f>
        <v>6.9241551222289457E-4</v>
      </c>
      <c r="J157" s="147">
        <f t="shared" si="2"/>
        <v>0.94982062425321545</v>
      </c>
      <c r="K157" s="348"/>
    </row>
    <row r="158" spans="1:11" x14ac:dyDescent="0.25">
      <c r="A158" s="98" t="s">
        <v>338</v>
      </c>
      <c r="B158" s="99" t="s">
        <v>15796</v>
      </c>
      <c r="C158" s="100" t="s">
        <v>8</v>
      </c>
      <c r="D158" s="145">
        <v>1</v>
      </c>
      <c r="E158" s="102">
        <f>VLOOKUP(A158,'COMP ANL'!A:I,9,0)</f>
        <v>2984.19</v>
      </c>
      <c r="F158" s="102">
        <f>TRUNC((E158*D158),2)</f>
        <v>2984.19</v>
      </c>
      <c r="G158" s="146">
        <f>BDI_Materiais!$H$27</f>
        <v>0.2026</v>
      </c>
      <c r="H158" s="102">
        <f>ROUND((E158*(1+G158)*D158),4)</f>
        <v>3588.7869000000001</v>
      </c>
      <c r="I158" s="147">
        <f>H158/CAPA!$D$36</f>
        <v>6.8396504069781266E-4</v>
      </c>
      <c r="J158" s="147">
        <f t="shared" si="2"/>
        <v>0.95050458929391324</v>
      </c>
      <c r="K158" s="348"/>
    </row>
    <row r="159" spans="1:11" ht="45" x14ac:dyDescent="0.25">
      <c r="A159" s="349" t="s">
        <v>496</v>
      </c>
      <c r="B159" s="104" t="s">
        <v>16013</v>
      </c>
      <c r="C159" s="105" t="s">
        <v>51</v>
      </c>
      <c r="D159" s="148">
        <v>34.700000000000003</v>
      </c>
      <c r="E159" s="102">
        <f>VLOOKUP(A159,'COMP ANL'!A:I,9,0)</f>
        <v>85.799999999999983</v>
      </c>
      <c r="F159" s="102">
        <f>TRUNC((E159*D159),2)</f>
        <v>2977.26</v>
      </c>
      <c r="G159" s="146">
        <f>BDI_Materiais!$H$27</f>
        <v>0.2026</v>
      </c>
      <c r="H159" s="102">
        <f>ROUND((E159*(1+G159)*D159),4)</f>
        <v>3580.4529000000002</v>
      </c>
      <c r="I159" s="147">
        <f>H159/CAPA!$D$36</f>
        <v>6.8237671438922762E-4</v>
      </c>
      <c r="J159" s="147">
        <f t="shared" si="2"/>
        <v>0.95118696600830244</v>
      </c>
      <c r="K159" s="348"/>
    </row>
    <row r="160" spans="1:11" ht="30" x14ac:dyDescent="0.25">
      <c r="A160" s="347" t="s">
        <v>341</v>
      </c>
      <c r="B160" s="99" t="s">
        <v>15804</v>
      </c>
      <c r="C160" s="100" t="s">
        <v>8</v>
      </c>
      <c r="D160" s="145">
        <v>17</v>
      </c>
      <c r="E160" s="102">
        <f>VLOOKUP(A160,'COMP ANL'!A:I,9,0)</f>
        <v>172.35</v>
      </c>
      <c r="F160" s="102">
        <f>TRUNC((E160*D160),2)</f>
        <v>2929.95</v>
      </c>
      <c r="G160" s="146">
        <f>BDI_Materiais!$H$27</f>
        <v>0.2026</v>
      </c>
      <c r="H160" s="102">
        <f>ROUND((E160*(1+G160)*D160),4)</f>
        <v>3523.5578999999998</v>
      </c>
      <c r="I160" s="147">
        <f>H160/CAPA!$D$36</f>
        <v>6.7153344281171978E-4</v>
      </c>
      <c r="J160" s="147">
        <f t="shared" si="2"/>
        <v>0.95185849945111412</v>
      </c>
      <c r="K160" s="348"/>
    </row>
    <row r="161" spans="1:11" ht="45" x14ac:dyDescent="0.25">
      <c r="A161" s="349" t="s">
        <v>12169</v>
      </c>
      <c r="B161" s="104" t="s">
        <v>12168</v>
      </c>
      <c r="C161" s="105" t="s">
        <v>6446</v>
      </c>
      <c r="D161" s="148">
        <v>1</v>
      </c>
      <c r="E161" s="102">
        <f>VLOOKUP(A161,'COMP ANL'!A:I,9,0)</f>
        <v>2915.7700000000004</v>
      </c>
      <c r="F161" s="102">
        <f>TRUNC((E161*D161),2)</f>
        <v>2915.77</v>
      </c>
      <c r="G161" s="146">
        <f>BDI_Materiais!$H$27</f>
        <v>0.2026</v>
      </c>
      <c r="H161" s="102">
        <f>ROUND((E161*(1+G161)*D161),4)</f>
        <v>3506.5050000000001</v>
      </c>
      <c r="I161" s="147">
        <f>H161/CAPA!$D$36</f>
        <v>6.6828343444746844E-4</v>
      </c>
      <c r="J161" s="147">
        <f t="shared" si="2"/>
        <v>0.95252678288556158</v>
      </c>
      <c r="K161" s="348"/>
    </row>
    <row r="162" spans="1:11" ht="30" x14ac:dyDescent="0.25">
      <c r="A162" s="349" t="s">
        <v>343</v>
      </c>
      <c r="B162" s="104" t="s">
        <v>15808</v>
      </c>
      <c r="C162" s="105" t="s">
        <v>4</v>
      </c>
      <c r="D162" s="148">
        <v>8.64</v>
      </c>
      <c r="E162" s="102">
        <f>VLOOKUP(A162,'COMP ANL'!A:I,9,0)</f>
        <v>324.12</v>
      </c>
      <c r="F162" s="102">
        <f>TRUNC((E162*D162),2)</f>
        <v>2800.39</v>
      </c>
      <c r="G162" s="146">
        <f>BDI_Materiais!$H$27</f>
        <v>0.2026</v>
      </c>
      <c r="H162" s="102">
        <f>ROUND((E162*(1+G162)*D162),4)</f>
        <v>3367.7572</v>
      </c>
      <c r="I162" s="147">
        <f>H162/CAPA!$D$36</f>
        <v>6.4184033617553378E-4</v>
      </c>
      <c r="J162" s="147">
        <f t="shared" si="2"/>
        <v>0.95316862322173712</v>
      </c>
      <c r="K162" s="348"/>
    </row>
    <row r="163" spans="1:11" x14ac:dyDescent="0.25">
      <c r="A163" s="347">
        <v>86901</v>
      </c>
      <c r="B163" s="99" t="s">
        <v>477</v>
      </c>
      <c r="C163" s="100" t="s">
        <v>8</v>
      </c>
      <c r="D163" s="145">
        <v>24</v>
      </c>
      <c r="E163" s="102">
        <f>VLOOKUP(A163,'COMP ANL'!A:I,9,0)</f>
        <v>114.58</v>
      </c>
      <c r="F163" s="102">
        <f>TRUNC((E163*D163),2)</f>
        <v>2749.92</v>
      </c>
      <c r="G163" s="146">
        <f>BDI_Materiais!$H$27</f>
        <v>0.2026</v>
      </c>
      <c r="H163" s="102">
        <f>ROUND((E163*(1+G163)*D163),4)</f>
        <v>3307.0538000000001</v>
      </c>
      <c r="I163" s="147">
        <f>H163/CAPA!$D$36</f>
        <v>6.3027124483397326E-4</v>
      </c>
      <c r="J163" s="147">
        <f t="shared" si="2"/>
        <v>0.95379889446657107</v>
      </c>
      <c r="K163" s="348"/>
    </row>
    <row r="164" spans="1:11" ht="45" x14ac:dyDescent="0.25">
      <c r="A164" s="347">
        <v>97995</v>
      </c>
      <c r="B164" s="99" t="s">
        <v>16139</v>
      </c>
      <c r="C164" s="100" t="s">
        <v>51</v>
      </c>
      <c r="D164" s="145">
        <v>2.4</v>
      </c>
      <c r="E164" s="102">
        <f>VLOOKUP(A164,'COMP ANL'!A:I,9,0)</f>
        <v>1140.9199999999998</v>
      </c>
      <c r="F164" s="102">
        <f>TRUNC((E164*D164),2)</f>
        <v>2738.2</v>
      </c>
      <c r="G164" s="146">
        <f>BDI_Materiais!$H$27</f>
        <v>0.2026</v>
      </c>
      <c r="H164" s="102">
        <f>ROUND((E164*(1+G164)*D164),4)</f>
        <v>3292.9688999999998</v>
      </c>
      <c r="I164" s="147">
        <f>H164/CAPA!$D$36</f>
        <v>6.2758688951554387E-4</v>
      </c>
      <c r="J164" s="147">
        <f t="shared" si="2"/>
        <v>0.95442648135608665</v>
      </c>
      <c r="K164" s="348"/>
    </row>
    <row r="165" spans="1:11" ht="30" x14ac:dyDescent="0.25">
      <c r="A165" s="347">
        <v>89580</v>
      </c>
      <c r="B165" s="99" t="s">
        <v>495</v>
      </c>
      <c r="C165" s="100" t="s">
        <v>51</v>
      </c>
      <c r="D165" s="145">
        <v>33.299999999999997</v>
      </c>
      <c r="E165" s="102">
        <f>VLOOKUP(A165,'COMP ANL'!A:I,9,0)</f>
        <v>80.84</v>
      </c>
      <c r="F165" s="102">
        <f>TRUNC((E165*D165),2)</f>
        <v>2691.97</v>
      </c>
      <c r="G165" s="146">
        <f>BDI_Materiais!$H$27</f>
        <v>0.2026</v>
      </c>
      <c r="H165" s="102">
        <f>ROUND((E165*(1+G165)*D165),4)</f>
        <v>3237.3654999999999</v>
      </c>
      <c r="I165" s="147">
        <f>H165/CAPA!$D$36</f>
        <v>6.1698977611660205E-4</v>
      </c>
      <c r="J165" s="147">
        <f t="shared" si="2"/>
        <v>0.95504347113220323</v>
      </c>
      <c r="K165" s="348"/>
    </row>
    <row r="166" spans="1:11" ht="45" x14ac:dyDescent="0.25">
      <c r="A166" s="349">
        <v>83633</v>
      </c>
      <c r="B166" s="104" t="s">
        <v>16454</v>
      </c>
      <c r="C166" s="105" t="s">
        <v>8</v>
      </c>
      <c r="D166" s="148">
        <v>1</v>
      </c>
      <c r="E166" s="102">
        <f>VLOOKUP(A166,'COMP ANL'!A:I,9,0)</f>
        <v>2652.87</v>
      </c>
      <c r="F166" s="102">
        <f>TRUNC((E166*D166),2)</f>
        <v>2652.87</v>
      </c>
      <c r="G166" s="146">
        <f>BDI_Materiais!$H$27</f>
        <v>0.2026</v>
      </c>
      <c r="H166" s="102">
        <f>ROUND((E166*(1+G166)*D166),4)</f>
        <v>3190.3415</v>
      </c>
      <c r="I166" s="147">
        <f>H166/CAPA!$D$36</f>
        <v>6.0802775831783737E-4</v>
      </c>
      <c r="J166" s="147">
        <f t="shared" si="2"/>
        <v>0.95565149889052103</v>
      </c>
      <c r="K166" s="348"/>
    </row>
    <row r="167" spans="1:11" ht="30" x14ac:dyDescent="0.25">
      <c r="A167" s="347">
        <v>98297</v>
      </c>
      <c r="B167" s="99" t="s">
        <v>633</v>
      </c>
      <c r="C167" s="100" t="s">
        <v>51</v>
      </c>
      <c r="D167" s="145">
        <v>831.45</v>
      </c>
      <c r="E167" s="102">
        <f>VLOOKUP(A167,'COMP ANL'!A:I,9,0)</f>
        <v>3.1</v>
      </c>
      <c r="F167" s="102">
        <f>TRUNC((E167*D167),2)</f>
        <v>2577.4899999999998</v>
      </c>
      <c r="G167" s="146">
        <f>BDI_Materiais!$H$27</f>
        <v>0.2026</v>
      </c>
      <c r="H167" s="102">
        <f>ROUND((E167*(1+G167)*D167),4)</f>
        <v>3099.6954999999998</v>
      </c>
      <c r="I167" s="147">
        <f>H167/CAPA!$D$36</f>
        <v>5.9075208918320742E-4</v>
      </c>
      <c r="J167" s="147">
        <f t="shared" si="2"/>
        <v>0.95624225097970428</v>
      </c>
      <c r="K167" s="348"/>
    </row>
    <row r="168" spans="1:11" ht="45" x14ac:dyDescent="0.25">
      <c r="A168" s="349">
        <v>92986</v>
      </c>
      <c r="B168" s="104" t="s">
        <v>574</v>
      </c>
      <c r="C168" s="105" t="s">
        <v>51</v>
      </c>
      <c r="D168" s="148">
        <v>62.8</v>
      </c>
      <c r="E168" s="102">
        <f>VLOOKUP(A168,'COMP ANL'!A:I,9,0)</f>
        <v>40.86</v>
      </c>
      <c r="F168" s="102">
        <f>TRUNC((E168*D168),2)</f>
        <v>2566</v>
      </c>
      <c r="G168" s="146">
        <f>BDI_Materiais!$H$27</f>
        <v>0.2026</v>
      </c>
      <c r="H168" s="102">
        <f>ROUND((E168*(1+G168)*D168),4)</f>
        <v>3085.8811999999998</v>
      </c>
      <c r="I168" s="147">
        <f>H168/CAPA!$D$36</f>
        <v>5.8811930587090999E-4</v>
      </c>
      <c r="J168" s="147">
        <f t="shared" si="2"/>
        <v>0.95683037028557516</v>
      </c>
      <c r="K168" s="348"/>
    </row>
    <row r="169" spans="1:11" ht="45" x14ac:dyDescent="0.25">
      <c r="A169" s="349">
        <v>92688</v>
      </c>
      <c r="B169" s="104" t="s">
        <v>16395</v>
      </c>
      <c r="C169" s="105" t="s">
        <v>51</v>
      </c>
      <c r="D169" s="148">
        <v>55.5</v>
      </c>
      <c r="E169" s="102">
        <f>VLOOKUP(A169,'COMP ANL'!A:I,9,0)</f>
        <v>46.13</v>
      </c>
      <c r="F169" s="102">
        <f>TRUNC((E169*D169),2)</f>
        <v>2560.21</v>
      </c>
      <c r="G169" s="146">
        <f>BDI_Materiais!$H$27</f>
        <v>0.2026</v>
      </c>
      <c r="H169" s="102">
        <f>ROUND((E169*(1+G169)*D169),4)</f>
        <v>3078.9146000000001</v>
      </c>
      <c r="I169" s="147">
        <f>H169/CAPA!$D$36</f>
        <v>5.8679158400129288E-4</v>
      </c>
      <c r="J169" s="147">
        <f t="shared" si="2"/>
        <v>0.95741716186957648</v>
      </c>
      <c r="K169" s="348"/>
    </row>
    <row r="170" spans="1:11" ht="45" x14ac:dyDescent="0.25">
      <c r="A170" s="347" t="s">
        <v>12159</v>
      </c>
      <c r="B170" s="99" t="s">
        <v>12158</v>
      </c>
      <c r="C170" s="100" t="s">
        <v>6446</v>
      </c>
      <c r="D170" s="145">
        <v>1</v>
      </c>
      <c r="E170" s="102">
        <f>VLOOKUP(A170,'COMP ANL'!A:I,9,0)</f>
        <v>2512.4100000000003</v>
      </c>
      <c r="F170" s="102">
        <f>TRUNC((E170*D170),2)</f>
        <v>2512.41</v>
      </c>
      <c r="G170" s="146">
        <f>BDI_Materiais!$H$27</f>
        <v>0.2026</v>
      </c>
      <c r="H170" s="102">
        <f>ROUND((E170*(1+G170)*D170),4)</f>
        <v>3021.4243000000001</v>
      </c>
      <c r="I170" s="147">
        <f>H170/CAPA!$D$36</f>
        <v>5.7583485782197329E-4</v>
      </c>
      <c r="J170" s="147">
        <f t="shared" si="2"/>
        <v>0.95799299672739846</v>
      </c>
      <c r="K170" s="348"/>
    </row>
    <row r="171" spans="1:11" ht="45" x14ac:dyDescent="0.25">
      <c r="A171" s="347">
        <v>95934</v>
      </c>
      <c r="B171" s="99" t="s">
        <v>15563</v>
      </c>
      <c r="C171" s="100" t="s">
        <v>4</v>
      </c>
      <c r="D171" s="145">
        <v>11.46</v>
      </c>
      <c r="E171" s="102">
        <f>VLOOKUP(A171,'COMP ANL'!A:I,9,0)</f>
        <v>216.66999999999996</v>
      </c>
      <c r="F171" s="102">
        <f>TRUNC((E171*D171),2)</f>
        <v>2483.0300000000002</v>
      </c>
      <c r="G171" s="146">
        <f>BDI_Materiais!$H$27</f>
        <v>0.2026</v>
      </c>
      <c r="H171" s="102">
        <f>ROUND((E171*(1+G171)*D171),4)</f>
        <v>2986.1017000000002</v>
      </c>
      <c r="I171" s="147">
        <f>H171/CAPA!$D$36</f>
        <v>5.6910293859139638E-4</v>
      </c>
      <c r="J171" s="147">
        <f t="shared" si="2"/>
        <v>0.95856209966598982</v>
      </c>
      <c r="K171" s="348"/>
    </row>
    <row r="172" spans="1:11" ht="30" x14ac:dyDescent="0.25">
      <c r="A172" s="103" t="s">
        <v>14565</v>
      </c>
      <c r="B172" s="104" t="s">
        <v>15691</v>
      </c>
      <c r="C172" s="105" t="s">
        <v>4</v>
      </c>
      <c r="D172" s="148">
        <v>2249.1799999999998</v>
      </c>
      <c r="E172" s="102">
        <f>VLOOKUP(A172,'COMP ANL'!A:I,9,0)</f>
        <v>1.1000000000000001</v>
      </c>
      <c r="F172" s="102">
        <f>TRUNC((E172*D172),2)</f>
        <v>2474.09</v>
      </c>
      <c r="G172" s="146">
        <f>BDI_Materiais!$H$27</f>
        <v>0.2026</v>
      </c>
      <c r="H172" s="102">
        <f>ROUND((E172*(1+G172)*D172),4)</f>
        <v>2975.3503000000001</v>
      </c>
      <c r="I172" s="147">
        <f>H172/CAPA!$D$36</f>
        <v>5.6705389473801001E-4</v>
      </c>
      <c r="J172" s="147">
        <f t="shared" si="2"/>
        <v>0.95912915356072781</v>
      </c>
      <c r="K172" s="348"/>
    </row>
    <row r="173" spans="1:11" ht="45" x14ac:dyDescent="0.25">
      <c r="A173" s="347" t="s">
        <v>12135</v>
      </c>
      <c r="B173" s="99" t="s">
        <v>16199</v>
      </c>
      <c r="C173" s="100" t="s">
        <v>51</v>
      </c>
      <c r="D173" s="145">
        <v>27.7</v>
      </c>
      <c r="E173" s="102">
        <f>VLOOKUP(A173,'COMP ANL'!A:I,9,0)</f>
        <v>88.669999999999987</v>
      </c>
      <c r="F173" s="102">
        <f>TRUNC((E173*D173),2)</f>
        <v>2456.15</v>
      </c>
      <c r="G173" s="146">
        <f>BDI_Materiais!$H$27</f>
        <v>0.2026</v>
      </c>
      <c r="H173" s="102">
        <f>ROUND((E173*(1+G173)*D173),4)</f>
        <v>2953.7768000000001</v>
      </c>
      <c r="I173" s="147">
        <f>H173/CAPA!$D$36</f>
        <v>5.6294233274877784E-4</v>
      </c>
      <c r="J173" s="147">
        <f t="shared" si="2"/>
        <v>0.95969209589347659</v>
      </c>
      <c r="K173" s="348"/>
    </row>
    <row r="174" spans="1:11" ht="60" x14ac:dyDescent="0.25">
      <c r="A174" s="349">
        <v>95601</v>
      </c>
      <c r="B174" s="104" t="s">
        <v>15319</v>
      </c>
      <c r="C174" s="105" t="s">
        <v>8</v>
      </c>
      <c r="D174" s="148">
        <v>176</v>
      </c>
      <c r="E174" s="102">
        <f>VLOOKUP(A174,'COMP ANL'!A:I,9,0)</f>
        <v>13.89</v>
      </c>
      <c r="F174" s="102">
        <f>TRUNC((E174*D174),2)</f>
        <v>2444.64</v>
      </c>
      <c r="G174" s="146">
        <f>BDI_Materiais!$H$27</f>
        <v>0.2026</v>
      </c>
      <c r="H174" s="102">
        <f>ROUND((E174*(1+G174)*D174),4)</f>
        <v>2939.9241000000002</v>
      </c>
      <c r="I174" s="147">
        <f>H174/CAPA!$D$36</f>
        <v>5.6030223101432414E-4</v>
      </c>
      <c r="J174" s="147">
        <f t="shared" si="2"/>
        <v>0.96025239812449092</v>
      </c>
      <c r="K174" s="348"/>
    </row>
    <row r="175" spans="1:11" ht="30" x14ac:dyDescent="0.25">
      <c r="A175" s="349">
        <v>95472</v>
      </c>
      <c r="B175" s="104" t="s">
        <v>472</v>
      </c>
      <c r="C175" s="105" t="s">
        <v>8</v>
      </c>
      <c r="D175" s="148">
        <v>4</v>
      </c>
      <c r="E175" s="102">
        <f>VLOOKUP(A175,'COMP ANL'!A:I,9,0)</f>
        <v>595.54999999999995</v>
      </c>
      <c r="F175" s="102">
        <f>TRUNC((E175*D175),2)</f>
        <v>2382.1999999999998</v>
      </c>
      <c r="G175" s="146">
        <f>BDI_Materiais!$H$27</f>
        <v>0.2026</v>
      </c>
      <c r="H175" s="102">
        <f>ROUND((E175*(1+G175)*D175),4)</f>
        <v>2864.8337000000001</v>
      </c>
      <c r="I175" s="147">
        <f>H175/CAPA!$D$36</f>
        <v>5.4599120895502745E-4</v>
      </c>
      <c r="J175" s="147">
        <f t="shared" si="2"/>
        <v>0.96079838933344597</v>
      </c>
      <c r="K175" s="348"/>
    </row>
    <row r="176" spans="1:11" ht="30" x14ac:dyDescent="0.25">
      <c r="A176" s="347">
        <v>95795</v>
      </c>
      <c r="B176" s="99" t="s">
        <v>584</v>
      </c>
      <c r="C176" s="100" t="s">
        <v>8</v>
      </c>
      <c r="D176" s="145">
        <v>89</v>
      </c>
      <c r="E176" s="102">
        <f>VLOOKUP(A176,'COMP ANL'!A:I,9,0)</f>
        <v>26.31</v>
      </c>
      <c r="F176" s="102">
        <f>TRUNC((E176*D176),2)</f>
        <v>2341.59</v>
      </c>
      <c r="G176" s="146">
        <f>BDI_Materiais!$H$27</f>
        <v>0.2026</v>
      </c>
      <c r="H176" s="102">
        <f>ROUND((E176*(1+G176)*D176),4)</f>
        <v>2815.9960999999998</v>
      </c>
      <c r="I176" s="147">
        <f>H176/CAPA!$D$36</f>
        <v>5.3668354817651095E-4</v>
      </c>
      <c r="J176" s="147">
        <f t="shared" si="2"/>
        <v>0.96133507288162245</v>
      </c>
      <c r="K176" s="348"/>
    </row>
    <row r="177" spans="1:11" ht="30" x14ac:dyDescent="0.25">
      <c r="A177" s="349">
        <v>101094</v>
      </c>
      <c r="B177" s="104" t="s">
        <v>279</v>
      </c>
      <c r="C177" s="105" t="s">
        <v>51</v>
      </c>
      <c r="D177" s="148">
        <v>12.25</v>
      </c>
      <c r="E177" s="102">
        <f>VLOOKUP(A177,'COMP ANL'!A:I,9,0)</f>
        <v>184.48</v>
      </c>
      <c r="F177" s="102">
        <f>TRUNC((E177*D177),2)</f>
        <v>2259.88</v>
      </c>
      <c r="G177" s="146">
        <f>BDI_Materiais!$H$27</f>
        <v>0.2026</v>
      </c>
      <c r="H177" s="102">
        <f>ROUND((E177*(1+G177)*D177),4)</f>
        <v>2717.7316999999998</v>
      </c>
      <c r="I177" s="147">
        <f>H177/CAPA!$D$36</f>
        <v>5.179559345795192E-4</v>
      </c>
      <c r="J177" s="147">
        <f t="shared" si="2"/>
        <v>0.96185302881620194</v>
      </c>
      <c r="K177" s="348"/>
    </row>
    <row r="178" spans="1:11" ht="45" x14ac:dyDescent="0.25">
      <c r="A178" s="347" t="s">
        <v>339</v>
      </c>
      <c r="B178" s="99" t="s">
        <v>15800</v>
      </c>
      <c r="C178" s="100" t="s">
        <v>8</v>
      </c>
      <c r="D178" s="145">
        <v>45</v>
      </c>
      <c r="E178" s="102">
        <f>VLOOKUP(A178,'COMP ANL'!A:I,9,0)</f>
        <v>49.65</v>
      </c>
      <c r="F178" s="102">
        <f>TRUNC((E178*D178),2)</f>
        <v>2234.25</v>
      </c>
      <c r="G178" s="146">
        <f>BDI_Materiais!$H$27</f>
        <v>0.2026</v>
      </c>
      <c r="H178" s="102">
        <f>ROUND((E178*(1+G178)*D178),4)</f>
        <v>2686.9090999999999</v>
      </c>
      <c r="I178" s="147">
        <f>H178/CAPA!$D$36</f>
        <v>5.1208164294537051E-4</v>
      </c>
      <c r="J178" s="147">
        <f t="shared" si="2"/>
        <v>0.9623651104591473</v>
      </c>
      <c r="K178" s="348"/>
    </row>
    <row r="179" spans="1:11" x14ac:dyDescent="0.25">
      <c r="A179" s="349">
        <v>96985</v>
      </c>
      <c r="B179" s="104" t="s">
        <v>624</v>
      </c>
      <c r="C179" s="105" t="s">
        <v>8</v>
      </c>
      <c r="D179" s="148">
        <v>28</v>
      </c>
      <c r="E179" s="102">
        <f>VLOOKUP(A179,'COMP ANL'!A:I,9,0)</f>
        <v>79.77</v>
      </c>
      <c r="F179" s="102">
        <f>TRUNC((E179*D179),2)</f>
        <v>2233.56</v>
      </c>
      <c r="G179" s="146">
        <f>BDI_Materiais!$H$27</f>
        <v>0.2026</v>
      </c>
      <c r="H179" s="102">
        <f>ROUND((E179*(1+G179)*D179),4)</f>
        <v>2686.0792999999999</v>
      </c>
      <c r="I179" s="147">
        <f>H179/CAPA!$D$36</f>
        <v>5.1192349641658911E-4</v>
      </c>
      <c r="J179" s="147">
        <f t="shared" si="2"/>
        <v>0.9628770339555639</v>
      </c>
      <c r="K179" s="348"/>
    </row>
    <row r="180" spans="1:11" ht="30" x14ac:dyDescent="0.25">
      <c r="A180" s="349" t="s">
        <v>478</v>
      </c>
      <c r="B180" s="104" t="s">
        <v>15941</v>
      </c>
      <c r="C180" s="105" t="s">
        <v>8</v>
      </c>
      <c r="D180" s="148">
        <v>17</v>
      </c>
      <c r="E180" s="102">
        <f>VLOOKUP(A180,'COMP ANL'!A:I,9,0)</f>
        <v>127.61</v>
      </c>
      <c r="F180" s="102">
        <f>TRUNC((E180*D180),2)</f>
        <v>2169.37</v>
      </c>
      <c r="G180" s="146">
        <f>BDI_Materiais!$H$27</f>
        <v>0.2026</v>
      </c>
      <c r="H180" s="102">
        <f>ROUND((E180*(1+G180)*D180),4)</f>
        <v>2608.8843999999999</v>
      </c>
      <c r="I180" s="147">
        <f>H180/CAPA!$D$36</f>
        <v>4.9721139051802949E-4</v>
      </c>
      <c r="J180" s="147">
        <f t="shared" si="2"/>
        <v>0.96337424534608196</v>
      </c>
      <c r="K180" s="348"/>
    </row>
    <row r="181" spans="1:11" ht="45" x14ac:dyDescent="0.25">
      <c r="A181" s="349">
        <v>95577</v>
      </c>
      <c r="B181" s="104" t="s">
        <v>2553</v>
      </c>
      <c r="C181" s="105" t="s">
        <v>55</v>
      </c>
      <c r="D181" s="148">
        <v>142.59</v>
      </c>
      <c r="E181" s="102">
        <f>VLOOKUP(A181,'COMP ANL'!A:I,9,0)</f>
        <v>14.8</v>
      </c>
      <c r="F181" s="102">
        <f>TRUNC((E181*D181),2)</f>
        <v>2110.33</v>
      </c>
      <c r="G181" s="146">
        <f>BDI_Materiais!$H$27</f>
        <v>0.2026</v>
      </c>
      <c r="H181" s="102">
        <f>ROUND((E181*(1+G181)*D181),4)</f>
        <v>2537.8852999999999</v>
      </c>
      <c r="I181" s="147">
        <f>H181/CAPA!$D$36</f>
        <v>4.8368010441101429E-4</v>
      </c>
      <c r="J181" s="147">
        <f t="shared" si="2"/>
        <v>0.96385792545049298</v>
      </c>
      <c r="K181" s="348"/>
    </row>
    <row r="182" spans="1:11" ht="45" x14ac:dyDescent="0.25">
      <c r="A182" s="347">
        <v>92337</v>
      </c>
      <c r="B182" s="99" t="s">
        <v>16461</v>
      </c>
      <c r="C182" s="100" t="s">
        <v>51</v>
      </c>
      <c r="D182" s="145">
        <v>11</v>
      </c>
      <c r="E182" s="102">
        <f>VLOOKUP(A182,'COMP ANL'!A:I,9,0)</f>
        <v>191.19</v>
      </c>
      <c r="F182" s="102">
        <f>TRUNC((E182*D182),2)</f>
        <v>2103.09</v>
      </c>
      <c r="G182" s="146">
        <f>BDI_Materiais!$H$27</f>
        <v>0.2026</v>
      </c>
      <c r="H182" s="102">
        <f>ROUND((E182*(1+G182)*D182),4)</f>
        <v>2529.1759999999999</v>
      </c>
      <c r="I182" s="147">
        <f>H182/CAPA!$D$36</f>
        <v>4.820202519608871E-4</v>
      </c>
      <c r="J182" s="147">
        <f t="shared" si="2"/>
        <v>0.96433994570245385</v>
      </c>
      <c r="K182" s="348"/>
    </row>
    <row r="183" spans="1:11" ht="60" x14ac:dyDescent="0.25">
      <c r="A183" s="349">
        <v>72283</v>
      </c>
      <c r="B183" s="104" t="s">
        <v>16452</v>
      </c>
      <c r="C183" s="105" t="s">
        <v>8</v>
      </c>
      <c r="D183" s="148">
        <v>2</v>
      </c>
      <c r="E183" s="102">
        <f>VLOOKUP(A183,'COMP ANL'!A:I,9,0)</f>
        <v>1014.04</v>
      </c>
      <c r="F183" s="102">
        <f>TRUNC((E183*D183),2)</f>
        <v>2028.08</v>
      </c>
      <c r="G183" s="146">
        <f>BDI_Materiais!$H$27</f>
        <v>0.2026</v>
      </c>
      <c r="H183" s="102">
        <f>ROUND((E183*(1+G183)*D183),4)</f>
        <v>2438.9690000000001</v>
      </c>
      <c r="I183" s="147">
        <f>H183/CAPA!$D$36</f>
        <v>4.6482824916288659E-4</v>
      </c>
      <c r="J183" s="147">
        <f t="shared" si="2"/>
        <v>0.96480477395161679</v>
      </c>
      <c r="K183" s="348"/>
    </row>
    <row r="184" spans="1:11" ht="45" x14ac:dyDescent="0.25">
      <c r="A184" s="347" t="s">
        <v>261</v>
      </c>
      <c r="B184" s="99" t="s">
        <v>15608</v>
      </c>
      <c r="C184" s="100" t="s">
        <v>4</v>
      </c>
      <c r="D184" s="145">
        <v>9.0500000000000007</v>
      </c>
      <c r="E184" s="102">
        <f>VLOOKUP(A184,'COMP ANL'!A:I,9,0)</f>
        <v>222.45999999999998</v>
      </c>
      <c r="F184" s="102">
        <f>TRUNC((E184*D184),2)</f>
        <v>2013.26</v>
      </c>
      <c r="G184" s="146">
        <f>BDI_Materiais!$H$27</f>
        <v>0.2026</v>
      </c>
      <c r="H184" s="102">
        <f>ROUND((E184*(1+G184)*D184),4)</f>
        <v>2421.1500999999998</v>
      </c>
      <c r="I184" s="147">
        <f>H184/CAPA!$D$36</f>
        <v>4.6143225352333206E-4</v>
      </c>
      <c r="J184" s="147">
        <f t="shared" si="2"/>
        <v>0.96526620620514014</v>
      </c>
      <c r="K184" s="348"/>
    </row>
    <row r="185" spans="1:11" ht="30" x14ac:dyDescent="0.25">
      <c r="A185" s="347" t="s">
        <v>12161</v>
      </c>
      <c r="B185" s="99" t="s">
        <v>12160</v>
      </c>
      <c r="C185" s="100" t="s">
        <v>6446</v>
      </c>
      <c r="D185" s="145">
        <v>1</v>
      </c>
      <c r="E185" s="102">
        <f>VLOOKUP(A185,'COMP ANL'!A:I,9,0)</f>
        <v>1996.83</v>
      </c>
      <c r="F185" s="102">
        <f>TRUNC((E185*D185),2)</f>
        <v>1996.83</v>
      </c>
      <c r="G185" s="146">
        <f>BDI_Materiais!$H$27</f>
        <v>0.2026</v>
      </c>
      <c r="H185" s="102">
        <f>ROUND((E185*(1+G185)*D185),4)</f>
        <v>2401.3878</v>
      </c>
      <c r="I185" s="147">
        <f>H185/CAPA!$D$36</f>
        <v>4.5766587711246681E-4</v>
      </c>
      <c r="J185" s="147">
        <f t="shared" si="2"/>
        <v>0.96572387208225263</v>
      </c>
      <c r="K185" s="348"/>
    </row>
    <row r="186" spans="1:11" ht="30" x14ac:dyDescent="0.25">
      <c r="A186" s="98" t="s">
        <v>540</v>
      </c>
      <c r="B186" s="99" t="s">
        <v>16140</v>
      </c>
      <c r="C186" s="100" t="s">
        <v>8</v>
      </c>
      <c r="D186" s="145">
        <v>5</v>
      </c>
      <c r="E186" s="102">
        <f>VLOOKUP(A186,'COMP ANL'!A:I,9,0)</f>
        <v>396.1</v>
      </c>
      <c r="F186" s="102">
        <f>TRUNC((E186*D186),2)</f>
        <v>1980.5</v>
      </c>
      <c r="G186" s="146">
        <f>BDI_Materiais!$H$27</f>
        <v>0.2026</v>
      </c>
      <c r="H186" s="102">
        <f>ROUND((E186*(1+G186)*D186),4)</f>
        <v>2381.7492999999999</v>
      </c>
      <c r="I186" s="147">
        <f>H186/CAPA!$D$36</f>
        <v>4.5392309498969879E-4</v>
      </c>
      <c r="J186" s="147">
        <f t="shared" si="2"/>
        <v>0.96617779517724234</v>
      </c>
      <c r="K186" s="348"/>
    </row>
    <row r="187" spans="1:11" ht="30" x14ac:dyDescent="0.25">
      <c r="A187" s="347" t="s">
        <v>12022</v>
      </c>
      <c r="B187" s="99" t="s">
        <v>16132</v>
      </c>
      <c r="C187" s="100" t="s">
        <v>8</v>
      </c>
      <c r="D187" s="145">
        <v>9</v>
      </c>
      <c r="E187" s="102">
        <f>VLOOKUP(A187,'COMP ANL'!A:I,9,0)</f>
        <v>211.87000000000003</v>
      </c>
      <c r="F187" s="102">
        <f>TRUNC((E187*D187),2)</f>
        <v>1906.83</v>
      </c>
      <c r="G187" s="146">
        <f>BDI_Materiais!$H$27</f>
        <v>0.2026</v>
      </c>
      <c r="H187" s="102">
        <f>ROUND((E187*(1+G187)*D187),4)</f>
        <v>2293.1538</v>
      </c>
      <c r="I187" s="147">
        <f>H187/CAPA!$D$36</f>
        <v>4.3703821816317481E-4</v>
      </c>
      <c r="J187" s="147">
        <f t="shared" si="2"/>
        <v>0.96661483339540555</v>
      </c>
      <c r="K187" s="348"/>
    </row>
    <row r="188" spans="1:11" ht="30" x14ac:dyDescent="0.25">
      <c r="A188" s="349" t="s">
        <v>542</v>
      </c>
      <c r="B188" s="104" t="s">
        <v>16141</v>
      </c>
      <c r="C188" s="105" t="s">
        <v>51</v>
      </c>
      <c r="D188" s="148">
        <v>9.75</v>
      </c>
      <c r="E188" s="102">
        <f>VLOOKUP(A188,'COMP ANL'!A:I,9,0)</f>
        <v>193.8</v>
      </c>
      <c r="F188" s="102">
        <f>TRUNC((E188*D188),2)</f>
        <v>1889.55</v>
      </c>
      <c r="G188" s="146">
        <f>BDI_Materiais!$H$27</f>
        <v>0.2026</v>
      </c>
      <c r="H188" s="102">
        <f>ROUND((E188*(1+G188)*D188),4)</f>
        <v>2272.3728000000001</v>
      </c>
      <c r="I188" s="147">
        <f>H188/CAPA!$D$36</f>
        <v>4.3307769392286917E-4</v>
      </c>
      <c r="J188" s="147">
        <f t="shared" si="2"/>
        <v>0.96704791108932842</v>
      </c>
      <c r="K188" s="348"/>
    </row>
    <row r="189" spans="1:11" x14ac:dyDescent="0.25">
      <c r="A189" s="347" t="s">
        <v>638</v>
      </c>
      <c r="B189" s="99" t="s">
        <v>16323</v>
      </c>
      <c r="C189" s="100" t="s">
        <v>8</v>
      </c>
      <c r="D189" s="145">
        <v>16</v>
      </c>
      <c r="E189" s="102">
        <f>VLOOKUP(A189,'COMP ANL'!A:I,9,0)</f>
        <v>114.17</v>
      </c>
      <c r="F189" s="102">
        <f>TRUNC((E189*D189),2)</f>
        <v>1826.72</v>
      </c>
      <c r="G189" s="146">
        <f>BDI_Materiais!$H$27</f>
        <v>0.2026</v>
      </c>
      <c r="H189" s="102">
        <f>ROUND((E189*(1+G189)*D189),4)</f>
        <v>2196.8135000000002</v>
      </c>
      <c r="I189" s="147">
        <f>H189/CAPA!$D$36</f>
        <v>4.1867730706802466E-4</v>
      </c>
      <c r="J189" s="147">
        <f t="shared" si="2"/>
        <v>0.96746658839639643</v>
      </c>
      <c r="K189" s="348"/>
    </row>
    <row r="190" spans="1:11" ht="45" x14ac:dyDescent="0.25">
      <c r="A190" s="349" t="s">
        <v>469</v>
      </c>
      <c r="B190" s="104" t="s">
        <v>15921</v>
      </c>
      <c r="C190" s="105" t="s">
        <v>8</v>
      </c>
      <c r="D190" s="148">
        <v>4</v>
      </c>
      <c r="E190" s="102">
        <f>VLOOKUP(A190,'COMP ANL'!A:I,9,0)</f>
        <v>447.85</v>
      </c>
      <c r="F190" s="102">
        <f>TRUNC((E190*D190),2)</f>
        <v>1791.4</v>
      </c>
      <c r="G190" s="146">
        <f>BDI_Materiais!$H$27</f>
        <v>0.2026</v>
      </c>
      <c r="H190" s="102">
        <f>ROUND((E190*(1+G190)*D190),4)</f>
        <v>2154.3375999999998</v>
      </c>
      <c r="I190" s="147">
        <f>H190/CAPA!$D$36</f>
        <v>4.1058208395177429E-4</v>
      </c>
      <c r="J190" s="147">
        <f t="shared" si="2"/>
        <v>0.96787717048034816</v>
      </c>
      <c r="K190" s="348"/>
    </row>
    <row r="191" spans="1:11" x14ac:dyDescent="0.25">
      <c r="A191" s="349">
        <v>89711</v>
      </c>
      <c r="B191" s="104" t="s">
        <v>503</v>
      </c>
      <c r="C191" s="105" t="s">
        <v>51</v>
      </c>
      <c r="D191" s="148">
        <v>99.13</v>
      </c>
      <c r="E191" s="102">
        <f>VLOOKUP(A191,'COMP ANL'!A:I,9,0)</f>
        <v>17.93</v>
      </c>
      <c r="F191" s="102">
        <f>TRUNC((E191*D191),2)</f>
        <v>1777.4</v>
      </c>
      <c r="G191" s="146">
        <f>BDI_Materiais!$H$27</f>
        <v>0.2026</v>
      </c>
      <c r="H191" s="102">
        <f>ROUND((E191*(1+G191)*D191),4)</f>
        <v>2137.5023000000001</v>
      </c>
      <c r="I191" s="147">
        <f>H191/CAPA!$D$36</f>
        <v>4.0737354664640803E-4</v>
      </c>
      <c r="J191" s="147">
        <f t="shared" si="2"/>
        <v>0.9682845440269946</v>
      </c>
      <c r="K191" s="348"/>
    </row>
    <row r="192" spans="1:11" ht="30" x14ac:dyDescent="0.25">
      <c r="A192" s="347">
        <v>83486</v>
      </c>
      <c r="B192" s="99" t="s">
        <v>16509</v>
      </c>
      <c r="C192" s="100" t="s">
        <v>8</v>
      </c>
      <c r="D192" s="145">
        <v>1</v>
      </c>
      <c r="E192" s="102">
        <f>VLOOKUP(A192,'COMP ANL'!A:I,9,0)</f>
        <v>1776.8200000000002</v>
      </c>
      <c r="F192" s="102">
        <f>TRUNC((E192*D192),2)</f>
        <v>1776.82</v>
      </c>
      <c r="G192" s="146">
        <f>BDI_Materiais!$H$27</f>
        <v>0.2026</v>
      </c>
      <c r="H192" s="102">
        <f>ROUND((E192*(1+G192)*D192),4)</f>
        <v>2136.8036999999999</v>
      </c>
      <c r="I192" s="147">
        <f>H192/CAPA!$D$36</f>
        <v>4.0724040472666029E-4</v>
      </c>
      <c r="J192" s="147">
        <f t="shared" si="2"/>
        <v>0.96869178443172121</v>
      </c>
      <c r="K192" s="348"/>
    </row>
    <row r="193" spans="1:11" ht="45" x14ac:dyDescent="0.25">
      <c r="A193" s="347" t="s">
        <v>610</v>
      </c>
      <c r="B193" s="99" t="s">
        <v>16260</v>
      </c>
      <c r="C193" s="100" t="s">
        <v>8</v>
      </c>
      <c r="D193" s="145">
        <v>19</v>
      </c>
      <c r="E193" s="102">
        <f>VLOOKUP(A193,'COMP ANL'!A:I,9,0)</f>
        <v>92.38</v>
      </c>
      <c r="F193" s="102">
        <f>TRUNC((E193*D193),2)</f>
        <v>1755.22</v>
      </c>
      <c r="G193" s="146">
        <f>BDI_Materiais!$H$27</f>
        <v>0.2026</v>
      </c>
      <c r="H193" s="102">
        <f>ROUND((E193*(1+G193)*D193),4)</f>
        <v>2110.8276000000001</v>
      </c>
      <c r="I193" s="147">
        <f>H193/CAPA!$D$36</f>
        <v>4.0228977801386488E-4</v>
      </c>
      <c r="J193" s="147">
        <f t="shared" si="2"/>
        <v>0.96909407420973503</v>
      </c>
      <c r="K193" s="348"/>
    </row>
    <row r="194" spans="1:11" x14ac:dyDescent="0.25">
      <c r="A194" s="349">
        <v>99254</v>
      </c>
      <c r="B194" s="104" t="s">
        <v>16144</v>
      </c>
      <c r="C194" s="105" t="s">
        <v>51</v>
      </c>
      <c r="D194" s="148">
        <v>1.6</v>
      </c>
      <c r="E194" s="102">
        <f>VLOOKUP(A194,'COMP ANL'!A:I,9,0)</f>
        <v>1090.08</v>
      </c>
      <c r="F194" s="102">
        <f>TRUNC((E194*D194),2)</f>
        <v>1744.12</v>
      </c>
      <c r="G194" s="146">
        <f>BDI_Materiais!$H$27</f>
        <v>0.2026</v>
      </c>
      <c r="H194" s="102">
        <f>ROUND((E194*(1+G194)*D194),4)</f>
        <v>2097.4883</v>
      </c>
      <c r="I194" s="147">
        <f>H194/CAPA!$D$36</f>
        <v>3.997475220589681E-4</v>
      </c>
      <c r="J194" s="147">
        <f t="shared" si="2"/>
        <v>0.96949382173179399</v>
      </c>
      <c r="K194" s="348"/>
    </row>
    <row r="195" spans="1:11" ht="30" x14ac:dyDescent="0.25">
      <c r="A195" s="349" t="s">
        <v>328</v>
      </c>
      <c r="B195" s="104" t="s">
        <v>15780</v>
      </c>
      <c r="C195" s="105" t="s">
        <v>8</v>
      </c>
      <c r="D195" s="148">
        <v>4</v>
      </c>
      <c r="E195" s="102">
        <f>VLOOKUP(A195,'COMP ANL'!A:I,9,0)</f>
        <v>435.39</v>
      </c>
      <c r="F195" s="102">
        <f>TRUNC((E195*D195),2)</f>
        <v>1741.56</v>
      </c>
      <c r="G195" s="146">
        <f>BDI_Materiais!$H$27</f>
        <v>0.2026</v>
      </c>
      <c r="H195" s="102">
        <f>ROUND((E195*(1+G195)*D195),4)</f>
        <v>2094.4000999999998</v>
      </c>
      <c r="I195" s="147">
        <f>H195/CAPA!$D$36</f>
        <v>3.9915896082712591E-4</v>
      </c>
      <c r="J195" s="147">
        <f t="shared" si="2"/>
        <v>0.96989298069262109</v>
      </c>
      <c r="K195" s="348"/>
    </row>
    <row r="196" spans="1:11" ht="30" x14ac:dyDescent="0.25">
      <c r="A196" s="98">
        <v>89362</v>
      </c>
      <c r="B196" s="99" t="s">
        <v>370</v>
      </c>
      <c r="C196" s="100" t="s">
        <v>8</v>
      </c>
      <c r="D196" s="145">
        <v>209</v>
      </c>
      <c r="E196" s="102">
        <f>VLOOKUP(A196,'COMP ANL'!A:I,9,0)</f>
        <v>8.1999999999999993</v>
      </c>
      <c r="F196" s="102">
        <f>TRUNC((E196*D196),2)</f>
        <v>1713.8</v>
      </c>
      <c r="G196" s="146">
        <f>BDI_Materiais!$H$27</f>
        <v>0.2026</v>
      </c>
      <c r="H196" s="102">
        <f>ROUND((E196*(1+G196)*D196),4)</f>
        <v>2061.0158999999999</v>
      </c>
      <c r="I196" s="147">
        <f>H196/CAPA!$D$36</f>
        <v>3.9279646944830824E-4</v>
      </c>
      <c r="J196" s="147">
        <f t="shared" si="2"/>
        <v>0.97028577716206943</v>
      </c>
      <c r="K196" s="348"/>
    </row>
    <row r="197" spans="1:11" ht="45" x14ac:dyDescent="0.25">
      <c r="A197" s="103" t="s">
        <v>14562</v>
      </c>
      <c r="B197" s="104" t="s">
        <v>15616</v>
      </c>
      <c r="C197" s="105" t="s">
        <v>4</v>
      </c>
      <c r="D197" s="148">
        <v>4.54</v>
      </c>
      <c r="E197" s="102">
        <f>VLOOKUP(A197,'COMP ANL'!A:I,9,0)</f>
        <v>376.04999999999995</v>
      </c>
      <c r="F197" s="102">
        <f>TRUNC((E197*D197),2)</f>
        <v>1707.26</v>
      </c>
      <c r="G197" s="146">
        <f>BDI_Materiais!$H$27</f>
        <v>0.2026</v>
      </c>
      <c r="H197" s="102">
        <f>ROUND((E197*(1+G197)*D197),4)</f>
        <v>2053.1592999999998</v>
      </c>
      <c r="I197" s="147">
        <f>H197/CAPA!$D$36</f>
        <v>3.9129912789850863E-4</v>
      </c>
      <c r="J197" s="147">
        <f t="shared" si="2"/>
        <v>0.97067707628996791</v>
      </c>
      <c r="K197" s="348"/>
    </row>
    <row r="198" spans="1:11" ht="45" x14ac:dyDescent="0.25">
      <c r="A198" s="347" t="s">
        <v>12148</v>
      </c>
      <c r="B198" s="99" t="s">
        <v>16224</v>
      </c>
      <c r="C198" s="100" t="s">
        <v>8</v>
      </c>
      <c r="D198" s="145">
        <v>76</v>
      </c>
      <c r="E198" s="102">
        <f>VLOOKUP(A198,'COMP ANL'!A:I,9,0)</f>
        <v>22.25</v>
      </c>
      <c r="F198" s="102">
        <f>TRUNC((E198*D198),2)</f>
        <v>1691</v>
      </c>
      <c r="G198" s="146">
        <f>BDI_Materiais!$H$27</f>
        <v>0.2026</v>
      </c>
      <c r="H198" s="102">
        <f>ROUND((E198*(1+G198)*D198),4)</f>
        <v>2033.5966000000001</v>
      </c>
      <c r="I198" s="147">
        <f>H198/CAPA!$D$36</f>
        <v>3.8757079203614273E-4</v>
      </c>
      <c r="J198" s="147">
        <f t="shared" si="2"/>
        <v>0.97106464708200402</v>
      </c>
      <c r="K198" s="348"/>
    </row>
    <row r="199" spans="1:11" ht="45" x14ac:dyDescent="0.25">
      <c r="A199" s="347" t="s">
        <v>479</v>
      </c>
      <c r="B199" s="99" t="s">
        <v>15943</v>
      </c>
      <c r="C199" s="100" t="s">
        <v>8</v>
      </c>
      <c r="D199" s="145">
        <v>1</v>
      </c>
      <c r="E199" s="102">
        <f>VLOOKUP(A199,'COMP ANL'!A:I,9,0)</f>
        <v>1686.42</v>
      </c>
      <c r="F199" s="102">
        <f>TRUNC((E199*D199),2)</f>
        <v>1686.42</v>
      </c>
      <c r="G199" s="146">
        <f>BDI_Materiais!$H$27</f>
        <v>0.2026</v>
      </c>
      <c r="H199" s="102">
        <f>ROUND((E199*(1+G199)*D199),4)</f>
        <v>2028.0887</v>
      </c>
      <c r="I199" s="147">
        <f>H199/CAPA!$D$36</f>
        <v>3.8652107491650558E-4</v>
      </c>
      <c r="J199" s="147">
        <f t="shared" si="2"/>
        <v>0.97145116815692056</v>
      </c>
      <c r="K199" s="348"/>
    </row>
    <row r="200" spans="1:11" ht="30" x14ac:dyDescent="0.25">
      <c r="A200" s="347" t="s">
        <v>11725</v>
      </c>
      <c r="B200" s="99" t="s">
        <v>15990</v>
      </c>
      <c r="C200" s="100" t="s">
        <v>8</v>
      </c>
      <c r="D200" s="145">
        <v>4</v>
      </c>
      <c r="E200" s="102">
        <f>VLOOKUP(A200,'COMP ANL'!A:I,9,0)</f>
        <v>420.66999999999996</v>
      </c>
      <c r="F200" s="102">
        <f>TRUNC((E200*D200),2)</f>
        <v>1682.68</v>
      </c>
      <c r="G200" s="146">
        <f>BDI_Materiais!$H$27</f>
        <v>0.2026</v>
      </c>
      <c r="H200" s="102">
        <f>ROUND((E200*(1+G200)*D200),4)</f>
        <v>2023.5909999999999</v>
      </c>
      <c r="I200" s="147">
        <f>H200/CAPA!$D$36</f>
        <v>3.8566388566307105E-4</v>
      </c>
      <c r="J200" s="147">
        <f t="shared" si="2"/>
        <v>0.97183683204258364</v>
      </c>
      <c r="K200" s="348"/>
    </row>
    <row r="201" spans="1:11" x14ac:dyDescent="0.25">
      <c r="A201" s="347" t="s">
        <v>524</v>
      </c>
      <c r="B201" s="99" t="s">
        <v>16082</v>
      </c>
      <c r="C201" s="100" t="s">
        <v>8</v>
      </c>
      <c r="D201" s="145">
        <v>23</v>
      </c>
      <c r="E201" s="102">
        <f>VLOOKUP(A201,'COMP ANL'!A:I,9,0)</f>
        <v>72.23</v>
      </c>
      <c r="F201" s="102">
        <f>TRUNC((E201*D201),2)</f>
        <v>1661.29</v>
      </c>
      <c r="G201" s="146">
        <f>BDI_Materiais!$H$27</f>
        <v>0.2026</v>
      </c>
      <c r="H201" s="102">
        <f>ROUND((E201*(1+G201)*D201),4)</f>
        <v>1997.8674000000001</v>
      </c>
      <c r="I201" s="147">
        <f>H201/CAPA!$D$36</f>
        <v>3.8076138138763076E-4</v>
      </c>
      <c r="J201" s="147">
        <f t="shared" si="2"/>
        <v>0.97221759342397129</v>
      </c>
      <c r="K201" s="348"/>
    </row>
    <row r="202" spans="1:11" ht="30" x14ac:dyDescent="0.25">
      <c r="A202" s="349" t="s">
        <v>275</v>
      </c>
      <c r="B202" s="104" t="s">
        <v>15660</v>
      </c>
      <c r="C202" s="105" t="s">
        <v>51</v>
      </c>
      <c r="D202" s="148">
        <v>83.03</v>
      </c>
      <c r="E202" s="102">
        <f>VLOOKUP(A202,'COMP ANL'!A:I,9,0)</f>
        <v>19.889999999999997</v>
      </c>
      <c r="F202" s="102">
        <f>TRUNC((E202*D202),2)</f>
        <v>1651.46</v>
      </c>
      <c r="G202" s="146">
        <f>BDI_Materiais!$H$27</f>
        <v>0.2026</v>
      </c>
      <c r="H202" s="102">
        <f>ROUND((E202*(1+G202)*D202),4)</f>
        <v>1986.0539000000001</v>
      </c>
      <c r="I202" s="147">
        <f>H202/CAPA!$D$36</f>
        <v>3.7850991836309636E-4</v>
      </c>
      <c r="J202" s="147">
        <f t="shared" si="2"/>
        <v>0.97259610334233437</v>
      </c>
      <c r="K202" s="348"/>
    </row>
    <row r="203" spans="1:11" ht="45" x14ac:dyDescent="0.25">
      <c r="A203" s="347" t="s">
        <v>11728</v>
      </c>
      <c r="B203" s="99" t="s">
        <v>16523</v>
      </c>
      <c r="C203" s="100" t="s">
        <v>8</v>
      </c>
      <c r="D203" s="145">
        <v>9</v>
      </c>
      <c r="E203" s="102">
        <f>VLOOKUP(A203,'COMP ANL'!A:I,9,0)</f>
        <v>181.51</v>
      </c>
      <c r="F203" s="102">
        <f>TRUNC((E203*D203),2)</f>
        <v>1633.59</v>
      </c>
      <c r="G203" s="146">
        <f>BDI_Materiais!$H$27</f>
        <v>0.2026</v>
      </c>
      <c r="H203" s="102">
        <f>ROUND((E203*(1+G203)*D203),4)</f>
        <v>1964.5553</v>
      </c>
      <c r="I203" s="147">
        <f>H203/CAPA!$D$36</f>
        <v>3.7441263110874693E-4</v>
      </c>
      <c r="J203" s="147">
        <f t="shared" si="2"/>
        <v>0.97297051597344308</v>
      </c>
      <c r="K203" s="348"/>
    </row>
    <row r="204" spans="1:11" ht="45" x14ac:dyDescent="0.25">
      <c r="A204" s="349" t="s">
        <v>342</v>
      </c>
      <c r="B204" s="104" t="s">
        <v>15806</v>
      </c>
      <c r="C204" s="105" t="s">
        <v>4</v>
      </c>
      <c r="D204" s="148">
        <v>4.8600000000000003</v>
      </c>
      <c r="E204" s="102">
        <f>VLOOKUP(A204,'COMP ANL'!A:I,9,0)</f>
        <v>335.97999999999996</v>
      </c>
      <c r="F204" s="102">
        <f>TRUNC((E204*D204),2)</f>
        <v>1632.86</v>
      </c>
      <c r="G204" s="146">
        <f>BDI_Materiais!$H$27</f>
        <v>0.2026</v>
      </c>
      <c r="H204" s="102">
        <f>ROUND((E204*(1+G204)*D204),4)</f>
        <v>1963.6808000000001</v>
      </c>
      <c r="I204" s="147">
        <f>H204/CAPA!$D$36</f>
        <v>3.7424596547917441E-4</v>
      </c>
      <c r="J204" s="147">
        <f t="shared" si="2"/>
        <v>0.97334476193892228</v>
      </c>
      <c r="K204" s="348"/>
    </row>
    <row r="205" spans="1:11" ht="30" x14ac:dyDescent="0.25">
      <c r="A205" s="347">
        <v>89784</v>
      </c>
      <c r="B205" s="99" t="s">
        <v>522</v>
      </c>
      <c r="C205" s="100" t="s">
        <v>8</v>
      </c>
      <c r="D205" s="145">
        <v>85</v>
      </c>
      <c r="E205" s="102">
        <f>VLOOKUP(A205,'COMP ANL'!A:I,9,0)</f>
        <v>18.920000000000002</v>
      </c>
      <c r="F205" s="102">
        <f>TRUNC((E205*D205),2)</f>
        <v>1608.2</v>
      </c>
      <c r="G205" s="146">
        <f>BDI_Materiais!$H$27</f>
        <v>0.2026</v>
      </c>
      <c r="H205" s="102">
        <f>ROUND((E205*(1+G205)*D205),4)</f>
        <v>1934.0213000000001</v>
      </c>
      <c r="I205" s="147">
        <f>H205/CAPA!$D$36</f>
        <v>3.6859334199111589E-4</v>
      </c>
      <c r="J205" s="147">
        <f t="shared" ref="J205:J268" si="3">I205+J204</f>
        <v>0.97371335528091341</v>
      </c>
      <c r="K205" s="348"/>
    </row>
    <row r="206" spans="1:11" ht="45" x14ac:dyDescent="0.25">
      <c r="A206" s="98" t="s">
        <v>12177</v>
      </c>
      <c r="B206" s="99" t="s">
        <v>12176</v>
      </c>
      <c r="C206" s="100" t="s">
        <v>6446</v>
      </c>
      <c r="D206" s="145">
        <v>1</v>
      </c>
      <c r="E206" s="102">
        <f>VLOOKUP(A206,'COMP ANL'!A:I,9,0)</f>
        <v>1603.6299999999999</v>
      </c>
      <c r="F206" s="102">
        <f>TRUNC((E206*D206),2)</f>
        <v>1603.63</v>
      </c>
      <c r="G206" s="146">
        <f>BDI_Materiais!$H$27</f>
        <v>0.2026</v>
      </c>
      <c r="H206" s="102">
        <f>ROUND((E206*(1+G206)*D206),4)</f>
        <v>1928.5254</v>
      </c>
      <c r="I206" s="147">
        <f>H206/CAPA!$D$36</f>
        <v>3.6754591187840253E-4</v>
      </c>
      <c r="J206" s="147">
        <f t="shared" si="3"/>
        <v>0.97408090119279178</v>
      </c>
      <c r="K206" s="348"/>
    </row>
    <row r="207" spans="1:11" ht="60" x14ac:dyDescent="0.25">
      <c r="A207" s="347">
        <v>92023</v>
      </c>
      <c r="B207" s="99" t="s">
        <v>614</v>
      </c>
      <c r="C207" s="100" t="s">
        <v>8</v>
      </c>
      <c r="D207" s="145">
        <v>36</v>
      </c>
      <c r="E207" s="102">
        <f>VLOOKUP(A207,'COMP ANL'!A:I,9,0)</f>
        <v>41.69</v>
      </c>
      <c r="F207" s="102">
        <f>TRUNC((E207*D207),2)</f>
        <v>1500.84</v>
      </c>
      <c r="G207" s="146">
        <f>BDI_Materiais!$H$27</f>
        <v>0.2026</v>
      </c>
      <c r="H207" s="102">
        <f>ROUND((E207*(1+G207)*D207),4)</f>
        <v>1804.9102</v>
      </c>
      <c r="I207" s="147">
        <f>H207/CAPA!$D$36</f>
        <v>3.4398684368773671E-4</v>
      </c>
      <c r="J207" s="147">
        <f t="shared" si="3"/>
        <v>0.97442488803647953</v>
      </c>
      <c r="K207" s="348"/>
    </row>
    <row r="208" spans="1:11" ht="60" x14ac:dyDescent="0.25">
      <c r="A208" s="349">
        <v>94500</v>
      </c>
      <c r="B208" s="104" t="s">
        <v>16501</v>
      </c>
      <c r="C208" s="105" t="s">
        <v>8</v>
      </c>
      <c r="D208" s="148">
        <v>5</v>
      </c>
      <c r="E208" s="102">
        <f>VLOOKUP(A208,'COMP ANL'!A:I,9,0)</f>
        <v>296.3</v>
      </c>
      <c r="F208" s="102">
        <f>TRUNC((E208*D208),2)</f>
        <v>1481.5</v>
      </c>
      <c r="G208" s="146">
        <f>BDI_Materiais!$H$27</f>
        <v>0.2026</v>
      </c>
      <c r="H208" s="102">
        <f>ROUND((E208*(1+G208)*D208),4)</f>
        <v>1781.6519000000001</v>
      </c>
      <c r="I208" s="147">
        <f>H208/CAPA!$D$36</f>
        <v>3.3955418592640182E-4</v>
      </c>
      <c r="J208" s="147">
        <f t="shared" si="3"/>
        <v>0.97476444222240588</v>
      </c>
      <c r="K208" s="348"/>
    </row>
    <row r="209" spans="1:11" ht="60" x14ac:dyDescent="0.25">
      <c r="A209" s="98">
        <v>92776</v>
      </c>
      <c r="B209" s="99" t="s">
        <v>2506</v>
      </c>
      <c r="C209" s="100" t="s">
        <v>55</v>
      </c>
      <c r="D209" s="145">
        <v>74.3</v>
      </c>
      <c r="E209" s="102">
        <f>VLOOKUP(A209,'COMP ANL'!A:I,9,0)</f>
        <v>19.859999999999996</v>
      </c>
      <c r="F209" s="102">
        <f>TRUNC((E209*D209),2)</f>
        <v>1475.59</v>
      </c>
      <c r="G209" s="146">
        <f>BDI_Materiais!$H$27</f>
        <v>0.2026</v>
      </c>
      <c r="H209" s="102">
        <f>ROUND((E209*(1+G209)*D209),4)</f>
        <v>1774.5542</v>
      </c>
      <c r="I209" s="147">
        <f>H209/CAPA!$D$36</f>
        <v>3.382014785061421E-4</v>
      </c>
      <c r="J209" s="147">
        <f t="shared" si="3"/>
        <v>0.97510264370091204</v>
      </c>
      <c r="K209" s="348"/>
    </row>
    <row r="210" spans="1:11" ht="45" x14ac:dyDescent="0.25">
      <c r="A210" s="347">
        <v>97330</v>
      </c>
      <c r="B210" s="99" t="s">
        <v>16389</v>
      </c>
      <c r="C210" s="100" t="s">
        <v>51</v>
      </c>
      <c r="D210" s="145">
        <v>18.399999999999999</v>
      </c>
      <c r="E210" s="102">
        <f>VLOOKUP(A210,'COMP ANL'!A:I,9,0)</f>
        <v>79.12</v>
      </c>
      <c r="F210" s="102">
        <f>TRUNC((E210*D210),2)</f>
        <v>1455.8</v>
      </c>
      <c r="G210" s="146">
        <f>BDI_Materiais!$H$27</f>
        <v>0.2026</v>
      </c>
      <c r="H210" s="102">
        <f>ROUND((E210*(1+G210)*D210),4)</f>
        <v>1750.7547</v>
      </c>
      <c r="I210" s="147">
        <f>H210/CAPA!$D$36</f>
        <v>3.3366567673254345E-4</v>
      </c>
      <c r="J210" s="147">
        <f t="shared" si="3"/>
        <v>0.97543630937764458</v>
      </c>
      <c r="K210" s="348"/>
    </row>
    <row r="211" spans="1:11" ht="45" x14ac:dyDescent="0.25">
      <c r="A211" s="98">
        <v>92891</v>
      </c>
      <c r="B211" s="99" t="s">
        <v>16486</v>
      </c>
      <c r="C211" s="100" t="s">
        <v>8</v>
      </c>
      <c r="D211" s="145">
        <v>5</v>
      </c>
      <c r="E211" s="102">
        <f>VLOOKUP(A211,'COMP ANL'!A:I,9,0)</f>
        <v>284.58</v>
      </c>
      <c r="F211" s="102">
        <f>TRUNC((E211*D211),2)</f>
        <v>1422.9</v>
      </c>
      <c r="G211" s="146">
        <f>BDI_Materiais!$H$27</f>
        <v>0.2026</v>
      </c>
      <c r="H211" s="102">
        <f>ROUND((E211*(1+G211)*D211),4)</f>
        <v>1711.1795</v>
      </c>
      <c r="I211" s="147">
        <f>H211/CAPA!$D$36</f>
        <v>3.2612328036495081E-4</v>
      </c>
      <c r="J211" s="147">
        <f t="shared" si="3"/>
        <v>0.97576243265800955</v>
      </c>
      <c r="K211" s="348"/>
    </row>
    <row r="212" spans="1:11" x14ac:dyDescent="0.25">
      <c r="A212" s="349" t="s">
        <v>318</v>
      </c>
      <c r="B212" s="104" t="s">
        <v>15776</v>
      </c>
      <c r="C212" s="105" t="s">
        <v>8</v>
      </c>
      <c r="D212" s="148">
        <v>12</v>
      </c>
      <c r="E212" s="102">
        <f>VLOOKUP(A212,'COMP ANL'!A:I,9,0)</f>
        <v>117.55000000000001</v>
      </c>
      <c r="F212" s="102">
        <f>TRUNC((E212*D212),2)</f>
        <v>1410.6</v>
      </c>
      <c r="G212" s="146">
        <f>BDI_Materiais!$H$27</f>
        <v>0.2026</v>
      </c>
      <c r="H212" s="102">
        <f>ROUND((E212*(1+G212)*D212),4)</f>
        <v>1696.3876</v>
      </c>
      <c r="I212" s="147">
        <f>H212/CAPA!$D$36</f>
        <v>3.2330418222192706E-4</v>
      </c>
      <c r="J212" s="147">
        <f t="shared" si="3"/>
        <v>0.97608573684023148</v>
      </c>
      <c r="K212" s="348"/>
    </row>
    <row r="213" spans="1:11" ht="30" x14ac:dyDescent="0.25">
      <c r="A213" s="349">
        <v>97887</v>
      </c>
      <c r="B213" s="104" t="s">
        <v>16192</v>
      </c>
      <c r="C213" s="105" t="s">
        <v>8</v>
      </c>
      <c r="D213" s="148">
        <v>5</v>
      </c>
      <c r="E213" s="102">
        <f>VLOOKUP(A213,'COMP ANL'!A:I,9,0)</f>
        <v>273.44</v>
      </c>
      <c r="F213" s="102">
        <f>TRUNC((E213*D213),2)</f>
        <v>1367.2</v>
      </c>
      <c r="G213" s="146">
        <f>BDI_Materiais!$H$27</f>
        <v>0.2026</v>
      </c>
      <c r="H213" s="102">
        <f>ROUND((E213*(1+G213)*D213),4)</f>
        <v>1644.1947</v>
      </c>
      <c r="I213" s="147">
        <f>H213/CAPA!$D$36</f>
        <v>3.1335705524912272E-4</v>
      </c>
      <c r="J213" s="147">
        <f t="shared" si="3"/>
        <v>0.97639909389548063</v>
      </c>
      <c r="K213" s="348"/>
    </row>
    <row r="214" spans="1:11" x14ac:dyDescent="0.25">
      <c r="A214" s="103">
        <v>99624</v>
      </c>
      <c r="B214" s="104" t="s">
        <v>764</v>
      </c>
      <c r="C214" s="105" t="s">
        <v>8</v>
      </c>
      <c r="D214" s="148">
        <v>3</v>
      </c>
      <c r="E214" s="102">
        <f>VLOOKUP(A214,'COMP ANL'!A:I,9,0)</f>
        <v>446.87</v>
      </c>
      <c r="F214" s="102">
        <f>TRUNC((E214*D214),2)</f>
        <v>1340.61</v>
      </c>
      <c r="G214" s="146">
        <f>BDI_Materiais!$H$27</f>
        <v>0.2026</v>
      </c>
      <c r="H214" s="102">
        <f>ROUND((E214*(1+G214)*D214),4)</f>
        <v>1612.2175999999999</v>
      </c>
      <c r="I214" s="147">
        <f>H214/CAPA!$D$36</f>
        <v>3.0726273449051261E-4</v>
      </c>
      <c r="J214" s="147">
        <f t="shared" si="3"/>
        <v>0.97670635662997118</v>
      </c>
      <c r="K214" s="348"/>
    </row>
    <row r="215" spans="1:11" ht="45" x14ac:dyDescent="0.25">
      <c r="A215" s="98" t="s">
        <v>529</v>
      </c>
      <c r="B215" s="99" t="s">
        <v>16098</v>
      </c>
      <c r="C215" s="100" t="s">
        <v>8</v>
      </c>
      <c r="D215" s="145">
        <v>21</v>
      </c>
      <c r="E215" s="102">
        <f>VLOOKUP(A215,'COMP ANL'!A:I,9,0)</f>
        <v>63.17</v>
      </c>
      <c r="F215" s="102">
        <f>TRUNC((E215*D215),2)</f>
        <v>1326.57</v>
      </c>
      <c r="G215" s="146">
        <f>BDI_Materiais!$H$27</f>
        <v>0.2026</v>
      </c>
      <c r="H215" s="102">
        <f>ROUND((E215*(1+G215)*D215),4)</f>
        <v>1595.3331000000001</v>
      </c>
      <c r="I215" s="147">
        <f>H215/CAPA!$D$36</f>
        <v>3.0404482045675869E-4</v>
      </c>
      <c r="J215" s="147">
        <f t="shared" si="3"/>
        <v>0.97701040145042795</v>
      </c>
      <c r="K215" s="348"/>
    </row>
    <row r="216" spans="1:11" ht="30" x14ac:dyDescent="0.25">
      <c r="A216" s="347">
        <v>89713</v>
      </c>
      <c r="B216" s="99" t="s">
        <v>505</v>
      </c>
      <c r="C216" s="100" t="s">
        <v>51</v>
      </c>
      <c r="D216" s="145">
        <v>31.36</v>
      </c>
      <c r="E216" s="102">
        <f>VLOOKUP(A216,'COMP ANL'!A:I,9,0)</f>
        <v>41.15</v>
      </c>
      <c r="F216" s="102">
        <f>TRUNC((E216*D216),2)</f>
        <v>1290.46</v>
      </c>
      <c r="G216" s="146">
        <f>BDI_Materiais!$H$27</f>
        <v>0.2026</v>
      </c>
      <c r="H216" s="102">
        <f>ROUND((E216*(1+G216)*D216),4)</f>
        <v>1551.912</v>
      </c>
      <c r="I216" s="147">
        <f>H216/CAPA!$D$36</f>
        <v>2.9576945742847642E-4</v>
      </c>
      <c r="J216" s="147">
        <f t="shared" si="3"/>
        <v>0.97730617090785643</v>
      </c>
      <c r="K216" s="348"/>
    </row>
    <row r="217" spans="1:11" ht="60" x14ac:dyDescent="0.25">
      <c r="A217" s="98">
        <v>100860</v>
      </c>
      <c r="B217" s="99" t="s">
        <v>15983</v>
      </c>
      <c r="C217" s="100" t="s">
        <v>8</v>
      </c>
      <c r="D217" s="145">
        <v>17</v>
      </c>
      <c r="E217" s="102">
        <f>VLOOKUP(A217,'COMP ANL'!A:I,9,0)</f>
        <v>74.239999999999995</v>
      </c>
      <c r="F217" s="102">
        <f>TRUNC((E217*D217),2)</f>
        <v>1262.08</v>
      </c>
      <c r="G217" s="146">
        <f>BDI_Materiais!$H$27</f>
        <v>0.2026</v>
      </c>
      <c r="H217" s="102">
        <f>ROUND((E217*(1+G217)*D217),4)</f>
        <v>1517.7773999999999</v>
      </c>
      <c r="I217" s="147">
        <f>H217/CAPA!$D$36</f>
        <v>2.8926395188335653E-4</v>
      </c>
      <c r="J217" s="147">
        <f t="shared" si="3"/>
        <v>0.97759543485973976</v>
      </c>
      <c r="K217" s="348"/>
    </row>
    <row r="218" spans="1:11" ht="45" x14ac:dyDescent="0.25">
      <c r="A218" s="349">
        <v>94497</v>
      </c>
      <c r="B218" s="104" t="s">
        <v>15973</v>
      </c>
      <c r="C218" s="105" t="s">
        <v>8</v>
      </c>
      <c r="D218" s="627">
        <v>14</v>
      </c>
      <c r="E218" s="102">
        <f>VLOOKUP(A218,'COMP ANL'!A:I,9,0)</f>
        <v>89.009999999999991</v>
      </c>
      <c r="F218" s="102">
        <f>TRUNC((E218*D218),2)</f>
        <v>1246.1400000000001</v>
      </c>
      <c r="G218" s="146">
        <f>BDI_Materiais!$H$27</f>
        <v>0.2026</v>
      </c>
      <c r="H218" s="102">
        <f>ROUND((E218*(1+G218)*D218),4)</f>
        <v>1498.6079999999999</v>
      </c>
      <c r="I218" s="147">
        <f>H218/CAPA!$D$36</f>
        <v>2.8561057267291842E-4</v>
      </c>
      <c r="J218" s="147">
        <f t="shared" si="3"/>
        <v>0.97788104543241272</v>
      </c>
      <c r="K218" s="348"/>
    </row>
    <row r="219" spans="1:11" ht="45" x14ac:dyDescent="0.25">
      <c r="A219" s="349">
        <v>86942</v>
      </c>
      <c r="B219" s="104" t="s">
        <v>468</v>
      </c>
      <c r="C219" s="105" t="s">
        <v>8</v>
      </c>
      <c r="D219" s="148">
        <v>6</v>
      </c>
      <c r="E219" s="102">
        <f>VLOOKUP(A219,'COMP ANL'!A:I,9,0)</f>
        <v>203.53000000000003</v>
      </c>
      <c r="F219" s="102">
        <f>TRUNC((E219*D219),2)</f>
        <v>1221.18</v>
      </c>
      <c r="G219" s="146">
        <f>BDI_Materiais!$H$27</f>
        <v>0.2026</v>
      </c>
      <c r="H219" s="102">
        <f>ROUND((E219*(1+G219)*D219),4)</f>
        <v>1468.5911000000001</v>
      </c>
      <c r="I219" s="147">
        <f>H219/CAPA!$D$36</f>
        <v>2.7988983449531244E-4</v>
      </c>
      <c r="J219" s="147">
        <f t="shared" si="3"/>
        <v>0.97816093526690806</v>
      </c>
      <c r="K219" s="348"/>
    </row>
    <row r="220" spans="1:11" ht="75" x14ac:dyDescent="0.25">
      <c r="A220" s="349">
        <v>86911</v>
      </c>
      <c r="B220" s="104" t="s">
        <v>15954</v>
      </c>
      <c r="C220" s="105" t="s">
        <v>8</v>
      </c>
      <c r="D220" s="148">
        <v>18</v>
      </c>
      <c r="E220" s="102">
        <f>VLOOKUP(A220,'COMP ANL'!A:I,9,0)</f>
        <v>67.650000000000006</v>
      </c>
      <c r="F220" s="102">
        <f>TRUNC((E220*D220),2)</f>
        <v>1217.7</v>
      </c>
      <c r="G220" s="146">
        <f>BDI_Materiais!$H$27</f>
        <v>0.2026</v>
      </c>
      <c r="H220" s="102">
        <f>ROUND((E220*(1+G220)*D220),4)</f>
        <v>1464.4059999999999</v>
      </c>
      <c r="I220" s="147">
        <f>H220/CAPA!$D$36</f>
        <v>2.7909222177224314E-4</v>
      </c>
      <c r="J220" s="147">
        <f t="shared" si="3"/>
        <v>0.97844002748868031</v>
      </c>
      <c r="K220" s="348"/>
    </row>
    <row r="221" spans="1:11" ht="45" x14ac:dyDescent="0.25">
      <c r="A221" s="349">
        <v>89985</v>
      </c>
      <c r="B221" s="104" t="s">
        <v>482</v>
      </c>
      <c r="C221" s="105" t="s">
        <v>8</v>
      </c>
      <c r="D221" s="148">
        <v>16</v>
      </c>
      <c r="E221" s="102">
        <f>VLOOKUP(A221,'COMP ANL'!A:I,9,0)</f>
        <v>75.25</v>
      </c>
      <c r="F221" s="102">
        <f>TRUNC((E221*D221),2)</f>
        <v>1204</v>
      </c>
      <c r="G221" s="146">
        <f>BDI_Materiais!$H$27</f>
        <v>0.2026</v>
      </c>
      <c r="H221" s="102">
        <f>ROUND((E221*(1+G221)*D221),4)</f>
        <v>1447.9304</v>
      </c>
      <c r="I221" s="147">
        <f>H221/CAPA!$D$36</f>
        <v>2.7595223749941802E-4</v>
      </c>
      <c r="J221" s="147">
        <f t="shared" si="3"/>
        <v>0.97871597972617974</v>
      </c>
      <c r="K221" s="348"/>
    </row>
    <row r="222" spans="1:11" x14ac:dyDescent="0.25">
      <c r="A222" s="347" t="s">
        <v>500</v>
      </c>
      <c r="B222" s="99" t="s">
        <v>16024</v>
      </c>
      <c r="C222" s="100" t="s">
        <v>8</v>
      </c>
      <c r="D222" s="145">
        <v>26</v>
      </c>
      <c r="E222" s="102">
        <f>VLOOKUP(A222,'COMP ANL'!A:I,9,0)</f>
        <v>46.08</v>
      </c>
      <c r="F222" s="102">
        <f>TRUNC((E222*D222),2)</f>
        <v>1198.08</v>
      </c>
      <c r="G222" s="146">
        <f>BDI_Materiais!$H$27</f>
        <v>0.2026</v>
      </c>
      <c r="H222" s="102">
        <f>ROUND((E222*(1+G222)*D222),4)</f>
        <v>1440.8109999999999</v>
      </c>
      <c r="I222" s="147">
        <f>H222/CAPA!$D$36</f>
        <v>2.7459539440830439E-4</v>
      </c>
      <c r="J222" s="147">
        <f t="shared" si="3"/>
        <v>0.97899057512058807</v>
      </c>
      <c r="K222" s="348"/>
    </row>
    <row r="223" spans="1:11" ht="60" x14ac:dyDescent="0.25">
      <c r="A223" s="347">
        <v>95470</v>
      </c>
      <c r="B223" s="99" t="s">
        <v>470</v>
      </c>
      <c r="C223" s="100" t="s">
        <v>8</v>
      </c>
      <c r="D223" s="145">
        <v>5</v>
      </c>
      <c r="E223" s="102">
        <f>VLOOKUP(A223,'COMP ANL'!A:I,9,0)</f>
        <v>234.93</v>
      </c>
      <c r="F223" s="102">
        <f>TRUNC((E223*D223),2)</f>
        <v>1174.6500000000001</v>
      </c>
      <c r="G223" s="146">
        <f>BDI_Materiais!$H$27</f>
        <v>0.2026</v>
      </c>
      <c r="H223" s="102">
        <f>ROUND((E223*(1+G223)*D223),4)</f>
        <v>1412.6341</v>
      </c>
      <c r="I223" s="147">
        <f>H223/CAPA!$D$36</f>
        <v>2.6922533062568243E-4</v>
      </c>
      <c r="J223" s="147">
        <f t="shared" si="3"/>
        <v>0.97925980045121375</v>
      </c>
      <c r="K223" s="348"/>
    </row>
    <row r="224" spans="1:11" ht="30" x14ac:dyDescent="0.25">
      <c r="A224" s="98" t="s">
        <v>754</v>
      </c>
      <c r="B224" s="99" t="s">
        <v>16499</v>
      </c>
      <c r="C224" s="100" t="s">
        <v>8</v>
      </c>
      <c r="D224" s="145">
        <v>1</v>
      </c>
      <c r="E224" s="102">
        <f>VLOOKUP(A224,'COMP ANL'!A:I,9,0)</f>
        <v>1167.5999999999999</v>
      </c>
      <c r="F224" s="102">
        <f>TRUNC((E224*D224),2)</f>
        <v>1167.5999999999999</v>
      </c>
      <c r="G224" s="146">
        <f>BDI_Materiais!$H$27</f>
        <v>0.2026</v>
      </c>
      <c r="H224" s="102">
        <f>ROUND((E224*(1+G224)*D224),4)</f>
        <v>1404.1558</v>
      </c>
      <c r="I224" s="147">
        <f>H224/CAPA!$D$36</f>
        <v>2.6760950305883854E-4</v>
      </c>
      <c r="J224" s="147">
        <f t="shared" si="3"/>
        <v>0.97952740995427257</v>
      </c>
      <c r="K224" s="348"/>
    </row>
    <row r="225" spans="1:11" x14ac:dyDescent="0.25">
      <c r="A225" s="349">
        <v>89450</v>
      </c>
      <c r="B225" s="104" t="s">
        <v>393</v>
      </c>
      <c r="C225" s="105" t="s">
        <v>51</v>
      </c>
      <c r="D225" s="148">
        <v>40.799999999999997</v>
      </c>
      <c r="E225" s="102">
        <f>VLOOKUP(A225,'COMP ANL'!A:I,9,0)</f>
        <v>28.229999999999997</v>
      </c>
      <c r="F225" s="102">
        <f>TRUNC((E225*D225),2)</f>
        <v>1151.78</v>
      </c>
      <c r="G225" s="146">
        <f>BDI_Materiais!$H$27</f>
        <v>0.2026</v>
      </c>
      <c r="H225" s="102">
        <f>ROUND((E225*(1+G225)*D225),4)</f>
        <v>1385.1353999999999</v>
      </c>
      <c r="I225" s="147">
        <f>H225/CAPA!$D$36</f>
        <v>2.6398452085103769E-4</v>
      </c>
      <c r="J225" s="147">
        <f t="shared" si="3"/>
        <v>0.97979139447512364</v>
      </c>
      <c r="K225" s="348"/>
    </row>
    <row r="226" spans="1:11" ht="30" x14ac:dyDescent="0.25">
      <c r="A226" s="98" t="s">
        <v>12020</v>
      </c>
      <c r="B226" s="99" t="s">
        <v>16133</v>
      </c>
      <c r="C226" s="100" t="s">
        <v>8</v>
      </c>
      <c r="D226" s="145">
        <v>9</v>
      </c>
      <c r="E226" s="102">
        <f>VLOOKUP(A226,'COMP ANL'!A:I,9,0)</f>
        <v>127.1</v>
      </c>
      <c r="F226" s="102">
        <f>TRUNC((E226*D226),2)</f>
        <v>1143.9000000000001</v>
      </c>
      <c r="G226" s="146">
        <f>BDI_Materiais!$H$27</f>
        <v>0.2026</v>
      </c>
      <c r="H226" s="102">
        <f>ROUND((E226*(1+G226)*D226),4)</f>
        <v>1375.6541</v>
      </c>
      <c r="I226" s="147">
        <f>H226/CAPA!$D$36</f>
        <v>2.6217753762214547E-4</v>
      </c>
      <c r="J226" s="147">
        <f t="shared" si="3"/>
        <v>0.98005357201274579</v>
      </c>
      <c r="K226" s="348"/>
    </row>
    <row r="227" spans="1:11" x14ac:dyDescent="0.25">
      <c r="A227" s="98" t="s">
        <v>654</v>
      </c>
      <c r="B227" s="99" t="s">
        <v>16357</v>
      </c>
      <c r="C227" s="100" t="s">
        <v>8</v>
      </c>
      <c r="D227" s="145">
        <v>16</v>
      </c>
      <c r="E227" s="102">
        <f>VLOOKUP(A227,'COMP ANL'!A:I,9,0)</f>
        <v>71.16</v>
      </c>
      <c r="F227" s="102">
        <f>TRUNC((E227*D227),2)</f>
        <v>1138.56</v>
      </c>
      <c r="G227" s="146">
        <f>BDI_Materiais!$H$27</f>
        <v>0.2026</v>
      </c>
      <c r="H227" s="102">
        <f>ROUND((E227*(1+G227)*D227),4)</f>
        <v>1369.2322999999999</v>
      </c>
      <c r="I227" s="147">
        <f>H227/CAPA!$D$36</f>
        <v>2.6095364586686923E-4</v>
      </c>
      <c r="J227" s="147">
        <f t="shared" si="3"/>
        <v>0.98031452565861266</v>
      </c>
      <c r="K227" s="348"/>
    </row>
    <row r="228" spans="1:11" ht="30" x14ac:dyDescent="0.25">
      <c r="A228" s="347">
        <v>89513</v>
      </c>
      <c r="B228" s="99" t="s">
        <v>420</v>
      </c>
      <c r="C228" s="100" t="s">
        <v>8</v>
      </c>
      <c r="D228" s="145">
        <v>10</v>
      </c>
      <c r="E228" s="102">
        <f>VLOOKUP(A228,'COMP ANL'!A:I,9,0)</f>
        <v>111.7</v>
      </c>
      <c r="F228" s="102">
        <f>TRUNC((E228*D228),2)</f>
        <v>1117</v>
      </c>
      <c r="G228" s="146">
        <f>BDI_Materiais!$H$27</f>
        <v>0.2026</v>
      </c>
      <c r="H228" s="102">
        <f>ROUND((E228*(1+G228)*D228),4)</f>
        <v>1343.3042</v>
      </c>
      <c r="I228" s="147">
        <f>H228/CAPA!$D$36</f>
        <v>2.5601216718176904E-4</v>
      </c>
      <c r="J228" s="147">
        <f t="shared" si="3"/>
        <v>0.9805705378257944</v>
      </c>
      <c r="K228" s="348"/>
    </row>
    <row r="229" spans="1:11" ht="30" x14ac:dyDescent="0.25">
      <c r="A229" s="103">
        <v>100709</v>
      </c>
      <c r="B229" s="104" t="s">
        <v>273</v>
      </c>
      <c r="C229" s="105" t="s">
        <v>8</v>
      </c>
      <c r="D229" s="148">
        <v>28</v>
      </c>
      <c r="E229" s="102">
        <f>VLOOKUP(A229,'COMP ANL'!A:I,9,0)</f>
        <v>38.97</v>
      </c>
      <c r="F229" s="102">
        <f>TRUNC((E229*D229),2)</f>
        <v>1091.1600000000001</v>
      </c>
      <c r="G229" s="146">
        <f>BDI_Materiais!$H$27</f>
        <v>0.2026</v>
      </c>
      <c r="H229" s="102">
        <f>ROUND((E229*(1+G229)*D229),4)</f>
        <v>1312.229</v>
      </c>
      <c r="I229" s="147">
        <f>H229/CAPA!$D$36</f>
        <v>2.5008973405187419E-4</v>
      </c>
      <c r="J229" s="147">
        <f t="shared" si="3"/>
        <v>0.98082062755984623</v>
      </c>
      <c r="K229" s="348"/>
    </row>
    <row r="230" spans="1:11" ht="60" x14ac:dyDescent="0.25">
      <c r="A230" s="349" t="s">
        <v>481</v>
      </c>
      <c r="B230" s="104" t="s">
        <v>15952</v>
      </c>
      <c r="C230" s="105" t="s">
        <v>8</v>
      </c>
      <c r="D230" s="148">
        <v>4</v>
      </c>
      <c r="E230" s="102">
        <f>VLOOKUP(A230,'COMP ANL'!A:I,9,0)</f>
        <v>272.75</v>
      </c>
      <c r="F230" s="102">
        <f>TRUNC((E230*D230),2)</f>
        <v>1091</v>
      </c>
      <c r="G230" s="146">
        <f>BDI_Materiais!$H$27</f>
        <v>0.2026</v>
      </c>
      <c r="H230" s="102">
        <f>ROUND((E230*(1+G230)*D230),4)</f>
        <v>1312.0365999999999</v>
      </c>
      <c r="I230" s="147">
        <f>H230/CAPA!$D$36</f>
        <v>2.5005306570752907E-4</v>
      </c>
      <c r="J230" s="147">
        <f t="shared" si="3"/>
        <v>0.9810706806255538</v>
      </c>
      <c r="K230" s="348"/>
    </row>
    <row r="231" spans="1:11" ht="45" x14ac:dyDescent="0.25">
      <c r="A231" s="349">
        <v>83659</v>
      </c>
      <c r="B231" s="104" t="s">
        <v>16148</v>
      </c>
      <c r="C231" s="105" t="s">
        <v>8</v>
      </c>
      <c r="D231" s="148">
        <v>1</v>
      </c>
      <c r="E231" s="102">
        <f>VLOOKUP(A231,'COMP ANL'!A:I,9,0)</f>
        <v>1081.57</v>
      </c>
      <c r="F231" s="102">
        <f>TRUNC((E231*D231),2)</f>
        <v>1081.57</v>
      </c>
      <c r="G231" s="146">
        <f>BDI_Materiais!$H$27</f>
        <v>0.2026</v>
      </c>
      <c r="H231" s="102">
        <f>ROUND((E231*(1+G231)*D231),4)</f>
        <v>1300.6960999999999</v>
      </c>
      <c r="I231" s="147">
        <f>H231/CAPA!$D$36</f>
        <v>2.4789174887257477E-4</v>
      </c>
      <c r="J231" s="147">
        <f t="shared" si="3"/>
        <v>0.98131857237442632</v>
      </c>
      <c r="K231" s="348"/>
    </row>
    <row r="232" spans="1:11" ht="45" x14ac:dyDescent="0.25">
      <c r="A232" s="103">
        <v>94655</v>
      </c>
      <c r="B232" s="104" t="s">
        <v>15877</v>
      </c>
      <c r="C232" s="105" t="s">
        <v>51</v>
      </c>
      <c r="D232" s="148">
        <v>10.5</v>
      </c>
      <c r="E232" s="102">
        <f>VLOOKUP(A232,'COMP ANL'!A:I,9,0)</f>
        <v>102.39</v>
      </c>
      <c r="F232" s="102">
        <f>TRUNC((E232*D232),2)</f>
        <v>1075.0899999999999</v>
      </c>
      <c r="G232" s="146">
        <f>BDI_Materiais!$H$27</f>
        <v>0.2026</v>
      </c>
      <c r="H232" s="102">
        <f>ROUND((E232*(1+G232)*D232),4)</f>
        <v>1292.9092000000001</v>
      </c>
      <c r="I232" s="147">
        <f>H232/CAPA!$D$36</f>
        <v>2.4640769102132434E-4</v>
      </c>
      <c r="J232" s="147">
        <f t="shared" si="3"/>
        <v>0.98156498006544768</v>
      </c>
      <c r="K232" s="348"/>
    </row>
    <row r="233" spans="1:11" ht="45" x14ac:dyDescent="0.25">
      <c r="A233" s="103">
        <v>89731</v>
      </c>
      <c r="B233" s="104" t="s">
        <v>515</v>
      </c>
      <c r="C233" s="105" t="s">
        <v>8</v>
      </c>
      <c r="D233" s="148">
        <v>100</v>
      </c>
      <c r="E233" s="102">
        <f>VLOOKUP(A233,'COMP ANL'!A:I,9,0)</f>
        <v>10.36</v>
      </c>
      <c r="F233" s="102">
        <f>TRUNC((E233*D233),2)</f>
        <v>1036</v>
      </c>
      <c r="G233" s="146">
        <f>BDI_Materiais!$H$27</f>
        <v>0.2026</v>
      </c>
      <c r="H233" s="102">
        <f>ROUND((E233*(1+G233)*D233),4)</f>
        <v>1245.8936000000001</v>
      </c>
      <c r="I233" s="147">
        <f>H233/CAPA!$D$36</f>
        <v>2.3744727412740622E-4</v>
      </c>
      <c r="J233" s="147">
        <f t="shared" si="3"/>
        <v>0.98180242733957512</v>
      </c>
      <c r="K233" s="348"/>
    </row>
    <row r="234" spans="1:11" ht="30" x14ac:dyDescent="0.25">
      <c r="A234" s="349">
        <v>92355</v>
      </c>
      <c r="B234" s="104" t="s">
        <v>16492</v>
      </c>
      <c r="C234" s="105" t="s">
        <v>8</v>
      </c>
      <c r="D234" s="148">
        <v>6</v>
      </c>
      <c r="E234" s="102">
        <f>VLOOKUP(A234,'COMP ANL'!A:I,9,0)</f>
        <v>171.83</v>
      </c>
      <c r="F234" s="102">
        <f>TRUNC((E234*D234),2)</f>
        <v>1030.98</v>
      </c>
      <c r="G234" s="146">
        <f>BDI_Materiais!$H$27</f>
        <v>0.2026</v>
      </c>
      <c r="H234" s="102">
        <f>ROUND((E234*(1+G234)*D234),4)</f>
        <v>1239.8565000000001</v>
      </c>
      <c r="I234" s="147">
        <f>H234/CAPA!$D$36</f>
        <v>2.3629670000242911E-4</v>
      </c>
      <c r="J234" s="147">
        <f t="shared" si="3"/>
        <v>0.98203872403957759</v>
      </c>
      <c r="K234" s="348"/>
    </row>
    <row r="235" spans="1:11" ht="45" x14ac:dyDescent="0.25">
      <c r="A235" s="347">
        <v>100705</v>
      </c>
      <c r="B235" s="99" t="s">
        <v>271</v>
      </c>
      <c r="C235" s="100" t="s">
        <v>8</v>
      </c>
      <c r="D235" s="145">
        <v>14</v>
      </c>
      <c r="E235" s="102">
        <f>VLOOKUP(A235,'COMP ANL'!A:I,9,0)</f>
        <v>72.990000000000009</v>
      </c>
      <c r="F235" s="102">
        <f>TRUNC((E235*D235),2)</f>
        <v>1021.86</v>
      </c>
      <c r="G235" s="146">
        <f>BDI_Materiais!$H$27</f>
        <v>0.2026</v>
      </c>
      <c r="H235" s="102">
        <f>ROUND((E235*(1+G235)*D235),4)</f>
        <v>1228.8887999999999</v>
      </c>
      <c r="I235" s="147">
        <f>H235/CAPA!$D$36</f>
        <v>2.3420643284924108E-4</v>
      </c>
      <c r="J235" s="147">
        <f t="shared" si="3"/>
        <v>0.98227293047242681</v>
      </c>
      <c r="K235" s="348"/>
    </row>
    <row r="236" spans="1:11" ht="30" x14ac:dyDescent="0.25">
      <c r="A236" s="347">
        <v>89501</v>
      </c>
      <c r="B236" s="99" t="s">
        <v>374</v>
      </c>
      <c r="C236" s="100" t="s">
        <v>8</v>
      </c>
      <c r="D236" s="145">
        <v>75</v>
      </c>
      <c r="E236" s="102">
        <f>VLOOKUP(A236,'COMP ANL'!A:I,9,0)</f>
        <v>13.430000000000001</v>
      </c>
      <c r="F236" s="102">
        <f>TRUNC((E236*D236),2)</f>
        <v>1007.25</v>
      </c>
      <c r="G236" s="146">
        <f>BDI_Materiais!$H$27</f>
        <v>0.2026</v>
      </c>
      <c r="H236" s="102">
        <f>ROUND((E236*(1+G236)*D236),4)</f>
        <v>1211.3189</v>
      </c>
      <c r="I236" s="147">
        <f>H236/CAPA!$D$36</f>
        <v>2.3085789260335565E-4</v>
      </c>
      <c r="J236" s="147">
        <f t="shared" si="3"/>
        <v>0.98250378836503016</v>
      </c>
      <c r="K236" s="348"/>
    </row>
    <row r="237" spans="1:11" ht="30" x14ac:dyDescent="0.25">
      <c r="A237" s="347" t="s">
        <v>707</v>
      </c>
      <c r="B237" s="99" t="s">
        <v>16423</v>
      </c>
      <c r="C237" s="100" t="s">
        <v>8</v>
      </c>
      <c r="D237" s="145">
        <v>2</v>
      </c>
      <c r="E237" s="102">
        <f>VLOOKUP(A237,'COMP ANL'!A:I,9,0)</f>
        <v>498.63</v>
      </c>
      <c r="F237" s="102">
        <f>TRUNC((E237*D237),2)</f>
        <v>997.26</v>
      </c>
      <c r="G237" s="146">
        <f>BDI_Materiais!$H$27</f>
        <v>0.2026</v>
      </c>
      <c r="H237" s="102">
        <f>ROUND((E237*(1+G237)*D237),4)</f>
        <v>1199.3049000000001</v>
      </c>
      <c r="I237" s="147">
        <f>H237/CAPA!$D$36</f>
        <v>2.2856821750480256E-4</v>
      </c>
      <c r="J237" s="147">
        <f t="shared" si="3"/>
        <v>0.98273235658253499</v>
      </c>
      <c r="K237" s="348"/>
    </row>
    <row r="238" spans="1:11" ht="30" x14ac:dyDescent="0.25">
      <c r="A238" s="349">
        <v>92877</v>
      </c>
      <c r="B238" s="104" t="s">
        <v>627</v>
      </c>
      <c r="C238" s="105" t="s">
        <v>55</v>
      </c>
      <c r="D238" s="148">
        <v>65</v>
      </c>
      <c r="E238" s="102">
        <f>VLOOKUP(A238,'COMP ANL'!A:I,9,0)</f>
        <v>14.5</v>
      </c>
      <c r="F238" s="102">
        <f>TRUNC((E238*D238),2)</f>
        <v>942.5</v>
      </c>
      <c r="G238" s="146">
        <f>BDI_Materiais!$H$27</f>
        <v>0.2026</v>
      </c>
      <c r="H238" s="102">
        <f>ROUND((E238*(1+G238)*D238),4)</f>
        <v>1133.4504999999999</v>
      </c>
      <c r="I238" s="147">
        <f>H238/CAPA!$D$36</f>
        <v>2.1601742844119722E-4</v>
      </c>
      <c r="J238" s="147">
        <f t="shared" si="3"/>
        <v>0.98294837401097623</v>
      </c>
      <c r="K238" s="348"/>
    </row>
    <row r="239" spans="1:11" x14ac:dyDescent="0.25">
      <c r="A239" s="349">
        <v>92348</v>
      </c>
      <c r="B239" s="104" t="s">
        <v>16481</v>
      </c>
      <c r="C239" s="105" t="s">
        <v>8</v>
      </c>
      <c r="D239" s="148">
        <v>8</v>
      </c>
      <c r="E239" s="102">
        <f>VLOOKUP(A239,'COMP ANL'!A:I,9,0)</f>
        <v>116.85</v>
      </c>
      <c r="F239" s="102">
        <f>TRUNC((E239*D239),2)</f>
        <v>934.8</v>
      </c>
      <c r="G239" s="146">
        <f>BDI_Materiais!$H$27</f>
        <v>0.2026</v>
      </c>
      <c r="H239" s="102">
        <f>ROUND((E239*(1+G239)*D239),4)</f>
        <v>1124.1904999999999</v>
      </c>
      <c r="I239" s="147">
        <f>H239/CAPA!$D$36</f>
        <v>2.1425262143165823E-4</v>
      </c>
      <c r="J239" s="147">
        <f t="shared" si="3"/>
        <v>0.98316262663240794</v>
      </c>
      <c r="K239" s="348"/>
    </row>
    <row r="240" spans="1:11" ht="45" x14ac:dyDescent="0.25">
      <c r="A240" s="349" t="s">
        <v>590</v>
      </c>
      <c r="B240" s="104" t="s">
        <v>16189</v>
      </c>
      <c r="C240" s="105" t="s">
        <v>8</v>
      </c>
      <c r="D240" s="148">
        <v>291</v>
      </c>
      <c r="E240" s="102">
        <f>VLOOKUP(A240,'COMP ANL'!A:I,9,0)</f>
        <v>3.19</v>
      </c>
      <c r="F240" s="102">
        <f>TRUNC((E240*D240),2)</f>
        <v>928.29</v>
      </c>
      <c r="G240" s="146">
        <f>BDI_Materiais!$H$27</f>
        <v>0.2026</v>
      </c>
      <c r="H240" s="102">
        <f>ROUND((E240*(1+G240)*D240),4)</f>
        <v>1116.3616</v>
      </c>
      <c r="I240" s="147">
        <f>H240/CAPA!$D$36</f>
        <v>2.1276055905617444E-4</v>
      </c>
      <c r="J240" s="147">
        <f t="shared" si="3"/>
        <v>0.98337538719146411</v>
      </c>
      <c r="K240" s="348"/>
    </row>
    <row r="241" spans="1:11" ht="30" x14ac:dyDescent="0.25">
      <c r="A241" s="103">
        <v>97669</v>
      </c>
      <c r="B241" s="104" t="s">
        <v>16164</v>
      </c>
      <c r="C241" s="105" t="s">
        <v>51</v>
      </c>
      <c r="D241" s="148">
        <v>49</v>
      </c>
      <c r="E241" s="102">
        <f>VLOOKUP(A241,'COMP ANL'!A:I,9,0)</f>
        <v>18.84</v>
      </c>
      <c r="F241" s="102">
        <f>TRUNC((E241*D241),2)</f>
        <v>923.16</v>
      </c>
      <c r="G241" s="146">
        <f>BDI_Materiais!$H$27</f>
        <v>0.2026</v>
      </c>
      <c r="H241" s="102">
        <f>ROUND((E241*(1+G241)*D241),4)</f>
        <v>1110.1922</v>
      </c>
      <c r="I241" s="147">
        <f>H241/CAPA!$D$36</f>
        <v>2.1158477067986236E-4</v>
      </c>
      <c r="J241" s="147">
        <f t="shared" si="3"/>
        <v>0.98358697196214395</v>
      </c>
      <c r="K241" s="348"/>
    </row>
    <row r="242" spans="1:11" x14ac:dyDescent="0.25">
      <c r="A242" s="98" t="s">
        <v>658</v>
      </c>
      <c r="B242" s="99" t="s">
        <v>16375</v>
      </c>
      <c r="C242" s="100" t="s">
        <v>51</v>
      </c>
      <c r="D242" s="145">
        <v>60</v>
      </c>
      <c r="E242" s="102">
        <f>VLOOKUP(A242,'COMP ANL'!A:I,9,0)</f>
        <v>15.27</v>
      </c>
      <c r="F242" s="102">
        <f>TRUNC((E242*D242),2)</f>
        <v>916.2</v>
      </c>
      <c r="G242" s="146">
        <f>BDI_Materiais!$H$27</f>
        <v>0.2026</v>
      </c>
      <c r="H242" s="102">
        <f>ROUND((E242*(1+G242)*D242),4)</f>
        <v>1101.8221000000001</v>
      </c>
      <c r="I242" s="147">
        <f>H242/CAPA!$D$36</f>
        <v>2.0998956429211482E-4</v>
      </c>
      <c r="J242" s="147">
        <f t="shared" si="3"/>
        <v>0.98379696152643603</v>
      </c>
      <c r="K242" s="348"/>
    </row>
    <row r="243" spans="1:11" ht="30" x14ac:dyDescent="0.25">
      <c r="A243" s="347">
        <v>89448</v>
      </c>
      <c r="B243" s="99" t="s">
        <v>438</v>
      </c>
      <c r="C243" s="100" t="s">
        <v>51</v>
      </c>
      <c r="D243" s="145">
        <v>61.459999999999994</v>
      </c>
      <c r="E243" s="102">
        <f>VLOOKUP(A243,'COMP ANL'!A:I,9,0)</f>
        <v>14.86</v>
      </c>
      <c r="F243" s="102">
        <f>TRUNC((E243*D243),2)</f>
        <v>913.29</v>
      </c>
      <c r="G243" s="146">
        <f>BDI_Materiais!$H$27</f>
        <v>0.2026</v>
      </c>
      <c r="H243" s="102">
        <f>ROUND((E243*(1+G243)*D243),4)</f>
        <v>1098.3293000000001</v>
      </c>
      <c r="I243" s="147">
        <f>H243/CAPA!$D$36</f>
        <v>2.0932389281015824E-4</v>
      </c>
      <c r="J243" s="147">
        <f t="shared" si="3"/>
        <v>0.98400628541924617</v>
      </c>
      <c r="K243" s="348"/>
    </row>
    <row r="244" spans="1:11" ht="30" x14ac:dyDescent="0.25">
      <c r="A244" s="349" t="s">
        <v>12137</v>
      </c>
      <c r="B244" s="104" t="s">
        <v>16201</v>
      </c>
      <c r="C244" s="105" t="s">
        <v>51</v>
      </c>
      <c r="D244" s="148">
        <v>15.4</v>
      </c>
      <c r="E244" s="102">
        <f>VLOOKUP(A244,'COMP ANL'!A:I,9,0)</f>
        <v>59.27</v>
      </c>
      <c r="F244" s="102">
        <f>TRUNC((E244*D244),2)</f>
        <v>912.75</v>
      </c>
      <c r="G244" s="146">
        <f>BDI_Materiais!$H$27</f>
        <v>0.2026</v>
      </c>
      <c r="H244" s="102">
        <f>ROUND((E244*(1+G244)*D244),4)</f>
        <v>1097.6828</v>
      </c>
      <c r="I244" s="147">
        <f>H244/CAPA!$D$36</f>
        <v>2.0920068031213805E-4</v>
      </c>
      <c r="J244" s="147">
        <f t="shared" si="3"/>
        <v>0.98421548609955833</v>
      </c>
      <c r="K244" s="348"/>
    </row>
    <row r="245" spans="1:11" ht="30" x14ac:dyDescent="0.25">
      <c r="A245" s="347" t="s">
        <v>12143</v>
      </c>
      <c r="B245" s="99" t="s">
        <v>16230</v>
      </c>
      <c r="C245" s="100" t="s">
        <v>8</v>
      </c>
      <c r="D245" s="145">
        <v>150</v>
      </c>
      <c r="E245" s="102">
        <f>VLOOKUP(A245,'COMP ANL'!A:I,9,0)</f>
        <v>5.97</v>
      </c>
      <c r="F245" s="102">
        <f>TRUNC((E245*D245),2)</f>
        <v>895.5</v>
      </c>
      <c r="G245" s="146">
        <f>BDI_Materiais!$H$27</f>
        <v>0.2026</v>
      </c>
      <c r="H245" s="102">
        <f>ROUND((E245*(1+G245)*D245),4)</f>
        <v>1076.9283</v>
      </c>
      <c r="I245" s="147">
        <f>H245/CAPA!$D$36</f>
        <v>2.0524520654545585E-4</v>
      </c>
      <c r="J245" s="147">
        <f t="shared" si="3"/>
        <v>0.98442073130610375</v>
      </c>
      <c r="K245" s="348"/>
    </row>
    <row r="246" spans="1:11" ht="30" x14ac:dyDescent="0.25">
      <c r="A246" s="347" t="s">
        <v>497</v>
      </c>
      <c r="B246" s="99" t="s">
        <v>16015</v>
      </c>
      <c r="C246" s="100" t="s">
        <v>51</v>
      </c>
      <c r="D246" s="145">
        <v>8.6999999999999993</v>
      </c>
      <c r="E246" s="102">
        <f>VLOOKUP(A246,'COMP ANL'!A:I,9,0)</f>
        <v>102.61999999999999</v>
      </c>
      <c r="F246" s="102">
        <f>TRUNC((E246*D246),2)</f>
        <v>892.79</v>
      </c>
      <c r="G246" s="146">
        <f>BDI_Materiais!$H$27</f>
        <v>0.2026</v>
      </c>
      <c r="H246" s="102">
        <f>ROUND((E246*(1+G246)*D246),4)</f>
        <v>1073.6741</v>
      </c>
      <c r="I246" s="147">
        <f>H246/CAPA!$D$36</f>
        <v>2.0462500838450099E-4</v>
      </c>
      <c r="J246" s="147">
        <f t="shared" si="3"/>
        <v>0.98462535631448822</v>
      </c>
      <c r="K246" s="348"/>
    </row>
    <row r="247" spans="1:11" ht="30" x14ac:dyDescent="0.25">
      <c r="A247" s="103">
        <v>100851</v>
      </c>
      <c r="B247" s="104" t="s">
        <v>474</v>
      </c>
      <c r="C247" s="105" t="s">
        <v>8</v>
      </c>
      <c r="D247" s="148">
        <v>13</v>
      </c>
      <c r="E247" s="102">
        <f>VLOOKUP(A247,'COMP ANL'!A:I,9,0)</f>
        <v>68.070000000000007</v>
      </c>
      <c r="F247" s="102">
        <f>TRUNC((E247*D247),2)</f>
        <v>884.91</v>
      </c>
      <c r="G247" s="146">
        <f>BDI_Materiais!$H$27</f>
        <v>0.2026</v>
      </c>
      <c r="H247" s="102">
        <f>ROUND((E247*(1+G247)*D247),4)</f>
        <v>1064.1928</v>
      </c>
      <c r="I247" s="147">
        <f>H247/CAPA!$D$36</f>
        <v>2.0281802515560878E-4</v>
      </c>
      <c r="J247" s="147">
        <f t="shared" si="3"/>
        <v>0.98482817433964387</v>
      </c>
      <c r="K247" s="348"/>
    </row>
    <row r="248" spans="1:11" x14ac:dyDescent="0.25">
      <c r="A248" s="349">
        <v>94473</v>
      </c>
      <c r="B248" s="104" t="s">
        <v>16440</v>
      </c>
      <c r="C248" s="105" t="s">
        <v>8</v>
      </c>
      <c r="D248" s="148">
        <v>8</v>
      </c>
      <c r="E248" s="102">
        <f>VLOOKUP(A248,'COMP ANL'!A:I,9,0)</f>
        <v>109.93</v>
      </c>
      <c r="F248" s="102">
        <f>TRUNC((E248*D248),2)</f>
        <v>879.44</v>
      </c>
      <c r="G248" s="146">
        <f>BDI_Materiais!$H$27</f>
        <v>0.2026</v>
      </c>
      <c r="H248" s="102">
        <f>ROUND((E248*(1+G248)*D248),4)</f>
        <v>1057.6144999999999</v>
      </c>
      <c r="I248" s="147">
        <f>H248/CAPA!$D$36</f>
        <v>2.0156430701836787E-4</v>
      </c>
      <c r="J248" s="147">
        <f t="shared" si="3"/>
        <v>0.98502973864666221</v>
      </c>
      <c r="K248" s="348"/>
    </row>
    <row r="249" spans="1:11" ht="75" x14ac:dyDescent="0.25">
      <c r="A249" s="98">
        <v>100875</v>
      </c>
      <c r="B249" s="99" t="s">
        <v>320</v>
      </c>
      <c r="C249" s="100" t="s">
        <v>8</v>
      </c>
      <c r="D249" s="145">
        <v>1</v>
      </c>
      <c r="E249" s="102">
        <f>VLOOKUP(A249,'COMP ANL'!A:I,9,0)</f>
        <v>878.91</v>
      </c>
      <c r="F249" s="102">
        <f>TRUNC((E249*D249),2)</f>
        <v>878.91</v>
      </c>
      <c r="G249" s="146">
        <f>BDI_Materiais!$H$27</f>
        <v>0.2026</v>
      </c>
      <c r="H249" s="102">
        <f>ROUND((E249*(1+G249)*D249),4)</f>
        <v>1056.9772</v>
      </c>
      <c r="I249" s="147">
        <f>H249/CAPA!$D$36</f>
        <v>2.0144284789232262E-4</v>
      </c>
      <c r="J249" s="147">
        <f t="shared" si="3"/>
        <v>0.98523118149455458</v>
      </c>
      <c r="K249" s="348"/>
    </row>
    <row r="250" spans="1:11" ht="30" x14ac:dyDescent="0.25">
      <c r="A250" s="358" t="s">
        <v>340</v>
      </c>
      <c r="B250" s="358" t="s">
        <v>15802</v>
      </c>
      <c r="C250" s="358" t="s">
        <v>8</v>
      </c>
      <c r="D250" s="358">
        <v>5</v>
      </c>
      <c r="E250" s="102">
        <f>VLOOKUP(A250,'COMP ANL'!A:I,9,0)</f>
        <v>174.75</v>
      </c>
      <c r="F250" s="102">
        <f>TRUNC((E250*D250),2)</f>
        <v>873.75</v>
      </c>
      <c r="G250" s="146">
        <f>BDI_Materiais!$H$27</f>
        <v>0.2026</v>
      </c>
      <c r="H250" s="102">
        <f>ROUND((E250*(1+G250)*D250),4)</f>
        <v>1050.7718</v>
      </c>
      <c r="I250" s="147">
        <f>H250/CAPA!$D$36</f>
        <v>2.0026019849523911E-4</v>
      </c>
      <c r="J250" s="147">
        <f t="shared" si="3"/>
        <v>0.98543144169304986</v>
      </c>
      <c r="K250" s="348"/>
    </row>
    <row r="251" spans="1:11" ht="45" x14ac:dyDescent="0.25">
      <c r="A251" s="347">
        <v>95602</v>
      </c>
      <c r="B251" s="99" t="s">
        <v>15320</v>
      </c>
      <c r="C251" s="100" t="s">
        <v>8</v>
      </c>
      <c r="D251" s="145">
        <v>39</v>
      </c>
      <c r="E251" s="102">
        <f>VLOOKUP(A251,'COMP ANL'!A:I,9,0)</f>
        <v>22.23</v>
      </c>
      <c r="F251" s="102">
        <f>TRUNC((E251*D251),2)</f>
        <v>866.97</v>
      </c>
      <c r="G251" s="146">
        <f>BDI_Materiais!$H$27</f>
        <v>0.2026</v>
      </c>
      <c r="H251" s="102">
        <f>ROUND((E251*(1+G251)*D251),4)</f>
        <v>1042.6180999999999</v>
      </c>
      <c r="I251" s="147">
        <f>H251/CAPA!$D$36</f>
        <v>1.9870623446568422E-4</v>
      </c>
      <c r="J251" s="147">
        <f t="shared" si="3"/>
        <v>0.98563014792751558</v>
      </c>
      <c r="K251" s="348"/>
    </row>
    <row r="252" spans="1:11" ht="60" x14ac:dyDescent="0.25">
      <c r="A252" s="349" t="s">
        <v>12171</v>
      </c>
      <c r="B252" s="104" t="s">
        <v>12170</v>
      </c>
      <c r="C252" s="105" t="s">
        <v>6446</v>
      </c>
      <c r="D252" s="148">
        <v>1</v>
      </c>
      <c r="E252" s="102">
        <f>VLOOKUP(A252,'COMP ANL'!A:I,9,0)</f>
        <v>842.1099999999999</v>
      </c>
      <c r="F252" s="102">
        <f>TRUNC((E252*D252),2)</f>
        <v>842.11</v>
      </c>
      <c r="G252" s="146">
        <f>BDI_Materiais!$H$27</f>
        <v>0.2026</v>
      </c>
      <c r="H252" s="102">
        <f>ROUND((E252*(1+G252)*D252),4)</f>
        <v>1012.7215</v>
      </c>
      <c r="I252" s="147">
        <f>H252/CAPA!$D$36</f>
        <v>1.9300842353248945E-4</v>
      </c>
      <c r="J252" s="147">
        <f t="shared" si="3"/>
        <v>0.98582315635104811</v>
      </c>
      <c r="K252" s="348"/>
    </row>
    <row r="253" spans="1:11" ht="30" x14ac:dyDescent="0.25">
      <c r="A253" s="349">
        <v>89748</v>
      </c>
      <c r="B253" s="104" t="s">
        <v>511</v>
      </c>
      <c r="C253" s="105" t="s">
        <v>8</v>
      </c>
      <c r="D253" s="148">
        <v>23</v>
      </c>
      <c r="E253" s="102">
        <f>VLOOKUP(A253,'COMP ANL'!A:I,9,0)</f>
        <v>36.07</v>
      </c>
      <c r="F253" s="102">
        <f>TRUNC((E253*D253),2)</f>
        <v>829.61</v>
      </c>
      <c r="G253" s="146">
        <f>BDI_Materiais!$H$27</f>
        <v>0.2026</v>
      </c>
      <c r="H253" s="102">
        <f>ROUND((E253*(1+G253)*D253),4)</f>
        <v>997.68899999999996</v>
      </c>
      <c r="I253" s="147">
        <f>H253/CAPA!$D$36</f>
        <v>1.9014347090064333E-4</v>
      </c>
      <c r="J253" s="147">
        <f t="shared" si="3"/>
        <v>0.98601329982194874</v>
      </c>
      <c r="K253" s="348"/>
    </row>
    <row r="254" spans="1:11" ht="30" x14ac:dyDescent="0.25">
      <c r="A254" s="349">
        <v>92029</v>
      </c>
      <c r="B254" s="104" t="s">
        <v>615</v>
      </c>
      <c r="C254" s="105" t="s">
        <v>8</v>
      </c>
      <c r="D254" s="148">
        <v>17</v>
      </c>
      <c r="E254" s="102">
        <f>VLOOKUP(A254,'COMP ANL'!A:I,9,0)</f>
        <v>47.269999999999996</v>
      </c>
      <c r="F254" s="102">
        <f>TRUNC((E254*D254),2)</f>
        <v>803.59</v>
      </c>
      <c r="G254" s="146">
        <f>BDI_Materiais!$H$27</f>
        <v>0.2026</v>
      </c>
      <c r="H254" s="102">
        <f>ROUND((E254*(1+G254)*D254),4)</f>
        <v>966.39729999999997</v>
      </c>
      <c r="I254" s="147">
        <f>H254/CAPA!$D$36</f>
        <v>1.8417977635416477E-4</v>
      </c>
      <c r="J254" s="147">
        <f t="shared" si="3"/>
        <v>0.98619747959830295</v>
      </c>
      <c r="K254" s="348"/>
    </row>
    <row r="255" spans="1:11" x14ac:dyDescent="0.25">
      <c r="A255" s="98" t="s">
        <v>512</v>
      </c>
      <c r="B255" s="99" t="s">
        <v>16059</v>
      </c>
      <c r="C255" s="100" t="s">
        <v>8</v>
      </c>
      <c r="D255" s="145">
        <v>44</v>
      </c>
      <c r="E255" s="102">
        <f>VLOOKUP(A255,'COMP ANL'!A:I,9,0)</f>
        <v>18.09</v>
      </c>
      <c r="F255" s="102">
        <f>TRUNC((E255*D255),2)</f>
        <v>795.96</v>
      </c>
      <c r="G255" s="146">
        <f>BDI_Materiais!$H$27</f>
        <v>0.2026</v>
      </c>
      <c r="H255" s="102">
        <f>ROUND((E255*(1+G255)*D255),4)</f>
        <v>957.22149999999999</v>
      </c>
      <c r="I255" s="147">
        <f>H255/CAPA!$D$36</f>
        <v>1.8243101650987448E-4</v>
      </c>
      <c r="J255" s="147">
        <f t="shared" si="3"/>
        <v>0.98637991061481278</v>
      </c>
      <c r="K255" s="348"/>
    </row>
    <row r="256" spans="1:11" ht="30" x14ac:dyDescent="0.25">
      <c r="A256" s="98">
        <v>98110</v>
      </c>
      <c r="B256" s="99" t="s">
        <v>16109</v>
      </c>
      <c r="C256" s="100" t="s">
        <v>8</v>
      </c>
      <c r="D256" s="145">
        <v>2</v>
      </c>
      <c r="E256" s="102">
        <f>VLOOKUP(A256,'COMP ANL'!A:I,9,0)</f>
        <v>393.61</v>
      </c>
      <c r="F256" s="102">
        <f>TRUNC((E256*D256),2)</f>
        <v>787.22</v>
      </c>
      <c r="G256" s="146">
        <f>BDI_Materiais!$H$27</f>
        <v>0.2026</v>
      </c>
      <c r="H256" s="102">
        <f>ROUND((E256*(1+G256)*D256),4)</f>
        <v>946.71079999999995</v>
      </c>
      <c r="I256" s="147">
        <f>H256/CAPA!$D$36</f>
        <v>1.8042784620370152E-4</v>
      </c>
      <c r="J256" s="147">
        <f t="shared" si="3"/>
        <v>0.98656033846101654</v>
      </c>
      <c r="K256" s="348"/>
    </row>
    <row r="257" spans="1:11" ht="30" x14ac:dyDescent="0.25">
      <c r="A257" s="98">
        <v>98302</v>
      </c>
      <c r="B257" s="99" t="s">
        <v>629</v>
      </c>
      <c r="C257" s="100" t="s">
        <v>8</v>
      </c>
      <c r="D257" s="145">
        <v>1</v>
      </c>
      <c r="E257" s="102">
        <f>VLOOKUP(A257,'COMP ANL'!A:I,9,0)</f>
        <v>786.53</v>
      </c>
      <c r="F257" s="102">
        <f>TRUNC((E257*D257),2)</f>
        <v>786.53</v>
      </c>
      <c r="G257" s="146">
        <f>BDI_Materiais!$H$27</f>
        <v>0.2026</v>
      </c>
      <c r="H257" s="102">
        <f>ROUND((E257*(1+G257)*D257),4)</f>
        <v>945.88099999999997</v>
      </c>
      <c r="I257" s="147">
        <f>H257/CAPA!$D$36</f>
        <v>1.8026969967492015E-4</v>
      </c>
      <c r="J257" s="147">
        <f t="shared" si="3"/>
        <v>0.98674060816069142</v>
      </c>
      <c r="K257" s="348"/>
    </row>
    <row r="258" spans="1:11" ht="30" x14ac:dyDescent="0.25">
      <c r="A258" s="103" t="s">
        <v>12167</v>
      </c>
      <c r="B258" s="104" t="s">
        <v>12166</v>
      </c>
      <c r="C258" s="105" t="s">
        <v>6446</v>
      </c>
      <c r="D258" s="148">
        <v>1</v>
      </c>
      <c r="E258" s="102">
        <f>VLOOKUP(A258,'COMP ANL'!A:I,9,0)</f>
        <v>782.74999999999989</v>
      </c>
      <c r="F258" s="102">
        <f>TRUNC((E258*D258),2)</f>
        <v>782.75</v>
      </c>
      <c r="G258" s="146">
        <f>BDI_Materiais!$H$27</f>
        <v>0.2026</v>
      </c>
      <c r="H258" s="102">
        <f>ROUND((E258*(1+G258)*D258),4)</f>
        <v>941.33519999999999</v>
      </c>
      <c r="I258" s="147">
        <f>H258/CAPA!$D$36</f>
        <v>1.7940334333539938E-4</v>
      </c>
      <c r="J258" s="147">
        <f t="shared" si="3"/>
        <v>0.98692001150402686</v>
      </c>
      <c r="K258" s="348"/>
    </row>
    <row r="259" spans="1:11" ht="45" x14ac:dyDescent="0.25">
      <c r="A259" s="347" t="s">
        <v>12181</v>
      </c>
      <c r="B259" s="99" t="s">
        <v>12180</v>
      </c>
      <c r="C259" s="100" t="s">
        <v>6446</v>
      </c>
      <c r="D259" s="145">
        <v>1</v>
      </c>
      <c r="E259" s="102">
        <f>VLOOKUP(A259,'COMP ANL'!A:I,9,0)</f>
        <v>773.7399999999999</v>
      </c>
      <c r="F259" s="102">
        <f>TRUNC((E259*D259),2)</f>
        <v>773.74</v>
      </c>
      <c r="G259" s="146">
        <f>BDI_Materiais!$H$27</f>
        <v>0.2026</v>
      </c>
      <c r="H259" s="102">
        <f>ROUND((E259*(1+G259)*D259),4)</f>
        <v>930.49969999999996</v>
      </c>
      <c r="I259" s="147">
        <f>H259/CAPA!$D$36</f>
        <v>1.7733827137515531E-4</v>
      </c>
      <c r="J259" s="147">
        <f t="shared" si="3"/>
        <v>0.98709734977540198</v>
      </c>
      <c r="K259" s="348"/>
    </row>
    <row r="260" spans="1:11" ht="45" x14ac:dyDescent="0.25">
      <c r="A260" s="347" t="s">
        <v>12183</v>
      </c>
      <c r="B260" s="99" t="s">
        <v>12182</v>
      </c>
      <c r="C260" s="100" t="s">
        <v>6446</v>
      </c>
      <c r="D260" s="145">
        <v>1</v>
      </c>
      <c r="E260" s="102">
        <f>VLOOKUP(A260,'COMP ANL'!A:I,9,0)</f>
        <v>773.7399999999999</v>
      </c>
      <c r="F260" s="102">
        <f>TRUNC((E260*D260),2)</f>
        <v>773.74</v>
      </c>
      <c r="G260" s="146">
        <f>BDI_Materiais!$H$27</f>
        <v>0.2026</v>
      </c>
      <c r="H260" s="102">
        <f>ROUND((E260*(1+G260)*D260),4)</f>
        <v>930.49969999999996</v>
      </c>
      <c r="I260" s="147">
        <f>H260/CAPA!$D$36</f>
        <v>1.7733827137515531E-4</v>
      </c>
      <c r="J260" s="147">
        <f t="shared" si="3"/>
        <v>0.98727468804677709</v>
      </c>
      <c r="K260" s="348"/>
    </row>
    <row r="261" spans="1:11" ht="45" x14ac:dyDescent="0.25">
      <c r="A261" s="347">
        <v>89452</v>
      </c>
      <c r="B261" s="99" t="s">
        <v>397</v>
      </c>
      <c r="C261" s="100" t="s">
        <v>51</v>
      </c>
      <c r="D261" s="145">
        <v>13.1</v>
      </c>
      <c r="E261" s="102">
        <f>VLOOKUP(A261,'COMP ANL'!A:I,9,0)</f>
        <v>58.09</v>
      </c>
      <c r="F261" s="102">
        <f>TRUNC((E261*D261),2)</f>
        <v>760.97</v>
      </c>
      <c r="G261" s="146">
        <f>BDI_Materiais!$H$27</f>
        <v>0.2026</v>
      </c>
      <c r="H261" s="102">
        <f>ROUND((E261*(1+G261)*D261),4)</f>
        <v>915.15329999999994</v>
      </c>
      <c r="I261" s="147">
        <f>H261/CAPA!$D$36</f>
        <v>1.7441349445386059E-4</v>
      </c>
      <c r="J261" s="147">
        <f t="shared" si="3"/>
        <v>0.987449101541231</v>
      </c>
      <c r="K261" s="348"/>
    </row>
    <row r="262" spans="1:11" ht="60" x14ac:dyDescent="0.25">
      <c r="A262" s="349" t="s">
        <v>11993</v>
      </c>
      <c r="B262" s="104" t="s">
        <v>15862</v>
      </c>
      <c r="C262" s="105" t="s">
        <v>8</v>
      </c>
      <c r="D262" s="148">
        <v>79</v>
      </c>
      <c r="E262" s="102">
        <f>VLOOKUP(A262,'COMP ANL'!A:I,9,0)</f>
        <v>9.4899999999999984</v>
      </c>
      <c r="F262" s="102">
        <f>TRUNC((E262*D262),2)</f>
        <v>749.71</v>
      </c>
      <c r="G262" s="146">
        <f>BDI_Materiais!$H$27</f>
        <v>0.2026</v>
      </c>
      <c r="H262" s="102">
        <f>ROUND((E262*(1+G262)*D262),4)</f>
        <v>901.60119999999995</v>
      </c>
      <c r="I262" s="147">
        <f>H262/CAPA!$D$36</f>
        <v>1.7183068224284833E-4</v>
      </c>
      <c r="J262" s="147">
        <f t="shared" si="3"/>
        <v>0.9876209322234738</v>
      </c>
      <c r="K262" s="348"/>
    </row>
    <row r="263" spans="1:11" ht="45" x14ac:dyDescent="0.25">
      <c r="A263" s="98" t="s">
        <v>605</v>
      </c>
      <c r="B263" s="99" t="s">
        <v>16242</v>
      </c>
      <c r="C263" s="100" t="s">
        <v>8</v>
      </c>
      <c r="D263" s="145">
        <v>1063</v>
      </c>
      <c r="E263" s="102">
        <f>VLOOKUP(A263,'COMP ANL'!A:I,9,0)</f>
        <v>0.70000000000000007</v>
      </c>
      <c r="F263" s="102">
        <f>TRUNC((E263*D263),2)</f>
        <v>744.1</v>
      </c>
      <c r="G263" s="146">
        <f>BDI_Materiais!$H$27</f>
        <v>0.2026</v>
      </c>
      <c r="H263" s="102">
        <f>ROUND((E263*(1+G263)*D263),4)</f>
        <v>894.85469999999998</v>
      </c>
      <c r="I263" s="147">
        <f>H263/CAPA!$D$36</f>
        <v>1.7054490789189208E-4</v>
      </c>
      <c r="J263" s="147">
        <f t="shared" si="3"/>
        <v>0.98779147713136572</v>
      </c>
      <c r="K263" s="348"/>
    </row>
    <row r="264" spans="1:11" x14ac:dyDescent="0.25">
      <c r="A264" s="103" t="s">
        <v>12163</v>
      </c>
      <c r="B264" s="104" t="s">
        <v>12162</v>
      </c>
      <c r="C264" s="105" t="s">
        <v>6446</v>
      </c>
      <c r="D264" s="148">
        <v>1</v>
      </c>
      <c r="E264" s="102">
        <f>VLOOKUP(A264,'COMP ANL'!A:I,9,0)</f>
        <v>738.63</v>
      </c>
      <c r="F264" s="102">
        <f>TRUNC((E264*D264),2)</f>
        <v>738.63</v>
      </c>
      <c r="G264" s="146">
        <f>BDI_Materiais!$H$27</f>
        <v>0.2026</v>
      </c>
      <c r="H264" s="102">
        <f>ROUND((E264*(1+G264)*D264),4)</f>
        <v>888.27639999999997</v>
      </c>
      <c r="I264" s="147">
        <f>H264/CAPA!$D$36</f>
        <v>1.6929118975465122E-4</v>
      </c>
      <c r="J264" s="147">
        <f t="shared" si="3"/>
        <v>0.98796076832112034</v>
      </c>
      <c r="K264" s="348"/>
    </row>
    <row r="265" spans="1:11" ht="45" x14ac:dyDescent="0.25">
      <c r="A265" s="347">
        <v>92780</v>
      </c>
      <c r="B265" s="99" t="s">
        <v>2510</v>
      </c>
      <c r="C265" s="100" t="s">
        <v>55</v>
      </c>
      <c r="D265" s="145">
        <v>55.1</v>
      </c>
      <c r="E265" s="102">
        <f>VLOOKUP(A265,'COMP ANL'!A:I,9,0)</f>
        <v>13.389999999999999</v>
      </c>
      <c r="F265" s="102">
        <f>TRUNC((E265*D265),2)</f>
        <v>737.78</v>
      </c>
      <c r="G265" s="146">
        <f>BDI_Materiais!$H$27</f>
        <v>0.2026</v>
      </c>
      <c r="H265" s="102">
        <f>ROUND((E265*(1+G265)*D265),4)</f>
        <v>887.26509999999996</v>
      </c>
      <c r="I265" s="147">
        <f>H265/CAPA!$D$36</f>
        <v>1.6909845224614723E-4</v>
      </c>
      <c r="J265" s="147">
        <f t="shared" si="3"/>
        <v>0.98812986677336645</v>
      </c>
      <c r="K265" s="348"/>
    </row>
    <row r="266" spans="1:11" ht="60" x14ac:dyDescent="0.25">
      <c r="A266" s="358" t="s">
        <v>12175</v>
      </c>
      <c r="B266" s="358" t="s">
        <v>12174</v>
      </c>
      <c r="C266" s="358" t="s">
        <v>6446</v>
      </c>
      <c r="D266" s="358">
        <v>1</v>
      </c>
      <c r="E266" s="102">
        <f>VLOOKUP(A266,'COMP ANL'!A:I,9,0)</f>
        <v>735.3599999999999</v>
      </c>
      <c r="F266" s="102">
        <f>TRUNC((E266*D266),2)</f>
        <v>735.36</v>
      </c>
      <c r="G266" s="146">
        <f>BDI_Materiais!$H$27</f>
        <v>0.2026</v>
      </c>
      <c r="H266" s="102">
        <f>ROUND((E266*(1+G266)*D266),4)</f>
        <v>884.34389999999996</v>
      </c>
      <c r="I266" s="147">
        <f>H266/CAPA!$D$36</f>
        <v>1.6854171852732807E-4</v>
      </c>
      <c r="J266" s="147">
        <f t="shared" si="3"/>
        <v>0.98829840849189377</v>
      </c>
      <c r="K266" s="348"/>
    </row>
    <row r="267" spans="1:11" ht="45" x14ac:dyDescent="0.25">
      <c r="A267" s="349">
        <v>89630</v>
      </c>
      <c r="B267" s="104" t="s">
        <v>435</v>
      </c>
      <c r="C267" s="105" t="s">
        <v>8</v>
      </c>
      <c r="D267" s="148">
        <v>10</v>
      </c>
      <c r="E267" s="102">
        <f>VLOOKUP(A267,'COMP ANL'!A:I,9,0)</f>
        <v>72.210000000000008</v>
      </c>
      <c r="F267" s="102">
        <f>TRUNC((E267*D267),2)</f>
        <v>722.1</v>
      </c>
      <c r="G267" s="146">
        <f>BDI_Materiais!$H$27</f>
        <v>0.2026</v>
      </c>
      <c r="H267" s="102">
        <f>ROUND((E267*(1+G267)*D267),4)</f>
        <v>868.39750000000004</v>
      </c>
      <c r="I267" s="147">
        <f>H267/CAPA!$D$36</f>
        <v>1.6550259125984291E-4</v>
      </c>
      <c r="J267" s="147">
        <f t="shared" si="3"/>
        <v>0.98846391108315357</v>
      </c>
      <c r="K267" s="348"/>
    </row>
    <row r="268" spans="1:11" ht="45" x14ac:dyDescent="0.25">
      <c r="A268" s="349" t="s">
        <v>12179</v>
      </c>
      <c r="B268" s="104" t="s">
        <v>12178</v>
      </c>
      <c r="C268" s="105" t="s">
        <v>6446</v>
      </c>
      <c r="D268" s="148">
        <v>1</v>
      </c>
      <c r="E268" s="102">
        <f>VLOOKUP(A268,'COMP ANL'!A:I,9,0)</f>
        <v>716.04</v>
      </c>
      <c r="F268" s="102">
        <f>TRUNC((E268*D268),2)</f>
        <v>716.04</v>
      </c>
      <c r="G268" s="146">
        <f>BDI_Materiais!$H$27</f>
        <v>0.2026</v>
      </c>
      <c r="H268" s="102">
        <f>ROUND((E268*(1+G268)*D268),4)</f>
        <v>861.10969999999998</v>
      </c>
      <c r="I268" s="147">
        <f>H268/CAPA!$D$36</f>
        <v>1.6411365383823187E-4</v>
      </c>
      <c r="J268" s="147">
        <f t="shared" si="3"/>
        <v>0.98862802473699185</v>
      </c>
      <c r="K268" s="348"/>
    </row>
    <row r="269" spans="1:11" ht="45" x14ac:dyDescent="0.25">
      <c r="A269" s="103" t="s">
        <v>14564</v>
      </c>
      <c r="B269" s="104" t="s">
        <v>15680</v>
      </c>
      <c r="C269" s="105" t="s">
        <v>4</v>
      </c>
      <c r="D269" s="148">
        <v>7.44</v>
      </c>
      <c r="E269" s="102">
        <f>VLOOKUP(A269,'COMP ANL'!A:I,9,0)</f>
        <v>95.77000000000001</v>
      </c>
      <c r="F269" s="102">
        <f>TRUNC((E269*D269),2)</f>
        <v>712.52</v>
      </c>
      <c r="G269" s="146">
        <f>BDI_Materiais!$H$27</f>
        <v>0.2026</v>
      </c>
      <c r="H269" s="102">
        <f>ROUND((E269*(1+G269)*D269),4)</f>
        <v>856.88710000000003</v>
      </c>
      <c r="I269" s="147">
        <f>H269/CAPA!$D$36</f>
        <v>1.6330889421852567E-4</v>
      </c>
      <c r="J269" s="147">
        <f t="shared" ref="J269:J332" si="4">I269+J268</f>
        <v>0.98879133363121041</v>
      </c>
      <c r="K269" s="348"/>
    </row>
    <row r="270" spans="1:11" x14ac:dyDescent="0.25">
      <c r="A270" s="347" t="s">
        <v>314</v>
      </c>
      <c r="B270" s="99" t="s">
        <v>15774</v>
      </c>
      <c r="C270" s="100" t="s">
        <v>8</v>
      </c>
      <c r="D270" s="145">
        <v>17</v>
      </c>
      <c r="E270" s="102">
        <f>VLOOKUP(A270,'COMP ANL'!A:I,9,0)</f>
        <v>41.83</v>
      </c>
      <c r="F270" s="102">
        <f>TRUNC((E270*D270),2)</f>
        <v>711.11</v>
      </c>
      <c r="G270" s="146">
        <f>BDI_Materiais!$H$27</f>
        <v>0.2026</v>
      </c>
      <c r="H270" s="102">
        <f>ROUND((E270*(1+G270)*D270),4)</f>
        <v>855.18089999999995</v>
      </c>
      <c r="I270" s="147">
        <f>H270/CAPA!$D$36</f>
        <v>1.6298371995074212E-4</v>
      </c>
      <c r="J270" s="147">
        <f t="shared" si="4"/>
        <v>0.98895431735116113</v>
      </c>
      <c r="K270" s="348"/>
    </row>
    <row r="271" spans="1:11" x14ac:dyDescent="0.25">
      <c r="A271" s="347" t="s">
        <v>12173</v>
      </c>
      <c r="B271" s="99" t="s">
        <v>12172</v>
      </c>
      <c r="C271" s="100" t="s">
        <v>6446</v>
      </c>
      <c r="D271" s="145">
        <v>1</v>
      </c>
      <c r="E271" s="102">
        <f>VLOOKUP(A271,'COMP ANL'!A:I,9,0)</f>
        <v>706.50999999999988</v>
      </c>
      <c r="F271" s="102">
        <f>TRUNC((E271*D271),2)</f>
        <v>706.51</v>
      </c>
      <c r="G271" s="146">
        <f>BDI_Materiais!$H$27</f>
        <v>0.2026</v>
      </c>
      <c r="H271" s="102">
        <f>ROUND((E271*(1+G271)*D271),4)</f>
        <v>849.64890000000003</v>
      </c>
      <c r="I271" s="147">
        <f>H271/CAPA!$D$36</f>
        <v>1.6192940975886635E-4</v>
      </c>
      <c r="J271" s="147">
        <f t="shared" si="4"/>
        <v>0.98911624676092003</v>
      </c>
      <c r="K271" s="348"/>
    </row>
    <row r="272" spans="1:11" ht="30" x14ac:dyDescent="0.25">
      <c r="A272" s="347">
        <v>91928</v>
      </c>
      <c r="B272" s="99" t="s">
        <v>568</v>
      </c>
      <c r="C272" s="100" t="s">
        <v>51</v>
      </c>
      <c r="D272" s="145">
        <v>100.2</v>
      </c>
      <c r="E272" s="102">
        <f>VLOOKUP(A272,'COMP ANL'!A:I,9,0)</f>
        <v>7</v>
      </c>
      <c r="F272" s="102">
        <f>TRUNC((E272*D272),2)</f>
        <v>701.4</v>
      </c>
      <c r="G272" s="146">
        <f>BDI_Materiais!$H$27</f>
        <v>0.2026</v>
      </c>
      <c r="H272" s="102">
        <f>ROUND((E272*(1+G272)*D272),4)</f>
        <v>843.50360000000001</v>
      </c>
      <c r="I272" s="147">
        <f>H272/CAPA!$D$36</f>
        <v>1.6075821445479292E-4</v>
      </c>
      <c r="J272" s="147">
        <f t="shared" si="4"/>
        <v>0.98927700497537485</v>
      </c>
      <c r="K272" s="348"/>
    </row>
    <row r="273" spans="1:11" x14ac:dyDescent="0.25">
      <c r="A273" s="103">
        <v>98281</v>
      </c>
      <c r="B273" s="104" t="s">
        <v>634</v>
      </c>
      <c r="C273" s="105" t="s">
        <v>51</v>
      </c>
      <c r="D273" s="148">
        <v>94.65</v>
      </c>
      <c r="E273" s="102">
        <f>VLOOKUP(A273,'COMP ANL'!A:I,9,0)</f>
        <v>7.3400000000000007</v>
      </c>
      <c r="F273" s="102">
        <f>TRUNC((E273*D273),2)</f>
        <v>694.73</v>
      </c>
      <c r="G273" s="146">
        <f>BDI_Materiais!$H$27</f>
        <v>0.2026</v>
      </c>
      <c r="H273" s="102">
        <f>ROUND((E273*(1+G273)*D273),4)</f>
        <v>835.48350000000005</v>
      </c>
      <c r="I273" s="147">
        <f>H273/CAPA!$D$36</f>
        <v>1.5922971243565647E-4</v>
      </c>
      <c r="J273" s="147">
        <f t="shared" si="4"/>
        <v>0.9894362346878105</v>
      </c>
      <c r="K273" s="348"/>
    </row>
    <row r="274" spans="1:11" ht="45" x14ac:dyDescent="0.25">
      <c r="A274" s="349">
        <v>98400</v>
      </c>
      <c r="B274" s="104" t="s">
        <v>635</v>
      </c>
      <c r="C274" s="105" t="s">
        <v>51</v>
      </c>
      <c r="D274" s="148">
        <v>50</v>
      </c>
      <c r="E274" s="102">
        <f>VLOOKUP(A274,'COMP ANL'!A:I,9,0)</f>
        <v>13.86</v>
      </c>
      <c r="F274" s="102">
        <f>TRUNC((E274*D274),2)</f>
        <v>693</v>
      </c>
      <c r="G274" s="146">
        <f>BDI_Materiais!$H$27</f>
        <v>0.2026</v>
      </c>
      <c r="H274" s="102">
        <f>ROUND((E274*(1+G274)*D274),4)</f>
        <v>833.40179999999998</v>
      </c>
      <c r="I274" s="147">
        <f>H274/CAPA!$D$36</f>
        <v>1.5883297390954874E-4</v>
      </c>
      <c r="J274" s="147">
        <f t="shared" si="4"/>
        <v>0.98959506766172001</v>
      </c>
      <c r="K274" s="348"/>
    </row>
    <row r="275" spans="1:11" ht="45" x14ac:dyDescent="0.25">
      <c r="A275" s="347">
        <v>92358</v>
      </c>
      <c r="B275" s="99" t="s">
        <v>16472</v>
      </c>
      <c r="C275" s="100" t="s">
        <v>8</v>
      </c>
      <c r="D275" s="145">
        <v>3</v>
      </c>
      <c r="E275" s="102">
        <f>VLOOKUP(A275,'COMP ANL'!A:I,9,0)</f>
        <v>227.26</v>
      </c>
      <c r="F275" s="102">
        <f>TRUNC((E275*D275),2)</f>
        <v>681.78</v>
      </c>
      <c r="G275" s="146">
        <f>BDI_Materiais!$H$27</f>
        <v>0.2026</v>
      </c>
      <c r="H275" s="102">
        <f>ROUND((E275*(1+G275)*D275),4)</f>
        <v>819.90859999999998</v>
      </c>
      <c r="I275" s="147">
        <f>H275/CAPA!$D$36</f>
        <v>1.5626138709085418E-4</v>
      </c>
      <c r="J275" s="147">
        <f t="shared" si="4"/>
        <v>0.98975132904881091</v>
      </c>
      <c r="K275" s="348"/>
    </row>
    <row r="276" spans="1:11" x14ac:dyDescent="0.25">
      <c r="A276" s="347">
        <v>89383</v>
      </c>
      <c r="B276" s="99" t="s">
        <v>15850</v>
      </c>
      <c r="C276" s="100" t="s">
        <v>8</v>
      </c>
      <c r="D276" s="145">
        <v>104</v>
      </c>
      <c r="E276" s="102">
        <f>VLOOKUP(A276,'COMP ANL'!A:I,9,0)</f>
        <v>6.28</v>
      </c>
      <c r="F276" s="102">
        <f>TRUNC((E276*D276),2)</f>
        <v>653.12</v>
      </c>
      <c r="G276" s="146">
        <f>BDI_Materiais!$H$27</f>
        <v>0.2026</v>
      </c>
      <c r="H276" s="102">
        <f>ROUND((E276*(1+G276)*D276),4)</f>
        <v>785.44209999999998</v>
      </c>
      <c r="I276" s="147">
        <f>H276/CAPA!$D$36</f>
        <v>1.4969262674589996E-4</v>
      </c>
      <c r="J276" s="147">
        <f t="shared" si="4"/>
        <v>0.98990102167555682</v>
      </c>
      <c r="K276" s="348"/>
    </row>
    <row r="277" spans="1:11" ht="30" x14ac:dyDescent="0.25">
      <c r="A277" s="98" t="s">
        <v>527</v>
      </c>
      <c r="B277" s="99" t="s">
        <v>16094</v>
      </c>
      <c r="C277" s="100" t="s">
        <v>8</v>
      </c>
      <c r="D277" s="145">
        <v>21</v>
      </c>
      <c r="E277" s="102">
        <f>VLOOKUP(A277,'COMP ANL'!A:I,9,0)</f>
        <v>30.71</v>
      </c>
      <c r="F277" s="102">
        <f>TRUNC((E277*D277),2)</f>
        <v>644.91</v>
      </c>
      <c r="G277" s="146">
        <f>BDI_Materiais!$H$27</f>
        <v>0.2026</v>
      </c>
      <c r="H277" s="102">
        <f>ROUND((E277*(1+G277)*D277),4)</f>
        <v>775.56880000000001</v>
      </c>
      <c r="I277" s="147">
        <f>H277/CAPA!$D$36</f>
        <v>1.4781093462416331E-4</v>
      </c>
      <c r="J277" s="147">
        <f t="shared" si="4"/>
        <v>0.99004883261018095</v>
      </c>
      <c r="K277" s="348"/>
    </row>
    <row r="278" spans="1:11" ht="30" x14ac:dyDescent="0.25">
      <c r="A278" s="103">
        <v>91943</v>
      </c>
      <c r="B278" s="104" t="s">
        <v>642</v>
      </c>
      <c r="C278" s="105" t="s">
        <v>8</v>
      </c>
      <c r="D278" s="148">
        <v>36</v>
      </c>
      <c r="E278" s="102">
        <f>VLOOKUP(A278,'COMP ANL'!A:I,9,0)</f>
        <v>17.55</v>
      </c>
      <c r="F278" s="102">
        <f>TRUNC((E278*D278),2)</f>
        <v>631.79999999999995</v>
      </c>
      <c r="G278" s="146">
        <f>BDI_Materiais!$H$27</f>
        <v>0.2026</v>
      </c>
      <c r="H278" s="102">
        <f>ROUND((E278*(1+G278)*D278),4)</f>
        <v>759.80269999999996</v>
      </c>
      <c r="I278" s="147">
        <f>H278/CAPA!$D$36</f>
        <v>1.4480616963570835E-4</v>
      </c>
      <c r="J278" s="147">
        <f t="shared" si="4"/>
        <v>0.9901936387798167</v>
      </c>
      <c r="K278" s="348"/>
    </row>
    <row r="279" spans="1:11" ht="45" x14ac:dyDescent="0.25">
      <c r="A279" s="347" t="s">
        <v>12141</v>
      </c>
      <c r="B279" s="99" t="s">
        <v>16226</v>
      </c>
      <c r="C279" s="100" t="s">
        <v>8</v>
      </c>
      <c r="D279" s="145">
        <v>5</v>
      </c>
      <c r="E279" s="102">
        <f>VLOOKUP(A279,'COMP ANL'!A:I,9,0)</f>
        <v>125.34</v>
      </c>
      <c r="F279" s="102">
        <f>TRUNC((E279*D279),2)</f>
        <v>626.70000000000005</v>
      </c>
      <c r="G279" s="146">
        <f>BDI_Materiais!$H$27</f>
        <v>0.2026</v>
      </c>
      <c r="H279" s="102">
        <f>ROUND((E279*(1+G279)*D279),4)</f>
        <v>753.6694</v>
      </c>
      <c r="I279" s="147">
        <f>H279/CAPA!$D$36</f>
        <v>1.4363726133855874E-4</v>
      </c>
      <c r="J279" s="147">
        <f t="shared" si="4"/>
        <v>0.99033727604115529</v>
      </c>
      <c r="K279" s="348"/>
    </row>
    <row r="280" spans="1:11" ht="45" x14ac:dyDescent="0.25">
      <c r="A280" s="347" t="s">
        <v>628</v>
      </c>
      <c r="B280" s="99" t="s">
        <v>16302</v>
      </c>
      <c r="C280" s="100" t="s">
        <v>8</v>
      </c>
      <c r="D280" s="145">
        <v>1</v>
      </c>
      <c r="E280" s="102">
        <f>VLOOKUP(A280,'COMP ANL'!A:I,9,0)</f>
        <v>625.21999999999991</v>
      </c>
      <c r="F280" s="102">
        <f>TRUNC((E280*D280),2)</f>
        <v>625.22</v>
      </c>
      <c r="G280" s="146">
        <f>BDI_Materiais!$H$27</f>
        <v>0.2026</v>
      </c>
      <c r="H280" s="102">
        <f>ROUND((E280*(1+G280)*D280),4)</f>
        <v>751.88959999999997</v>
      </c>
      <c r="I280" s="147">
        <f>H280/CAPA!$D$36</f>
        <v>1.4329806009497583E-4</v>
      </c>
      <c r="J280" s="147">
        <f t="shared" si="4"/>
        <v>0.99048057410125023</v>
      </c>
      <c r="K280" s="348"/>
    </row>
    <row r="281" spans="1:11" x14ac:dyDescent="0.25">
      <c r="A281" s="347" t="s">
        <v>312</v>
      </c>
      <c r="B281" s="99" t="s">
        <v>15773</v>
      </c>
      <c r="C281" s="100" t="s">
        <v>8</v>
      </c>
      <c r="D281" s="145">
        <v>12</v>
      </c>
      <c r="E281" s="102">
        <f>VLOOKUP(A281,'COMP ANL'!A:I,9,0)</f>
        <v>49.739999999999995</v>
      </c>
      <c r="F281" s="102">
        <f>TRUNC((E281*D281),2)</f>
        <v>596.88</v>
      </c>
      <c r="G281" s="146">
        <f>BDI_Materiais!$H$27</f>
        <v>0.2026</v>
      </c>
      <c r="H281" s="102">
        <f>ROUND((E281*(1+G281)*D281),4)</f>
        <v>717.80790000000002</v>
      </c>
      <c r="I281" s="147">
        <f>H281/CAPA!$D$36</f>
        <v>1.3680263643871176E-4</v>
      </c>
      <c r="J281" s="147">
        <f t="shared" si="4"/>
        <v>0.9906173767376889</v>
      </c>
      <c r="K281" s="348"/>
    </row>
    <row r="282" spans="1:11" x14ac:dyDescent="0.25">
      <c r="A282" s="103">
        <v>72554</v>
      </c>
      <c r="B282" s="104" t="s">
        <v>16521</v>
      </c>
      <c r="C282" s="105" t="s">
        <v>8</v>
      </c>
      <c r="D282" s="148">
        <v>1</v>
      </c>
      <c r="E282" s="102">
        <f>VLOOKUP(A282,'COMP ANL'!A:I,9,0)</f>
        <v>582.75</v>
      </c>
      <c r="F282" s="102">
        <f>TRUNC((E282*D282),2)</f>
        <v>582.75</v>
      </c>
      <c r="G282" s="146">
        <f>BDI_Materiais!$H$27</f>
        <v>0.2026</v>
      </c>
      <c r="H282" s="102">
        <f>ROUND((E282*(1+G282)*D282),4)</f>
        <v>700.8152</v>
      </c>
      <c r="I282" s="147">
        <f>H282/CAPA!$D$36</f>
        <v>1.3356410122586151E-4</v>
      </c>
      <c r="J282" s="147">
        <f t="shared" si="4"/>
        <v>0.9907509408389148</v>
      </c>
      <c r="K282" s="348"/>
    </row>
    <row r="283" spans="1:11" ht="45" x14ac:dyDescent="0.25">
      <c r="A283" s="98">
        <v>89728</v>
      </c>
      <c r="B283" s="99" t="s">
        <v>509</v>
      </c>
      <c r="C283" s="100" t="s">
        <v>8</v>
      </c>
      <c r="D283" s="145">
        <v>57</v>
      </c>
      <c r="E283" s="102">
        <f>VLOOKUP(A283,'COMP ANL'!A:I,9,0)</f>
        <v>10.049999999999997</v>
      </c>
      <c r="F283" s="102">
        <f>TRUNC((E283*D283),2)</f>
        <v>572.85</v>
      </c>
      <c r="G283" s="146">
        <f>BDI_Materiais!$H$27</f>
        <v>0.2026</v>
      </c>
      <c r="H283" s="102">
        <f>ROUND((E283*(1+G283)*D283),4)</f>
        <v>688.90940000000001</v>
      </c>
      <c r="I283" s="147">
        <f>H283/CAPA!$D$36</f>
        <v>1.3129504730640475E-4</v>
      </c>
      <c r="J283" s="147">
        <f t="shared" si="4"/>
        <v>0.99088223588622115</v>
      </c>
      <c r="K283" s="348"/>
    </row>
    <row r="284" spans="1:11" ht="45" x14ac:dyDescent="0.25">
      <c r="A284" s="347">
        <v>96535</v>
      </c>
      <c r="B284" s="99" t="s">
        <v>131</v>
      </c>
      <c r="C284" s="100" t="s">
        <v>4</v>
      </c>
      <c r="D284" s="145">
        <v>3.96</v>
      </c>
      <c r="E284" s="102">
        <f>VLOOKUP(A284,'COMP ANL'!A:I,9,0)</f>
        <v>143.95000000000002</v>
      </c>
      <c r="F284" s="102">
        <f>TRUNC((E284*D284),2)</f>
        <v>570.04</v>
      </c>
      <c r="G284" s="146">
        <f>BDI_Materiais!$H$27</f>
        <v>0.2026</v>
      </c>
      <c r="H284" s="102">
        <f>ROUND((E284*(1+G284)*D284),4)</f>
        <v>685.53250000000003</v>
      </c>
      <c r="I284" s="147">
        <f>H284/CAPA!$D$36</f>
        <v>1.3065146449965398E-4</v>
      </c>
      <c r="J284" s="147">
        <f t="shared" si="4"/>
        <v>0.99101288735072079</v>
      </c>
      <c r="K284" s="348"/>
    </row>
    <row r="285" spans="1:11" ht="45" x14ac:dyDescent="0.25">
      <c r="A285" s="347">
        <v>100868</v>
      </c>
      <c r="B285" s="99" t="s">
        <v>324</v>
      </c>
      <c r="C285" s="100" t="s">
        <v>8</v>
      </c>
      <c r="D285" s="145">
        <v>2</v>
      </c>
      <c r="E285" s="102">
        <f>VLOOKUP(A285,'COMP ANL'!A:I,9,0)</f>
        <v>271.54999999999995</v>
      </c>
      <c r="F285" s="102">
        <f>TRUNC((E285*D285),2)</f>
        <v>543.1</v>
      </c>
      <c r="G285" s="146">
        <f>BDI_Materiais!$H$27</f>
        <v>0.2026</v>
      </c>
      <c r="H285" s="102">
        <f>ROUND((E285*(1+G285)*D285),4)</f>
        <v>653.13210000000004</v>
      </c>
      <c r="I285" s="147">
        <f>H285/CAPA!$D$36</f>
        <v>1.2447646957180653E-4</v>
      </c>
      <c r="J285" s="147">
        <f t="shared" si="4"/>
        <v>0.99113736382029261</v>
      </c>
      <c r="K285" s="348"/>
    </row>
    <row r="286" spans="1:11" ht="45" x14ac:dyDescent="0.25">
      <c r="A286" s="103">
        <v>91935</v>
      </c>
      <c r="B286" s="104" t="s">
        <v>2823</v>
      </c>
      <c r="C286" s="105" t="s">
        <v>51</v>
      </c>
      <c r="D286" s="148">
        <v>20.7</v>
      </c>
      <c r="E286" s="102">
        <f>VLOOKUP(A286,'COMP ANL'!A:I,9,0)</f>
        <v>26.020000000000003</v>
      </c>
      <c r="F286" s="102">
        <f>TRUNC((E286*D286),2)</f>
        <v>538.61</v>
      </c>
      <c r="G286" s="146">
        <f>BDI_Materiais!$H$27</f>
        <v>0.2026</v>
      </c>
      <c r="H286" s="102">
        <f>ROUND((E286*(1+G286)*D286),4)</f>
        <v>647.73720000000003</v>
      </c>
      <c r="I286" s="147">
        <f>H286/CAPA!$D$36</f>
        <v>1.2344828843403524E-4</v>
      </c>
      <c r="J286" s="147">
        <f t="shared" si="4"/>
        <v>0.99126081210872663</v>
      </c>
      <c r="K286" s="348"/>
    </row>
    <row r="287" spans="1:11" ht="30" x14ac:dyDescent="0.25">
      <c r="A287" s="349" t="s">
        <v>601</v>
      </c>
      <c r="B287" s="104" t="s">
        <v>16220</v>
      </c>
      <c r="C287" s="105" t="s">
        <v>8</v>
      </c>
      <c r="D287" s="148">
        <v>86</v>
      </c>
      <c r="E287" s="102">
        <f>VLOOKUP(A287,'COMP ANL'!A:I,9,0)</f>
        <v>6.2</v>
      </c>
      <c r="F287" s="102">
        <f>TRUNC((E287*D287),2)</f>
        <v>533.20000000000005</v>
      </c>
      <c r="G287" s="146">
        <f>BDI_Materiais!$H$27</f>
        <v>0.2026</v>
      </c>
      <c r="H287" s="102">
        <f>ROUND((E287*(1+G287)*D287),4)</f>
        <v>641.22630000000004</v>
      </c>
      <c r="I287" s="147">
        <f>H287/CAPA!$D$36</f>
        <v>1.2220741565234977E-4</v>
      </c>
      <c r="J287" s="147">
        <f t="shared" si="4"/>
        <v>0.99138301952437902</v>
      </c>
      <c r="K287" s="348"/>
    </row>
    <row r="288" spans="1:11" x14ac:dyDescent="0.25">
      <c r="A288" s="103" t="s">
        <v>708</v>
      </c>
      <c r="B288" s="104" t="s">
        <v>16425</v>
      </c>
      <c r="C288" s="105" t="s">
        <v>8</v>
      </c>
      <c r="D288" s="148">
        <v>1</v>
      </c>
      <c r="E288" s="102">
        <f>VLOOKUP(A288,'COMP ANL'!A:I,9,0)</f>
        <v>528.57999999999993</v>
      </c>
      <c r="F288" s="102">
        <f>TRUNC((E288*D288),2)</f>
        <v>528.58000000000004</v>
      </c>
      <c r="G288" s="146">
        <f>BDI_Materiais!$H$27</f>
        <v>0.2026</v>
      </c>
      <c r="H288" s="102">
        <f>ROUND((E288*(1+G288)*D288),4)</f>
        <v>635.6703</v>
      </c>
      <c r="I288" s="147">
        <f>H288/CAPA!$D$36</f>
        <v>1.2114853144662637E-4</v>
      </c>
      <c r="J288" s="147">
        <f t="shared" si="4"/>
        <v>0.99150416805582564</v>
      </c>
      <c r="K288" s="348"/>
    </row>
    <row r="289" spans="1:11" ht="45" x14ac:dyDescent="0.25">
      <c r="A289" s="347">
        <v>95944</v>
      </c>
      <c r="B289" s="99" t="s">
        <v>15566</v>
      </c>
      <c r="C289" s="100" t="s">
        <v>55</v>
      </c>
      <c r="D289" s="145">
        <v>22.9</v>
      </c>
      <c r="E289" s="102">
        <f>VLOOKUP(A289,'COMP ANL'!A:I,9,0)</f>
        <v>22.89</v>
      </c>
      <c r="F289" s="102">
        <f>TRUNC((E289*D289),2)</f>
        <v>524.17999999999995</v>
      </c>
      <c r="G289" s="146">
        <f>BDI_Materiais!$H$27</f>
        <v>0.2026</v>
      </c>
      <c r="H289" s="102">
        <f>ROUND((E289*(1+G289)*D289),4)</f>
        <v>630.38009999999997</v>
      </c>
      <c r="I289" s="147">
        <f>H289/CAPA!$D$36</f>
        <v>1.2014030444426533E-4</v>
      </c>
      <c r="J289" s="147">
        <f t="shared" si="4"/>
        <v>0.99162430836026993</v>
      </c>
      <c r="K289" s="348"/>
    </row>
    <row r="290" spans="1:11" ht="45" x14ac:dyDescent="0.25">
      <c r="A290" s="347">
        <v>89596</v>
      </c>
      <c r="B290" s="99" t="s">
        <v>15880</v>
      </c>
      <c r="C290" s="100" t="s">
        <v>8</v>
      </c>
      <c r="D290" s="145">
        <v>49</v>
      </c>
      <c r="E290" s="102">
        <f>VLOOKUP(A290,'COMP ANL'!A:I,9,0)</f>
        <v>10.66</v>
      </c>
      <c r="F290" s="102">
        <f>TRUNC((E290*D290),2)</f>
        <v>522.34</v>
      </c>
      <c r="G290" s="146">
        <f>BDI_Materiais!$H$27</f>
        <v>0.2026</v>
      </c>
      <c r="H290" s="102">
        <f>ROUND((E290*(1+G290)*D290),4)</f>
        <v>628.16610000000003</v>
      </c>
      <c r="I290" s="147">
        <f>H290/CAPA!$D$36</f>
        <v>1.1971835166682264E-4</v>
      </c>
      <c r="J290" s="147">
        <f t="shared" si="4"/>
        <v>0.99174402671193673</v>
      </c>
      <c r="K290" s="348"/>
    </row>
    <row r="291" spans="1:11" x14ac:dyDescent="0.25">
      <c r="A291" s="347" t="s">
        <v>630</v>
      </c>
      <c r="B291" s="99" t="s">
        <v>16305</v>
      </c>
      <c r="C291" s="100" t="s">
        <v>8</v>
      </c>
      <c r="D291" s="145">
        <v>1</v>
      </c>
      <c r="E291" s="102">
        <f>VLOOKUP(A291,'COMP ANL'!A:I,9,0)</f>
        <v>520</v>
      </c>
      <c r="F291" s="102">
        <f>TRUNC((E291*D291),2)</f>
        <v>520</v>
      </c>
      <c r="G291" s="146">
        <f>BDI_Materiais!$H$27</f>
        <v>0.2026</v>
      </c>
      <c r="H291" s="102">
        <f>ROUND((E291*(1+G291)*D291),4)</f>
        <v>625.35199999999998</v>
      </c>
      <c r="I291" s="147">
        <f>H291/CAPA!$D$36</f>
        <v>1.1918202948479847E-4</v>
      </c>
      <c r="J291" s="147">
        <f t="shared" si="4"/>
        <v>0.99186320874142153</v>
      </c>
      <c r="K291" s="348"/>
    </row>
    <row r="292" spans="1:11" ht="60" x14ac:dyDescent="0.25">
      <c r="A292" s="98">
        <v>95754</v>
      </c>
      <c r="B292" s="99" t="s">
        <v>598</v>
      </c>
      <c r="C292" s="100" t="s">
        <v>8</v>
      </c>
      <c r="D292" s="145">
        <v>62</v>
      </c>
      <c r="E292" s="102">
        <f>VLOOKUP(A292,'COMP ANL'!A:I,9,0)</f>
        <v>8.02</v>
      </c>
      <c r="F292" s="102">
        <f>TRUNC((E292*D292),2)</f>
        <v>497.24</v>
      </c>
      <c r="G292" s="146">
        <f>BDI_Materiais!$H$27</f>
        <v>0.2026</v>
      </c>
      <c r="H292" s="102">
        <f>ROUND((E292*(1+G292)*D292),4)</f>
        <v>597.98080000000004</v>
      </c>
      <c r="I292" s="147">
        <f>H292/CAPA!$D$36</f>
        <v>1.1396551915871923E-4</v>
      </c>
      <c r="J292" s="147">
        <f t="shared" si="4"/>
        <v>0.9919771742605803</v>
      </c>
      <c r="K292" s="348"/>
    </row>
    <row r="293" spans="1:11" ht="45" x14ac:dyDescent="0.25">
      <c r="A293" s="347">
        <v>92346</v>
      </c>
      <c r="B293" s="99" t="s">
        <v>16480</v>
      </c>
      <c r="C293" s="100" t="s">
        <v>8</v>
      </c>
      <c r="D293" s="145">
        <v>6</v>
      </c>
      <c r="E293" s="102">
        <f>VLOOKUP(A293,'COMP ANL'!A:I,9,0)</f>
        <v>81.819999999999993</v>
      </c>
      <c r="F293" s="102">
        <f>TRUNC((E293*D293),2)</f>
        <v>490.92</v>
      </c>
      <c r="G293" s="146">
        <f>BDI_Materiais!$H$27</f>
        <v>0.2026</v>
      </c>
      <c r="H293" s="102">
        <f>ROUND((E293*(1+G293)*D293),4)</f>
        <v>590.38040000000001</v>
      </c>
      <c r="I293" s="147">
        <f>H293/CAPA!$D$36</f>
        <v>1.1251700520674295E-4</v>
      </c>
      <c r="J293" s="147">
        <f t="shared" si="4"/>
        <v>0.99208969126578705</v>
      </c>
      <c r="K293" s="348"/>
    </row>
    <row r="294" spans="1:11" ht="30" x14ac:dyDescent="0.25">
      <c r="A294" s="98">
        <v>94499</v>
      </c>
      <c r="B294" s="99" t="s">
        <v>16500</v>
      </c>
      <c r="C294" s="100" t="s">
        <v>8</v>
      </c>
      <c r="D294" s="145">
        <v>2</v>
      </c>
      <c r="E294" s="102">
        <f>VLOOKUP(A294,'COMP ANL'!A:I,9,0)</f>
        <v>244.09</v>
      </c>
      <c r="F294" s="102">
        <f>TRUNC((E294*D294),2)</f>
        <v>488.18</v>
      </c>
      <c r="G294" s="146">
        <f>BDI_Materiais!$H$27</f>
        <v>0.2026</v>
      </c>
      <c r="H294" s="102">
        <f>ROUND((E294*(1+G294)*D294),4)</f>
        <v>587.08529999999996</v>
      </c>
      <c r="I294" s="147">
        <f>H294/CAPA!$D$36</f>
        <v>1.1188901216385613E-4</v>
      </c>
      <c r="J294" s="147">
        <f t="shared" si="4"/>
        <v>0.99220158027795091</v>
      </c>
      <c r="K294" s="348"/>
    </row>
    <row r="295" spans="1:11" ht="45" x14ac:dyDescent="0.25">
      <c r="A295" s="349" t="s">
        <v>12019</v>
      </c>
      <c r="B295" s="104" t="s">
        <v>16071</v>
      </c>
      <c r="C295" s="105" t="s">
        <v>8</v>
      </c>
      <c r="D295" s="148">
        <v>42</v>
      </c>
      <c r="E295" s="102">
        <f>VLOOKUP(A295,'COMP ANL'!A:I,9,0)</f>
        <v>11.61</v>
      </c>
      <c r="F295" s="102">
        <f>TRUNC((E295*D295),2)</f>
        <v>487.62</v>
      </c>
      <c r="G295" s="146">
        <f>BDI_Materiais!$H$27</f>
        <v>0.2026</v>
      </c>
      <c r="H295" s="102">
        <f>ROUND((E295*(1+G295)*D295),4)</f>
        <v>586.41179999999997</v>
      </c>
      <c r="I295" s="147">
        <f>H295/CAPA!$D$36</f>
        <v>1.1176065390025736E-4</v>
      </c>
      <c r="J295" s="147">
        <f t="shared" si="4"/>
        <v>0.9923133409318512</v>
      </c>
      <c r="K295" s="348"/>
    </row>
    <row r="296" spans="1:11" ht="30" x14ac:dyDescent="0.25">
      <c r="A296" s="98" t="s">
        <v>308</v>
      </c>
      <c r="B296" s="99" t="s">
        <v>15753</v>
      </c>
      <c r="C296" s="100" t="s">
        <v>51</v>
      </c>
      <c r="D296" s="145">
        <v>19.489999999999998</v>
      </c>
      <c r="E296" s="102">
        <f>VLOOKUP(A296,'COMP ANL'!A:I,9,0)</f>
        <v>24.54</v>
      </c>
      <c r="F296" s="102">
        <f>TRUNC((E296*D296),2)</f>
        <v>478.28</v>
      </c>
      <c r="G296" s="146">
        <f>BDI_Materiais!$H$27</f>
        <v>0.2026</v>
      </c>
      <c r="H296" s="102">
        <f>ROUND((E296*(1+G296)*D296),4)</f>
        <v>575.18510000000003</v>
      </c>
      <c r="I296" s="147">
        <f>H296/CAPA!$D$36</f>
        <v>1.0962102551429718E-4</v>
      </c>
      <c r="J296" s="147">
        <f t="shared" si="4"/>
        <v>0.99242296195736546</v>
      </c>
      <c r="K296" s="348"/>
    </row>
    <row r="297" spans="1:11" ht="30" x14ac:dyDescent="0.25">
      <c r="A297" s="98">
        <v>89625</v>
      </c>
      <c r="B297" s="99" t="s">
        <v>386</v>
      </c>
      <c r="C297" s="100" t="s">
        <v>8</v>
      </c>
      <c r="D297" s="145">
        <v>22</v>
      </c>
      <c r="E297" s="102">
        <f>VLOOKUP(A297,'COMP ANL'!A:I,9,0)</f>
        <v>21.189999999999998</v>
      </c>
      <c r="F297" s="102">
        <f>TRUNC((E297*D297),2)</f>
        <v>466.18</v>
      </c>
      <c r="G297" s="146">
        <f>BDI_Materiais!$H$27</f>
        <v>0.2026</v>
      </c>
      <c r="H297" s="102">
        <f>ROUND((E297*(1+G297)*D297),4)</f>
        <v>560.62810000000002</v>
      </c>
      <c r="I297" s="147">
        <f>H297/CAPA!$D$36</f>
        <v>1.0684669553180697E-4</v>
      </c>
      <c r="J297" s="147">
        <f t="shared" si="4"/>
        <v>0.99252980865289731</v>
      </c>
      <c r="K297" s="348"/>
    </row>
    <row r="298" spans="1:11" ht="30" x14ac:dyDescent="0.25">
      <c r="A298" s="349" t="s">
        <v>316</v>
      </c>
      <c r="B298" s="104" t="s">
        <v>15775</v>
      </c>
      <c r="C298" s="105" t="s">
        <v>8</v>
      </c>
      <c r="D298" s="148">
        <v>12</v>
      </c>
      <c r="E298" s="102">
        <f>VLOOKUP(A298,'COMP ANL'!A:I,9,0)</f>
        <v>38.549999999999997</v>
      </c>
      <c r="F298" s="102">
        <f>TRUNC((E298*D298),2)</f>
        <v>462.6</v>
      </c>
      <c r="G298" s="146">
        <f>BDI_Materiais!$H$27</f>
        <v>0.2026</v>
      </c>
      <c r="H298" s="102">
        <f>ROUND((E298*(1+G298)*D298),4)</f>
        <v>556.32280000000003</v>
      </c>
      <c r="I298" s="147">
        <f>H298/CAPA!$D$36</f>
        <v>1.0602617462271752E-4</v>
      </c>
      <c r="J298" s="147">
        <f t="shared" si="4"/>
        <v>0.99263583482752005</v>
      </c>
      <c r="K298" s="348"/>
    </row>
    <row r="299" spans="1:11" ht="60" x14ac:dyDescent="0.25">
      <c r="A299" s="347">
        <v>96558</v>
      </c>
      <c r="B299" s="99" t="s">
        <v>15390</v>
      </c>
      <c r="C299" s="100" t="s">
        <v>24</v>
      </c>
      <c r="D299" s="145">
        <v>1.03</v>
      </c>
      <c r="E299" s="102">
        <f>VLOOKUP(A299,'COMP ANL'!A:I,9,0)</f>
        <v>434.33</v>
      </c>
      <c r="F299" s="102">
        <f>TRUNC((E299*D299),2)</f>
        <v>447.35</v>
      </c>
      <c r="G299" s="146">
        <f>BDI_Materiais!$H$27</f>
        <v>0.2026</v>
      </c>
      <c r="H299" s="102">
        <f>ROUND((E299*(1+G299)*D299),4)</f>
        <v>537.995</v>
      </c>
      <c r="I299" s="147">
        <f>H299/CAPA!$D$36</f>
        <v>1.0253319083120251E-4</v>
      </c>
      <c r="J299" s="147">
        <f t="shared" si="4"/>
        <v>0.99273836801835125</v>
      </c>
      <c r="K299" s="348"/>
    </row>
    <row r="300" spans="1:11" x14ac:dyDescent="0.25">
      <c r="A300" s="347">
        <v>97331</v>
      </c>
      <c r="B300" s="99" t="s">
        <v>16390</v>
      </c>
      <c r="C300" s="100" t="s">
        <v>51</v>
      </c>
      <c r="D300" s="145">
        <v>14.65</v>
      </c>
      <c r="E300" s="102">
        <f>VLOOKUP(A300,'COMP ANL'!A:I,9,0)</f>
        <v>30.189999999999998</v>
      </c>
      <c r="F300" s="102">
        <f>TRUNC((E300*D300),2)</f>
        <v>442.28</v>
      </c>
      <c r="G300" s="146">
        <f>BDI_Materiais!$H$27</f>
        <v>0.2026</v>
      </c>
      <c r="H300" s="102">
        <f>ROUND((E300*(1+G300)*D300),4)</f>
        <v>531.89009999999996</v>
      </c>
      <c r="I300" s="147">
        <f>H300/CAPA!$D$36</f>
        <v>1.013696951171059E-4</v>
      </c>
      <c r="J300" s="147">
        <f t="shared" si="4"/>
        <v>0.99283973771346834</v>
      </c>
      <c r="K300" s="348"/>
    </row>
    <row r="301" spans="1:11" ht="45" x14ac:dyDescent="0.25">
      <c r="A301" s="349" t="s">
        <v>640</v>
      </c>
      <c r="B301" s="104" t="s">
        <v>16328</v>
      </c>
      <c r="C301" s="105" t="s">
        <v>8</v>
      </c>
      <c r="D301" s="148">
        <v>1</v>
      </c>
      <c r="E301" s="102">
        <f>VLOOKUP(A301,'COMP ANL'!A:I,9,0)</f>
        <v>436.35</v>
      </c>
      <c r="F301" s="102">
        <f>TRUNC((E301*D301),2)</f>
        <v>436.35</v>
      </c>
      <c r="G301" s="146">
        <f>BDI_Materiais!$H$27</f>
        <v>0.2026</v>
      </c>
      <c r="H301" s="102">
        <f>ROUND((E301*(1+G301)*D301),4)</f>
        <v>524.75450000000001</v>
      </c>
      <c r="I301" s="147">
        <f>H301/CAPA!$D$36</f>
        <v>1.0000976456664515E-4</v>
      </c>
      <c r="J301" s="147">
        <f t="shared" si="4"/>
        <v>0.99293974747803504</v>
      </c>
      <c r="K301" s="348"/>
    </row>
    <row r="302" spans="1:11" x14ac:dyDescent="0.25">
      <c r="A302" s="347" t="s">
        <v>12147</v>
      </c>
      <c r="B302" s="99" t="s">
        <v>16222</v>
      </c>
      <c r="C302" s="100" t="s">
        <v>8</v>
      </c>
      <c r="D302" s="145">
        <v>6</v>
      </c>
      <c r="E302" s="102">
        <f>VLOOKUP(A302,'COMP ANL'!A:I,9,0)</f>
        <v>72.569999999999993</v>
      </c>
      <c r="F302" s="102">
        <f>TRUNC((E302*D302),2)</f>
        <v>435.42</v>
      </c>
      <c r="G302" s="146">
        <f>BDI_Materiais!$H$27</f>
        <v>0.2026</v>
      </c>
      <c r="H302" s="102">
        <f>ROUND((E302*(1+G302)*D302),4)</f>
        <v>523.63610000000006</v>
      </c>
      <c r="I302" s="147">
        <f>H302/CAPA!$D$36</f>
        <v>9.9796615521346204E-5</v>
      </c>
      <c r="J302" s="147">
        <f t="shared" si="4"/>
        <v>0.99303954409355644</v>
      </c>
      <c r="K302" s="348"/>
    </row>
    <row r="303" spans="1:11" ht="30" x14ac:dyDescent="0.25">
      <c r="A303" s="347">
        <v>95789</v>
      </c>
      <c r="B303" s="99" t="s">
        <v>582</v>
      </c>
      <c r="C303" s="100" t="s">
        <v>8</v>
      </c>
      <c r="D303" s="145">
        <v>16</v>
      </c>
      <c r="E303" s="102">
        <f>VLOOKUP(A303,'COMP ANL'!A:I,9,0)</f>
        <v>27.160000000000004</v>
      </c>
      <c r="F303" s="102">
        <f>TRUNC((E303*D303),2)</f>
        <v>434.56</v>
      </c>
      <c r="G303" s="146">
        <f>BDI_Materiais!$H$27</f>
        <v>0.2026</v>
      </c>
      <c r="H303" s="102">
        <f>ROUND((E303*(1+G303)*D303),4)</f>
        <v>522.6019</v>
      </c>
      <c r="I303" s="147">
        <f>H303/CAPA!$D$36</f>
        <v>9.9599513641295952E-5</v>
      </c>
      <c r="J303" s="147">
        <f t="shared" si="4"/>
        <v>0.99313914360719768</v>
      </c>
      <c r="K303" s="348"/>
    </row>
    <row r="304" spans="1:11" ht="30" x14ac:dyDescent="0.25">
      <c r="A304" s="347" t="s">
        <v>528</v>
      </c>
      <c r="B304" s="99" t="s">
        <v>16096</v>
      </c>
      <c r="C304" s="100" t="s">
        <v>8</v>
      </c>
      <c r="D304" s="145">
        <v>11</v>
      </c>
      <c r="E304" s="102">
        <f>VLOOKUP(A304,'COMP ANL'!A:I,9,0)</f>
        <v>39.17</v>
      </c>
      <c r="F304" s="102">
        <f>TRUNC((E304*D304),2)</f>
        <v>430.87</v>
      </c>
      <c r="G304" s="146">
        <f>BDI_Materiais!$H$27</f>
        <v>0.2026</v>
      </c>
      <c r="H304" s="102">
        <f>ROUND((E304*(1+G304)*D304),4)</f>
        <v>518.16430000000003</v>
      </c>
      <c r="I304" s="147">
        <f>H304/CAPA!$D$36</f>
        <v>9.8753778480871517E-5</v>
      </c>
      <c r="J304" s="147">
        <f t="shared" si="4"/>
        <v>0.99323789738567858</v>
      </c>
      <c r="K304" s="348"/>
    </row>
    <row r="305" spans="1:11" x14ac:dyDescent="0.25">
      <c r="A305" s="347">
        <v>89594</v>
      </c>
      <c r="B305" s="99" t="s">
        <v>460</v>
      </c>
      <c r="C305" s="100" t="s">
        <v>8</v>
      </c>
      <c r="D305" s="145">
        <v>11</v>
      </c>
      <c r="E305" s="102">
        <f>VLOOKUP(A305,'COMP ANL'!A:I,9,0)</f>
        <v>39.1</v>
      </c>
      <c r="F305" s="102">
        <f>TRUNC((E305*D305),2)</f>
        <v>430.1</v>
      </c>
      <c r="G305" s="146">
        <f>BDI_Materiais!$H$27</f>
        <v>0.2026</v>
      </c>
      <c r="H305" s="102">
        <f>ROUND((E305*(1+G305)*D305),4)</f>
        <v>517.23829999999998</v>
      </c>
      <c r="I305" s="147">
        <f>H305/CAPA!$D$36</f>
        <v>9.8577297779917615E-5</v>
      </c>
      <c r="J305" s="147">
        <f t="shared" si="4"/>
        <v>0.99333647468345854</v>
      </c>
      <c r="K305" s="348"/>
    </row>
    <row r="306" spans="1:11" ht="45" x14ac:dyDescent="0.25">
      <c r="A306" s="347" t="s">
        <v>12018</v>
      </c>
      <c r="B306" s="99" t="s">
        <v>16063</v>
      </c>
      <c r="C306" s="100" t="s">
        <v>8</v>
      </c>
      <c r="D306" s="145">
        <v>12</v>
      </c>
      <c r="E306" s="102">
        <f>VLOOKUP(A306,'COMP ANL'!A:I,9,0)</f>
        <v>35.380000000000003</v>
      </c>
      <c r="F306" s="102">
        <f>TRUNC((E306*D306),2)</f>
        <v>424.56</v>
      </c>
      <c r="G306" s="146">
        <f>BDI_Materiais!$H$27</f>
        <v>0.2026</v>
      </c>
      <c r="H306" s="102">
        <f>ROUND((E306*(1+G306)*D306),4)</f>
        <v>510.57589999999999</v>
      </c>
      <c r="I306" s="147">
        <f>H306/CAPA!$D$36</f>
        <v>9.7307551535819059E-5</v>
      </c>
      <c r="J306" s="147">
        <f t="shared" si="4"/>
        <v>0.99343378223499434</v>
      </c>
      <c r="K306" s="348"/>
    </row>
    <row r="307" spans="1:11" x14ac:dyDescent="0.25">
      <c r="A307" s="98">
        <v>89733</v>
      </c>
      <c r="B307" s="99" t="s">
        <v>510</v>
      </c>
      <c r="C307" s="100" t="s">
        <v>8</v>
      </c>
      <c r="D307" s="145">
        <v>24</v>
      </c>
      <c r="E307" s="102">
        <f>VLOOKUP(A307,'COMP ANL'!A:I,9,0)</f>
        <v>17.220000000000002</v>
      </c>
      <c r="F307" s="102">
        <f>TRUNC((E307*D307),2)</f>
        <v>413.28</v>
      </c>
      <c r="G307" s="146">
        <f>BDI_Materiais!$H$27</f>
        <v>0.2026</v>
      </c>
      <c r="H307" s="102">
        <f>ROUND((E307*(1+G307)*D307),4)</f>
        <v>497.01049999999998</v>
      </c>
      <c r="I307" s="147">
        <f>H307/CAPA!$D$36</f>
        <v>9.4722204558799579E-5</v>
      </c>
      <c r="J307" s="147">
        <f t="shared" si="4"/>
        <v>0.9935285044395531</v>
      </c>
      <c r="K307" s="348"/>
    </row>
    <row r="308" spans="1:11" ht="45" x14ac:dyDescent="0.25">
      <c r="A308" s="347" t="s">
        <v>623</v>
      </c>
      <c r="B308" s="99" t="s">
        <v>16290</v>
      </c>
      <c r="C308" s="100" t="s">
        <v>8</v>
      </c>
      <c r="D308" s="145">
        <v>1</v>
      </c>
      <c r="E308" s="102">
        <f>VLOOKUP(A308,'COMP ANL'!A:I,9,0)</f>
        <v>406.42</v>
      </c>
      <c r="F308" s="102">
        <f>TRUNC((E308*D308),2)</f>
        <v>406.42</v>
      </c>
      <c r="G308" s="146">
        <f>BDI_Materiais!$H$27</f>
        <v>0.2026</v>
      </c>
      <c r="H308" s="102">
        <f>ROUND((E308*(1+G308)*D308),4)</f>
        <v>488.76069999999999</v>
      </c>
      <c r="I308" s="147">
        <f>H308/CAPA!$D$36</f>
        <v>9.3149925415463199E-5</v>
      </c>
      <c r="J308" s="147">
        <f t="shared" si="4"/>
        <v>0.99362165436496852</v>
      </c>
      <c r="K308" s="348"/>
    </row>
    <row r="309" spans="1:11" ht="45" x14ac:dyDescent="0.25">
      <c r="A309" s="98">
        <v>89395</v>
      </c>
      <c r="B309" s="99" t="s">
        <v>382</v>
      </c>
      <c r="C309" s="100" t="s">
        <v>8</v>
      </c>
      <c r="D309" s="145">
        <v>35</v>
      </c>
      <c r="E309" s="102">
        <f>VLOOKUP(A309,'COMP ANL'!A:I,9,0)</f>
        <v>11.47</v>
      </c>
      <c r="F309" s="102">
        <f>TRUNC((E309*D309),2)</f>
        <v>401.45</v>
      </c>
      <c r="G309" s="146">
        <f>BDI_Materiais!$H$27</f>
        <v>0.2026</v>
      </c>
      <c r="H309" s="102">
        <f>ROUND((E309*(1+G309)*D309),4)</f>
        <v>482.78379999999999</v>
      </c>
      <c r="I309" s="147">
        <f>H309/CAPA!$D$36</f>
        <v>9.2010824441887204E-5</v>
      </c>
      <c r="J309" s="147">
        <f t="shared" si="4"/>
        <v>0.9937136651894104</v>
      </c>
      <c r="K309" s="348"/>
    </row>
    <row r="310" spans="1:11" ht="30" x14ac:dyDescent="0.25">
      <c r="A310" s="347">
        <v>92913</v>
      </c>
      <c r="B310" s="99" t="s">
        <v>16469</v>
      </c>
      <c r="C310" s="100" t="s">
        <v>8</v>
      </c>
      <c r="D310" s="145">
        <v>3</v>
      </c>
      <c r="E310" s="102">
        <f>VLOOKUP(A310,'COMP ANL'!A:I,9,0)</f>
        <v>133.01</v>
      </c>
      <c r="F310" s="102">
        <f>TRUNC((E310*D310),2)</f>
        <v>399.03</v>
      </c>
      <c r="G310" s="146">
        <f>BDI_Materiais!$H$27</f>
        <v>0.2026</v>
      </c>
      <c r="H310" s="102">
        <f>ROUND((E310*(1+G310)*D310),4)</f>
        <v>479.87349999999998</v>
      </c>
      <c r="I310" s="147">
        <f>H310/CAPA!$D$36</f>
        <v>9.1456168087690522E-5</v>
      </c>
      <c r="J310" s="147">
        <f t="shared" si="4"/>
        <v>0.9938051213574981</v>
      </c>
      <c r="K310" s="348"/>
    </row>
    <row r="311" spans="1:11" ht="45" x14ac:dyDescent="0.25">
      <c r="A311" s="98">
        <v>92353</v>
      </c>
      <c r="B311" s="99" t="s">
        <v>16491</v>
      </c>
      <c r="C311" s="100" t="s">
        <v>8</v>
      </c>
      <c r="D311" s="145">
        <v>3</v>
      </c>
      <c r="E311" s="102">
        <f>VLOOKUP(A311,'COMP ANL'!A:I,9,0)</f>
        <v>132.16000000000003</v>
      </c>
      <c r="F311" s="102">
        <f>TRUNC((E311*D311),2)</f>
        <v>396.48</v>
      </c>
      <c r="G311" s="146">
        <f>BDI_Materiais!$H$27</f>
        <v>0.2026</v>
      </c>
      <c r="H311" s="102">
        <f>ROUND((E311*(1+G311)*D311),4)</f>
        <v>476.80680000000001</v>
      </c>
      <c r="I311" s="147">
        <f>H311/CAPA!$D$36</f>
        <v>9.0871704409920196E-5</v>
      </c>
      <c r="J311" s="147">
        <f t="shared" si="4"/>
        <v>0.99389599306190801</v>
      </c>
      <c r="K311" s="348"/>
    </row>
    <row r="312" spans="1:11" ht="30" x14ac:dyDescent="0.25">
      <c r="A312" s="347" t="s">
        <v>604</v>
      </c>
      <c r="B312" s="99" t="s">
        <v>16240</v>
      </c>
      <c r="C312" s="100" t="s">
        <v>8</v>
      </c>
      <c r="D312" s="145">
        <v>582</v>
      </c>
      <c r="E312" s="102">
        <f>VLOOKUP(A312,'COMP ANL'!A:I,9,0)</f>
        <v>0.68</v>
      </c>
      <c r="F312" s="102">
        <f>TRUNC((E312*D312),2)</f>
        <v>395.76</v>
      </c>
      <c r="G312" s="146">
        <f>BDI_Materiais!$H$27</f>
        <v>0.2026</v>
      </c>
      <c r="H312" s="102">
        <f>ROUND((E312*(1+G312)*D312),4)</f>
        <v>475.94099999999997</v>
      </c>
      <c r="I312" s="147">
        <f>H312/CAPA!$D$36</f>
        <v>9.0706696860367393E-5</v>
      </c>
      <c r="J312" s="147">
        <f t="shared" si="4"/>
        <v>0.99398669975876841</v>
      </c>
      <c r="K312" s="348"/>
    </row>
    <row r="313" spans="1:11" ht="45" x14ac:dyDescent="0.25">
      <c r="A313" s="347">
        <v>97667</v>
      </c>
      <c r="B313" s="99" t="s">
        <v>16349</v>
      </c>
      <c r="C313" s="100" t="s">
        <v>51</v>
      </c>
      <c r="D313" s="145">
        <v>50</v>
      </c>
      <c r="E313" s="102">
        <f>VLOOKUP(A313,'COMP ANL'!A:I,9,0)</f>
        <v>7.84</v>
      </c>
      <c r="F313" s="102">
        <f>TRUNC((E313*D313),2)</f>
        <v>392</v>
      </c>
      <c r="G313" s="146">
        <f>BDI_Materiais!$H$27</f>
        <v>0.2026</v>
      </c>
      <c r="H313" s="102">
        <f>ROUND((E313*(1+G313)*D313),4)</f>
        <v>471.41919999999999</v>
      </c>
      <c r="I313" s="147">
        <f>H313/CAPA!$D$36</f>
        <v>8.9844914534694233E-5</v>
      </c>
      <c r="J313" s="147">
        <f t="shared" si="4"/>
        <v>0.99407654467330309</v>
      </c>
      <c r="K313" s="348"/>
    </row>
    <row r="314" spans="1:11" ht="30" x14ac:dyDescent="0.25">
      <c r="A314" s="347" t="s">
        <v>498</v>
      </c>
      <c r="B314" s="99" t="s">
        <v>16017</v>
      </c>
      <c r="C314" s="100" t="s">
        <v>51</v>
      </c>
      <c r="D314" s="145">
        <v>3.5</v>
      </c>
      <c r="E314" s="102">
        <f>VLOOKUP(A314,'COMP ANL'!A:I,9,0)</f>
        <v>111.19999999999999</v>
      </c>
      <c r="F314" s="102">
        <f>TRUNC((E314*D314),2)</f>
        <v>389.2</v>
      </c>
      <c r="G314" s="146">
        <f>BDI_Materiais!$H$27</f>
        <v>0.2026</v>
      </c>
      <c r="H314" s="102">
        <f>ROUND((E314*(1+G314)*D314),4)</f>
        <v>468.05189999999999</v>
      </c>
      <c r="I314" s="147">
        <f>H314/CAPA!$D$36</f>
        <v>8.9203161333482496E-5</v>
      </c>
      <c r="J314" s="147">
        <f t="shared" si="4"/>
        <v>0.99416574783463652</v>
      </c>
      <c r="K314" s="348"/>
    </row>
    <row r="315" spans="1:11" ht="30" x14ac:dyDescent="0.25">
      <c r="A315" s="347">
        <v>94797</v>
      </c>
      <c r="B315" s="99" t="s">
        <v>15960</v>
      </c>
      <c r="C315" s="100" t="s">
        <v>8</v>
      </c>
      <c r="D315" s="145">
        <v>2</v>
      </c>
      <c r="E315" s="102">
        <f>VLOOKUP(A315,'COMP ANL'!A:I,9,0)</f>
        <v>193.85</v>
      </c>
      <c r="F315" s="102">
        <f>TRUNC((E315*D315),2)</f>
        <v>387.7</v>
      </c>
      <c r="G315" s="146">
        <f>BDI_Materiais!$H$27</f>
        <v>0.2026</v>
      </c>
      <c r="H315" s="102">
        <f>ROUND((E315*(1+G315)*D315),4)</f>
        <v>466.24799999999999</v>
      </c>
      <c r="I315" s="147">
        <f>H315/CAPA!$D$36</f>
        <v>8.885936701766097E-5</v>
      </c>
      <c r="J315" s="147">
        <f t="shared" si="4"/>
        <v>0.99425460720165415</v>
      </c>
      <c r="K315" s="348"/>
    </row>
    <row r="316" spans="1:11" ht="30" x14ac:dyDescent="0.25">
      <c r="A316" s="347" t="s">
        <v>475</v>
      </c>
      <c r="B316" s="99" t="s">
        <v>15932</v>
      </c>
      <c r="C316" s="100" t="s">
        <v>8</v>
      </c>
      <c r="D316" s="145">
        <v>4</v>
      </c>
      <c r="E316" s="102">
        <f>VLOOKUP(A316,'COMP ANL'!A:I,9,0)</f>
        <v>96.41</v>
      </c>
      <c r="F316" s="102">
        <f>TRUNC((E316*D316),2)</f>
        <v>385.64</v>
      </c>
      <c r="G316" s="146">
        <f>BDI_Materiais!$H$27</f>
        <v>0.2026</v>
      </c>
      <c r="H316" s="102">
        <f>ROUND((E316*(1+G316)*D316),4)</f>
        <v>463.77069999999998</v>
      </c>
      <c r="I316" s="147">
        <f>H316/CAPA!$D$36</f>
        <v>8.8387233496631704E-5</v>
      </c>
      <c r="J316" s="147">
        <f t="shared" si="4"/>
        <v>0.99434299443515073</v>
      </c>
      <c r="K316" s="348"/>
    </row>
    <row r="317" spans="1:11" x14ac:dyDescent="0.25">
      <c r="A317" s="347">
        <v>92890</v>
      </c>
      <c r="B317" s="99" t="s">
        <v>16485</v>
      </c>
      <c r="C317" s="100" t="s">
        <v>8</v>
      </c>
      <c r="D317" s="145">
        <v>2</v>
      </c>
      <c r="E317" s="102">
        <f>VLOOKUP(A317,'COMP ANL'!A:I,9,0)</f>
        <v>192.69</v>
      </c>
      <c r="F317" s="102">
        <f>TRUNC((E317*D317),2)</f>
        <v>385.38</v>
      </c>
      <c r="G317" s="146">
        <f>BDI_Materiais!$H$27</f>
        <v>0.2026</v>
      </c>
      <c r="H317" s="102">
        <f>ROUND((E317*(1+G317)*D317),4)</f>
        <v>463.45800000000003</v>
      </c>
      <c r="I317" s="147">
        <f>H317/CAPA!$D$36</f>
        <v>8.8327637907875458E-5</v>
      </c>
      <c r="J317" s="147">
        <f t="shared" si="4"/>
        <v>0.99443132207305862</v>
      </c>
      <c r="K317" s="348"/>
    </row>
    <row r="318" spans="1:11" ht="45" x14ac:dyDescent="0.25">
      <c r="A318" s="347" t="s">
        <v>513</v>
      </c>
      <c r="B318" s="99" t="s">
        <v>16061</v>
      </c>
      <c r="C318" s="100" t="s">
        <v>8</v>
      </c>
      <c r="D318" s="145">
        <v>8</v>
      </c>
      <c r="E318" s="102">
        <f>VLOOKUP(A318,'COMP ANL'!A:I,9,0)</f>
        <v>46.25</v>
      </c>
      <c r="F318" s="102">
        <f>TRUNC((E318*D318),2)</f>
        <v>370</v>
      </c>
      <c r="G318" s="146">
        <f>BDI_Materiais!$H$27</f>
        <v>0.2026</v>
      </c>
      <c r="H318" s="102">
        <f>ROUND((E318*(1+G318)*D318),4)</f>
        <v>444.96199999999999</v>
      </c>
      <c r="I318" s="147">
        <f>H318/CAPA!$D$36</f>
        <v>8.480259790264507E-5</v>
      </c>
      <c r="J318" s="147">
        <f t="shared" si="4"/>
        <v>0.99451612467096129</v>
      </c>
      <c r="K318" s="348"/>
    </row>
    <row r="319" spans="1:11" x14ac:dyDescent="0.25">
      <c r="A319" s="349">
        <v>92642</v>
      </c>
      <c r="B319" s="104" t="s">
        <v>16445</v>
      </c>
      <c r="C319" s="105" t="s">
        <v>8</v>
      </c>
      <c r="D319" s="148">
        <v>2</v>
      </c>
      <c r="E319" s="102">
        <f>VLOOKUP(A319,'COMP ANL'!A:I,9,0)</f>
        <v>183.92</v>
      </c>
      <c r="F319" s="102">
        <f>TRUNC((E319*D319),2)</f>
        <v>367.84</v>
      </c>
      <c r="G319" s="146">
        <f>BDI_Materiais!$H$27</f>
        <v>0.2026</v>
      </c>
      <c r="H319" s="102">
        <f>ROUND((E319*(1+G319)*D319),4)</f>
        <v>442.36439999999999</v>
      </c>
      <c r="I319" s="147">
        <f>H319/CAPA!$D$36</f>
        <v>8.4307537137204619E-5</v>
      </c>
      <c r="J319" s="147">
        <f t="shared" si="4"/>
        <v>0.99460043220809846</v>
      </c>
      <c r="K319" s="348"/>
    </row>
    <row r="320" spans="1:11" ht="45" x14ac:dyDescent="0.25">
      <c r="A320" s="347">
        <v>92357</v>
      </c>
      <c r="B320" s="99" t="s">
        <v>16471</v>
      </c>
      <c r="C320" s="100" t="s">
        <v>8</v>
      </c>
      <c r="D320" s="145">
        <v>2</v>
      </c>
      <c r="E320" s="102">
        <f>VLOOKUP(A320,'COMP ANL'!A:I,9,0)</f>
        <v>181.09</v>
      </c>
      <c r="F320" s="102">
        <f>TRUNC((E320*D320),2)</f>
        <v>362.18</v>
      </c>
      <c r="G320" s="146">
        <f>BDI_Materiais!$H$27</f>
        <v>0.2026</v>
      </c>
      <c r="H320" s="102">
        <f>ROUND((E320*(1+G320)*D320),4)</f>
        <v>435.55770000000001</v>
      </c>
      <c r="I320" s="147">
        <f>H320/CAPA!$D$36</f>
        <v>8.3010289634847267E-5</v>
      </c>
      <c r="J320" s="147">
        <f t="shared" si="4"/>
        <v>0.99468344249773333</v>
      </c>
      <c r="K320" s="348"/>
    </row>
    <row r="321" spans="1:11" ht="45" x14ac:dyDescent="0.25">
      <c r="A321" s="98" t="s">
        <v>12017</v>
      </c>
      <c r="B321" s="99" t="s">
        <v>16057</v>
      </c>
      <c r="C321" s="100" t="s">
        <v>8</v>
      </c>
      <c r="D321" s="145">
        <v>25</v>
      </c>
      <c r="E321" s="102">
        <f>VLOOKUP(A321,'COMP ANL'!A:I,9,0)</f>
        <v>13.5</v>
      </c>
      <c r="F321" s="102">
        <f>TRUNC((E321*D321),2)</f>
        <v>337.5</v>
      </c>
      <c r="G321" s="146">
        <f>BDI_Materiais!$H$27</f>
        <v>0.2026</v>
      </c>
      <c r="H321" s="102">
        <f>ROUND((E321*(1+G321)*D321),4)</f>
        <v>405.8775</v>
      </c>
      <c r="I321" s="147">
        <f>H321/CAPA!$D$36</f>
        <v>7.7353721059845163E-5</v>
      </c>
      <c r="J321" s="147">
        <f t="shared" si="4"/>
        <v>0.99476079621879321</v>
      </c>
      <c r="K321" s="348"/>
    </row>
    <row r="322" spans="1:11" ht="30" x14ac:dyDescent="0.25">
      <c r="A322" s="98">
        <v>89595</v>
      </c>
      <c r="B322" s="99" t="s">
        <v>15879</v>
      </c>
      <c r="C322" s="100" t="s">
        <v>8</v>
      </c>
      <c r="D322" s="145">
        <v>23</v>
      </c>
      <c r="E322" s="102">
        <f>VLOOKUP(A322,'COMP ANL'!A:I,9,0)</f>
        <v>14.64</v>
      </c>
      <c r="F322" s="102">
        <f>TRUNC((E322*D322),2)</f>
        <v>336.72</v>
      </c>
      <c r="G322" s="146">
        <f>BDI_Materiais!$H$27</f>
        <v>0.2026</v>
      </c>
      <c r="H322" s="102">
        <f>ROUND((E322*(1+G322)*D322),4)</f>
        <v>404.93950000000001</v>
      </c>
      <c r="I322" s="147">
        <f>H322/CAPA!$D$36</f>
        <v>7.7174953351967455E-5</v>
      </c>
      <c r="J322" s="147">
        <f t="shared" si="4"/>
        <v>0.99483797117214523</v>
      </c>
      <c r="K322" s="348"/>
    </row>
    <row r="323" spans="1:11" ht="30" x14ac:dyDescent="0.25">
      <c r="A323" s="98" t="s">
        <v>637</v>
      </c>
      <c r="B323" s="99" t="s">
        <v>16321</v>
      </c>
      <c r="C323" s="100" t="s">
        <v>8</v>
      </c>
      <c r="D323" s="145">
        <v>5</v>
      </c>
      <c r="E323" s="102">
        <f>VLOOKUP(A323,'COMP ANL'!A:I,9,0)</f>
        <v>67.23</v>
      </c>
      <c r="F323" s="102">
        <f>TRUNC((E323*D323),2)</f>
        <v>336.15</v>
      </c>
      <c r="G323" s="146">
        <f>BDI_Materiais!$H$27</f>
        <v>0.2026</v>
      </c>
      <c r="H323" s="102">
        <f>ROUND((E323*(1+G323)*D323),4)</f>
        <v>404.25400000000002</v>
      </c>
      <c r="I323" s="147">
        <f>H323/CAPA!$D$36</f>
        <v>7.7044308081444893E-5</v>
      </c>
      <c r="J323" s="147">
        <f t="shared" si="4"/>
        <v>0.99491501548022665</v>
      </c>
      <c r="K323" s="348"/>
    </row>
    <row r="324" spans="1:11" ht="30" x14ac:dyDescent="0.25">
      <c r="A324" s="98" t="s">
        <v>446</v>
      </c>
      <c r="B324" s="99" t="s">
        <v>15905</v>
      </c>
      <c r="C324" s="100" t="s">
        <v>8</v>
      </c>
      <c r="D324" s="145">
        <v>4</v>
      </c>
      <c r="E324" s="102">
        <f>VLOOKUP(A324,'COMP ANL'!A:I,9,0)</f>
        <v>83.21</v>
      </c>
      <c r="F324" s="102">
        <f>TRUNC((E324*D324),2)</f>
        <v>332.84</v>
      </c>
      <c r="G324" s="146">
        <f>BDI_Materiais!$H$27</f>
        <v>0.2026</v>
      </c>
      <c r="H324" s="102">
        <f>ROUND((E324*(1+G324)*D324),4)</f>
        <v>400.27339999999998</v>
      </c>
      <c r="I324" s="147">
        <f>H324/CAPA!$D$36</f>
        <v>7.6285669768035499E-5</v>
      </c>
      <c r="J324" s="147">
        <f t="shared" si="4"/>
        <v>0.99499130114999468</v>
      </c>
      <c r="K324" s="348"/>
    </row>
    <row r="325" spans="1:11" x14ac:dyDescent="0.25">
      <c r="A325" s="347">
        <v>92004</v>
      </c>
      <c r="B325" s="99" t="s">
        <v>617</v>
      </c>
      <c r="C325" s="100" t="s">
        <v>8</v>
      </c>
      <c r="D325" s="145">
        <v>7</v>
      </c>
      <c r="E325" s="102">
        <f>VLOOKUP(A325,'COMP ANL'!A:I,9,0)</f>
        <v>46.169999999999995</v>
      </c>
      <c r="F325" s="102">
        <f>TRUNC((E325*D325),2)</f>
        <v>323.19</v>
      </c>
      <c r="G325" s="146">
        <f>BDI_Materiais!$H$27</f>
        <v>0.2026</v>
      </c>
      <c r="H325" s="102">
        <f>ROUND((E325*(1+G325)*D325),4)</f>
        <v>388.66829999999999</v>
      </c>
      <c r="I325" s="147">
        <f>H325/CAPA!$D$36</f>
        <v>7.4073924430411188E-5</v>
      </c>
      <c r="J325" s="147">
        <f t="shared" si="4"/>
        <v>0.99506537507442505</v>
      </c>
      <c r="K325" s="348"/>
    </row>
    <row r="326" spans="1:11" ht="60" x14ac:dyDescent="0.25">
      <c r="A326" s="349" t="s">
        <v>14577</v>
      </c>
      <c r="B326" s="104" t="s">
        <v>16513</v>
      </c>
      <c r="C326" s="105" t="s">
        <v>8</v>
      </c>
      <c r="D326" s="148">
        <v>23</v>
      </c>
      <c r="E326" s="102">
        <f>VLOOKUP(A326,'COMP ANL'!A:I,9,0)</f>
        <v>13.709999999999999</v>
      </c>
      <c r="F326" s="102">
        <f>TRUNC((E326*D326),2)</f>
        <v>315.33</v>
      </c>
      <c r="G326" s="146">
        <f>BDI_Materiais!$H$27</f>
        <v>0.2026</v>
      </c>
      <c r="H326" s="102">
        <f>ROUND((E326*(1+G326)*D326),4)</f>
        <v>379.21589999999998</v>
      </c>
      <c r="I326" s="147">
        <f>H326/CAPA!$D$36</f>
        <v>7.227244907652712E-5</v>
      </c>
      <c r="J326" s="147">
        <f t="shared" si="4"/>
        <v>0.99513764752350153</v>
      </c>
      <c r="K326" s="348"/>
    </row>
    <row r="327" spans="1:11" ht="30" x14ac:dyDescent="0.25">
      <c r="A327" s="349" t="s">
        <v>749</v>
      </c>
      <c r="B327" s="104" t="s">
        <v>16495</v>
      </c>
      <c r="C327" s="105" t="s">
        <v>8</v>
      </c>
      <c r="D327" s="148">
        <v>2</v>
      </c>
      <c r="E327" s="102">
        <f>VLOOKUP(A327,'COMP ANL'!A:I,9,0)</f>
        <v>155.56</v>
      </c>
      <c r="F327" s="102">
        <f>TRUNC((E327*D327),2)</f>
        <v>311.12</v>
      </c>
      <c r="G327" s="146">
        <f>BDI_Materiais!$H$27</f>
        <v>0.2026</v>
      </c>
      <c r="H327" s="102">
        <f>ROUND((E327*(1+G327)*D327),4)</f>
        <v>374.15289999999999</v>
      </c>
      <c r="I327" s="147">
        <f>H327/CAPA!$D$36</f>
        <v>7.1307522738590194E-5</v>
      </c>
      <c r="J327" s="147">
        <f t="shared" si="4"/>
        <v>0.99520895504624007</v>
      </c>
      <c r="K327" s="348"/>
    </row>
    <row r="328" spans="1:11" ht="30" x14ac:dyDescent="0.25">
      <c r="A328" s="347">
        <v>95801</v>
      </c>
      <c r="B328" s="99" t="s">
        <v>588</v>
      </c>
      <c r="C328" s="100" t="s">
        <v>8</v>
      </c>
      <c r="D328" s="145">
        <v>10</v>
      </c>
      <c r="E328" s="102">
        <f>VLOOKUP(A328,'COMP ANL'!A:I,9,0)</f>
        <v>31.1</v>
      </c>
      <c r="F328" s="102">
        <f>TRUNC((E328*D328),2)</f>
        <v>311</v>
      </c>
      <c r="G328" s="146">
        <f>BDI_Materiais!$H$27</f>
        <v>0.2026</v>
      </c>
      <c r="H328" s="102">
        <f>ROUND((E328*(1+G328)*D328),4)</f>
        <v>374.0086</v>
      </c>
      <c r="I328" s="147">
        <f>H328/CAPA!$D$36</f>
        <v>7.1280021480331398E-5</v>
      </c>
      <c r="J328" s="147">
        <f t="shared" si="4"/>
        <v>0.99528023506772045</v>
      </c>
      <c r="K328" s="348"/>
    </row>
    <row r="329" spans="1:11" ht="30" x14ac:dyDescent="0.25">
      <c r="A329" s="347" t="s">
        <v>227</v>
      </c>
      <c r="B329" s="99" t="s">
        <v>15508</v>
      </c>
      <c r="C329" s="100" t="s">
        <v>24</v>
      </c>
      <c r="D329" s="145">
        <v>1.04</v>
      </c>
      <c r="E329" s="102">
        <f>VLOOKUP(A329,'COMP ANL'!A:I,9,0)</f>
        <v>298.04000000000002</v>
      </c>
      <c r="F329" s="102">
        <f>TRUNC((E329*D329),2)</f>
        <v>309.95999999999998</v>
      </c>
      <c r="G329" s="146">
        <f>BDI_Materiais!$H$27</f>
        <v>0.2026</v>
      </c>
      <c r="H329" s="102">
        <f>ROUND((E329*(1+G329)*D329),4)</f>
        <v>372.75979999999998</v>
      </c>
      <c r="I329" s="147">
        <f>H329/CAPA!$D$36</f>
        <v>7.1042020293127044E-5</v>
      </c>
      <c r="J329" s="147">
        <f t="shared" si="4"/>
        <v>0.99535127708801363</v>
      </c>
      <c r="K329" s="348"/>
    </row>
    <row r="330" spans="1:11" ht="75" x14ac:dyDescent="0.25">
      <c r="A330" s="347">
        <v>95251</v>
      </c>
      <c r="B330" s="99" t="s">
        <v>16000</v>
      </c>
      <c r="C330" s="100" t="s">
        <v>8</v>
      </c>
      <c r="D330" s="145">
        <v>3</v>
      </c>
      <c r="E330" s="102">
        <f>VLOOKUP(A330,'COMP ANL'!A:I,9,0)</f>
        <v>103.19</v>
      </c>
      <c r="F330" s="102">
        <f>TRUNC((E330*D330),2)</f>
        <v>309.57</v>
      </c>
      <c r="G330" s="146">
        <f>BDI_Materiais!$H$27</f>
        <v>0.2026</v>
      </c>
      <c r="H330" s="102">
        <f>ROUND((E330*(1+G330)*D330),4)</f>
        <v>372.28890000000001</v>
      </c>
      <c r="I330" s="147">
        <f>H330/CAPA!$D$36</f>
        <v>7.0952274329758584E-5</v>
      </c>
      <c r="J330" s="147">
        <f t="shared" si="4"/>
        <v>0.99542222936234337</v>
      </c>
      <c r="K330" s="348"/>
    </row>
    <row r="331" spans="1:11" ht="30" x14ac:dyDescent="0.25">
      <c r="A331" s="103">
        <v>100849</v>
      </c>
      <c r="B331" s="104" t="s">
        <v>473</v>
      </c>
      <c r="C331" s="105" t="s">
        <v>8</v>
      </c>
      <c r="D331" s="148">
        <v>9</v>
      </c>
      <c r="E331" s="102">
        <f>VLOOKUP(A331,'COMP ANL'!A:I,9,0)</f>
        <v>34.339999999999996</v>
      </c>
      <c r="F331" s="102">
        <f>TRUNC((E331*D331),2)</f>
        <v>309.06</v>
      </c>
      <c r="G331" s="146">
        <f>BDI_Materiais!$H$27</f>
        <v>0.2026</v>
      </c>
      <c r="H331" s="102">
        <f>ROUND((E331*(1+G331)*D331),4)</f>
        <v>371.67559999999997</v>
      </c>
      <c r="I331" s="147">
        <f>H331/CAPA!$D$36</f>
        <v>7.0835389217560927E-5</v>
      </c>
      <c r="J331" s="147">
        <f t="shared" si="4"/>
        <v>0.99549306475156096</v>
      </c>
      <c r="K331" s="348"/>
    </row>
    <row r="332" spans="1:11" ht="45" x14ac:dyDescent="0.25">
      <c r="A332" s="349" t="s">
        <v>523</v>
      </c>
      <c r="B332" s="104" t="s">
        <v>16080</v>
      </c>
      <c r="C332" s="105" t="s">
        <v>8</v>
      </c>
      <c r="D332" s="148">
        <v>8</v>
      </c>
      <c r="E332" s="102">
        <f>VLOOKUP(A332,'COMP ANL'!A:I,9,0)</f>
        <v>37.869999999999997</v>
      </c>
      <c r="F332" s="102">
        <f>TRUNC((E332*D332),2)</f>
        <v>302.95999999999998</v>
      </c>
      <c r="G332" s="146">
        <f>BDI_Materiais!$H$27</f>
        <v>0.2026</v>
      </c>
      <c r="H332" s="102">
        <f>ROUND((E332*(1+G332)*D332),4)</f>
        <v>364.33969999999999</v>
      </c>
      <c r="I332" s="147">
        <f>H332/CAPA!$D$36</f>
        <v>6.9437284709863615E-5</v>
      </c>
      <c r="J332" s="147">
        <f t="shared" si="4"/>
        <v>0.99556250203627084</v>
      </c>
      <c r="K332" s="348"/>
    </row>
    <row r="333" spans="1:11" x14ac:dyDescent="0.25">
      <c r="A333" s="347" t="s">
        <v>12197</v>
      </c>
      <c r="B333" s="99" t="s">
        <v>16311</v>
      </c>
      <c r="C333" s="100" t="s">
        <v>8</v>
      </c>
      <c r="D333" s="145">
        <v>1</v>
      </c>
      <c r="E333" s="102">
        <f>VLOOKUP(A333,'COMP ANL'!A:I,9,0)</f>
        <v>298.26000000000005</v>
      </c>
      <c r="F333" s="102">
        <f>TRUNC((E333*D333),2)</f>
        <v>298.26</v>
      </c>
      <c r="G333" s="146">
        <f>BDI_Materiais!$H$27</f>
        <v>0.2026</v>
      </c>
      <c r="H333" s="102">
        <f>ROUND((E333*(1+G333)*D333),4)</f>
        <v>358.6875</v>
      </c>
      <c r="I333" s="147">
        <f>H333/CAPA!$D$36</f>
        <v>6.8360066331967686E-5</v>
      </c>
      <c r="J333" s="147">
        <f t="shared" ref="J333:J396" si="5">I333+J332</f>
        <v>0.99563086210260276</v>
      </c>
      <c r="K333" s="348"/>
    </row>
    <row r="334" spans="1:11" ht="45" x14ac:dyDescent="0.25">
      <c r="A334" s="349" t="s">
        <v>14566</v>
      </c>
      <c r="B334" s="104" t="s">
        <v>15788</v>
      </c>
      <c r="C334" s="105" t="s">
        <v>8</v>
      </c>
      <c r="D334" s="148">
        <v>2</v>
      </c>
      <c r="E334" s="102">
        <f>VLOOKUP(A334,'COMP ANL'!A:I,9,0)</f>
        <v>148.77000000000001</v>
      </c>
      <c r="F334" s="102">
        <f>TRUNC((E334*D334),2)</f>
        <v>297.54000000000002</v>
      </c>
      <c r="G334" s="146">
        <f>BDI_Materiais!$H$27</f>
        <v>0.2026</v>
      </c>
      <c r="H334" s="102">
        <f>ROUND((E334*(1+G334)*D334),4)</f>
        <v>357.82159999999999</v>
      </c>
      <c r="I334" s="147">
        <f>H334/CAPA!$D$36</f>
        <v>6.8195039724023855E-5</v>
      </c>
      <c r="J334" s="147">
        <f t="shared" si="5"/>
        <v>0.99569905714232676</v>
      </c>
      <c r="K334" s="348"/>
    </row>
    <row r="335" spans="1:11" ht="30" x14ac:dyDescent="0.25">
      <c r="A335" s="347" t="s">
        <v>12016</v>
      </c>
      <c r="B335" s="99" t="s">
        <v>15956</v>
      </c>
      <c r="C335" s="100" t="s">
        <v>8</v>
      </c>
      <c r="D335" s="145">
        <v>9</v>
      </c>
      <c r="E335" s="102">
        <f>VLOOKUP(A335,'COMP ANL'!A:I,9,0)</f>
        <v>32.83</v>
      </c>
      <c r="F335" s="102">
        <f>TRUNC((E335*D335),2)</f>
        <v>295.47000000000003</v>
      </c>
      <c r="G335" s="146">
        <f>BDI_Materiais!$H$27</f>
        <v>0.2026</v>
      </c>
      <c r="H335" s="102">
        <f>ROUND((E335*(1+G335)*D335),4)</f>
        <v>355.3322</v>
      </c>
      <c r="I335" s="147">
        <f>H335/CAPA!$D$36</f>
        <v>6.7720600137679754E-5</v>
      </c>
      <c r="J335" s="147">
        <f t="shared" si="5"/>
        <v>0.99576677774246447</v>
      </c>
      <c r="K335" s="348"/>
    </row>
    <row r="336" spans="1:11" ht="30" x14ac:dyDescent="0.25">
      <c r="A336" s="98" t="s">
        <v>732</v>
      </c>
      <c r="B336" s="99" t="s">
        <v>16474</v>
      </c>
      <c r="C336" s="100" t="s">
        <v>8</v>
      </c>
      <c r="D336" s="145">
        <v>3</v>
      </c>
      <c r="E336" s="102">
        <f>VLOOKUP(A336,'COMP ANL'!A:I,9,0)</f>
        <v>98.169999999999987</v>
      </c>
      <c r="F336" s="102">
        <f>TRUNC((E336*D336),2)</f>
        <v>294.51</v>
      </c>
      <c r="G336" s="146">
        <f>BDI_Materiais!$H$27</f>
        <v>0.2026</v>
      </c>
      <c r="H336" s="102">
        <f>ROUND((E336*(1+G336)*D336),4)</f>
        <v>354.17770000000002</v>
      </c>
      <c r="I336" s="147">
        <f>H336/CAPA!$D$36</f>
        <v>6.7500571013218331E-5</v>
      </c>
      <c r="J336" s="147">
        <f t="shared" si="5"/>
        <v>0.99583427831347771</v>
      </c>
      <c r="K336" s="348"/>
    </row>
    <row r="337" spans="1:11" ht="45" x14ac:dyDescent="0.25">
      <c r="A337" s="347" t="s">
        <v>730</v>
      </c>
      <c r="B337" s="99" t="s">
        <v>16473</v>
      </c>
      <c r="C337" s="100" t="s">
        <v>8</v>
      </c>
      <c r="D337" s="145">
        <v>5</v>
      </c>
      <c r="E337" s="102">
        <f>VLOOKUP(A337,'COMP ANL'!A:I,9,0)</f>
        <v>58.62</v>
      </c>
      <c r="F337" s="102">
        <f>TRUNC((E337*D337),2)</f>
        <v>293.10000000000002</v>
      </c>
      <c r="G337" s="146">
        <f>BDI_Materiais!$H$27</f>
        <v>0.2026</v>
      </c>
      <c r="H337" s="102">
        <f>ROUND((E337*(1+G337)*D337),4)</f>
        <v>352.4821</v>
      </c>
      <c r="I337" s="147">
        <f>H337/CAPA!$D$36</f>
        <v>6.7177416934884171E-5</v>
      </c>
      <c r="J337" s="147">
        <f t="shared" si="5"/>
        <v>0.99590145573041255</v>
      </c>
      <c r="K337" s="348"/>
    </row>
    <row r="338" spans="1:11" ht="30" x14ac:dyDescent="0.25">
      <c r="A338" s="347">
        <v>100561</v>
      </c>
      <c r="B338" s="99" t="s">
        <v>641</v>
      </c>
      <c r="C338" s="100" t="s">
        <v>8</v>
      </c>
      <c r="D338" s="145">
        <v>1</v>
      </c>
      <c r="E338" s="102">
        <f>VLOOKUP(A338,'COMP ANL'!A:I,9,0)</f>
        <v>292.19</v>
      </c>
      <c r="F338" s="102">
        <f>TRUNC((E338*D338),2)</f>
        <v>292.19</v>
      </c>
      <c r="G338" s="146">
        <f>BDI_Materiais!$H$27</f>
        <v>0.2026</v>
      </c>
      <c r="H338" s="102">
        <f>ROUND((E338*(1+G338)*D338),4)</f>
        <v>351.3877</v>
      </c>
      <c r="I338" s="147">
        <f>H338/CAPA!$D$36</f>
        <v>6.6968841903432819E-5</v>
      </c>
      <c r="J338" s="147">
        <f t="shared" si="5"/>
        <v>0.99596842457231594</v>
      </c>
      <c r="K338" s="348"/>
    </row>
    <row r="339" spans="1:11" ht="60" x14ac:dyDescent="0.25">
      <c r="A339" s="98">
        <v>86884</v>
      </c>
      <c r="B339" s="99" t="s">
        <v>15977</v>
      </c>
      <c r="C339" s="100" t="s">
        <v>8</v>
      </c>
      <c r="D339" s="145">
        <v>34</v>
      </c>
      <c r="E339" s="102">
        <f>VLOOKUP(A339,'COMP ANL'!A:I,9,0)</f>
        <v>8.5100000000000016</v>
      </c>
      <c r="F339" s="102">
        <f>TRUNC((E339*D339),2)</f>
        <v>289.33999999999997</v>
      </c>
      <c r="G339" s="146">
        <f>BDI_Materiais!$H$27</f>
        <v>0.2026</v>
      </c>
      <c r="H339" s="102">
        <f>ROUND((E339*(1+G339)*D339),4)</f>
        <v>347.96030000000002</v>
      </c>
      <c r="I339" s="147">
        <f>H339/CAPA!$D$36</f>
        <v>6.6315634609211011E-5</v>
      </c>
      <c r="J339" s="147">
        <f t="shared" si="5"/>
        <v>0.99603474020692517</v>
      </c>
      <c r="K339" s="348"/>
    </row>
    <row r="340" spans="1:11" ht="45" x14ac:dyDescent="0.25">
      <c r="A340" s="347">
        <v>97488</v>
      </c>
      <c r="B340" s="99" t="s">
        <v>16442</v>
      </c>
      <c r="C340" s="100" t="s">
        <v>8</v>
      </c>
      <c r="D340" s="145">
        <v>1</v>
      </c>
      <c r="E340" s="102">
        <f>VLOOKUP(A340,'COMP ANL'!A:I,9,0)</f>
        <v>279.94</v>
      </c>
      <c r="F340" s="102">
        <f>TRUNC((E340*D340),2)</f>
        <v>279.94</v>
      </c>
      <c r="G340" s="146">
        <f>BDI_Materiais!$H$27</f>
        <v>0.2026</v>
      </c>
      <c r="H340" s="102">
        <f>ROUND((E340*(1+G340)*D340),4)</f>
        <v>336.6558</v>
      </c>
      <c r="I340" s="147">
        <f>H340/CAPA!$D$36</f>
        <v>6.4161178795028111E-5</v>
      </c>
      <c r="J340" s="147">
        <f t="shared" si="5"/>
        <v>0.99609890138572021</v>
      </c>
      <c r="K340" s="348"/>
    </row>
    <row r="341" spans="1:11" ht="30" x14ac:dyDescent="0.25">
      <c r="A341" s="347">
        <v>94686</v>
      </c>
      <c r="B341" s="99" t="s">
        <v>15889</v>
      </c>
      <c r="C341" s="100" t="s">
        <v>8</v>
      </c>
      <c r="D341" s="145">
        <v>1</v>
      </c>
      <c r="E341" s="102">
        <f>VLOOKUP(A341,'COMP ANL'!A:I,9,0)</f>
        <v>278.32</v>
      </c>
      <c r="F341" s="102">
        <f>TRUNC((E341*D341),2)</f>
        <v>278.32</v>
      </c>
      <c r="G341" s="146">
        <f>BDI_Materiais!$H$27</f>
        <v>0.2026</v>
      </c>
      <c r="H341" s="102">
        <f>ROUND((E341*(1+G341)*D341),4)</f>
        <v>334.70760000000001</v>
      </c>
      <c r="I341" s="147">
        <f>H341/CAPA!$D$36</f>
        <v>6.3789883220947776E-5</v>
      </c>
      <c r="J341" s="147">
        <f t="shared" si="5"/>
        <v>0.99616269126894119</v>
      </c>
      <c r="K341" s="348"/>
    </row>
    <row r="342" spans="1:11" ht="30" x14ac:dyDescent="0.25">
      <c r="A342" s="98">
        <v>97670</v>
      </c>
      <c r="B342" s="99" t="s">
        <v>16165</v>
      </c>
      <c r="C342" s="100" t="s">
        <v>51</v>
      </c>
      <c r="D342" s="145">
        <v>11.4</v>
      </c>
      <c r="E342" s="102">
        <f>VLOOKUP(A342,'COMP ANL'!A:I,9,0)</f>
        <v>24.41</v>
      </c>
      <c r="F342" s="102">
        <f>TRUNC((E342*D342),2)</f>
        <v>278.27</v>
      </c>
      <c r="G342" s="146">
        <f>BDI_Materiais!$H$27</f>
        <v>0.2026</v>
      </c>
      <c r="H342" s="102">
        <f>ROUND((E342*(1+G342)*D342),4)</f>
        <v>334.65230000000003</v>
      </c>
      <c r="I342" s="147">
        <f>H342/CAPA!$D$36</f>
        <v>6.3779343930707238E-5</v>
      </c>
      <c r="J342" s="147">
        <f t="shared" si="5"/>
        <v>0.99622647061287195</v>
      </c>
      <c r="K342" s="348"/>
    </row>
    <row r="343" spans="1:11" ht="30" x14ac:dyDescent="0.25">
      <c r="A343" s="358">
        <v>92914</v>
      </c>
      <c r="B343" s="358" t="s">
        <v>16468</v>
      </c>
      <c r="C343" s="358" t="s">
        <v>8</v>
      </c>
      <c r="D343" s="358">
        <v>2</v>
      </c>
      <c r="E343" s="102">
        <f>VLOOKUP(A343,'COMP ANL'!A:I,9,0)</f>
        <v>133.01</v>
      </c>
      <c r="F343" s="102">
        <f>TRUNC((E343*D343),2)</f>
        <v>266.02</v>
      </c>
      <c r="G343" s="146">
        <f>BDI_Materiais!$H$27</f>
        <v>0.2026</v>
      </c>
      <c r="H343" s="102">
        <f>ROUND((E343*(1+G343)*D343),4)</f>
        <v>319.91570000000002</v>
      </c>
      <c r="I343" s="147">
        <f>H343/CAPA!$D$36</f>
        <v>6.0970785077924024E-5</v>
      </c>
      <c r="J343" s="147">
        <f t="shared" si="5"/>
        <v>0.99628744139794989</v>
      </c>
      <c r="K343" s="348"/>
    </row>
    <row r="344" spans="1:11" ht="60" x14ac:dyDescent="0.25">
      <c r="A344" s="347">
        <v>89521</v>
      </c>
      <c r="B344" s="99" t="s">
        <v>422</v>
      </c>
      <c r="C344" s="100" t="s">
        <v>8</v>
      </c>
      <c r="D344" s="145">
        <v>2</v>
      </c>
      <c r="E344" s="102">
        <f>VLOOKUP(A344,'COMP ANL'!A:I,9,0)</f>
        <v>131.69000000000003</v>
      </c>
      <c r="F344" s="102">
        <f>TRUNC((E344*D344),2)</f>
        <v>263.38</v>
      </c>
      <c r="G344" s="146">
        <f>BDI_Materiais!$H$27</f>
        <v>0.2026</v>
      </c>
      <c r="H344" s="102">
        <f>ROUND((E344*(1+G344)*D344),4)</f>
        <v>316.74079999999998</v>
      </c>
      <c r="I344" s="147">
        <f>H344/CAPA!$D$36</f>
        <v>6.0365700221057348E-5</v>
      </c>
      <c r="J344" s="147">
        <f t="shared" si="5"/>
        <v>0.99634780709817095</v>
      </c>
      <c r="K344" s="348"/>
    </row>
    <row r="345" spans="1:11" x14ac:dyDescent="0.25">
      <c r="A345" s="98">
        <v>95248</v>
      </c>
      <c r="B345" s="99" t="s">
        <v>709</v>
      </c>
      <c r="C345" s="100" t="s">
        <v>8</v>
      </c>
      <c r="D345" s="145">
        <v>6</v>
      </c>
      <c r="E345" s="102">
        <f>VLOOKUP(A345,'COMP ANL'!A:I,9,0)</f>
        <v>43.81</v>
      </c>
      <c r="F345" s="102">
        <f>TRUNC((E345*D345),2)</f>
        <v>262.86</v>
      </c>
      <c r="G345" s="146">
        <f>BDI_Materiais!$H$27</f>
        <v>0.2026</v>
      </c>
      <c r="H345" s="102">
        <f>ROUND((E345*(1+G345)*D345),4)</f>
        <v>316.11540000000002</v>
      </c>
      <c r="I345" s="147">
        <f>H345/CAPA!$D$36</f>
        <v>6.0246509043544864E-5</v>
      </c>
      <c r="J345" s="147">
        <f t="shared" si="5"/>
        <v>0.99640805360721452</v>
      </c>
      <c r="K345" s="348"/>
    </row>
    <row r="346" spans="1:11" ht="45" x14ac:dyDescent="0.25">
      <c r="A346" s="98">
        <v>92694</v>
      </c>
      <c r="B346" s="99" t="s">
        <v>16404</v>
      </c>
      <c r="C346" s="100" t="s">
        <v>8</v>
      </c>
      <c r="D346" s="145">
        <v>13</v>
      </c>
      <c r="E346" s="102">
        <f>VLOOKUP(A346,'COMP ANL'!A:I,9,0)</f>
        <v>20.170000000000002</v>
      </c>
      <c r="F346" s="102">
        <f>TRUNC((E346*D346),2)</f>
        <v>262.20999999999998</v>
      </c>
      <c r="G346" s="146">
        <f>BDI_Materiais!$H$27</f>
        <v>0.2026</v>
      </c>
      <c r="H346" s="102">
        <f>ROUND((E346*(1+G346)*D346),4)</f>
        <v>315.33370000000002</v>
      </c>
      <c r="I346" s="147">
        <f>H346/CAPA!$D$36</f>
        <v>6.0097529600849765E-5</v>
      </c>
      <c r="J346" s="147">
        <f t="shared" si="5"/>
        <v>0.99646815113681542</v>
      </c>
      <c r="K346" s="348"/>
    </row>
    <row r="347" spans="1:11" ht="30" x14ac:dyDescent="0.25">
      <c r="A347" s="103">
        <v>100867</v>
      </c>
      <c r="B347" s="104" t="s">
        <v>322</v>
      </c>
      <c r="C347" s="105" t="s">
        <v>8</v>
      </c>
      <c r="D347" s="148">
        <v>1</v>
      </c>
      <c r="E347" s="102">
        <f>VLOOKUP(A347,'COMP ANL'!A:I,9,0)</f>
        <v>260.83</v>
      </c>
      <c r="F347" s="102">
        <f>TRUNC((E347*D347),2)</f>
        <v>260.83</v>
      </c>
      <c r="G347" s="146">
        <f>BDI_Materiais!$H$27</f>
        <v>0.2026</v>
      </c>
      <c r="H347" s="102">
        <f>ROUND((E347*(1+G347)*D347),4)</f>
        <v>313.67419999999998</v>
      </c>
      <c r="I347" s="147">
        <f>H347/CAPA!$D$36</f>
        <v>5.978125560167805E-5</v>
      </c>
      <c r="J347" s="147">
        <f t="shared" si="5"/>
        <v>0.9965279323924171</v>
      </c>
      <c r="K347" s="348"/>
    </row>
    <row r="348" spans="1:11" ht="45" x14ac:dyDescent="0.25">
      <c r="A348" s="98">
        <v>89441</v>
      </c>
      <c r="B348" s="99" t="s">
        <v>15867</v>
      </c>
      <c r="C348" s="100" t="s">
        <v>8</v>
      </c>
      <c r="D348" s="145">
        <v>16</v>
      </c>
      <c r="E348" s="102">
        <f>VLOOKUP(A348,'COMP ANL'!A:I,9,0)</f>
        <v>16.200000000000003</v>
      </c>
      <c r="F348" s="102">
        <f>TRUNC((E348*D348),2)</f>
        <v>259.2</v>
      </c>
      <c r="G348" s="146">
        <f>BDI_Materiais!$H$27</f>
        <v>0.2026</v>
      </c>
      <c r="H348" s="102">
        <f>ROUND((E348*(1+G348)*D348),4)</f>
        <v>311.71390000000002</v>
      </c>
      <c r="I348" s="147">
        <f>H348/CAPA!$D$36</f>
        <v>5.9407653962282888E-5</v>
      </c>
      <c r="J348" s="147">
        <f t="shared" si="5"/>
        <v>0.99658734004637939</v>
      </c>
      <c r="K348" s="348"/>
    </row>
    <row r="349" spans="1:11" ht="45" x14ac:dyDescent="0.25">
      <c r="A349" s="357">
        <v>92701</v>
      </c>
      <c r="B349" s="357" t="s">
        <v>16402</v>
      </c>
      <c r="C349" s="357" t="s">
        <v>8</v>
      </c>
      <c r="D349" s="357">
        <v>9</v>
      </c>
      <c r="E349" s="102">
        <f>VLOOKUP(A349,'COMP ANL'!A:I,9,0)</f>
        <v>28.78</v>
      </c>
      <c r="F349" s="102">
        <f>TRUNC((E349*D349),2)</f>
        <v>259.02</v>
      </c>
      <c r="G349" s="146">
        <f>BDI_Materiais!$H$27</f>
        <v>0.2026</v>
      </c>
      <c r="H349" s="102">
        <f>ROUND((E349*(1+G349)*D349),4)</f>
        <v>311.4975</v>
      </c>
      <c r="I349" s="147">
        <f>H349/CAPA!$D$36</f>
        <v>5.9366411604090201E-5</v>
      </c>
      <c r="J349" s="147">
        <f t="shared" si="5"/>
        <v>0.99664670645798348</v>
      </c>
      <c r="K349" s="348"/>
    </row>
    <row r="350" spans="1:11" x14ac:dyDescent="0.25">
      <c r="A350" s="347" t="s">
        <v>622</v>
      </c>
      <c r="B350" s="99" t="s">
        <v>16286</v>
      </c>
      <c r="C350" s="100" t="s">
        <v>8</v>
      </c>
      <c r="D350" s="145">
        <v>27</v>
      </c>
      <c r="E350" s="102">
        <f>VLOOKUP(A350,'COMP ANL'!A:I,9,0)</f>
        <v>9.44</v>
      </c>
      <c r="F350" s="102">
        <f>TRUNC((E350*D350),2)</f>
        <v>254.88</v>
      </c>
      <c r="G350" s="146">
        <f>BDI_Materiais!$H$27</f>
        <v>0.2026</v>
      </c>
      <c r="H350" s="102">
        <f>ROUND((E350*(1+G350)*D350),4)</f>
        <v>306.51870000000002</v>
      </c>
      <c r="I350" s="147">
        <f>H350/CAPA!$D$36</f>
        <v>5.8417532431402E-5</v>
      </c>
      <c r="J350" s="147">
        <f t="shared" si="5"/>
        <v>0.99670512399041489</v>
      </c>
      <c r="K350" s="348"/>
    </row>
    <row r="351" spans="1:11" ht="45" x14ac:dyDescent="0.25">
      <c r="A351" s="349">
        <v>101161</v>
      </c>
      <c r="B351" s="104" t="s">
        <v>260</v>
      </c>
      <c r="C351" s="105" t="s">
        <v>4</v>
      </c>
      <c r="D351" s="148">
        <v>1.28</v>
      </c>
      <c r="E351" s="102">
        <f>VLOOKUP(A351,'COMP ANL'!A:I,9,0)</f>
        <v>193.22000000000003</v>
      </c>
      <c r="F351" s="102">
        <f>TRUNC((E351*D351),2)</f>
        <v>247.32</v>
      </c>
      <c r="G351" s="146">
        <f>BDI_Materiais!$H$27</f>
        <v>0.2026</v>
      </c>
      <c r="H351" s="102">
        <f>ROUND((E351*(1+G351)*D351),4)</f>
        <v>297.42899999999997</v>
      </c>
      <c r="I351" s="147">
        <f>H351/CAPA!$D$36</f>
        <v>5.6685181861790035E-5</v>
      </c>
      <c r="J351" s="147">
        <f t="shared" si="5"/>
        <v>0.99676180917227664</v>
      </c>
      <c r="K351" s="348"/>
    </row>
    <row r="352" spans="1:11" ht="45" x14ac:dyDescent="0.25">
      <c r="A352" s="349">
        <v>89366</v>
      </c>
      <c r="B352" s="104" t="s">
        <v>15861</v>
      </c>
      <c r="C352" s="105" t="s">
        <v>8</v>
      </c>
      <c r="D352" s="148">
        <v>16</v>
      </c>
      <c r="E352" s="102">
        <f>VLOOKUP(A352,'COMP ANL'!A:I,9,0)</f>
        <v>15.219999999999999</v>
      </c>
      <c r="F352" s="102">
        <f>TRUNC((E352*D352),2)</f>
        <v>243.52</v>
      </c>
      <c r="G352" s="146">
        <f>BDI_Materiais!$H$27</f>
        <v>0.2026</v>
      </c>
      <c r="H352" s="102">
        <f>ROUND((E352*(1+G352)*D352),4)</f>
        <v>292.85719999999998</v>
      </c>
      <c r="I352" s="147">
        <f>H352/CAPA!$D$36</f>
        <v>5.581387034060101E-5</v>
      </c>
      <c r="J352" s="147">
        <f t="shared" si="5"/>
        <v>0.99681762304261723</v>
      </c>
      <c r="K352" s="348"/>
    </row>
    <row r="353" spans="1:11" ht="45" x14ac:dyDescent="0.25">
      <c r="A353" s="98" t="s">
        <v>11726</v>
      </c>
      <c r="B353" s="99" t="s">
        <v>16248</v>
      </c>
      <c r="C353" s="100" t="s">
        <v>8</v>
      </c>
      <c r="D353" s="145">
        <v>608</v>
      </c>
      <c r="E353" s="102">
        <f>VLOOKUP(A353,'COMP ANL'!A:I,9,0)</f>
        <v>0.4</v>
      </c>
      <c r="F353" s="102">
        <f>TRUNC((E353*D353),2)</f>
        <v>243.2</v>
      </c>
      <c r="G353" s="146">
        <f>BDI_Materiais!$H$27</f>
        <v>0.2026</v>
      </c>
      <c r="H353" s="102">
        <f>ROUND((E353*(1+G353)*D353),4)</f>
        <v>292.47230000000002</v>
      </c>
      <c r="I353" s="147">
        <f>H353/CAPA!$D$36</f>
        <v>5.5740514593519853E-5</v>
      </c>
      <c r="J353" s="147">
        <f t="shared" si="5"/>
        <v>0.99687336355721079</v>
      </c>
      <c r="K353" s="348"/>
    </row>
    <row r="354" spans="1:11" x14ac:dyDescent="0.25">
      <c r="A354" s="103">
        <v>89367</v>
      </c>
      <c r="B354" s="104" t="s">
        <v>372</v>
      </c>
      <c r="C354" s="105" t="s">
        <v>8</v>
      </c>
      <c r="D354" s="148">
        <v>21</v>
      </c>
      <c r="E354" s="102">
        <f>VLOOKUP(A354,'COMP ANL'!A:I,9,0)</f>
        <v>11.370000000000001</v>
      </c>
      <c r="F354" s="102">
        <f>TRUNC((E354*D354),2)</f>
        <v>238.77</v>
      </c>
      <c r="G354" s="146">
        <f>BDI_Materiais!$H$27</f>
        <v>0.2026</v>
      </c>
      <c r="H354" s="102">
        <f>ROUND((E354*(1+G354)*D354),4)</f>
        <v>287.14479999999998</v>
      </c>
      <c r="I354" s="147">
        <f>H354/CAPA!$D$36</f>
        <v>5.4725178811303968E-5</v>
      </c>
      <c r="J354" s="147">
        <f t="shared" si="5"/>
        <v>0.99692808873602212</v>
      </c>
      <c r="K354" s="348"/>
    </row>
    <row r="355" spans="1:11" x14ac:dyDescent="0.25">
      <c r="A355" s="103">
        <v>89709</v>
      </c>
      <c r="B355" s="104" t="s">
        <v>532</v>
      </c>
      <c r="C355" s="105" t="s">
        <v>8</v>
      </c>
      <c r="D355" s="148">
        <v>15</v>
      </c>
      <c r="E355" s="102">
        <f>VLOOKUP(A355,'COMP ANL'!A:I,9,0)</f>
        <v>15.75</v>
      </c>
      <c r="F355" s="102">
        <f>TRUNC((E355*D355),2)</f>
        <v>236.25</v>
      </c>
      <c r="G355" s="146">
        <f>BDI_Materiais!$H$27</f>
        <v>0.2026</v>
      </c>
      <c r="H355" s="102">
        <f>ROUND((E355*(1+G355)*D355),4)</f>
        <v>284.11430000000001</v>
      </c>
      <c r="I355" s="147">
        <f>H355/CAPA!$D$36</f>
        <v>5.4147614271087136E-5</v>
      </c>
      <c r="J355" s="147">
        <f t="shared" si="5"/>
        <v>0.99698223635029326</v>
      </c>
      <c r="K355" s="348"/>
    </row>
    <row r="356" spans="1:11" ht="60" x14ac:dyDescent="0.25">
      <c r="A356" s="349" t="s">
        <v>766</v>
      </c>
      <c r="B356" s="104" t="s">
        <v>16505</v>
      </c>
      <c r="C356" s="105" t="s">
        <v>8</v>
      </c>
      <c r="D356" s="148">
        <v>3</v>
      </c>
      <c r="E356" s="102">
        <f>VLOOKUP(A356,'COMP ANL'!A:I,9,0)</f>
        <v>78.7</v>
      </c>
      <c r="F356" s="102">
        <f>TRUNC((E356*D356),2)</f>
        <v>236.1</v>
      </c>
      <c r="G356" s="146">
        <f>BDI_Materiais!$H$27</f>
        <v>0.2026</v>
      </c>
      <c r="H356" s="102">
        <f>ROUND((E356*(1+G356)*D356),4)</f>
        <v>283.93389999999999</v>
      </c>
      <c r="I356" s="147">
        <f>H356/CAPA!$D$36</f>
        <v>5.4113232933665874E-5</v>
      </c>
      <c r="J356" s="147">
        <f t="shared" si="5"/>
        <v>0.99703634958322696</v>
      </c>
      <c r="K356" s="348"/>
    </row>
    <row r="357" spans="1:11" ht="45" x14ac:dyDescent="0.25">
      <c r="A357" s="103">
        <v>94701</v>
      </c>
      <c r="B357" s="104" t="s">
        <v>15891</v>
      </c>
      <c r="C357" s="105" t="s">
        <v>8</v>
      </c>
      <c r="D357" s="148">
        <v>1</v>
      </c>
      <c r="E357" s="102">
        <f>VLOOKUP(A357,'COMP ANL'!A:I,9,0)</f>
        <v>225.66</v>
      </c>
      <c r="F357" s="102">
        <f>TRUNC((E357*D357),2)</f>
        <v>225.66</v>
      </c>
      <c r="G357" s="146">
        <f>BDI_Materiais!$H$27</f>
        <v>0.2026</v>
      </c>
      <c r="H357" s="102">
        <f>ROUND((E357*(1+G357)*D357),4)</f>
        <v>271.37869999999998</v>
      </c>
      <c r="I357" s="147">
        <f>H357/CAPA!$D$36</f>
        <v>5.1720413822849014E-5</v>
      </c>
      <c r="J357" s="147">
        <f t="shared" si="5"/>
        <v>0.9970880699970498</v>
      </c>
      <c r="K357" s="348"/>
    </row>
    <row r="358" spans="1:11" ht="45" x14ac:dyDescent="0.25">
      <c r="A358" s="349">
        <v>92915</v>
      </c>
      <c r="B358" s="104" t="s">
        <v>2544</v>
      </c>
      <c r="C358" s="105" t="s">
        <v>55</v>
      </c>
      <c r="D358" s="148">
        <v>11.4</v>
      </c>
      <c r="E358" s="102">
        <f>VLOOKUP(A358,'COMP ANL'!A:I,9,0)</f>
        <v>19.519999999999996</v>
      </c>
      <c r="F358" s="102">
        <f>TRUNC((E358*D358),2)</f>
        <v>222.52</v>
      </c>
      <c r="G358" s="146">
        <f>BDI_Materiais!$H$27</f>
        <v>0.2026</v>
      </c>
      <c r="H358" s="102">
        <f>ROUND((E358*(1+G358)*D358),4)</f>
        <v>267.61219999999997</v>
      </c>
      <c r="I358" s="147">
        <f>H358/CAPA!$D$36</f>
        <v>5.1002579524638575E-5</v>
      </c>
      <c r="J358" s="147">
        <f t="shared" si="5"/>
        <v>0.99713907257657441</v>
      </c>
      <c r="K358" s="348"/>
    </row>
    <row r="359" spans="1:11" ht="30" x14ac:dyDescent="0.25">
      <c r="A359" s="103" t="s">
        <v>656</v>
      </c>
      <c r="B359" s="104" t="s">
        <v>16363</v>
      </c>
      <c r="C359" s="105" t="s">
        <v>8</v>
      </c>
      <c r="D359" s="148">
        <v>2</v>
      </c>
      <c r="E359" s="102">
        <f>VLOOKUP(A359,'COMP ANL'!A:I,9,0)</f>
        <v>109.22999999999999</v>
      </c>
      <c r="F359" s="102">
        <f>TRUNC((E359*D359),2)</f>
        <v>218.46</v>
      </c>
      <c r="G359" s="146">
        <f>BDI_Materiais!$H$27</f>
        <v>0.2026</v>
      </c>
      <c r="H359" s="102">
        <f>ROUND((E359*(1+G359)*D359),4)</f>
        <v>262.72000000000003</v>
      </c>
      <c r="I359" s="147">
        <f>H359/CAPA!$D$36</f>
        <v>5.0070204918583872E-5</v>
      </c>
      <c r="J359" s="147">
        <f t="shared" si="5"/>
        <v>0.99718914278149295</v>
      </c>
      <c r="K359" s="348"/>
    </row>
    <row r="360" spans="1:11" ht="30" x14ac:dyDescent="0.25">
      <c r="A360" s="349" t="s">
        <v>531</v>
      </c>
      <c r="B360" s="104" t="s">
        <v>16102</v>
      </c>
      <c r="C360" s="105" t="s">
        <v>8</v>
      </c>
      <c r="D360" s="148">
        <v>21</v>
      </c>
      <c r="E360" s="102">
        <f>VLOOKUP(A360,'COMP ANL'!A:I,9,0)</f>
        <v>10.29</v>
      </c>
      <c r="F360" s="102">
        <f>TRUNC((E360*D360),2)</f>
        <v>216.09</v>
      </c>
      <c r="G360" s="146">
        <f>BDI_Materiais!$H$27</f>
        <v>0.2026</v>
      </c>
      <c r="H360" s="102">
        <f>ROUND((E360*(1+G360)*D360),4)</f>
        <v>259.8698</v>
      </c>
      <c r="I360" s="147">
        <f>H360/CAPA!$D$36</f>
        <v>4.9527002657397247E-5</v>
      </c>
      <c r="J360" s="147">
        <f t="shared" si="5"/>
        <v>0.99723866978415032</v>
      </c>
      <c r="K360" s="348"/>
    </row>
    <row r="361" spans="1:11" ht="60" x14ac:dyDescent="0.25">
      <c r="A361" s="349">
        <v>99630</v>
      </c>
      <c r="B361" s="104" t="s">
        <v>486</v>
      </c>
      <c r="C361" s="105" t="s">
        <v>8</v>
      </c>
      <c r="D361" s="148">
        <v>2</v>
      </c>
      <c r="E361" s="102">
        <f>VLOOKUP(A361,'COMP ANL'!A:I,9,0)</f>
        <v>107.24000000000001</v>
      </c>
      <c r="F361" s="102">
        <f>TRUNC((E361*D361),2)</f>
        <v>214.48</v>
      </c>
      <c r="G361" s="146">
        <f>BDI_Materiais!$H$27</f>
        <v>0.2026</v>
      </c>
      <c r="H361" s="102">
        <f>ROUND((E361*(1+G361)*D361),4)</f>
        <v>257.93360000000001</v>
      </c>
      <c r="I361" s="147">
        <f>H361/CAPA!$D$36</f>
        <v>4.9157994090240725E-5</v>
      </c>
      <c r="J361" s="147">
        <f t="shared" si="5"/>
        <v>0.99728782777824054</v>
      </c>
      <c r="K361" s="348"/>
    </row>
    <row r="362" spans="1:11" ht="60" x14ac:dyDescent="0.25">
      <c r="A362" s="349">
        <v>94702</v>
      </c>
      <c r="B362" s="104" t="s">
        <v>15895</v>
      </c>
      <c r="C362" s="105" t="s">
        <v>8</v>
      </c>
      <c r="D362" s="148">
        <v>1</v>
      </c>
      <c r="E362" s="102">
        <f>VLOOKUP(A362,'COMP ANL'!A:I,9,0)</f>
        <v>213.72</v>
      </c>
      <c r="F362" s="102">
        <f>TRUNC((E362*D362),2)</f>
        <v>213.72</v>
      </c>
      <c r="G362" s="146">
        <f>BDI_Materiais!$H$27</f>
        <v>0.2026</v>
      </c>
      <c r="H362" s="102">
        <f>ROUND((E362*(1+G362)*D362),4)</f>
        <v>257.0197</v>
      </c>
      <c r="I362" s="147">
        <f>H362/CAPA!$D$36</f>
        <v>4.8983819454601663E-5</v>
      </c>
      <c r="J362" s="147">
        <f t="shared" si="5"/>
        <v>0.99733681159769516</v>
      </c>
      <c r="K362" s="348"/>
    </row>
    <row r="363" spans="1:11" x14ac:dyDescent="0.25">
      <c r="A363" s="349" t="s">
        <v>12003</v>
      </c>
      <c r="B363" s="104" t="s">
        <v>15869</v>
      </c>
      <c r="C363" s="105" t="s">
        <v>8</v>
      </c>
      <c r="D363" s="148">
        <v>7</v>
      </c>
      <c r="E363" s="102">
        <f>VLOOKUP(A363,'COMP ANL'!A:I,9,0)</f>
        <v>30.16</v>
      </c>
      <c r="F363" s="102">
        <f>TRUNC((E363*D363),2)</f>
        <v>211.12</v>
      </c>
      <c r="G363" s="146">
        <f>BDI_Materiais!$H$27</f>
        <v>0.2026</v>
      </c>
      <c r="H363" s="102">
        <f>ROUND((E363*(1+G363)*D363),4)</f>
        <v>253.8929</v>
      </c>
      <c r="I363" s="147">
        <f>H363/CAPA!$D$36</f>
        <v>4.8387901683821259E-5</v>
      </c>
      <c r="J363" s="147">
        <f t="shared" si="5"/>
        <v>0.99738519949937898</v>
      </c>
      <c r="K363" s="348"/>
    </row>
    <row r="364" spans="1:11" ht="60" x14ac:dyDescent="0.25">
      <c r="A364" s="103">
        <v>94496</v>
      </c>
      <c r="B364" s="104" t="s">
        <v>15971</v>
      </c>
      <c r="C364" s="105" t="s">
        <v>8</v>
      </c>
      <c r="D364" s="148">
        <v>3</v>
      </c>
      <c r="E364" s="102">
        <f>VLOOKUP(A364,'COMP ANL'!A:I,9,0)</f>
        <v>70.260000000000005</v>
      </c>
      <c r="F364" s="102">
        <f>TRUNC((E364*D364),2)</f>
        <v>210.78</v>
      </c>
      <c r="G364" s="146">
        <f>BDI_Materiais!$H$27</f>
        <v>0.2026</v>
      </c>
      <c r="H364" s="102">
        <f>ROUND((E364*(1+G364)*D364),4)</f>
        <v>253.48400000000001</v>
      </c>
      <c r="I364" s="147">
        <f>H364/CAPA!$D$36</f>
        <v>4.8309971922892483E-5</v>
      </c>
      <c r="J364" s="147">
        <f t="shared" si="5"/>
        <v>0.99743350947130183</v>
      </c>
      <c r="K364" s="348"/>
    </row>
    <row r="365" spans="1:11" ht="30" x14ac:dyDescent="0.25">
      <c r="A365" s="349">
        <v>94495</v>
      </c>
      <c r="B365" s="104" t="s">
        <v>15969</v>
      </c>
      <c r="C365" s="105" t="s">
        <v>8</v>
      </c>
      <c r="D365" s="148">
        <v>4</v>
      </c>
      <c r="E365" s="102">
        <f>VLOOKUP(A365,'COMP ANL'!A:I,9,0)</f>
        <v>51.56</v>
      </c>
      <c r="F365" s="102">
        <f>TRUNC((E365*D365),2)</f>
        <v>206.24</v>
      </c>
      <c r="G365" s="146">
        <f>BDI_Materiais!$H$27</f>
        <v>0.2026</v>
      </c>
      <c r="H365" s="102">
        <f>ROUND((E365*(1+G365)*D365),4)</f>
        <v>248.02420000000001</v>
      </c>
      <c r="I365" s="147">
        <f>H365/CAPA!$D$36</f>
        <v>4.7269421889341609E-5</v>
      </c>
      <c r="J365" s="147">
        <f t="shared" si="5"/>
        <v>0.9974807788931912</v>
      </c>
      <c r="K365" s="348"/>
    </row>
    <row r="366" spans="1:11" ht="30" x14ac:dyDescent="0.25">
      <c r="A366" s="349" t="s">
        <v>609</v>
      </c>
      <c r="B366" s="104" t="s">
        <v>16258</v>
      </c>
      <c r="C366" s="105" t="s">
        <v>8</v>
      </c>
      <c r="D366" s="148">
        <v>2</v>
      </c>
      <c r="E366" s="102">
        <f>VLOOKUP(A366,'COMP ANL'!A:I,9,0)</f>
        <v>102.69</v>
      </c>
      <c r="F366" s="102">
        <f>TRUNC((E366*D366),2)</f>
        <v>205.38</v>
      </c>
      <c r="G366" s="146">
        <f>BDI_Materiais!$H$27</f>
        <v>0.2026</v>
      </c>
      <c r="H366" s="102">
        <f>ROUND((E366*(1+G366)*D366),4)</f>
        <v>246.99</v>
      </c>
      <c r="I366" s="147">
        <f>H366/CAPA!$D$36</f>
        <v>4.707232000929137E-5</v>
      </c>
      <c r="J366" s="147">
        <f t="shared" si="5"/>
        <v>0.99752785121320053</v>
      </c>
      <c r="K366" s="348"/>
    </row>
    <row r="367" spans="1:11" ht="45" x14ac:dyDescent="0.25">
      <c r="A367" s="349">
        <v>89384</v>
      </c>
      <c r="B367" s="104" t="s">
        <v>15872</v>
      </c>
      <c r="C367" s="105" t="s">
        <v>8</v>
      </c>
      <c r="D367" s="148">
        <v>16</v>
      </c>
      <c r="E367" s="102">
        <f>VLOOKUP(A367,'COMP ANL'!A:I,9,0)</f>
        <v>12.759999999999998</v>
      </c>
      <c r="F367" s="102">
        <f>TRUNC((E367*D367),2)</f>
        <v>204.16</v>
      </c>
      <c r="G367" s="146">
        <f>BDI_Materiais!$H$27</f>
        <v>0.2026</v>
      </c>
      <c r="H367" s="102">
        <f>ROUND((E367*(1+G367)*D367),4)</f>
        <v>245.52279999999999</v>
      </c>
      <c r="I367" s="147">
        <f>H367/CAPA!$D$36</f>
        <v>4.6792695296073695E-5</v>
      </c>
      <c r="J367" s="147">
        <f t="shared" si="5"/>
        <v>0.99757464390849659</v>
      </c>
      <c r="K367" s="348"/>
    </row>
    <row r="368" spans="1:11" ht="60" x14ac:dyDescent="0.25">
      <c r="A368" s="349">
        <v>97498</v>
      </c>
      <c r="B368" s="104" t="s">
        <v>16458</v>
      </c>
      <c r="C368" s="105" t="s">
        <v>51</v>
      </c>
      <c r="D368" s="148">
        <v>3.41</v>
      </c>
      <c r="E368" s="102">
        <f>VLOOKUP(A368,'COMP ANL'!A:I,9,0)</f>
        <v>56.89</v>
      </c>
      <c r="F368" s="102">
        <f>TRUNC((E368*D368),2)</f>
        <v>193.99</v>
      </c>
      <c r="G368" s="146">
        <f>BDI_Materiais!$H$27</f>
        <v>0.2026</v>
      </c>
      <c r="H368" s="102">
        <f>ROUND((E368*(1+G368)*D368),4)</f>
        <v>233.29830000000001</v>
      </c>
      <c r="I368" s="147">
        <f>H368/CAPA!$D$36</f>
        <v>4.4462902284398803E-5</v>
      </c>
      <c r="J368" s="147">
        <f t="shared" si="5"/>
        <v>0.99761910681078103</v>
      </c>
      <c r="K368" s="348"/>
    </row>
    <row r="369" spans="1:11" ht="60" x14ac:dyDescent="0.25">
      <c r="A369" s="98" t="s">
        <v>466</v>
      </c>
      <c r="B369" s="99" t="s">
        <v>15914</v>
      </c>
      <c r="C369" s="100" t="s">
        <v>8</v>
      </c>
      <c r="D369" s="145">
        <v>11</v>
      </c>
      <c r="E369" s="102">
        <f>VLOOKUP(A369,'COMP ANL'!A:I,9,0)</f>
        <v>17.450000000000003</v>
      </c>
      <c r="F369" s="102">
        <f>TRUNC((E369*D369),2)</f>
        <v>191.95</v>
      </c>
      <c r="G369" s="146">
        <f>BDI_Materiais!$H$27</f>
        <v>0.2026</v>
      </c>
      <c r="H369" s="102">
        <f>ROUND((E369*(1+G369)*D369),4)</f>
        <v>230.8391</v>
      </c>
      <c r="I369" s="147">
        <f>H369/CAPA!$D$36</f>
        <v>4.3994218332146287E-5</v>
      </c>
      <c r="J369" s="147">
        <f t="shared" si="5"/>
        <v>0.99766310102911315</v>
      </c>
      <c r="K369" s="348"/>
    </row>
    <row r="370" spans="1:11" ht="45" x14ac:dyDescent="0.25">
      <c r="A370" s="103">
        <v>92910</v>
      </c>
      <c r="B370" s="104" t="s">
        <v>16467</v>
      </c>
      <c r="C370" s="105" t="s">
        <v>8</v>
      </c>
      <c r="D370" s="148">
        <v>2</v>
      </c>
      <c r="E370" s="102">
        <f>VLOOKUP(A370,'COMP ANL'!A:I,9,0)</f>
        <v>95.95</v>
      </c>
      <c r="F370" s="102">
        <f>TRUNC((E370*D370),2)</f>
        <v>191.9</v>
      </c>
      <c r="G370" s="146">
        <f>BDI_Materiais!$H$27</f>
        <v>0.2026</v>
      </c>
      <c r="H370" s="102">
        <f>ROUND((E370*(1+G370)*D370),4)</f>
        <v>230.77889999999999</v>
      </c>
      <c r="I370" s="147">
        <f>H370/CAPA!$D$36</f>
        <v>4.398274518074518E-5</v>
      </c>
      <c r="J370" s="147">
        <f t="shared" si="5"/>
        <v>0.99770708377429385</v>
      </c>
      <c r="K370" s="348"/>
    </row>
    <row r="371" spans="1:11" x14ac:dyDescent="0.25">
      <c r="A371" s="349">
        <v>97328</v>
      </c>
      <c r="B371" s="104" t="s">
        <v>16388</v>
      </c>
      <c r="C371" s="105" t="s">
        <v>51</v>
      </c>
      <c r="D371" s="148">
        <v>3.75</v>
      </c>
      <c r="E371" s="102">
        <f>VLOOKUP(A371,'COMP ANL'!A:I,9,0)</f>
        <v>51.15</v>
      </c>
      <c r="F371" s="102">
        <f>TRUNC((E371*D371),2)</f>
        <v>191.81</v>
      </c>
      <c r="G371" s="146">
        <f>BDI_Materiais!$H$27</f>
        <v>0.2026</v>
      </c>
      <c r="H371" s="102">
        <f>ROUND((E371*(1+G371)*D371),4)</f>
        <v>230.6737</v>
      </c>
      <c r="I371" s="147">
        <f>H371/CAPA!$D$36</f>
        <v>4.3962695753379792E-5</v>
      </c>
      <c r="J371" s="147">
        <f t="shared" si="5"/>
        <v>0.9977510464700472</v>
      </c>
      <c r="K371" s="348"/>
    </row>
    <row r="372" spans="1:11" x14ac:dyDescent="0.25">
      <c r="A372" s="349">
        <v>89497</v>
      </c>
      <c r="B372" s="104" t="s">
        <v>449</v>
      </c>
      <c r="C372" s="105" t="s">
        <v>8</v>
      </c>
      <c r="D372" s="148">
        <v>17</v>
      </c>
      <c r="E372" s="102">
        <f>VLOOKUP(A372,'COMP ANL'!A:I,9,0)</f>
        <v>11.18</v>
      </c>
      <c r="F372" s="102">
        <f>TRUNC((E372*D372),2)</f>
        <v>190.06</v>
      </c>
      <c r="G372" s="146">
        <f>BDI_Materiais!$H$27</f>
        <v>0.2026</v>
      </c>
      <c r="H372" s="102">
        <f>ROUND((E372*(1+G372)*D372),4)</f>
        <v>228.56620000000001</v>
      </c>
      <c r="I372" s="147">
        <f>H372/CAPA!$D$36</f>
        <v>4.3561040162385901E-5</v>
      </c>
      <c r="J372" s="147">
        <f t="shared" si="5"/>
        <v>0.99779460751020954</v>
      </c>
      <c r="K372" s="348"/>
    </row>
    <row r="373" spans="1:11" ht="30" x14ac:dyDescent="0.25">
      <c r="A373" s="103">
        <v>89400</v>
      </c>
      <c r="B373" s="104" t="s">
        <v>388</v>
      </c>
      <c r="C373" s="105" t="s">
        <v>8</v>
      </c>
      <c r="D373" s="148">
        <v>10</v>
      </c>
      <c r="E373" s="102">
        <f>VLOOKUP(A373,'COMP ANL'!A:I,9,0)</f>
        <v>18.91</v>
      </c>
      <c r="F373" s="102">
        <f>TRUNC((E373*D373),2)</f>
        <v>189.1</v>
      </c>
      <c r="G373" s="146">
        <f>BDI_Materiais!$H$27</f>
        <v>0.2026</v>
      </c>
      <c r="H373" s="102">
        <f>ROUND((E373*(1+G373)*D373),4)</f>
        <v>227.4117</v>
      </c>
      <c r="I373" s="147">
        <f>H373/CAPA!$D$36</f>
        <v>4.3341011037924471E-5</v>
      </c>
      <c r="J373" s="147">
        <f t="shared" si="5"/>
        <v>0.99783794852124752</v>
      </c>
      <c r="K373" s="348"/>
    </row>
    <row r="374" spans="1:11" ht="45" x14ac:dyDescent="0.25">
      <c r="A374" s="347" t="s">
        <v>526</v>
      </c>
      <c r="B374" s="99" t="s">
        <v>16092</v>
      </c>
      <c r="C374" s="100" t="s">
        <v>8</v>
      </c>
      <c r="D374" s="145">
        <v>11</v>
      </c>
      <c r="E374" s="102">
        <f>VLOOKUP(A374,'COMP ANL'!A:I,9,0)</f>
        <v>17.18</v>
      </c>
      <c r="F374" s="102">
        <f>TRUNC((E374*D374),2)</f>
        <v>188.98</v>
      </c>
      <c r="G374" s="146">
        <f>BDI_Materiais!$H$27</f>
        <v>0.2026</v>
      </c>
      <c r="H374" s="102">
        <f>ROUND((E374*(1+G374)*D374),4)</f>
        <v>227.26730000000001</v>
      </c>
      <c r="I374" s="147">
        <f>H374/CAPA!$D$36</f>
        <v>4.3313490721274647E-5</v>
      </c>
      <c r="J374" s="147">
        <f t="shared" si="5"/>
        <v>0.99788126201196881</v>
      </c>
      <c r="K374" s="348"/>
    </row>
    <row r="375" spans="1:11" x14ac:dyDescent="0.25">
      <c r="A375" s="349" t="s">
        <v>302</v>
      </c>
      <c r="B375" s="104" t="s">
        <v>15729</v>
      </c>
      <c r="C375" s="105" t="s">
        <v>51</v>
      </c>
      <c r="D375" s="148">
        <v>19.489999999999998</v>
      </c>
      <c r="E375" s="102">
        <f>VLOOKUP(A375,'COMP ANL'!A:I,9,0)</f>
        <v>9.5</v>
      </c>
      <c r="F375" s="102">
        <f>TRUNC((E375*D375),2)</f>
        <v>185.15</v>
      </c>
      <c r="G375" s="146">
        <f>BDI_Materiais!$H$27</f>
        <v>0.2026</v>
      </c>
      <c r="H375" s="102">
        <f>ROUND((E375*(1+G375)*D375),4)</f>
        <v>222.66739999999999</v>
      </c>
      <c r="I375" s="147">
        <f>H375/CAPA!$D$36</f>
        <v>4.2436823792205693E-5</v>
      </c>
      <c r="J375" s="147">
        <f t="shared" si="5"/>
        <v>0.99792369883576104</v>
      </c>
      <c r="K375" s="348"/>
    </row>
    <row r="376" spans="1:11" ht="30" x14ac:dyDescent="0.25">
      <c r="A376" s="349">
        <v>89628</v>
      </c>
      <c r="B376" s="104" t="s">
        <v>432</v>
      </c>
      <c r="C376" s="105" t="s">
        <v>8</v>
      </c>
      <c r="D376" s="148">
        <v>4</v>
      </c>
      <c r="E376" s="102">
        <f>VLOOKUP(A376,'COMP ANL'!A:I,9,0)</f>
        <v>45.34</v>
      </c>
      <c r="F376" s="102">
        <f>TRUNC((E376*D376),2)</f>
        <v>181.36</v>
      </c>
      <c r="G376" s="146">
        <f>BDI_Materiais!$H$27</f>
        <v>0.2026</v>
      </c>
      <c r="H376" s="102">
        <f>ROUND((E376*(1+G376)*D376),4)</f>
        <v>218.1035</v>
      </c>
      <c r="I376" s="147">
        <f>H376/CAPA!$D$36</f>
        <v>4.1567017883908171E-5</v>
      </c>
      <c r="J376" s="147">
        <f t="shared" si="5"/>
        <v>0.99796526585364498</v>
      </c>
      <c r="K376" s="348"/>
    </row>
    <row r="377" spans="1:11" ht="30" x14ac:dyDescent="0.25">
      <c r="A377" s="349" t="s">
        <v>12198</v>
      </c>
      <c r="B377" s="104" t="s">
        <v>16318</v>
      </c>
      <c r="C377" s="105" t="s">
        <v>51</v>
      </c>
      <c r="D377" s="148">
        <v>50</v>
      </c>
      <c r="E377" s="102">
        <f>VLOOKUP(A377,'COMP ANL'!A:I,9,0)</f>
        <v>3.5500000000000003</v>
      </c>
      <c r="F377" s="102">
        <f>TRUNC((E377*D377),2)</f>
        <v>177.5</v>
      </c>
      <c r="G377" s="146">
        <f>BDI_Materiais!$H$27</f>
        <v>0.2026</v>
      </c>
      <c r="H377" s="102">
        <f>ROUND((E377*(1+G377)*D377),4)</f>
        <v>213.4615</v>
      </c>
      <c r="I377" s="147">
        <f>H377/CAPA!$D$36</f>
        <v>4.0682327372214862E-5</v>
      </c>
      <c r="J377" s="147">
        <f t="shared" si="5"/>
        <v>0.99800594818101718</v>
      </c>
      <c r="K377" s="348"/>
    </row>
    <row r="378" spans="1:11" x14ac:dyDescent="0.25">
      <c r="A378" s="349" t="s">
        <v>14569</v>
      </c>
      <c r="B378" s="104" t="s">
        <v>16341</v>
      </c>
      <c r="C378" s="105" t="s">
        <v>8</v>
      </c>
      <c r="D378" s="148">
        <v>4</v>
      </c>
      <c r="E378" s="102">
        <f>VLOOKUP(A378,'COMP ANL'!A:I,9,0)</f>
        <v>42.019999999999996</v>
      </c>
      <c r="F378" s="102">
        <f>TRUNC((E378*D378),2)</f>
        <v>168.08</v>
      </c>
      <c r="G378" s="146">
        <f>BDI_Materiais!$H$27</f>
        <v>0.2026</v>
      </c>
      <c r="H378" s="102">
        <f>ROUND((E378*(1+G378)*D378),4)</f>
        <v>202.13300000000001</v>
      </c>
      <c r="I378" s="147">
        <f>H378/CAPA!$D$36</f>
        <v>3.852329754418435E-5</v>
      </c>
      <c r="J378" s="147">
        <f t="shared" si="5"/>
        <v>0.99804447147856135</v>
      </c>
      <c r="K378" s="348"/>
    </row>
    <row r="379" spans="1:11" ht="30" x14ac:dyDescent="0.25">
      <c r="A379" s="349">
        <v>89515</v>
      </c>
      <c r="B379" s="104" t="s">
        <v>3627</v>
      </c>
      <c r="C379" s="105" t="s">
        <v>8</v>
      </c>
      <c r="D379" s="148">
        <v>2</v>
      </c>
      <c r="E379" s="102">
        <f>VLOOKUP(A379,'COMP ANL'!A:I,9,0)</f>
        <v>83.96</v>
      </c>
      <c r="F379" s="102">
        <f>TRUNC((E379*D379),2)</f>
        <v>167.92</v>
      </c>
      <c r="G379" s="146">
        <f>BDI_Materiais!$H$27</f>
        <v>0.2026</v>
      </c>
      <c r="H379" s="102">
        <f>ROUND((E379*(1+G379)*D379),4)</f>
        <v>201.94059999999999</v>
      </c>
      <c r="I379" s="147">
        <f>H379/CAPA!$D$36</f>
        <v>3.8486629199839282E-5</v>
      </c>
      <c r="J379" s="147">
        <f t="shared" si="5"/>
        <v>0.99808295810776115</v>
      </c>
      <c r="K379" s="348"/>
    </row>
    <row r="380" spans="1:11" ht="30" x14ac:dyDescent="0.25">
      <c r="A380" s="349" t="s">
        <v>12014</v>
      </c>
      <c r="B380" s="104" t="s">
        <v>15893</v>
      </c>
      <c r="C380" s="105" t="s">
        <v>8</v>
      </c>
      <c r="D380" s="148">
        <v>2</v>
      </c>
      <c r="E380" s="102">
        <f>VLOOKUP(A380,'COMP ANL'!A:I,9,0)</f>
        <v>83.88</v>
      </c>
      <c r="F380" s="102">
        <f>TRUNC((E380*D380),2)</f>
        <v>167.76</v>
      </c>
      <c r="G380" s="146">
        <f>BDI_Materiais!$H$27</f>
        <v>0.2026</v>
      </c>
      <c r="H380" s="102">
        <f>ROUND((E380*(1+G380)*D380),4)</f>
        <v>201.7482</v>
      </c>
      <c r="I380" s="147">
        <f>H380/CAPA!$D$36</f>
        <v>3.844996085549422E-5</v>
      </c>
      <c r="J380" s="147">
        <f t="shared" si="5"/>
        <v>0.9981214080686166</v>
      </c>
      <c r="K380" s="348"/>
    </row>
    <row r="381" spans="1:11" ht="30" x14ac:dyDescent="0.25">
      <c r="A381" s="347" t="s">
        <v>521</v>
      </c>
      <c r="B381" s="99" t="s">
        <v>16077</v>
      </c>
      <c r="C381" s="100" t="s">
        <v>8</v>
      </c>
      <c r="D381" s="145">
        <v>7</v>
      </c>
      <c r="E381" s="102">
        <f>VLOOKUP(A381,'COMP ANL'!A:I,9,0)</f>
        <v>22.82</v>
      </c>
      <c r="F381" s="102">
        <f>TRUNC((E381*D381),2)</f>
        <v>159.74</v>
      </c>
      <c r="G381" s="146">
        <f>BDI_Materiais!$H$27</f>
        <v>0.2026</v>
      </c>
      <c r="H381" s="102">
        <f>ROUND((E381*(1+G381)*D381),4)</f>
        <v>192.10329999999999</v>
      </c>
      <c r="I381" s="147">
        <f>H381/CAPA!$D$36</f>
        <v>3.6611798098874049E-5</v>
      </c>
      <c r="J381" s="147">
        <f t="shared" si="5"/>
        <v>0.99815801986671548</v>
      </c>
      <c r="K381" s="348"/>
    </row>
    <row r="382" spans="1:11" ht="30" x14ac:dyDescent="0.25">
      <c r="A382" s="347">
        <v>89623</v>
      </c>
      <c r="B382" s="99" t="s">
        <v>453</v>
      </c>
      <c r="C382" s="100" t="s">
        <v>8</v>
      </c>
      <c r="D382" s="145">
        <v>9</v>
      </c>
      <c r="E382" s="102">
        <f>VLOOKUP(A382,'COMP ANL'!A:I,9,0)</f>
        <v>17.53</v>
      </c>
      <c r="F382" s="102">
        <f>TRUNC((E382*D382),2)</f>
        <v>157.77000000000001</v>
      </c>
      <c r="G382" s="146">
        <f>BDI_Materiais!$H$27</f>
        <v>0.2026</v>
      </c>
      <c r="H382" s="102">
        <f>ROUND((E382*(1+G382)*D382),4)</f>
        <v>189.73419999999999</v>
      </c>
      <c r="I382" s="147">
        <f>H382/CAPA!$D$36</f>
        <v>3.6160285756941133E-5</v>
      </c>
      <c r="J382" s="147">
        <f t="shared" si="5"/>
        <v>0.99819418015247241</v>
      </c>
      <c r="K382" s="348"/>
    </row>
    <row r="383" spans="1:11" x14ac:dyDescent="0.25">
      <c r="A383" s="98" t="s">
        <v>698</v>
      </c>
      <c r="B383" s="99" t="s">
        <v>16407</v>
      </c>
      <c r="C383" s="100" t="s">
        <v>8</v>
      </c>
      <c r="D383" s="145">
        <v>7</v>
      </c>
      <c r="E383" s="102">
        <f>VLOOKUP(A383,'COMP ANL'!A:I,9,0)</f>
        <v>22.01</v>
      </c>
      <c r="F383" s="102">
        <f>TRUNC((E383*D383),2)</f>
        <v>154.07</v>
      </c>
      <c r="G383" s="146">
        <f>BDI_Materiais!$H$27</f>
        <v>0.2026</v>
      </c>
      <c r="H383" s="102">
        <f>ROUND((E383*(1+G383)*D383),4)</f>
        <v>185.28460000000001</v>
      </c>
      <c r="I383" s="147">
        <f>H383/CAPA!$D$36</f>
        <v>3.5312263589592892E-5</v>
      </c>
      <c r="J383" s="147">
        <f t="shared" si="5"/>
        <v>0.99822949241606196</v>
      </c>
      <c r="K383" s="348"/>
    </row>
    <row r="384" spans="1:11" ht="30" x14ac:dyDescent="0.25">
      <c r="A384" s="347">
        <v>89398</v>
      </c>
      <c r="B384" s="99" t="s">
        <v>384</v>
      </c>
      <c r="C384" s="100" t="s">
        <v>8</v>
      </c>
      <c r="D384" s="145">
        <v>9</v>
      </c>
      <c r="E384" s="102">
        <f>VLOOKUP(A384,'COMP ANL'!A:I,9,0)</f>
        <v>16.759999999999998</v>
      </c>
      <c r="F384" s="102">
        <f>TRUNC((E384*D384),2)</f>
        <v>150.84</v>
      </c>
      <c r="G384" s="146">
        <f>BDI_Materiais!$H$27</f>
        <v>0.2026</v>
      </c>
      <c r="H384" s="102">
        <f>ROUND((E384*(1+G384)*D384),4)</f>
        <v>181.40020000000001</v>
      </c>
      <c r="I384" s="147">
        <f>H384/CAPA!$D$36</f>
        <v>3.4571959448356035E-5</v>
      </c>
      <c r="J384" s="147">
        <f t="shared" si="5"/>
        <v>0.9982640643755103</v>
      </c>
      <c r="K384" s="348"/>
    </row>
    <row r="385" spans="1:11" x14ac:dyDescent="0.25">
      <c r="A385" s="347" t="s">
        <v>507</v>
      </c>
      <c r="B385" s="99" t="s">
        <v>16048</v>
      </c>
      <c r="C385" s="100" t="s">
        <v>8</v>
      </c>
      <c r="D385" s="145">
        <v>23</v>
      </c>
      <c r="E385" s="102">
        <f>VLOOKUP(A385,'COMP ANL'!A:I,9,0)</f>
        <v>6.55</v>
      </c>
      <c r="F385" s="102">
        <f>TRUNC((E385*D385),2)</f>
        <v>150.65</v>
      </c>
      <c r="G385" s="146">
        <f>BDI_Materiais!$H$27</f>
        <v>0.2026</v>
      </c>
      <c r="H385" s="102">
        <f>ROUND((E385*(1+G385)*D385),4)</f>
        <v>181.17169999999999</v>
      </c>
      <c r="I385" s="147">
        <f>H385/CAPA!$D$36</f>
        <v>3.4528411024848507E-5</v>
      </c>
      <c r="J385" s="147">
        <f t="shared" si="5"/>
        <v>0.9982985927865351</v>
      </c>
      <c r="K385" s="348"/>
    </row>
    <row r="386" spans="1:11" ht="30" x14ac:dyDescent="0.25">
      <c r="A386" s="349" t="s">
        <v>12129</v>
      </c>
      <c r="B386" s="104" t="s">
        <v>16195</v>
      </c>
      <c r="C386" s="105" t="s">
        <v>8</v>
      </c>
      <c r="D386" s="148">
        <v>1</v>
      </c>
      <c r="E386" s="102">
        <f>VLOOKUP(A386,'COMP ANL'!A:I,9,0)</f>
        <v>150.10999999999999</v>
      </c>
      <c r="F386" s="102">
        <f>TRUNC((E386*D386),2)</f>
        <v>150.11000000000001</v>
      </c>
      <c r="G386" s="146">
        <f>BDI_Materiais!$H$27</f>
        <v>0.2026</v>
      </c>
      <c r="H386" s="102">
        <f>ROUND((E386*(1+G386)*D386),4)</f>
        <v>180.5223</v>
      </c>
      <c r="I386" s="147">
        <f>H386/CAPA!$D$36</f>
        <v>3.4404645833488398E-5</v>
      </c>
      <c r="J386" s="147">
        <f t="shared" si="5"/>
        <v>0.99833299743236859</v>
      </c>
      <c r="K386" s="348"/>
    </row>
    <row r="387" spans="1:11" ht="30" x14ac:dyDescent="0.25">
      <c r="A387" s="349">
        <v>91955</v>
      </c>
      <c r="B387" s="104" t="s">
        <v>613</v>
      </c>
      <c r="C387" s="105" t="s">
        <v>8</v>
      </c>
      <c r="D387" s="148">
        <v>5</v>
      </c>
      <c r="E387" s="102">
        <f>VLOOKUP(A387,'COMP ANL'!A:I,9,0)</f>
        <v>29.119999999999997</v>
      </c>
      <c r="F387" s="102">
        <f>TRUNC((E387*D387),2)</f>
        <v>145.6</v>
      </c>
      <c r="G387" s="146">
        <f>BDI_Materiais!$H$27</f>
        <v>0.2026</v>
      </c>
      <c r="H387" s="102">
        <f>ROUND((E387*(1+G387)*D387),4)</f>
        <v>175.0986</v>
      </c>
      <c r="I387" s="147">
        <f>H387/CAPA!$D$36</f>
        <v>3.3370975879099989E-5</v>
      </c>
      <c r="J387" s="147">
        <f t="shared" si="5"/>
        <v>0.99836636840824766</v>
      </c>
      <c r="K387" s="348"/>
    </row>
    <row r="388" spans="1:11" ht="30" x14ac:dyDescent="0.25">
      <c r="A388" s="103">
        <v>99629</v>
      </c>
      <c r="B388" s="104" t="s">
        <v>762</v>
      </c>
      <c r="C388" s="105" t="s">
        <v>8</v>
      </c>
      <c r="D388" s="148">
        <v>2</v>
      </c>
      <c r="E388" s="102">
        <f>VLOOKUP(A388,'COMP ANL'!A:I,9,0)</f>
        <v>72.070000000000007</v>
      </c>
      <c r="F388" s="102">
        <f>TRUNC((E388*D388),2)</f>
        <v>144.13999999999999</v>
      </c>
      <c r="G388" s="146">
        <f>BDI_Materiais!$H$27</f>
        <v>0.2026</v>
      </c>
      <c r="H388" s="102">
        <f>ROUND((E388*(1+G388)*D388),4)</f>
        <v>173.34280000000001</v>
      </c>
      <c r="I388" s="147">
        <f>H388/CAPA!$D$36</f>
        <v>3.3036348649364723E-5</v>
      </c>
      <c r="J388" s="147">
        <f t="shared" si="5"/>
        <v>0.99839940475689704</v>
      </c>
      <c r="K388" s="348"/>
    </row>
    <row r="389" spans="1:11" ht="30" x14ac:dyDescent="0.25">
      <c r="A389" s="103">
        <v>89568</v>
      </c>
      <c r="B389" s="104" t="s">
        <v>458</v>
      </c>
      <c r="C389" s="105" t="s">
        <v>8</v>
      </c>
      <c r="D389" s="148">
        <v>4</v>
      </c>
      <c r="E389" s="102">
        <f>VLOOKUP(A389,'COMP ANL'!A:I,9,0)</f>
        <v>35.020000000000003</v>
      </c>
      <c r="F389" s="102">
        <f>TRUNC((E389*D389),2)</f>
        <v>140.08000000000001</v>
      </c>
      <c r="G389" s="146">
        <f>BDI_Materiais!$H$27</f>
        <v>0.2026</v>
      </c>
      <c r="H389" s="102">
        <f>ROUND((E389*(1+G389)*D389),4)</f>
        <v>168.46019999999999</v>
      </c>
      <c r="I389" s="147">
        <f>H389/CAPA!$D$36</f>
        <v>3.2105803648849045E-5</v>
      </c>
      <c r="J389" s="147">
        <f t="shared" si="5"/>
        <v>0.99843151056054591</v>
      </c>
      <c r="K389" s="348"/>
    </row>
    <row r="390" spans="1:11" ht="45" x14ac:dyDescent="0.25">
      <c r="A390" s="347">
        <v>89627</v>
      </c>
      <c r="B390" s="99" t="s">
        <v>389</v>
      </c>
      <c r="C390" s="100" t="s">
        <v>8</v>
      </c>
      <c r="D390" s="145">
        <v>7</v>
      </c>
      <c r="E390" s="102">
        <f>VLOOKUP(A390,'COMP ANL'!A:I,9,0)</f>
        <v>19.939999999999998</v>
      </c>
      <c r="F390" s="102">
        <f>TRUNC((E390*D390),2)</f>
        <v>139.58000000000001</v>
      </c>
      <c r="G390" s="146">
        <f>BDI_Materiais!$H$27</f>
        <v>0.2026</v>
      </c>
      <c r="H390" s="102">
        <f>ROUND((E390*(1+G390)*D390),4)</f>
        <v>167.85890000000001</v>
      </c>
      <c r="I390" s="147">
        <f>H390/CAPA!$D$36</f>
        <v>3.1991205543575201E-5</v>
      </c>
      <c r="J390" s="147">
        <f t="shared" si="5"/>
        <v>0.99846350176608945</v>
      </c>
      <c r="K390" s="348"/>
    </row>
    <row r="391" spans="1:11" ht="30" x14ac:dyDescent="0.25">
      <c r="A391" s="347" t="s">
        <v>693</v>
      </c>
      <c r="B391" s="99" t="s">
        <v>16397</v>
      </c>
      <c r="C391" s="100" t="s">
        <v>8</v>
      </c>
      <c r="D391" s="145">
        <v>6</v>
      </c>
      <c r="E391" s="102">
        <f>VLOOKUP(A391,'COMP ANL'!A:I,9,0)</f>
        <v>22.39</v>
      </c>
      <c r="F391" s="102">
        <f>TRUNC((E391*D391),2)</f>
        <v>134.34</v>
      </c>
      <c r="G391" s="146">
        <f>BDI_Materiais!$H$27</f>
        <v>0.2026</v>
      </c>
      <c r="H391" s="102">
        <f>ROUND((E391*(1+G391)*D391),4)</f>
        <v>161.5573</v>
      </c>
      <c r="I391" s="147">
        <f>H391/CAPA!$D$36</f>
        <v>3.0790221974319156E-5</v>
      </c>
      <c r="J391" s="147">
        <f t="shared" si="5"/>
        <v>0.99849429198806372</v>
      </c>
      <c r="K391" s="348"/>
    </row>
    <row r="392" spans="1:11" x14ac:dyDescent="0.25">
      <c r="A392" s="347" t="s">
        <v>752</v>
      </c>
      <c r="B392" s="99" t="s">
        <v>16498</v>
      </c>
      <c r="C392" s="100" t="s">
        <v>8</v>
      </c>
      <c r="D392" s="145">
        <v>1</v>
      </c>
      <c r="E392" s="102">
        <f>VLOOKUP(A392,'COMP ANL'!A:I,9,0)</f>
        <v>131.61000000000001</v>
      </c>
      <c r="F392" s="102">
        <f>TRUNC((E392*D392),2)</f>
        <v>131.61000000000001</v>
      </c>
      <c r="G392" s="146">
        <f>BDI_Materiais!$H$27</f>
        <v>0.2026</v>
      </c>
      <c r="H392" s="102">
        <f>ROUND((E392*(1+G392)*D392),4)</f>
        <v>158.27420000000001</v>
      </c>
      <c r="I392" s="147">
        <f>H392/CAPA!$D$36</f>
        <v>3.0164515938356147E-5</v>
      </c>
      <c r="J392" s="147">
        <f t="shared" si="5"/>
        <v>0.99852445650400212</v>
      </c>
      <c r="K392" s="348"/>
    </row>
    <row r="393" spans="1:11" ht="30" x14ac:dyDescent="0.25">
      <c r="A393" s="349">
        <v>96988</v>
      </c>
      <c r="B393" s="104" t="s">
        <v>621</v>
      </c>
      <c r="C393" s="105" t="s">
        <v>8</v>
      </c>
      <c r="D393" s="148">
        <v>1</v>
      </c>
      <c r="E393" s="102">
        <f>VLOOKUP(A393,'COMP ANL'!A:I,9,0)</f>
        <v>129.35</v>
      </c>
      <c r="F393" s="102">
        <f>TRUNC((E393*D393),2)</f>
        <v>129.35</v>
      </c>
      <c r="G393" s="146">
        <f>BDI_Materiais!$H$27</f>
        <v>0.2026</v>
      </c>
      <c r="H393" s="102">
        <f>ROUND((E393*(1+G393)*D393),4)</f>
        <v>155.55629999999999</v>
      </c>
      <c r="I393" s="147">
        <f>H393/CAPA!$D$36</f>
        <v>2.9646527928504515E-5</v>
      </c>
      <c r="J393" s="147">
        <f t="shared" si="5"/>
        <v>0.9985541030319306</v>
      </c>
      <c r="K393" s="348"/>
    </row>
    <row r="394" spans="1:11" ht="45" x14ac:dyDescent="0.25">
      <c r="A394" s="103" t="s">
        <v>606</v>
      </c>
      <c r="B394" s="104" t="s">
        <v>16244</v>
      </c>
      <c r="C394" s="105" t="s">
        <v>8</v>
      </c>
      <c r="D394" s="148">
        <v>136</v>
      </c>
      <c r="E394" s="102">
        <f>VLOOKUP(A394,'COMP ANL'!A:I,9,0)</f>
        <v>0.90999999999999992</v>
      </c>
      <c r="F394" s="102">
        <f>TRUNC((E394*D394),2)</f>
        <v>123.76</v>
      </c>
      <c r="G394" s="146">
        <f>BDI_Materiais!$H$27</f>
        <v>0.2026</v>
      </c>
      <c r="H394" s="102">
        <f>ROUND((E394*(1+G394)*D394),4)</f>
        <v>148.8338</v>
      </c>
      <c r="I394" s="147">
        <f>H394/CAPA!$D$36</f>
        <v>2.8365327591395885E-5</v>
      </c>
      <c r="J394" s="147">
        <f t="shared" si="5"/>
        <v>0.99858246835952202</v>
      </c>
      <c r="K394" s="348"/>
    </row>
    <row r="395" spans="1:11" ht="45" x14ac:dyDescent="0.25">
      <c r="A395" s="103">
        <v>89785</v>
      </c>
      <c r="B395" s="104" t="s">
        <v>520</v>
      </c>
      <c r="C395" s="105" t="s">
        <v>8</v>
      </c>
      <c r="D395" s="148">
        <v>6</v>
      </c>
      <c r="E395" s="102">
        <f>VLOOKUP(A395,'COMP ANL'!A:I,9,0)</f>
        <v>20.580000000000002</v>
      </c>
      <c r="F395" s="102">
        <f>TRUNC((E395*D395),2)</f>
        <v>123.48</v>
      </c>
      <c r="G395" s="146">
        <f>BDI_Materiais!$H$27</f>
        <v>0.2026</v>
      </c>
      <c r="H395" s="102">
        <f>ROUND((E395*(1+G395)*D395),4)</f>
        <v>148.49700000000001</v>
      </c>
      <c r="I395" s="147">
        <f>H395/CAPA!$D$36</f>
        <v>2.8301138930400993E-5</v>
      </c>
      <c r="J395" s="147">
        <f t="shared" si="5"/>
        <v>0.9986107694984524</v>
      </c>
      <c r="K395" s="348"/>
    </row>
    <row r="396" spans="1:11" ht="30" x14ac:dyDescent="0.25">
      <c r="A396" s="349">
        <v>89502</v>
      </c>
      <c r="B396" s="104" t="s">
        <v>426</v>
      </c>
      <c r="C396" s="105" t="s">
        <v>8</v>
      </c>
      <c r="D396" s="148">
        <v>8</v>
      </c>
      <c r="E396" s="102">
        <f>VLOOKUP(A396,'COMP ANL'!A:I,9,0)</f>
        <v>15.340000000000002</v>
      </c>
      <c r="F396" s="102">
        <f>TRUNC((E396*D396),2)</f>
        <v>122.72</v>
      </c>
      <c r="G396" s="146">
        <f>BDI_Materiais!$H$27</f>
        <v>0.2026</v>
      </c>
      <c r="H396" s="102">
        <f>ROUND((E396*(1+G396)*D396),4)</f>
        <v>147.5831</v>
      </c>
      <c r="I396" s="147">
        <f>H396/CAPA!$D$36</f>
        <v>2.8126964294761931E-5</v>
      </c>
      <c r="J396" s="147">
        <f t="shared" si="5"/>
        <v>0.99863889646274717</v>
      </c>
      <c r="K396" s="348"/>
    </row>
    <row r="397" spans="1:11" ht="45" x14ac:dyDescent="0.25">
      <c r="A397" s="349">
        <v>92375</v>
      </c>
      <c r="B397" s="104" t="s">
        <v>16479</v>
      </c>
      <c r="C397" s="105" t="s">
        <v>8</v>
      </c>
      <c r="D397" s="148">
        <v>2</v>
      </c>
      <c r="E397" s="102">
        <f>VLOOKUP(A397,'COMP ANL'!A:I,9,0)</f>
        <v>61.28</v>
      </c>
      <c r="F397" s="102">
        <f>TRUNC((E397*D397),2)</f>
        <v>122.56</v>
      </c>
      <c r="G397" s="146">
        <f>BDI_Materiais!$H$27</f>
        <v>0.2026</v>
      </c>
      <c r="H397" s="102">
        <f>ROUND((E397*(1+G397)*D397),4)</f>
        <v>147.39070000000001</v>
      </c>
      <c r="I397" s="147">
        <f>H397/CAPA!$D$36</f>
        <v>2.8090295950416867E-5</v>
      </c>
      <c r="J397" s="147">
        <f t="shared" ref="J397:J460" si="6">I397+J396</f>
        <v>0.99866698675869758</v>
      </c>
      <c r="K397" s="348"/>
    </row>
    <row r="398" spans="1:11" ht="30" x14ac:dyDescent="0.25">
      <c r="A398" s="347">
        <v>92984</v>
      </c>
      <c r="B398" s="99" t="s">
        <v>573</v>
      </c>
      <c r="C398" s="100" t="s">
        <v>51</v>
      </c>
      <c r="D398" s="145">
        <v>4</v>
      </c>
      <c r="E398" s="102">
        <f>VLOOKUP(A398,'COMP ANL'!A:I,9,0)</f>
        <v>30.12</v>
      </c>
      <c r="F398" s="102">
        <f>TRUNC((E398*D398),2)</f>
        <v>120.48</v>
      </c>
      <c r="G398" s="146">
        <f>BDI_Materiais!$H$27</f>
        <v>0.2026</v>
      </c>
      <c r="H398" s="102">
        <f>ROUND((E398*(1+G398)*D398),4)</f>
        <v>144.88919999999999</v>
      </c>
      <c r="I398" s="147">
        <f>H398/CAPA!$D$36</f>
        <v>2.7613550298757918E-5</v>
      </c>
      <c r="J398" s="147">
        <f t="shared" si="6"/>
        <v>0.99869460030899637</v>
      </c>
      <c r="K398" s="348"/>
    </row>
    <row r="399" spans="1:11" ht="30" x14ac:dyDescent="0.25">
      <c r="A399" s="347" t="s">
        <v>650</v>
      </c>
      <c r="B399" s="99" t="s">
        <v>16353</v>
      </c>
      <c r="C399" s="100" t="s">
        <v>8</v>
      </c>
      <c r="D399" s="145">
        <v>20</v>
      </c>
      <c r="E399" s="102">
        <f>VLOOKUP(A399,'COMP ANL'!A:I,9,0)</f>
        <v>6.02</v>
      </c>
      <c r="F399" s="102">
        <f>TRUNC((E399*D399),2)</f>
        <v>120.4</v>
      </c>
      <c r="G399" s="146">
        <f>BDI_Materiais!$H$27</f>
        <v>0.2026</v>
      </c>
      <c r="H399" s="102">
        <f>ROUND((E399*(1+G399)*D399),4)</f>
        <v>144.79300000000001</v>
      </c>
      <c r="I399" s="147">
        <f>H399/CAPA!$D$36</f>
        <v>2.7595216126585391E-5</v>
      </c>
      <c r="J399" s="147">
        <f t="shared" si="6"/>
        <v>0.99872219552512298</v>
      </c>
      <c r="K399" s="348"/>
    </row>
    <row r="400" spans="1:11" ht="30" x14ac:dyDescent="0.25">
      <c r="A400" s="103" t="s">
        <v>436</v>
      </c>
      <c r="B400" s="104" t="s">
        <v>15894</v>
      </c>
      <c r="C400" s="105" t="s">
        <v>8</v>
      </c>
      <c r="D400" s="148">
        <v>2</v>
      </c>
      <c r="E400" s="102">
        <f>VLOOKUP(A400,'COMP ANL'!A:I,9,0)</f>
        <v>58.75</v>
      </c>
      <c r="F400" s="102">
        <f>TRUNC((E400*D400),2)</f>
        <v>117.5</v>
      </c>
      <c r="G400" s="146">
        <f>BDI_Materiais!$H$27</f>
        <v>0.2026</v>
      </c>
      <c r="H400" s="102">
        <f>ROUND((E400*(1+G400)*D400),4)</f>
        <v>141.30549999999999</v>
      </c>
      <c r="I400" s="147">
        <f>H400/CAPA!$D$36</f>
        <v>2.6930554739353501E-5</v>
      </c>
      <c r="J400" s="147">
        <f t="shared" si="6"/>
        <v>0.99874912607986233</v>
      </c>
      <c r="K400" s="348"/>
    </row>
    <row r="401" spans="1:11" x14ac:dyDescent="0.25">
      <c r="A401" s="349" t="s">
        <v>337</v>
      </c>
      <c r="B401" s="104" t="s">
        <v>15786</v>
      </c>
      <c r="C401" s="105" t="s">
        <v>4</v>
      </c>
      <c r="D401" s="148">
        <v>1.54</v>
      </c>
      <c r="E401" s="102">
        <f>VLOOKUP(A401,'COMP ANL'!A:I,9,0)</f>
        <v>76.23</v>
      </c>
      <c r="F401" s="102">
        <f>TRUNC((E401*D401),2)</f>
        <v>117.39</v>
      </c>
      <c r="G401" s="146">
        <f>BDI_Materiais!$H$27</f>
        <v>0.2026</v>
      </c>
      <c r="H401" s="102">
        <f>ROUND((E401*(1+G401)*D401),4)</f>
        <v>141.17830000000001</v>
      </c>
      <c r="I401" s="147">
        <f>H401/CAPA!$D$36</f>
        <v>2.6906312465961132E-5</v>
      </c>
      <c r="J401" s="147">
        <f t="shared" si="6"/>
        <v>0.99877603239232826</v>
      </c>
      <c r="K401" s="348"/>
    </row>
    <row r="402" spans="1:11" ht="75" x14ac:dyDescent="0.25">
      <c r="A402" s="349">
        <v>85120</v>
      </c>
      <c r="B402" s="104" t="s">
        <v>712</v>
      </c>
      <c r="C402" s="105" t="s">
        <v>8</v>
      </c>
      <c r="D402" s="148">
        <v>1</v>
      </c>
      <c r="E402" s="102">
        <f>VLOOKUP(A402,'COMP ANL'!A:I,9,0)</f>
        <v>115.38000000000001</v>
      </c>
      <c r="F402" s="102">
        <f>TRUNC((E402*D402),2)</f>
        <v>115.38</v>
      </c>
      <c r="G402" s="146">
        <f>BDI_Materiais!$H$27</f>
        <v>0.2026</v>
      </c>
      <c r="H402" s="102">
        <f>ROUND((E402*(1+G402)*D402),4)</f>
        <v>138.756</v>
      </c>
      <c r="I402" s="147">
        <f>H402/CAPA!$D$36</f>
        <v>2.6444661059999326E-5</v>
      </c>
      <c r="J402" s="147">
        <f t="shared" si="6"/>
        <v>0.99880247705338832</v>
      </c>
      <c r="K402" s="348"/>
    </row>
    <row r="403" spans="1:11" x14ac:dyDescent="0.25">
      <c r="A403" s="98">
        <v>94787</v>
      </c>
      <c r="B403" s="99" t="s">
        <v>15904</v>
      </c>
      <c r="C403" s="100" t="s">
        <v>8</v>
      </c>
      <c r="D403" s="145">
        <v>2</v>
      </c>
      <c r="E403" s="102">
        <f>VLOOKUP(A403,'COMP ANL'!A:I,9,0)</f>
        <v>56.9</v>
      </c>
      <c r="F403" s="102">
        <f>TRUNC((E403*D403),2)</f>
        <v>113.8</v>
      </c>
      <c r="G403" s="146">
        <f>BDI_Materiais!$H$27</f>
        <v>0.2026</v>
      </c>
      <c r="H403" s="102">
        <f>ROUND((E403*(1+G403)*D403),4)</f>
        <v>136.85589999999999</v>
      </c>
      <c r="I403" s="147">
        <f>H403/CAPA!$D$36</f>
        <v>2.6082532572005256E-5</v>
      </c>
      <c r="J403" s="147">
        <f t="shared" si="6"/>
        <v>0.99882855958596029</v>
      </c>
      <c r="K403" s="348"/>
    </row>
    <row r="404" spans="1:11" ht="60" x14ac:dyDescent="0.25">
      <c r="A404" s="349" t="s">
        <v>530</v>
      </c>
      <c r="B404" s="104" t="s">
        <v>16100</v>
      </c>
      <c r="C404" s="105" t="s">
        <v>8</v>
      </c>
      <c r="D404" s="148">
        <v>11</v>
      </c>
      <c r="E404" s="102">
        <f>VLOOKUP(A404,'COMP ANL'!A:I,9,0)</f>
        <v>10.29</v>
      </c>
      <c r="F404" s="102">
        <f>TRUNC((E404*D404),2)</f>
        <v>113.19</v>
      </c>
      <c r="G404" s="146">
        <f>BDI_Materiais!$H$27</f>
        <v>0.2026</v>
      </c>
      <c r="H404" s="102">
        <f>ROUND((E404*(1+G404)*D404),4)</f>
        <v>136.1223</v>
      </c>
      <c r="I404" s="147">
        <f>H404/CAPA!$D$36</f>
        <v>2.5942720215396422E-5</v>
      </c>
      <c r="J404" s="147">
        <f t="shared" si="6"/>
        <v>0.99885450230617567</v>
      </c>
      <c r="K404" s="348"/>
    </row>
    <row r="405" spans="1:11" x14ac:dyDescent="0.25">
      <c r="A405" s="347">
        <v>92760</v>
      </c>
      <c r="B405" s="99" t="s">
        <v>2490</v>
      </c>
      <c r="C405" s="100" t="s">
        <v>55</v>
      </c>
      <c r="D405" s="145">
        <v>6.3</v>
      </c>
      <c r="E405" s="102">
        <f>VLOOKUP(A405,'COMP ANL'!A:I,9,0)</f>
        <v>17.809999999999999</v>
      </c>
      <c r="F405" s="102">
        <f>TRUNC((E405*D405),2)</f>
        <v>112.2</v>
      </c>
      <c r="G405" s="146">
        <f>BDI_Materiais!$H$27</f>
        <v>0.2026</v>
      </c>
      <c r="H405" s="102">
        <f>ROUND((E405*(1+G405)*D405),4)</f>
        <v>134.93530000000001</v>
      </c>
      <c r="I405" s="147">
        <f>H405/CAPA!$D$36</f>
        <v>2.5716497113849687E-5</v>
      </c>
      <c r="J405" s="147">
        <f t="shared" si="6"/>
        <v>0.99888021880328948</v>
      </c>
      <c r="K405" s="348"/>
    </row>
    <row r="406" spans="1:11" x14ac:dyDescent="0.25">
      <c r="A406" s="347" t="s">
        <v>565</v>
      </c>
      <c r="B406" s="99" t="s">
        <v>16172</v>
      </c>
      <c r="C406" s="100" t="s">
        <v>8</v>
      </c>
      <c r="D406" s="145">
        <v>121</v>
      </c>
      <c r="E406" s="102">
        <f>VLOOKUP(A406,'COMP ANL'!A:I,9,0)</f>
        <v>0.9</v>
      </c>
      <c r="F406" s="102">
        <f>TRUNC((E406*D406),2)</f>
        <v>108.9</v>
      </c>
      <c r="G406" s="146">
        <f>BDI_Materiais!$H$27</f>
        <v>0.2026</v>
      </c>
      <c r="H406" s="102">
        <f>ROUND((E406*(1+G406)*D406),4)</f>
        <v>130.9631</v>
      </c>
      <c r="I406" s="147">
        <f>H406/CAPA!$D$36</f>
        <v>2.4959459705286959E-5</v>
      </c>
      <c r="J406" s="147">
        <f t="shared" si="6"/>
        <v>0.99890517826299474</v>
      </c>
      <c r="K406" s="348"/>
    </row>
    <row r="407" spans="1:11" ht="30" x14ac:dyDescent="0.25">
      <c r="A407" s="347">
        <v>96989</v>
      </c>
      <c r="B407" s="99" t="s">
        <v>620</v>
      </c>
      <c r="C407" s="100" t="s">
        <v>8</v>
      </c>
      <c r="D407" s="145">
        <v>1</v>
      </c>
      <c r="E407" s="102">
        <f>VLOOKUP(A407,'COMP ANL'!A:I,9,0)</f>
        <v>108.22</v>
      </c>
      <c r="F407" s="102">
        <f>TRUNC((E407*D407),2)</f>
        <v>108.22</v>
      </c>
      <c r="G407" s="146">
        <f>BDI_Materiais!$H$27</f>
        <v>0.2026</v>
      </c>
      <c r="H407" s="102">
        <f>ROUND((E407*(1+G407)*D407),4)</f>
        <v>130.1454</v>
      </c>
      <c r="I407" s="147">
        <f>H407/CAPA!$D$36</f>
        <v>2.4803619241820432E-5</v>
      </c>
      <c r="J407" s="147">
        <f t="shared" si="6"/>
        <v>0.99892998188223658</v>
      </c>
      <c r="K407" s="348"/>
    </row>
    <row r="408" spans="1:11" ht="60" x14ac:dyDescent="0.25">
      <c r="A408" s="98" t="s">
        <v>14572</v>
      </c>
      <c r="B408" s="99" t="s">
        <v>16365</v>
      </c>
      <c r="C408" s="100" t="s">
        <v>8</v>
      </c>
      <c r="D408" s="145">
        <v>2</v>
      </c>
      <c r="E408" s="102">
        <f>VLOOKUP(A408,'COMP ANL'!A:I,9,0)</f>
        <v>52.94</v>
      </c>
      <c r="F408" s="102">
        <f>TRUNC((E408*D408),2)</f>
        <v>105.88</v>
      </c>
      <c r="G408" s="146">
        <f>BDI_Materiais!$H$27</f>
        <v>0.2026</v>
      </c>
      <c r="H408" s="102">
        <f>ROUND((E408*(1+G408)*D408),4)</f>
        <v>127.3313</v>
      </c>
      <c r="I408" s="147">
        <f>H408/CAPA!$D$36</f>
        <v>2.4267297059796276E-5</v>
      </c>
      <c r="J408" s="147">
        <f t="shared" si="6"/>
        <v>0.99895424917929643</v>
      </c>
      <c r="K408" s="348"/>
    </row>
    <row r="409" spans="1:11" ht="30" x14ac:dyDescent="0.25">
      <c r="A409" s="103" t="s">
        <v>330</v>
      </c>
      <c r="B409" s="104" t="s">
        <v>15781</v>
      </c>
      <c r="C409" s="105" t="s">
        <v>8</v>
      </c>
      <c r="D409" s="148">
        <v>4</v>
      </c>
      <c r="E409" s="102">
        <f>VLOOKUP(A409,'COMP ANL'!A:I,9,0)</f>
        <v>26.45</v>
      </c>
      <c r="F409" s="102">
        <f>TRUNC((E409*D409),2)</f>
        <v>105.8</v>
      </c>
      <c r="G409" s="146">
        <f>BDI_Materiais!$H$27</f>
        <v>0.2026</v>
      </c>
      <c r="H409" s="102">
        <f>ROUND((E409*(1+G409)*D409),4)</f>
        <v>127.2351</v>
      </c>
      <c r="I409" s="147">
        <f>H409/CAPA!$D$36</f>
        <v>2.4248962887623742E-5</v>
      </c>
      <c r="J409" s="147">
        <f t="shared" si="6"/>
        <v>0.99897849814218409</v>
      </c>
      <c r="K409" s="348"/>
    </row>
    <row r="410" spans="1:11" x14ac:dyDescent="0.25">
      <c r="A410" s="349">
        <v>95249</v>
      </c>
      <c r="B410" s="104" t="s">
        <v>710</v>
      </c>
      <c r="C410" s="105" t="s">
        <v>8</v>
      </c>
      <c r="D410" s="148">
        <v>2</v>
      </c>
      <c r="E410" s="102">
        <f>VLOOKUP(A410,'COMP ANL'!A:I,9,0)</f>
        <v>51.7</v>
      </c>
      <c r="F410" s="102">
        <f>TRUNC((E410*D410),2)</f>
        <v>103.4</v>
      </c>
      <c r="G410" s="146">
        <f>BDI_Materiais!$H$27</f>
        <v>0.2026</v>
      </c>
      <c r="H410" s="102">
        <f>ROUND((E410*(1+G410)*D410),4)</f>
        <v>124.3488</v>
      </c>
      <c r="I410" s="147">
        <f>H410/CAPA!$D$36</f>
        <v>2.3698880547274668E-5</v>
      </c>
      <c r="J410" s="147">
        <f t="shared" si="6"/>
        <v>0.99900219702273141</v>
      </c>
      <c r="K410" s="348"/>
    </row>
    <row r="411" spans="1:11" ht="30" x14ac:dyDescent="0.25">
      <c r="A411" s="349">
        <v>92692</v>
      </c>
      <c r="B411" s="104" t="s">
        <v>16405</v>
      </c>
      <c r="C411" s="105" t="s">
        <v>8</v>
      </c>
      <c r="D411" s="148">
        <v>8</v>
      </c>
      <c r="E411" s="102">
        <f>VLOOKUP(A411,'COMP ANL'!A:I,9,0)</f>
        <v>12.809999999999999</v>
      </c>
      <c r="F411" s="102">
        <f>TRUNC((E411*D411),2)</f>
        <v>102.48</v>
      </c>
      <c r="G411" s="146">
        <f>BDI_Materiais!$H$27</f>
        <v>0.2026</v>
      </c>
      <c r="H411" s="102">
        <f>ROUND((E411*(1+G411)*D411),4)</f>
        <v>123.2424</v>
      </c>
      <c r="I411" s="147">
        <f>H411/CAPA!$D$36</f>
        <v>2.3488018508899514E-5</v>
      </c>
      <c r="J411" s="147">
        <f t="shared" si="6"/>
        <v>0.99902568504124034</v>
      </c>
      <c r="K411" s="348"/>
    </row>
    <row r="412" spans="1:11" ht="30" x14ac:dyDescent="0.25">
      <c r="A412" s="349" t="s">
        <v>13255</v>
      </c>
      <c r="B412" s="104" t="s">
        <v>16275</v>
      </c>
      <c r="C412" s="105" t="s">
        <v>8</v>
      </c>
      <c r="D412" s="148">
        <v>38</v>
      </c>
      <c r="E412" s="102">
        <f>VLOOKUP(A412,'COMP ANL'!A:I,9,0)</f>
        <v>2.6799999999999997</v>
      </c>
      <c r="F412" s="102">
        <f>TRUNC((E412*D412),2)</f>
        <v>101.84</v>
      </c>
      <c r="G412" s="146">
        <f>BDI_Materiais!$H$27</f>
        <v>0.2026</v>
      </c>
      <c r="H412" s="102">
        <f>ROUND((E412*(1+G412)*D412),4)</f>
        <v>122.47280000000001</v>
      </c>
      <c r="I412" s="147">
        <f>H412/CAPA!$D$36</f>
        <v>2.3341345131519252E-5</v>
      </c>
      <c r="J412" s="147">
        <f t="shared" si="6"/>
        <v>0.99904902638637183</v>
      </c>
      <c r="K412" s="348"/>
    </row>
    <row r="413" spans="1:11" ht="45" x14ac:dyDescent="0.25">
      <c r="A413" s="349" t="s">
        <v>14578</v>
      </c>
      <c r="B413" s="104" t="s">
        <v>16515</v>
      </c>
      <c r="C413" s="105" t="s">
        <v>8</v>
      </c>
      <c r="D413" s="148">
        <v>10</v>
      </c>
      <c r="E413" s="102">
        <f>VLOOKUP(A413,'COMP ANL'!A:I,9,0)</f>
        <v>10.07</v>
      </c>
      <c r="F413" s="102">
        <f>TRUNC((E413*D413),2)</f>
        <v>100.7</v>
      </c>
      <c r="G413" s="146">
        <f>BDI_Materiais!$H$27</f>
        <v>0.2026</v>
      </c>
      <c r="H413" s="102">
        <f>ROUND((E413*(1+G413)*D413),4)</f>
        <v>121.1018</v>
      </c>
      <c r="I413" s="147">
        <f>H413/CAPA!$D$36</f>
        <v>2.3080054590474115E-5</v>
      </c>
      <c r="J413" s="147">
        <f t="shared" si="6"/>
        <v>0.99907210644096234</v>
      </c>
      <c r="K413" s="348"/>
    </row>
    <row r="414" spans="1:11" ht="60" x14ac:dyDescent="0.25">
      <c r="A414" s="349" t="s">
        <v>652</v>
      </c>
      <c r="B414" s="104" t="s">
        <v>16354</v>
      </c>
      <c r="C414" s="105" t="s">
        <v>8</v>
      </c>
      <c r="D414" s="148">
        <v>22</v>
      </c>
      <c r="E414" s="102">
        <f>VLOOKUP(A414,'COMP ANL'!A:I,9,0)</f>
        <v>4.5199999999999996</v>
      </c>
      <c r="F414" s="102">
        <f>TRUNC((E414*D414),2)</f>
        <v>99.44</v>
      </c>
      <c r="G414" s="146">
        <f>BDI_Materiais!$H$27</f>
        <v>0.2026</v>
      </c>
      <c r="H414" s="102">
        <f>ROUND((E414*(1+G414)*D414),4)</f>
        <v>119.5865</v>
      </c>
      <c r="I414" s="147">
        <f>H414/CAPA!$D$36</f>
        <v>2.2791262791170178E-5</v>
      </c>
      <c r="J414" s="147">
        <f t="shared" si="6"/>
        <v>0.99909489770375348</v>
      </c>
      <c r="K414" s="348"/>
    </row>
    <row r="415" spans="1:11" x14ac:dyDescent="0.25">
      <c r="A415" s="103">
        <v>89523</v>
      </c>
      <c r="B415" s="104" t="s">
        <v>428</v>
      </c>
      <c r="C415" s="105" t="s">
        <v>8</v>
      </c>
      <c r="D415" s="148">
        <v>1</v>
      </c>
      <c r="E415" s="102">
        <f>VLOOKUP(A415,'COMP ANL'!A:I,9,0)</f>
        <v>99.030000000000015</v>
      </c>
      <c r="F415" s="102">
        <f>TRUNC((E415*D415),2)</f>
        <v>99.03</v>
      </c>
      <c r="G415" s="146">
        <f>BDI_Materiais!$H$27</f>
        <v>0.2026</v>
      </c>
      <c r="H415" s="102">
        <f>ROUND((E415*(1+G415)*D415),4)</f>
        <v>119.09350000000001</v>
      </c>
      <c r="I415" s="147">
        <f>H415/CAPA!$D$36</f>
        <v>2.2697304923383709E-5</v>
      </c>
      <c r="J415" s="147">
        <f t="shared" si="6"/>
        <v>0.99911759500867692</v>
      </c>
      <c r="K415" s="348"/>
    </row>
    <row r="416" spans="1:11" x14ac:dyDescent="0.25">
      <c r="A416" s="349" t="s">
        <v>409</v>
      </c>
      <c r="B416" s="104" t="s">
        <v>15884</v>
      </c>
      <c r="C416" s="105" t="s">
        <v>8</v>
      </c>
      <c r="D416" s="148">
        <v>4</v>
      </c>
      <c r="E416" s="102">
        <f>VLOOKUP(A416,'COMP ANL'!A:I,9,0)</f>
        <v>24.33</v>
      </c>
      <c r="F416" s="102">
        <f>TRUNC((E416*D416),2)</f>
        <v>97.32</v>
      </c>
      <c r="G416" s="146">
        <f>BDI_Materiais!$H$27</f>
        <v>0.2026</v>
      </c>
      <c r="H416" s="102">
        <f>ROUND((E416*(1+G416)*D416),4)</f>
        <v>117.03700000000001</v>
      </c>
      <c r="I416" s="147">
        <f>H416/CAPA!$D$36</f>
        <v>2.2305369111816003E-5</v>
      </c>
      <c r="J416" s="147">
        <f t="shared" si="6"/>
        <v>0.99913990037778877</v>
      </c>
      <c r="K416" s="348"/>
    </row>
    <row r="417" spans="1:11" ht="45" x14ac:dyDescent="0.25">
      <c r="A417" s="103">
        <v>95796</v>
      </c>
      <c r="B417" s="104" t="s">
        <v>586</v>
      </c>
      <c r="C417" s="105" t="s">
        <v>8</v>
      </c>
      <c r="D417" s="148">
        <v>3</v>
      </c>
      <c r="E417" s="102">
        <f>VLOOKUP(A417,'COMP ANL'!A:I,9,0)</f>
        <v>31.9</v>
      </c>
      <c r="F417" s="102">
        <f>TRUNC((E417*D417),2)</f>
        <v>95.7</v>
      </c>
      <c r="G417" s="146">
        <f>BDI_Materiais!$H$27</f>
        <v>0.2026</v>
      </c>
      <c r="H417" s="102">
        <f>ROUND((E417*(1+G417)*D417),4)</f>
        <v>115.08880000000001</v>
      </c>
      <c r="I417" s="147">
        <f>H417/CAPA!$D$36</f>
        <v>2.1934073537735668E-5</v>
      </c>
      <c r="J417" s="147">
        <f t="shared" si="6"/>
        <v>0.99916183445132656</v>
      </c>
      <c r="K417" s="348"/>
    </row>
    <row r="418" spans="1:11" x14ac:dyDescent="0.25">
      <c r="A418" s="357">
        <v>92369</v>
      </c>
      <c r="B418" s="357" t="s">
        <v>16476</v>
      </c>
      <c r="C418" s="357" t="s">
        <v>8</v>
      </c>
      <c r="D418" s="357">
        <v>3</v>
      </c>
      <c r="E418" s="102">
        <f>VLOOKUP(A418,'COMP ANL'!A:I,9,0)</f>
        <v>31.83</v>
      </c>
      <c r="F418" s="102">
        <f>TRUNC((E418*D418),2)</f>
        <v>95.49</v>
      </c>
      <c r="G418" s="146">
        <f>BDI_Materiais!$H$27</f>
        <v>0.2026</v>
      </c>
      <c r="H418" s="102">
        <f>ROUND((E418*(1+G418)*D418),4)</f>
        <v>114.83629999999999</v>
      </c>
      <c r="I418" s="147">
        <f>H418/CAPA!$D$36</f>
        <v>2.1885951100380526E-5</v>
      </c>
      <c r="J418" s="147">
        <f t="shared" si="6"/>
        <v>0.99918372040242698</v>
      </c>
      <c r="K418" s="348"/>
    </row>
    <row r="419" spans="1:11" ht="30" x14ac:dyDescent="0.25">
      <c r="A419" s="349">
        <v>91953</v>
      </c>
      <c r="B419" s="104" t="s">
        <v>612</v>
      </c>
      <c r="C419" s="105" t="s">
        <v>8</v>
      </c>
      <c r="D419" s="148">
        <v>4</v>
      </c>
      <c r="E419" s="102">
        <f>VLOOKUP(A419,'COMP ANL'!A:I,9,0)</f>
        <v>23.54</v>
      </c>
      <c r="F419" s="102">
        <f>TRUNC((E419*D419),2)</f>
        <v>94.16</v>
      </c>
      <c r="G419" s="146">
        <f>BDI_Materiais!$H$27</f>
        <v>0.2026</v>
      </c>
      <c r="H419" s="102">
        <f>ROUND((E419*(1+G419)*D419),4)</f>
        <v>113.2368</v>
      </c>
      <c r="I419" s="147">
        <f>H419/CAPA!$D$36</f>
        <v>2.1581112135827868E-5</v>
      </c>
      <c r="J419" s="147">
        <f t="shared" si="6"/>
        <v>0.99920530151456277</v>
      </c>
      <c r="K419" s="348"/>
    </row>
    <row r="420" spans="1:11" ht="45" x14ac:dyDescent="0.25">
      <c r="A420" s="349">
        <v>92373</v>
      </c>
      <c r="B420" s="104" t="s">
        <v>16478</v>
      </c>
      <c r="C420" s="105" t="s">
        <v>8</v>
      </c>
      <c r="D420" s="148">
        <v>2</v>
      </c>
      <c r="E420" s="102">
        <f>VLOOKUP(A420,'COMP ANL'!A:I,9,0)</f>
        <v>46.459999999999994</v>
      </c>
      <c r="F420" s="102">
        <f>TRUNC((E420*D420),2)</f>
        <v>92.92</v>
      </c>
      <c r="G420" s="146">
        <f>BDI_Materiais!$H$27</f>
        <v>0.2026</v>
      </c>
      <c r="H420" s="102">
        <f>ROUND((E420*(1+G420)*D420),4)</f>
        <v>111.7456</v>
      </c>
      <c r="I420" s="147">
        <f>H420/CAPA!$D$36</f>
        <v>2.1296913408762578E-5</v>
      </c>
      <c r="J420" s="147">
        <f t="shared" si="6"/>
        <v>0.99922659842797157</v>
      </c>
      <c r="K420" s="348"/>
    </row>
    <row r="421" spans="1:11" ht="45" x14ac:dyDescent="0.25">
      <c r="A421" s="349">
        <v>92382</v>
      </c>
      <c r="B421" s="104" t="s">
        <v>16489</v>
      </c>
      <c r="C421" s="105" t="s">
        <v>8</v>
      </c>
      <c r="D421" s="148">
        <v>2</v>
      </c>
      <c r="E421" s="102">
        <f>VLOOKUP(A421,'COMP ANL'!A:I,9,0)</f>
        <v>45.900000000000006</v>
      </c>
      <c r="F421" s="102">
        <f>TRUNC((E421*D421),2)</f>
        <v>91.8</v>
      </c>
      <c r="G421" s="146">
        <f>BDI_Materiais!$H$27</f>
        <v>0.2026</v>
      </c>
      <c r="H421" s="102">
        <f>ROUND((E421*(1+G421)*D421),4)</f>
        <v>110.39870000000001</v>
      </c>
      <c r="I421" s="147">
        <f>H421/CAPA!$D$36</f>
        <v>2.1040215939956094E-5</v>
      </c>
      <c r="J421" s="147">
        <f t="shared" si="6"/>
        <v>0.99924763864391153</v>
      </c>
      <c r="K421" s="348"/>
    </row>
    <row r="422" spans="1:11" ht="45" x14ac:dyDescent="0.25">
      <c r="A422" s="103">
        <v>89626</v>
      </c>
      <c r="B422" s="104" t="s">
        <v>3714</v>
      </c>
      <c r="C422" s="105" t="s">
        <v>8</v>
      </c>
      <c r="D422" s="148">
        <v>3</v>
      </c>
      <c r="E422" s="102">
        <f>VLOOKUP(A422,'COMP ANL'!A:I,9,0)</f>
        <v>29.57</v>
      </c>
      <c r="F422" s="102">
        <f>TRUNC((E422*D422),2)</f>
        <v>88.71</v>
      </c>
      <c r="G422" s="146">
        <f>BDI_Materiais!$H$27</f>
        <v>0.2026</v>
      </c>
      <c r="H422" s="102">
        <f>ROUND((E422*(1+G422)*D422),4)</f>
        <v>106.68259999999999</v>
      </c>
      <c r="I422" s="147">
        <f>H422/CAPA!$D$36</f>
        <v>2.0331987070825648E-5</v>
      </c>
      <c r="J422" s="147">
        <f t="shared" si="6"/>
        <v>0.99926797063098238</v>
      </c>
      <c r="K422" s="348"/>
    </row>
    <row r="423" spans="1:11" ht="45" x14ac:dyDescent="0.25">
      <c r="A423" s="103">
        <v>92905</v>
      </c>
      <c r="B423" s="104" t="s">
        <v>16410</v>
      </c>
      <c r="C423" s="105" t="s">
        <v>8</v>
      </c>
      <c r="D423" s="148">
        <v>2</v>
      </c>
      <c r="E423" s="102">
        <f>VLOOKUP(A423,'COMP ANL'!A:I,9,0)</f>
        <v>43.68</v>
      </c>
      <c r="F423" s="102">
        <f>TRUNC((E423*D423),2)</f>
        <v>87.36</v>
      </c>
      <c r="G423" s="146">
        <f>BDI_Materiais!$H$27</f>
        <v>0.2026</v>
      </c>
      <c r="H423" s="102">
        <f>ROUND((E423*(1+G423)*D423),4)</f>
        <v>105.0591</v>
      </c>
      <c r="I423" s="147">
        <f>H423/CAPA!$D$36</f>
        <v>2.0022574092425371E-5</v>
      </c>
      <c r="J423" s="147">
        <f t="shared" si="6"/>
        <v>0.99928799320507478</v>
      </c>
      <c r="K423" s="348"/>
    </row>
    <row r="424" spans="1:11" ht="30" x14ac:dyDescent="0.25">
      <c r="A424" s="349" t="s">
        <v>11987</v>
      </c>
      <c r="B424" s="104" t="s">
        <v>15855</v>
      </c>
      <c r="C424" s="105" t="s">
        <v>8</v>
      </c>
      <c r="D424" s="148">
        <v>10</v>
      </c>
      <c r="E424" s="102">
        <f>VLOOKUP(A424,'COMP ANL'!A:I,9,0)</f>
        <v>8.59</v>
      </c>
      <c r="F424" s="102">
        <f>TRUNC((E424*D424),2)</f>
        <v>85.9</v>
      </c>
      <c r="G424" s="146">
        <f>BDI_Materiais!$H$27</f>
        <v>0.2026</v>
      </c>
      <c r="H424" s="102">
        <f>ROUND((E424*(1+G424)*D424),4)</f>
        <v>103.30329999999999</v>
      </c>
      <c r="I424" s="147">
        <f>H424/CAPA!$D$36</f>
        <v>1.9687946862690105E-5</v>
      </c>
      <c r="J424" s="147">
        <f t="shared" si="6"/>
        <v>0.99930768115193747</v>
      </c>
      <c r="K424" s="348"/>
    </row>
    <row r="425" spans="1:11" ht="60" x14ac:dyDescent="0.25">
      <c r="A425" s="349" t="s">
        <v>404</v>
      </c>
      <c r="B425" s="104" t="s">
        <v>15882</v>
      </c>
      <c r="C425" s="105" t="s">
        <v>8</v>
      </c>
      <c r="D425" s="148">
        <v>7</v>
      </c>
      <c r="E425" s="102">
        <f>VLOOKUP(A425,'COMP ANL'!A:I,9,0)</f>
        <v>12.02</v>
      </c>
      <c r="F425" s="102">
        <f>TRUNC((E425*D425),2)</f>
        <v>84.14</v>
      </c>
      <c r="G425" s="146">
        <f>BDI_Materiais!$H$27</f>
        <v>0.2026</v>
      </c>
      <c r="H425" s="102">
        <f>ROUND((E425*(1+G425)*D425),4)</f>
        <v>101.18680000000001</v>
      </c>
      <c r="I425" s="147">
        <f>H425/CAPA!$D$36</f>
        <v>1.9284576016503355E-5</v>
      </c>
      <c r="J425" s="147">
        <f t="shared" si="6"/>
        <v>0.99932696572795399</v>
      </c>
      <c r="K425" s="348"/>
    </row>
    <row r="426" spans="1:11" x14ac:dyDescent="0.25">
      <c r="A426" s="103" t="s">
        <v>464</v>
      </c>
      <c r="B426" s="104" t="s">
        <v>15913</v>
      </c>
      <c r="C426" s="105" t="s">
        <v>8</v>
      </c>
      <c r="D426" s="148">
        <v>6</v>
      </c>
      <c r="E426" s="102">
        <f>VLOOKUP(A426,'COMP ANL'!A:I,9,0)</f>
        <v>13.97</v>
      </c>
      <c r="F426" s="102">
        <f>TRUNC((E426*D426),2)</f>
        <v>83.82</v>
      </c>
      <c r="G426" s="146">
        <f>BDI_Materiais!$H$27</f>
        <v>0.2026</v>
      </c>
      <c r="H426" s="102">
        <f>ROUND((E426*(1+G426)*D426),4)</f>
        <v>100.8019</v>
      </c>
      <c r="I426" s="147">
        <f>H426/CAPA!$D$36</f>
        <v>1.9211220269422195E-5</v>
      </c>
      <c r="J426" s="147">
        <f t="shared" si="6"/>
        <v>0.99934617694822336</v>
      </c>
      <c r="K426" s="348"/>
    </row>
    <row r="427" spans="1:11" x14ac:dyDescent="0.25">
      <c r="A427" s="349">
        <v>89629</v>
      </c>
      <c r="B427" s="104" t="s">
        <v>3715</v>
      </c>
      <c r="C427" s="105" t="s">
        <v>8</v>
      </c>
      <c r="D427" s="148">
        <v>1</v>
      </c>
      <c r="E427" s="102">
        <f>VLOOKUP(A427,'COMP ANL'!A:I,9,0)</f>
        <v>83.62</v>
      </c>
      <c r="F427" s="102">
        <f>TRUNC((E427*D427),2)</f>
        <v>83.62</v>
      </c>
      <c r="G427" s="146">
        <f>BDI_Materiais!$H$27</f>
        <v>0.2026</v>
      </c>
      <c r="H427" s="102">
        <f>ROUND((E427*(1+G427)*D427),4)</f>
        <v>100.56140000000001</v>
      </c>
      <c r="I427" s="147">
        <f>H427/CAPA!$D$36</f>
        <v>1.9165384838990865E-5</v>
      </c>
      <c r="J427" s="147">
        <f t="shared" si="6"/>
        <v>0.9993653423330624</v>
      </c>
      <c r="K427" s="348"/>
    </row>
    <row r="428" spans="1:11" ht="45" x14ac:dyDescent="0.25">
      <c r="A428" s="349">
        <v>92377</v>
      </c>
      <c r="B428" s="104" t="s">
        <v>16448</v>
      </c>
      <c r="C428" s="105" t="s">
        <v>8</v>
      </c>
      <c r="D428" s="148">
        <v>1</v>
      </c>
      <c r="E428" s="102">
        <f>VLOOKUP(A428,'COMP ANL'!A:I,9,0)</f>
        <v>83.23</v>
      </c>
      <c r="F428" s="102">
        <f>TRUNC((E428*D428),2)</f>
        <v>83.23</v>
      </c>
      <c r="G428" s="146">
        <f>BDI_Materiais!$H$27</f>
        <v>0.2026</v>
      </c>
      <c r="H428" s="102">
        <f>ROUND((E428*(1+G428)*D428),4)</f>
        <v>100.0924</v>
      </c>
      <c r="I428" s="147">
        <f>H428/CAPA!$D$36</f>
        <v>1.9076000985052007E-5</v>
      </c>
      <c r="J428" s="147">
        <f t="shared" si="6"/>
        <v>0.99938441833404745</v>
      </c>
      <c r="K428" s="348"/>
    </row>
    <row r="429" spans="1:11" x14ac:dyDescent="0.25">
      <c r="A429" s="349" t="s">
        <v>12015</v>
      </c>
      <c r="B429" s="104" t="s">
        <v>15896</v>
      </c>
      <c r="C429" s="105" t="s">
        <v>8</v>
      </c>
      <c r="D429" s="148">
        <v>1</v>
      </c>
      <c r="E429" s="102">
        <f>VLOOKUP(A429,'COMP ANL'!A:I,9,0)</f>
        <v>81.66</v>
      </c>
      <c r="F429" s="102">
        <f>TRUNC((E429*D429),2)</f>
        <v>81.66</v>
      </c>
      <c r="G429" s="146">
        <f>BDI_Materiais!$H$27</f>
        <v>0.2026</v>
      </c>
      <c r="H429" s="102">
        <f>ROUND((E429*(1+G429)*D429),4)</f>
        <v>98.204300000000003</v>
      </c>
      <c r="I429" s="147">
        <f>H429/CAPA!$D$36</f>
        <v>1.8716159503981751E-5</v>
      </c>
      <c r="J429" s="147">
        <f t="shared" si="6"/>
        <v>0.99940313449355145</v>
      </c>
      <c r="K429" s="348"/>
    </row>
    <row r="430" spans="1:11" ht="30" x14ac:dyDescent="0.25">
      <c r="A430" s="349">
        <v>92365</v>
      </c>
      <c r="B430" s="104" t="s">
        <v>16460</v>
      </c>
      <c r="C430" s="105" t="s">
        <v>51</v>
      </c>
      <c r="D430" s="148">
        <v>1</v>
      </c>
      <c r="E430" s="102">
        <f>VLOOKUP(A430,'COMP ANL'!A:I,9,0)</f>
        <v>81.47999999999999</v>
      </c>
      <c r="F430" s="102">
        <f>TRUNC((E430*D430),2)</f>
        <v>81.48</v>
      </c>
      <c r="G430" s="146">
        <f>BDI_Materiais!$H$27</f>
        <v>0.2026</v>
      </c>
      <c r="H430" s="102">
        <f>ROUND((E430*(1+G430)*D430),4)</f>
        <v>97.987799999999993</v>
      </c>
      <c r="I430" s="147">
        <f>H430/CAPA!$D$36</f>
        <v>1.8674898087398033E-5</v>
      </c>
      <c r="J430" s="147">
        <f t="shared" si="6"/>
        <v>0.99942180939163883</v>
      </c>
      <c r="K430" s="348"/>
    </row>
    <row r="431" spans="1:11" ht="60" x14ac:dyDescent="0.25">
      <c r="A431" s="349" t="s">
        <v>525</v>
      </c>
      <c r="B431" s="104" t="s">
        <v>16086</v>
      </c>
      <c r="C431" s="105" t="s">
        <v>8</v>
      </c>
      <c r="D431" s="148">
        <v>4</v>
      </c>
      <c r="E431" s="102">
        <f>VLOOKUP(A431,'COMP ANL'!A:I,9,0)</f>
        <v>20.25</v>
      </c>
      <c r="F431" s="102">
        <f>TRUNC((E431*D431),2)</f>
        <v>81</v>
      </c>
      <c r="G431" s="146">
        <f>BDI_Materiais!$H$27</f>
        <v>0.2026</v>
      </c>
      <c r="H431" s="102">
        <f>ROUND((E431*(1+G431)*D431),4)</f>
        <v>97.410600000000002</v>
      </c>
      <c r="I431" s="147">
        <f>H431/CAPA!$D$36</f>
        <v>1.8564893054362839E-5</v>
      </c>
      <c r="J431" s="147">
        <f t="shared" si="6"/>
        <v>0.99944037428469323</v>
      </c>
      <c r="K431" s="348"/>
    </row>
    <row r="432" spans="1:11" x14ac:dyDescent="0.25">
      <c r="A432" s="98">
        <v>92371</v>
      </c>
      <c r="B432" s="99" t="s">
        <v>16477</v>
      </c>
      <c r="C432" s="100" t="s">
        <v>8</v>
      </c>
      <c r="D432" s="145">
        <v>2</v>
      </c>
      <c r="E432" s="102">
        <f>VLOOKUP(A432,'COMP ANL'!A:I,9,0)</f>
        <v>38.96</v>
      </c>
      <c r="F432" s="102">
        <f>TRUNC((E432*D432),2)</f>
        <v>77.92</v>
      </c>
      <c r="G432" s="146">
        <f>BDI_Materiais!$H$27</f>
        <v>0.2026</v>
      </c>
      <c r="H432" s="102">
        <f>ROUND((E432*(1+G432)*D432),4)</f>
        <v>93.706599999999995</v>
      </c>
      <c r="I432" s="147">
        <f>H432/CAPA!$D$36</f>
        <v>1.7858970250547237E-5</v>
      </c>
      <c r="J432" s="147">
        <f t="shared" si="6"/>
        <v>0.99945823325494376</v>
      </c>
      <c r="K432" s="348"/>
    </row>
    <row r="433" spans="1:11" ht="45" x14ac:dyDescent="0.25">
      <c r="A433" s="103" t="s">
        <v>14563</v>
      </c>
      <c r="B433" s="104" t="s">
        <v>15678</v>
      </c>
      <c r="C433" s="105" t="s">
        <v>4</v>
      </c>
      <c r="D433" s="148">
        <v>0.81</v>
      </c>
      <c r="E433" s="102">
        <f>VLOOKUP(A433,'COMP ANL'!A:I,9,0)</f>
        <v>95.77000000000001</v>
      </c>
      <c r="F433" s="102">
        <f>TRUNC((E433*D433),2)</f>
        <v>77.569999999999993</v>
      </c>
      <c r="G433" s="146">
        <f>BDI_Materiais!$H$27</f>
        <v>0.2026</v>
      </c>
      <c r="H433" s="102">
        <f>ROUND((E433*(1+G433)*D433),4)</f>
        <v>93.290099999999995</v>
      </c>
      <c r="I433" s="147">
        <f>H433/CAPA!$D$36</f>
        <v>1.7779592051900046E-5</v>
      </c>
      <c r="J433" s="147">
        <f t="shared" si="6"/>
        <v>0.99947601284699561</v>
      </c>
      <c r="K433" s="348"/>
    </row>
    <row r="434" spans="1:11" ht="45" x14ac:dyDescent="0.25">
      <c r="A434" s="103">
        <v>92893</v>
      </c>
      <c r="B434" s="104" t="s">
        <v>16484</v>
      </c>
      <c r="C434" s="105" t="s">
        <v>8</v>
      </c>
      <c r="D434" s="148">
        <v>1</v>
      </c>
      <c r="E434" s="102">
        <f>VLOOKUP(A434,'COMP ANL'!A:I,9,0)</f>
        <v>76.3</v>
      </c>
      <c r="F434" s="102">
        <f>TRUNC((E434*D434),2)</f>
        <v>76.3</v>
      </c>
      <c r="G434" s="146">
        <f>BDI_Materiais!$H$27</f>
        <v>0.2026</v>
      </c>
      <c r="H434" s="102">
        <f>ROUND((E434*(1+G434)*D434),4)</f>
        <v>91.758399999999995</v>
      </c>
      <c r="I434" s="147">
        <f>H434/CAPA!$D$36</f>
        <v>1.7487674676466906E-5</v>
      </c>
      <c r="J434" s="147">
        <f t="shared" si="6"/>
        <v>0.99949350052167207</v>
      </c>
      <c r="K434" s="348"/>
    </row>
    <row r="435" spans="1:11" x14ac:dyDescent="0.25">
      <c r="A435" s="349">
        <v>89737</v>
      </c>
      <c r="B435" s="104" t="s">
        <v>516</v>
      </c>
      <c r="C435" s="105" t="s">
        <v>8</v>
      </c>
      <c r="D435" s="148">
        <v>4</v>
      </c>
      <c r="E435" s="102">
        <f>VLOOKUP(A435,'COMP ANL'!A:I,9,0)</f>
        <v>17.77</v>
      </c>
      <c r="F435" s="102">
        <f>TRUNC((E435*D435),2)</f>
        <v>71.08</v>
      </c>
      <c r="G435" s="146">
        <f>BDI_Materiais!$H$27</f>
        <v>0.2026</v>
      </c>
      <c r="H435" s="102">
        <f>ROUND((E435*(1+G435)*D435),4)</f>
        <v>85.480800000000002</v>
      </c>
      <c r="I435" s="147">
        <f>H435/CAPA!$D$36</f>
        <v>1.6291265121058479E-5</v>
      </c>
      <c r="J435" s="147">
        <f t="shared" si="6"/>
        <v>0.99950979178679311</v>
      </c>
      <c r="K435" s="348"/>
    </row>
    <row r="436" spans="1:11" ht="60" x14ac:dyDescent="0.25">
      <c r="A436" s="103" t="s">
        <v>415</v>
      </c>
      <c r="B436" s="104" t="s">
        <v>15887</v>
      </c>
      <c r="C436" s="105" t="s">
        <v>8</v>
      </c>
      <c r="D436" s="148">
        <v>1</v>
      </c>
      <c r="E436" s="102">
        <f>VLOOKUP(A436,'COMP ANL'!A:I,9,0)</f>
        <v>70.31</v>
      </c>
      <c r="F436" s="102">
        <f>TRUNC((E436*D436),2)</f>
        <v>70.31</v>
      </c>
      <c r="G436" s="146">
        <f>BDI_Materiais!$H$27</f>
        <v>0.2026</v>
      </c>
      <c r="H436" s="102">
        <f>ROUND((E436*(1+G436)*D436),4)</f>
        <v>84.5548</v>
      </c>
      <c r="I436" s="147">
        <f>H436/CAPA!$D$36</f>
        <v>1.6114784420104577E-5</v>
      </c>
      <c r="J436" s="147">
        <f t="shared" si="6"/>
        <v>0.99952590657121321</v>
      </c>
      <c r="K436" s="348"/>
    </row>
    <row r="437" spans="1:11" ht="45" x14ac:dyDescent="0.25">
      <c r="A437" s="349">
        <v>95250</v>
      </c>
      <c r="B437" s="104" t="s">
        <v>16502</v>
      </c>
      <c r="C437" s="105" t="s">
        <v>8</v>
      </c>
      <c r="D437" s="148">
        <v>1</v>
      </c>
      <c r="E437" s="102">
        <f>VLOOKUP(A437,'COMP ANL'!A:I,9,0)</f>
        <v>69.790000000000006</v>
      </c>
      <c r="F437" s="102">
        <f>TRUNC((E437*D437),2)</f>
        <v>69.790000000000006</v>
      </c>
      <c r="G437" s="146">
        <f>BDI_Materiais!$H$27</f>
        <v>0.2026</v>
      </c>
      <c r="H437" s="102">
        <f>ROUND((E437*(1+G437)*D437),4)</f>
        <v>83.929500000000004</v>
      </c>
      <c r="I437" s="147">
        <f>H437/CAPA!$D$36</f>
        <v>1.5995612300983118E-5</v>
      </c>
      <c r="J437" s="147">
        <f t="shared" si="6"/>
        <v>0.99954190218351424</v>
      </c>
      <c r="K437" s="348"/>
    </row>
    <row r="438" spans="1:11" ht="45" x14ac:dyDescent="0.25">
      <c r="A438" s="103" t="s">
        <v>11727</v>
      </c>
      <c r="B438" s="104" t="s">
        <v>16333</v>
      </c>
      <c r="C438" s="105" t="s">
        <v>8</v>
      </c>
      <c r="D438" s="148">
        <v>1</v>
      </c>
      <c r="E438" s="102">
        <f>VLOOKUP(A438,'COMP ANL'!A:I,9,0)</f>
        <v>68.38</v>
      </c>
      <c r="F438" s="102">
        <f>TRUNC((E438*D438),2)</f>
        <v>68.38</v>
      </c>
      <c r="G438" s="146">
        <f>BDI_Materiais!$H$27</f>
        <v>0.2026</v>
      </c>
      <c r="H438" s="102">
        <f>ROUND((E438*(1+G438)*D438),4)</f>
        <v>82.233800000000002</v>
      </c>
      <c r="I438" s="147">
        <f>H438/CAPA!$D$36</f>
        <v>1.5672439164257923E-5</v>
      </c>
      <c r="J438" s="147">
        <f t="shared" si="6"/>
        <v>0.99955757462267847</v>
      </c>
      <c r="K438" s="348"/>
    </row>
    <row r="439" spans="1:11" ht="45" x14ac:dyDescent="0.25">
      <c r="A439" s="349">
        <v>92386</v>
      </c>
      <c r="B439" s="104" t="s">
        <v>16490</v>
      </c>
      <c r="C439" s="105" t="s">
        <v>8</v>
      </c>
      <c r="D439" s="148">
        <v>1</v>
      </c>
      <c r="E439" s="102">
        <f>VLOOKUP(A439,'COMP ANL'!A:I,9,0)</f>
        <v>68.110000000000014</v>
      </c>
      <c r="F439" s="102">
        <f>TRUNC((E439*D439),2)</f>
        <v>68.11</v>
      </c>
      <c r="G439" s="146">
        <f>BDI_Materiais!$H$27</f>
        <v>0.2026</v>
      </c>
      <c r="H439" s="102">
        <f>ROUND((E439*(1+G439)*D439),4)</f>
        <v>81.909099999999995</v>
      </c>
      <c r="I439" s="147">
        <f>H439/CAPA!$D$36</f>
        <v>1.5610556568577868E-5</v>
      </c>
      <c r="J439" s="147">
        <f t="shared" si="6"/>
        <v>0.99957318517924709</v>
      </c>
      <c r="K439" s="348"/>
    </row>
    <row r="440" spans="1:11" x14ac:dyDescent="0.25">
      <c r="A440" s="103">
        <v>92920</v>
      </c>
      <c r="B440" s="104" t="s">
        <v>16465</v>
      </c>
      <c r="C440" s="105" t="s">
        <v>8</v>
      </c>
      <c r="D440" s="148">
        <v>2</v>
      </c>
      <c r="E440" s="102">
        <f>VLOOKUP(A440,'COMP ANL'!A:I,9,0)</f>
        <v>33.71</v>
      </c>
      <c r="F440" s="102">
        <f>TRUNC((E440*D440),2)</f>
        <v>67.42</v>
      </c>
      <c r="G440" s="146">
        <f>BDI_Materiais!$H$27</f>
        <v>0.2026</v>
      </c>
      <c r="H440" s="102">
        <f>ROUND((E440*(1+G440)*D440),4)</f>
        <v>81.079300000000003</v>
      </c>
      <c r="I440" s="147">
        <f>H440/CAPA!$D$36</f>
        <v>1.54524100397965E-5</v>
      </c>
      <c r="J440" s="147">
        <f t="shared" si="6"/>
        <v>0.99958863758928684</v>
      </c>
      <c r="K440" s="348"/>
    </row>
    <row r="441" spans="1:11" x14ac:dyDescent="0.25">
      <c r="A441" s="349" t="s">
        <v>402</v>
      </c>
      <c r="B441" s="104" t="s">
        <v>15856</v>
      </c>
      <c r="C441" s="105" t="s">
        <v>8</v>
      </c>
      <c r="D441" s="148">
        <v>7</v>
      </c>
      <c r="E441" s="102">
        <f>VLOOKUP(A441,'COMP ANL'!A:I,9,0)</f>
        <v>9.11</v>
      </c>
      <c r="F441" s="102">
        <f>TRUNC((E441*D441),2)</f>
        <v>63.77</v>
      </c>
      <c r="G441" s="146">
        <f>BDI_Materiais!$H$27</f>
        <v>0.2026</v>
      </c>
      <c r="H441" s="102">
        <f>ROUND((E441*(1+G441)*D441),4)</f>
        <v>76.689800000000005</v>
      </c>
      <c r="I441" s="147">
        <f>H441/CAPA!$D$36</f>
        <v>1.4615841965458332E-5</v>
      </c>
      <c r="J441" s="147">
        <f t="shared" si="6"/>
        <v>0.99960325343125234</v>
      </c>
      <c r="K441" s="348"/>
    </row>
    <row r="442" spans="1:11" ht="30" x14ac:dyDescent="0.25">
      <c r="A442" s="103" t="s">
        <v>11985</v>
      </c>
      <c r="B442" s="104" t="s">
        <v>15854</v>
      </c>
      <c r="C442" s="105" t="s">
        <v>8</v>
      </c>
      <c r="D442" s="148">
        <v>15</v>
      </c>
      <c r="E442" s="102">
        <f>VLOOKUP(A442,'COMP ANL'!A:I,9,0)</f>
        <v>4.1000000000000005</v>
      </c>
      <c r="F442" s="102">
        <f>TRUNC((E442*D442),2)</f>
        <v>61.5</v>
      </c>
      <c r="G442" s="146">
        <f>BDI_Materiais!$H$27</f>
        <v>0.2026</v>
      </c>
      <c r="H442" s="102">
        <f>ROUND((E442*(1+G442)*D442),4)</f>
        <v>73.959900000000005</v>
      </c>
      <c r="I442" s="147">
        <f>H442/CAPA!$D$36</f>
        <v>1.4095566948682898E-5</v>
      </c>
      <c r="J442" s="147">
        <f t="shared" si="6"/>
        <v>0.99961734899820098</v>
      </c>
      <c r="K442" s="348"/>
    </row>
    <row r="443" spans="1:11" x14ac:dyDescent="0.25">
      <c r="A443" s="349" t="s">
        <v>12139</v>
      </c>
      <c r="B443" s="104" t="s">
        <v>16232</v>
      </c>
      <c r="C443" s="105" t="s">
        <v>8</v>
      </c>
      <c r="D443" s="148">
        <v>5</v>
      </c>
      <c r="E443" s="102">
        <f>VLOOKUP(A443,'COMP ANL'!A:I,9,0)</f>
        <v>11.99</v>
      </c>
      <c r="F443" s="102">
        <f>TRUNC((E443*D443),2)</f>
        <v>59.95</v>
      </c>
      <c r="G443" s="146">
        <f>BDI_Materiais!$H$27</f>
        <v>0.2026</v>
      </c>
      <c r="H443" s="102">
        <f>ROUND((E443*(1+G443)*D443),4)</f>
        <v>72.0959</v>
      </c>
      <c r="I443" s="147">
        <f>H443/CAPA!$D$36</f>
        <v>1.3740318539851288E-5</v>
      </c>
      <c r="J443" s="147">
        <f t="shared" si="6"/>
        <v>0.99963108931674083</v>
      </c>
      <c r="K443" s="348"/>
    </row>
    <row r="444" spans="1:11" ht="30" x14ac:dyDescent="0.25">
      <c r="A444" s="98">
        <v>89552</v>
      </c>
      <c r="B444" s="99" t="s">
        <v>456</v>
      </c>
      <c r="C444" s="100" t="s">
        <v>8</v>
      </c>
      <c r="D444" s="145">
        <v>3</v>
      </c>
      <c r="E444" s="102">
        <f>VLOOKUP(A444,'COMP ANL'!A:I,9,0)</f>
        <v>19.23</v>
      </c>
      <c r="F444" s="102">
        <f>TRUNC((E444*D444),2)</f>
        <v>57.69</v>
      </c>
      <c r="G444" s="146">
        <f>BDI_Materiais!$H$27</f>
        <v>0.2026</v>
      </c>
      <c r="H444" s="102">
        <f>ROUND((E444*(1+G444)*D444),4)</f>
        <v>69.378</v>
      </c>
      <c r="I444" s="147">
        <f>H444/CAPA!$D$36</f>
        <v>1.3222330529999663E-5</v>
      </c>
      <c r="J444" s="147">
        <f t="shared" si="6"/>
        <v>0.99964431164727086</v>
      </c>
      <c r="K444" s="348"/>
    </row>
    <row r="445" spans="1:11" ht="45" x14ac:dyDescent="0.25">
      <c r="A445" s="103">
        <v>89624</v>
      </c>
      <c r="B445" s="104" t="s">
        <v>3713</v>
      </c>
      <c r="C445" s="105" t="s">
        <v>8</v>
      </c>
      <c r="D445" s="148">
        <v>3</v>
      </c>
      <c r="E445" s="102">
        <f>VLOOKUP(A445,'COMP ANL'!A:I,9,0)</f>
        <v>18.62</v>
      </c>
      <c r="F445" s="102">
        <f>TRUNC((E445*D445),2)</f>
        <v>55.86</v>
      </c>
      <c r="G445" s="146">
        <f>BDI_Materiais!$H$27</f>
        <v>0.2026</v>
      </c>
      <c r="H445" s="102">
        <f>ROUND((E445*(1+G445)*D445),4)</f>
        <v>67.177199999999999</v>
      </c>
      <c r="I445" s="147">
        <f>H445/CAPA!$D$36</f>
        <v>1.2802893460173158E-5</v>
      </c>
      <c r="J445" s="147">
        <f t="shared" si="6"/>
        <v>0.99965711454073103</v>
      </c>
      <c r="K445" s="348"/>
    </row>
    <row r="446" spans="1:11" ht="45" x14ac:dyDescent="0.25">
      <c r="A446" s="349">
        <v>89363</v>
      </c>
      <c r="B446" s="104" t="s">
        <v>376</v>
      </c>
      <c r="C446" s="105" t="s">
        <v>8</v>
      </c>
      <c r="D446" s="148">
        <v>6</v>
      </c>
      <c r="E446" s="102">
        <f>VLOOKUP(A446,'COMP ANL'!A:I,9,0)</f>
        <v>9.02</v>
      </c>
      <c r="F446" s="102">
        <f>TRUNC((E446*D446),2)</f>
        <v>54.12</v>
      </c>
      <c r="G446" s="146">
        <f>BDI_Materiais!$H$27</f>
        <v>0.2026</v>
      </c>
      <c r="H446" s="102">
        <f>ROUND((E446*(1+G446)*D446),4)</f>
        <v>65.084699999999998</v>
      </c>
      <c r="I446" s="147">
        <f>H446/CAPA!$D$36</f>
        <v>1.2404096627834025E-5</v>
      </c>
      <c r="J446" s="147">
        <f t="shared" si="6"/>
        <v>0.99966951863735887</v>
      </c>
      <c r="K446" s="348"/>
    </row>
    <row r="447" spans="1:11" ht="45" x14ac:dyDescent="0.25">
      <c r="A447" s="349">
        <v>92892</v>
      </c>
      <c r="B447" s="104" t="s">
        <v>16483</v>
      </c>
      <c r="C447" s="105" t="s">
        <v>8</v>
      </c>
      <c r="D447" s="148">
        <v>1</v>
      </c>
      <c r="E447" s="102">
        <f>VLOOKUP(A447,'COMP ANL'!A:I,9,0)</f>
        <v>52.81</v>
      </c>
      <c r="F447" s="102">
        <f>TRUNC((E447*D447),2)</f>
        <v>52.81</v>
      </c>
      <c r="G447" s="146">
        <f>BDI_Materiais!$H$27</f>
        <v>0.2026</v>
      </c>
      <c r="H447" s="102">
        <f>ROUND((E447*(1+G447)*D447),4)</f>
        <v>63.509300000000003</v>
      </c>
      <c r="I447" s="147">
        <f>H447/CAPA!$D$36</f>
        <v>1.2103850735520016E-5</v>
      </c>
      <c r="J447" s="147">
        <f t="shared" si="6"/>
        <v>0.99968162248809433</v>
      </c>
      <c r="K447" s="348"/>
    </row>
    <row r="448" spans="1:11" ht="45" x14ac:dyDescent="0.25">
      <c r="A448" s="103" t="s">
        <v>14571</v>
      </c>
      <c r="B448" s="104" t="s">
        <v>16343</v>
      </c>
      <c r="C448" s="105" t="s">
        <v>8</v>
      </c>
      <c r="D448" s="148">
        <v>5</v>
      </c>
      <c r="E448" s="102">
        <f>VLOOKUP(A448,'COMP ANL'!A:I,9,0)</f>
        <v>10.39</v>
      </c>
      <c r="F448" s="102">
        <f>TRUNC((E448*D448),2)</f>
        <v>51.95</v>
      </c>
      <c r="G448" s="146">
        <f>BDI_Materiais!$H$27</f>
        <v>0.2026</v>
      </c>
      <c r="H448" s="102">
        <f>ROUND((E448*(1+G448)*D448),4)</f>
        <v>62.475099999999998</v>
      </c>
      <c r="I448" s="147">
        <f>H448/CAPA!$D$36</f>
        <v>1.1906748855469772E-5</v>
      </c>
      <c r="J448" s="147">
        <f t="shared" si="6"/>
        <v>0.99969352923694976</v>
      </c>
      <c r="K448" s="348"/>
    </row>
    <row r="449" spans="1:11" ht="30" x14ac:dyDescent="0.25">
      <c r="A449" s="349">
        <v>89391</v>
      </c>
      <c r="B449" s="104" t="s">
        <v>15851</v>
      </c>
      <c r="C449" s="105" t="s">
        <v>8</v>
      </c>
      <c r="D449" s="148">
        <v>6</v>
      </c>
      <c r="E449" s="102">
        <f>VLOOKUP(A449,'COMP ANL'!A:I,9,0)</f>
        <v>8.4699999999999989</v>
      </c>
      <c r="F449" s="102">
        <f>TRUNC((E449*D449),2)</f>
        <v>50.82</v>
      </c>
      <c r="G449" s="146">
        <f>BDI_Materiais!$H$27</f>
        <v>0.2026</v>
      </c>
      <c r="H449" s="102">
        <f>ROUND((E449*(1+G449)*D449),4)</f>
        <v>61.116100000000003</v>
      </c>
      <c r="I449" s="147">
        <f>H449/CAPA!$D$36</f>
        <v>1.1647745321348445E-5</v>
      </c>
      <c r="J449" s="147">
        <f t="shared" si="6"/>
        <v>0.99970517698227113</v>
      </c>
      <c r="K449" s="348"/>
    </row>
    <row r="450" spans="1:11" ht="45" x14ac:dyDescent="0.25">
      <c r="A450" s="347">
        <v>89572</v>
      </c>
      <c r="B450" s="99" t="s">
        <v>15903</v>
      </c>
      <c r="C450" s="100" t="s">
        <v>8</v>
      </c>
      <c r="D450" s="145">
        <v>6</v>
      </c>
      <c r="E450" s="102">
        <f>VLOOKUP(A450,'COMP ANL'!A:I,9,0)</f>
        <v>8.09</v>
      </c>
      <c r="F450" s="102">
        <f>TRUNC((E450*D450),2)</f>
        <v>48.54</v>
      </c>
      <c r="G450" s="146">
        <f>BDI_Materiais!$H$27</f>
        <v>0.2026</v>
      </c>
      <c r="H450" s="102">
        <f>ROUND((E450*(1+G450)*D450),4)</f>
        <v>58.374200000000002</v>
      </c>
      <c r="I450" s="147">
        <f>H450/CAPA!$D$36</f>
        <v>1.1125183297649202E-5</v>
      </c>
      <c r="J450" s="147">
        <f t="shared" si="6"/>
        <v>0.99971630216556873</v>
      </c>
      <c r="K450" s="348"/>
    </row>
    <row r="451" spans="1:11" x14ac:dyDescent="0.25">
      <c r="A451" s="349" t="s">
        <v>631</v>
      </c>
      <c r="B451" s="104" t="s">
        <v>16307</v>
      </c>
      <c r="C451" s="105" t="s">
        <v>8</v>
      </c>
      <c r="D451" s="148">
        <v>2</v>
      </c>
      <c r="E451" s="102">
        <f>VLOOKUP(A451,'COMP ANL'!A:I,9,0)</f>
        <v>23.65</v>
      </c>
      <c r="F451" s="102">
        <f>TRUNC((E451*D451),2)</f>
        <v>47.3</v>
      </c>
      <c r="G451" s="146">
        <f>BDI_Materiais!$H$27</f>
        <v>0.2026</v>
      </c>
      <c r="H451" s="102">
        <f>ROUND((E451*(1+G451)*D451),4)</f>
        <v>56.883000000000003</v>
      </c>
      <c r="I451" s="147">
        <f>H451/CAPA!$D$36</f>
        <v>1.0840984570583914E-5</v>
      </c>
      <c r="J451" s="147">
        <f t="shared" si="6"/>
        <v>0.99972714315013933</v>
      </c>
      <c r="K451" s="348"/>
    </row>
    <row r="452" spans="1:11" ht="45" x14ac:dyDescent="0.25">
      <c r="A452" s="349">
        <v>89746</v>
      </c>
      <c r="B452" s="104" t="s">
        <v>3807</v>
      </c>
      <c r="C452" s="105" t="s">
        <v>8</v>
      </c>
      <c r="D452" s="148">
        <v>2</v>
      </c>
      <c r="E452" s="102">
        <f>VLOOKUP(A452,'COMP ANL'!A:I,9,0)</f>
        <v>23.069999999999997</v>
      </c>
      <c r="F452" s="102">
        <f>TRUNC((E452*D452),2)</f>
        <v>46.14</v>
      </c>
      <c r="G452" s="146">
        <f>BDI_Materiais!$H$27</f>
        <v>0.2026</v>
      </c>
      <c r="H452" s="102">
        <f>ROUND((E452*(1+G452)*D452),4)</f>
        <v>55.488</v>
      </c>
      <c r="I452" s="147">
        <f>H452/CAPA!$D$36</f>
        <v>1.0575120015691159E-5</v>
      </c>
      <c r="J452" s="147">
        <f t="shared" si="6"/>
        <v>0.99973771827015501</v>
      </c>
      <c r="K452" s="348"/>
    </row>
    <row r="453" spans="1:11" ht="45" x14ac:dyDescent="0.25">
      <c r="A453" s="349">
        <v>95756</v>
      </c>
      <c r="B453" s="104" t="s">
        <v>599</v>
      </c>
      <c r="C453" s="105" t="s">
        <v>8</v>
      </c>
      <c r="D453" s="148">
        <v>3</v>
      </c>
      <c r="E453" s="102">
        <f>VLOOKUP(A453,'COMP ANL'!A:I,9,0)</f>
        <v>15.34</v>
      </c>
      <c r="F453" s="102">
        <f>TRUNC((E453*D453),2)</f>
        <v>46.02</v>
      </c>
      <c r="G453" s="146">
        <f>BDI_Materiais!$H$27</f>
        <v>0.2026</v>
      </c>
      <c r="H453" s="102">
        <f>ROUND((E453*(1+G453)*D453),4)</f>
        <v>55.343699999999998</v>
      </c>
      <c r="I453" s="147">
        <f>H453/CAPA!$D$36</f>
        <v>1.054761875743236E-5</v>
      </c>
      <c r="J453" s="147">
        <f t="shared" si="6"/>
        <v>0.99974826588891241</v>
      </c>
      <c r="K453" s="348"/>
    </row>
    <row r="454" spans="1:11" x14ac:dyDescent="0.25">
      <c r="A454" s="98">
        <v>92953</v>
      </c>
      <c r="B454" s="99" t="s">
        <v>16413</v>
      </c>
      <c r="C454" s="100" t="s">
        <v>8</v>
      </c>
      <c r="D454" s="145">
        <v>2</v>
      </c>
      <c r="E454" s="102">
        <f>VLOOKUP(A454,'COMP ANL'!A:I,9,0)</f>
        <v>21.86</v>
      </c>
      <c r="F454" s="102">
        <f>TRUNC((E454*D454),2)</f>
        <v>43.72</v>
      </c>
      <c r="G454" s="146">
        <f>BDI_Materiais!$H$27</f>
        <v>0.2026</v>
      </c>
      <c r="H454" s="102">
        <f>ROUND((E454*(1+G454)*D454),4)</f>
        <v>52.5777</v>
      </c>
      <c r="I454" s="147">
        <f>H454/CAPA!$D$36</f>
        <v>1.0020463661494468E-5</v>
      </c>
      <c r="J454" s="147">
        <f t="shared" si="6"/>
        <v>0.99975828635257391</v>
      </c>
      <c r="K454" s="348"/>
    </row>
    <row r="455" spans="1:11" ht="30" x14ac:dyDescent="0.25">
      <c r="A455" s="349" t="s">
        <v>413</v>
      </c>
      <c r="B455" s="104" t="s">
        <v>15886</v>
      </c>
      <c r="C455" s="105" t="s">
        <v>8</v>
      </c>
      <c r="D455" s="148">
        <v>1</v>
      </c>
      <c r="E455" s="102">
        <f>VLOOKUP(A455,'COMP ANL'!A:I,9,0)</f>
        <v>43.43</v>
      </c>
      <c r="F455" s="102">
        <f>TRUNC((E455*D455),2)</f>
        <v>43.43</v>
      </c>
      <c r="G455" s="146">
        <f>BDI_Materiais!$H$27</f>
        <v>0.2026</v>
      </c>
      <c r="H455" s="102">
        <f>ROUND((E455*(1+G455)*D455),4)</f>
        <v>52.228900000000003</v>
      </c>
      <c r="I455" s="147">
        <f>H455/CAPA!$D$36</f>
        <v>9.9539879935757654E-6</v>
      </c>
      <c r="J455" s="147">
        <f t="shared" si="6"/>
        <v>0.99976824034056744</v>
      </c>
      <c r="K455" s="348"/>
    </row>
    <row r="456" spans="1:11" x14ac:dyDescent="0.25">
      <c r="A456" s="103">
        <v>92927</v>
      </c>
      <c r="B456" s="104" t="s">
        <v>16466</v>
      </c>
      <c r="C456" s="105" t="s">
        <v>8</v>
      </c>
      <c r="D456" s="148">
        <v>1</v>
      </c>
      <c r="E456" s="102">
        <f>VLOOKUP(A456,'COMP ANL'!A:I,9,0)</f>
        <v>41.94</v>
      </c>
      <c r="F456" s="102">
        <f>TRUNC((E456*D456),2)</f>
        <v>41.94</v>
      </c>
      <c r="G456" s="146">
        <f>BDI_Materiais!$H$27</f>
        <v>0.2026</v>
      </c>
      <c r="H456" s="102">
        <f>ROUND((E456*(1+G456)*D456),4)</f>
        <v>50.436999999999998</v>
      </c>
      <c r="I456" s="147">
        <f>H456/CAPA!$D$36</f>
        <v>9.6124806846780377E-6</v>
      </c>
      <c r="J456" s="147">
        <f t="shared" si="6"/>
        <v>0.99977785282125209</v>
      </c>
      <c r="K456" s="348"/>
    </row>
    <row r="457" spans="1:11" ht="45" x14ac:dyDescent="0.25">
      <c r="A457" s="347">
        <v>89726</v>
      </c>
      <c r="B457" s="99" t="s">
        <v>517</v>
      </c>
      <c r="C457" s="100" t="s">
        <v>8</v>
      </c>
      <c r="D457" s="145">
        <v>6</v>
      </c>
      <c r="E457" s="102">
        <f>VLOOKUP(A457,'COMP ANL'!A:I,9,0)</f>
        <v>6.98</v>
      </c>
      <c r="F457" s="102">
        <f>TRUNC((E457*D457),2)</f>
        <v>41.88</v>
      </c>
      <c r="G457" s="146">
        <f>BDI_Materiais!$H$27</f>
        <v>0.2026</v>
      </c>
      <c r="H457" s="102">
        <f>ROUND((E457*(1+G457)*D457),4)</f>
        <v>50.364899999999999</v>
      </c>
      <c r="I457" s="147">
        <f>H457/CAPA!$D$36</f>
        <v>9.5987395847441554E-6</v>
      </c>
      <c r="J457" s="147">
        <f t="shared" si="6"/>
        <v>0.99978745156083682</v>
      </c>
      <c r="K457" s="348"/>
    </row>
    <row r="458" spans="1:11" ht="45" x14ac:dyDescent="0.25">
      <c r="A458" s="98">
        <v>86886</v>
      </c>
      <c r="B458" s="99" t="s">
        <v>15979</v>
      </c>
      <c r="C458" s="100" t="s">
        <v>8</v>
      </c>
      <c r="D458" s="145">
        <v>1</v>
      </c>
      <c r="E458" s="102">
        <f>VLOOKUP(A458,'COMP ANL'!A:I,9,0)</f>
        <v>41.85</v>
      </c>
      <c r="F458" s="102">
        <f>TRUNC((E458*D458),2)</f>
        <v>41.85</v>
      </c>
      <c r="G458" s="146">
        <f>BDI_Materiais!$H$27</f>
        <v>0.2026</v>
      </c>
      <c r="H458" s="102">
        <f>ROUND((E458*(1+G458)*D458),4)</f>
        <v>50.328800000000001</v>
      </c>
      <c r="I458" s="147">
        <f>H458/CAPA!$D$36</f>
        <v>9.5918595055816977E-6</v>
      </c>
      <c r="J458" s="147">
        <f t="shared" si="6"/>
        <v>0.99979704342034237</v>
      </c>
      <c r="K458" s="348"/>
    </row>
    <row r="459" spans="1:11" ht="45" x14ac:dyDescent="0.25">
      <c r="A459" s="347" t="s">
        <v>11991</v>
      </c>
      <c r="B459" s="99" t="s">
        <v>15860</v>
      </c>
      <c r="C459" s="100" t="s">
        <v>8</v>
      </c>
      <c r="D459" s="145">
        <v>4</v>
      </c>
      <c r="E459" s="102">
        <f>VLOOKUP(A459,'COMP ANL'!A:I,9,0)</f>
        <v>10.45</v>
      </c>
      <c r="F459" s="102">
        <f>TRUNC((E459*D459),2)</f>
        <v>41.8</v>
      </c>
      <c r="G459" s="146">
        <f>BDI_Materiais!$H$27</f>
        <v>0.2026</v>
      </c>
      <c r="H459" s="102">
        <f>ROUND((E459*(1+G459)*D459),4)</f>
        <v>50.268700000000003</v>
      </c>
      <c r="I459" s="147">
        <f>H459/CAPA!$D$36</f>
        <v>9.5804054125716231E-6</v>
      </c>
      <c r="J459" s="147">
        <f t="shared" si="6"/>
        <v>0.99980662382575491</v>
      </c>
      <c r="K459" s="348"/>
    </row>
    <row r="460" spans="1:11" x14ac:dyDescent="0.25">
      <c r="A460" s="347" t="s">
        <v>602</v>
      </c>
      <c r="B460" s="99" t="s">
        <v>16236</v>
      </c>
      <c r="C460" s="100" t="s">
        <v>8</v>
      </c>
      <c r="D460" s="145">
        <v>1032</v>
      </c>
      <c r="E460" s="102">
        <f>VLOOKUP(A460,'COMP ANL'!A:I,9,0)</f>
        <v>0.04</v>
      </c>
      <c r="F460" s="102">
        <f>TRUNC((E460*D460),2)</f>
        <v>41.28</v>
      </c>
      <c r="G460" s="146">
        <f>BDI_Materiais!$H$27</f>
        <v>0.2026</v>
      </c>
      <c r="H460" s="102">
        <f>ROUND((E460*(1+G460)*D460),4)</f>
        <v>49.643300000000004</v>
      </c>
      <c r="I460" s="147">
        <f>H460/CAPA!$D$36</f>
        <v>9.4612142350591291E-6</v>
      </c>
      <c r="J460" s="147">
        <f t="shared" si="6"/>
        <v>0.99981608503998998</v>
      </c>
      <c r="K460" s="348"/>
    </row>
    <row r="461" spans="1:11" ht="60" x14ac:dyDescent="0.25">
      <c r="A461" s="347" t="s">
        <v>411</v>
      </c>
      <c r="B461" s="99" t="s">
        <v>15885</v>
      </c>
      <c r="C461" s="100" t="s">
        <v>8</v>
      </c>
      <c r="D461" s="145">
        <v>1</v>
      </c>
      <c r="E461" s="102">
        <f>VLOOKUP(A461,'COMP ANL'!A:I,9,0)</f>
        <v>38.629999999999995</v>
      </c>
      <c r="F461" s="102">
        <f>TRUNC((E461*D461),2)</f>
        <v>38.630000000000003</v>
      </c>
      <c r="G461" s="146">
        <f>BDI_Materiais!$H$27</f>
        <v>0.2026</v>
      </c>
      <c r="H461" s="102">
        <f>ROUND((E461*(1+G461)*D461),4)</f>
        <v>46.456400000000002</v>
      </c>
      <c r="I461" s="147">
        <f>H461/CAPA!$D$36</f>
        <v>8.8538423712686487E-6</v>
      </c>
      <c r="J461" s="147">
        <f t="shared" ref="J461:J492" si="7">I461+J460</f>
        <v>0.99982493888236124</v>
      </c>
      <c r="K461" s="348"/>
    </row>
    <row r="462" spans="1:11" ht="30" x14ac:dyDescent="0.25">
      <c r="A462" s="347">
        <v>94489</v>
      </c>
      <c r="B462" s="99" t="s">
        <v>15998</v>
      </c>
      <c r="C462" s="100" t="s">
        <v>8</v>
      </c>
      <c r="D462" s="145">
        <v>1</v>
      </c>
      <c r="E462" s="102">
        <f>VLOOKUP(A462,'COMP ANL'!A:I,9,0)</f>
        <v>38.04</v>
      </c>
      <c r="F462" s="102">
        <f>TRUNC((E462*D462),2)</f>
        <v>38.04</v>
      </c>
      <c r="G462" s="146">
        <f>BDI_Materiais!$H$27</f>
        <v>0.2026</v>
      </c>
      <c r="H462" s="102">
        <f>ROUND((E462*(1+G462)*D462),4)</f>
        <v>45.746899999999997</v>
      </c>
      <c r="I462" s="147">
        <f>H462/CAPA!$D$36</f>
        <v>8.7186230868984613E-6</v>
      </c>
      <c r="J462" s="147">
        <f t="shared" si="7"/>
        <v>0.99983365750544817</v>
      </c>
      <c r="K462" s="348"/>
    </row>
    <row r="463" spans="1:11" ht="45" x14ac:dyDescent="0.25">
      <c r="A463" s="98">
        <v>92705</v>
      </c>
      <c r="B463" s="99" t="s">
        <v>16408</v>
      </c>
      <c r="C463" s="100" t="s">
        <v>8</v>
      </c>
      <c r="D463" s="145">
        <v>1</v>
      </c>
      <c r="E463" s="102">
        <f>VLOOKUP(A463,'COMP ANL'!A:I,9,0)</f>
        <v>37.99</v>
      </c>
      <c r="F463" s="102">
        <f>TRUNC((E463*D463),2)</f>
        <v>37.99</v>
      </c>
      <c r="G463" s="146">
        <f>BDI_Materiais!$H$27</f>
        <v>0.2026</v>
      </c>
      <c r="H463" s="102">
        <f>ROUND((E463*(1+G463)*D463),4)</f>
        <v>45.686799999999998</v>
      </c>
      <c r="I463" s="147">
        <f>H463/CAPA!$D$36</f>
        <v>8.7071689938883867E-6</v>
      </c>
      <c r="J463" s="147">
        <f t="shared" si="7"/>
        <v>0.9998423646744421</v>
      </c>
      <c r="K463" s="348"/>
    </row>
    <row r="464" spans="1:11" ht="30" x14ac:dyDescent="0.25">
      <c r="A464" s="347">
        <v>89505</v>
      </c>
      <c r="B464" s="99" t="s">
        <v>418</v>
      </c>
      <c r="C464" s="100" t="s">
        <v>8</v>
      </c>
      <c r="D464" s="145">
        <v>1</v>
      </c>
      <c r="E464" s="102">
        <f>VLOOKUP(A464,'COMP ANL'!A:I,9,0)</f>
        <v>35.480000000000004</v>
      </c>
      <c r="F464" s="102">
        <f>TRUNC((E464*D464),2)</f>
        <v>35.479999999999997</v>
      </c>
      <c r="G464" s="146">
        <f>BDI_Materiais!$H$27</f>
        <v>0.2026</v>
      </c>
      <c r="H464" s="102">
        <f>ROUND((E464*(1+G464)*D464),4)</f>
        <v>42.668199999999999</v>
      </c>
      <c r="I464" s="147">
        <f>H464/CAPA!$D$36</f>
        <v>8.1318724022043243E-6</v>
      </c>
      <c r="J464" s="147">
        <f t="shared" si="7"/>
        <v>0.99985049654684433</v>
      </c>
      <c r="K464" s="348"/>
    </row>
    <row r="465" spans="1:11" ht="60" x14ac:dyDescent="0.25">
      <c r="A465" s="347">
        <v>92364</v>
      </c>
      <c r="B465" s="99" t="s">
        <v>16459</v>
      </c>
      <c r="C465" s="100" t="s">
        <v>51</v>
      </c>
      <c r="D465" s="145">
        <v>0.5</v>
      </c>
      <c r="E465" s="102">
        <f>VLOOKUP(A465,'COMP ANL'!A:I,9,0)</f>
        <v>70.600000000000009</v>
      </c>
      <c r="F465" s="102">
        <f>TRUNC((E465*D465),2)</f>
        <v>35.299999999999997</v>
      </c>
      <c r="G465" s="146">
        <f>BDI_Materiais!$H$27</f>
        <v>0.2026</v>
      </c>
      <c r="H465" s="102">
        <f>ROUND((E465*(1+G465)*D465),4)</f>
        <v>42.451799999999999</v>
      </c>
      <c r="I465" s="147">
        <f>H465/CAPA!$D$36</f>
        <v>8.090630044011641E-6</v>
      </c>
      <c r="J465" s="147">
        <f t="shared" si="7"/>
        <v>0.99985858717688836</v>
      </c>
      <c r="K465" s="348"/>
    </row>
    <row r="466" spans="1:11" ht="45" x14ac:dyDescent="0.25">
      <c r="A466" s="98">
        <v>92699</v>
      </c>
      <c r="B466" s="99" t="s">
        <v>16401</v>
      </c>
      <c r="C466" s="100" t="s">
        <v>8</v>
      </c>
      <c r="D466" s="145">
        <v>2</v>
      </c>
      <c r="E466" s="102">
        <f>VLOOKUP(A466,'COMP ANL'!A:I,9,0)</f>
        <v>17.64</v>
      </c>
      <c r="F466" s="102">
        <f>TRUNC((E466*D466),2)</f>
        <v>35.28</v>
      </c>
      <c r="G466" s="146">
        <f>BDI_Materiais!$H$27</f>
        <v>0.2026</v>
      </c>
      <c r="H466" s="102">
        <f>ROUND((E466*(1+G466)*D466),4)</f>
        <v>42.427700000000002</v>
      </c>
      <c r="I466" s="147">
        <f>H466/CAPA!$D$36</f>
        <v>8.0860369717729927E-6</v>
      </c>
      <c r="J466" s="147">
        <f t="shared" si="7"/>
        <v>0.99986667321386014</v>
      </c>
      <c r="K466" s="348"/>
    </row>
    <row r="467" spans="1:11" ht="30" x14ac:dyDescent="0.25">
      <c r="A467" s="98">
        <v>89353</v>
      </c>
      <c r="B467" s="99" t="s">
        <v>705</v>
      </c>
      <c r="C467" s="100" t="s">
        <v>8</v>
      </c>
      <c r="D467" s="145">
        <v>1</v>
      </c>
      <c r="E467" s="102">
        <f>VLOOKUP(A467,'COMP ANL'!A:I,9,0)</f>
        <v>33.35</v>
      </c>
      <c r="F467" s="102">
        <f>TRUNC((E467*D467),2)</f>
        <v>33.35</v>
      </c>
      <c r="G467" s="146">
        <f>BDI_Materiais!$H$27</f>
        <v>0.2026</v>
      </c>
      <c r="H467" s="102">
        <f>ROUND((E467*(1+G467)*D467),4)</f>
        <v>40.106699999999996</v>
      </c>
      <c r="I467" s="147">
        <f>H467/CAPA!$D$36</f>
        <v>7.6436917159263363E-6</v>
      </c>
      <c r="J467" s="147">
        <f t="shared" si="7"/>
        <v>0.99987431690557604</v>
      </c>
      <c r="K467" s="348"/>
    </row>
    <row r="468" spans="1:11" x14ac:dyDescent="0.25">
      <c r="A468" s="98" t="s">
        <v>14570</v>
      </c>
      <c r="B468" s="99" t="s">
        <v>16342</v>
      </c>
      <c r="C468" s="100" t="s">
        <v>8</v>
      </c>
      <c r="D468" s="145">
        <v>1</v>
      </c>
      <c r="E468" s="102">
        <f>VLOOKUP(A468,'COMP ANL'!A:I,9,0)</f>
        <v>33.25</v>
      </c>
      <c r="F468" s="102">
        <f>TRUNC((E468*D468),2)</f>
        <v>33.25</v>
      </c>
      <c r="G468" s="146">
        <f>BDI_Materiais!$H$27</f>
        <v>0.2026</v>
      </c>
      <c r="H468" s="102">
        <f>ROUND((E468*(1+G468)*D468),4)</f>
        <v>39.986499999999999</v>
      </c>
      <c r="I468" s="147">
        <f>H468/CAPA!$D$36</f>
        <v>7.6207835299061878E-6</v>
      </c>
      <c r="J468" s="147">
        <f t="shared" si="7"/>
        <v>0.99988193768910594</v>
      </c>
      <c r="K468" s="348"/>
    </row>
    <row r="469" spans="1:11" ht="45" x14ac:dyDescent="0.25">
      <c r="A469" s="98" t="s">
        <v>706</v>
      </c>
      <c r="B469" s="99" t="s">
        <v>16421</v>
      </c>
      <c r="C469" s="100" t="s">
        <v>8</v>
      </c>
      <c r="D469" s="145">
        <v>2</v>
      </c>
      <c r="E469" s="102">
        <f>VLOOKUP(A469,'COMP ANL'!A:I,9,0)</f>
        <v>16.5</v>
      </c>
      <c r="F469" s="102">
        <f>TRUNC((E469*D469),2)</f>
        <v>33</v>
      </c>
      <c r="G469" s="146">
        <f>BDI_Materiais!$H$27</f>
        <v>0.2026</v>
      </c>
      <c r="H469" s="102">
        <f>ROUND((E469*(1+G469)*D469),4)</f>
        <v>39.6858</v>
      </c>
      <c r="I469" s="147">
        <f>H469/CAPA!$D$36</f>
        <v>7.5634749480737493E-6</v>
      </c>
      <c r="J469" s="147">
        <f t="shared" si="7"/>
        <v>0.99988950116405406</v>
      </c>
      <c r="K469" s="348"/>
    </row>
    <row r="470" spans="1:11" ht="30" x14ac:dyDescent="0.25">
      <c r="A470" s="347">
        <v>89531</v>
      </c>
      <c r="B470" s="99" t="s">
        <v>3640</v>
      </c>
      <c r="C470" s="100" t="s">
        <v>8</v>
      </c>
      <c r="D470" s="145">
        <v>1</v>
      </c>
      <c r="E470" s="102">
        <f>VLOOKUP(A470,'COMP ANL'!A:I,9,0)</f>
        <v>32.49</v>
      </c>
      <c r="F470" s="102">
        <f>TRUNC((E470*D470),2)</f>
        <v>32.49</v>
      </c>
      <c r="G470" s="146">
        <f>BDI_Materiais!$H$27</f>
        <v>0.2026</v>
      </c>
      <c r="H470" s="102">
        <f>ROUND((E470*(1+G470)*D470),4)</f>
        <v>39.072499999999998</v>
      </c>
      <c r="I470" s="147">
        <f>H470/CAPA!$D$36</f>
        <v>7.446589835876096E-6</v>
      </c>
      <c r="J470" s="147">
        <f t="shared" si="7"/>
        <v>0.99989694775388993</v>
      </c>
      <c r="K470" s="348"/>
    </row>
    <row r="471" spans="1:11" x14ac:dyDescent="0.25">
      <c r="A471" s="347" t="s">
        <v>462</v>
      </c>
      <c r="B471" s="99" t="s">
        <v>15912</v>
      </c>
      <c r="C471" s="100" t="s">
        <v>8</v>
      </c>
      <c r="D471" s="145">
        <v>4</v>
      </c>
      <c r="E471" s="102">
        <f>VLOOKUP(A471,'COMP ANL'!A:I,9,0)</f>
        <v>8.0400000000000009</v>
      </c>
      <c r="F471" s="102">
        <f>TRUNC((E471*D471),2)</f>
        <v>32.159999999999997</v>
      </c>
      <c r="G471" s="146">
        <f>BDI_Materiais!$H$27</f>
        <v>0.2026</v>
      </c>
      <c r="H471" s="102">
        <f>ROUND((E471*(1+G471)*D471),4)</f>
        <v>38.675600000000003</v>
      </c>
      <c r="I471" s="147">
        <f>H471/CAPA!$D$36</f>
        <v>7.370947081871126E-6</v>
      </c>
      <c r="J471" s="147">
        <f t="shared" si="7"/>
        <v>0.99990431870097185</v>
      </c>
      <c r="K471" s="348"/>
    </row>
    <row r="472" spans="1:11" ht="30" x14ac:dyDescent="0.25">
      <c r="A472" s="98" t="s">
        <v>508</v>
      </c>
      <c r="B472" s="99" t="s">
        <v>16050</v>
      </c>
      <c r="C472" s="100" t="s">
        <v>8</v>
      </c>
      <c r="D472" s="145">
        <v>4</v>
      </c>
      <c r="E472" s="102">
        <f>VLOOKUP(A472,'COMP ANL'!A:I,9,0)</f>
        <v>7.67</v>
      </c>
      <c r="F472" s="102">
        <f>TRUNC((E472*D472),2)</f>
        <v>30.68</v>
      </c>
      <c r="G472" s="146">
        <f>BDI_Materiais!$H$27</f>
        <v>0.2026</v>
      </c>
      <c r="H472" s="102">
        <f>ROUND((E472*(1+G472)*D472),4)</f>
        <v>36.895800000000001</v>
      </c>
      <c r="I472" s="147">
        <f>H472/CAPA!$D$36</f>
        <v>7.0317458382882406E-6</v>
      </c>
      <c r="J472" s="147">
        <f t="shared" si="7"/>
        <v>0.99991135044681012</v>
      </c>
      <c r="K472" s="348"/>
    </row>
    <row r="473" spans="1:11" x14ac:dyDescent="0.25">
      <c r="A473" s="98">
        <v>91876</v>
      </c>
      <c r="B473" s="99" t="s">
        <v>597</v>
      </c>
      <c r="C473" s="100" t="s">
        <v>8</v>
      </c>
      <c r="D473" s="145">
        <v>4</v>
      </c>
      <c r="E473" s="102">
        <f>VLOOKUP(A473,'COMP ANL'!A:I,9,0)</f>
        <v>7.6199999999999992</v>
      </c>
      <c r="F473" s="102">
        <f>TRUNC((E473*D473),2)</f>
        <v>30.48</v>
      </c>
      <c r="G473" s="146">
        <f>BDI_Materiais!$H$27</f>
        <v>0.2026</v>
      </c>
      <c r="H473" s="102">
        <f>ROUND((E473*(1+G473)*D473),4)</f>
        <v>36.655200000000001</v>
      </c>
      <c r="I473" s="147">
        <f>H473/CAPA!$D$36</f>
        <v>6.9858913494658768E-6</v>
      </c>
      <c r="J473" s="147">
        <f t="shared" si="7"/>
        <v>0.99991833633815963</v>
      </c>
      <c r="K473" s="348"/>
    </row>
    <row r="474" spans="1:11" ht="45" x14ac:dyDescent="0.25">
      <c r="A474" s="347" t="s">
        <v>600</v>
      </c>
      <c r="B474" s="99" t="s">
        <v>16216</v>
      </c>
      <c r="C474" s="100" t="s">
        <v>8</v>
      </c>
      <c r="D474" s="145">
        <v>1</v>
      </c>
      <c r="E474" s="102">
        <f>VLOOKUP(A474,'COMP ANL'!A:I,9,0)</f>
        <v>30.15</v>
      </c>
      <c r="F474" s="102">
        <f>TRUNC((E474*D474),2)</f>
        <v>30.15</v>
      </c>
      <c r="G474" s="146">
        <f>BDI_Materiais!$H$27</f>
        <v>0.2026</v>
      </c>
      <c r="H474" s="102">
        <f>ROUND((E474*(1+G474)*D474),4)</f>
        <v>36.258400000000002</v>
      </c>
      <c r="I474" s="147">
        <f>H474/CAPA!$D$36</f>
        <v>6.9102676538519381E-6</v>
      </c>
      <c r="J474" s="147">
        <f t="shared" si="7"/>
        <v>0.9999252466058135</v>
      </c>
      <c r="K474" s="348"/>
    </row>
    <row r="475" spans="1:11" ht="30" x14ac:dyDescent="0.25">
      <c r="A475" s="98">
        <v>98308</v>
      </c>
      <c r="B475" s="99" t="s">
        <v>639</v>
      </c>
      <c r="C475" s="100" t="s">
        <v>8</v>
      </c>
      <c r="D475" s="145">
        <v>1</v>
      </c>
      <c r="E475" s="102">
        <f>VLOOKUP(A475,'COMP ANL'!A:I,9,0)</f>
        <v>28.44</v>
      </c>
      <c r="F475" s="102">
        <f>TRUNC((E475*D475),2)</f>
        <v>28.44</v>
      </c>
      <c r="G475" s="146">
        <f>BDI_Materiais!$H$27</f>
        <v>0.2026</v>
      </c>
      <c r="H475" s="102">
        <f>ROUND((E475*(1+G475)*D475),4)</f>
        <v>34.201900000000002</v>
      </c>
      <c r="I475" s="147">
        <f>H475/CAPA!$D$36</f>
        <v>6.5183318422842321E-6</v>
      </c>
      <c r="J475" s="147">
        <f t="shared" si="7"/>
        <v>0.99993176493765579</v>
      </c>
      <c r="K475" s="348"/>
    </row>
    <row r="476" spans="1:11" x14ac:dyDescent="0.25">
      <c r="A476" s="347" t="s">
        <v>595</v>
      </c>
      <c r="B476" s="99" t="s">
        <v>16210</v>
      </c>
      <c r="C476" s="100" t="s">
        <v>8</v>
      </c>
      <c r="D476" s="145">
        <v>4</v>
      </c>
      <c r="E476" s="102">
        <f>VLOOKUP(A476,'COMP ANL'!A:I,9,0)</f>
        <v>6.9</v>
      </c>
      <c r="F476" s="102">
        <f>TRUNC((E476*D476),2)</f>
        <v>27.6</v>
      </c>
      <c r="G476" s="146">
        <f>BDI_Materiais!$H$27</f>
        <v>0.2026</v>
      </c>
      <c r="H476" s="102">
        <f>ROUND((E476*(1+G476)*D476),4)</f>
        <v>33.191800000000001</v>
      </c>
      <c r="I476" s="147">
        <f>H476/CAPA!$D$36</f>
        <v>6.3258230344726393E-6</v>
      </c>
      <c r="J476" s="147">
        <f t="shared" si="7"/>
        <v>0.99993809076069029</v>
      </c>
      <c r="K476" s="348"/>
    </row>
    <row r="477" spans="1:11" ht="45" x14ac:dyDescent="0.25">
      <c r="A477" s="347">
        <v>89368</v>
      </c>
      <c r="B477" s="99" t="s">
        <v>378</v>
      </c>
      <c r="C477" s="100" t="s">
        <v>8</v>
      </c>
      <c r="D477" s="145">
        <v>2</v>
      </c>
      <c r="E477" s="102">
        <f>VLOOKUP(A477,'COMP ANL'!A:I,9,0)</f>
        <v>13.680000000000001</v>
      </c>
      <c r="F477" s="102">
        <f>TRUNC((E477*D477),2)</f>
        <v>27.36</v>
      </c>
      <c r="G477" s="146">
        <f>BDI_Materiais!$H$27</f>
        <v>0.2026</v>
      </c>
      <c r="H477" s="102">
        <f>ROUND((E477*(1+G477)*D477),4)</f>
        <v>32.903100000000002</v>
      </c>
      <c r="I477" s="147">
        <f>H477/CAPA!$D$36</f>
        <v>6.2708014595640101E-6</v>
      </c>
      <c r="J477" s="147">
        <f t="shared" si="7"/>
        <v>0.99994436156214983</v>
      </c>
      <c r="K477" s="348"/>
    </row>
    <row r="478" spans="1:11" ht="30" x14ac:dyDescent="0.25">
      <c r="A478" s="349" t="s">
        <v>407</v>
      </c>
      <c r="B478" s="104" t="s">
        <v>15883</v>
      </c>
      <c r="C478" s="105" t="s">
        <v>8</v>
      </c>
      <c r="D478" s="148">
        <v>2</v>
      </c>
      <c r="E478" s="102">
        <f>VLOOKUP(A478,'COMP ANL'!A:I,9,0)</f>
        <v>13.67</v>
      </c>
      <c r="F478" s="102">
        <f>TRUNC((E478*D478),2)</f>
        <v>27.34</v>
      </c>
      <c r="G478" s="146">
        <f>BDI_Materiais!$H$27</f>
        <v>0.2026</v>
      </c>
      <c r="H478" s="102">
        <f>ROUND((E478*(1+G478)*D478),4)</f>
        <v>32.879100000000001</v>
      </c>
      <c r="I478" s="147">
        <f>H478/CAPA!$D$36</f>
        <v>6.2662274457163931E-6</v>
      </c>
      <c r="J478" s="147">
        <f t="shared" si="7"/>
        <v>0.99995062778959554</v>
      </c>
    </row>
    <row r="479" spans="1:11" ht="75" x14ac:dyDescent="0.25">
      <c r="A479" s="349" t="s">
        <v>14579</v>
      </c>
      <c r="B479" s="104" t="s">
        <v>16517</v>
      </c>
      <c r="C479" s="105" t="s">
        <v>8</v>
      </c>
      <c r="D479" s="148">
        <v>2</v>
      </c>
      <c r="E479" s="102">
        <f>VLOOKUP(A479,'COMP ANL'!A:I,9,0)</f>
        <v>13.16</v>
      </c>
      <c r="F479" s="102">
        <f>TRUNC((E479*D479),2)</f>
        <v>26.32</v>
      </c>
      <c r="G479" s="146">
        <f>BDI_Materiais!$H$27</f>
        <v>0.2026</v>
      </c>
      <c r="H479" s="102">
        <f>ROUND((E479*(1+G479)*D479),4)</f>
        <v>31.6524</v>
      </c>
      <c r="I479" s="147">
        <f>H479/CAPA!$D$36</f>
        <v>6.0324381629300542E-6</v>
      </c>
      <c r="J479" s="147">
        <f t="shared" si="7"/>
        <v>0.99995666022775842</v>
      </c>
    </row>
    <row r="480" spans="1:11" ht="45" x14ac:dyDescent="0.25">
      <c r="A480" s="349" t="s">
        <v>335</v>
      </c>
      <c r="B480" s="104" t="s">
        <v>15782</v>
      </c>
      <c r="C480" s="105" t="s">
        <v>8</v>
      </c>
      <c r="D480" s="148">
        <v>1</v>
      </c>
      <c r="E480" s="102">
        <f>VLOOKUP(A480,'COMP ANL'!A:I,9,0)</f>
        <v>22.470000000000002</v>
      </c>
      <c r="F480" s="102">
        <f>TRUNC((E480*D480),2)</f>
        <v>22.47</v>
      </c>
      <c r="G480" s="146">
        <f>BDI_Materiais!$H$27</f>
        <v>0.2026</v>
      </c>
      <c r="H480" s="102">
        <f>ROUND((E480*(1+G480)*D480),4)</f>
        <v>27.022400000000001</v>
      </c>
      <c r="I480" s="147">
        <f>H480/CAPA!$D$36</f>
        <v>5.1500346581605534E-6</v>
      </c>
      <c r="J480" s="147">
        <f t="shared" si="7"/>
        <v>0.99996181026241659</v>
      </c>
    </row>
    <row r="481" spans="1:10" ht="45" x14ac:dyDescent="0.25">
      <c r="A481" s="349">
        <v>90374</v>
      </c>
      <c r="B481" s="104" t="s">
        <v>15868</v>
      </c>
      <c r="C481" s="105" t="s">
        <v>8</v>
      </c>
      <c r="D481" s="148">
        <v>1</v>
      </c>
      <c r="E481" s="102">
        <f>VLOOKUP(A481,'COMP ANL'!A:I,9,0)</f>
        <v>21.970000000000002</v>
      </c>
      <c r="F481" s="102">
        <f>TRUNC((E481*D481),2)</f>
        <v>21.97</v>
      </c>
      <c r="G481" s="146">
        <f>BDI_Materiais!$H$27</f>
        <v>0.2026</v>
      </c>
      <c r="H481" s="102">
        <f>ROUND((E481*(1+G481)*D481),4)</f>
        <v>26.421099999999999</v>
      </c>
      <c r="I481" s="147">
        <f>H481/CAPA!$D$36</f>
        <v>5.0354365528867085E-6</v>
      </c>
      <c r="J481" s="147">
        <f t="shared" si="7"/>
        <v>0.99996684569896943</v>
      </c>
    </row>
    <row r="482" spans="1:10" x14ac:dyDescent="0.25">
      <c r="A482" s="103">
        <v>89732</v>
      </c>
      <c r="B482" s="104" t="s">
        <v>518</v>
      </c>
      <c r="C482" s="105" t="s">
        <v>8</v>
      </c>
      <c r="D482" s="148">
        <v>2</v>
      </c>
      <c r="E482" s="102">
        <f>VLOOKUP(A482,'COMP ANL'!A:I,9,0)</f>
        <v>10.940000000000001</v>
      </c>
      <c r="F482" s="102">
        <f>TRUNC((E482*D482),2)</f>
        <v>21.88</v>
      </c>
      <c r="G482" s="146">
        <f>BDI_Materiais!$H$27</f>
        <v>0.2026</v>
      </c>
      <c r="H482" s="102">
        <f>ROUND((E482*(1+G482)*D482),4)</f>
        <v>26.312899999999999</v>
      </c>
      <c r="I482" s="147">
        <f>H482/CAPA!$D$36</f>
        <v>5.0148153737903669E-6</v>
      </c>
      <c r="J482" s="147">
        <f t="shared" si="7"/>
        <v>0.99997186051434317</v>
      </c>
    </row>
    <row r="483" spans="1:10" x14ac:dyDescent="0.25">
      <c r="A483" s="349" t="s">
        <v>11990</v>
      </c>
      <c r="B483" s="104" t="s">
        <v>15857</v>
      </c>
      <c r="C483" s="105" t="s">
        <v>8</v>
      </c>
      <c r="D483" s="148">
        <v>2</v>
      </c>
      <c r="E483" s="102">
        <f>VLOOKUP(A483,'COMP ANL'!A:I,9,0)</f>
        <v>10.170000000000002</v>
      </c>
      <c r="F483" s="102">
        <f>TRUNC((E483*D483),2)</f>
        <v>20.34</v>
      </c>
      <c r="G483" s="146">
        <f>BDI_Materiais!$H$27</f>
        <v>0.2026</v>
      </c>
      <c r="H483" s="102">
        <f>ROUND((E483*(1+G483)*D483),4)</f>
        <v>24.460899999999999</v>
      </c>
      <c r="I483" s="147">
        <f>H483/CAPA!$D$36</f>
        <v>4.661853971882567E-6</v>
      </c>
      <c r="J483" s="147">
        <f t="shared" si="7"/>
        <v>0.99997652236831502</v>
      </c>
    </row>
    <row r="484" spans="1:10" ht="45" x14ac:dyDescent="0.25">
      <c r="A484" s="349">
        <v>91862</v>
      </c>
      <c r="B484" s="104" t="s">
        <v>559</v>
      </c>
      <c r="C484" s="105" t="s">
        <v>51</v>
      </c>
      <c r="D484" s="148">
        <v>2</v>
      </c>
      <c r="E484" s="102">
        <f>VLOOKUP(A484,'COMP ANL'!A:I,9,0)</f>
        <v>9.48</v>
      </c>
      <c r="F484" s="102">
        <f>TRUNC((E484*D484),2)</f>
        <v>18.96</v>
      </c>
      <c r="G484" s="146">
        <f>BDI_Materiais!$H$27</f>
        <v>0.2026</v>
      </c>
      <c r="H484" s="102">
        <f>ROUND((E484*(1+G484)*D484),4)</f>
        <v>22.801300000000001</v>
      </c>
      <c r="I484" s="147">
        <f>H484/CAPA!$D$36</f>
        <v>4.3455609143198318E-6</v>
      </c>
      <c r="J484" s="147">
        <f t="shared" si="7"/>
        <v>0.99998086792922936</v>
      </c>
    </row>
    <row r="485" spans="1:10" x14ac:dyDescent="0.25">
      <c r="A485" s="357">
        <v>91863</v>
      </c>
      <c r="B485" s="357" t="s">
        <v>2727</v>
      </c>
      <c r="C485" s="357" t="s">
        <v>51</v>
      </c>
      <c r="D485" s="357">
        <v>1.5</v>
      </c>
      <c r="E485" s="102">
        <f>VLOOKUP(A485,'COMP ANL'!A:I,9,0)</f>
        <v>11.190000000000001</v>
      </c>
      <c r="F485" s="102">
        <f>TRUNC((E485*D485),2)</f>
        <v>16.78</v>
      </c>
      <c r="G485" s="146">
        <f>BDI_Materiais!$H$27</f>
        <v>0.2026</v>
      </c>
      <c r="H485" s="102">
        <f>ROUND((E485*(1+G485)*D485),4)</f>
        <v>20.185600000000001</v>
      </c>
      <c r="I485" s="147">
        <f>H485/CAPA!$D$36</f>
        <v>3.8470505801026433E-6</v>
      </c>
      <c r="J485" s="147">
        <f t="shared" si="7"/>
        <v>0.99998471497980945</v>
      </c>
    </row>
    <row r="486" spans="1:10" ht="30" x14ac:dyDescent="0.25">
      <c r="A486" s="349" t="s">
        <v>703</v>
      </c>
      <c r="B486" s="104" t="s">
        <v>16416</v>
      </c>
      <c r="C486" s="105" t="s">
        <v>8</v>
      </c>
      <c r="D486" s="148">
        <v>1</v>
      </c>
      <c r="E486" s="102">
        <f>VLOOKUP(A486,'COMP ANL'!A:I,9,0)</f>
        <v>14.95</v>
      </c>
      <c r="F486" s="102">
        <f>TRUNC((E486*D486),2)</f>
        <v>14.95</v>
      </c>
      <c r="G486" s="146">
        <f>BDI_Materiais!$H$27</f>
        <v>0.2026</v>
      </c>
      <c r="H486" s="102">
        <f>ROUND((E486*(1+G486)*D486),4)</f>
        <v>17.978899999999999</v>
      </c>
      <c r="I486" s="147">
        <f>H486/CAPA!$D$36</f>
        <v>3.4264890652052655E-6</v>
      </c>
      <c r="J486" s="147">
        <f t="shared" si="7"/>
        <v>0.9999881414688746</v>
      </c>
    </row>
    <row r="487" spans="1:10" ht="30" x14ac:dyDescent="0.25">
      <c r="A487" s="349" t="s">
        <v>12156</v>
      </c>
      <c r="B487" s="104" t="s">
        <v>16228</v>
      </c>
      <c r="C487" s="105" t="s">
        <v>8</v>
      </c>
      <c r="D487" s="148">
        <v>2</v>
      </c>
      <c r="E487" s="102">
        <f>VLOOKUP(A487,'COMP ANL'!A:I,9,0)</f>
        <v>6.09</v>
      </c>
      <c r="F487" s="102">
        <f>TRUNC((E487*D487),2)</f>
        <v>12.18</v>
      </c>
      <c r="G487" s="146">
        <f>BDI_Materiais!$H$27</f>
        <v>0.2026</v>
      </c>
      <c r="H487" s="102">
        <f>ROUND((E487*(1+G487)*D487),4)</f>
        <v>14.6477</v>
      </c>
      <c r="I487" s="147">
        <f>H487/CAPA!$D$36</f>
        <v>2.7916159431559871E-6</v>
      </c>
      <c r="J487" s="147">
        <f t="shared" si="7"/>
        <v>0.99999093308481779</v>
      </c>
    </row>
    <row r="488" spans="1:10" x14ac:dyDescent="0.25">
      <c r="A488" s="349">
        <v>89783</v>
      </c>
      <c r="B488" s="104" t="s">
        <v>519</v>
      </c>
      <c r="C488" s="105" t="s">
        <v>8</v>
      </c>
      <c r="D488" s="148">
        <v>1</v>
      </c>
      <c r="E488" s="102">
        <f>VLOOKUP(A488,'COMP ANL'!A:I,9,0)</f>
        <v>11.509999999999998</v>
      </c>
      <c r="F488" s="102">
        <f>TRUNC((E488*D488),2)</f>
        <v>11.51</v>
      </c>
      <c r="G488" s="146">
        <f>BDI_Materiais!$H$27</f>
        <v>0.2026</v>
      </c>
      <c r="H488" s="102">
        <f>ROUND((E488*(1+G488)*D488),4)</f>
        <v>13.841900000000001</v>
      </c>
      <c r="I488" s="147">
        <f>H488/CAPA!$D$36</f>
        <v>2.6380434282222369E-6</v>
      </c>
      <c r="J488" s="147">
        <f t="shared" si="7"/>
        <v>0.99999357112824605</v>
      </c>
    </row>
    <row r="489" spans="1:10" ht="45" x14ac:dyDescent="0.25">
      <c r="A489" s="349" t="s">
        <v>607</v>
      </c>
      <c r="B489" s="104" t="s">
        <v>16246</v>
      </c>
      <c r="C489" s="105" t="s">
        <v>8</v>
      </c>
      <c r="D489" s="148">
        <v>1</v>
      </c>
      <c r="E489" s="102">
        <f>VLOOKUP(A489,'COMP ANL'!A:I,9,0)</f>
        <v>11</v>
      </c>
      <c r="F489" s="102">
        <f>TRUNC((E489*D489),2)</f>
        <v>11</v>
      </c>
      <c r="G489" s="146">
        <f>BDI_Materiais!$H$27</f>
        <v>0.2026</v>
      </c>
      <c r="H489" s="102">
        <f>ROUND((E489*(1+G489)*D489),4)</f>
        <v>13.2286</v>
      </c>
      <c r="I489" s="147">
        <f>H489/CAPA!$D$36</f>
        <v>2.5211583160245831E-6</v>
      </c>
      <c r="J489" s="147">
        <f t="shared" si="7"/>
        <v>0.99999609228656205</v>
      </c>
    </row>
    <row r="490" spans="1:10" ht="45" x14ac:dyDescent="0.25">
      <c r="A490" s="349">
        <v>91874</v>
      </c>
      <c r="B490" s="104" t="s">
        <v>596</v>
      </c>
      <c r="C490" s="105" t="s">
        <v>8</v>
      </c>
      <c r="D490" s="148">
        <v>2</v>
      </c>
      <c r="E490" s="102">
        <f>VLOOKUP(A490,'COMP ANL'!A:I,9,0)</f>
        <v>4.37</v>
      </c>
      <c r="F490" s="102">
        <f>TRUNC((E490*D490),2)</f>
        <v>8.74</v>
      </c>
      <c r="G490" s="146">
        <f>BDI_Materiais!$H$27</f>
        <v>0.2026</v>
      </c>
      <c r="H490" s="102">
        <f>ROUND((E490*(1+G490)*D490),4)</f>
        <v>10.5107</v>
      </c>
      <c r="I490" s="147">
        <f>H490/CAPA!$D$36</f>
        <v>2.0031703061729576E-6</v>
      </c>
      <c r="J490" s="147">
        <f t="shared" si="7"/>
        <v>0.99999809545686824</v>
      </c>
    </row>
    <row r="491" spans="1:10" ht="45" x14ac:dyDescent="0.25">
      <c r="A491" s="103">
        <v>91887</v>
      </c>
      <c r="B491" s="104" t="s">
        <v>594</v>
      </c>
      <c r="C491" s="105" t="s">
        <v>8</v>
      </c>
      <c r="D491" s="148">
        <v>1</v>
      </c>
      <c r="E491" s="102">
        <f>VLOOKUP(A491,'COMP ANL'!A:I,9,0)</f>
        <v>8.1</v>
      </c>
      <c r="F491" s="102">
        <f>TRUNC((E491*D491),2)</f>
        <v>8.1</v>
      </c>
      <c r="G491" s="146">
        <f>BDI_Materiais!$H$27</f>
        <v>0.2026</v>
      </c>
      <c r="H491" s="102">
        <f>ROUND((E491*(1+G491)*D491),4)</f>
        <v>9.7410999999999994</v>
      </c>
      <c r="I491" s="147">
        <f>H491/CAPA!$D$36</f>
        <v>1.8564969287926966E-6</v>
      </c>
      <c r="J491" s="147">
        <f t="shared" si="7"/>
        <v>0.99999995195379698</v>
      </c>
    </row>
    <row r="492" spans="1:10" x14ac:dyDescent="0.25">
      <c r="A492" s="349" t="s">
        <v>603</v>
      </c>
      <c r="B492" s="104" t="s">
        <v>16238</v>
      </c>
      <c r="C492" s="105" t="s">
        <v>8</v>
      </c>
      <c r="D492" s="148">
        <v>3</v>
      </c>
      <c r="E492" s="102">
        <f>VLOOKUP(A492,'COMP ANL'!A:I,9,0)</f>
        <v>7.0000000000000007E-2</v>
      </c>
      <c r="F492" s="102">
        <f>TRUNC((E492*D492),2)</f>
        <v>0.21</v>
      </c>
      <c r="G492" s="146">
        <f>BDI_Materiais!$H$27</f>
        <v>0.2026</v>
      </c>
      <c r="H492" s="102">
        <f>ROUND((E492*(1+G492)*D492),4)</f>
        <v>0.2525</v>
      </c>
      <c r="I492" s="147">
        <f>H492/CAPA!$D$36</f>
        <v>4.8122437355140172E-8</v>
      </c>
      <c r="J492" s="147">
        <f t="shared" si="7"/>
        <v>1.0000000000762344</v>
      </c>
    </row>
  </sheetData>
  <autoFilter ref="A11:I492" xr:uid="{4FEA191E-C633-4709-AB04-8F20EF580A40}">
    <sortState xmlns:xlrd2="http://schemas.microsoft.com/office/spreadsheetml/2017/richdata2" ref="A12:I492">
      <sortCondition descending="1" ref="I11:I492"/>
    </sortState>
  </autoFilter>
  <mergeCells count="3">
    <mergeCell ref="A10:J10"/>
    <mergeCell ref="H1:I1"/>
    <mergeCell ref="H2:I2"/>
  </mergeCells>
  <pageMargins left="0.511811024" right="0.511811024" top="0.78740157499999996" bottom="0.78740157499999996" header="0.31496062000000002" footer="0.31496062000000002"/>
  <pageSetup paperSize="9" scale="48"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D8085-80A0-4558-9703-6BA639F09D45}">
  <sheetPr>
    <tabColor theme="7" tint="0.39997558519241921"/>
    <pageSetUpPr fitToPage="1"/>
  </sheetPr>
  <dimension ref="A1:N297"/>
  <sheetViews>
    <sheetView showGridLines="0" view="pageBreakPreview" zoomScaleNormal="85" zoomScaleSheetLayoutView="100" workbookViewId="0">
      <selection activeCell="F12" sqref="F12"/>
    </sheetView>
  </sheetViews>
  <sheetFormatPr defaultColWidth="13.42578125" defaultRowHeight="15" x14ac:dyDescent="0.25"/>
  <cols>
    <col min="1" max="1" width="20.85546875" style="129" customWidth="1"/>
    <col min="2" max="2" width="20.28515625" style="129" bestFit="1" customWidth="1"/>
    <col min="3" max="3" width="63" style="130" customWidth="1"/>
    <col min="4" max="4" width="11" style="131" bestFit="1" customWidth="1"/>
    <col min="5" max="5" width="12.5703125" style="356" bestFit="1" customWidth="1"/>
    <col min="6" max="6" width="16.28515625" style="133" bestFit="1" customWidth="1"/>
    <col min="7" max="7" width="12.7109375" style="133" bestFit="1" customWidth="1"/>
    <col min="8" max="8" width="16.28515625" style="133" bestFit="1" customWidth="1"/>
    <col min="9" max="9" width="17.42578125" style="133" bestFit="1" customWidth="1"/>
    <col min="10" max="10" width="17.140625" style="133" customWidth="1"/>
    <col min="11" max="16384" width="13.42578125" style="379"/>
  </cols>
  <sheetData>
    <row r="1" spans="1:14" s="21" customFormat="1" x14ac:dyDescent="0.25">
      <c r="A1" s="317"/>
      <c r="B1" s="317"/>
      <c r="C1" s="318"/>
      <c r="D1" s="319"/>
      <c r="E1" s="350"/>
      <c r="F1" s="359"/>
      <c r="H1" s="549" t="s">
        <v>11729</v>
      </c>
      <c r="I1" s="550"/>
      <c r="J1" s="320">
        <f>BDI_Materiais!$H$27</f>
        <v>0.2026</v>
      </c>
      <c r="K1" s="322"/>
      <c r="L1" s="322"/>
      <c r="M1" s="322"/>
      <c r="N1" s="322"/>
    </row>
    <row r="2" spans="1:14" s="21" customFormat="1" x14ac:dyDescent="0.25">
      <c r="A2" s="317"/>
      <c r="B2" s="323"/>
      <c r="C2" s="323"/>
      <c r="D2" s="324"/>
      <c r="E2" s="350"/>
      <c r="F2" s="359"/>
      <c r="G2" s="325"/>
      <c r="H2" s="549" t="s">
        <v>11770</v>
      </c>
      <c r="I2" s="550"/>
      <c r="J2" s="320">
        <f>BDI_Equipamentos!$H$27</f>
        <v>0.1326</v>
      </c>
      <c r="K2" s="322"/>
      <c r="L2" s="322"/>
      <c r="M2" s="322"/>
      <c r="N2" s="322"/>
    </row>
    <row r="3" spans="1:14" s="21" customFormat="1" x14ac:dyDescent="0.25">
      <c r="A3" s="317"/>
      <c r="B3" s="323"/>
      <c r="C3" s="323"/>
      <c r="D3" s="324"/>
      <c r="E3" s="351"/>
      <c r="F3" s="359"/>
      <c r="G3" s="325"/>
      <c r="H3" s="325"/>
      <c r="I3" s="325"/>
      <c r="J3" s="325"/>
      <c r="K3" s="322"/>
      <c r="L3" s="322"/>
      <c r="M3" s="322"/>
      <c r="N3" s="322"/>
    </row>
    <row r="4" spans="1:14" s="21" customFormat="1" x14ac:dyDescent="0.25">
      <c r="A4" s="328"/>
      <c r="B4" s="328"/>
      <c r="C4" s="328"/>
      <c r="D4" s="329"/>
      <c r="E4" s="352"/>
      <c r="F4" s="359"/>
      <c r="G4" s="325"/>
      <c r="H4" s="325"/>
      <c r="I4" s="325"/>
      <c r="K4" s="322"/>
      <c r="L4" s="322"/>
      <c r="M4" s="322"/>
      <c r="N4" s="322"/>
    </row>
    <row r="5" spans="1:14" s="21" customFormat="1" x14ac:dyDescent="0.25">
      <c r="A5" s="332" t="s">
        <v>12117</v>
      </c>
      <c r="B5" s="333"/>
      <c r="C5" s="333"/>
      <c r="D5" s="334"/>
      <c r="E5" s="353"/>
      <c r="F5" s="359"/>
      <c r="J5" s="337" t="s">
        <v>16546</v>
      </c>
      <c r="K5" s="322"/>
      <c r="L5" s="322"/>
      <c r="M5" s="322"/>
      <c r="N5" s="322"/>
    </row>
    <row r="6" spans="1:14" s="21" customFormat="1" x14ac:dyDescent="0.25">
      <c r="A6" s="332" t="s">
        <v>12118</v>
      </c>
      <c r="B6" s="328"/>
      <c r="C6" s="328"/>
      <c r="D6" s="329"/>
      <c r="E6" s="350"/>
      <c r="F6" s="359"/>
      <c r="J6" s="339" t="s">
        <v>12123</v>
      </c>
      <c r="K6" s="322"/>
      <c r="L6" s="322"/>
      <c r="M6" s="322"/>
      <c r="N6" s="322"/>
    </row>
    <row r="7" spans="1:14" s="21" customFormat="1" x14ac:dyDescent="0.25">
      <c r="A7" s="340" t="s">
        <v>11835</v>
      </c>
      <c r="B7" s="328"/>
      <c r="C7" s="328"/>
      <c r="D7" s="329"/>
      <c r="E7" s="350"/>
      <c r="F7" s="359"/>
      <c r="J7" s="341" t="str">
        <f>IF('!Dados'!G3="Com Desoneração",'!Dados'!E6,'!Dados'!E7)</f>
        <v>LEIS SOCIAIS HORISTAS: 113,69%</v>
      </c>
      <c r="K7" s="322"/>
      <c r="L7" s="322"/>
      <c r="M7" s="322"/>
      <c r="N7" s="322"/>
    </row>
    <row r="8" spans="1:14" s="21" customFormat="1" x14ac:dyDescent="0.25">
      <c r="A8" s="340" t="s">
        <v>12051</v>
      </c>
      <c r="B8" s="328"/>
      <c r="C8" s="328"/>
      <c r="D8" s="329"/>
      <c r="E8" s="354"/>
      <c r="F8" s="359"/>
      <c r="J8" s="339" t="str">
        <f>IF('!Dados'!G3="Com Desoneração",'!Dados'!G6,'!Dados'!G7)</f>
        <v>LEIS SOCIAIS MENSALISTAS: 73,06%</v>
      </c>
      <c r="K8" s="322"/>
      <c r="L8" s="322"/>
      <c r="M8" s="322"/>
      <c r="N8" s="322"/>
    </row>
    <row r="9" spans="1:14" s="21" customFormat="1" x14ac:dyDescent="0.25">
      <c r="A9" s="340" t="s">
        <v>12052</v>
      </c>
      <c r="B9" s="328"/>
      <c r="C9" s="328"/>
      <c r="D9" s="319"/>
      <c r="E9" s="354"/>
      <c r="F9" s="359"/>
      <c r="J9" s="339" t="str">
        <f>IF('!Dados'!G3="Com Desoneração",'!Dados'!I6,'!Dados'!I7)</f>
        <v>TABELA DE REFERÊNCIA:. SINAPI - SETEMBRO DE 2021 SEM DESONERAÇÃO</v>
      </c>
      <c r="K9" s="322"/>
      <c r="L9" s="322"/>
      <c r="M9" s="322"/>
      <c r="N9" s="322"/>
    </row>
    <row r="10" spans="1:14" ht="18.75" x14ac:dyDescent="0.25">
      <c r="A10" s="563" t="s">
        <v>11782</v>
      </c>
      <c r="B10" s="564"/>
      <c r="C10" s="565"/>
      <c r="D10" s="565"/>
      <c r="E10" s="565"/>
      <c r="F10" s="566"/>
      <c r="G10" s="565"/>
      <c r="H10" s="565"/>
      <c r="I10" s="565"/>
      <c r="J10" s="567"/>
    </row>
    <row r="11" spans="1:14" ht="18.75" x14ac:dyDescent="0.25">
      <c r="A11" s="563" t="s">
        <v>11776</v>
      </c>
      <c r="B11" s="564"/>
      <c r="C11" s="565"/>
      <c r="D11" s="565"/>
      <c r="E11" s="565"/>
      <c r="F11" s="566"/>
      <c r="G11" s="565"/>
      <c r="H11" s="565"/>
      <c r="I11" s="565"/>
      <c r="J11" s="567"/>
    </row>
    <row r="12" spans="1:14" ht="25.5" x14ac:dyDescent="0.25">
      <c r="A12" s="70" t="s">
        <v>11777</v>
      </c>
      <c r="B12" s="71" t="s">
        <v>11734</v>
      </c>
      <c r="C12" s="71" t="s">
        <v>11735</v>
      </c>
      <c r="D12" s="71" t="s">
        <v>11736</v>
      </c>
      <c r="E12" s="355" t="s">
        <v>11738</v>
      </c>
      <c r="F12" s="73" t="s">
        <v>11778</v>
      </c>
      <c r="G12" s="73" t="s">
        <v>11779</v>
      </c>
      <c r="H12" s="73" t="s">
        <v>11780</v>
      </c>
      <c r="I12" s="73" t="s">
        <v>11739</v>
      </c>
      <c r="J12" s="74" t="s">
        <v>11781</v>
      </c>
    </row>
    <row r="13" spans="1:14" x14ac:dyDescent="0.25">
      <c r="A13" s="394" t="s">
        <v>2</v>
      </c>
      <c r="B13" s="395" t="s">
        <v>0</v>
      </c>
      <c r="C13" s="396" t="s">
        <v>1</v>
      </c>
      <c r="D13" s="397"/>
      <c r="E13" s="397"/>
      <c r="F13" s="397" t="s">
        <v>0</v>
      </c>
      <c r="G13" s="397"/>
      <c r="H13" s="397"/>
      <c r="I13" s="397"/>
      <c r="J13" s="423"/>
    </row>
    <row r="14" spans="1:14" x14ac:dyDescent="0.25">
      <c r="A14" s="398" t="s">
        <v>15232</v>
      </c>
      <c r="B14" s="372" t="s">
        <v>0</v>
      </c>
      <c r="C14" s="373" t="s">
        <v>15233</v>
      </c>
      <c r="D14" s="374"/>
      <c r="E14" s="374"/>
      <c r="F14" s="374" t="s">
        <v>0</v>
      </c>
      <c r="G14" s="374"/>
      <c r="H14" s="374"/>
      <c r="I14" s="374"/>
      <c r="J14" s="424"/>
    </row>
    <row r="15" spans="1:14" x14ac:dyDescent="0.25">
      <c r="A15" s="398" t="s">
        <v>15234</v>
      </c>
      <c r="B15" s="372" t="s">
        <v>0</v>
      </c>
      <c r="C15" s="373" t="s">
        <v>15235</v>
      </c>
      <c r="D15" s="374"/>
      <c r="E15" s="374"/>
      <c r="F15" s="374" t="s">
        <v>0</v>
      </c>
      <c r="G15" s="374"/>
      <c r="H15" s="374"/>
      <c r="I15" s="374"/>
      <c r="J15" s="424"/>
    </row>
    <row r="16" spans="1:14" x14ac:dyDescent="0.25">
      <c r="A16" s="399" t="s">
        <v>15236</v>
      </c>
      <c r="B16" s="400" t="s">
        <v>0</v>
      </c>
      <c r="C16" s="401" t="s">
        <v>15237</v>
      </c>
      <c r="D16" s="402"/>
      <c r="E16" s="402"/>
      <c r="F16" s="402" t="s">
        <v>0</v>
      </c>
      <c r="G16" s="402"/>
      <c r="H16" s="402"/>
      <c r="I16" s="402"/>
      <c r="J16" s="425"/>
    </row>
    <row r="17" spans="1:10" ht="45" x14ac:dyDescent="0.25">
      <c r="A17" s="433" t="s">
        <v>15238</v>
      </c>
      <c r="B17" s="434">
        <v>93207</v>
      </c>
      <c r="C17" s="435" t="s">
        <v>3</v>
      </c>
      <c r="D17" s="436" t="s">
        <v>4</v>
      </c>
      <c r="E17" s="437">
        <v>34</v>
      </c>
      <c r="F17" s="438">
        <f>VLOOKUP(B17,'COMP ANL'!A:I,9,0)</f>
        <v>1109.6999999999998</v>
      </c>
      <c r="G17" s="439">
        <f>$J$1</f>
        <v>0.2026</v>
      </c>
      <c r="H17" s="438">
        <f>F17*(1+G17)</f>
        <v>1334.5252199999998</v>
      </c>
      <c r="I17" s="438">
        <f>ROUND((H17*E17),2)</f>
        <v>45373.86</v>
      </c>
      <c r="J17" s="438"/>
    </row>
    <row r="18" spans="1:10" x14ac:dyDescent="0.25">
      <c r="A18" s="444" t="s">
        <v>15239</v>
      </c>
      <c r="B18" s="445" t="s">
        <v>0</v>
      </c>
      <c r="C18" s="446" t="s">
        <v>15240</v>
      </c>
      <c r="D18" s="447"/>
      <c r="E18" s="448"/>
      <c r="F18" s="449" t="s">
        <v>0</v>
      </c>
      <c r="G18" s="450"/>
      <c r="H18" s="449"/>
      <c r="I18" s="449"/>
      <c r="J18" s="451"/>
    </row>
    <row r="19" spans="1:10" ht="30" x14ac:dyDescent="0.25">
      <c r="A19" s="440" t="s">
        <v>15241</v>
      </c>
      <c r="B19" s="441">
        <v>93208</v>
      </c>
      <c r="C19" s="135" t="s">
        <v>5</v>
      </c>
      <c r="D19" s="136" t="s">
        <v>4</v>
      </c>
      <c r="E19" s="442">
        <v>34</v>
      </c>
      <c r="F19" s="138">
        <f>VLOOKUP(B19,'COMP ANL'!A:I,9,0)</f>
        <v>921.65999999999974</v>
      </c>
      <c r="G19" s="443">
        <f t="shared" ref="G19:G23" si="0">$J$1</f>
        <v>0.2026</v>
      </c>
      <c r="H19" s="138">
        <f t="shared" ref="H19:H23" si="1">F19*(1+G19)</f>
        <v>1108.3883159999996</v>
      </c>
      <c r="I19" s="138">
        <f t="shared" ref="I19:I23" si="2">ROUND((H19*E19),2)</f>
        <v>37685.199999999997</v>
      </c>
      <c r="J19" s="138"/>
    </row>
    <row r="20" spans="1:10" ht="30" x14ac:dyDescent="0.25">
      <c r="A20" s="140" t="s">
        <v>15242</v>
      </c>
      <c r="B20" s="344">
        <v>93584</v>
      </c>
      <c r="C20" s="104" t="s">
        <v>6</v>
      </c>
      <c r="D20" s="105" t="s">
        <v>4</v>
      </c>
      <c r="E20" s="345">
        <v>16</v>
      </c>
      <c r="F20" s="107">
        <f>VLOOKUP(B20,'COMP ANL'!A:I,9,0)</f>
        <v>897.70999999999992</v>
      </c>
      <c r="G20" s="314">
        <f t="shared" si="0"/>
        <v>0.2026</v>
      </c>
      <c r="H20" s="107">
        <f t="shared" si="1"/>
        <v>1079.5860459999999</v>
      </c>
      <c r="I20" s="107">
        <f t="shared" si="2"/>
        <v>17273.38</v>
      </c>
      <c r="J20" s="107"/>
    </row>
    <row r="21" spans="1:10" ht="30" x14ac:dyDescent="0.25">
      <c r="A21" s="140" t="s">
        <v>15243</v>
      </c>
      <c r="B21" s="344" t="s">
        <v>7</v>
      </c>
      <c r="C21" s="104" t="s">
        <v>15244</v>
      </c>
      <c r="D21" s="105" t="s">
        <v>8</v>
      </c>
      <c r="E21" s="345">
        <v>1</v>
      </c>
      <c r="F21" s="107">
        <f>VLOOKUP(B21,'COMP ANL'!A:I,9,0)</f>
        <v>2086.88</v>
      </c>
      <c r="G21" s="314">
        <f t="shared" si="0"/>
        <v>0.2026</v>
      </c>
      <c r="H21" s="107">
        <f t="shared" si="1"/>
        <v>2509.6818880000001</v>
      </c>
      <c r="I21" s="107">
        <f t="shared" si="2"/>
        <v>2509.6799999999998</v>
      </c>
      <c r="J21" s="107"/>
    </row>
    <row r="22" spans="1:10" ht="45" x14ac:dyDescent="0.25">
      <c r="A22" s="140" t="s">
        <v>15245</v>
      </c>
      <c r="B22" s="344" t="s">
        <v>9</v>
      </c>
      <c r="C22" s="104" t="s">
        <v>15246</v>
      </c>
      <c r="D22" s="105" t="s">
        <v>8</v>
      </c>
      <c r="E22" s="345">
        <v>1</v>
      </c>
      <c r="F22" s="107">
        <f>VLOOKUP(B22,'COMP ANL'!A:I,9,0)</f>
        <v>1182.98</v>
      </c>
      <c r="G22" s="314">
        <f t="shared" si="0"/>
        <v>0.2026</v>
      </c>
      <c r="H22" s="107">
        <f t="shared" si="1"/>
        <v>1422.651748</v>
      </c>
      <c r="I22" s="107">
        <f t="shared" si="2"/>
        <v>1422.65</v>
      </c>
      <c r="J22" s="107"/>
    </row>
    <row r="23" spans="1:10" ht="30" x14ac:dyDescent="0.25">
      <c r="A23" s="346" t="s">
        <v>15247</v>
      </c>
      <c r="B23" s="431" t="s">
        <v>10</v>
      </c>
      <c r="C23" s="99" t="s">
        <v>15248</v>
      </c>
      <c r="D23" s="100" t="s">
        <v>8</v>
      </c>
      <c r="E23" s="432">
        <v>1</v>
      </c>
      <c r="F23" s="102">
        <f>VLOOKUP(B23,'COMP ANL'!A:I,9,0)</f>
        <v>857.38</v>
      </c>
      <c r="G23" s="146">
        <f t="shared" si="0"/>
        <v>0.2026</v>
      </c>
      <c r="H23" s="102">
        <f t="shared" si="1"/>
        <v>1031.0851879999998</v>
      </c>
      <c r="I23" s="102">
        <f t="shared" si="2"/>
        <v>1031.0899999999999</v>
      </c>
      <c r="J23" s="102"/>
    </row>
    <row r="24" spans="1:10" x14ac:dyDescent="0.25">
      <c r="A24" s="444" t="s">
        <v>15249</v>
      </c>
      <c r="B24" s="445" t="s">
        <v>0</v>
      </c>
      <c r="C24" s="446" t="s">
        <v>15250</v>
      </c>
      <c r="D24" s="447"/>
      <c r="E24" s="448"/>
      <c r="F24" s="449" t="s">
        <v>0</v>
      </c>
      <c r="G24" s="450"/>
      <c r="H24" s="449"/>
      <c r="I24" s="449"/>
      <c r="J24" s="451"/>
    </row>
    <row r="25" spans="1:10" ht="45" x14ac:dyDescent="0.25">
      <c r="A25" s="440" t="s">
        <v>15251</v>
      </c>
      <c r="B25" s="441" t="s">
        <v>11</v>
      </c>
      <c r="C25" s="135" t="s">
        <v>15252</v>
      </c>
      <c r="D25" s="136" t="s">
        <v>4</v>
      </c>
      <c r="E25" s="442">
        <v>20</v>
      </c>
      <c r="F25" s="138">
        <f>VLOOKUP(B25,'COMP ANL'!A:I,9,0)</f>
        <v>276.02000000000004</v>
      </c>
      <c r="G25" s="443">
        <f t="shared" ref="G25:G26" si="3">$J$1</f>
        <v>0.2026</v>
      </c>
      <c r="H25" s="138">
        <f t="shared" ref="H25:H26" si="4">F25*(1+G25)</f>
        <v>331.94165200000003</v>
      </c>
      <c r="I25" s="138">
        <f t="shared" ref="I25:I26" si="5">ROUND((H25*E25),2)</f>
        <v>6638.83</v>
      </c>
      <c r="J25" s="138"/>
    </row>
    <row r="26" spans="1:10" ht="30" x14ac:dyDescent="0.25">
      <c r="A26" s="346" t="s">
        <v>15253</v>
      </c>
      <c r="B26" s="431">
        <v>93582</v>
      </c>
      <c r="C26" s="99" t="s">
        <v>12</v>
      </c>
      <c r="D26" s="100" t="s">
        <v>4</v>
      </c>
      <c r="E26" s="432">
        <v>36</v>
      </c>
      <c r="F26" s="102">
        <f>VLOOKUP(B26,'COMP ANL'!A:I,9,0)</f>
        <v>277.78000000000003</v>
      </c>
      <c r="G26" s="146">
        <f t="shared" si="3"/>
        <v>0.2026</v>
      </c>
      <c r="H26" s="102">
        <f t="shared" si="4"/>
        <v>334.05822799999999</v>
      </c>
      <c r="I26" s="102">
        <f t="shared" si="5"/>
        <v>12026.1</v>
      </c>
      <c r="J26" s="102"/>
    </row>
    <row r="27" spans="1:10" x14ac:dyDescent="0.25">
      <c r="A27" s="444" t="s">
        <v>15254</v>
      </c>
      <c r="B27" s="445" t="s">
        <v>0</v>
      </c>
      <c r="C27" s="446" t="s">
        <v>15255</v>
      </c>
      <c r="D27" s="447"/>
      <c r="E27" s="448"/>
      <c r="F27" s="449" t="s">
        <v>0</v>
      </c>
      <c r="G27" s="450"/>
      <c r="H27" s="449"/>
      <c r="I27" s="449"/>
      <c r="J27" s="451"/>
    </row>
    <row r="28" spans="1:10" ht="45" x14ac:dyDescent="0.25">
      <c r="A28" s="433" t="s">
        <v>15256</v>
      </c>
      <c r="B28" s="434">
        <v>93210</v>
      </c>
      <c r="C28" s="435" t="s">
        <v>13</v>
      </c>
      <c r="D28" s="436" t="s">
        <v>4</v>
      </c>
      <c r="E28" s="437">
        <v>60</v>
      </c>
      <c r="F28" s="438">
        <f>VLOOKUP(B28,'COMP ANL'!A:I,9,0)</f>
        <v>590.97000000000014</v>
      </c>
      <c r="G28" s="439">
        <f>$J$1</f>
        <v>0.2026</v>
      </c>
      <c r="H28" s="438">
        <f>F28*(1+G28)</f>
        <v>710.70052200000009</v>
      </c>
      <c r="I28" s="438">
        <f>ROUND((H28*E28),2)</f>
        <v>42642.03</v>
      </c>
      <c r="J28" s="438"/>
    </row>
    <row r="29" spans="1:10" x14ac:dyDescent="0.25">
      <c r="A29" s="444" t="s">
        <v>15257</v>
      </c>
      <c r="B29" s="445" t="s">
        <v>0</v>
      </c>
      <c r="C29" s="446" t="s">
        <v>15258</v>
      </c>
      <c r="D29" s="447"/>
      <c r="E29" s="448"/>
      <c r="F29" s="449" t="s">
        <v>0</v>
      </c>
      <c r="G29" s="450"/>
      <c r="H29" s="449"/>
      <c r="I29" s="449"/>
      <c r="J29" s="451"/>
    </row>
    <row r="30" spans="1:10" ht="45" x14ac:dyDescent="0.25">
      <c r="A30" s="433" t="s">
        <v>15259</v>
      </c>
      <c r="B30" s="434">
        <v>93212</v>
      </c>
      <c r="C30" s="435" t="s">
        <v>14</v>
      </c>
      <c r="D30" s="436" t="s">
        <v>4</v>
      </c>
      <c r="E30" s="437">
        <v>40</v>
      </c>
      <c r="F30" s="438">
        <f>VLOOKUP(B30,'COMP ANL'!A:I,9,0)</f>
        <v>985.04999999999984</v>
      </c>
      <c r="G30" s="439">
        <f>$J$1</f>
        <v>0.2026</v>
      </c>
      <c r="H30" s="438">
        <f>F30*(1+G30)</f>
        <v>1184.6211299999998</v>
      </c>
      <c r="I30" s="438">
        <f>ROUND((H30*E30),2)</f>
        <v>47384.85</v>
      </c>
      <c r="J30" s="438"/>
    </row>
    <row r="31" spans="1:10" x14ac:dyDescent="0.25">
      <c r="A31" s="452" t="s">
        <v>15260</v>
      </c>
      <c r="B31" s="453" t="s">
        <v>0</v>
      </c>
      <c r="C31" s="454" t="s">
        <v>15261</v>
      </c>
      <c r="D31" s="455"/>
      <c r="E31" s="456"/>
      <c r="F31" s="457" t="s">
        <v>0</v>
      </c>
      <c r="G31" s="458"/>
      <c r="H31" s="457"/>
      <c r="I31" s="457"/>
      <c r="J31" s="365"/>
    </row>
    <row r="32" spans="1:10" x14ac:dyDescent="0.25">
      <c r="A32" s="390" t="s">
        <v>15262</v>
      </c>
      <c r="B32" s="403" t="s">
        <v>0</v>
      </c>
      <c r="C32" s="391" t="s">
        <v>15263</v>
      </c>
      <c r="D32" s="392"/>
      <c r="E32" s="393"/>
      <c r="F32" s="404" t="s">
        <v>0</v>
      </c>
      <c r="G32" s="405"/>
      <c r="H32" s="404"/>
      <c r="I32" s="404"/>
      <c r="J32" s="366"/>
    </row>
    <row r="33" spans="1:10" ht="60" x14ac:dyDescent="0.25">
      <c r="A33" s="433" t="s">
        <v>15264</v>
      </c>
      <c r="B33" s="434" t="s">
        <v>13252</v>
      </c>
      <c r="C33" s="435" t="s">
        <v>15265</v>
      </c>
      <c r="D33" s="436" t="s">
        <v>8</v>
      </c>
      <c r="E33" s="437">
        <v>1</v>
      </c>
      <c r="F33" s="438">
        <f>VLOOKUP(B33,'COMP ANL'!A:I,9,0)</f>
        <v>3202.6400000000003</v>
      </c>
      <c r="G33" s="439">
        <f>$J$1</f>
        <v>0.2026</v>
      </c>
      <c r="H33" s="438">
        <f>F33*(1+G33)</f>
        <v>3851.4948640000002</v>
      </c>
      <c r="I33" s="438">
        <f>ROUND((H33*E33),2)</f>
        <v>3851.49</v>
      </c>
      <c r="J33" s="438"/>
    </row>
    <row r="34" spans="1:10" x14ac:dyDescent="0.25">
      <c r="A34" s="444" t="s">
        <v>15266</v>
      </c>
      <c r="B34" s="445" t="s">
        <v>0</v>
      </c>
      <c r="C34" s="446" t="s">
        <v>15267</v>
      </c>
      <c r="D34" s="447"/>
      <c r="E34" s="448"/>
      <c r="F34" s="449" t="s">
        <v>0</v>
      </c>
      <c r="G34" s="450"/>
      <c r="H34" s="449"/>
      <c r="I34" s="449"/>
      <c r="J34" s="451"/>
    </row>
    <row r="35" spans="1:10" ht="45" x14ac:dyDescent="0.25">
      <c r="A35" s="433" t="s">
        <v>15268</v>
      </c>
      <c r="B35" s="434" t="s">
        <v>13253</v>
      </c>
      <c r="C35" s="435" t="s">
        <v>15269</v>
      </c>
      <c r="D35" s="436" t="s">
        <v>8</v>
      </c>
      <c r="E35" s="437">
        <v>1</v>
      </c>
      <c r="F35" s="438">
        <f>VLOOKUP(B35,'COMP ANL'!A:I,9,0)</f>
        <v>1734.5100000000002</v>
      </c>
      <c r="G35" s="439">
        <f>$J$1</f>
        <v>0.2026</v>
      </c>
      <c r="H35" s="438">
        <f>F35*(1+G35)</f>
        <v>2085.921726</v>
      </c>
      <c r="I35" s="438">
        <f>ROUND((H35*E35),2)</f>
        <v>2085.92</v>
      </c>
      <c r="J35" s="438"/>
    </row>
    <row r="36" spans="1:10" x14ac:dyDescent="0.25">
      <c r="A36" s="452" t="s">
        <v>15270</v>
      </c>
      <c r="B36" s="453" t="s">
        <v>0</v>
      </c>
      <c r="C36" s="454" t="s">
        <v>15271</v>
      </c>
      <c r="D36" s="455"/>
      <c r="E36" s="456"/>
      <c r="F36" s="457" t="s">
        <v>0</v>
      </c>
      <c r="G36" s="458"/>
      <c r="H36" s="457"/>
      <c r="I36" s="457"/>
      <c r="J36" s="365"/>
    </row>
    <row r="37" spans="1:10" x14ac:dyDescent="0.25">
      <c r="A37" s="390" t="s">
        <v>15272</v>
      </c>
      <c r="B37" s="403" t="s">
        <v>0</v>
      </c>
      <c r="C37" s="391" t="s">
        <v>15273</v>
      </c>
      <c r="D37" s="392"/>
      <c r="E37" s="393"/>
      <c r="F37" s="404" t="s">
        <v>0</v>
      </c>
      <c r="G37" s="405"/>
      <c r="H37" s="404"/>
      <c r="I37" s="404"/>
      <c r="J37" s="366"/>
    </row>
    <row r="38" spans="1:10" x14ac:dyDescent="0.25">
      <c r="A38" s="433" t="s">
        <v>15274</v>
      </c>
      <c r="B38" s="434">
        <v>98459</v>
      </c>
      <c r="C38" s="435" t="s">
        <v>15</v>
      </c>
      <c r="D38" s="436" t="s">
        <v>4</v>
      </c>
      <c r="E38" s="437">
        <v>591.25</v>
      </c>
      <c r="F38" s="438">
        <f>VLOOKUP(B38,'COMP ANL'!A:I,9,0)</f>
        <v>130.58000000000001</v>
      </c>
      <c r="G38" s="439">
        <f>$J$1</f>
        <v>0.2026</v>
      </c>
      <c r="H38" s="438">
        <f>F38*(1+G38)</f>
        <v>157.03550799999999</v>
      </c>
      <c r="I38" s="438">
        <f>ROUND((H38*E38),2)</f>
        <v>92847.24</v>
      </c>
      <c r="J38" s="438"/>
    </row>
    <row r="39" spans="1:10" x14ac:dyDescent="0.25">
      <c r="A39" s="444" t="s">
        <v>15275</v>
      </c>
      <c r="B39" s="445" t="s">
        <v>0</v>
      </c>
      <c r="C39" s="446" t="s">
        <v>15276</v>
      </c>
      <c r="D39" s="447"/>
      <c r="E39" s="448"/>
      <c r="F39" s="449" t="s">
        <v>0</v>
      </c>
      <c r="G39" s="450"/>
      <c r="H39" s="449"/>
      <c r="I39" s="449"/>
      <c r="J39" s="451"/>
    </row>
    <row r="40" spans="1:10" x14ac:dyDescent="0.25">
      <c r="A40" s="440" t="s">
        <v>15277</v>
      </c>
      <c r="B40" s="441" t="s">
        <v>16</v>
      </c>
      <c r="C40" s="135" t="s">
        <v>15278</v>
      </c>
      <c r="D40" s="136" t="s">
        <v>4</v>
      </c>
      <c r="E40" s="442">
        <v>14.4</v>
      </c>
      <c r="F40" s="138">
        <f>VLOOKUP(B40,'COMP ANL'!A:I,9,0)</f>
        <v>334.25999999999993</v>
      </c>
      <c r="G40" s="443">
        <f t="shared" ref="G40:G41" si="6">$J$1</f>
        <v>0.2026</v>
      </c>
      <c r="H40" s="138">
        <f t="shared" ref="H40:H41" si="7">F40*(1+G40)</f>
        <v>401.98107599999986</v>
      </c>
      <c r="I40" s="138">
        <f t="shared" ref="I40:I41" si="8">ROUND((H40*E40),2)</f>
        <v>5788.53</v>
      </c>
      <c r="J40" s="138"/>
    </row>
    <row r="41" spans="1:10" ht="30" x14ac:dyDescent="0.25">
      <c r="A41" s="346" t="s">
        <v>15279</v>
      </c>
      <c r="B41" s="431" t="s">
        <v>13254</v>
      </c>
      <c r="C41" s="99" t="s">
        <v>15280</v>
      </c>
      <c r="D41" s="100" t="s">
        <v>4</v>
      </c>
      <c r="E41" s="432">
        <v>0.42</v>
      </c>
      <c r="F41" s="102">
        <f>VLOOKUP(B41,'COMP ANL'!A:I,9,0)</f>
        <v>369.40000000000003</v>
      </c>
      <c r="G41" s="146">
        <f t="shared" si="6"/>
        <v>0.2026</v>
      </c>
      <c r="H41" s="102">
        <f t="shared" si="7"/>
        <v>444.24043999999998</v>
      </c>
      <c r="I41" s="102">
        <f t="shared" si="8"/>
        <v>186.58</v>
      </c>
      <c r="J41" s="102"/>
    </row>
    <row r="42" spans="1:10" x14ac:dyDescent="0.25">
      <c r="A42" s="452" t="s">
        <v>15281</v>
      </c>
      <c r="B42" s="453" t="s">
        <v>0</v>
      </c>
      <c r="C42" s="454" t="s">
        <v>15282</v>
      </c>
      <c r="D42" s="455"/>
      <c r="E42" s="456"/>
      <c r="F42" s="457" t="s">
        <v>0</v>
      </c>
      <c r="G42" s="458"/>
      <c r="H42" s="457"/>
      <c r="I42" s="457"/>
      <c r="J42" s="365"/>
    </row>
    <row r="43" spans="1:10" x14ac:dyDescent="0.25">
      <c r="A43" s="389" t="s">
        <v>15283</v>
      </c>
      <c r="B43" s="387" t="s">
        <v>0</v>
      </c>
      <c r="C43" s="368" t="s">
        <v>15284</v>
      </c>
      <c r="D43" s="369"/>
      <c r="E43" s="386"/>
      <c r="F43" s="371" t="s">
        <v>0</v>
      </c>
      <c r="G43" s="388"/>
      <c r="H43" s="371"/>
      <c r="I43" s="371"/>
      <c r="J43" s="375"/>
    </row>
    <row r="44" spans="1:10" x14ac:dyDescent="0.25">
      <c r="A44" s="390" t="s">
        <v>15285</v>
      </c>
      <c r="B44" s="403" t="s">
        <v>0</v>
      </c>
      <c r="C44" s="391" t="s">
        <v>17</v>
      </c>
      <c r="D44" s="392"/>
      <c r="E44" s="393"/>
      <c r="F44" s="404" t="s">
        <v>0</v>
      </c>
      <c r="G44" s="405"/>
      <c r="H44" s="404"/>
      <c r="I44" s="404"/>
      <c r="J44" s="366"/>
    </row>
    <row r="45" spans="1:10" x14ac:dyDescent="0.25">
      <c r="A45" s="433" t="s">
        <v>15286</v>
      </c>
      <c r="B45" s="434" t="s">
        <v>18</v>
      </c>
      <c r="C45" s="435" t="s">
        <v>15287</v>
      </c>
      <c r="D45" s="436" t="s">
        <v>4</v>
      </c>
      <c r="E45" s="437">
        <v>1515.51</v>
      </c>
      <c r="F45" s="438">
        <f>VLOOKUP(B45,'COMP ANL'!A:I,9,0)</f>
        <v>6.379999999999999</v>
      </c>
      <c r="G45" s="439">
        <f>$J$1</f>
        <v>0.2026</v>
      </c>
      <c r="H45" s="438">
        <f>F45*(1+G45)</f>
        <v>7.6725879999999984</v>
      </c>
      <c r="I45" s="438">
        <f>ROUND((H45*E45),2)</f>
        <v>11627.88</v>
      </c>
      <c r="J45" s="438"/>
    </row>
    <row r="46" spans="1:10" x14ac:dyDescent="0.25">
      <c r="A46" s="444" t="s">
        <v>15288</v>
      </c>
      <c r="B46" s="445" t="s">
        <v>0</v>
      </c>
      <c r="C46" s="446" t="s">
        <v>15289</v>
      </c>
      <c r="D46" s="447"/>
      <c r="E46" s="448"/>
      <c r="F46" s="449" t="s">
        <v>0</v>
      </c>
      <c r="G46" s="450"/>
      <c r="H46" s="449"/>
      <c r="I46" s="449"/>
      <c r="J46" s="451"/>
    </row>
    <row r="47" spans="1:10" x14ac:dyDescent="0.25">
      <c r="A47" s="433" t="s">
        <v>15290</v>
      </c>
      <c r="B47" s="434" t="s">
        <v>18</v>
      </c>
      <c r="C47" s="435" t="s">
        <v>15287</v>
      </c>
      <c r="D47" s="436" t="s">
        <v>4</v>
      </c>
      <c r="E47" s="437">
        <v>59.08</v>
      </c>
      <c r="F47" s="438">
        <f>VLOOKUP(B47,'COMP ANL'!A:I,9,0)</f>
        <v>6.379999999999999</v>
      </c>
      <c r="G47" s="439">
        <f>$J$1</f>
        <v>0.2026</v>
      </c>
      <c r="H47" s="438">
        <f>F47*(1+G47)</f>
        <v>7.6725879999999984</v>
      </c>
      <c r="I47" s="438">
        <f>ROUND((H47*E47),2)</f>
        <v>453.3</v>
      </c>
      <c r="J47" s="438"/>
    </row>
    <row r="48" spans="1:10" x14ac:dyDescent="0.25">
      <c r="A48" s="444" t="s">
        <v>15291</v>
      </c>
      <c r="B48" s="445" t="s">
        <v>0</v>
      </c>
      <c r="C48" s="446" t="s">
        <v>15292</v>
      </c>
      <c r="D48" s="447"/>
      <c r="E48" s="448"/>
      <c r="F48" s="449" t="s">
        <v>0</v>
      </c>
      <c r="G48" s="450"/>
      <c r="H48" s="449"/>
      <c r="I48" s="449"/>
      <c r="J48" s="451"/>
    </row>
    <row r="49" spans="1:10" x14ac:dyDescent="0.25">
      <c r="A49" s="433" t="s">
        <v>15293</v>
      </c>
      <c r="B49" s="434" t="s">
        <v>18</v>
      </c>
      <c r="C49" s="435" t="s">
        <v>15287</v>
      </c>
      <c r="D49" s="436" t="s">
        <v>4</v>
      </c>
      <c r="E49" s="437">
        <v>34.44</v>
      </c>
      <c r="F49" s="438">
        <f>VLOOKUP(B49,'COMP ANL'!A:I,9,0)</f>
        <v>6.379999999999999</v>
      </c>
      <c r="G49" s="439">
        <f>$J$1</f>
        <v>0.2026</v>
      </c>
      <c r="H49" s="438">
        <f>F49*(1+G49)</f>
        <v>7.6725879999999984</v>
      </c>
      <c r="I49" s="438">
        <f>ROUND((H49*E49),2)</f>
        <v>264.24</v>
      </c>
      <c r="J49" s="438"/>
    </row>
    <row r="50" spans="1:10" x14ac:dyDescent="0.25">
      <c r="A50" s="452" t="s">
        <v>20</v>
      </c>
      <c r="B50" s="453" t="s">
        <v>0</v>
      </c>
      <c r="C50" s="454" t="s">
        <v>19</v>
      </c>
      <c r="D50" s="455"/>
      <c r="E50" s="456"/>
      <c r="F50" s="457" t="s">
        <v>0</v>
      </c>
      <c r="G50" s="458"/>
      <c r="H50" s="457"/>
      <c r="I50" s="457"/>
      <c r="J50" s="365"/>
    </row>
    <row r="51" spans="1:10" x14ac:dyDescent="0.25">
      <c r="A51" s="389" t="s">
        <v>22</v>
      </c>
      <c r="B51" s="387" t="s">
        <v>0</v>
      </c>
      <c r="C51" s="368" t="s">
        <v>21</v>
      </c>
      <c r="D51" s="369"/>
      <c r="E51" s="386"/>
      <c r="F51" s="371" t="s">
        <v>0</v>
      </c>
      <c r="G51" s="388"/>
      <c r="H51" s="371"/>
      <c r="I51" s="371"/>
      <c r="J51" s="375"/>
    </row>
    <row r="52" spans="1:10" x14ac:dyDescent="0.25">
      <c r="A52" s="390" t="s">
        <v>15294</v>
      </c>
      <c r="B52" s="403" t="s">
        <v>0</v>
      </c>
      <c r="C52" s="391" t="s">
        <v>15295</v>
      </c>
      <c r="D52" s="392"/>
      <c r="E52" s="393"/>
      <c r="F52" s="404" t="s">
        <v>0</v>
      </c>
      <c r="G52" s="405"/>
      <c r="H52" s="404"/>
      <c r="I52" s="404"/>
      <c r="J52" s="366"/>
    </row>
    <row r="53" spans="1:10" ht="45" x14ac:dyDescent="0.25">
      <c r="A53" s="433" t="s">
        <v>15296</v>
      </c>
      <c r="B53" s="434">
        <v>98525</v>
      </c>
      <c r="C53" s="435" t="s">
        <v>23</v>
      </c>
      <c r="D53" s="436" t="s">
        <v>4</v>
      </c>
      <c r="E53" s="437">
        <v>4662.6400000000003</v>
      </c>
      <c r="F53" s="438">
        <f>VLOOKUP(B53,'COMP ANL'!A:I,9,0)</f>
        <v>0.3</v>
      </c>
      <c r="G53" s="439">
        <f>$J$1</f>
        <v>0.2026</v>
      </c>
      <c r="H53" s="438">
        <f>F53*(1+G53)</f>
        <v>0.36077999999999993</v>
      </c>
      <c r="I53" s="438">
        <f>ROUND((H53*E53),2)</f>
        <v>1682.19</v>
      </c>
      <c r="J53" s="438"/>
    </row>
    <row r="54" spans="1:10" x14ac:dyDescent="0.25">
      <c r="A54" s="452" t="s">
        <v>15297</v>
      </c>
      <c r="B54" s="453" t="s">
        <v>0</v>
      </c>
      <c r="C54" s="454" t="s">
        <v>15298</v>
      </c>
      <c r="D54" s="455"/>
      <c r="E54" s="456"/>
      <c r="F54" s="457" t="s">
        <v>0</v>
      </c>
      <c r="G54" s="458"/>
      <c r="H54" s="457"/>
      <c r="I54" s="457"/>
      <c r="J54" s="365"/>
    </row>
    <row r="55" spans="1:10" x14ac:dyDescent="0.25">
      <c r="A55" s="390" t="s">
        <v>15299</v>
      </c>
      <c r="B55" s="403" t="s">
        <v>0</v>
      </c>
      <c r="C55" s="391" t="s">
        <v>15300</v>
      </c>
      <c r="D55" s="392"/>
      <c r="E55" s="393"/>
      <c r="F55" s="404" t="s">
        <v>0</v>
      </c>
      <c r="G55" s="405"/>
      <c r="H55" s="404"/>
      <c r="I55" s="404"/>
      <c r="J55" s="366"/>
    </row>
    <row r="56" spans="1:10" ht="45" x14ac:dyDescent="0.25">
      <c r="A56" s="433" t="s">
        <v>15301</v>
      </c>
      <c r="B56" s="434" t="s">
        <v>11722</v>
      </c>
      <c r="C56" s="435" t="s">
        <v>15302</v>
      </c>
      <c r="D56" s="436" t="s">
        <v>24</v>
      </c>
      <c r="E56" s="437">
        <v>408.4</v>
      </c>
      <c r="F56" s="438">
        <f>VLOOKUP(B56,'COMP ANL'!A:I,9,0)</f>
        <v>3.27</v>
      </c>
      <c r="G56" s="439">
        <f>$J$1</f>
        <v>0.2026</v>
      </c>
      <c r="H56" s="438">
        <f>F56*(1+G56)</f>
        <v>3.9325019999999995</v>
      </c>
      <c r="I56" s="438">
        <f>ROUND((H56*E56),2)</f>
        <v>1606.03</v>
      </c>
      <c r="J56" s="438"/>
    </row>
    <row r="57" spans="1:10" x14ac:dyDescent="0.25">
      <c r="A57" s="444" t="s">
        <v>15303</v>
      </c>
      <c r="B57" s="445" t="s">
        <v>0</v>
      </c>
      <c r="C57" s="446" t="s">
        <v>15304</v>
      </c>
      <c r="D57" s="447"/>
      <c r="E57" s="448"/>
      <c r="F57" s="449" t="s">
        <v>0</v>
      </c>
      <c r="G57" s="450"/>
      <c r="H57" s="449"/>
      <c r="I57" s="449"/>
      <c r="J57" s="451"/>
    </row>
    <row r="58" spans="1:10" ht="45" x14ac:dyDescent="0.25">
      <c r="A58" s="433" t="s">
        <v>15305</v>
      </c>
      <c r="B58" s="434" t="s">
        <v>25</v>
      </c>
      <c r="C58" s="435" t="s">
        <v>15306</v>
      </c>
      <c r="D58" s="436" t="s">
        <v>24</v>
      </c>
      <c r="E58" s="437">
        <v>678.8</v>
      </c>
      <c r="F58" s="438">
        <f>VLOOKUP(B58,'COMP ANL'!A:I,9,0)</f>
        <v>46.49</v>
      </c>
      <c r="G58" s="439">
        <f>$J$1</f>
        <v>0.2026</v>
      </c>
      <c r="H58" s="438">
        <f>F58*(1+G58)</f>
        <v>55.908873999999997</v>
      </c>
      <c r="I58" s="438">
        <f>ROUND((H58*E58),2)</f>
        <v>37950.94</v>
      </c>
      <c r="J58" s="438"/>
    </row>
    <row r="59" spans="1:10" x14ac:dyDescent="0.25">
      <c r="A59" s="444" t="s">
        <v>15307</v>
      </c>
      <c r="B59" s="445" t="s">
        <v>0</v>
      </c>
      <c r="C59" s="446" t="s">
        <v>15308</v>
      </c>
      <c r="D59" s="447"/>
      <c r="E59" s="448"/>
      <c r="F59" s="449" t="s">
        <v>0</v>
      </c>
      <c r="G59" s="450"/>
      <c r="H59" s="449"/>
      <c r="I59" s="449"/>
      <c r="J59" s="451"/>
    </row>
    <row r="60" spans="1:10" ht="60" x14ac:dyDescent="0.25">
      <c r="A60" s="440" t="s">
        <v>15309</v>
      </c>
      <c r="B60" s="441">
        <v>100975</v>
      </c>
      <c r="C60" s="135" t="s">
        <v>15310</v>
      </c>
      <c r="D60" s="136" t="s">
        <v>24</v>
      </c>
      <c r="E60" s="442">
        <v>270.39999999999998</v>
      </c>
      <c r="F60" s="138">
        <f>VLOOKUP(B60,'COMP ANL'!A:I,9,0)</f>
        <v>6.5499999999999989</v>
      </c>
      <c r="G60" s="443">
        <f t="shared" ref="G60:G61" si="9">$J$1</f>
        <v>0.2026</v>
      </c>
      <c r="H60" s="138">
        <f t="shared" ref="H60:H61" si="10">F60*(1+G60)</f>
        <v>7.8770299999999978</v>
      </c>
      <c r="I60" s="138">
        <f t="shared" ref="I60:I61" si="11">ROUND((H60*E60),2)</f>
        <v>2129.9499999999998</v>
      </c>
      <c r="J60" s="138"/>
    </row>
    <row r="61" spans="1:10" ht="105" x14ac:dyDescent="0.25">
      <c r="A61" s="140" t="s">
        <v>15311</v>
      </c>
      <c r="B61" s="344" t="s">
        <v>26</v>
      </c>
      <c r="C61" s="104" t="s">
        <v>15312</v>
      </c>
      <c r="D61" s="105" t="s">
        <v>27</v>
      </c>
      <c r="E61" s="345">
        <v>12046.32</v>
      </c>
      <c r="F61" s="107">
        <f>VLOOKUP(B61,'COMP ANL'!A:I,9,0)</f>
        <v>1.0900000000000001</v>
      </c>
      <c r="G61" s="314">
        <f t="shared" si="9"/>
        <v>0.2026</v>
      </c>
      <c r="H61" s="107">
        <f t="shared" si="10"/>
        <v>1.3108340000000001</v>
      </c>
      <c r="I61" s="107">
        <f t="shared" si="11"/>
        <v>15790.73</v>
      </c>
      <c r="J61" s="107"/>
    </row>
    <row r="62" spans="1:10" x14ac:dyDescent="0.25">
      <c r="A62" s="406"/>
      <c r="B62" s="407"/>
      <c r="C62" s="408"/>
      <c r="D62" s="409"/>
      <c r="E62" s="410"/>
      <c r="F62" s="411"/>
      <c r="G62" s="412"/>
      <c r="H62" s="411"/>
      <c r="I62" s="411"/>
      <c r="J62" s="411"/>
    </row>
    <row r="63" spans="1:10" x14ac:dyDescent="0.25">
      <c r="A63" s="416"/>
      <c r="B63" s="417"/>
      <c r="C63" s="418" t="s">
        <v>28</v>
      </c>
      <c r="D63" s="419"/>
      <c r="E63" s="420"/>
      <c r="F63" s="421"/>
      <c r="G63" s="422"/>
      <c r="H63" s="421"/>
      <c r="I63" s="421"/>
      <c r="J63" s="426">
        <f>SUM(I14:I62)</f>
        <v>390252.69000000006</v>
      </c>
    </row>
    <row r="64" spans="1:10" x14ac:dyDescent="0.25">
      <c r="A64" s="406"/>
      <c r="B64" s="407"/>
      <c r="C64" s="408"/>
      <c r="D64" s="409"/>
      <c r="E64" s="410"/>
      <c r="F64" s="411"/>
      <c r="G64" s="412"/>
      <c r="H64" s="411"/>
      <c r="I64" s="411"/>
      <c r="J64" s="411"/>
    </row>
    <row r="65" spans="1:12" x14ac:dyDescent="0.25">
      <c r="A65" s="452" t="s">
        <v>30</v>
      </c>
      <c r="B65" s="453" t="s">
        <v>0</v>
      </c>
      <c r="C65" s="454" t="s">
        <v>29</v>
      </c>
      <c r="D65" s="455"/>
      <c r="E65" s="456"/>
      <c r="F65" s="457" t="s">
        <v>0</v>
      </c>
      <c r="G65" s="458"/>
      <c r="H65" s="457"/>
      <c r="I65" s="457"/>
      <c r="J65" s="365"/>
    </row>
    <row r="66" spans="1:12" x14ac:dyDescent="0.25">
      <c r="A66" s="389" t="s">
        <v>32</v>
      </c>
      <c r="B66" s="387" t="s">
        <v>0</v>
      </c>
      <c r="C66" s="368" t="s">
        <v>31</v>
      </c>
      <c r="D66" s="369"/>
      <c r="E66" s="386"/>
      <c r="F66" s="371" t="s">
        <v>0</v>
      </c>
      <c r="G66" s="388"/>
      <c r="H66" s="371"/>
      <c r="I66" s="371"/>
      <c r="J66" s="375"/>
    </row>
    <row r="67" spans="1:12" x14ac:dyDescent="0.25">
      <c r="A67" s="389" t="s">
        <v>33</v>
      </c>
      <c r="B67" s="387" t="s">
        <v>0</v>
      </c>
      <c r="C67" s="368" t="s">
        <v>17</v>
      </c>
      <c r="D67" s="369"/>
      <c r="E67" s="386"/>
      <c r="F67" s="371" t="s">
        <v>0</v>
      </c>
      <c r="G67" s="388"/>
      <c r="H67" s="371"/>
      <c r="I67" s="371"/>
      <c r="J67" s="375"/>
    </row>
    <row r="68" spans="1:12" x14ac:dyDescent="0.25">
      <c r="A68" s="389" t="s">
        <v>35</v>
      </c>
      <c r="B68" s="387" t="s">
        <v>0</v>
      </c>
      <c r="C68" s="368" t="s">
        <v>34</v>
      </c>
      <c r="D68" s="369"/>
      <c r="E68" s="386"/>
      <c r="F68" s="371" t="s">
        <v>0</v>
      </c>
      <c r="G68" s="388"/>
      <c r="H68" s="371"/>
      <c r="I68" s="371"/>
      <c r="J68" s="375"/>
    </row>
    <row r="69" spans="1:12" x14ac:dyDescent="0.25">
      <c r="A69" s="390" t="s">
        <v>37</v>
      </c>
      <c r="B69" s="403" t="s">
        <v>0</v>
      </c>
      <c r="C69" s="391" t="s">
        <v>36</v>
      </c>
      <c r="D69" s="392"/>
      <c r="E69" s="393"/>
      <c r="F69" s="404" t="s">
        <v>0</v>
      </c>
      <c r="G69" s="405"/>
      <c r="H69" s="404"/>
      <c r="I69" s="404"/>
      <c r="J69" s="366"/>
    </row>
    <row r="70" spans="1:12" ht="30" x14ac:dyDescent="0.25">
      <c r="A70" s="433" t="s">
        <v>39</v>
      </c>
      <c r="B70" s="434">
        <v>79480</v>
      </c>
      <c r="C70" s="435" t="s">
        <v>38</v>
      </c>
      <c r="D70" s="436" t="s">
        <v>24</v>
      </c>
      <c r="E70" s="437">
        <v>434.76</v>
      </c>
      <c r="F70" s="438">
        <f>VLOOKUP(B70,'COMP ANL'!A:I,9,0)</f>
        <v>2.4900000000000002</v>
      </c>
      <c r="G70" s="439">
        <f>$J$1</f>
        <v>0.2026</v>
      </c>
      <c r="H70" s="438">
        <f>F70*(1+G70)</f>
        <v>2.9944739999999999</v>
      </c>
      <c r="I70" s="438">
        <f>ROUND((H70*E70),2)</f>
        <v>1301.8800000000001</v>
      </c>
      <c r="J70" s="438"/>
    </row>
    <row r="71" spans="1:12" x14ac:dyDescent="0.25">
      <c r="A71" s="444" t="s">
        <v>41</v>
      </c>
      <c r="B71" s="445" t="s">
        <v>0</v>
      </c>
      <c r="C71" s="446" t="s">
        <v>40</v>
      </c>
      <c r="D71" s="447"/>
      <c r="E71" s="448"/>
      <c r="F71" s="449" t="s">
        <v>0</v>
      </c>
      <c r="G71" s="450"/>
      <c r="H71" s="449"/>
      <c r="I71" s="449"/>
      <c r="J71" s="451"/>
    </row>
    <row r="72" spans="1:12" ht="30" x14ac:dyDescent="0.25">
      <c r="A72" s="433" t="s">
        <v>43</v>
      </c>
      <c r="B72" s="434">
        <v>93382</v>
      </c>
      <c r="C72" s="435" t="s">
        <v>42</v>
      </c>
      <c r="D72" s="436" t="s">
        <v>24</v>
      </c>
      <c r="E72" s="437">
        <v>320.8</v>
      </c>
      <c r="F72" s="438">
        <f>VLOOKUP(B72,'COMP ANL'!A:I,9,0)</f>
        <v>25.369999999999997</v>
      </c>
      <c r="G72" s="439">
        <f>$J$1</f>
        <v>0.2026</v>
      </c>
      <c r="H72" s="438">
        <f>F72*(1+G72)</f>
        <v>30.509961999999994</v>
      </c>
      <c r="I72" s="438">
        <f>ROUND((H72*E72),2)</f>
        <v>9787.6</v>
      </c>
      <c r="J72" s="438"/>
    </row>
    <row r="73" spans="1:12" x14ac:dyDescent="0.25">
      <c r="A73" s="444" t="s">
        <v>45</v>
      </c>
      <c r="B73" s="445" t="s">
        <v>0</v>
      </c>
      <c r="C73" s="446" t="s">
        <v>44</v>
      </c>
      <c r="D73" s="447"/>
      <c r="E73" s="448"/>
      <c r="F73" s="449" t="s">
        <v>0</v>
      </c>
      <c r="G73" s="450"/>
      <c r="H73" s="449"/>
      <c r="I73" s="449"/>
      <c r="J73" s="451"/>
    </row>
    <row r="74" spans="1:12" ht="60" x14ac:dyDescent="0.25">
      <c r="A74" s="440" t="s">
        <v>47</v>
      </c>
      <c r="B74" s="441">
        <v>100974</v>
      </c>
      <c r="C74" s="135" t="s">
        <v>46</v>
      </c>
      <c r="D74" s="136" t="s">
        <v>24</v>
      </c>
      <c r="E74" s="442">
        <v>130.13999999999999</v>
      </c>
      <c r="F74" s="138">
        <f>VLOOKUP(B74,'COMP ANL'!A:I,9,0)</f>
        <v>6.32</v>
      </c>
      <c r="G74" s="443">
        <f t="shared" ref="G74:G75" si="12">$J$1</f>
        <v>0.2026</v>
      </c>
      <c r="H74" s="138">
        <f t="shared" ref="H74:H75" si="13">F74*(1+G74)</f>
        <v>7.6004319999999996</v>
      </c>
      <c r="I74" s="138">
        <f t="shared" ref="I74:I75" si="14">ROUND((H74*E74),2)</f>
        <v>989.12</v>
      </c>
      <c r="J74" s="138"/>
    </row>
    <row r="75" spans="1:12" ht="45" x14ac:dyDescent="0.25">
      <c r="A75" s="346" t="s">
        <v>49</v>
      </c>
      <c r="B75" s="431">
        <v>95879</v>
      </c>
      <c r="C75" s="99" t="s">
        <v>48</v>
      </c>
      <c r="D75" s="100" t="s">
        <v>27</v>
      </c>
      <c r="E75" s="432">
        <v>5797.74</v>
      </c>
      <c r="F75" s="102">
        <f>VLOOKUP(B75,'COMP ANL'!A:I,9,0)</f>
        <v>1.0900000000000001</v>
      </c>
      <c r="G75" s="146">
        <f t="shared" si="12"/>
        <v>0.2026</v>
      </c>
      <c r="H75" s="102">
        <f t="shared" si="13"/>
        <v>1.3108340000000001</v>
      </c>
      <c r="I75" s="102">
        <f t="shared" si="14"/>
        <v>7599.87</v>
      </c>
      <c r="J75" s="102"/>
      <c r="L75" s="430"/>
    </row>
    <row r="76" spans="1:12" x14ac:dyDescent="0.25">
      <c r="A76" s="452" t="s">
        <v>82</v>
      </c>
      <c r="B76" s="453" t="s">
        <v>0</v>
      </c>
      <c r="C76" s="454" t="s">
        <v>81</v>
      </c>
      <c r="D76" s="455"/>
      <c r="E76" s="456"/>
      <c r="F76" s="457" t="s">
        <v>0</v>
      </c>
      <c r="G76" s="458"/>
      <c r="H76" s="457"/>
      <c r="I76" s="457"/>
      <c r="J76" s="365"/>
    </row>
    <row r="77" spans="1:12" x14ac:dyDescent="0.25">
      <c r="A77" s="389" t="s">
        <v>83</v>
      </c>
      <c r="B77" s="387" t="s">
        <v>0</v>
      </c>
      <c r="C77" s="368" t="s">
        <v>34</v>
      </c>
      <c r="D77" s="369"/>
      <c r="E77" s="386"/>
      <c r="F77" s="371" t="s">
        <v>0</v>
      </c>
      <c r="G77" s="388"/>
      <c r="H77" s="371"/>
      <c r="I77" s="371"/>
      <c r="J77" s="375"/>
    </row>
    <row r="78" spans="1:12" x14ac:dyDescent="0.25">
      <c r="A78" s="390" t="s">
        <v>84</v>
      </c>
      <c r="B78" s="403" t="s">
        <v>0</v>
      </c>
      <c r="C78" s="391" t="s">
        <v>36</v>
      </c>
      <c r="D78" s="392"/>
      <c r="E78" s="393"/>
      <c r="F78" s="404" t="s">
        <v>0</v>
      </c>
      <c r="G78" s="405"/>
      <c r="H78" s="404"/>
      <c r="I78" s="404"/>
      <c r="J78" s="366"/>
    </row>
    <row r="79" spans="1:12" ht="30" x14ac:dyDescent="0.25">
      <c r="A79" s="433" t="s">
        <v>85</v>
      </c>
      <c r="B79" s="434">
        <v>79480</v>
      </c>
      <c r="C79" s="435" t="s">
        <v>38</v>
      </c>
      <c r="D79" s="436" t="s">
        <v>24</v>
      </c>
      <c r="E79" s="437">
        <v>19.27</v>
      </c>
      <c r="F79" s="438">
        <f>VLOOKUP(B79,'COMP ANL'!A:I,9,0)</f>
        <v>2.4900000000000002</v>
      </c>
      <c r="G79" s="439">
        <f>$J$1</f>
        <v>0.2026</v>
      </c>
      <c r="H79" s="438">
        <f>F79*(1+G79)</f>
        <v>2.9944739999999999</v>
      </c>
      <c r="I79" s="438">
        <f>ROUND((H79*E79),2)</f>
        <v>57.7</v>
      </c>
      <c r="J79" s="438"/>
    </row>
    <row r="80" spans="1:12" x14ac:dyDescent="0.25">
      <c r="A80" s="444" t="s">
        <v>86</v>
      </c>
      <c r="B80" s="445" t="s">
        <v>0</v>
      </c>
      <c r="C80" s="446" t="s">
        <v>40</v>
      </c>
      <c r="D80" s="447"/>
      <c r="E80" s="448"/>
      <c r="F80" s="449" t="s">
        <v>0</v>
      </c>
      <c r="G80" s="450"/>
      <c r="H80" s="449"/>
      <c r="I80" s="449"/>
      <c r="J80" s="451"/>
    </row>
    <row r="81" spans="1:10" ht="30" x14ac:dyDescent="0.25">
      <c r="A81" s="433" t="s">
        <v>87</v>
      </c>
      <c r="B81" s="434">
        <v>93382</v>
      </c>
      <c r="C81" s="435" t="s">
        <v>42</v>
      </c>
      <c r="D81" s="436" t="s">
        <v>24</v>
      </c>
      <c r="E81" s="437">
        <v>12.1</v>
      </c>
      <c r="F81" s="438">
        <f>VLOOKUP(B81,'COMP ANL'!A:I,9,0)</f>
        <v>25.369999999999997</v>
      </c>
      <c r="G81" s="439">
        <f>$J$1</f>
        <v>0.2026</v>
      </c>
      <c r="H81" s="438">
        <f>F81*(1+G81)</f>
        <v>30.509961999999994</v>
      </c>
      <c r="I81" s="438">
        <f>ROUND((H81*E81),2)</f>
        <v>369.17</v>
      </c>
      <c r="J81" s="438"/>
    </row>
    <row r="82" spans="1:10" x14ac:dyDescent="0.25">
      <c r="A82" s="444" t="s">
        <v>88</v>
      </c>
      <c r="B82" s="445" t="s">
        <v>0</v>
      </c>
      <c r="C82" s="446" t="s">
        <v>44</v>
      </c>
      <c r="D82" s="447"/>
      <c r="E82" s="448"/>
      <c r="F82" s="449" t="s">
        <v>0</v>
      </c>
      <c r="G82" s="450"/>
      <c r="H82" s="449"/>
      <c r="I82" s="449"/>
      <c r="J82" s="451"/>
    </row>
    <row r="83" spans="1:10" ht="60" x14ac:dyDescent="0.25">
      <c r="A83" s="440" t="s">
        <v>89</v>
      </c>
      <c r="B83" s="441">
        <v>100974</v>
      </c>
      <c r="C83" s="135" t="s">
        <v>46</v>
      </c>
      <c r="D83" s="136" t="s">
        <v>24</v>
      </c>
      <c r="E83" s="442">
        <v>7.6</v>
      </c>
      <c r="F83" s="138">
        <f>VLOOKUP(B83,'COMP ANL'!A:I,9,0)</f>
        <v>6.32</v>
      </c>
      <c r="G83" s="443">
        <f t="shared" ref="G83:G84" si="15">$J$1</f>
        <v>0.2026</v>
      </c>
      <c r="H83" s="138">
        <f t="shared" ref="H83:H84" si="16">F83*(1+G83)</f>
        <v>7.6004319999999996</v>
      </c>
      <c r="I83" s="138">
        <f t="shared" ref="I83:I84" si="17">ROUND((H83*E83),2)</f>
        <v>57.76</v>
      </c>
      <c r="J83" s="138"/>
    </row>
    <row r="84" spans="1:10" ht="45" x14ac:dyDescent="0.25">
      <c r="A84" s="346" t="s">
        <v>90</v>
      </c>
      <c r="B84" s="431">
        <v>95879</v>
      </c>
      <c r="C84" s="99" t="s">
        <v>48</v>
      </c>
      <c r="D84" s="100" t="s">
        <v>27</v>
      </c>
      <c r="E84" s="432">
        <v>338.58</v>
      </c>
      <c r="F84" s="102">
        <f>VLOOKUP(B84,'COMP ANL'!A:I,9,0)</f>
        <v>1.0900000000000001</v>
      </c>
      <c r="G84" s="146">
        <f t="shared" si="15"/>
        <v>0.2026</v>
      </c>
      <c r="H84" s="102">
        <f t="shared" si="16"/>
        <v>1.3108340000000001</v>
      </c>
      <c r="I84" s="102">
        <f t="shared" si="17"/>
        <v>443.82</v>
      </c>
      <c r="J84" s="102"/>
    </row>
    <row r="85" spans="1:10" x14ac:dyDescent="0.25">
      <c r="A85" s="452" t="s">
        <v>103</v>
      </c>
      <c r="B85" s="453" t="s">
        <v>0</v>
      </c>
      <c r="C85" s="454" t="s">
        <v>102</v>
      </c>
      <c r="D85" s="455"/>
      <c r="E85" s="456"/>
      <c r="F85" s="457" t="s">
        <v>0</v>
      </c>
      <c r="G85" s="458"/>
      <c r="H85" s="457"/>
      <c r="I85" s="457"/>
      <c r="J85" s="365"/>
    </row>
    <row r="86" spans="1:10" x14ac:dyDescent="0.25">
      <c r="A86" s="389" t="s">
        <v>104</v>
      </c>
      <c r="B86" s="387" t="s">
        <v>0</v>
      </c>
      <c r="C86" s="368" t="s">
        <v>34</v>
      </c>
      <c r="D86" s="369"/>
      <c r="E86" s="386"/>
      <c r="F86" s="371" t="s">
        <v>0</v>
      </c>
      <c r="G86" s="388"/>
      <c r="H86" s="371"/>
      <c r="I86" s="371"/>
      <c r="J86" s="375"/>
    </row>
    <row r="87" spans="1:10" x14ac:dyDescent="0.25">
      <c r="A87" s="390" t="s">
        <v>105</v>
      </c>
      <c r="B87" s="403" t="s">
        <v>0</v>
      </c>
      <c r="C87" s="391" t="s">
        <v>36</v>
      </c>
      <c r="D87" s="392"/>
      <c r="E87" s="393"/>
      <c r="F87" s="404" t="s">
        <v>0</v>
      </c>
      <c r="G87" s="405"/>
      <c r="H87" s="404"/>
      <c r="I87" s="404"/>
      <c r="J87" s="366"/>
    </row>
    <row r="88" spans="1:10" ht="30" x14ac:dyDescent="0.25">
      <c r="A88" s="433" t="s">
        <v>106</v>
      </c>
      <c r="B88" s="434">
        <v>79480</v>
      </c>
      <c r="C88" s="435" t="s">
        <v>38</v>
      </c>
      <c r="D88" s="436" t="s">
        <v>24</v>
      </c>
      <c r="E88" s="437">
        <v>945.72</v>
      </c>
      <c r="F88" s="438">
        <f>VLOOKUP(B88,'COMP ANL'!A:I,9,0)</f>
        <v>2.4900000000000002</v>
      </c>
      <c r="G88" s="439">
        <f>$J$1</f>
        <v>0.2026</v>
      </c>
      <c r="H88" s="438">
        <f>F88*(1+G88)</f>
        <v>2.9944739999999999</v>
      </c>
      <c r="I88" s="438">
        <f>ROUND((H88*E88),2)</f>
        <v>2831.93</v>
      </c>
      <c r="J88" s="438"/>
    </row>
    <row r="89" spans="1:10" x14ac:dyDescent="0.25">
      <c r="A89" s="444" t="s">
        <v>107</v>
      </c>
      <c r="B89" s="445" t="s">
        <v>0</v>
      </c>
      <c r="C89" s="446" t="s">
        <v>40</v>
      </c>
      <c r="D89" s="447"/>
      <c r="E89" s="448"/>
      <c r="F89" s="449" t="s">
        <v>0</v>
      </c>
      <c r="G89" s="450"/>
      <c r="H89" s="449"/>
      <c r="I89" s="449"/>
      <c r="J89" s="451"/>
    </row>
    <row r="90" spans="1:10" ht="30" x14ac:dyDescent="0.25">
      <c r="A90" s="433" t="s">
        <v>108</v>
      </c>
      <c r="B90" s="434">
        <v>93382</v>
      </c>
      <c r="C90" s="435" t="s">
        <v>42</v>
      </c>
      <c r="D90" s="436" t="s">
        <v>24</v>
      </c>
      <c r="E90" s="437">
        <v>451.43</v>
      </c>
      <c r="F90" s="438">
        <f>VLOOKUP(B90,'COMP ANL'!A:I,9,0)</f>
        <v>25.369999999999997</v>
      </c>
      <c r="G90" s="439">
        <f>$J$1</f>
        <v>0.2026</v>
      </c>
      <c r="H90" s="438">
        <f>F90*(1+G90)</f>
        <v>30.509961999999994</v>
      </c>
      <c r="I90" s="438">
        <f>ROUND((H90*E90),2)</f>
        <v>13773.11</v>
      </c>
      <c r="J90" s="438"/>
    </row>
    <row r="91" spans="1:10" x14ac:dyDescent="0.25">
      <c r="A91" s="444" t="s">
        <v>109</v>
      </c>
      <c r="B91" s="445" t="s">
        <v>0</v>
      </c>
      <c r="C91" s="446" t="s">
        <v>44</v>
      </c>
      <c r="D91" s="447"/>
      <c r="E91" s="448"/>
      <c r="F91" s="449" t="s">
        <v>0</v>
      </c>
      <c r="G91" s="450"/>
      <c r="H91" s="449"/>
      <c r="I91" s="449"/>
      <c r="J91" s="451"/>
    </row>
    <row r="92" spans="1:10" ht="60" x14ac:dyDescent="0.25">
      <c r="A92" s="440" t="s">
        <v>110</v>
      </c>
      <c r="B92" s="441">
        <v>100974</v>
      </c>
      <c r="C92" s="135" t="s">
        <v>46</v>
      </c>
      <c r="D92" s="136" t="s">
        <v>24</v>
      </c>
      <c r="E92" s="442">
        <v>494.29</v>
      </c>
      <c r="F92" s="138">
        <f>VLOOKUP(B92,'COMP ANL'!A:I,9,0)</f>
        <v>6.32</v>
      </c>
      <c r="G92" s="443">
        <f t="shared" ref="G92:G93" si="18">$J$1</f>
        <v>0.2026</v>
      </c>
      <c r="H92" s="138">
        <f t="shared" ref="H92:H93" si="19">F92*(1+G92)</f>
        <v>7.6004319999999996</v>
      </c>
      <c r="I92" s="138">
        <f t="shared" ref="I92:I93" si="20">ROUND((H92*E92),2)</f>
        <v>3756.82</v>
      </c>
      <c r="J92" s="138"/>
    </row>
    <row r="93" spans="1:10" ht="45" x14ac:dyDescent="0.25">
      <c r="A93" s="346" t="s">
        <v>111</v>
      </c>
      <c r="B93" s="431">
        <v>95879</v>
      </c>
      <c r="C93" s="99" t="s">
        <v>48</v>
      </c>
      <c r="D93" s="100" t="s">
        <v>27</v>
      </c>
      <c r="E93" s="432">
        <v>22020.62</v>
      </c>
      <c r="F93" s="102">
        <f>VLOOKUP(B93,'COMP ANL'!A:I,9,0)</f>
        <v>1.0900000000000001</v>
      </c>
      <c r="G93" s="146">
        <f t="shared" si="18"/>
        <v>0.2026</v>
      </c>
      <c r="H93" s="102">
        <f t="shared" si="19"/>
        <v>1.3108340000000001</v>
      </c>
      <c r="I93" s="102">
        <f t="shared" si="20"/>
        <v>28865.38</v>
      </c>
      <c r="J93" s="102"/>
    </row>
    <row r="94" spans="1:10" x14ac:dyDescent="0.25">
      <c r="A94" s="452" t="s">
        <v>15360</v>
      </c>
      <c r="B94" s="453" t="s">
        <v>0</v>
      </c>
      <c r="C94" s="454" t="s">
        <v>15292</v>
      </c>
      <c r="D94" s="455"/>
      <c r="E94" s="456"/>
      <c r="F94" s="457" t="s">
        <v>0</v>
      </c>
      <c r="G94" s="458"/>
      <c r="H94" s="457"/>
      <c r="I94" s="457"/>
      <c r="J94" s="365"/>
    </row>
    <row r="95" spans="1:10" x14ac:dyDescent="0.25">
      <c r="A95" s="389" t="s">
        <v>15361</v>
      </c>
      <c r="B95" s="387" t="s">
        <v>0</v>
      </c>
      <c r="C95" s="368" t="s">
        <v>34</v>
      </c>
      <c r="D95" s="369"/>
      <c r="E95" s="386"/>
      <c r="F95" s="371" t="s">
        <v>0</v>
      </c>
      <c r="G95" s="388"/>
      <c r="H95" s="371"/>
      <c r="I95" s="371"/>
      <c r="J95" s="375"/>
    </row>
    <row r="96" spans="1:10" x14ac:dyDescent="0.25">
      <c r="A96" s="390" t="s">
        <v>15362</v>
      </c>
      <c r="B96" s="403" t="s">
        <v>0</v>
      </c>
      <c r="C96" s="391" t="s">
        <v>36</v>
      </c>
      <c r="D96" s="392"/>
      <c r="E96" s="393"/>
      <c r="F96" s="404" t="s">
        <v>0</v>
      </c>
      <c r="G96" s="405"/>
      <c r="H96" s="404"/>
      <c r="I96" s="404"/>
      <c r="J96" s="366"/>
    </row>
    <row r="97" spans="1:10" ht="30" x14ac:dyDescent="0.25">
      <c r="A97" s="433" t="s">
        <v>12070</v>
      </c>
      <c r="B97" s="434">
        <v>79480</v>
      </c>
      <c r="C97" s="435" t="s">
        <v>38</v>
      </c>
      <c r="D97" s="436" t="s">
        <v>24</v>
      </c>
      <c r="E97" s="437">
        <v>21.58</v>
      </c>
      <c r="F97" s="438">
        <f>VLOOKUP(B97,'COMP ANL'!A:I,9,0)</f>
        <v>2.4900000000000002</v>
      </c>
      <c r="G97" s="439">
        <f>$J$1</f>
        <v>0.2026</v>
      </c>
      <c r="H97" s="438">
        <f>F97*(1+G97)</f>
        <v>2.9944739999999999</v>
      </c>
      <c r="I97" s="438">
        <f>ROUND((H97*E97),2)</f>
        <v>64.62</v>
      </c>
      <c r="J97" s="438"/>
    </row>
    <row r="98" spans="1:10" x14ac:dyDescent="0.25">
      <c r="A98" s="444" t="s">
        <v>15363</v>
      </c>
      <c r="B98" s="445" t="s">
        <v>0</v>
      </c>
      <c r="C98" s="446" t="s">
        <v>40</v>
      </c>
      <c r="D98" s="447"/>
      <c r="E98" s="448"/>
      <c r="F98" s="449" t="s">
        <v>0</v>
      </c>
      <c r="G98" s="450"/>
      <c r="H98" s="449"/>
      <c r="I98" s="449"/>
      <c r="J98" s="451"/>
    </row>
    <row r="99" spans="1:10" ht="30" x14ac:dyDescent="0.25">
      <c r="A99" s="433" t="s">
        <v>12071</v>
      </c>
      <c r="B99" s="434">
        <v>93382</v>
      </c>
      <c r="C99" s="435" t="s">
        <v>42</v>
      </c>
      <c r="D99" s="436" t="s">
        <v>24</v>
      </c>
      <c r="E99" s="437">
        <v>15.07</v>
      </c>
      <c r="F99" s="438">
        <f>VLOOKUP(B99,'COMP ANL'!A:I,9,0)</f>
        <v>25.369999999999997</v>
      </c>
      <c r="G99" s="439">
        <f>$J$1</f>
        <v>0.2026</v>
      </c>
      <c r="H99" s="438">
        <f>F99*(1+G99)</f>
        <v>30.509961999999994</v>
      </c>
      <c r="I99" s="438">
        <f>ROUND((H99*E99),2)</f>
        <v>459.79</v>
      </c>
      <c r="J99" s="438"/>
    </row>
    <row r="100" spans="1:10" x14ac:dyDescent="0.25">
      <c r="A100" s="444" t="s">
        <v>15364</v>
      </c>
      <c r="B100" s="445" t="s">
        <v>0</v>
      </c>
      <c r="C100" s="446" t="s">
        <v>44</v>
      </c>
      <c r="D100" s="447"/>
      <c r="E100" s="448"/>
      <c r="F100" s="449" t="s">
        <v>0</v>
      </c>
      <c r="G100" s="450"/>
      <c r="H100" s="449"/>
      <c r="I100" s="449"/>
      <c r="J100" s="451"/>
    </row>
    <row r="101" spans="1:10" ht="60" x14ac:dyDescent="0.25">
      <c r="A101" s="440" t="s">
        <v>12072</v>
      </c>
      <c r="B101" s="441">
        <v>100974</v>
      </c>
      <c r="C101" s="135" t="s">
        <v>46</v>
      </c>
      <c r="D101" s="136" t="s">
        <v>24</v>
      </c>
      <c r="E101" s="442">
        <v>6.77</v>
      </c>
      <c r="F101" s="138">
        <f>VLOOKUP(B101,'COMP ANL'!A:I,9,0)</f>
        <v>6.32</v>
      </c>
      <c r="G101" s="443">
        <f t="shared" ref="G101:G102" si="21">$J$1</f>
        <v>0.2026</v>
      </c>
      <c r="H101" s="138">
        <f t="shared" ref="H101:H102" si="22">F101*(1+G101)</f>
        <v>7.6004319999999996</v>
      </c>
      <c r="I101" s="138">
        <f t="shared" ref="I101:I102" si="23">ROUND((H101*E101),2)</f>
        <v>51.45</v>
      </c>
      <c r="J101" s="138"/>
    </row>
    <row r="102" spans="1:10" ht="45" x14ac:dyDescent="0.25">
      <c r="A102" s="346" t="s">
        <v>12073</v>
      </c>
      <c r="B102" s="431">
        <v>95879</v>
      </c>
      <c r="C102" s="99" t="s">
        <v>48</v>
      </c>
      <c r="D102" s="100" t="s">
        <v>27</v>
      </c>
      <c r="E102" s="432">
        <v>301.60000000000002</v>
      </c>
      <c r="F102" s="102">
        <f>VLOOKUP(B102,'COMP ANL'!A:I,9,0)</f>
        <v>1.0900000000000001</v>
      </c>
      <c r="G102" s="146">
        <f t="shared" si="21"/>
        <v>0.2026</v>
      </c>
      <c r="H102" s="102">
        <f t="shared" si="22"/>
        <v>1.3108340000000001</v>
      </c>
      <c r="I102" s="102">
        <f t="shared" si="23"/>
        <v>395.35</v>
      </c>
      <c r="J102" s="102"/>
    </row>
    <row r="103" spans="1:10" x14ac:dyDescent="0.25">
      <c r="A103" s="452" t="s">
        <v>122</v>
      </c>
      <c r="B103" s="453" t="s">
        <v>0</v>
      </c>
      <c r="C103" s="454" t="s">
        <v>121</v>
      </c>
      <c r="D103" s="455"/>
      <c r="E103" s="456"/>
      <c r="F103" s="457" t="s">
        <v>0</v>
      </c>
      <c r="G103" s="458"/>
      <c r="H103" s="457"/>
      <c r="I103" s="457"/>
      <c r="J103" s="365"/>
    </row>
    <row r="104" spans="1:10" x14ac:dyDescent="0.25">
      <c r="A104" s="389" t="s">
        <v>123</v>
      </c>
      <c r="B104" s="387" t="s">
        <v>0</v>
      </c>
      <c r="C104" s="368" t="s">
        <v>34</v>
      </c>
      <c r="D104" s="369"/>
      <c r="E104" s="386"/>
      <c r="F104" s="371" t="s">
        <v>0</v>
      </c>
      <c r="G104" s="388"/>
      <c r="H104" s="371"/>
      <c r="I104" s="371"/>
      <c r="J104" s="375"/>
    </row>
    <row r="105" spans="1:10" x14ac:dyDescent="0.25">
      <c r="A105" s="390" t="s">
        <v>124</v>
      </c>
      <c r="B105" s="403" t="s">
        <v>0</v>
      </c>
      <c r="C105" s="391" t="s">
        <v>36</v>
      </c>
      <c r="D105" s="392"/>
      <c r="E105" s="393"/>
      <c r="F105" s="404" t="s">
        <v>0</v>
      </c>
      <c r="G105" s="405"/>
      <c r="H105" s="404"/>
      <c r="I105" s="404"/>
      <c r="J105" s="366"/>
    </row>
    <row r="106" spans="1:10" ht="30" x14ac:dyDescent="0.25">
      <c r="A106" s="433" t="s">
        <v>125</v>
      </c>
      <c r="B106" s="434">
        <v>79480</v>
      </c>
      <c r="C106" s="435" t="s">
        <v>38</v>
      </c>
      <c r="D106" s="436" t="s">
        <v>24</v>
      </c>
      <c r="E106" s="437">
        <v>4.12</v>
      </c>
      <c r="F106" s="438">
        <f>VLOOKUP(B106,'COMP ANL'!A:I,9,0)</f>
        <v>2.4900000000000002</v>
      </c>
      <c r="G106" s="439">
        <f>$J$1</f>
        <v>0.2026</v>
      </c>
      <c r="H106" s="438">
        <f>F106*(1+G106)</f>
        <v>2.9944739999999999</v>
      </c>
      <c r="I106" s="438">
        <f>ROUND((H106*E106),2)</f>
        <v>12.34</v>
      </c>
      <c r="J106" s="438"/>
    </row>
    <row r="107" spans="1:10" x14ac:dyDescent="0.25">
      <c r="A107" s="444" t="s">
        <v>126</v>
      </c>
      <c r="B107" s="445" t="s">
        <v>0</v>
      </c>
      <c r="C107" s="446" t="s">
        <v>40</v>
      </c>
      <c r="D107" s="447"/>
      <c r="E107" s="448"/>
      <c r="F107" s="449" t="s">
        <v>0</v>
      </c>
      <c r="G107" s="450"/>
      <c r="H107" s="449"/>
      <c r="I107" s="449"/>
      <c r="J107" s="451"/>
    </row>
    <row r="108" spans="1:10" ht="30" x14ac:dyDescent="0.25">
      <c r="A108" s="433" t="s">
        <v>127</v>
      </c>
      <c r="B108" s="434">
        <v>93382</v>
      </c>
      <c r="C108" s="435" t="s">
        <v>42</v>
      </c>
      <c r="D108" s="436" t="s">
        <v>24</v>
      </c>
      <c r="E108" s="437">
        <v>2.7</v>
      </c>
      <c r="F108" s="438">
        <f>VLOOKUP(B108,'COMP ANL'!A:I,9,0)</f>
        <v>25.369999999999997</v>
      </c>
      <c r="G108" s="439">
        <f>$J$1</f>
        <v>0.2026</v>
      </c>
      <c r="H108" s="438">
        <f>F108*(1+G108)</f>
        <v>30.509961999999994</v>
      </c>
      <c r="I108" s="438">
        <f>ROUND((H108*E108),2)</f>
        <v>82.38</v>
      </c>
      <c r="J108" s="438"/>
    </row>
    <row r="109" spans="1:10" x14ac:dyDescent="0.25">
      <c r="A109" s="444" t="s">
        <v>128</v>
      </c>
      <c r="B109" s="445" t="s">
        <v>0</v>
      </c>
      <c r="C109" s="446" t="s">
        <v>44</v>
      </c>
      <c r="D109" s="447"/>
      <c r="E109" s="448"/>
      <c r="F109" s="449" t="s">
        <v>0</v>
      </c>
      <c r="G109" s="450"/>
      <c r="H109" s="449"/>
      <c r="I109" s="449"/>
      <c r="J109" s="451"/>
    </row>
    <row r="110" spans="1:10" ht="60" x14ac:dyDescent="0.25">
      <c r="A110" s="440" t="s">
        <v>129</v>
      </c>
      <c r="B110" s="441">
        <v>100974</v>
      </c>
      <c r="C110" s="135" t="s">
        <v>46</v>
      </c>
      <c r="D110" s="136" t="s">
        <v>24</v>
      </c>
      <c r="E110" s="442">
        <v>1.49</v>
      </c>
      <c r="F110" s="138">
        <f>VLOOKUP(B110,'COMP ANL'!A:I,9,0)</f>
        <v>6.32</v>
      </c>
      <c r="G110" s="443">
        <f t="shared" ref="G110:G111" si="24">$J$1</f>
        <v>0.2026</v>
      </c>
      <c r="H110" s="138">
        <f t="shared" ref="H110:H111" si="25">F110*(1+G110)</f>
        <v>7.6004319999999996</v>
      </c>
      <c r="I110" s="138">
        <f t="shared" ref="I110:I111" si="26">ROUND((H110*E110),2)</f>
        <v>11.32</v>
      </c>
      <c r="J110" s="138"/>
    </row>
    <row r="111" spans="1:10" ht="45" x14ac:dyDescent="0.25">
      <c r="A111" s="346" t="s">
        <v>130</v>
      </c>
      <c r="B111" s="431">
        <v>95879</v>
      </c>
      <c r="C111" s="99" t="s">
        <v>48</v>
      </c>
      <c r="D111" s="100" t="s">
        <v>27</v>
      </c>
      <c r="E111" s="432">
        <v>66.38</v>
      </c>
      <c r="F111" s="102">
        <f>VLOOKUP(B111,'COMP ANL'!A:I,9,0)</f>
        <v>1.0900000000000001</v>
      </c>
      <c r="G111" s="146">
        <f t="shared" si="24"/>
        <v>0.2026</v>
      </c>
      <c r="H111" s="102">
        <f t="shared" si="25"/>
        <v>1.3108340000000001</v>
      </c>
      <c r="I111" s="102">
        <f t="shared" si="26"/>
        <v>87.01</v>
      </c>
      <c r="J111" s="102"/>
    </row>
    <row r="112" spans="1:10" x14ac:dyDescent="0.25">
      <c r="A112" s="452" t="s">
        <v>15391</v>
      </c>
      <c r="B112" s="453" t="s">
        <v>0</v>
      </c>
      <c r="C112" s="454" t="s">
        <v>15392</v>
      </c>
      <c r="D112" s="455"/>
      <c r="E112" s="456"/>
      <c r="F112" s="457" t="s">
        <v>0</v>
      </c>
      <c r="G112" s="458"/>
      <c r="H112" s="457"/>
      <c r="I112" s="457"/>
      <c r="J112" s="365"/>
    </row>
    <row r="113" spans="1:10" x14ac:dyDescent="0.25">
      <c r="A113" s="389" t="s">
        <v>15393</v>
      </c>
      <c r="B113" s="387" t="s">
        <v>0</v>
      </c>
      <c r="C113" s="368" t="s">
        <v>34</v>
      </c>
      <c r="D113" s="369"/>
      <c r="E113" s="386"/>
      <c r="F113" s="371" t="s">
        <v>0</v>
      </c>
      <c r="G113" s="388"/>
      <c r="H113" s="371"/>
      <c r="I113" s="371"/>
      <c r="J113" s="375"/>
    </row>
    <row r="114" spans="1:10" x14ac:dyDescent="0.25">
      <c r="A114" s="390" t="s">
        <v>15394</v>
      </c>
      <c r="B114" s="403" t="s">
        <v>0</v>
      </c>
      <c r="C114" s="391" t="s">
        <v>36</v>
      </c>
      <c r="D114" s="392"/>
      <c r="E114" s="393"/>
      <c r="F114" s="404" t="s">
        <v>0</v>
      </c>
      <c r="G114" s="405"/>
      <c r="H114" s="404"/>
      <c r="I114" s="404"/>
      <c r="J114" s="366"/>
    </row>
    <row r="115" spans="1:10" ht="30" x14ac:dyDescent="0.25">
      <c r="A115" s="433" t="s">
        <v>136</v>
      </c>
      <c r="B115" s="434">
        <v>79480</v>
      </c>
      <c r="C115" s="435" t="s">
        <v>38</v>
      </c>
      <c r="D115" s="436" t="s">
        <v>24</v>
      </c>
      <c r="E115" s="437">
        <v>97.53</v>
      </c>
      <c r="F115" s="438">
        <f>VLOOKUP(B115,'COMP ANL'!A:I,9,0)</f>
        <v>2.4900000000000002</v>
      </c>
      <c r="G115" s="439">
        <f>$J$1</f>
        <v>0.2026</v>
      </c>
      <c r="H115" s="438">
        <f>F115*(1+G115)</f>
        <v>2.9944739999999999</v>
      </c>
      <c r="I115" s="438">
        <f>ROUND((H115*E115),2)</f>
        <v>292.05</v>
      </c>
      <c r="J115" s="438"/>
    </row>
    <row r="116" spans="1:10" x14ac:dyDescent="0.25">
      <c r="A116" s="444" t="s">
        <v>15395</v>
      </c>
      <c r="B116" s="445" t="s">
        <v>0</v>
      </c>
      <c r="C116" s="446" t="s">
        <v>40</v>
      </c>
      <c r="D116" s="447"/>
      <c r="E116" s="448"/>
      <c r="F116" s="449" t="s">
        <v>0</v>
      </c>
      <c r="G116" s="450"/>
      <c r="H116" s="449"/>
      <c r="I116" s="449"/>
      <c r="J116" s="451"/>
    </row>
    <row r="117" spans="1:10" ht="30" x14ac:dyDescent="0.25">
      <c r="A117" s="433" t="s">
        <v>137</v>
      </c>
      <c r="B117" s="434">
        <v>93382</v>
      </c>
      <c r="C117" s="435" t="s">
        <v>42</v>
      </c>
      <c r="D117" s="436" t="s">
        <v>24</v>
      </c>
      <c r="E117" s="437">
        <v>74.12</v>
      </c>
      <c r="F117" s="438">
        <f>VLOOKUP(B117,'COMP ANL'!A:I,9,0)</f>
        <v>25.369999999999997</v>
      </c>
      <c r="G117" s="439">
        <f>$J$1</f>
        <v>0.2026</v>
      </c>
      <c r="H117" s="438">
        <f>F117*(1+G117)</f>
        <v>30.509961999999994</v>
      </c>
      <c r="I117" s="438">
        <f>ROUND((H117*E117),2)</f>
        <v>2261.4</v>
      </c>
      <c r="J117" s="438"/>
    </row>
    <row r="118" spans="1:10" x14ac:dyDescent="0.25">
      <c r="A118" s="444" t="s">
        <v>15396</v>
      </c>
      <c r="B118" s="445" t="s">
        <v>0</v>
      </c>
      <c r="C118" s="446" t="s">
        <v>44</v>
      </c>
      <c r="D118" s="447"/>
      <c r="E118" s="448"/>
      <c r="F118" s="449" t="s">
        <v>0</v>
      </c>
      <c r="G118" s="450"/>
      <c r="H118" s="449"/>
      <c r="I118" s="449"/>
      <c r="J118" s="451"/>
    </row>
    <row r="119" spans="1:10" ht="60" x14ac:dyDescent="0.25">
      <c r="A119" s="440" t="s">
        <v>138</v>
      </c>
      <c r="B119" s="441">
        <v>100974</v>
      </c>
      <c r="C119" s="135" t="s">
        <v>46</v>
      </c>
      <c r="D119" s="136" t="s">
        <v>24</v>
      </c>
      <c r="E119" s="442">
        <v>28.07</v>
      </c>
      <c r="F119" s="138">
        <f>VLOOKUP(B119,'COMP ANL'!A:I,9,0)</f>
        <v>6.32</v>
      </c>
      <c r="G119" s="443">
        <f t="shared" ref="G119:G120" si="27">$J$1</f>
        <v>0.2026</v>
      </c>
      <c r="H119" s="138">
        <f t="shared" ref="H119:H120" si="28">F119*(1+G119)</f>
        <v>7.6004319999999996</v>
      </c>
      <c r="I119" s="138">
        <f t="shared" ref="I119:I120" si="29">ROUND((H119*E119),2)</f>
        <v>213.34</v>
      </c>
      <c r="J119" s="138"/>
    </row>
    <row r="120" spans="1:10" ht="45" x14ac:dyDescent="0.25">
      <c r="A120" s="346" t="s">
        <v>139</v>
      </c>
      <c r="B120" s="431">
        <v>95879</v>
      </c>
      <c r="C120" s="99" t="s">
        <v>48</v>
      </c>
      <c r="D120" s="100" t="s">
        <v>27</v>
      </c>
      <c r="E120" s="432">
        <v>778.94</v>
      </c>
      <c r="F120" s="102">
        <f>VLOOKUP(B120,'COMP ANL'!A:I,9,0)</f>
        <v>1.0900000000000001</v>
      </c>
      <c r="G120" s="146">
        <f t="shared" si="27"/>
        <v>0.2026</v>
      </c>
      <c r="H120" s="102">
        <f t="shared" si="28"/>
        <v>1.3108340000000001</v>
      </c>
      <c r="I120" s="102">
        <f t="shared" si="29"/>
        <v>1021.06</v>
      </c>
      <c r="J120" s="102"/>
    </row>
    <row r="121" spans="1:10" x14ac:dyDescent="0.25">
      <c r="A121" s="452" t="s">
        <v>15397</v>
      </c>
      <c r="B121" s="453" t="s">
        <v>0</v>
      </c>
      <c r="C121" s="454" t="s">
        <v>15314</v>
      </c>
      <c r="D121" s="455"/>
      <c r="E121" s="456"/>
      <c r="F121" s="457" t="s">
        <v>0</v>
      </c>
      <c r="G121" s="458"/>
      <c r="H121" s="457"/>
      <c r="I121" s="457"/>
      <c r="J121" s="365"/>
    </row>
    <row r="122" spans="1:10" x14ac:dyDescent="0.25">
      <c r="A122" s="389" t="s">
        <v>15398</v>
      </c>
      <c r="B122" s="387" t="s">
        <v>0</v>
      </c>
      <c r="C122" s="368" t="s">
        <v>15316</v>
      </c>
      <c r="D122" s="369"/>
      <c r="E122" s="386"/>
      <c r="F122" s="371" t="s">
        <v>0</v>
      </c>
      <c r="G122" s="388"/>
      <c r="H122" s="371"/>
      <c r="I122" s="371"/>
      <c r="J122" s="375"/>
    </row>
    <row r="123" spans="1:10" x14ac:dyDescent="0.25">
      <c r="A123" s="390" t="s">
        <v>15399</v>
      </c>
      <c r="B123" s="403" t="s">
        <v>0</v>
      </c>
      <c r="C123" s="391" t="s">
        <v>15318</v>
      </c>
      <c r="D123" s="392"/>
      <c r="E123" s="393"/>
      <c r="F123" s="404" t="s">
        <v>0</v>
      </c>
      <c r="G123" s="405"/>
      <c r="H123" s="404"/>
      <c r="I123" s="404"/>
      <c r="J123" s="366"/>
    </row>
    <row r="124" spans="1:10" ht="60" x14ac:dyDescent="0.25">
      <c r="A124" s="440" t="s">
        <v>140</v>
      </c>
      <c r="B124" s="441">
        <v>100897</v>
      </c>
      <c r="C124" s="135" t="s">
        <v>50</v>
      </c>
      <c r="D124" s="136" t="s">
        <v>51</v>
      </c>
      <c r="E124" s="442">
        <v>201</v>
      </c>
      <c r="F124" s="138">
        <f>VLOOKUP(B124,'COMP ANL'!A:I,9,0)</f>
        <v>88.2</v>
      </c>
      <c r="G124" s="443">
        <f t="shared" ref="G124:G127" si="30">$J$1</f>
        <v>0.2026</v>
      </c>
      <c r="H124" s="138">
        <f t="shared" ref="H124:H127" si="31">F124*(1+G124)</f>
        <v>106.06931999999999</v>
      </c>
      <c r="I124" s="138">
        <f t="shared" ref="I124:I127" si="32">ROUND((H124*E124),2)</f>
        <v>21319.93</v>
      </c>
      <c r="J124" s="138"/>
    </row>
    <row r="125" spans="1:10" ht="30" x14ac:dyDescent="0.25">
      <c r="A125" s="140" t="s">
        <v>141</v>
      </c>
      <c r="B125" s="344">
        <v>95583</v>
      </c>
      <c r="C125" s="104" t="s">
        <v>2555</v>
      </c>
      <c r="D125" s="105" t="s">
        <v>55</v>
      </c>
      <c r="E125" s="345">
        <v>241.94</v>
      </c>
      <c r="F125" s="107">
        <f>VLOOKUP(B125,'COMP ANL'!A:I,9,0)</f>
        <v>17.61</v>
      </c>
      <c r="G125" s="314">
        <f t="shared" si="30"/>
        <v>0.2026</v>
      </c>
      <c r="H125" s="107">
        <f t="shared" si="31"/>
        <v>21.177785999999998</v>
      </c>
      <c r="I125" s="107">
        <f t="shared" si="32"/>
        <v>5123.75</v>
      </c>
      <c r="J125" s="107"/>
    </row>
    <row r="126" spans="1:10" ht="30" x14ac:dyDescent="0.25">
      <c r="A126" s="140" t="s">
        <v>142</v>
      </c>
      <c r="B126" s="344">
        <v>95577</v>
      </c>
      <c r="C126" s="104" t="s">
        <v>2553</v>
      </c>
      <c r="D126" s="105" t="s">
        <v>55</v>
      </c>
      <c r="E126" s="345">
        <v>938.46</v>
      </c>
      <c r="F126" s="107">
        <f>VLOOKUP(B126,'COMP ANL'!A:I,9,0)</f>
        <v>14.8</v>
      </c>
      <c r="G126" s="314">
        <f t="shared" si="30"/>
        <v>0.2026</v>
      </c>
      <c r="H126" s="107">
        <f t="shared" si="31"/>
        <v>17.798479999999998</v>
      </c>
      <c r="I126" s="107">
        <f t="shared" si="32"/>
        <v>16703.16</v>
      </c>
      <c r="J126" s="107"/>
    </row>
    <row r="127" spans="1:10" ht="30" x14ac:dyDescent="0.25">
      <c r="A127" s="346" t="s">
        <v>143</v>
      </c>
      <c r="B127" s="431">
        <v>95601</v>
      </c>
      <c r="C127" s="99" t="s">
        <v>15319</v>
      </c>
      <c r="D127" s="100" t="s">
        <v>8</v>
      </c>
      <c r="E127" s="432">
        <v>105</v>
      </c>
      <c r="F127" s="102">
        <f>VLOOKUP(B127,'COMP ANL'!A:I,9,0)</f>
        <v>13.89</v>
      </c>
      <c r="G127" s="146">
        <f t="shared" si="30"/>
        <v>0.2026</v>
      </c>
      <c r="H127" s="102">
        <f t="shared" si="31"/>
        <v>16.704114000000001</v>
      </c>
      <c r="I127" s="102">
        <f t="shared" si="32"/>
        <v>1753.93</v>
      </c>
      <c r="J127" s="102"/>
    </row>
    <row r="128" spans="1:10" x14ac:dyDescent="0.25">
      <c r="A128" s="452" t="s">
        <v>15400</v>
      </c>
      <c r="B128" s="453" t="s">
        <v>0</v>
      </c>
      <c r="C128" s="454" t="s">
        <v>15322</v>
      </c>
      <c r="D128" s="455"/>
      <c r="E128" s="456"/>
      <c r="F128" s="457" t="s">
        <v>0</v>
      </c>
      <c r="G128" s="458"/>
      <c r="H128" s="457"/>
      <c r="I128" s="457"/>
      <c r="J128" s="365"/>
    </row>
    <row r="129" spans="1:10" x14ac:dyDescent="0.25">
      <c r="A129" s="390" t="s">
        <v>15401</v>
      </c>
      <c r="B129" s="403" t="s">
        <v>0</v>
      </c>
      <c r="C129" s="391" t="s">
        <v>15324</v>
      </c>
      <c r="D129" s="392"/>
      <c r="E129" s="393"/>
      <c r="F129" s="404" t="s">
        <v>0</v>
      </c>
      <c r="G129" s="405"/>
      <c r="H129" s="404"/>
      <c r="I129" s="404"/>
      <c r="J129" s="366"/>
    </row>
    <row r="130" spans="1:10" ht="30" x14ac:dyDescent="0.25">
      <c r="A130" s="433" t="s">
        <v>144</v>
      </c>
      <c r="B130" s="434">
        <v>96619</v>
      </c>
      <c r="C130" s="435" t="s">
        <v>59</v>
      </c>
      <c r="D130" s="436" t="s">
        <v>4</v>
      </c>
      <c r="E130" s="437">
        <v>13.44</v>
      </c>
      <c r="F130" s="438">
        <f>VLOOKUP(B130,'COMP ANL'!A:I,9,0)</f>
        <v>29.080000000000002</v>
      </c>
      <c r="G130" s="439">
        <f>$J$1</f>
        <v>0.2026</v>
      </c>
      <c r="H130" s="438">
        <f>F130*(1+G130)</f>
        <v>34.971607999999996</v>
      </c>
      <c r="I130" s="438">
        <f>ROUND((H130*E130),2)</f>
        <v>470.02</v>
      </c>
      <c r="J130" s="438"/>
    </row>
    <row r="131" spans="1:10" x14ac:dyDescent="0.25">
      <c r="A131" s="444" t="s">
        <v>15402</v>
      </c>
      <c r="B131" s="445" t="s">
        <v>0</v>
      </c>
      <c r="C131" s="446" t="s">
        <v>15326</v>
      </c>
      <c r="D131" s="447"/>
      <c r="E131" s="448"/>
      <c r="F131" s="449" t="s">
        <v>0</v>
      </c>
      <c r="G131" s="450"/>
      <c r="H131" s="449"/>
      <c r="I131" s="449"/>
      <c r="J131" s="451"/>
    </row>
    <row r="132" spans="1:10" ht="45" x14ac:dyDescent="0.25">
      <c r="A132" s="433" t="s">
        <v>145</v>
      </c>
      <c r="B132" s="434">
        <v>96531</v>
      </c>
      <c r="C132" s="435" t="s">
        <v>61</v>
      </c>
      <c r="D132" s="436" t="s">
        <v>4</v>
      </c>
      <c r="E132" s="437">
        <v>7.28</v>
      </c>
      <c r="F132" s="438">
        <f>VLOOKUP(B132,'COMP ANL'!A:I,9,0)</f>
        <v>130.02000000000001</v>
      </c>
      <c r="G132" s="439">
        <f>$J$1</f>
        <v>0.2026</v>
      </c>
      <c r="H132" s="438">
        <f>F132*(1+G132)</f>
        <v>156.36205200000001</v>
      </c>
      <c r="I132" s="438">
        <f>ROUND((H132*E132),2)</f>
        <v>1138.32</v>
      </c>
      <c r="J132" s="438"/>
    </row>
    <row r="133" spans="1:10" x14ac:dyDescent="0.25">
      <c r="A133" s="444" t="s">
        <v>15403</v>
      </c>
      <c r="B133" s="445" t="s">
        <v>0</v>
      </c>
      <c r="C133" s="446" t="s">
        <v>15328</v>
      </c>
      <c r="D133" s="447"/>
      <c r="E133" s="448"/>
      <c r="F133" s="449" t="s">
        <v>0</v>
      </c>
      <c r="G133" s="450"/>
      <c r="H133" s="449"/>
      <c r="I133" s="449"/>
      <c r="J133" s="451"/>
    </row>
    <row r="134" spans="1:10" ht="30" x14ac:dyDescent="0.25">
      <c r="A134" s="440" t="s">
        <v>146</v>
      </c>
      <c r="B134" s="441">
        <v>96544</v>
      </c>
      <c r="C134" s="135" t="s">
        <v>2557</v>
      </c>
      <c r="D134" s="136" t="s">
        <v>55</v>
      </c>
      <c r="E134" s="442">
        <v>12.1</v>
      </c>
      <c r="F134" s="138">
        <f>VLOOKUP(B134,'COMP ANL'!A:I,9,0)</f>
        <v>19.809999999999999</v>
      </c>
      <c r="G134" s="443">
        <f t="shared" ref="G134:G136" si="33">$J$1</f>
        <v>0.2026</v>
      </c>
      <c r="H134" s="138">
        <f t="shared" ref="H134:H136" si="34">F134*(1+G134)</f>
        <v>23.823505999999995</v>
      </c>
      <c r="I134" s="138">
        <f t="shared" ref="I134:I136" si="35">ROUND((H134*E134),2)</f>
        <v>288.26</v>
      </c>
      <c r="J134" s="138"/>
    </row>
    <row r="135" spans="1:10" ht="30" x14ac:dyDescent="0.25">
      <c r="A135" s="140" t="s">
        <v>12091</v>
      </c>
      <c r="B135" s="344">
        <v>96545</v>
      </c>
      <c r="C135" s="104" t="s">
        <v>2558</v>
      </c>
      <c r="D135" s="105" t="s">
        <v>55</v>
      </c>
      <c r="E135" s="345">
        <v>21.2</v>
      </c>
      <c r="F135" s="107">
        <f>VLOOKUP(B135,'COMP ANL'!A:I,9,0)</f>
        <v>18.739999999999995</v>
      </c>
      <c r="G135" s="314">
        <f t="shared" si="33"/>
        <v>0.2026</v>
      </c>
      <c r="H135" s="107">
        <f t="shared" si="34"/>
        <v>22.536723999999992</v>
      </c>
      <c r="I135" s="107">
        <f t="shared" si="35"/>
        <v>477.78</v>
      </c>
      <c r="J135" s="107"/>
    </row>
    <row r="136" spans="1:10" ht="30" x14ac:dyDescent="0.25">
      <c r="A136" s="346" t="s">
        <v>12092</v>
      </c>
      <c r="B136" s="431">
        <v>96546</v>
      </c>
      <c r="C136" s="99" t="s">
        <v>2559</v>
      </c>
      <c r="D136" s="100" t="s">
        <v>55</v>
      </c>
      <c r="E136" s="432">
        <v>22.9</v>
      </c>
      <c r="F136" s="102">
        <f>VLOOKUP(B136,'COMP ANL'!A:I,9,0)</f>
        <v>16.819999999999997</v>
      </c>
      <c r="G136" s="146">
        <f t="shared" si="33"/>
        <v>0.2026</v>
      </c>
      <c r="H136" s="102">
        <f t="shared" si="34"/>
        <v>20.227731999999992</v>
      </c>
      <c r="I136" s="102">
        <f t="shared" si="35"/>
        <v>463.22</v>
      </c>
      <c r="J136" s="102"/>
    </row>
    <row r="137" spans="1:10" x14ac:dyDescent="0.25">
      <c r="A137" s="444" t="s">
        <v>15404</v>
      </c>
      <c r="B137" s="445" t="s">
        <v>0</v>
      </c>
      <c r="C137" s="446" t="s">
        <v>15330</v>
      </c>
      <c r="D137" s="447"/>
      <c r="E137" s="448"/>
      <c r="F137" s="449" t="s">
        <v>0</v>
      </c>
      <c r="G137" s="450"/>
      <c r="H137" s="449"/>
      <c r="I137" s="449"/>
      <c r="J137" s="451"/>
    </row>
    <row r="138" spans="1:10" ht="45" x14ac:dyDescent="0.25">
      <c r="A138" s="433" t="s">
        <v>147</v>
      </c>
      <c r="B138" s="434">
        <v>96557</v>
      </c>
      <c r="C138" s="435" t="s">
        <v>15331</v>
      </c>
      <c r="D138" s="436" t="s">
        <v>24</v>
      </c>
      <c r="E138" s="437">
        <v>1.79</v>
      </c>
      <c r="F138" s="438">
        <f>VLOOKUP(B138,'COMP ANL'!A:I,9,0)</f>
        <v>427.7</v>
      </c>
      <c r="G138" s="439">
        <f>$J$1</f>
        <v>0.2026</v>
      </c>
      <c r="H138" s="438">
        <f>F138*(1+G138)</f>
        <v>514.35201999999992</v>
      </c>
      <c r="I138" s="438">
        <f>ROUND((H138*E138),2)</f>
        <v>920.69</v>
      </c>
      <c r="J138" s="438"/>
    </row>
    <row r="139" spans="1:10" x14ac:dyDescent="0.25">
      <c r="A139" s="444" t="s">
        <v>15405</v>
      </c>
      <c r="B139" s="445" t="s">
        <v>0</v>
      </c>
      <c r="C139" s="446" t="s">
        <v>15333</v>
      </c>
      <c r="D139" s="447"/>
      <c r="E139" s="448"/>
      <c r="F139" s="449" t="s">
        <v>0</v>
      </c>
      <c r="G139" s="450"/>
      <c r="H139" s="449"/>
      <c r="I139" s="449"/>
      <c r="J139" s="451"/>
    </row>
    <row r="140" spans="1:10" ht="30" x14ac:dyDescent="0.25">
      <c r="A140" s="433" t="s">
        <v>148</v>
      </c>
      <c r="B140" s="434">
        <v>98557</v>
      </c>
      <c r="C140" s="435" t="s">
        <v>68</v>
      </c>
      <c r="D140" s="436" t="s">
        <v>4</v>
      </c>
      <c r="E140" s="437">
        <v>51.45</v>
      </c>
      <c r="F140" s="438">
        <f>VLOOKUP(B140,'COMP ANL'!A:I,9,0)</f>
        <v>36.019999999999996</v>
      </c>
      <c r="G140" s="439">
        <f>$J$1</f>
        <v>0.2026</v>
      </c>
      <c r="H140" s="438">
        <f>F140*(1+G140)</f>
        <v>43.317651999999988</v>
      </c>
      <c r="I140" s="438">
        <f>ROUND((H140*E140),2)</f>
        <v>2228.69</v>
      </c>
      <c r="J140" s="438"/>
    </row>
    <row r="141" spans="1:10" x14ac:dyDescent="0.25">
      <c r="A141" s="452" t="s">
        <v>15406</v>
      </c>
      <c r="B141" s="453" t="s">
        <v>0</v>
      </c>
      <c r="C141" s="454" t="s">
        <v>15335</v>
      </c>
      <c r="D141" s="455"/>
      <c r="E141" s="456"/>
      <c r="F141" s="457" t="s">
        <v>0</v>
      </c>
      <c r="G141" s="458"/>
      <c r="H141" s="457"/>
      <c r="I141" s="457"/>
      <c r="J141" s="365"/>
    </row>
    <row r="142" spans="1:10" x14ac:dyDescent="0.25">
      <c r="A142" s="390" t="s">
        <v>15407</v>
      </c>
      <c r="B142" s="403" t="s">
        <v>0</v>
      </c>
      <c r="C142" s="391" t="s">
        <v>15324</v>
      </c>
      <c r="D142" s="392"/>
      <c r="E142" s="393"/>
      <c r="F142" s="404" t="s">
        <v>0</v>
      </c>
      <c r="G142" s="405"/>
      <c r="H142" s="404"/>
      <c r="I142" s="404"/>
      <c r="J142" s="366"/>
    </row>
    <row r="143" spans="1:10" ht="30" x14ac:dyDescent="0.25">
      <c r="A143" s="433" t="s">
        <v>149</v>
      </c>
      <c r="B143" s="434">
        <v>96619</v>
      </c>
      <c r="C143" s="435" t="s">
        <v>59</v>
      </c>
      <c r="D143" s="436" t="s">
        <v>4</v>
      </c>
      <c r="E143" s="437">
        <v>67.540000000000006</v>
      </c>
      <c r="F143" s="438">
        <f>VLOOKUP(B143,'COMP ANL'!A:I,9,0)</f>
        <v>29.080000000000002</v>
      </c>
      <c r="G143" s="439">
        <f>$J$1</f>
        <v>0.2026</v>
      </c>
      <c r="H143" s="438">
        <f>F143*(1+G143)</f>
        <v>34.971607999999996</v>
      </c>
      <c r="I143" s="438">
        <f>ROUND((H143*E143),2)</f>
        <v>2361.98</v>
      </c>
      <c r="J143" s="438"/>
    </row>
    <row r="144" spans="1:10" x14ac:dyDescent="0.25">
      <c r="A144" s="444" t="s">
        <v>15408</v>
      </c>
      <c r="B144" s="445" t="s">
        <v>0</v>
      </c>
      <c r="C144" s="446" t="s">
        <v>15326</v>
      </c>
      <c r="D144" s="447"/>
      <c r="E144" s="448"/>
      <c r="F144" s="449" t="s">
        <v>0</v>
      </c>
      <c r="G144" s="450"/>
      <c r="H144" s="449"/>
      <c r="I144" s="449"/>
      <c r="J144" s="451"/>
    </row>
    <row r="145" spans="1:10" ht="30" x14ac:dyDescent="0.25">
      <c r="A145" s="433" t="s">
        <v>150</v>
      </c>
      <c r="B145" s="434">
        <v>92270</v>
      </c>
      <c r="C145" s="435" t="s">
        <v>15338</v>
      </c>
      <c r="D145" s="436" t="s">
        <v>4</v>
      </c>
      <c r="E145" s="437">
        <v>263.49</v>
      </c>
      <c r="F145" s="438">
        <f>VLOOKUP(B145,'COMP ANL'!A:I,9,0)</f>
        <v>179.17000000000002</v>
      </c>
      <c r="G145" s="439">
        <f>$J$1</f>
        <v>0.2026</v>
      </c>
      <c r="H145" s="438">
        <f>F145*(1+G145)</f>
        <v>215.469842</v>
      </c>
      <c r="I145" s="438">
        <f>ROUND((H145*E145),2)</f>
        <v>56774.15</v>
      </c>
      <c r="J145" s="438"/>
    </row>
    <row r="146" spans="1:10" x14ac:dyDescent="0.25">
      <c r="A146" s="444" t="s">
        <v>15409</v>
      </c>
      <c r="B146" s="445" t="s">
        <v>0</v>
      </c>
      <c r="C146" s="446" t="s">
        <v>15328</v>
      </c>
      <c r="D146" s="447"/>
      <c r="E146" s="448"/>
      <c r="F146" s="449" t="s">
        <v>0</v>
      </c>
      <c r="G146" s="450"/>
      <c r="H146" s="449"/>
      <c r="I146" s="449"/>
      <c r="J146" s="451"/>
    </row>
    <row r="147" spans="1:10" ht="30" x14ac:dyDescent="0.25">
      <c r="A147" s="440" t="s">
        <v>151</v>
      </c>
      <c r="B147" s="441">
        <v>96543</v>
      </c>
      <c r="C147" s="135" t="s">
        <v>2473</v>
      </c>
      <c r="D147" s="136" t="s">
        <v>55</v>
      </c>
      <c r="E147" s="442">
        <v>276.3</v>
      </c>
      <c r="F147" s="138">
        <f>VLOOKUP(B147,'COMP ANL'!A:I,9,0)</f>
        <v>20.819999999999997</v>
      </c>
      <c r="G147" s="443">
        <f t="shared" ref="G147:G149" si="36">$J$1</f>
        <v>0.2026</v>
      </c>
      <c r="H147" s="138">
        <f t="shared" ref="H147:H149" si="37">F147*(1+G147)</f>
        <v>25.038131999999994</v>
      </c>
      <c r="I147" s="138">
        <f t="shared" ref="I147:I149" si="38">ROUND((H147*E147),2)</f>
        <v>6918.04</v>
      </c>
      <c r="J147" s="138"/>
    </row>
    <row r="148" spans="1:10" ht="30" x14ac:dyDescent="0.25">
      <c r="A148" s="140" t="s">
        <v>152</v>
      </c>
      <c r="B148" s="344">
        <v>96546</v>
      </c>
      <c r="C148" s="104" t="s">
        <v>2559</v>
      </c>
      <c r="D148" s="105" t="s">
        <v>55</v>
      </c>
      <c r="E148" s="345">
        <v>1147</v>
      </c>
      <c r="F148" s="107">
        <f>VLOOKUP(B148,'COMP ANL'!A:I,9,0)</f>
        <v>16.819999999999997</v>
      </c>
      <c r="G148" s="314">
        <f t="shared" si="36"/>
        <v>0.2026</v>
      </c>
      <c r="H148" s="107">
        <f t="shared" si="37"/>
        <v>20.227731999999992</v>
      </c>
      <c r="I148" s="107">
        <f t="shared" si="38"/>
        <v>23201.21</v>
      </c>
      <c r="J148" s="107"/>
    </row>
    <row r="149" spans="1:10" ht="30" x14ac:dyDescent="0.25">
      <c r="A149" s="346" t="s">
        <v>153</v>
      </c>
      <c r="B149" s="431">
        <v>96547</v>
      </c>
      <c r="C149" s="99" t="s">
        <v>2560</v>
      </c>
      <c r="D149" s="100" t="s">
        <v>55</v>
      </c>
      <c r="E149" s="432">
        <v>188.6</v>
      </c>
      <c r="F149" s="102">
        <f>VLOOKUP(B149,'COMP ANL'!A:I,9,0)</f>
        <v>14.25</v>
      </c>
      <c r="G149" s="146">
        <f t="shared" si="36"/>
        <v>0.2026</v>
      </c>
      <c r="H149" s="102">
        <f t="shared" si="37"/>
        <v>17.137049999999999</v>
      </c>
      <c r="I149" s="102">
        <f t="shared" si="38"/>
        <v>3232.05</v>
      </c>
      <c r="J149" s="102"/>
    </row>
    <row r="150" spans="1:10" x14ac:dyDescent="0.25">
      <c r="A150" s="444" t="s">
        <v>15410</v>
      </c>
      <c r="B150" s="445" t="s">
        <v>0</v>
      </c>
      <c r="C150" s="446" t="s">
        <v>15330</v>
      </c>
      <c r="D150" s="447"/>
      <c r="E150" s="448"/>
      <c r="F150" s="449" t="s">
        <v>0</v>
      </c>
      <c r="G150" s="450"/>
      <c r="H150" s="449"/>
      <c r="I150" s="449"/>
      <c r="J150" s="451"/>
    </row>
    <row r="151" spans="1:10" ht="45" x14ac:dyDescent="0.25">
      <c r="A151" s="433" t="s">
        <v>154</v>
      </c>
      <c r="B151" s="434">
        <v>96557</v>
      </c>
      <c r="C151" s="435" t="s">
        <v>15331</v>
      </c>
      <c r="D151" s="436" t="s">
        <v>24</v>
      </c>
      <c r="E151" s="437">
        <v>15.81</v>
      </c>
      <c r="F151" s="438">
        <f>VLOOKUP(B151,'COMP ANL'!A:I,9,0)</f>
        <v>427.7</v>
      </c>
      <c r="G151" s="439">
        <f>$J$1</f>
        <v>0.2026</v>
      </c>
      <c r="H151" s="438">
        <f>F151*(1+G151)</f>
        <v>514.35201999999992</v>
      </c>
      <c r="I151" s="438">
        <f>ROUND((H151*E151),2)</f>
        <v>8131.91</v>
      </c>
      <c r="J151" s="438"/>
    </row>
    <row r="152" spans="1:10" x14ac:dyDescent="0.25">
      <c r="A152" s="444" t="s">
        <v>15411</v>
      </c>
      <c r="B152" s="445" t="s">
        <v>0</v>
      </c>
      <c r="C152" s="446" t="s">
        <v>15333</v>
      </c>
      <c r="D152" s="447"/>
      <c r="E152" s="448"/>
      <c r="F152" s="449" t="s">
        <v>0</v>
      </c>
      <c r="G152" s="450"/>
      <c r="H152" s="449"/>
      <c r="I152" s="449"/>
      <c r="J152" s="451"/>
    </row>
    <row r="153" spans="1:10" ht="30" x14ac:dyDescent="0.25">
      <c r="A153" s="433" t="s">
        <v>155</v>
      </c>
      <c r="B153" s="434">
        <v>98557</v>
      </c>
      <c r="C153" s="435" t="s">
        <v>68</v>
      </c>
      <c r="D153" s="436" t="s">
        <v>4</v>
      </c>
      <c r="E153" s="437">
        <v>202.61</v>
      </c>
      <c r="F153" s="438">
        <f>VLOOKUP(B153,'COMP ANL'!A:I,9,0)</f>
        <v>36.019999999999996</v>
      </c>
      <c r="G153" s="439">
        <f>$J$1</f>
        <v>0.2026</v>
      </c>
      <c r="H153" s="438">
        <f>F153*(1+G153)</f>
        <v>43.317651999999988</v>
      </c>
      <c r="I153" s="438">
        <f>ROUND((H153*E153),2)</f>
        <v>8776.59</v>
      </c>
      <c r="J153" s="438"/>
    </row>
    <row r="154" spans="1:10" x14ac:dyDescent="0.25">
      <c r="A154" s="452" t="s">
        <v>15412</v>
      </c>
      <c r="B154" s="453" t="s">
        <v>0</v>
      </c>
      <c r="C154" s="454" t="s">
        <v>15413</v>
      </c>
      <c r="D154" s="455"/>
      <c r="E154" s="456"/>
      <c r="F154" s="457" t="s">
        <v>0</v>
      </c>
      <c r="G154" s="458"/>
      <c r="H154" s="457"/>
      <c r="I154" s="457"/>
      <c r="J154" s="365"/>
    </row>
    <row r="155" spans="1:10" x14ac:dyDescent="0.25">
      <c r="A155" s="389" t="s">
        <v>15414</v>
      </c>
      <c r="B155" s="387" t="s">
        <v>0</v>
      </c>
      <c r="C155" s="368" t="s">
        <v>34</v>
      </c>
      <c r="D155" s="369"/>
      <c r="E155" s="386"/>
      <c r="F155" s="371" t="s">
        <v>0</v>
      </c>
      <c r="G155" s="388"/>
      <c r="H155" s="371"/>
      <c r="I155" s="371"/>
      <c r="J155" s="375"/>
    </row>
    <row r="156" spans="1:10" x14ac:dyDescent="0.25">
      <c r="A156" s="390" t="s">
        <v>15415</v>
      </c>
      <c r="B156" s="403" t="s">
        <v>0</v>
      </c>
      <c r="C156" s="391" t="s">
        <v>36</v>
      </c>
      <c r="D156" s="392"/>
      <c r="E156" s="393"/>
      <c r="F156" s="404" t="s">
        <v>0</v>
      </c>
      <c r="G156" s="405"/>
      <c r="H156" s="404"/>
      <c r="I156" s="404"/>
      <c r="J156" s="366"/>
    </row>
    <row r="157" spans="1:10" ht="30" x14ac:dyDescent="0.25">
      <c r="A157" s="433" t="s">
        <v>15416</v>
      </c>
      <c r="B157" s="434">
        <v>79480</v>
      </c>
      <c r="C157" s="435" t="s">
        <v>38</v>
      </c>
      <c r="D157" s="436" t="s">
        <v>24</v>
      </c>
      <c r="E157" s="437">
        <v>26.3</v>
      </c>
      <c r="F157" s="438">
        <f>VLOOKUP(B157,'COMP ANL'!A:I,9,0)</f>
        <v>2.4900000000000002</v>
      </c>
      <c r="G157" s="439">
        <f>$J$1</f>
        <v>0.2026</v>
      </c>
      <c r="H157" s="438">
        <f>F157*(1+G157)</f>
        <v>2.9944739999999999</v>
      </c>
      <c r="I157" s="438">
        <f>ROUND((H157*E157),2)</f>
        <v>78.75</v>
      </c>
      <c r="J157" s="438"/>
    </row>
    <row r="158" spans="1:10" x14ac:dyDescent="0.25">
      <c r="A158" s="444" t="s">
        <v>15417</v>
      </c>
      <c r="B158" s="445" t="s">
        <v>0</v>
      </c>
      <c r="C158" s="446" t="s">
        <v>40</v>
      </c>
      <c r="D158" s="447"/>
      <c r="E158" s="448"/>
      <c r="F158" s="449" t="s">
        <v>0</v>
      </c>
      <c r="G158" s="450"/>
      <c r="H158" s="449"/>
      <c r="I158" s="449"/>
      <c r="J158" s="451"/>
    </row>
    <row r="159" spans="1:10" ht="30" x14ac:dyDescent="0.25">
      <c r="A159" s="433" t="s">
        <v>15418</v>
      </c>
      <c r="B159" s="434">
        <v>93382</v>
      </c>
      <c r="C159" s="435" t="s">
        <v>42</v>
      </c>
      <c r="D159" s="436" t="s">
        <v>24</v>
      </c>
      <c r="E159" s="437">
        <v>19.78</v>
      </c>
      <c r="F159" s="438">
        <f>VLOOKUP(B159,'COMP ANL'!A:I,9,0)</f>
        <v>25.369999999999997</v>
      </c>
      <c r="G159" s="439">
        <f>$J$1</f>
        <v>0.2026</v>
      </c>
      <c r="H159" s="438">
        <f>F159*(1+G159)</f>
        <v>30.509961999999994</v>
      </c>
      <c r="I159" s="438">
        <f>ROUND((H159*E159),2)</f>
        <v>603.49</v>
      </c>
      <c r="J159" s="438"/>
    </row>
    <row r="160" spans="1:10" x14ac:dyDescent="0.25">
      <c r="A160" s="444" t="s">
        <v>15419</v>
      </c>
      <c r="B160" s="445" t="s">
        <v>0</v>
      </c>
      <c r="C160" s="446" t="s">
        <v>44</v>
      </c>
      <c r="D160" s="447"/>
      <c r="E160" s="448"/>
      <c r="F160" s="449" t="s">
        <v>0</v>
      </c>
      <c r="G160" s="450"/>
      <c r="H160" s="449"/>
      <c r="I160" s="449"/>
      <c r="J160" s="451"/>
    </row>
    <row r="161" spans="1:10" ht="60" x14ac:dyDescent="0.25">
      <c r="A161" s="440" t="s">
        <v>15420</v>
      </c>
      <c r="B161" s="441">
        <v>100974</v>
      </c>
      <c r="C161" s="135" t="s">
        <v>46</v>
      </c>
      <c r="D161" s="136" t="s">
        <v>24</v>
      </c>
      <c r="E161" s="442">
        <v>6.93</v>
      </c>
      <c r="F161" s="138">
        <f>VLOOKUP(B161,'COMP ANL'!A:I,9,0)</f>
        <v>6.32</v>
      </c>
      <c r="G161" s="443">
        <f t="shared" ref="G161:G162" si="39">$J$1</f>
        <v>0.2026</v>
      </c>
      <c r="H161" s="138">
        <f t="shared" ref="H161:H162" si="40">F161*(1+G161)</f>
        <v>7.6004319999999996</v>
      </c>
      <c r="I161" s="138">
        <f t="shared" ref="I161:I162" si="41">ROUND((H161*E161),2)</f>
        <v>52.67</v>
      </c>
      <c r="J161" s="138"/>
    </row>
    <row r="162" spans="1:10" ht="45" x14ac:dyDescent="0.25">
      <c r="A162" s="346" t="s">
        <v>15421</v>
      </c>
      <c r="B162" s="431">
        <v>95879</v>
      </c>
      <c r="C162" s="99" t="s">
        <v>48</v>
      </c>
      <c r="D162" s="100" t="s">
        <v>27</v>
      </c>
      <c r="E162" s="432">
        <v>308.73</v>
      </c>
      <c r="F162" s="102">
        <f>VLOOKUP(B162,'COMP ANL'!A:I,9,0)</f>
        <v>1.0900000000000001</v>
      </c>
      <c r="G162" s="146">
        <f t="shared" si="39"/>
        <v>0.2026</v>
      </c>
      <c r="H162" s="102">
        <f t="shared" si="40"/>
        <v>1.3108340000000001</v>
      </c>
      <c r="I162" s="102">
        <f t="shared" si="41"/>
        <v>404.69</v>
      </c>
      <c r="J162" s="102"/>
    </row>
    <row r="163" spans="1:10" x14ac:dyDescent="0.25">
      <c r="A163" s="452" t="s">
        <v>15433</v>
      </c>
      <c r="B163" s="453" t="s">
        <v>0</v>
      </c>
      <c r="C163" s="454" t="s">
        <v>15434</v>
      </c>
      <c r="D163" s="455"/>
      <c r="E163" s="456"/>
      <c r="F163" s="457" t="s">
        <v>0</v>
      </c>
      <c r="G163" s="458"/>
      <c r="H163" s="457"/>
      <c r="I163" s="457"/>
      <c r="J163" s="365"/>
    </row>
    <row r="164" spans="1:10" x14ac:dyDescent="0.25">
      <c r="A164" s="389" t="s">
        <v>15517</v>
      </c>
      <c r="B164" s="387" t="s">
        <v>0</v>
      </c>
      <c r="C164" s="368" t="s">
        <v>15392</v>
      </c>
      <c r="D164" s="369"/>
      <c r="E164" s="386"/>
      <c r="F164" s="371" t="s">
        <v>0</v>
      </c>
      <c r="G164" s="388"/>
      <c r="H164" s="371"/>
      <c r="I164" s="371"/>
      <c r="J164" s="375"/>
    </row>
    <row r="165" spans="1:10" x14ac:dyDescent="0.25">
      <c r="A165" s="389" t="s">
        <v>15518</v>
      </c>
      <c r="B165" s="387" t="s">
        <v>0</v>
      </c>
      <c r="C165" s="368" t="s">
        <v>15437</v>
      </c>
      <c r="D165" s="369"/>
      <c r="E165" s="386"/>
      <c r="F165" s="371" t="s">
        <v>0</v>
      </c>
      <c r="G165" s="388"/>
      <c r="H165" s="371"/>
      <c r="I165" s="371"/>
      <c r="J165" s="375"/>
    </row>
    <row r="166" spans="1:10" x14ac:dyDescent="0.25">
      <c r="A166" s="390" t="s">
        <v>15519</v>
      </c>
      <c r="B166" s="403" t="s">
        <v>0</v>
      </c>
      <c r="C166" s="391" t="s">
        <v>15326</v>
      </c>
      <c r="D166" s="392"/>
      <c r="E166" s="393"/>
      <c r="F166" s="404" t="s">
        <v>0</v>
      </c>
      <c r="G166" s="405"/>
      <c r="H166" s="404"/>
      <c r="I166" s="404"/>
      <c r="J166" s="366"/>
    </row>
    <row r="167" spans="1:10" ht="45" x14ac:dyDescent="0.25">
      <c r="A167" s="433" t="s">
        <v>241</v>
      </c>
      <c r="B167" s="434">
        <v>92263</v>
      </c>
      <c r="C167" s="435" t="s">
        <v>15439</v>
      </c>
      <c r="D167" s="436" t="s">
        <v>4</v>
      </c>
      <c r="E167" s="437">
        <v>101.67</v>
      </c>
      <c r="F167" s="438">
        <f>VLOOKUP(B167,'COMP ANL'!A:I,9,0)</f>
        <v>161.93</v>
      </c>
      <c r="G167" s="439">
        <f>$J$1</f>
        <v>0.2026</v>
      </c>
      <c r="H167" s="438">
        <f>F167*(1+G167)</f>
        <v>194.73701799999998</v>
      </c>
      <c r="I167" s="438">
        <f>ROUND((H167*E167),2)</f>
        <v>19798.91</v>
      </c>
      <c r="J167" s="438"/>
    </row>
    <row r="168" spans="1:10" x14ac:dyDescent="0.25">
      <c r="A168" s="444" t="s">
        <v>15520</v>
      </c>
      <c r="B168" s="445" t="s">
        <v>0</v>
      </c>
      <c r="C168" s="446" t="s">
        <v>15328</v>
      </c>
      <c r="D168" s="447"/>
      <c r="E168" s="448"/>
      <c r="F168" s="449" t="s">
        <v>0</v>
      </c>
      <c r="G168" s="450"/>
      <c r="H168" s="449"/>
      <c r="I168" s="449"/>
      <c r="J168" s="451"/>
    </row>
    <row r="169" spans="1:10" ht="45" x14ac:dyDescent="0.25">
      <c r="A169" s="440" t="s">
        <v>242</v>
      </c>
      <c r="B169" s="441">
        <v>92775</v>
      </c>
      <c r="C169" s="135" t="s">
        <v>2505</v>
      </c>
      <c r="D169" s="136" t="s">
        <v>55</v>
      </c>
      <c r="E169" s="442">
        <v>133.5</v>
      </c>
      <c r="F169" s="138">
        <f>VLOOKUP(B169,'COMP ANL'!A:I,9,0)</f>
        <v>20.859999999999996</v>
      </c>
      <c r="G169" s="443">
        <f t="shared" ref="G169:G171" si="42">$J$1</f>
        <v>0.2026</v>
      </c>
      <c r="H169" s="138">
        <f t="shared" ref="H169:H171" si="43">F169*(1+G169)</f>
        <v>25.086235999999992</v>
      </c>
      <c r="I169" s="138">
        <f t="shared" ref="I169:I171" si="44">ROUND((H169*E169),2)</f>
        <v>3349.01</v>
      </c>
      <c r="J169" s="138"/>
    </row>
    <row r="170" spans="1:10" ht="45" x14ac:dyDescent="0.25">
      <c r="A170" s="140" t="s">
        <v>243</v>
      </c>
      <c r="B170" s="344">
        <v>92778</v>
      </c>
      <c r="C170" s="104" t="s">
        <v>2508</v>
      </c>
      <c r="D170" s="105" t="s">
        <v>55</v>
      </c>
      <c r="E170" s="345">
        <v>192.3</v>
      </c>
      <c r="F170" s="107">
        <f>VLOOKUP(B170,'COMP ANL'!A:I,9,0)</f>
        <v>16.749999999999996</v>
      </c>
      <c r="G170" s="314">
        <f t="shared" si="42"/>
        <v>0.2026</v>
      </c>
      <c r="H170" s="107">
        <f t="shared" si="43"/>
        <v>20.143549999999994</v>
      </c>
      <c r="I170" s="107">
        <f t="shared" si="44"/>
        <v>3873.6</v>
      </c>
      <c r="J170" s="107"/>
    </row>
    <row r="171" spans="1:10" ht="45" x14ac:dyDescent="0.25">
      <c r="A171" s="346" t="s">
        <v>12113</v>
      </c>
      <c r="B171" s="431">
        <v>92779</v>
      </c>
      <c r="C171" s="99" t="s">
        <v>2509</v>
      </c>
      <c r="D171" s="100" t="s">
        <v>55</v>
      </c>
      <c r="E171" s="432">
        <v>361.4</v>
      </c>
      <c r="F171" s="102">
        <f>VLOOKUP(B171,'COMP ANL'!A:I,9,0)</f>
        <v>14.110000000000001</v>
      </c>
      <c r="G171" s="146">
        <f t="shared" si="42"/>
        <v>0.2026</v>
      </c>
      <c r="H171" s="102">
        <f t="shared" si="43"/>
        <v>16.968685999999998</v>
      </c>
      <c r="I171" s="102">
        <f t="shared" si="44"/>
        <v>6132.48</v>
      </c>
      <c r="J171" s="102"/>
    </row>
    <row r="172" spans="1:10" x14ac:dyDescent="0.25">
      <c r="A172" s="444" t="s">
        <v>15521</v>
      </c>
      <c r="B172" s="445" t="s">
        <v>0</v>
      </c>
      <c r="C172" s="446" t="s">
        <v>15330</v>
      </c>
      <c r="D172" s="447"/>
      <c r="E172" s="448"/>
      <c r="F172" s="449" t="s">
        <v>0</v>
      </c>
      <c r="G172" s="450"/>
      <c r="H172" s="449"/>
      <c r="I172" s="449"/>
      <c r="J172" s="451"/>
    </row>
    <row r="173" spans="1:10" x14ac:dyDescent="0.25">
      <c r="A173" s="440" t="s">
        <v>244</v>
      </c>
      <c r="B173" s="441" t="s">
        <v>161</v>
      </c>
      <c r="C173" s="135" t="s">
        <v>15442</v>
      </c>
      <c r="D173" s="136" t="s">
        <v>24</v>
      </c>
      <c r="E173" s="442">
        <v>5.08</v>
      </c>
      <c r="F173" s="138">
        <f>VLOOKUP(B173,'COMP ANL'!A:I,9,0)</f>
        <v>305.91000000000003</v>
      </c>
      <c r="G173" s="443">
        <f t="shared" ref="G173:G174" si="45">$J$1</f>
        <v>0.2026</v>
      </c>
      <c r="H173" s="138">
        <f t="shared" ref="H173:H174" si="46">F173*(1+G173)</f>
        <v>367.88736599999999</v>
      </c>
      <c r="I173" s="138">
        <f t="shared" ref="I173:I174" si="47">ROUND((H173*E173),2)</f>
        <v>1868.87</v>
      </c>
      <c r="J173" s="138"/>
    </row>
    <row r="174" spans="1:10" ht="30" x14ac:dyDescent="0.25">
      <c r="A174" s="346" t="s">
        <v>245</v>
      </c>
      <c r="B174" s="431">
        <v>92874</v>
      </c>
      <c r="C174" s="99" t="s">
        <v>163</v>
      </c>
      <c r="D174" s="100" t="s">
        <v>24</v>
      </c>
      <c r="E174" s="432">
        <v>5.08</v>
      </c>
      <c r="F174" s="102">
        <f>VLOOKUP(B174,'COMP ANL'!A:I,9,0)</f>
        <v>30.59</v>
      </c>
      <c r="G174" s="146">
        <f t="shared" si="45"/>
        <v>0.2026</v>
      </c>
      <c r="H174" s="102">
        <f t="shared" si="46"/>
        <v>36.787533999999994</v>
      </c>
      <c r="I174" s="102">
        <f t="shared" si="47"/>
        <v>186.88</v>
      </c>
      <c r="J174" s="102"/>
    </row>
    <row r="175" spans="1:10" x14ac:dyDescent="0.25">
      <c r="A175" s="452" t="s">
        <v>15522</v>
      </c>
      <c r="B175" s="453" t="s">
        <v>0</v>
      </c>
      <c r="C175" s="454" t="s">
        <v>15444</v>
      </c>
      <c r="D175" s="455"/>
      <c r="E175" s="456"/>
      <c r="F175" s="457" t="s">
        <v>0</v>
      </c>
      <c r="G175" s="458"/>
      <c r="H175" s="457"/>
      <c r="I175" s="457"/>
      <c r="J175" s="365"/>
    </row>
    <row r="176" spans="1:10" x14ac:dyDescent="0.25">
      <c r="A176" s="390" t="s">
        <v>15523</v>
      </c>
      <c r="B176" s="403" t="s">
        <v>0</v>
      </c>
      <c r="C176" s="391" t="s">
        <v>15326</v>
      </c>
      <c r="D176" s="392"/>
      <c r="E176" s="393"/>
      <c r="F176" s="404" t="s">
        <v>0</v>
      </c>
      <c r="G176" s="405"/>
      <c r="H176" s="404"/>
      <c r="I176" s="404"/>
      <c r="J176" s="366"/>
    </row>
    <row r="177" spans="1:10" ht="30" x14ac:dyDescent="0.25">
      <c r="A177" s="433" t="s">
        <v>246</v>
      </c>
      <c r="B177" s="434">
        <v>92265</v>
      </c>
      <c r="C177" s="435" t="s">
        <v>15446</v>
      </c>
      <c r="D177" s="436" t="s">
        <v>4</v>
      </c>
      <c r="E177" s="437">
        <v>50.9</v>
      </c>
      <c r="F177" s="438">
        <f>VLOOKUP(B177,'COMP ANL'!A:I,9,0)</f>
        <v>118.63</v>
      </c>
      <c r="G177" s="439">
        <f>$J$1</f>
        <v>0.2026</v>
      </c>
      <c r="H177" s="438">
        <f>F177*(1+G177)</f>
        <v>142.66443799999999</v>
      </c>
      <c r="I177" s="438">
        <f>ROUND((H177*E177),2)</f>
        <v>7261.62</v>
      </c>
      <c r="J177" s="438"/>
    </row>
    <row r="178" spans="1:10" x14ac:dyDescent="0.25">
      <c r="A178" s="444" t="s">
        <v>15524</v>
      </c>
      <c r="B178" s="445" t="s">
        <v>0</v>
      </c>
      <c r="C178" s="446" t="s">
        <v>15328</v>
      </c>
      <c r="D178" s="447"/>
      <c r="E178" s="448"/>
      <c r="F178" s="449" t="s">
        <v>0</v>
      </c>
      <c r="G178" s="450"/>
      <c r="H178" s="449"/>
      <c r="I178" s="449"/>
      <c r="J178" s="451"/>
    </row>
    <row r="179" spans="1:10" ht="45" x14ac:dyDescent="0.25">
      <c r="A179" s="440" t="s">
        <v>247</v>
      </c>
      <c r="B179" s="441">
        <v>92775</v>
      </c>
      <c r="C179" s="135" t="s">
        <v>2505</v>
      </c>
      <c r="D179" s="136" t="s">
        <v>55</v>
      </c>
      <c r="E179" s="442">
        <v>55.1</v>
      </c>
      <c r="F179" s="138">
        <f>VLOOKUP(B179,'COMP ANL'!A:I,9,0)</f>
        <v>20.859999999999996</v>
      </c>
      <c r="G179" s="443">
        <f t="shared" ref="G179:G180" si="48">$J$1</f>
        <v>0.2026</v>
      </c>
      <c r="H179" s="138">
        <f t="shared" ref="H179:H180" si="49">F179*(1+G179)</f>
        <v>25.086235999999992</v>
      </c>
      <c r="I179" s="138">
        <f t="shared" ref="I179:I180" si="50">ROUND((H179*E179),2)</f>
        <v>1382.25</v>
      </c>
      <c r="J179" s="138"/>
    </row>
    <row r="180" spans="1:10" ht="45" x14ac:dyDescent="0.25">
      <c r="A180" s="346" t="s">
        <v>248</v>
      </c>
      <c r="B180" s="431">
        <v>92777</v>
      </c>
      <c r="C180" s="99" t="s">
        <v>2507</v>
      </c>
      <c r="D180" s="100" t="s">
        <v>55</v>
      </c>
      <c r="E180" s="432">
        <v>195.1</v>
      </c>
      <c r="F180" s="102">
        <f>VLOOKUP(B180,'COMP ANL'!A:I,9,0)</f>
        <v>18.72</v>
      </c>
      <c r="G180" s="146">
        <f t="shared" si="48"/>
        <v>0.2026</v>
      </c>
      <c r="H180" s="102">
        <f t="shared" si="49"/>
        <v>22.512671999999995</v>
      </c>
      <c r="I180" s="102">
        <f t="shared" si="50"/>
        <v>4392.22</v>
      </c>
      <c r="J180" s="102"/>
    </row>
    <row r="181" spans="1:10" x14ac:dyDescent="0.25">
      <c r="A181" s="444" t="s">
        <v>15525</v>
      </c>
      <c r="B181" s="445" t="s">
        <v>0</v>
      </c>
      <c r="C181" s="446" t="s">
        <v>15330</v>
      </c>
      <c r="D181" s="447"/>
      <c r="E181" s="448"/>
      <c r="F181" s="449" t="s">
        <v>0</v>
      </c>
      <c r="G181" s="450"/>
      <c r="H181" s="449"/>
      <c r="I181" s="449"/>
      <c r="J181" s="451"/>
    </row>
    <row r="182" spans="1:10" x14ac:dyDescent="0.25">
      <c r="A182" s="440" t="s">
        <v>249</v>
      </c>
      <c r="B182" s="441" t="s">
        <v>161</v>
      </c>
      <c r="C182" s="135" t="s">
        <v>15442</v>
      </c>
      <c r="D182" s="136" t="s">
        <v>24</v>
      </c>
      <c r="E182" s="442">
        <v>2.81</v>
      </c>
      <c r="F182" s="138">
        <f>VLOOKUP(B182,'COMP ANL'!A:I,9,0)</f>
        <v>305.91000000000003</v>
      </c>
      <c r="G182" s="443">
        <f t="shared" ref="G182:G183" si="51">$J$1</f>
        <v>0.2026</v>
      </c>
      <c r="H182" s="138">
        <f t="shared" ref="H182:H183" si="52">F182*(1+G182)</f>
        <v>367.88736599999999</v>
      </c>
      <c r="I182" s="138">
        <f t="shared" ref="I182:I183" si="53">ROUND((H182*E182),2)</f>
        <v>1033.76</v>
      </c>
      <c r="J182" s="138"/>
    </row>
    <row r="183" spans="1:10" ht="30" x14ac:dyDescent="0.25">
      <c r="A183" s="140" t="s">
        <v>250</v>
      </c>
      <c r="B183" s="344">
        <v>92874</v>
      </c>
      <c r="C183" s="104" t="s">
        <v>163</v>
      </c>
      <c r="D183" s="105" t="s">
        <v>24</v>
      </c>
      <c r="E183" s="345">
        <v>2.81</v>
      </c>
      <c r="F183" s="107">
        <f>VLOOKUP(B183,'COMP ANL'!A:I,9,0)</f>
        <v>30.59</v>
      </c>
      <c r="G183" s="314">
        <f t="shared" si="51"/>
        <v>0.2026</v>
      </c>
      <c r="H183" s="107">
        <f t="shared" si="52"/>
        <v>36.787533999999994</v>
      </c>
      <c r="I183" s="107">
        <f t="shared" si="53"/>
        <v>103.37</v>
      </c>
      <c r="J183" s="107"/>
    </row>
    <row r="184" spans="1:10" x14ac:dyDescent="0.25">
      <c r="A184" s="406"/>
      <c r="B184" s="407"/>
      <c r="C184" s="408"/>
      <c r="D184" s="409"/>
      <c r="E184" s="410"/>
      <c r="F184" s="411"/>
      <c r="G184" s="412"/>
      <c r="H184" s="411"/>
      <c r="I184" s="411"/>
      <c r="J184" s="411"/>
    </row>
    <row r="185" spans="1:10" x14ac:dyDescent="0.25">
      <c r="A185" s="416"/>
      <c r="B185" s="417"/>
      <c r="C185" s="418" t="s">
        <v>253</v>
      </c>
      <c r="D185" s="419"/>
      <c r="E185" s="420"/>
      <c r="F185" s="421"/>
      <c r="G185" s="422"/>
      <c r="H185" s="421"/>
      <c r="I185" s="421"/>
      <c r="J185" s="426">
        <f>SUM(I65:I183)</f>
        <v>285592.51999999996</v>
      </c>
    </row>
    <row r="186" spans="1:10" x14ac:dyDescent="0.25">
      <c r="A186" s="406"/>
      <c r="B186" s="407"/>
      <c r="C186" s="408"/>
      <c r="D186" s="409"/>
      <c r="E186" s="410"/>
      <c r="F186" s="411"/>
      <c r="G186" s="412"/>
      <c r="H186" s="411"/>
      <c r="I186" s="411"/>
      <c r="J186" s="411"/>
    </row>
    <row r="187" spans="1:10" x14ac:dyDescent="0.25">
      <c r="A187" s="452" t="s">
        <v>255</v>
      </c>
      <c r="B187" s="453" t="s">
        <v>0</v>
      </c>
      <c r="C187" s="454" t="s">
        <v>254</v>
      </c>
      <c r="D187" s="455"/>
      <c r="E187" s="456"/>
      <c r="F187" s="457" t="s">
        <v>0</v>
      </c>
      <c r="G187" s="458"/>
      <c r="H187" s="457"/>
      <c r="I187" s="457"/>
      <c r="J187" s="365"/>
    </row>
    <row r="188" spans="1:10" x14ac:dyDescent="0.25">
      <c r="A188" s="389" t="s">
        <v>257</v>
      </c>
      <c r="B188" s="387" t="s">
        <v>0</v>
      </c>
      <c r="C188" s="368" t="s">
        <v>256</v>
      </c>
      <c r="D188" s="369"/>
      <c r="E188" s="386"/>
      <c r="F188" s="371" t="s">
        <v>0</v>
      </c>
      <c r="G188" s="388"/>
      <c r="H188" s="371"/>
      <c r="I188" s="371"/>
      <c r="J188" s="375"/>
    </row>
    <row r="189" spans="1:10" x14ac:dyDescent="0.25">
      <c r="A189" s="389" t="s">
        <v>277</v>
      </c>
      <c r="B189" s="387" t="s">
        <v>0</v>
      </c>
      <c r="C189" s="368" t="s">
        <v>276</v>
      </c>
      <c r="D189" s="369"/>
      <c r="E189" s="386"/>
      <c r="F189" s="371" t="s">
        <v>0</v>
      </c>
      <c r="G189" s="388"/>
      <c r="H189" s="371"/>
      <c r="I189" s="371"/>
      <c r="J189" s="375"/>
    </row>
    <row r="190" spans="1:10" x14ac:dyDescent="0.25">
      <c r="A190" s="390" t="s">
        <v>299</v>
      </c>
      <c r="B190" s="403" t="s">
        <v>0</v>
      </c>
      <c r="C190" s="391" t="s">
        <v>298</v>
      </c>
      <c r="D190" s="392"/>
      <c r="E190" s="393"/>
      <c r="F190" s="404" t="s">
        <v>0</v>
      </c>
      <c r="G190" s="405"/>
      <c r="H190" s="404"/>
      <c r="I190" s="404"/>
      <c r="J190" s="366"/>
    </row>
    <row r="191" spans="1:10" x14ac:dyDescent="0.25">
      <c r="A191" s="433" t="s">
        <v>301</v>
      </c>
      <c r="B191" s="434" t="s">
        <v>11723</v>
      </c>
      <c r="C191" s="435" t="s">
        <v>300</v>
      </c>
      <c r="D191" s="436" t="s">
        <v>4</v>
      </c>
      <c r="E191" s="437">
        <v>150</v>
      </c>
      <c r="F191" s="438">
        <f>VLOOKUP(B191,'COMP ANL'!A:I,9,0)</f>
        <v>2.15</v>
      </c>
      <c r="G191" s="439">
        <f>$J$1</f>
        <v>0.2026</v>
      </c>
      <c r="H191" s="438">
        <f>F191*(1+G191)</f>
        <v>2.5855899999999998</v>
      </c>
      <c r="I191" s="438">
        <f>ROUND((H191*E191),2)</f>
        <v>387.84</v>
      </c>
      <c r="J191" s="438"/>
    </row>
    <row r="192" spans="1:10" x14ac:dyDescent="0.25">
      <c r="A192" s="452" t="s">
        <v>345</v>
      </c>
      <c r="B192" s="453" t="s">
        <v>0</v>
      </c>
      <c r="C192" s="454" t="s">
        <v>344</v>
      </c>
      <c r="D192" s="455"/>
      <c r="E192" s="456"/>
      <c r="F192" s="457" t="s">
        <v>0</v>
      </c>
      <c r="G192" s="458"/>
      <c r="H192" s="457"/>
      <c r="I192" s="457"/>
      <c r="J192" s="365"/>
    </row>
    <row r="193" spans="1:10" x14ac:dyDescent="0.25">
      <c r="A193" s="389" t="s">
        <v>346</v>
      </c>
      <c r="B193" s="387" t="s">
        <v>0</v>
      </c>
      <c r="C193" s="368" t="s">
        <v>310</v>
      </c>
      <c r="D193" s="369"/>
      <c r="E193" s="386"/>
      <c r="F193" s="371" t="s">
        <v>0</v>
      </c>
      <c r="G193" s="388"/>
      <c r="H193" s="371"/>
      <c r="I193" s="371"/>
      <c r="J193" s="375"/>
    </row>
    <row r="194" spans="1:10" x14ac:dyDescent="0.25">
      <c r="A194" s="390" t="s">
        <v>15809</v>
      </c>
      <c r="B194" s="403" t="s">
        <v>0</v>
      </c>
      <c r="C194" s="391" t="s">
        <v>15810</v>
      </c>
      <c r="D194" s="392"/>
      <c r="E194" s="393"/>
      <c r="F194" s="404" t="s">
        <v>0</v>
      </c>
      <c r="G194" s="405"/>
      <c r="H194" s="404"/>
      <c r="I194" s="404"/>
      <c r="J194" s="366"/>
    </row>
    <row r="195" spans="1:10" ht="30" x14ac:dyDescent="0.25">
      <c r="A195" s="440" t="s">
        <v>15811</v>
      </c>
      <c r="B195" s="441" t="s">
        <v>11724</v>
      </c>
      <c r="C195" s="135" t="s">
        <v>15812</v>
      </c>
      <c r="D195" s="136" t="s">
        <v>51</v>
      </c>
      <c r="E195" s="442">
        <v>30</v>
      </c>
      <c r="F195" s="138">
        <f>VLOOKUP(B195,'COMP ANL'!A:I,9,0)</f>
        <v>269.51</v>
      </c>
      <c r="G195" s="443">
        <f t="shared" ref="G195:G197" si="54">$J$1</f>
        <v>0.2026</v>
      </c>
      <c r="H195" s="138">
        <f t="shared" ref="H195:H197" si="55">F195*(1+G195)</f>
        <v>324.11272599999995</v>
      </c>
      <c r="I195" s="138">
        <f t="shared" ref="I195:I197" si="56">ROUND((H195*E195),2)</f>
        <v>9723.3799999999992</v>
      </c>
      <c r="J195" s="138"/>
    </row>
    <row r="196" spans="1:10" ht="30" x14ac:dyDescent="0.25">
      <c r="A196" s="140" t="s">
        <v>15813</v>
      </c>
      <c r="B196" s="344" t="s">
        <v>347</v>
      </c>
      <c r="C196" s="104" t="s">
        <v>15814</v>
      </c>
      <c r="D196" s="105" t="s">
        <v>4</v>
      </c>
      <c r="E196" s="345">
        <v>2.12</v>
      </c>
      <c r="F196" s="107">
        <f>VLOOKUP(B196,'COMP ANL'!A:I,9,0)</f>
        <v>312.26</v>
      </c>
      <c r="G196" s="314">
        <f t="shared" si="54"/>
        <v>0.2026</v>
      </c>
      <c r="H196" s="107">
        <f t="shared" si="55"/>
        <v>375.52387599999997</v>
      </c>
      <c r="I196" s="107">
        <f t="shared" si="56"/>
        <v>796.11</v>
      </c>
      <c r="J196" s="107"/>
    </row>
    <row r="197" spans="1:10" x14ac:dyDescent="0.25">
      <c r="A197" s="346" t="s">
        <v>15815</v>
      </c>
      <c r="B197" s="431" t="s">
        <v>348</v>
      </c>
      <c r="C197" s="99" t="s">
        <v>15816</v>
      </c>
      <c r="D197" s="100" t="s">
        <v>51</v>
      </c>
      <c r="E197" s="432">
        <v>6</v>
      </c>
      <c r="F197" s="102">
        <f>VLOOKUP(B197,'COMP ANL'!A:I,9,0)</f>
        <v>167.25</v>
      </c>
      <c r="G197" s="146">
        <f t="shared" si="54"/>
        <v>0.2026</v>
      </c>
      <c r="H197" s="102">
        <f t="shared" si="55"/>
        <v>201.13484999999997</v>
      </c>
      <c r="I197" s="102">
        <f t="shared" si="56"/>
        <v>1206.81</v>
      </c>
      <c r="J197" s="102"/>
    </row>
    <row r="198" spans="1:10" x14ac:dyDescent="0.25">
      <c r="A198" s="444" t="s">
        <v>350</v>
      </c>
      <c r="B198" s="445" t="s">
        <v>0</v>
      </c>
      <c r="C198" s="446" t="s">
        <v>349</v>
      </c>
      <c r="D198" s="447"/>
      <c r="E198" s="448"/>
      <c r="F198" s="449" t="s">
        <v>0</v>
      </c>
      <c r="G198" s="450"/>
      <c r="H198" s="449"/>
      <c r="I198" s="449"/>
      <c r="J198" s="451"/>
    </row>
    <row r="199" spans="1:10" ht="45" x14ac:dyDescent="0.25">
      <c r="A199" s="440" t="s">
        <v>15817</v>
      </c>
      <c r="B199" s="441" t="s">
        <v>351</v>
      </c>
      <c r="C199" s="135" t="s">
        <v>15818</v>
      </c>
      <c r="D199" s="136" t="s">
        <v>4</v>
      </c>
      <c r="E199" s="442">
        <v>98.74</v>
      </c>
      <c r="F199" s="138">
        <f>VLOOKUP(B199,'COMP ANL'!A:I,9,0)</f>
        <v>243.5</v>
      </c>
      <c r="G199" s="443">
        <f t="shared" ref="G199:G201" si="57">$J$1</f>
        <v>0.2026</v>
      </c>
      <c r="H199" s="138">
        <f t="shared" ref="H199:H201" si="58">F199*(1+G199)</f>
        <v>292.8331</v>
      </c>
      <c r="I199" s="138">
        <f t="shared" ref="I199:I201" si="59">ROUND((H199*E199),2)</f>
        <v>28914.34</v>
      </c>
      <c r="J199" s="138"/>
    </row>
    <row r="200" spans="1:10" ht="45" x14ac:dyDescent="0.25">
      <c r="A200" s="140" t="s">
        <v>15819</v>
      </c>
      <c r="B200" s="344" t="s">
        <v>352</v>
      </c>
      <c r="C200" s="104" t="s">
        <v>15820</v>
      </c>
      <c r="D200" s="105" t="s">
        <v>4</v>
      </c>
      <c r="E200" s="345">
        <v>150</v>
      </c>
      <c r="F200" s="107">
        <f>VLOOKUP(B200,'COMP ANL'!A:I,9,0)</f>
        <v>189.52</v>
      </c>
      <c r="G200" s="314">
        <f t="shared" si="57"/>
        <v>0.2026</v>
      </c>
      <c r="H200" s="107">
        <f t="shared" si="58"/>
        <v>227.916752</v>
      </c>
      <c r="I200" s="107">
        <f t="shared" si="59"/>
        <v>34187.51</v>
      </c>
      <c r="J200" s="107"/>
    </row>
    <row r="201" spans="1:10" ht="60" x14ac:dyDescent="0.25">
      <c r="A201" s="346" t="s">
        <v>15821</v>
      </c>
      <c r="B201" s="431">
        <v>89043</v>
      </c>
      <c r="C201" s="99" t="s">
        <v>5009</v>
      </c>
      <c r="D201" s="100" t="s">
        <v>4</v>
      </c>
      <c r="E201" s="432">
        <v>482.13</v>
      </c>
      <c r="F201" s="102">
        <f>VLOOKUP(B201,'COMP ANL'!A:I,9,0)</f>
        <v>84.41</v>
      </c>
      <c r="G201" s="146">
        <f t="shared" si="57"/>
        <v>0.2026</v>
      </c>
      <c r="H201" s="102">
        <f t="shared" si="58"/>
        <v>101.51146599999998</v>
      </c>
      <c r="I201" s="102">
        <f t="shared" si="59"/>
        <v>48941.72</v>
      </c>
      <c r="J201" s="102"/>
    </row>
    <row r="202" spans="1:10" x14ac:dyDescent="0.25">
      <c r="A202" s="452" t="s">
        <v>15822</v>
      </c>
      <c r="B202" s="453" t="s">
        <v>0</v>
      </c>
      <c r="C202" s="454" t="s">
        <v>15823</v>
      </c>
      <c r="D202" s="455"/>
      <c r="E202" s="456"/>
      <c r="F202" s="457" t="s">
        <v>0</v>
      </c>
      <c r="G202" s="458"/>
      <c r="H202" s="457"/>
      <c r="I202" s="457"/>
      <c r="J202" s="365"/>
    </row>
    <row r="203" spans="1:10" x14ac:dyDescent="0.25">
      <c r="A203" s="390" t="s">
        <v>15824</v>
      </c>
      <c r="B203" s="403" t="s">
        <v>0</v>
      </c>
      <c r="C203" s="391" t="s">
        <v>15825</v>
      </c>
      <c r="D203" s="392"/>
      <c r="E203" s="393"/>
      <c r="F203" s="404" t="s">
        <v>0</v>
      </c>
      <c r="G203" s="405"/>
      <c r="H203" s="404"/>
      <c r="I203" s="404"/>
      <c r="J203" s="366"/>
    </row>
    <row r="204" spans="1:10" ht="30" x14ac:dyDescent="0.25">
      <c r="A204" s="440" t="s">
        <v>15826</v>
      </c>
      <c r="B204" s="441">
        <v>98510</v>
      </c>
      <c r="C204" s="135" t="s">
        <v>353</v>
      </c>
      <c r="D204" s="136" t="s">
        <v>8</v>
      </c>
      <c r="E204" s="442">
        <v>18</v>
      </c>
      <c r="F204" s="138">
        <f>VLOOKUP(B204,'COMP ANL'!A:I,9,0)</f>
        <v>62.71</v>
      </c>
      <c r="G204" s="443">
        <f t="shared" ref="G204:G205" si="60">$J$1</f>
        <v>0.2026</v>
      </c>
      <c r="H204" s="138">
        <f t="shared" ref="H204:H205" si="61">F204*(1+G204)</f>
        <v>75.41504599999999</v>
      </c>
      <c r="I204" s="138">
        <f t="shared" ref="I204:I205" si="62">ROUND((H204*E204),2)</f>
        <v>1357.47</v>
      </c>
      <c r="J204" s="138"/>
    </row>
    <row r="205" spans="1:10" x14ac:dyDescent="0.25">
      <c r="A205" s="346" t="s">
        <v>15827</v>
      </c>
      <c r="B205" s="431">
        <v>98509</v>
      </c>
      <c r="C205" s="99" t="s">
        <v>6043</v>
      </c>
      <c r="D205" s="100" t="s">
        <v>8</v>
      </c>
      <c r="E205" s="432">
        <v>18</v>
      </c>
      <c r="F205" s="102">
        <f>VLOOKUP(B205,'COMP ANL'!A:I,9,0)</f>
        <v>40.669999999999995</v>
      </c>
      <c r="G205" s="146">
        <f t="shared" si="60"/>
        <v>0.2026</v>
      </c>
      <c r="H205" s="102">
        <f t="shared" si="61"/>
        <v>48.909741999999987</v>
      </c>
      <c r="I205" s="102">
        <f t="shared" si="62"/>
        <v>880.38</v>
      </c>
      <c r="J205" s="102"/>
    </row>
    <row r="206" spans="1:10" x14ac:dyDescent="0.25">
      <c r="A206" s="444" t="s">
        <v>15828</v>
      </c>
      <c r="B206" s="445" t="s">
        <v>0</v>
      </c>
      <c r="C206" s="446" t="s">
        <v>15829</v>
      </c>
      <c r="D206" s="447"/>
      <c r="E206" s="448"/>
      <c r="F206" s="449" t="s">
        <v>0</v>
      </c>
      <c r="G206" s="450"/>
      <c r="H206" s="449"/>
      <c r="I206" s="449"/>
      <c r="J206" s="451"/>
    </row>
    <row r="207" spans="1:10" x14ac:dyDescent="0.25">
      <c r="A207" s="433" t="s">
        <v>15830</v>
      </c>
      <c r="B207" s="434">
        <v>98504</v>
      </c>
      <c r="C207" s="435" t="s">
        <v>354</v>
      </c>
      <c r="D207" s="436" t="s">
        <v>4</v>
      </c>
      <c r="E207" s="437">
        <v>1168.96</v>
      </c>
      <c r="F207" s="438">
        <f>VLOOKUP(B207,'COMP ANL'!A:I,9,0)</f>
        <v>12.07</v>
      </c>
      <c r="G207" s="439">
        <f>$J$1</f>
        <v>0.2026</v>
      </c>
      <c r="H207" s="438">
        <f>F207*(1+G207)</f>
        <v>14.515381999999999</v>
      </c>
      <c r="I207" s="438">
        <f>ROUND((H207*E207),2)</f>
        <v>16967.900000000001</v>
      </c>
      <c r="J207" s="438"/>
    </row>
    <row r="208" spans="1:10" x14ac:dyDescent="0.25">
      <c r="A208" s="452" t="s">
        <v>15831</v>
      </c>
      <c r="B208" s="453" t="s">
        <v>0</v>
      </c>
      <c r="C208" s="454" t="s">
        <v>15832</v>
      </c>
      <c r="D208" s="455"/>
      <c r="E208" s="456"/>
      <c r="F208" s="457" t="s">
        <v>0</v>
      </c>
      <c r="G208" s="458"/>
      <c r="H208" s="457"/>
      <c r="I208" s="457"/>
      <c r="J208" s="365"/>
    </row>
    <row r="209" spans="1:10" x14ac:dyDescent="0.25">
      <c r="A209" s="389" t="s">
        <v>15833</v>
      </c>
      <c r="B209" s="387" t="s">
        <v>0</v>
      </c>
      <c r="C209" s="368" t="s">
        <v>1</v>
      </c>
      <c r="D209" s="369"/>
      <c r="E209" s="386"/>
      <c r="F209" s="371" t="s">
        <v>0</v>
      </c>
      <c r="G209" s="388"/>
      <c r="H209" s="371"/>
      <c r="I209" s="371"/>
      <c r="J209" s="375"/>
    </row>
    <row r="210" spans="1:10" x14ac:dyDescent="0.25">
      <c r="A210" s="390" t="s">
        <v>15834</v>
      </c>
      <c r="B210" s="403" t="s">
        <v>0</v>
      </c>
      <c r="C210" s="391" t="s">
        <v>15835</v>
      </c>
      <c r="D210" s="392"/>
      <c r="E210" s="393"/>
      <c r="F210" s="404" t="s">
        <v>0</v>
      </c>
      <c r="G210" s="405"/>
      <c r="H210" s="404"/>
      <c r="I210" s="404"/>
      <c r="J210" s="366"/>
    </row>
    <row r="211" spans="1:10" ht="30" x14ac:dyDescent="0.25">
      <c r="A211" s="433" t="s">
        <v>15836</v>
      </c>
      <c r="B211" s="434">
        <v>94263</v>
      </c>
      <c r="C211" s="435" t="s">
        <v>355</v>
      </c>
      <c r="D211" s="436" t="s">
        <v>51</v>
      </c>
      <c r="E211" s="437">
        <v>145.86000000000001</v>
      </c>
      <c r="F211" s="438">
        <f>VLOOKUP(B211,'COMP ANL'!A:I,9,0)</f>
        <v>26.44</v>
      </c>
      <c r="G211" s="439">
        <f>$J$1</f>
        <v>0.2026</v>
      </c>
      <c r="H211" s="438">
        <f>F211*(1+G211)</f>
        <v>31.796744</v>
      </c>
      <c r="I211" s="438">
        <f>ROUND((H211*E211),2)</f>
        <v>4637.87</v>
      </c>
      <c r="J211" s="438"/>
    </row>
    <row r="212" spans="1:10" x14ac:dyDescent="0.25">
      <c r="A212" s="452" t="s">
        <v>15837</v>
      </c>
      <c r="B212" s="453" t="s">
        <v>0</v>
      </c>
      <c r="C212" s="454" t="s">
        <v>276</v>
      </c>
      <c r="D212" s="455"/>
      <c r="E212" s="456"/>
      <c r="F212" s="457" t="s">
        <v>0</v>
      </c>
      <c r="G212" s="458"/>
      <c r="H212" s="457"/>
      <c r="I212" s="457"/>
      <c r="J212" s="365"/>
    </row>
    <row r="213" spans="1:10" x14ac:dyDescent="0.25">
      <c r="A213" s="390" t="s">
        <v>15838</v>
      </c>
      <c r="B213" s="403" t="s">
        <v>0</v>
      </c>
      <c r="C213" s="391" t="s">
        <v>15839</v>
      </c>
      <c r="D213" s="392"/>
      <c r="E213" s="393"/>
      <c r="F213" s="404" t="s">
        <v>0</v>
      </c>
      <c r="G213" s="405"/>
      <c r="H213" s="404"/>
      <c r="I213" s="404"/>
      <c r="J213" s="366"/>
    </row>
    <row r="214" spans="1:10" ht="45" x14ac:dyDescent="0.25">
      <c r="A214" s="440" t="s">
        <v>15840</v>
      </c>
      <c r="B214" s="441">
        <v>92399</v>
      </c>
      <c r="C214" s="135" t="s">
        <v>356</v>
      </c>
      <c r="D214" s="136" t="s">
        <v>4</v>
      </c>
      <c r="E214" s="442">
        <v>490.4</v>
      </c>
      <c r="F214" s="138">
        <f>VLOOKUP(B214,'COMP ANL'!A:I,9,0)</f>
        <v>79.61</v>
      </c>
      <c r="G214" s="443">
        <f t="shared" ref="G214:G215" si="63">$J$1</f>
        <v>0.2026</v>
      </c>
      <c r="H214" s="138">
        <f t="shared" ref="H214:H215" si="64">F214*(1+G214)</f>
        <v>95.738985999999997</v>
      </c>
      <c r="I214" s="138">
        <f t="shared" ref="I214:I215" si="65">ROUND((H214*E214),2)</f>
        <v>46950.400000000001</v>
      </c>
      <c r="J214" s="138"/>
    </row>
    <row r="215" spans="1:10" ht="45" x14ac:dyDescent="0.25">
      <c r="A215" s="140" t="s">
        <v>15841</v>
      </c>
      <c r="B215" s="344">
        <v>94995</v>
      </c>
      <c r="C215" s="104" t="s">
        <v>5330</v>
      </c>
      <c r="D215" s="105" t="s">
        <v>4</v>
      </c>
      <c r="E215" s="345">
        <v>82.57</v>
      </c>
      <c r="F215" s="107">
        <f>VLOOKUP(B215,'COMP ANL'!A:I,9,0)</f>
        <v>100.96000000000001</v>
      </c>
      <c r="G215" s="314">
        <f t="shared" si="63"/>
        <v>0.2026</v>
      </c>
      <c r="H215" s="107">
        <f t="shared" si="64"/>
        <v>121.414496</v>
      </c>
      <c r="I215" s="107">
        <f t="shared" si="65"/>
        <v>10025.19</v>
      </c>
      <c r="J215" s="107"/>
    </row>
    <row r="216" spans="1:10" x14ac:dyDescent="0.25">
      <c r="A216" s="406"/>
      <c r="B216" s="407"/>
      <c r="C216" s="408"/>
      <c r="D216" s="409"/>
      <c r="E216" s="410"/>
      <c r="F216" s="411"/>
      <c r="G216" s="412"/>
      <c r="H216" s="411"/>
      <c r="I216" s="411"/>
      <c r="J216" s="411"/>
    </row>
    <row r="217" spans="1:10" x14ac:dyDescent="0.25">
      <c r="A217" s="416"/>
      <c r="B217" s="417"/>
      <c r="C217" s="418" t="s">
        <v>357</v>
      </c>
      <c r="D217" s="419"/>
      <c r="E217" s="420"/>
      <c r="F217" s="421"/>
      <c r="G217" s="422"/>
      <c r="H217" s="421"/>
      <c r="I217" s="421"/>
      <c r="J217" s="426">
        <f>SUM(I187:I215)</f>
        <v>204976.91999999998</v>
      </c>
    </row>
    <row r="218" spans="1:10" x14ac:dyDescent="0.25">
      <c r="A218" s="406"/>
      <c r="B218" s="407"/>
      <c r="C218" s="408"/>
      <c r="D218" s="409"/>
      <c r="E218" s="410"/>
      <c r="F218" s="411"/>
      <c r="G218" s="412"/>
      <c r="H218" s="411"/>
      <c r="I218" s="411"/>
      <c r="J218" s="411"/>
    </row>
    <row r="219" spans="1:10" x14ac:dyDescent="0.25">
      <c r="A219" s="452" t="s">
        <v>359</v>
      </c>
      <c r="B219" s="453" t="s">
        <v>0</v>
      </c>
      <c r="C219" s="454" t="s">
        <v>358</v>
      </c>
      <c r="D219" s="455"/>
      <c r="E219" s="456"/>
      <c r="F219" s="457" t="s">
        <v>0</v>
      </c>
      <c r="G219" s="458"/>
      <c r="H219" s="457"/>
      <c r="I219" s="457"/>
      <c r="J219" s="365"/>
    </row>
    <row r="220" spans="1:10" x14ac:dyDescent="0.25">
      <c r="A220" s="389" t="s">
        <v>361</v>
      </c>
      <c r="B220" s="387" t="s">
        <v>0</v>
      </c>
      <c r="C220" s="368" t="s">
        <v>360</v>
      </c>
      <c r="D220" s="369"/>
      <c r="E220" s="386"/>
      <c r="F220" s="371" t="s">
        <v>0</v>
      </c>
      <c r="G220" s="388"/>
      <c r="H220" s="371"/>
      <c r="I220" s="371"/>
      <c r="J220" s="375"/>
    </row>
    <row r="221" spans="1:10" x14ac:dyDescent="0.25">
      <c r="A221" s="389" t="s">
        <v>15897</v>
      </c>
      <c r="B221" s="387" t="s">
        <v>0</v>
      </c>
      <c r="C221" s="368" t="s">
        <v>81</v>
      </c>
      <c r="D221" s="369"/>
      <c r="E221" s="386"/>
      <c r="F221" s="371" t="s">
        <v>0</v>
      </c>
      <c r="G221" s="388"/>
      <c r="H221" s="371"/>
      <c r="I221" s="371"/>
      <c r="J221" s="375"/>
    </row>
    <row r="222" spans="1:10" x14ac:dyDescent="0.25">
      <c r="A222" s="389" t="s">
        <v>15915</v>
      </c>
      <c r="B222" s="387" t="s">
        <v>0</v>
      </c>
      <c r="C222" s="368" t="s">
        <v>15916</v>
      </c>
      <c r="D222" s="369"/>
      <c r="E222" s="386"/>
      <c r="F222" s="371" t="s">
        <v>0</v>
      </c>
      <c r="G222" s="388"/>
      <c r="H222" s="371"/>
      <c r="I222" s="371"/>
      <c r="J222" s="375"/>
    </row>
    <row r="223" spans="1:10" x14ac:dyDescent="0.25">
      <c r="A223" s="390" t="s">
        <v>15933</v>
      </c>
      <c r="B223" s="403" t="s">
        <v>0</v>
      </c>
      <c r="C223" s="391" t="s">
        <v>15934</v>
      </c>
      <c r="D223" s="392"/>
      <c r="E223" s="393"/>
      <c r="F223" s="404" t="s">
        <v>0</v>
      </c>
      <c r="G223" s="405"/>
      <c r="H223" s="404"/>
      <c r="I223" s="404"/>
      <c r="J223" s="366"/>
    </row>
    <row r="224" spans="1:10" x14ac:dyDescent="0.25">
      <c r="A224" s="433" t="s">
        <v>15935</v>
      </c>
      <c r="B224" s="434" t="s">
        <v>476</v>
      </c>
      <c r="C224" s="435" t="s">
        <v>15936</v>
      </c>
      <c r="D224" s="436" t="s">
        <v>8</v>
      </c>
      <c r="E224" s="437">
        <v>2</v>
      </c>
      <c r="F224" s="438">
        <f>VLOOKUP(B224,'COMP ANL'!A:I,9,0)</f>
        <v>691.27</v>
      </c>
      <c r="G224" s="439">
        <f>$J$1</f>
        <v>0.2026</v>
      </c>
      <c r="H224" s="438">
        <f>F224*(1+G224)</f>
        <v>831.32130199999995</v>
      </c>
      <c r="I224" s="438">
        <f>ROUND((H224*E224),2)</f>
        <v>1662.64</v>
      </c>
      <c r="J224" s="438"/>
    </row>
    <row r="225" spans="1:10" x14ac:dyDescent="0.25">
      <c r="A225" s="452" t="s">
        <v>488</v>
      </c>
      <c r="B225" s="453" t="s">
        <v>0</v>
      </c>
      <c r="C225" s="454" t="s">
        <v>487</v>
      </c>
      <c r="D225" s="455"/>
      <c r="E225" s="456"/>
      <c r="F225" s="457" t="s">
        <v>0</v>
      </c>
      <c r="G225" s="458"/>
      <c r="H225" s="457"/>
      <c r="I225" s="457"/>
      <c r="J225" s="365"/>
    </row>
    <row r="226" spans="1:10" x14ac:dyDescent="0.25">
      <c r="A226" s="390" t="s">
        <v>16001</v>
      </c>
      <c r="B226" s="403" t="s">
        <v>0</v>
      </c>
      <c r="C226" s="391" t="s">
        <v>16002</v>
      </c>
      <c r="D226" s="392"/>
      <c r="E226" s="393"/>
      <c r="F226" s="404" t="s">
        <v>0</v>
      </c>
      <c r="G226" s="405"/>
      <c r="H226" s="404"/>
      <c r="I226" s="404"/>
      <c r="J226" s="366"/>
    </row>
    <row r="227" spans="1:10" x14ac:dyDescent="0.25">
      <c r="A227" s="433" t="s">
        <v>16003</v>
      </c>
      <c r="B227" s="434">
        <v>83646</v>
      </c>
      <c r="C227" s="435" t="s">
        <v>16004</v>
      </c>
      <c r="D227" s="436" t="s">
        <v>8</v>
      </c>
      <c r="E227" s="437">
        <v>2</v>
      </c>
      <c r="F227" s="438">
        <f>VLOOKUP(B227,'COMP ANL'!A:I,9,0)</f>
        <v>2848.49</v>
      </c>
      <c r="G227" s="439">
        <f>$J$1</f>
        <v>0.2026</v>
      </c>
      <c r="H227" s="438">
        <f>F227*(1+G227)</f>
        <v>3425.5940739999996</v>
      </c>
      <c r="I227" s="438">
        <f>ROUND((H227*E227),2)</f>
        <v>6851.19</v>
      </c>
      <c r="J227" s="438"/>
    </row>
    <row r="228" spans="1:10" x14ac:dyDescent="0.25">
      <c r="A228" s="444" t="s">
        <v>490</v>
      </c>
      <c r="B228" s="445" t="s">
        <v>0</v>
      </c>
      <c r="C228" s="446" t="s">
        <v>489</v>
      </c>
      <c r="D228" s="447"/>
      <c r="E228" s="448"/>
      <c r="F228" s="449" t="s">
        <v>0</v>
      </c>
      <c r="G228" s="450"/>
      <c r="H228" s="449"/>
      <c r="I228" s="449"/>
      <c r="J228" s="451"/>
    </row>
    <row r="229" spans="1:10" x14ac:dyDescent="0.25">
      <c r="A229" s="433" t="s">
        <v>493</v>
      </c>
      <c r="B229" s="434" t="s">
        <v>491</v>
      </c>
      <c r="C229" s="435" t="s">
        <v>492</v>
      </c>
      <c r="D229" s="436" t="s">
        <v>8</v>
      </c>
      <c r="E229" s="437">
        <v>1</v>
      </c>
      <c r="F229" s="438">
        <f>VLOOKUP(B229,'COMP ANL'!A:I,9,0)</f>
        <v>4200</v>
      </c>
      <c r="G229" s="439">
        <f>$J$1</f>
        <v>0.2026</v>
      </c>
      <c r="H229" s="438">
        <f>F229*(1+G229)</f>
        <v>5050.9199999999992</v>
      </c>
      <c r="I229" s="438">
        <f>ROUND((H229*E229),2)</f>
        <v>5050.92</v>
      </c>
      <c r="J229" s="438"/>
    </row>
    <row r="230" spans="1:10" x14ac:dyDescent="0.25">
      <c r="A230" s="452" t="s">
        <v>16036</v>
      </c>
      <c r="B230" s="453" t="s">
        <v>0</v>
      </c>
      <c r="C230" s="454" t="s">
        <v>16037</v>
      </c>
      <c r="D230" s="455"/>
      <c r="E230" s="456"/>
      <c r="F230" s="457" t="s">
        <v>0</v>
      </c>
      <c r="G230" s="458"/>
      <c r="H230" s="457"/>
      <c r="I230" s="457"/>
      <c r="J230" s="365"/>
    </row>
    <row r="231" spans="1:10" x14ac:dyDescent="0.25">
      <c r="A231" s="389" t="s">
        <v>16110</v>
      </c>
      <c r="B231" s="387" t="s">
        <v>0</v>
      </c>
      <c r="C231" s="368" t="s">
        <v>16111</v>
      </c>
      <c r="D231" s="369"/>
      <c r="E231" s="386"/>
      <c r="F231" s="371" t="s">
        <v>0</v>
      </c>
      <c r="G231" s="388"/>
      <c r="H231" s="371"/>
      <c r="I231" s="371"/>
      <c r="J231" s="375"/>
    </row>
    <row r="232" spans="1:10" x14ac:dyDescent="0.25">
      <c r="A232" s="389" t="s">
        <v>16112</v>
      </c>
      <c r="B232" s="387" t="s">
        <v>0</v>
      </c>
      <c r="C232" s="368" t="s">
        <v>16113</v>
      </c>
      <c r="D232" s="369"/>
      <c r="E232" s="386"/>
      <c r="F232" s="371" t="s">
        <v>0</v>
      </c>
      <c r="G232" s="388"/>
      <c r="H232" s="371"/>
      <c r="I232" s="371"/>
      <c r="J232" s="375"/>
    </row>
    <row r="233" spans="1:10" x14ac:dyDescent="0.25">
      <c r="A233" s="390" t="s">
        <v>16114</v>
      </c>
      <c r="B233" s="403" t="s">
        <v>0</v>
      </c>
      <c r="C233" s="391" t="s">
        <v>16115</v>
      </c>
      <c r="D233" s="392"/>
      <c r="E233" s="393"/>
      <c r="F233" s="404" t="s">
        <v>0</v>
      </c>
      <c r="G233" s="405"/>
      <c r="H233" s="404"/>
      <c r="I233" s="404"/>
      <c r="J233" s="366"/>
    </row>
    <row r="234" spans="1:10" ht="30" x14ac:dyDescent="0.25">
      <c r="A234" s="433" t="s">
        <v>16116</v>
      </c>
      <c r="B234" s="434">
        <v>93358</v>
      </c>
      <c r="C234" s="435" t="s">
        <v>16117</v>
      </c>
      <c r="D234" s="436" t="s">
        <v>24</v>
      </c>
      <c r="E234" s="437">
        <v>497.55</v>
      </c>
      <c r="F234" s="438">
        <f>VLOOKUP(B234,'COMP ANL'!A:I,9,0)</f>
        <v>69.66</v>
      </c>
      <c r="G234" s="439">
        <f>$J$1</f>
        <v>0.2026</v>
      </c>
      <c r="H234" s="438">
        <f>F234*(1+G234)</f>
        <v>83.773115999999987</v>
      </c>
      <c r="I234" s="438">
        <f>ROUND((H234*E234),2)</f>
        <v>41681.31</v>
      </c>
      <c r="J234" s="438"/>
    </row>
    <row r="235" spans="1:10" x14ac:dyDescent="0.25">
      <c r="A235" s="444" t="s">
        <v>16118</v>
      </c>
      <c r="B235" s="445" t="s">
        <v>0</v>
      </c>
      <c r="C235" s="446" t="s">
        <v>40</v>
      </c>
      <c r="D235" s="447"/>
      <c r="E235" s="448"/>
      <c r="F235" s="449" t="s">
        <v>0</v>
      </c>
      <c r="G235" s="450"/>
      <c r="H235" s="449"/>
      <c r="I235" s="449"/>
      <c r="J235" s="451"/>
    </row>
    <row r="236" spans="1:10" x14ac:dyDescent="0.25">
      <c r="A236" s="440" t="s">
        <v>16119</v>
      </c>
      <c r="B236" s="441">
        <v>96995</v>
      </c>
      <c r="C236" s="135" t="s">
        <v>533</v>
      </c>
      <c r="D236" s="136" t="s">
        <v>24</v>
      </c>
      <c r="E236" s="442">
        <v>422.92</v>
      </c>
      <c r="F236" s="138">
        <f>VLOOKUP(B236,'COMP ANL'!A:I,9,0)</f>
        <v>42.23</v>
      </c>
      <c r="G236" s="443">
        <f>$J$1</f>
        <v>0.2026</v>
      </c>
      <c r="H236" s="138">
        <f>F236*(1+G236)</f>
        <v>50.785797999999993</v>
      </c>
      <c r="I236" s="138">
        <f>ROUND((H236*E236),2)</f>
        <v>21478.33</v>
      </c>
      <c r="J236" s="138"/>
    </row>
    <row r="237" spans="1:10" x14ac:dyDescent="0.25">
      <c r="A237" s="406"/>
      <c r="B237" s="407"/>
      <c r="C237" s="408"/>
      <c r="D237" s="409"/>
      <c r="E237" s="410"/>
      <c r="F237" s="411"/>
      <c r="G237" s="412"/>
      <c r="H237" s="411"/>
      <c r="I237" s="411"/>
      <c r="J237" s="411"/>
    </row>
    <row r="238" spans="1:10" x14ac:dyDescent="0.25">
      <c r="A238" s="416"/>
      <c r="B238" s="417"/>
      <c r="C238" s="418" t="s">
        <v>548</v>
      </c>
      <c r="D238" s="419"/>
      <c r="E238" s="420"/>
      <c r="F238" s="421"/>
      <c r="G238" s="422"/>
      <c r="H238" s="421"/>
      <c r="I238" s="421"/>
      <c r="J238" s="426">
        <f>SUM(I219:I236)</f>
        <v>76724.39</v>
      </c>
    </row>
    <row r="239" spans="1:10" x14ac:dyDescent="0.25">
      <c r="A239" s="406"/>
      <c r="B239" s="407"/>
      <c r="C239" s="408"/>
      <c r="D239" s="409"/>
      <c r="E239" s="410"/>
      <c r="F239" s="411"/>
      <c r="G239" s="412"/>
      <c r="H239" s="411"/>
      <c r="I239" s="411"/>
      <c r="J239" s="411"/>
    </row>
    <row r="240" spans="1:10" x14ac:dyDescent="0.25">
      <c r="A240" s="452" t="s">
        <v>16149</v>
      </c>
      <c r="B240" s="453" t="s">
        <v>0</v>
      </c>
      <c r="C240" s="454" t="s">
        <v>549</v>
      </c>
      <c r="D240" s="455"/>
      <c r="E240" s="456"/>
      <c r="F240" s="457" t="s">
        <v>0</v>
      </c>
      <c r="G240" s="458"/>
      <c r="H240" s="457"/>
      <c r="I240" s="457"/>
      <c r="J240" s="365"/>
    </row>
    <row r="241" spans="1:10" x14ac:dyDescent="0.25">
      <c r="A241" s="389" t="s">
        <v>16150</v>
      </c>
      <c r="B241" s="387" t="s">
        <v>0</v>
      </c>
      <c r="C241" s="368" t="s">
        <v>16151</v>
      </c>
      <c r="D241" s="369"/>
      <c r="E241" s="386"/>
      <c r="F241" s="371" t="s">
        <v>0</v>
      </c>
      <c r="G241" s="388"/>
      <c r="H241" s="371"/>
      <c r="I241" s="371"/>
      <c r="J241" s="375"/>
    </row>
    <row r="242" spans="1:10" x14ac:dyDescent="0.25">
      <c r="A242" s="390" t="s">
        <v>16152</v>
      </c>
      <c r="B242" s="403" t="s">
        <v>0</v>
      </c>
      <c r="C242" s="391" t="s">
        <v>16153</v>
      </c>
      <c r="D242" s="392"/>
      <c r="E242" s="393"/>
      <c r="F242" s="404" t="s">
        <v>0</v>
      </c>
      <c r="G242" s="405"/>
      <c r="H242" s="404"/>
      <c r="I242" s="404"/>
      <c r="J242" s="366"/>
    </row>
    <row r="243" spans="1:10" ht="45" x14ac:dyDescent="0.25">
      <c r="A243" s="440" t="s">
        <v>16154</v>
      </c>
      <c r="B243" s="441" t="s">
        <v>550</v>
      </c>
      <c r="C243" s="135" t="s">
        <v>16155</v>
      </c>
      <c r="D243" s="136" t="s">
        <v>8</v>
      </c>
      <c r="E243" s="442">
        <v>1</v>
      </c>
      <c r="F243" s="138">
        <f>VLOOKUP(B243,'COMP ANL'!A:I,9,0)</f>
        <v>24997.47</v>
      </c>
      <c r="G243" s="443">
        <f>$J$1</f>
        <v>0.2026</v>
      </c>
      <c r="H243" s="138">
        <f>F243*(1+G243)</f>
        <v>30061.957421999999</v>
      </c>
      <c r="I243" s="138">
        <f>ROUND((H243*E243),2)</f>
        <v>30061.96</v>
      </c>
      <c r="J243" s="138"/>
    </row>
    <row r="244" spans="1:10" x14ac:dyDescent="0.25">
      <c r="A244" s="406"/>
      <c r="B244" s="407"/>
      <c r="C244" s="408"/>
      <c r="D244" s="409"/>
      <c r="E244" s="410"/>
      <c r="F244" s="411"/>
      <c r="G244" s="412"/>
      <c r="H244" s="411"/>
      <c r="I244" s="411"/>
      <c r="J244" s="411"/>
    </row>
    <row r="245" spans="1:10" x14ac:dyDescent="0.25">
      <c r="A245" s="416"/>
      <c r="B245" s="417"/>
      <c r="C245" s="418" t="s">
        <v>16381</v>
      </c>
      <c r="D245" s="419"/>
      <c r="E245" s="420"/>
      <c r="F245" s="421"/>
      <c r="G245" s="422"/>
      <c r="H245" s="421"/>
      <c r="I245" s="421"/>
      <c r="J245" s="426">
        <f>SUM(I240:I243)</f>
        <v>30061.96</v>
      </c>
    </row>
    <row r="246" spans="1:10" x14ac:dyDescent="0.25">
      <c r="A246" s="406"/>
      <c r="B246" s="407"/>
      <c r="C246" s="408"/>
      <c r="D246" s="409"/>
      <c r="E246" s="410"/>
      <c r="F246" s="411"/>
      <c r="G246" s="412"/>
      <c r="H246" s="411"/>
      <c r="I246" s="411"/>
      <c r="J246" s="411"/>
    </row>
    <row r="247" spans="1:10" x14ac:dyDescent="0.25">
      <c r="A247" s="452" t="s">
        <v>664</v>
      </c>
      <c r="B247" s="453" t="s">
        <v>0</v>
      </c>
      <c r="C247" s="454" t="s">
        <v>663</v>
      </c>
      <c r="D247" s="455"/>
      <c r="E247" s="456"/>
      <c r="F247" s="457" t="s">
        <v>0</v>
      </c>
      <c r="G247" s="458"/>
      <c r="H247" s="457"/>
      <c r="I247" s="457"/>
      <c r="J247" s="365"/>
    </row>
    <row r="248" spans="1:10" x14ac:dyDescent="0.25">
      <c r="A248" s="389" t="s">
        <v>666</v>
      </c>
      <c r="B248" s="387" t="s">
        <v>0</v>
      </c>
      <c r="C248" s="368" t="s">
        <v>665</v>
      </c>
      <c r="D248" s="369"/>
      <c r="E248" s="386"/>
      <c r="F248" s="371" t="s">
        <v>0</v>
      </c>
      <c r="G248" s="388"/>
      <c r="H248" s="371"/>
      <c r="I248" s="371"/>
      <c r="J248" s="375"/>
    </row>
    <row r="249" spans="1:10" x14ac:dyDescent="0.25">
      <c r="A249" s="390" t="s">
        <v>681</v>
      </c>
      <c r="B249" s="403" t="s">
        <v>0</v>
      </c>
      <c r="C249" s="391" t="s">
        <v>680</v>
      </c>
      <c r="D249" s="392"/>
      <c r="E249" s="393"/>
      <c r="F249" s="404" t="s">
        <v>0</v>
      </c>
      <c r="G249" s="405"/>
      <c r="H249" s="404"/>
      <c r="I249" s="404"/>
      <c r="J249" s="366"/>
    </row>
    <row r="250" spans="1:10" ht="30" x14ac:dyDescent="0.25">
      <c r="A250" s="440" t="s">
        <v>684</v>
      </c>
      <c r="B250" s="441" t="s">
        <v>682</v>
      </c>
      <c r="C250" s="135" t="s">
        <v>683</v>
      </c>
      <c r="D250" s="136" t="s">
        <v>8</v>
      </c>
      <c r="E250" s="442">
        <v>2</v>
      </c>
      <c r="F250" s="138">
        <f>VLOOKUP(B250,'COMP ANL'!A:I,9,0)</f>
        <v>450</v>
      </c>
      <c r="G250" s="443">
        <f t="shared" ref="G250:G252" si="66">$J$1</f>
        <v>0.2026</v>
      </c>
      <c r="H250" s="138">
        <f t="shared" ref="H250:H252" si="67">F250*(1+G250)</f>
        <v>541.16999999999996</v>
      </c>
      <c r="I250" s="138">
        <f t="shared" ref="I250:I252" si="68">ROUND((H250*E250),2)</f>
        <v>1082.3399999999999</v>
      </c>
      <c r="J250" s="138"/>
    </row>
    <row r="251" spans="1:10" ht="30" x14ac:dyDescent="0.25">
      <c r="A251" s="140" t="s">
        <v>687</v>
      </c>
      <c r="B251" s="344" t="s">
        <v>685</v>
      </c>
      <c r="C251" s="104" t="s">
        <v>686</v>
      </c>
      <c r="D251" s="105" t="s">
        <v>8</v>
      </c>
      <c r="E251" s="345">
        <v>1</v>
      </c>
      <c r="F251" s="107">
        <f>VLOOKUP(B251,'COMP ANL'!A:I,9,0)</f>
        <v>500</v>
      </c>
      <c r="G251" s="314">
        <f t="shared" si="66"/>
        <v>0.2026</v>
      </c>
      <c r="H251" s="107">
        <f t="shared" si="67"/>
        <v>601.29999999999995</v>
      </c>
      <c r="I251" s="107">
        <f t="shared" si="68"/>
        <v>601.29999999999995</v>
      </c>
      <c r="J251" s="107"/>
    </row>
    <row r="252" spans="1:10" ht="30" x14ac:dyDescent="0.25">
      <c r="A252" s="346" t="s">
        <v>690</v>
      </c>
      <c r="B252" s="431" t="s">
        <v>688</v>
      </c>
      <c r="C252" s="99" t="s">
        <v>689</v>
      </c>
      <c r="D252" s="100" t="s">
        <v>8</v>
      </c>
      <c r="E252" s="432">
        <v>1</v>
      </c>
      <c r="F252" s="102">
        <f>VLOOKUP(B252,'COMP ANL'!A:I,9,0)</f>
        <v>500</v>
      </c>
      <c r="G252" s="146">
        <f t="shared" si="66"/>
        <v>0.2026</v>
      </c>
      <c r="H252" s="102">
        <f t="shared" si="67"/>
        <v>601.29999999999995</v>
      </c>
      <c r="I252" s="102">
        <f t="shared" si="68"/>
        <v>601.29999999999995</v>
      </c>
      <c r="J252" s="102"/>
    </row>
    <row r="253" spans="1:10" x14ac:dyDescent="0.25">
      <c r="A253" s="452" t="s">
        <v>692</v>
      </c>
      <c r="B253" s="453" t="s">
        <v>0</v>
      </c>
      <c r="C253" s="454" t="s">
        <v>691</v>
      </c>
      <c r="D253" s="455"/>
      <c r="E253" s="456"/>
      <c r="F253" s="457" t="s">
        <v>0</v>
      </c>
      <c r="G253" s="458"/>
      <c r="H253" s="457"/>
      <c r="I253" s="457"/>
      <c r="J253" s="365"/>
    </row>
    <row r="254" spans="1:10" x14ac:dyDescent="0.25">
      <c r="A254" s="390" t="s">
        <v>711</v>
      </c>
      <c r="B254" s="403" t="s">
        <v>0</v>
      </c>
      <c r="C254" s="391" t="s">
        <v>487</v>
      </c>
      <c r="D254" s="392"/>
      <c r="E254" s="393"/>
      <c r="F254" s="404" t="s">
        <v>0</v>
      </c>
      <c r="G254" s="405"/>
      <c r="H254" s="404"/>
      <c r="I254" s="404"/>
      <c r="J254" s="366"/>
    </row>
    <row r="255" spans="1:10" ht="30" x14ac:dyDescent="0.25">
      <c r="A255" s="440" t="s">
        <v>713</v>
      </c>
      <c r="B255" s="441">
        <v>85120</v>
      </c>
      <c r="C255" s="135" t="s">
        <v>712</v>
      </c>
      <c r="D255" s="136" t="s">
        <v>8</v>
      </c>
      <c r="E255" s="442">
        <v>1</v>
      </c>
      <c r="F255" s="138">
        <f>VLOOKUP(B255,'COMP ANL'!A:I,9,0)</f>
        <v>115.38000000000001</v>
      </c>
      <c r="G255" s="443">
        <f t="shared" ref="G255:G256" si="69">$J$1</f>
        <v>0.2026</v>
      </c>
      <c r="H255" s="138">
        <f t="shared" ref="H255:H256" si="70">F255*(1+G255)</f>
        <v>138.755988</v>
      </c>
      <c r="I255" s="138">
        <f t="shared" ref="I255:I256" si="71">ROUND((H255*E255),2)</f>
        <v>138.76</v>
      </c>
      <c r="J255" s="138"/>
    </row>
    <row r="256" spans="1:10" ht="30" x14ac:dyDescent="0.25">
      <c r="A256" s="140" t="s">
        <v>715</v>
      </c>
      <c r="B256" s="344" t="s">
        <v>14576</v>
      </c>
      <c r="C256" s="104" t="s">
        <v>714</v>
      </c>
      <c r="D256" s="105" t="s">
        <v>8</v>
      </c>
      <c r="E256" s="345">
        <v>6</v>
      </c>
      <c r="F256" s="107">
        <f>VLOOKUP(B256,'COMP ANL'!A:I,9,0)</f>
        <v>705.55</v>
      </c>
      <c r="G256" s="314">
        <f t="shared" si="69"/>
        <v>0.2026</v>
      </c>
      <c r="H256" s="107">
        <f t="shared" si="70"/>
        <v>848.49442999999985</v>
      </c>
      <c r="I256" s="107">
        <f t="shared" si="71"/>
        <v>5090.97</v>
      </c>
      <c r="J256" s="107"/>
    </row>
    <row r="257" spans="1:10" x14ac:dyDescent="0.25">
      <c r="A257" s="406"/>
      <c r="B257" s="407"/>
      <c r="C257" s="408"/>
      <c r="D257" s="409"/>
      <c r="E257" s="410"/>
      <c r="F257" s="411"/>
      <c r="G257" s="412"/>
      <c r="H257" s="411"/>
      <c r="I257" s="411"/>
      <c r="J257" s="411"/>
    </row>
    <row r="258" spans="1:10" x14ac:dyDescent="0.25">
      <c r="A258" s="416"/>
      <c r="B258" s="417"/>
      <c r="C258" s="418" t="s">
        <v>716</v>
      </c>
      <c r="D258" s="419"/>
      <c r="E258" s="420"/>
      <c r="F258" s="421"/>
      <c r="G258" s="422"/>
      <c r="H258" s="421"/>
      <c r="I258" s="421"/>
      <c r="J258" s="426">
        <f>SUM(I247:I256)</f>
        <v>7514.67</v>
      </c>
    </row>
    <row r="259" spans="1:10" x14ac:dyDescent="0.25">
      <c r="A259" s="406"/>
      <c r="B259" s="407"/>
      <c r="C259" s="408"/>
      <c r="D259" s="409"/>
      <c r="E259" s="410"/>
      <c r="F259" s="411"/>
      <c r="G259" s="412"/>
      <c r="H259" s="411"/>
      <c r="I259" s="411"/>
      <c r="J259" s="411"/>
    </row>
    <row r="260" spans="1:10" x14ac:dyDescent="0.25">
      <c r="A260" s="452" t="s">
        <v>772</v>
      </c>
      <c r="B260" s="453" t="s">
        <v>0</v>
      </c>
      <c r="C260" s="454" t="s">
        <v>771</v>
      </c>
      <c r="D260" s="455"/>
      <c r="E260" s="456"/>
      <c r="F260" s="457" t="s">
        <v>0</v>
      </c>
      <c r="G260" s="458"/>
      <c r="H260" s="457"/>
      <c r="I260" s="457"/>
      <c r="J260" s="365"/>
    </row>
    <row r="261" spans="1:10" x14ac:dyDescent="0.25">
      <c r="A261" s="389" t="s">
        <v>774</v>
      </c>
      <c r="B261" s="387" t="s">
        <v>0</v>
      </c>
      <c r="C261" s="368" t="s">
        <v>773</v>
      </c>
      <c r="D261" s="369"/>
      <c r="E261" s="386"/>
      <c r="F261" s="371" t="s">
        <v>0</v>
      </c>
      <c r="G261" s="388"/>
      <c r="H261" s="371"/>
      <c r="I261" s="371"/>
      <c r="J261" s="375"/>
    </row>
    <row r="262" spans="1:10" x14ac:dyDescent="0.25">
      <c r="A262" s="389" t="s">
        <v>776</v>
      </c>
      <c r="B262" s="387" t="s">
        <v>0</v>
      </c>
      <c r="C262" s="368" t="s">
        <v>775</v>
      </c>
      <c r="D262" s="369"/>
      <c r="E262" s="386"/>
      <c r="F262" s="371" t="s">
        <v>0</v>
      </c>
      <c r="G262" s="388"/>
      <c r="H262" s="371"/>
      <c r="I262" s="371"/>
      <c r="J262" s="375"/>
    </row>
    <row r="263" spans="1:10" x14ac:dyDescent="0.25">
      <c r="A263" s="390" t="s">
        <v>778</v>
      </c>
      <c r="B263" s="403" t="s">
        <v>0</v>
      </c>
      <c r="C263" s="391" t="s">
        <v>777</v>
      </c>
      <c r="D263" s="392"/>
      <c r="E263" s="393"/>
      <c r="F263" s="404" t="s">
        <v>0</v>
      </c>
      <c r="G263" s="405"/>
      <c r="H263" s="404"/>
      <c r="I263" s="404"/>
      <c r="J263" s="366"/>
    </row>
    <row r="264" spans="1:10" ht="90" x14ac:dyDescent="0.25">
      <c r="A264" s="433" t="s">
        <v>780</v>
      </c>
      <c r="B264" s="434" t="s">
        <v>14580</v>
      </c>
      <c r="C264" s="435" t="s">
        <v>779</v>
      </c>
      <c r="D264" s="436" t="s">
        <v>24</v>
      </c>
      <c r="E264" s="437">
        <v>705.88</v>
      </c>
      <c r="F264" s="438">
        <f>VLOOKUP(B264,'COMP ANL'!A:I,9,0)</f>
        <v>17.990000000000002</v>
      </c>
      <c r="G264" s="439">
        <f>$J$1</f>
        <v>0.2026</v>
      </c>
      <c r="H264" s="438">
        <f>F264*(1+G264)</f>
        <v>21.634774</v>
      </c>
      <c r="I264" s="438">
        <f>ROUND((H264*E264),2)</f>
        <v>15271.55</v>
      </c>
      <c r="J264" s="438"/>
    </row>
    <row r="265" spans="1:10" x14ac:dyDescent="0.25">
      <c r="A265" s="452" t="s">
        <v>782</v>
      </c>
      <c r="B265" s="453" t="s">
        <v>0</v>
      </c>
      <c r="C265" s="454" t="s">
        <v>781</v>
      </c>
      <c r="D265" s="455"/>
      <c r="E265" s="456"/>
      <c r="F265" s="457" t="s">
        <v>0</v>
      </c>
      <c r="G265" s="458"/>
      <c r="H265" s="457"/>
      <c r="I265" s="457"/>
      <c r="J265" s="365"/>
    </row>
    <row r="266" spans="1:10" x14ac:dyDescent="0.25">
      <c r="A266" s="390" t="s">
        <v>784</v>
      </c>
      <c r="B266" s="403" t="s">
        <v>0</v>
      </c>
      <c r="C266" s="391" t="s">
        <v>783</v>
      </c>
      <c r="D266" s="392"/>
      <c r="E266" s="393"/>
      <c r="F266" s="404" t="s">
        <v>0</v>
      </c>
      <c r="G266" s="405"/>
      <c r="H266" s="404"/>
      <c r="I266" s="404"/>
      <c r="J266" s="366"/>
    </row>
    <row r="267" spans="1:10" x14ac:dyDescent="0.25">
      <c r="A267" s="440" t="s">
        <v>787</v>
      </c>
      <c r="B267" s="441" t="s">
        <v>785</v>
      </c>
      <c r="C267" s="135" t="s">
        <v>786</v>
      </c>
      <c r="D267" s="136" t="s">
        <v>8</v>
      </c>
      <c r="E267" s="442">
        <v>1</v>
      </c>
      <c r="F267" s="138">
        <f>VLOOKUP(B267,'COMP ANL'!A:I,9,0)</f>
        <v>1000</v>
      </c>
      <c r="G267" s="443">
        <f t="shared" ref="G267:G268" si="72">$J$1</f>
        <v>0.2026</v>
      </c>
      <c r="H267" s="138">
        <f t="shared" ref="H267:H268" si="73">F267*(1+G267)</f>
        <v>1202.5999999999999</v>
      </c>
      <c r="I267" s="138">
        <f t="shared" ref="I267:I268" si="74">ROUND((H267*E267),2)</f>
        <v>1202.5999999999999</v>
      </c>
      <c r="J267" s="138"/>
    </row>
    <row r="268" spans="1:10" x14ac:dyDescent="0.25">
      <c r="A268" s="346" t="s">
        <v>790</v>
      </c>
      <c r="B268" s="431" t="s">
        <v>788</v>
      </c>
      <c r="C268" s="99" t="s">
        <v>789</v>
      </c>
      <c r="D268" s="100" t="s">
        <v>8</v>
      </c>
      <c r="E268" s="432">
        <v>1</v>
      </c>
      <c r="F268" s="102">
        <f>VLOOKUP(B268,'COMP ANL'!A:I,9,0)</f>
        <v>1000</v>
      </c>
      <c r="G268" s="146">
        <f t="shared" si="72"/>
        <v>0.2026</v>
      </c>
      <c r="H268" s="102">
        <f t="shared" si="73"/>
        <v>1202.5999999999999</v>
      </c>
      <c r="I268" s="102">
        <f t="shared" si="74"/>
        <v>1202.5999999999999</v>
      </c>
      <c r="J268" s="102"/>
    </row>
    <row r="269" spans="1:10" x14ac:dyDescent="0.25">
      <c r="A269" s="444" t="s">
        <v>792</v>
      </c>
      <c r="B269" s="445" t="s">
        <v>0</v>
      </c>
      <c r="C269" s="446" t="s">
        <v>791</v>
      </c>
      <c r="D269" s="447"/>
      <c r="E269" s="448"/>
      <c r="F269" s="449" t="s">
        <v>0</v>
      </c>
      <c r="G269" s="450"/>
      <c r="H269" s="449"/>
      <c r="I269" s="449"/>
      <c r="J269" s="451"/>
    </row>
    <row r="270" spans="1:10" x14ac:dyDescent="0.25">
      <c r="A270" s="440" t="s">
        <v>795</v>
      </c>
      <c r="B270" s="441" t="s">
        <v>793</v>
      </c>
      <c r="C270" s="135" t="s">
        <v>794</v>
      </c>
      <c r="D270" s="136" t="s">
        <v>4</v>
      </c>
      <c r="E270" s="442">
        <v>1637.63</v>
      </c>
      <c r="F270" s="138">
        <f>VLOOKUP(B270,'COMP ANL'!A:I,9,0)</f>
        <v>2.1800000000000002</v>
      </c>
      <c r="G270" s="443">
        <f>$J$1</f>
        <v>0.2026</v>
      </c>
      <c r="H270" s="138">
        <f>F270*(1+G270)</f>
        <v>2.6216680000000001</v>
      </c>
      <c r="I270" s="138">
        <f>ROUND((H270*E270),2)</f>
        <v>4293.32</v>
      </c>
      <c r="J270" s="138"/>
    </row>
    <row r="271" spans="1:10" x14ac:dyDescent="0.25">
      <c r="A271" s="406"/>
      <c r="B271" s="407"/>
      <c r="C271" s="408"/>
      <c r="D271" s="409"/>
      <c r="E271" s="410"/>
      <c r="F271" s="411"/>
      <c r="G271" s="412"/>
      <c r="H271" s="411"/>
      <c r="I271" s="411"/>
      <c r="J271" s="411"/>
    </row>
    <row r="272" spans="1:10" x14ac:dyDescent="0.25">
      <c r="A272" s="416"/>
      <c r="B272" s="417"/>
      <c r="C272" s="418" t="s">
        <v>796</v>
      </c>
      <c r="D272" s="419"/>
      <c r="E272" s="420"/>
      <c r="F272" s="421"/>
      <c r="G272" s="422"/>
      <c r="H272" s="421"/>
      <c r="I272" s="421"/>
      <c r="J272" s="426">
        <f>SUM(I260:I270)</f>
        <v>21970.069999999996</v>
      </c>
    </row>
    <row r="273" spans="1:10" x14ac:dyDescent="0.25">
      <c r="A273" s="406"/>
      <c r="B273" s="407"/>
      <c r="C273" s="408"/>
      <c r="D273" s="409"/>
      <c r="E273" s="410"/>
      <c r="F273" s="411"/>
      <c r="G273" s="412"/>
      <c r="H273" s="411"/>
      <c r="I273" s="411"/>
      <c r="J273" s="411"/>
    </row>
    <row r="274" spans="1:10" x14ac:dyDescent="0.25">
      <c r="A274" s="452" t="s">
        <v>798</v>
      </c>
      <c r="B274" s="453" t="s">
        <v>0</v>
      </c>
      <c r="C274" s="454" t="s">
        <v>797</v>
      </c>
      <c r="D274" s="455"/>
      <c r="E274" s="456"/>
      <c r="F274" s="457" t="s">
        <v>0</v>
      </c>
      <c r="G274" s="458"/>
      <c r="H274" s="457"/>
      <c r="I274" s="457"/>
      <c r="J274" s="365"/>
    </row>
    <row r="275" spans="1:10" x14ac:dyDescent="0.25">
      <c r="A275" s="389" t="s">
        <v>800</v>
      </c>
      <c r="B275" s="387" t="s">
        <v>0</v>
      </c>
      <c r="C275" s="368" t="s">
        <v>799</v>
      </c>
      <c r="D275" s="369"/>
      <c r="E275" s="386"/>
      <c r="F275" s="371" t="s">
        <v>0</v>
      </c>
      <c r="G275" s="388"/>
      <c r="H275" s="371"/>
      <c r="I275" s="371"/>
      <c r="J275" s="375"/>
    </row>
    <row r="276" spans="1:10" x14ac:dyDescent="0.25">
      <c r="A276" s="389" t="s">
        <v>802</v>
      </c>
      <c r="B276" s="387" t="s">
        <v>0</v>
      </c>
      <c r="C276" s="368" t="s">
        <v>801</v>
      </c>
      <c r="D276" s="369"/>
      <c r="E276" s="386"/>
      <c r="F276" s="371" t="s">
        <v>0</v>
      </c>
      <c r="G276" s="388"/>
      <c r="H276" s="371"/>
      <c r="I276" s="371"/>
      <c r="J276" s="375"/>
    </row>
    <row r="277" spans="1:10" x14ac:dyDescent="0.25">
      <c r="A277" s="390" t="s">
        <v>804</v>
      </c>
      <c r="B277" s="403" t="s">
        <v>0</v>
      </c>
      <c r="C277" s="391" t="s">
        <v>803</v>
      </c>
      <c r="D277" s="392"/>
      <c r="E277" s="393"/>
      <c r="F277" s="404" t="s">
        <v>0</v>
      </c>
      <c r="G277" s="405"/>
      <c r="H277" s="404"/>
      <c r="I277" s="404"/>
      <c r="J277" s="366"/>
    </row>
    <row r="278" spans="1:10" x14ac:dyDescent="0.25">
      <c r="A278" s="433" t="s">
        <v>807</v>
      </c>
      <c r="B278" s="434">
        <v>94295</v>
      </c>
      <c r="C278" s="435" t="s">
        <v>805</v>
      </c>
      <c r="D278" s="436" t="s">
        <v>806</v>
      </c>
      <c r="E278" s="437">
        <v>9</v>
      </c>
      <c r="F278" s="438">
        <f>VLOOKUP(B278,'COMP ANL'!A:I,9,0)</f>
        <v>5100.3999999999996</v>
      </c>
      <c r="G278" s="439">
        <f>$J$1</f>
        <v>0.2026</v>
      </c>
      <c r="H278" s="438">
        <f>F278*(1+G278)</f>
        <v>6133.741039999999</v>
      </c>
      <c r="I278" s="438">
        <f>ROUND((H278*E278),2)</f>
        <v>55203.67</v>
      </c>
      <c r="J278" s="438"/>
    </row>
    <row r="279" spans="1:10" x14ac:dyDescent="0.25">
      <c r="A279" s="452" t="s">
        <v>809</v>
      </c>
      <c r="B279" s="453" t="s">
        <v>0</v>
      </c>
      <c r="C279" s="454" t="s">
        <v>808</v>
      </c>
      <c r="D279" s="455"/>
      <c r="E279" s="456"/>
      <c r="F279" s="457" t="s">
        <v>0</v>
      </c>
      <c r="G279" s="458"/>
      <c r="H279" s="457"/>
      <c r="I279" s="457"/>
      <c r="J279" s="365"/>
    </row>
    <row r="280" spans="1:10" x14ac:dyDescent="0.25">
      <c r="A280" s="390" t="s">
        <v>811</v>
      </c>
      <c r="B280" s="403" t="s">
        <v>0</v>
      </c>
      <c r="C280" s="391" t="s">
        <v>810</v>
      </c>
      <c r="D280" s="392"/>
      <c r="E280" s="393"/>
      <c r="F280" s="404" t="s">
        <v>0</v>
      </c>
      <c r="G280" s="405"/>
      <c r="H280" s="404"/>
      <c r="I280" s="404"/>
      <c r="J280" s="366"/>
    </row>
    <row r="281" spans="1:10" ht="30" x14ac:dyDescent="0.25">
      <c r="A281" s="433" t="s">
        <v>813</v>
      </c>
      <c r="B281" s="434">
        <v>93565</v>
      </c>
      <c r="C281" s="435" t="s">
        <v>812</v>
      </c>
      <c r="D281" s="436" t="s">
        <v>806</v>
      </c>
      <c r="E281" s="437">
        <v>9</v>
      </c>
      <c r="F281" s="438">
        <f>VLOOKUP(B281,'COMP ANL'!A:I,9,0)</f>
        <v>16531.82</v>
      </c>
      <c r="G281" s="439">
        <f>$J$1</f>
        <v>0.2026</v>
      </c>
      <c r="H281" s="438">
        <f>F281*(1+G281)</f>
        <v>19881.166731999998</v>
      </c>
      <c r="I281" s="438">
        <f>ROUND((H281*E281),2)</f>
        <v>178930.5</v>
      </c>
      <c r="J281" s="438"/>
    </row>
    <row r="282" spans="1:10" x14ac:dyDescent="0.25">
      <c r="A282" s="444" t="s">
        <v>815</v>
      </c>
      <c r="B282" s="445" t="s">
        <v>0</v>
      </c>
      <c r="C282" s="446" t="s">
        <v>814</v>
      </c>
      <c r="D282" s="447"/>
      <c r="E282" s="448"/>
      <c r="F282" s="449" t="s">
        <v>0</v>
      </c>
      <c r="G282" s="450"/>
      <c r="H282" s="449"/>
      <c r="I282" s="449"/>
      <c r="J282" s="451"/>
    </row>
    <row r="283" spans="1:10" ht="30" x14ac:dyDescent="0.25">
      <c r="A283" s="433" t="s">
        <v>817</v>
      </c>
      <c r="B283" s="434">
        <v>100321</v>
      </c>
      <c r="C283" s="435" t="s">
        <v>816</v>
      </c>
      <c r="D283" s="436" t="s">
        <v>806</v>
      </c>
      <c r="E283" s="437">
        <v>9</v>
      </c>
      <c r="F283" s="438">
        <f>VLOOKUP(B283,'COMP ANL'!A:I,9,0)</f>
        <v>7342.71</v>
      </c>
      <c r="G283" s="439">
        <f>$J$1</f>
        <v>0.2026</v>
      </c>
      <c r="H283" s="438">
        <f>F283*(1+G283)</f>
        <v>8830.343046</v>
      </c>
      <c r="I283" s="438">
        <f>ROUND((H283*E283),2)</f>
        <v>79473.09</v>
      </c>
      <c r="J283" s="438"/>
    </row>
    <row r="284" spans="1:10" x14ac:dyDescent="0.25">
      <c r="A284" s="444" t="s">
        <v>819</v>
      </c>
      <c r="B284" s="445" t="s">
        <v>0</v>
      </c>
      <c r="C284" s="446" t="s">
        <v>818</v>
      </c>
      <c r="D284" s="447"/>
      <c r="E284" s="448"/>
      <c r="F284" s="449" t="s">
        <v>0</v>
      </c>
      <c r="G284" s="450"/>
      <c r="H284" s="449"/>
      <c r="I284" s="449"/>
      <c r="J284" s="451"/>
    </row>
    <row r="285" spans="1:10" ht="30" x14ac:dyDescent="0.25">
      <c r="A285" s="440" t="s">
        <v>821</v>
      </c>
      <c r="B285" s="441" t="s">
        <v>820</v>
      </c>
      <c r="C285" s="135" t="str">
        <f>'CPM_Comp.Mensal_Mão_Obra'!C14</f>
        <v>VIGIA NOTURNO COM ENCARGOS COMPLEMENTARES (MENSALISTA) ( 2 VIGIAS)</v>
      </c>
      <c r="D285" s="136" t="s">
        <v>806</v>
      </c>
      <c r="E285" s="442">
        <v>9</v>
      </c>
      <c r="F285" s="138">
        <f>'CPM_Comp.Mensal_Mão_Obra'!M14</f>
        <v>7568.66536</v>
      </c>
      <c r="G285" s="443">
        <f t="shared" ref="G285:G286" si="75">$J$1</f>
        <v>0.2026</v>
      </c>
      <c r="H285" s="138">
        <f t="shared" ref="H285:H286" si="76">F285*(1+G285)</f>
        <v>9102.0769619359999</v>
      </c>
      <c r="I285" s="138">
        <f t="shared" ref="I285:I286" si="77">ROUND((H285*E285),2)</f>
        <v>81918.69</v>
      </c>
      <c r="J285" s="138"/>
    </row>
    <row r="286" spans="1:10" ht="30" x14ac:dyDescent="0.25">
      <c r="A286" s="140" t="s">
        <v>823</v>
      </c>
      <c r="B286" s="344" t="s">
        <v>822</v>
      </c>
      <c r="C286" s="104" t="str">
        <f>'CPM_Comp.Mensal_Mão_Obra'!C51</f>
        <v>VIGIA DIURNO COM ENCARGOS COMPLEMENTARES (MENSALISTA) (2 VIGIAS)</v>
      </c>
      <c r="D286" s="105" t="s">
        <v>806</v>
      </c>
      <c r="E286" s="345">
        <v>9</v>
      </c>
      <c r="F286" s="107">
        <f>'CPM_Comp.Mensal_Mão_Obra'!M51</f>
        <v>5994.7873320000008</v>
      </c>
      <c r="G286" s="314">
        <f t="shared" si="75"/>
        <v>0.2026</v>
      </c>
      <c r="H286" s="107">
        <f t="shared" si="76"/>
        <v>7209.3312454632005</v>
      </c>
      <c r="I286" s="107">
        <f t="shared" si="77"/>
        <v>64883.98</v>
      </c>
      <c r="J286" s="107"/>
    </row>
    <row r="287" spans="1:10" x14ac:dyDescent="0.25">
      <c r="A287" s="413"/>
      <c r="B287" s="413"/>
      <c r="C287" s="414"/>
      <c r="D287" s="415"/>
      <c r="E287" s="415"/>
      <c r="F287" s="415"/>
      <c r="G287" s="415"/>
      <c r="H287" s="415"/>
      <c r="I287" s="415"/>
      <c r="J287" s="427"/>
    </row>
    <row r="288" spans="1:10" x14ac:dyDescent="0.25">
      <c r="A288" s="416"/>
      <c r="B288" s="417"/>
      <c r="C288" s="418" t="s">
        <v>824</v>
      </c>
      <c r="D288" s="419"/>
      <c r="E288" s="420"/>
      <c r="F288" s="421"/>
      <c r="G288" s="422"/>
      <c r="H288" s="421"/>
      <c r="I288" s="421"/>
      <c r="J288" s="426">
        <f>SUM(I274:I286)</f>
        <v>460409.93</v>
      </c>
    </row>
    <row r="289" spans="1:10" x14ac:dyDescent="0.25">
      <c r="A289" s="413"/>
      <c r="B289" s="413"/>
      <c r="C289" s="414"/>
      <c r="D289" s="415"/>
      <c r="E289" s="415"/>
      <c r="F289" s="415"/>
      <c r="G289" s="415"/>
      <c r="H289" s="415"/>
      <c r="I289" s="415"/>
      <c r="J289" s="427"/>
    </row>
    <row r="290" spans="1:10" x14ac:dyDescent="0.25">
      <c r="A290" s="413"/>
      <c r="B290" s="413"/>
      <c r="C290" s="414"/>
      <c r="D290" s="415"/>
      <c r="E290" s="415"/>
      <c r="F290" s="415"/>
      <c r="G290" s="415"/>
      <c r="H290" s="415"/>
      <c r="I290" s="415"/>
      <c r="J290" s="427"/>
    </row>
    <row r="291" spans="1:10" x14ac:dyDescent="0.25">
      <c r="A291" s="416"/>
      <c r="B291" s="417"/>
      <c r="C291" s="418" t="s">
        <v>825</v>
      </c>
      <c r="D291" s="419"/>
      <c r="E291" s="420"/>
      <c r="F291" s="421"/>
      <c r="G291" s="422"/>
      <c r="H291" s="421"/>
      <c r="I291" s="421"/>
      <c r="J291" s="426">
        <f>SUM(J13:J290)</f>
        <v>1477503.15</v>
      </c>
    </row>
    <row r="293" spans="1:10" x14ac:dyDescent="0.25">
      <c r="A293" s="129" t="s">
        <v>16538</v>
      </c>
    </row>
    <row r="295" spans="1:10" x14ac:dyDescent="0.25">
      <c r="A295" s="76" t="s">
        <v>16539</v>
      </c>
      <c r="B295" s="76"/>
      <c r="E295" s="429"/>
      <c r="F295" s="76"/>
      <c r="G295" s="76"/>
      <c r="H295" s="76"/>
      <c r="I295" s="76"/>
      <c r="J295" s="429"/>
    </row>
    <row r="296" spans="1:10" x14ac:dyDescent="0.25">
      <c r="A296" s="76" t="s">
        <v>16540</v>
      </c>
      <c r="B296" s="76"/>
      <c r="E296" s="429"/>
      <c r="F296" s="76"/>
      <c r="G296" s="76"/>
      <c r="H296" s="76"/>
      <c r="I296" s="76"/>
      <c r="J296" s="429"/>
    </row>
    <row r="297" spans="1:10" x14ac:dyDescent="0.25">
      <c r="A297" s="568" t="s">
        <v>16541</v>
      </c>
      <c r="B297" s="568"/>
      <c r="C297" s="568"/>
      <c r="D297" s="568"/>
      <c r="E297" s="568"/>
      <c r="F297" s="568"/>
      <c r="G297" s="568"/>
      <c r="H297" s="568"/>
      <c r="I297" s="568"/>
      <c r="J297" s="568"/>
    </row>
  </sheetData>
  <autoFilter ref="A12:J291" xr:uid="{887B8738-FA9B-485C-B9EC-96CC7260ADAD}"/>
  <mergeCells count="5">
    <mergeCell ref="H1:I1"/>
    <mergeCell ref="H2:I2"/>
    <mergeCell ref="A10:J10"/>
    <mergeCell ref="A11:J11"/>
    <mergeCell ref="A297:J297"/>
  </mergeCells>
  <pageMargins left="0.78740157499999996" right="0.78740157499999996" top="0.984251969" bottom="0.984251969" header="0.4921259845" footer="0.4921259845"/>
  <pageSetup paperSize="9" scale="40" fitToHeight="0"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13</vt:i4>
      </vt:variant>
    </vt:vector>
  </HeadingPairs>
  <TitlesOfParts>
    <vt:vector size="30" baseType="lpstr">
      <vt:lpstr>!Dados</vt:lpstr>
      <vt:lpstr>BDI_Materiais</vt:lpstr>
      <vt:lpstr>BDI_Equipamentos</vt:lpstr>
      <vt:lpstr>Encargos Sociais</vt:lpstr>
      <vt:lpstr>CAPA</vt:lpstr>
      <vt:lpstr>Cronograma</vt:lpstr>
      <vt:lpstr>MOD 1</vt:lpstr>
      <vt:lpstr>CURVA ABC (MOD 1)</vt:lpstr>
      <vt:lpstr>MOD 2</vt:lpstr>
      <vt:lpstr>EQUIPAMENTOS</vt:lpstr>
      <vt:lpstr>CURVA ABC (MOD 2)</vt:lpstr>
      <vt:lpstr>COMP ANL</vt:lpstr>
      <vt:lpstr>CPM_Comp.Mensal_Mão_Obra</vt:lpstr>
      <vt:lpstr>CMP-SIN-CD-09-2021</vt:lpstr>
      <vt:lpstr>INS-SIN-CD-09-2021</vt:lpstr>
      <vt:lpstr>CMP-SIN-SD-09-2021</vt:lpstr>
      <vt:lpstr>INS-SIN-SD-09-2021</vt:lpstr>
      <vt:lpstr>BDI_Equipamentos!Area_de_impressao</vt:lpstr>
      <vt:lpstr>BDI_Materiais!Area_de_impressao</vt:lpstr>
      <vt:lpstr>CAPA!Area_de_impressao</vt:lpstr>
      <vt:lpstr>'COMP ANL'!Area_de_impressao</vt:lpstr>
      <vt:lpstr>CPM_Comp.Mensal_Mão_Obra!Area_de_impressao</vt:lpstr>
      <vt:lpstr>Cronograma!Area_de_impressao</vt:lpstr>
      <vt:lpstr>'CURVA ABC (MOD 1)'!Area_de_impressao</vt:lpstr>
      <vt:lpstr>'CURVA ABC (MOD 2)'!Area_de_impressao</vt:lpstr>
      <vt:lpstr>'Encargos Sociais'!Area_de_impressao</vt:lpstr>
      <vt:lpstr>EQUIPAMENTOS!Area_de_impressao</vt:lpstr>
      <vt:lpstr>'MOD 1'!Area_de_impressao</vt:lpstr>
      <vt:lpstr>'MOD 2'!Area_de_impressao</vt:lpstr>
      <vt:lpstr>CPM_Comp.Mensal_Mão_Obra!Titulos_de_impressao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Alexandre Santos</dc:creator>
  <cp:lastModifiedBy>Cinnanti-05</cp:lastModifiedBy>
  <cp:lastPrinted>2021-11-23T19:31:18Z</cp:lastPrinted>
  <dcterms:created xsi:type="dcterms:W3CDTF">2020-11-23T20:14:05Z</dcterms:created>
  <dcterms:modified xsi:type="dcterms:W3CDTF">2021-11-23T19:31:27Z</dcterms:modified>
</cp:coreProperties>
</file>